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serData\Tickted Sales\29DEC24 - with YRPK_with new logic\Final Reports to Share\"/>
    </mc:Choice>
  </mc:AlternateContent>
  <xr:revisionPtr revIDLastSave="0" documentId="13_ncr:1_{F6B78A55-2969-4A29-BD81-E6FBDED87E7F}" xr6:coauthVersionLast="47" xr6:coauthVersionMax="47" xr10:uidLastSave="{00000000-0000-0000-0000-000000000000}"/>
  <bookViews>
    <workbookView xWindow="-120" yWindow="-120" windowWidth="19440" windowHeight="15000" tabRatio="886" xr2:uid="{00000000-000D-0000-FFFF-FFFF00000000}"/>
  </bookViews>
  <sheets>
    <sheet name="AVG_FARE" sheetId="1" r:id="rId1"/>
    <sheet name="LY AVG FARE ACT" sheetId="84" r:id="rId2"/>
    <sheet name="29Dec24_TY  " sheetId="148" r:id="rId3"/>
    <sheet name="29Dec24_LY" sheetId="149" r:id="rId4"/>
    <sheet name="22Dec24_TY " sheetId="146" r:id="rId5"/>
    <sheet name="22Dec24_LY " sheetId="147" r:id="rId6"/>
    <sheet name="15Dec24_TY" sheetId="143" r:id="rId7"/>
    <sheet name="15Dec24_LY" sheetId="144" r:id="rId8"/>
    <sheet name="08Dec24_TY" sheetId="141" r:id="rId9"/>
    <sheet name="08Dec24_LY" sheetId="142" r:id="rId10"/>
    <sheet name="01Dec24_TY" sheetId="138" r:id="rId11"/>
    <sheet name="01Dec24_LY" sheetId="139" r:id="rId12"/>
    <sheet name="24Nov24_TY" sheetId="136" r:id="rId13"/>
    <sheet name="24Nov24_LY" sheetId="137" r:id="rId14"/>
    <sheet name="17Nov24_TY" sheetId="134" r:id="rId15"/>
    <sheet name="17Nov24_LY" sheetId="135" r:id="rId16"/>
    <sheet name="10Nov24_TY   " sheetId="132" r:id="rId17"/>
    <sheet name="10Nov24_LY   " sheetId="133" r:id="rId18"/>
    <sheet name="03Nov24_TY   " sheetId="130" r:id="rId19"/>
    <sheet name="03Nov24_LY    " sheetId="131" r:id="rId20"/>
  </sheets>
  <definedNames>
    <definedName name="_xlnm._FilterDatabase" localSheetId="11" hidden="1">'01Dec24_LY'!$A$1:$M$784</definedName>
    <definedName name="_xlnm._FilterDatabase" localSheetId="10" hidden="1">'01Dec24_TY'!$A$1:$M$786</definedName>
    <definedName name="_xlnm._FilterDatabase" localSheetId="19" hidden="1">'03Nov24_LY    '!$A$1:$M$784</definedName>
    <definedName name="_xlnm._FilterDatabase" localSheetId="18" hidden="1">'03Nov24_TY   '!$A$1:$M$786</definedName>
    <definedName name="_xlnm._FilterDatabase" localSheetId="9" hidden="1">'08Dec24_LY'!$A$1:$M$784</definedName>
    <definedName name="_xlnm._FilterDatabase" localSheetId="8" hidden="1">'08Dec24_TY'!$A$1:$M$786</definedName>
    <definedName name="_xlnm._FilterDatabase" localSheetId="17" hidden="1">'10Nov24_LY   '!$A$1:$M$784</definedName>
    <definedName name="_xlnm._FilterDatabase" localSheetId="16" hidden="1">'10Nov24_TY   '!$A$1:$M$786</definedName>
    <definedName name="_xlnm._FilterDatabase" localSheetId="7" hidden="1">'15Dec24_LY'!$A$1:$M$784</definedName>
    <definedName name="_xlnm._FilterDatabase" localSheetId="6" hidden="1">'15Dec24_TY'!$A$1:$M$786</definedName>
    <definedName name="_xlnm._FilterDatabase" localSheetId="15" hidden="1">'17Nov24_LY'!$A$1:$M$784</definedName>
    <definedName name="_xlnm._FilterDatabase" localSheetId="14" hidden="1">'17Nov24_TY'!$A$1:$M$786</definedName>
    <definedName name="_xlnm._FilterDatabase" localSheetId="5" hidden="1">'22Dec24_LY '!$A$1:$M$784</definedName>
    <definedName name="_xlnm._FilterDatabase" localSheetId="4" hidden="1">'22Dec24_TY '!$A$1:$M$786</definedName>
    <definedName name="_xlnm._FilterDatabase" localSheetId="13" hidden="1">'24Nov24_LY'!$A$1:$M$784</definedName>
    <definedName name="_xlnm._FilterDatabase" localSheetId="12" hidden="1">'24Nov24_TY'!$A$1:$M$786</definedName>
    <definedName name="_xlnm._FilterDatabase" localSheetId="3" hidden="1">'29Dec24_LY'!$A$1:$M$784</definedName>
    <definedName name="_xlnm._FilterDatabase" localSheetId="2" hidden="1">'29Dec24_TY  '!$A$1:$M$786</definedName>
    <definedName name="_xlnm._FilterDatabase" localSheetId="1" hidden="1">'LY AVG FARE ACT'!$A$1:$G$1987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6" i="1" l="1"/>
  <c r="AK5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M784" i="149" l="1"/>
  <c r="L784" i="149"/>
  <c r="A784" i="149"/>
  <c r="M783" i="149"/>
  <c r="L783" i="149"/>
  <c r="A783" i="149"/>
  <c r="M782" i="149"/>
  <c r="L782" i="149"/>
  <c r="A782" i="149"/>
  <c r="M781" i="149"/>
  <c r="L781" i="149"/>
  <c r="A781" i="149"/>
  <c r="M780" i="149"/>
  <c r="L780" i="149"/>
  <c r="A780" i="149"/>
  <c r="M779" i="149"/>
  <c r="L779" i="149"/>
  <c r="A779" i="149"/>
  <c r="M778" i="149"/>
  <c r="L778" i="149"/>
  <c r="A778" i="149"/>
  <c r="M777" i="149"/>
  <c r="L777" i="149"/>
  <c r="A777" i="149"/>
  <c r="M776" i="149"/>
  <c r="L776" i="149"/>
  <c r="A776" i="149"/>
  <c r="M775" i="149"/>
  <c r="L775" i="149"/>
  <c r="A775" i="149"/>
  <c r="M774" i="149"/>
  <c r="L774" i="149"/>
  <c r="A774" i="149"/>
  <c r="M773" i="149"/>
  <c r="L773" i="149"/>
  <c r="A773" i="149"/>
  <c r="M772" i="149"/>
  <c r="L772" i="149"/>
  <c r="A772" i="149"/>
  <c r="M771" i="149"/>
  <c r="L771" i="149"/>
  <c r="A771" i="149"/>
  <c r="M770" i="149"/>
  <c r="L770" i="149"/>
  <c r="A770" i="149"/>
  <c r="M769" i="149"/>
  <c r="L769" i="149"/>
  <c r="A769" i="149"/>
  <c r="M768" i="149"/>
  <c r="L768" i="149"/>
  <c r="A768" i="149"/>
  <c r="M767" i="149"/>
  <c r="L767" i="149"/>
  <c r="A767" i="149"/>
  <c r="M766" i="149"/>
  <c r="L766" i="149"/>
  <c r="A766" i="149"/>
  <c r="M765" i="149"/>
  <c r="L765" i="149"/>
  <c r="A765" i="149"/>
  <c r="M764" i="149"/>
  <c r="L764" i="149"/>
  <c r="A764" i="149"/>
  <c r="M763" i="149"/>
  <c r="L763" i="149"/>
  <c r="A763" i="149"/>
  <c r="M762" i="149"/>
  <c r="L762" i="149"/>
  <c r="A762" i="149"/>
  <c r="M761" i="149"/>
  <c r="L761" i="149"/>
  <c r="A761" i="149"/>
  <c r="M760" i="149"/>
  <c r="L760" i="149"/>
  <c r="A760" i="149"/>
  <c r="M759" i="149"/>
  <c r="L759" i="149"/>
  <c r="A759" i="149"/>
  <c r="M758" i="149"/>
  <c r="L758" i="149"/>
  <c r="A758" i="149"/>
  <c r="M757" i="149"/>
  <c r="L757" i="149"/>
  <c r="A757" i="149"/>
  <c r="M756" i="149"/>
  <c r="L756" i="149"/>
  <c r="A756" i="149"/>
  <c r="M755" i="149"/>
  <c r="L755" i="149"/>
  <c r="A755" i="149"/>
  <c r="M754" i="149"/>
  <c r="L754" i="149"/>
  <c r="A754" i="149"/>
  <c r="M753" i="149"/>
  <c r="L753" i="149"/>
  <c r="A753" i="149"/>
  <c r="M752" i="149"/>
  <c r="L752" i="149"/>
  <c r="A752" i="149"/>
  <c r="M751" i="149"/>
  <c r="L751" i="149"/>
  <c r="A751" i="149"/>
  <c r="M750" i="149"/>
  <c r="L750" i="149"/>
  <c r="A750" i="149"/>
  <c r="M749" i="149"/>
  <c r="L749" i="149"/>
  <c r="A749" i="149"/>
  <c r="M748" i="149"/>
  <c r="L748" i="149"/>
  <c r="A748" i="149"/>
  <c r="M747" i="149"/>
  <c r="L747" i="149"/>
  <c r="A747" i="149"/>
  <c r="M746" i="149"/>
  <c r="L746" i="149"/>
  <c r="A746" i="149"/>
  <c r="M745" i="149"/>
  <c r="L745" i="149"/>
  <c r="A745" i="149"/>
  <c r="M744" i="149"/>
  <c r="L744" i="149"/>
  <c r="A744" i="149"/>
  <c r="M743" i="149"/>
  <c r="L743" i="149"/>
  <c r="A743" i="149"/>
  <c r="M742" i="149"/>
  <c r="L742" i="149"/>
  <c r="A742" i="149"/>
  <c r="M741" i="149"/>
  <c r="L741" i="149"/>
  <c r="A741" i="149"/>
  <c r="M740" i="149"/>
  <c r="L740" i="149"/>
  <c r="A740" i="149"/>
  <c r="M739" i="149"/>
  <c r="L739" i="149"/>
  <c r="A739" i="149"/>
  <c r="M738" i="149"/>
  <c r="L738" i="149"/>
  <c r="A738" i="149"/>
  <c r="M737" i="149"/>
  <c r="L737" i="149"/>
  <c r="A737" i="149"/>
  <c r="M736" i="149"/>
  <c r="L736" i="149"/>
  <c r="A736" i="149"/>
  <c r="M735" i="149"/>
  <c r="L735" i="149"/>
  <c r="A735" i="149"/>
  <c r="M734" i="149"/>
  <c r="L734" i="149"/>
  <c r="A734" i="149"/>
  <c r="M733" i="149"/>
  <c r="L733" i="149"/>
  <c r="A733" i="149"/>
  <c r="M732" i="149"/>
  <c r="L732" i="149"/>
  <c r="A732" i="149"/>
  <c r="M731" i="149"/>
  <c r="L731" i="149"/>
  <c r="A731" i="149"/>
  <c r="M730" i="149"/>
  <c r="L730" i="149"/>
  <c r="A730" i="149"/>
  <c r="M729" i="149"/>
  <c r="L729" i="149"/>
  <c r="A729" i="149"/>
  <c r="M728" i="149"/>
  <c r="L728" i="149"/>
  <c r="A728" i="149"/>
  <c r="M727" i="149"/>
  <c r="L727" i="149"/>
  <c r="A727" i="149"/>
  <c r="M726" i="149"/>
  <c r="L726" i="149"/>
  <c r="A726" i="149"/>
  <c r="M725" i="149"/>
  <c r="L725" i="149"/>
  <c r="A725" i="149"/>
  <c r="M724" i="149"/>
  <c r="L724" i="149"/>
  <c r="A724" i="149"/>
  <c r="M723" i="149"/>
  <c r="L723" i="149"/>
  <c r="A723" i="149"/>
  <c r="M722" i="149"/>
  <c r="L722" i="149"/>
  <c r="A722" i="149"/>
  <c r="M721" i="149"/>
  <c r="L721" i="149"/>
  <c r="A721" i="149"/>
  <c r="M720" i="149"/>
  <c r="L720" i="149"/>
  <c r="A720" i="149"/>
  <c r="M719" i="149"/>
  <c r="L719" i="149"/>
  <c r="A719" i="149"/>
  <c r="M718" i="149"/>
  <c r="L718" i="149"/>
  <c r="A718" i="149"/>
  <c r="M717" i="149"/>
  <c r="L717" i="149"/>
  <c r="A717" i="149"/>
  <c r="M716" i="149"/>
  <c r="L716" i="149"/>
  <c r="A716" i="149"/>
  <c r="M715" i="149"/>
  <c r="L715" i="149"/>
  <c r="A715" i="149"/>
  <c r="M714" i="149"/>
  <c r="L714" i="149"/>
  <c r="A714" i="149"/>
  <c r="M713" i="149"/>
  <c r="L713" i="149"/>
  <c r="A713" i="149"/>
  <c r="M712" i="149"/>
  <c r="L712" i="149"/>
  <c r="A712" i="149"/>
  <c r="M711" i="149"/>
  <c r="L711" i="149"/>
  <c r="A711" i="149"/>
  <c r="M710" i="149"/>
  <c r="L710" i="149"/>
  <c r="A710" i="149"/>
  <c r="M709" i="149"/>
  <c r="L709" i="149"/>
  <c r="A709" i="149"/>
  <c r="M708" i="149"/>
  <c r="L708" i="149"/>
  <c r="A708" i="149"/>
  <c r="M707" i="149"/>
  <c r="L707" i="149"/>
  <c r="A707" i="149"/>
  <c r="M706" i="149"/>
  <c r="L706" i="149"/>
  <c r="A706" i="149"/>
  <c r="M705" i="149"/>
  <c r="L705" i="149"/>
  <c r="A705" i="149"/>
  <c r="M704" i="149"/>
  <c r="L704" i="149"/>
  <c r="A704" i="149"/>
  <c r="M703" i="149"/>
  <c r="L703" i="149"/>
  <c r="A703" i="149"/>
  <c r="M702" i="149"/>
  <c r="L702" i="149"/>
  <c r="A702" i="149"/>
  <c r="M701" i="149"/>
  <c r="L701" i="149"/>
  <c r="A701" i="149"/>
  <c r="M700" i="149"/>
  <c r="L700" i="149"/>
  <c r="A700" i="149"/>
  <c r="M699" i="149"/>
  <c r="L699" i="149"/>
  <c r="A699" i="149"/>
  <c r="M698" i="149"/>
  <c r="L698" i="149"/>
  <c r="A698" i="149"/>
  <c r="M697" i="149"/>
  <c r="L697" i="149"/>
  <c r="A697" i="149"/>
  <c r="M696" i="149"/>
  <c r="L696" i="149"/>
  <c r="A696" i="149"/>
  <c r="M695" i="149"/>
  <c r="L695" i="149"/>
  <c r="A695" i="149"/>
  <c r="M694" i="149"/>
  <c r="L694" i="149"/>
  <c r="A694" i="149"/>
  <c r="M693" i="149"/>
  <c r="L693" i="149"/>
  <c r="A693" i="149"/>
  <c r="M692" i="149"/>
  <c r="L692" i="149"/>
  <c r="A692" i="149"/>
  <c r="M691" i="149"/>
  <c r="L691" i="149"/>
  <c r="A691" i="149"/>
  <c r="M690" i="149"/>
  <c r="L690" i="149"/>
  <c r="A690" i="149"/>
  <c r="M689" i="149"/>
  <c r="L689" i="149"/>
  <c r="A689" i="149"/>
  <c r="M688" i="149"/>
  <c r="L688" i="149"/>
  <c r="A688" i="149"/>
  <c r="M687" i="149"/>
  <c r="L687" i="149"/>
  <c r="A687" i="149"/>
  <c r="M686" i="149"/>
  <c r="L686" i="149"/>
  <c r="A686" i="149"/>
  <c r="M685" i="149"/>
  <c r="L685" i="149"/>
  <c r="A685" i="149"/>
  <c r="M684" i="149"/>
  <c r="L684" i="149"/>
  <c r="A684" i="149"/>
  <c r="M683" i="149"/>
  <c r="L683" i="149"/>
  <c r="A683" i="149"/>
  <c r="M682" i="149"/>
  <c r="L682" i="149"/>
  <c r="A682" i="149"/>
  <c r="M681" i="149"/>
  <c r="L681" i="149"/>
  <c r="A681" i="149"/>
  <c r="M680" i="149"/>
  <c r="L680" i="149"/>
  <c r="A680" i="149"/>
  <c r="M679" i="149"/>
  <c r="L679" i="149"/>
  <c r="A679" i="149"/>
  <c r="M678" i="149"/>
  <c r="L678" i="149"/>
  <c r="A678" i="149"/>
  <c r="M677" i="149"/>
  <c r="L677" i="149"/>
  <c r="A677" i="149"/>
  <c r="M676" i="149"/>
  <c r="L676" i="149"/>
  <c r="A676" i="149"/>
  <c r="M675" i="149"/>
  <c r="L675" i="149"/>
  <c r="A675" i="149"/>
  <c r="M674" i="149"/>
  <c r="L674" i="149"/>
  <c r="A674" i="149"/>
  <c r="M673" i="149"/>
  <c r="L673" i="149"/>
  <c r="A673" i="149"/>
  <c r="M672" i="149"/>
  <c r="L672" i="149"/>
  <c r="A672" i="149"/>
  <c r="M671" i="149"/>
  <c r="L671" i="149"/>
  <c r="A671" i="149"/>
  <c r="M670" i="149"/>
  <c r="L670" i="149"/>
  <c r="A670" i="149"/>
  <c r="M669" i="149"/>
  <c r="L669" i="149"/>
  <c r="A669" i="149"/>
  <c r="M668" i="149"/>
  <c r="L668" i="149"/>
  <c r="A668" i="149"/>
  <c r="M667" i="149"/>
  <c r="L667" i="149"/>
  <c r="A667" i="149"/>
  <c r="M666" i="149"/>
  <c r="L666" i="149"/>
  <c r="A666" i="149"/>
  <c r="M665" i="149"/>
  <c r="L665" i="149"/>
  <c r="A665" i="149"/>
  <c r="M664" i="149"/>
  <c r="L664" i="149"/>
  <c r="A664" i="149"/>
  <c r="M663" i="149"/>
  <c r="L663" i="149"/>
  <c r="A663" i="149"/>
  <c r="M662" i="149"/>
  <c r="L662" i="149"/>
  <c r="A662" i="149"/>
  <c r="M661" i="149"/>
  <c r="L661" i="149"/>
  <c r="A661" i="149"/>
  <c r="M660" i="149"/>
  <c r="L660" i="149"/>
  <c r="A660" i="149"/>
  <c r="M659" i="149"/>
  <c r="L659" i="149"/>
  <c r="A659" i="149"/>
  <c r="M658" i="149"/>
  <c r="L658" i="149"/>
  <c r="A658" i="149"/>
  <c r="M657" i="149"/>
  <c r="L657" i="149"/>
  <c r="A657" i="149"/>
  <c r="M656" i="149"/>
  <c r="L656" i="149"/>
  <c r="A656" i="149"/>
  <c r="M655" i="149"/>
  <c r="L655" i="149"/>
  <c r="A655" i="149"/>
  <c r="M654" i="149"/>
  <c r="L654" i="149"/>
  <c r="A654" i="149"/>
  <c r="M653" i="149"/>
  <c r="L653" i="149"/>
  <c r="A653" i="149"/>
  <c r="M652" i="149"/>
  <c r="L652" i="149"/>
  <c r="A652" i="149"/>
  <c r="M651" i="149"/>
  <c r="L651" i="149"/>
  <c r="A651" i="149"/>
  <c r="M650" i="149"/>
  <c r="L650" i="149"/>
  <c r="A650" i="149"/>
  <c r="M649" i="149"/>
  <c r="L649" i="149"/>
  <c r="A649" i="149"/>
  <c r="M648" i="149"/>
  <c r="L648" i="149"/>
  <c r="A648" i="149"/>
  <c r="M647" i="149"/>
  <c r="L647" i="149"/>
  <c r="A647" i="149"/>
  <c r="M646" i="149"/>
  <c r="L646" i="149"/>
  <c r="A646" i="149"/>
  <c r="M645" i="149"/>
  <c r="L645" i="149"/>
  <c r="A645" i="149"/>
  <c r="M644" i="149"/>
  <c r="L644" i="149"/>
  <c r="A644" i="149"/>
  <c r="M643" i="149"/>
  <c r="L643" i="149"/>
  <c r="A643" i="149"/>
  <c r="M642" i="149"/>
  <c r="L642" i="149"/>
  <c r="A642" i="149"/>
  <c r="M641" i="149"/>
  <c r="L641" i="149"/>
  <c r="A641" i="149"/>
  <c r="M640" i="149"/>
  <c r="L640" i="149"/>
  <c r="A640" i="149"/>
  <c r="M639" i="149"/>
  <c r="L639" i="149"/>
  <c r="A639" i="149"/>
  <c r="M638" i="149"/>
  <c r="L638" i="149"/>
  <c r="A638" i="149"/>
  <c r="M637" i="149"/>
  <c r="L637" i="149"/>
  <c r="A637" i="149"/>
  <c r="M636" i="149"/>
  <c r="L636" i="149"/>
  <c r="A636" i="149"/>
  <c r="M635" i="149"/>
  <c r="L635" i="149"/>
  <c r="A635" i="149"/>
  <c r="M634" i="149"/>
  <c r="L634" i="149"/>
  <c r="A634" i="149"/>
  <c r="M633" i="149"/>
  <c r="L633" i="149"/>
  <c r="A633" i="149"/>
  <c r="M632" i="149"/>
  <c r="L632" i="149"/>
  <c r="A632" i="149"/>
  <c r="M631" i="149"/>
  <c r="L631" i="149"/>
  <c r="A631" i="149"/>
  <c r="M630" i="149"/>
  <c r="L630" i="149"/>
  <c r="A630" i="149"/>
  <c r="M629" i="149"/>
  <c r="L629" i="149"/>
  <c r="A629" i="149"/>
  <c r="M628" i="149"/>
  <c r="L628" i="149"/>
  <c r="A628" i="149"/>
  <c r="M627" i="149"/>
  <c r="L627" i="149"/>
  <c r="A627" i="149"/>
  <c r="M626" i="149"/>
  <c r="L626" i="149"/>
  <c r="A626" i="149"/>
  <c r="M625" i="149"/>
  <c r="L625" i="149"/>
  <c r="A625" i="149"/>
  <c r="M624" i="149"/>
  <c r="L624" i="149"/>
  <c r="A624" i="149"/>
  <c r="M623" i="149"/>
  <c r="L623" i="149"/>
  <c r="A623" i="149"/>
  <c r="M622" i="149"/>
  <c r="L622" i="149"/>
  <c r="A622" i="149"/>
  <c r="M621" i="149"/>
  <c r="L621" i="149"/>
  <c r="A621" i="149"/>
  <c r="M620" i="149"/>
  <c r="L620" i="149"/>
  <c r="A620" i="149"/>
  <c r="M619" i="149"/>
  <c r="L619" i="149"/>
  <c r="A619" i="149"/>
  <c r="M618" i="149"/>
  <c r="L618" i="149"/>
  <c r="A618" i="149"/>
  <c r="M617" i="149"/>
  <c r="L617" i="149"/>
  <c r="A617" i="149"/>
  <c r="M616" i="149"/>
  <c r="L616" i="149"/>
  <c r="A616" i="149"/>
  <c r="M615" i="149"/>
  <c r="L615" i="149"/>
  <c r="A615" i="149"/>
  <c r="M614" i="149"/>
  <c r="L614" i="149"/>
  <c r="A614" i="149"/>
  <c r="M613" i="149"/>
  <c r="L613" i="149"/>
  <c r="A613" i="149"/>
  <c r="M612" i="149"/>
  <c r="L612" i="149"/>
  <c r="A612" i="149"/>
  <c r="M611" i="149"/>
  <c r="L611" i="149"/>
  <c r="A611" i="149"/>
  <c r="M610" i="149"/>
  <c r="L610" i="149"/>
  <c r="A610" i="149"/>
  <c r="M609" i="149"/>
  <c r="L609" i="149"/>
  <c r="A609" i="149"/>
  <c r="M608" i="149"/>
  <c r="L608" i="149"/>
  <c r="A608" i="149"/>
  <c r="M607" i="149"/>
  <c r="L607" i="149"/>
  <c r="A607" i="149"/>
  <c r="M606" i="149"/>
  <c r="L606" i="149"/>
  <c r="A606" i="149"/>
  <c r="M605" i="149"/>
  <c r="L605" i="149"/>
  <c r="A605" i="149"/>
  <c r="M604" i="149"/>
  <c r="L604" i="149"/>
  <c r="A604" i="149"/>
  <c r="M603" i="149"/>
  <c r="L603" i="149"/>
  <c r="A603" i="149"/>
  <c r="M602" i="149"/>
  <c r="L602" i="149"/>
  <c r="A602" i="149"/>
  <c r="M601" i="149"/>
  <c r="L601" i="149"/>
  <c r="A601" i="149"/>
  <c r="M600" i="149"/>
  <c r="L600" i="149"/>
  <c r="A600" i="149"/>
  <c r="M599" i="149"/>
  <c r="L599" i="149"/>
  <c r="A599" i="149"/>
  <c r="M598" i="149"/>
  <c r="L598" i="149"/>
  <c r="A598" i="149"/>
  <c r="M597" i="149"/>
  <c r="L597" i="149"/>
  <c r="A597" i="149"/>
  <c r="M596" i="149"/>
  <c r="L596" i="149"/>
  <c r="A596" i="149"/>
  <c r="M595" i="149"/>
  <c r="L595" i="149"/>
  <c r="A595" i="149"/>
  <c r="M594" i="149"/>
  <c r="L594" i="149"/>
  <c r="A594" i="149"/>
  <c r="M593" i="149"/>
  <c r="L593" i="149"/>
  <c r="A593" i="149"/>
  <c r="M592" i="149"/>
  <c r="L592" i="149"/>
  <c r="A592" i="149"/>
  <c r="M591" i="149"/>
  <c r="L591" i="149"/>
  <c r="A591" i="149"/>
  <c r="M590" i="149"/>
  <c r="L590" i="149"/>
  <c r="A590" i="149"/>
  <c r="M589" i="149"/>
  <c r="L589" i="149"/>
  <c r="A589" i="149"/>
  <c r="M588" i="149"/>
  <c r="L588" i="149"/>
  <c r="A588" i="149"/>
  <c r="M587" i="149"/>
  <c r="L587" i="149"/>
  <c r="A587" i="149"/>
  <c r="M586" i="149"/>
  <c r="L586" i="149"/>
  <c r="A586" i="149"/>
  <c r="M585" i="149"/>
  <c r="L585" i="149"/>
  <c r="A585" i="149"/>
  <c r="M584" i="149"/>
  <c r="L584" i="149"/>
  <c r="A584" i="149"/>
  <c r="M583" i="149"/>
  <c r="L583" i="149"/>
  <c r="A583" i="149"/>
  <c r="M582" i="149"/>
  <c r="L582" i="149"/>
  <c r="A582" i="149"/>
  <c r="M581" i="149"/>
  <c r="L581" i="149"/>
  <c r="A581" i="149"/>
  <c r="M580" i="149"/>
  <c r="L580" i="149"/>
  <c r="A580" i="149"/>
  <c r="M579" i="149"/>
  <c r="L579" i="149"/>
  <c r="A579" i="149"/>
  <c r="M578" i="149"/>
  <c r="L578" i="149"/>
  <c r="A578" i="149"/>
  <c r="M577" i="149"/>
  <c r="L577" i="149"/>
  <c r="A577" i="149"/>
  <c r="M576" i="149"/>
  <c r="L576" i="149"/>
  <c r="A576" i="149"/>
  <c r="M575" i="149"/>
  <c r="L575" i="149"/>
  <c r="A575" i="149"/>
  <c r="M574" i="149"/>
  <c r="L574" i="149"/>
  <c r="A574" i="149"/>
  <c r="M573" i="149"/>
  <c r="L573" i="149"/>
  <c r="A573" i="149"/>
  <c r="M572" i="149"/>
  <c r="L572" i="149"/>
  <c r="A572" i="149"/>
  <c r="M571" i="149"/>
  <c r="L571" i="149"/>
  <c r="A571" i="149"/>
  <c r="M570" i="149"/>
  <c r="L570" i="149"/>
  <c r="A570" i="149"/>
  <c r="M569" i="149"/>
  <c r="L569" i="149"/>
  <c r="A569" i="149"/>
  <c r="M568" i="149"/>
  <c r="L568" i="149"/>
  <c r="A568" i="149"/>
  <c r="M567" i="149"/>
  <c r="L567" i="149"/>
  <c r="A567" i="149"/>
  <c r="M566" i="149"/>
  <c r="L566" i="149"/>
  <c r="A566" i="149"/>
  <c r="M565" i="149"/>
  <c r="L565" i="149"/>
  <c r="A565" i="149"/>
  <c r="M564" i="149"/>
  <c r="L564" i="149"/>
  <c r="A564" i="149"/>
  <c r="M563" i="149"/>
  <c r="L563" i="149"/>
  <c r="A563" i="149"/>
  <c r="M562" i="149"/>
  <c r="L562" i="149"/>
  <c r="A562" i="149"/>
  <c r="M561" i="149"/>
  <c r="L561" i="149"/>
  <c r="A561" i="149"/>
  <c r="M560" i="149"/>
  <c r="L560" i="149"/>
  <c r="A560" i="149"/>
  <c r="M559" i="149"/>
  <c r="L559" i="149"/>
  <c r="A559" i="149"/>
  <c r="M558" i="149"/>
  <c r="L558" i="149"/>
  <c r="A558" i="149"/>
  <c r="M557" i="149"/>
  <c r="L557" i="149"/>
  <c r="A557" i="149"/>
  <c r="M556" i="149"/>
  <c r="L556" i="149"/>
  <c r="A556" i="149"/>
  <c r="M555" i="149"/>
  <c r="L555" i="149"/>
  <c r="A555" i="149"/>
  <c r="M554" i="149"/>
  <c r="L554" i="149"/>
  <c r="A554" i="149"/>
  <c r="M553" i="149"/>
  <c r="L553" i="149"/>
  <c r="A553" i="149"/>
  <c r="M552" i="149"/>
  <c r="L552" i="149"/>
  <c r="A552" i="149"/>
  <c r="M551" i="149"/>
  <c r="L551" i="149"/>
  <c r="A551" i="149"/>
  <c r="M550" i="149"/>
  <c r="L550" i="149"/>
  <c r="A550" i="149"/>
  <c r="M549" i="149"/>
  <c r="L549" i="149"/>
  <c r="A549" i="149"/>
  <c r="M548" i="149"/>
  <c r="L548" i="149"/>
  <c r="A548" i="149"/>
  <c r="M547" i="149"/>
  <c r="L547" i="149"/>
  <c r="A547" i="149"/>
  <c r="M546" i="149"/>
  <c r="L546" i="149"/>
  <c r="A546" i="149"/>
  <c r="M545" i="149"/>
  <c r="L545" i="149"/>
  <c r="A545" i="149"/>
  <c r="M544" i="149"/>
  <c r="L544" i="149"/>
  <c r="A544" i="149"/>
  <c r="M543" i="149"/>
  <c r="L543" i="149"/>
  <c r="A543" i="149"/>
  <c r="M542" i="149"/>
  <c r="L542" i="149"/>
  <c r="A542" i="149"/>
  <c r="M541" i="149"/>
  <c r="L541" i="149"/>
  <c r="A541" i="149"/>
  <c r="M540" i="149"/>
  <c r="L540" i="149"/>
  <c r="A540" i="149"/>
  <c r="M539" i="149"/>
  <c r="L539" i="149"/>
  <c r="A539" i="149"/>
  <c r="M538" i="149"/>
  <c r="L538" i="149"/>
  <c r="A538" i="149"/>
  <c r="M537" i="149"/>
  <c r="L537" i="149"/>
  <c r="A537" i="149"/>
  <c r="M536" i="149"/>
  <c r="L536" i="149"/>
  <c r="A536" i="149"/>
  <c r="M535" i="149"/>
  <c r="L535" i="149"/>
  <c r="A535" i="149"/>
  <c r="M534" i="149"/>
  <c r="L534" i="149"/>
  <c r="A534" i="149"/>
  <c r="M533" i="149"/>
  <c r="L533" i="149"/>
  <c r="A533" i="149"/>
  <c r="M532" i="149"/>
  <c r="L532" i="149"/>
  <c r="A532" i="149"/>
  <c r="M531" i="149"/>
  <c r="L531" i="149"/>
  <c r="A531" i="149"/>
  <c r="M530" i="149"/>
  <c r="L530" i="149"/>
  <c r="A530" i="149"/>
  <c r="M529" i="149"/>
  <c r="L529" i="149"/>
  <c r="A529" i="149"/>
  <c r="M528" i="149"/>
  <c r="L528" i="149"/>
  <c r="A528" i="149"/>
  <c r="M527" i="149"/>
  <c r="L527" i="149"/>
  <c r="A527" i="149"/>
  <c r="M526" i="149"/>
  <c r="L526" i="149"/>
  <c r="A526" i="149"/>
  <c r="M525" i="149"/>
  <c r="L525" i="149"/>
  <c r="A525" i="149"/>
  <c r="M524" i="149"/>
  <c r="L524" i="149"/>
  <c r="A524" i="149"/>
  <c r="M523" i="149"/>
  <c r="L523" i="149"/>
  <c r="A523" i="149"/>
  <c r="M522" i="149"/>
  <c r="L522" i="149"/>
  <c r="A522" i="149"/>
  <c r="M521" i="149"/>
  <c r="L521" i="149"/>
  <c r="A521" i="149"/>
  <c r="M520" i="149"/>
  <c r="L520" i="149"/>
  <c r="A520" i="149"/>
  <c r="M519" i="149"/>
  <c r="L519" i="149"/>
  <c r="A519" i="149"/>
  <c r="M518" i="149"/>
  <c r="L518" i="149"/>
  <c r="A518" i="149"/>
  <c r="M517" i="149"/>
  <c r="L517" i="149"/>
  <c r="A517" i="149"/>
  <c r="M516" i="149"/>
  <c r="L516" i="149"/>
  <c r="A516" i="149"/>
  <c r="M515" i="149"/>
  <c r="L515" i="149"/>
  <c r="A515" i="149"/>
  <c r="M514" i="149"/>
  <c r="L514" i="149"/>
  <c r="A514" i="149"/>
  <c r="M513" i="149"/>
  <c r="L513" i="149"/>
  <c r="A513" i="149"/>
  <c r="M512" i="149"/>
  <c r="L512" i="149"/>
  <c r="A512" i="149"/>
  <c r="M511" i="149"/>
  <c r="L511" i="149"/>
  <c r="A511" i="149"/>
  <c r="M510" i="149"/>
  <c r="L510" i="149"/>
  <c r="A510" i="149"/>
  <c r="M509" i="149"/>
  <c r="L509" i="149"/>
  <c r="A509" i="149"/>
  <c r="M508" i="149"/>
  <c r="L508" i="149"/>
  <c r="A508" i="149"/>
  <c r="M507" i="149"/>
  <c r="L507" i="149"/>
  <c r="A507" i="149"/>
  <c r="M506" i="149"/>
  <c r="L506" i="149"/>
  <c r="A506" i="149"/>
  <c r="M505" i="149"/>
  <c r="L505" i="149"/>
  <c r="A505" i="149"/>
  <c r="M504" i="149"/>
  <c r="L504" i="149"/>
  <c r="A504" i="149"/>
  <c r="M503" i="149"/>
  <c r="L503" i="149"/>
  <c r="A503" i="149"/>
  <c r="M502" i="149"/>
  <c r="L502" i="149"/>
  <c r="A502" i="149"/>
  <c r="M501" i="149"/>
  <c r="L501" i="149"/>
  <c r="A501" i="149"/>
  <c r="M500" i="149"/>
  <c r="L500" i="149"/>
  <c r="A500" i="149"/>
  <c r="M499" i="149"/>
  <c r="L499" i="149"/>
  <c r="A499" i="149"/>
  <c r="M498" i="149"/>
  <c r="L498" i="149"/>
  <c r="A498" i="149"/>
  <c r="M497" i="149"/>
  <c r="L497" i="149"/>
  <c r="A497" i="149"/>
  <c r="M496" i="149"/>
  <c r="L496" i="149"/>
  <c r="A496" i="149"/>
  <c r="M495" i="149"/>
  <c r="L495" i="149"/>
  <c r="A495" i="149"/>
  <c r="M494" i="149"/>
  <c r="L494" i="149"/>
  <c r="A494" i="149"/>
  <c r="M493" i="149"/>
  <c r="L493" i="149"/>
  <c r="A493" i="149"/>
  <c r="M492" i="149"/>
  <c r="L492" i="149"/>
  <c r="A492" i="149"/>
  <c r="M491" i="149"/>
  <c r="L491" i="149"/>
  <c r="A491" i="149"/>
  <c r="M490" i="149"/>
  <c r="L490" i="149"/>
  <c r="A490" i="149"/>
  <c r="M489" i="149"/>
  <c r="L489" i="149"/>
  <c r="A489" i="149"/>
  <c r="M488" i="149"/>
  <c r="L488" i="149"/>
  <c r="A488" i="149"/>
  <c r="M487" i="149"/>
  <c r="L487" i="149"/>
  <c r="A487" i="149"/>
  <c r="M486" i="149"/>
  <c r="L486" i="149"/>
  <c r="A486" i="149"/>
  <c r="M485" i="149"/>
  <c r="L485" i="149"/>
  <c r="A485" i="149"/>
  <c r="M484" i="149"/>
  <c r="L484" i="149"/>
  <c r="A484" i="149"/>
  <c r="M483" i="149"/>
  <c r="L483" i="149"/>
  <c r="A483" i="149"/>
  <c r="M482" i="149"/>
  <c r="L482" i="149"/>
  <c r="A482" i="149"/>
  <c r="M481" i="149"/>
  <c r="L481" i="149"/>
  <c r="A481" i="149"/>
  <c r="M480" i="149"/>
  <c r="L480" i="149"/>
  <c r="A480" i="149"/>
  <c r="M479" i="149"/>
  <c r="L479" i="149"/>
  <c r="A479" i="149"/>
  <c r="M478" i="149"/>
  <c r="L478" i="149"/>
  <c r="A478" i="149"/>
  <c r="M477" i="149"/>
  <c r="L477" i="149"/>
  <c r="A477" i="149"/>
  <c r="M476" i="149"/>
  <c r="L476" i="149"/>
  <c r="A476" i="149"/>
  <c r="M475" i="149"/>
  <c r="L475" i="149"/>
  <c r="A475" i="149"/>
  <c r="M474" i="149"/>
  <c r="L474" i="149"/>
  <c r="A474" i="149"/>
  <c r="M473" i="149"/>
  <c r="L473" i="149"/>
  <c r="A473" i="149"/>
  <c r="M472" i="149"/>
  <c r="L472" i="149"/>
  <c r="A472" i="149"/>
  <c r="M471" i="149"/>
  <c r="L471" i="149"/>
  <c r="A471" i="149"/>
  <c r="M470" i="149"/>
  <c r="L470" i="149"/>
  <c r="A470" i="149"/>
  <c r="M469" i="149"/>
  <c r="L469" i="149"/>
  <c r="A469" i="149"/>
  <c r="M468" i="149"/>
  <c r="L468" i="149"/>
  <c r="A468" i="149"/>
  <c r="M467" i="149"/>
  <c r="L467" i="149"/>
  <c r="A467" i="149"/>
  <c r="M466" i="149"/>
  <c r="L466" i="149"/>
  <c r="A466" i="149"/>
  <c r="M465" i="149"/>
  <c r="L465" i="149"/>
  <c r="A465" i="149"/>
  <c r="M464" i="149"/>
  <c r="L464" i="149"/>
  <c r="A464" i="149"/>
  <c r="M463" i="149"/>
  <c r="L463" i="149"/>
  <c r="A463" i="149"/>
  <c r="M462" i="149"/>
  <c r="L462" i="149"/>
  <c r="A462" i="149"/>
  <c r="M461" i="149"/>
  <c r="L461" i="149"/>
  <c r="A461" i="149"/>
  <c r="M460" i="149"/>
  <c r="L460" i="149"/>
  <c r="A460" i="149"/>
  <c r="M459" i="149"/>
  <c r="L459" i="149"/>
  <c r="A459" i="149"/>
  <c r="M458" i="149"/>
  <c r="L458" i="149"/>
  <c r="A458" i="149"/>
  <c r="M457" i="149"/>
  <c r="L457" i="149"/>
  <c r="A457" i="149"/>
  <c r="M456" i="149"/>
  <c r="L456" i="149"/>
  <c r="A456" i="149"/>
  <c r="M455" i="149"/>
  <c r="L455" i="149"/>
  <c r="A455" i="149"/>
  <c r="M454" i="149"/>
  <c r="L454" i="149"/>
  <c r="A454" i="149"/>
  <c r="M453" i="149"/>
  <c r="L453" i="149"/>
  <c r="A453" i="149"/>
  <c r="M452" i="149"/>
  <c r="L452" i="149"/>
  <c r="A452" i="149"/>
  <c r="M451" i="149"/>
  <c r="L451" i="149"/>
  <c r="A451" i="149"/>
  <c r="M450" i="149"/>
  <c r="L450" i="149"/>
  <c r="A450" i="149"/>
  <c r="M449" i="149"/>
  <c r="L449" i="149"/>
  <c r="A449" i="149"/>
  <c r="M448" i="149"/>
  <c r="L448" i="149"/>
  <c r="A448" i="149"/>
  <c r="M447" i="149"/>
  <c r="L447" i="149"/>
  <c r="A447" i="149"/>
  <c r="M446" i="149"/>
  <c r="L446" i="149"/>
  <c r="A446" i="149"/>
  <c r="M445" i="149"/>
  <c r="L445" i="149"/>
  <c r="A445" i="149"/>
  <c r="M444" i="149"/>
  <c r="L444" i="149"/>
  <c r="A444" i="149"/>
  <c r="M443" i="149"/>
  <c r="L443" i="149"/>
  <c r="A443" i="149"/>
  <c r="M442" i="149"/>
  <c r="L442" i="149"/>
  <c r="A442" i="149"/>
  <c r="M441" i="149"/>
  <c r="L441" i="149"/>
  <c r="A441" i="149"/>
  <c r="M440" i="149"/>
  <c r="L440" i="149"/>
  <c r="A440" i="149"/>
  <c r="M439" i="149"/>
  <c r="L439" i="149"/>
  <c r="A439" i="149"/>
  <c r="M438" i="149"/>
  <c r="L438" i="149"/>
  <c r="A438" i="149"/>
  <c r="M437" i="149"/>
  <c r="L437" i="149"/>
  <c r="A437" i="149"/>
  <c r="M436" i="149"/>
  <c r="L436" i="149"/>
  <c r="A436" i="149"/>
  <c r="M435" i="149"/>
  <c r="L435" i="149"/>
  <c r="A435" i="149"/>
  <c r="M434" i="149"/>
  <c r="L434" i="149"/>
  <c r="A434" i="149"/>
  <c r="M433" i="149"/>
  <c r="L433" i="149"/>
  <c r="A433" i="149"/>
  <c r="M432" i="149"/>
  <c r="L432" i="149"/>
  <c r="A432" i="149"/>
  <c r="M431" i="149"/>
  <c r="L431" i="149"/>
  <c r="A431" i="149"/>
  <c r="M430" i="149"/>
  <c r="L430" i="149"/>
  <c r="A430" i="149"/>
  <c r="M429" i="149"/>
  <c r="L429" i="149"/>
  <c r="A429" i="149"/>
  <c r="M428" i="149"/>
  <c r="L428" i="149"/>
  <c r="A428" i="149"/>
  <c r="M427" i="149"/>
  <c r="L427" i="149"/>
  <c r="A427" i="149"/>
  <c r="M426" i="149"/>
  <c r="L426" i="149"/>
  <c r="A426" i="149"/>
  <c r="M425" i="149"/>
  <c r="L425" i="149"/>
  <c r="A425" i="149"/>
  <c r="M424" i="149"/>
  <c r="L424" i="149"/>
  <c r="A424" i="149"/>
  <c r="M423" i="149"/>
  <c r="L423" i="149"/>
  <c r="A423" i="149"/>
  <c r="M422" i="149"/>
  <c r="L422" i="149"/>
  <c r="A422" i="149"/>
  <c r="M421" i="149"/>
  <c r="L421" i="149"/>
  <c r="A421" i="149"/>
  <c r="M420" i="149"/>
  <c r="L420" i="149"/>
  <c r="A420" i="149"/>
  <c r="M419" i="149"/>
  <c r="L419" i="149"/>
  <c r="A419" i="149"/>
  <c r="M418" i="149"/>
  <c r="L418" i="149"/>
  <c r="A418" i="149"/>
  <c r="M417" i="149"/>
  <c r="L417" i="149"/>
  <c r="A417" i="149"/>
  <c r="M416" i="149"/>
  <c r="L416" i="149"/>
  <c r="A416" i="149"/>
  <c r="M415" i="149"/>
  <c r="L415" i="149"/>
  <c r="A415" i="149"/>
  <c r="M414" i="149"/>
  <c r="L414" i="149"/>
  <c r="A414" i="149"/>
  <c r="M413" i="149"/>
  <c r="L413" i="149"/>
  <c r="A413" i="149"/>
  <c r="M412" i="149"/>
  <c r="L412" i="149"/>
  <c r="A412" i="149"/>
  <c r="M411" i="149"/>
  <c r="L411" i="149"/>
  <c r="A411" i="149"/>
  <c r="M410" i="149"/>
  <c r="L410" i="149"/>
  <c r="A410" i="149"/>
  <c r="M409" i="149"/>
  <c r="L409" i="149"/>
  <c r="A409" i="149"/>
  <c r="M408" i="149"/>
  <c r="L408" i="149"/>
  <c r="A408" i="149"/>
  <c r="M407" i="149"/>
  <c r="L407" i="149"/>
  <c r="A407" i="149"/>
  <c r="M406" i="149"/>
  <c r="L406" i="149"/>
  <c r="A406" i="149"/>
  <c r="M405" i="149"/>
  <c r="L405" i="149"/>
  <c r="A405" i="149"/>
  <c r="M404" i="149"/>
  <c r="L404" i="149"/>
  <c r="A404" i="149"/>
  <c r="M403" i="149"/>
  <c r="L403" i="149"/>
  <c r="A403" i="149"/>
  <c r="M402" i="149"/>
  <c r="L402" i="149"/>
  <c r="A402" i="149"/>
  <c r="M401" i="149"/>
  <c r="L401" i="149"/>
  <c r="A401" i="149"/>
  <c r="M400" i="149"/>
  <c r="L400" i="149"/>
  <c r="A400" i="149"/>
  <c r="M399" i="149"/>
  <c r="L399" i="149"/>
  <c r="A399" i="149"/>
  <c r="M398" i="149"/>
  <c r="L398" i="149"/>
  <c r="A398" i="149"/>
  <c r="M397" i="149"/>
  <c r="L397" i="149"/>
  <c r="A397" i="149"/>
  <c r="M396" i="149"/>
  <c r="L396" i="149"/>
  <c r="A396" i="149"/>
  <c r="M395" i="149"/>
  <c r="L395" i="149"/>
  <c r="A395" i="149"/>
  <c r="M394" i="149"/>
  <c r="L394" i="149"/>
  <c r="A394" i="149"/>
  <c r="M393" i="149"/>
  <c r="L393" i="149"/>
  <c r="A393" i="149"/>
  <c r="M392" i="149"/>
  <c r="L392" i="149"/>
  <c r="A392" i="149"/>
  <c r="M391" i="149"/>
  <c r="L391" i="149"/>
  <c r="A391" i="149"/>
  <c r="M390" i="149"/>
  <c r="L390" i="149"/>
  <c r="A390" i="149"/>
  <c r="M389" i="149"/>
  <c r="L389" i="149"/>
  <c r="A389" i="149"/>
  <c r="M388" i="149"/>
  <c r="L388" i="149"/>
  <c r="A388" i="149"/>
  <c r="M387" i="149"/>
  <c r="L387" i="149"/>
  <c r="A387" i="149"/>
  <c r="M386" i="149"/>
  <c r="L386" i="149"/>
  <c r="A386" i="149"/>
  <c r="M385" i="149"/>
  <c r="L385" i="149"/>
  <c r="A385" i="149"/>
  <c r="M384" i="149"/>
  <c r="L384" i="149"/>
  <c r="A384" i="149"/>
  <c r="M383" i="149"/>
  <c r="L383" i="149"/>
  <c r="A383" i="149"/>
  <c r="M382" i="149"/>
  <c r="L382" i="149"/>
  <c r="A382" i="149"/>
  <c r="M381" i="149"/>
  <c r="L381" i="149"/>
  <c r="A381" i="149"/>
  <c r="M380" i="149"/>
  <c r="L380" i="149"/>
  <c r="A380" i="149"/>
  <c r="M379" i="149"/>
  <c r="L379" i="149"/>
  <c r="A379" i="149"/>
  <c r="M378" i="149"/>
  <c r="L378" i="149"/>
  <c r="A378" i="149"/>
  <c r="M377" i="149"/>
  <c r="L377" i="149"/>
  <c r="A377" i="149"/>
  <c r="M376" i="149"/>
  <c r="L376" i="149"/>
  <c r="A376" i="149"/>
  <c r="M375" i="149"/>
  <c r="L375" i="149"/>
  <c r="A375" i="149"/>
  <c r="M374" i="149"/>
  <c r="L374" i="149"/>
  <c r="A374" i="149"/>
  <c r="M373" i="149"/>
  <c r="L373" i="149"/>
  <c r="A373" i="149"/>
  <c r="M372" i="149"/>
  <c r="L372" i="149"/>
  <c r="A372" i="149"/>
  <c r="M371" i="149"/>
  <c r="L371" i="149"/>
  <c r="A371" i="149"/>
  <c r="M370" i="149"/>
  <c r="L370" i="149"/>
  <c r="A370" i="149"/>
  <c r="M369" i="149"/>
  <c r="L369" i="149"/>
  <c r="A369" i="149"/>
  <c r="M368" i="149"/>
  <c r="L368" i="149"/>
  <c r="A368" i="149"/>
  <c r="M367" i="149"/>
  <c r="L367" i="149"/>
  <c r="A367" i="149"/>
  <c r="M366" i="149"/>
  <c r="L366" i="149"/>
  <c r="A366" i="149"/>
  <c r="M365" i="149"/>
  <c r="L365" i="149"/>
  <c r="A365" i="149"/>
  <c r="M364" i="149"/>
  <c r="L364" i="149"/>
  <c r="A364" i="149"/>
  <c r="M363" i="149"/>
  <c r="L363" i="149"/>
  <c r="A363" i="149"/>
  <c r="S362" i="149"/>
  <c r="R362" i="149"/>
  <c r="Q362" i="149"/>
  <c r="P362" i="149"/>
  <c r="O362" i="149"/>
  <c r="M362" i="149"/>
  <c r="L362" i="149"/>
  <c r="A362" i="149"/>
  <c r="M361" i="149"/>
  <c r="L361" i="149"/>
  <c r="A361" i="149"/>
  <c r="M360" i="149"/>
  <c r="L360" i="149"/>
  <c r="A360" i="149"/>
  <c r="M359" i="149"/>
  <c r="L359" i="149"/>
  <c r="A359" i="149"/>
  <c r="M358" i="149"/>
  <c r="L358" i="149"/>
  <c r="A358" i="149"/>
  <c r="M357" i="149"/>
  <c r="L357" i="149"/>
  <c r="A357" i="149"/>
  <c r="M356" i="149"/>
  <c r="L356" i="149"/>
  <c r="A356" i="149"/>
  <c r="M355" i="149"/>
  <c r="L355" i="149"/>
  <c r="A355" i="149"/>
  <c r="M354" i="149"/>
  <c r="L354" i="149"/>
  <c r="A354" i="149"/>
  <c r="M353" i="149"/>
  <c r="L353" i="149"/>
  <c r="A353" i="149"/>
  <c r="M352" i="149"/>
  <c r="L352" i="149"/>
  <c r="A352" i="149"/>
  <c r="M351" i="149"/>
  <c r="L351" i="149"/>
  <c r="A351" i="149"/>
  <c r="M350" i="149"/>
  <c r="L350" i="149"/>
  <c r="A350" i="149"/>
  <c r="M349" i="149"/>
  <c r="L349" i="149"/>
  <c r="A349" i="149"/>
  <c r="M348" i="149"/>
  <c r="L348" i="149"/>
  <c r="A348" i="149"/>
  <c r="M347" i="149"/>
  <c r="L347" i="149"/>
  <c r="A347" i="149"/>
  <c r="M346" i="149"/>
  <c r="L346" i="149"/>
  <c r="A346" i="149"/>
  <c r="M345" i="149"/>
  <c r="L345" i="149"/>
  <c r="A345" i="149"/>
  <c r="M344" i="149"/>
  <c r="L344" i="149"/>
  <c r="A344" i="149"/>
  <c r="M343" i="149"/>
  <c r="L343" i="149"/>
  <c r="A343" i="149"/>
  <c r="M342" i="149"/>
  <c r="L342" i="149"/>
  <c r="A342" i="149"/>
  <c r="M341" i="149"/>
  <c r="L341" i="149"/>
  <c r="A341" i="149"/>
  <c r="M340" i="149"/>
  <c r="L340" i="149"/>
  <c r="A340" i="149"/>
  <c r="M339" i="149"/>
  <c r="L339" i="149"/>
  <c r="A339" i="149"/>
  <c r="M338" i="149"/>
  <c r="L338" i="149"/>
  <c r="A338" i="149"/>
  <c r="M337" i="149"/>
  <c r="L337" i="149"/>
  <c r="A337" i="149"/>
  <c r="M336" i="149"/>
  <c r="L336" i="149"/>
  <c r="A336" i="149"/>
  <c r="M335" i="149"/>
  <c r="L335" i="149"/>
  <c r="A335" i="149"/>
  <c r="M334" i="149"/>
  <c r="L334" i="149"/>
  <c r="A334" i="149"/>
  <c r="M333" i="149"/>
  <c r="L333" i="149"/>
  <c r="A333" i="149"/>
  <c r="M332" i="149"/>
  <c r="L332" i="149"/>
  <c r="A332" i="149"/>
  <c r="M331" i="149"/>
  <c r="L331" i="149"/>
  <c r="A331" i="149"/>
  <c r="M330" i="149"/>
  <c r="L330" i="149"/>
  <c r="A330" i="149"/>
  <c r="M329" i="149"/>
  <c r="L329" i="149"/>
  <c r="A329" i="149"/>
  <c r="M328" i="149"/>
  <c r="L328" i="149"/>
  <c r="A328" i="149"/>
  <c r="M327" i="149"/>
  <c r="L327" i="149"/>
  <c r="A327" i="149"/>
  <c r="M326" i="149"/>
  <c r="L326" i="149"/>
  <c r="A326" i="149"/>
  <c r="M325" i="149"/>
  <c r="L325" i="149"/>
  <c r="A325" i="149"/>
  <c r="M324" i="149"/>
  <c r="L324" i="149"/>
  <c r="A324" i="149"/>
  <c r="M323" i="149"/>
  <c r="L323" i="149"/>
  <c r="A323" i="149"/>
  <c r="M322" i="149"/>
  <c r="L322" i="149"/>
  <c r="A322" i="149"/>
  <c r="M321" i="149"/>
  <c r="L321" i="149"/>
  <c r="A321" i="149"/>
  <c r="M320" i="149"/>
  <c r="L320" i="149"/>
  <c r="A320" i="149"/>
  <c r="M319" i="149"/>
  <c r="L319" i="149"/>
  <c r="A319" i="149"/>
  <c r="M318" i="149"/>
  <c r="L318" i="149"/>
  <c r="A318" i="149"/>
  <c r="M317" i="149"/>
  <c r="L317" i="149"/>
  <c r="A317" i="149"/>
  <c r="M316" i="149"/>
  <c r="L316" i="149"/>
  <c r="A316" i="149"/>
  <c r="M315" i="149"/>
  <c r="L315" i="149"/>
  <c r="A315" i="149"/>
  <c r="M314" i="149"/>
  <c r="L314" i="149"/>
  <c r="A314" i="149"/>
  <c r="M313" i="149"/>
  <c r="L313" i="149"/>
  <c r="A313" i="149"/>
  <c r="M312" i="149"/>
  <c r="L312" i="149"/>
  <c r="A312" i="149"/>
  <c r="M311" i="149"/>
  <c r="L311" i="149"/>
  <c r="A311" i="149"/>
  <c r="M310" i="149"/>
  <c r="L310" i="149"/>
  <c r="A310" i="149"/>
  <c r="M309" i="149"/>
  <c r="L309" i="149"/>
  <c r="A309" i="149"/>
  <c r="M308" i="149"/>
  <c r="L308" i="149"/>
  <c r="A308" i="149"/>
  <c r="M307" i="149"/>
  <c r="L307" i="149"/>
  <c r="A307" i="149"/>
  <c r="M306" i="149"/>
  <c r="L306" i="149"/>
  <c r="A306" i="149"/>
  <c r="M305" i="149"/>
  <c r="L305" i="149"/>
  <c r="A305" i="149"/>
  <c r="M304" i="149"/>
  <c r="L304" i="149"/>
  <c r="A304" i="149"/>
  <c r="M303" i="149"/>
  <c r="L303" i="149"/>
  <c r="A303" i="149"/>
  <c r="M302" i="149"/>
  <c r="L302" i="149"/>
  <c r="A302" i="149"/>
  <c r="M301" i="149"/>
  <c r="L301" i="149"/>
  <c r="A301" i="149"/>
  <c r="M300" i="149"/>
  <c r="L300" i="149"/>
  <c r="A300" i="149"/>
  <c r="M299" i="149"/>
  <c r="L299" i="149"/>
  <c r="A299" i="149"/>
  <c r="M298" i="149"/>
  <c r="L298" i="149"/>
  <c r="A298" i="149"/>
  <c r="M297" i="149"/>
  <c r="L297" i="149"/>
  <c r="A297" i="149"/>
  <c r="M296" i="149"/>
  <c r="L296" i="149"/>
  <c r="A296" i="149"/>
  <c r="M295" i="149"/>
  <c r="L295" i="149"/>
  <c r="A295" i="149"/>
  <c r="M294" i="149"/>
  <c r="L294" i="149"/>
  <c r="A294" i="149"/>
  <c r="M293" i="149"/>
  <c r="L293" i="149"/>
  <c r="A293" i="149"/>
  <c r="M292" i="149"/>
  <c r="L292" i="149"/>
  <c r="A292" i="149"/>
  <c r="M291" i="149"/>
  <c r="L291" i="149"/>
  <c r="A291" i="149"/>
  <c r="M290" i="149"/>
  <c r="L290" i="149"/>
  <c r="A290" i="149"/>
  <c r="M289" i="149"/>
  <c r="L289" i="149"/>
  <c r="A289" i="149"/>
  <c r="M288" i="149"/>
  <c r="L288" i="149"/>
  <c r="A288" i="149"/>
  <c r="M287" i="149"/>
  <c r="L287" i="149"/>
  <c r="A287" i="149"/>
  <c r="M286" i="149"/>
  <c r="L286" i="149"/>
  <c r="A286" i="149"/>
  <c r="M285" i="149"/>
  <c r="L285" i="149"/>
  <c r="A285" i="149"/>
  <c r="M284" i="149"/>
  <c r="L284" i="149"/>
  <c r="A284" i="149"/>
  <c r="M283" i="149"/>
  <c r="L283" i="149"/>
  <c r="A283" i="149"/>
  <c r="M282" i="149"/>
  <c r="L282" i="149"/>
  <c r="A282" i="149"/>
  <c r="M281" i="149"/>
  <c r="L281" i="149"/>
  <c r="A281" i="149"/>
  <c r="M280" i="149"/>
  <c r="L280" i="149"/>
  <c r="A280" i="149"/>
  <c r="M279" i="149"/>
  <c r="L279" i="149"/>
  <c r="A279" i="149"/>
  <c r="M278" i="149"/>
  <c r="L278" i="149"/>
  <c r="A278" i="149"/>
  <c r="M277" i="149"/>
  <c r="L277" i="149"/>
  <c r="A277" i="149"/>
  <c r="M276" i="149"/>
  <c r="L276" i="149"/>
  <c r="A276" i="149"/>
  <c r="M275" i="149"/>
  <c r="L275" i="149"/>
  <c r="A275" i="149"/>
  <c r="M274" i="149"/>
  <c r="L274" i="149"/>
  <c r="A274" i="149"/>
  <c r="M273" i="149"/>
  <c r="L273" i="149"/>
  <c r="A273" i="149"/>
  <c r="M272" i="149"/>
  <c r="L272" i="149"/>
  <c r="A272" i="149"/>
  <c r="M271" i="149"/>
  <c r="L271" i="149"/>
  <c r="A271" i="149"/>
  <c r="M270" i="149"/>
  <c r="L270" i="149"/>
  <c r="A270" i="149"/>
  <c r="M269" i="149"/>
  <c r="L269" i="149"/>
  <c r="A269" i="149"/>
  <c r="M268" i="149"/>
  <c r="L268" i="149"/>
  <c r="A268" i="149"/>
  <c r="M267" i="149"/>
  <c r="L267" i="149"/>
  <c r="A267" i="149"/>
  <c r="M266" i="149"/>
  <c r="L266" i="149"/>
  <c r="A266" i="149"/>
  <c r="M265" i="149"/>
  <c r="L265" i="149"/>
  <c r="A265" i="149"/>
  <c r="M264" i="149"/>
  <c r="L264" i="149"/>
  <c r="A264" i="149"/>
  <c r="M263" i="149"/>
  <c r="L263" i="149"/>
  <c r="A263" i="149"/>
  <c r="M262" i="149"/>
  <c r="L262" i="149"/>
  <c r="A262" i="149"/>
  <c r="M261" i="149"/>
  <c r="L261" i="149"/>
  <c r="A261" i="149"/>
  <c r="M260" i="149"/>
  <c r="L260" i="149"/>
  <c r="A260" i="149"/>
  <c r="M259" i="149"/>
  <c r="L259" i="149"/>
  <c r="A259" i="149"/>
  <c r="M258" i="149"/>
  <c r="L258" i="149"/>
  <c r="A258" i="149"/>
  <c r="M257" i="149"/>
  <c r="L257" i="149"/>
  <c r="A257" i="149"/>
  <c r="M256" i="149"/>
  <c r="L256" i="149"/>
  <c r="A256" i="149"/>
  <c r="M255" i="149"/>
  <c r="L255" i="149"/>
  <c r="A255" i="149"/>
  <c r="M254" i="149"/>
  <c r="L254" i="149"/>
  <c r="A254" i="149"/>
  <c r="M253" i="149"/>
  <c r="L253" i="149"/>
  <c r="A253" i="149"/>
  <c r="M252" i="149"/>
  <c r="L252" i="149"/>
  <c r="A252" i="149"/>
  <c r="M251" i="149"/>
  <c r="L251" i="149"/>
  <c r="A251" i="149"/>
  <c r="M250" i="149"/>
  <c r="L250" i="149"/>
  <c r="A250" i="149"/>
  <c r="M249" i="149"/>
  <c r="L249" i="149"/>
  <c r="A249" i="149"/>
  <c r="M248" i="149"/>
  <c r="L248" i="149"/>
  <c r="A248" i="149"/>
  <c r="M247" i="149"/>
  <c r="L247" i="149"/>
  <c r="A247" i="149"/>
  <c r="M246" i="149"/>
  <c r="L246" i="149"/>
  <c r="A246" i="149"/>
  <c r="M245" i="149"/>
  <c r="L245" i="149"/>
  <c r="A245" i="149"/>
  <c r="M244" i="149"/>
  <c r="L244" i="149"/>
  <c r="A244" i="149"/>
  <c r="M243" i="149"/>
  <c r="L243" i="149"/>
  <c r="A243" i="149"/>
  <c r="M242" i="149"/>
  <c r="L242" i="149"/>
  <c r="A242" i="149"/>
  <c r="M241" i="149"/>
  <c r="L241" i="149"/>
  <c r="A241" i="149"/>
  <c r="M240" i="149"/>
  <c r="L240" i="149"/>
  <c r="A240" i="149"/>
  <c r="M239" i="149"/>
  <c r="L239" i="149"/>
  <c r="A239" i="149"/>
  <c r="M238" i="149"/>
  <c r="L238" i="149"/>
  <c r="A238" i="149"/>
  <c r="M237" i="149"/>
  <c r="L237" i="149"/>
  <c r="A237" i="149"/>
  <c r="M236" i="149"/>
  <c r="L236" i="149"/>
  <c r="A236" i="149"/>
  <c r="M235" i="149"/>
  <c r="L235" i="149"/>
  <c r="A235" i="149"/>
  <c r="M234" i="149"/>
  <c r="L234" i="149"/>
  <c r="A234" i="149"/>
  <c r="M233" i="149"/>
  <c r="L233" i="149"/>
  <c r="A233" i="149"/>
  <c r="M232" i="149"/>
  <c r="L232" i="149"/>
  <c r="A232" i="149"/>
  <c r="M231" i="149"/>
  <c r="L231" i="149"/>
  <c r="A231" i="149"/>
  <c r="M230" i="149"/>
  <c r="L230" i="149"/>
  <c r="A230" i="149"/>
  <c r="M229" i="149"/>
  <c r="L229" i="149"/>
  <c r="A229" i="149"/>
  <c r="M228" i="149"/>
  <c r="L228" i="149"/>
  <c r="A228" i="149"/>
  <c r="M227" i="149"/>
  <c r="L227" i="149"/>
  <c r="A227" i="149"/>
  <c r="M226" i="149"/>
  <c r="L226" i="149"/>
  <c r="A226" i="149"/>
  <c r="M225" i="149"/>
  <c r="L225" i="149"/>
  <c r="A225" i="149"/>
  <c r="M224" i="149"/>
  <c r="L224" i="149"/>
  <c r="A224" i="149"/>
  <c r="M223" i="149"/>
  <c r="L223" i="149"/>
  <c r="A223" i="149"/>
  <c r="M222" i="149"/>
  <c r="L222" i="149"/>
  <c r="A222" i="149"/>
  <c r="M221" i="149"/>
  <c r="L221" i="149"/>
  <c r="A221" i="149"/>
  <c r="M220" i="149"/>
  <c r="L220" i="149"/>
  <c r="A220" i="149"/>
  <c r="M219" i="149"/>
  <c r="L219" i="149"/>
  <c r="A219" i="149"/>
  <c r="M218" i="149"/>
  <c r="L218" i="149"/>
  <c r="A218" i="149"/>
  <c r="M217" i="149"/>
  <c r="L217" i="149"/>
  <c r="A217" i="149"/>
  <c r="M216" i="149"/>
  <c r="L216" i="149"/>
  <c r="A216" i="149"/>
  <c r="M215" i="149"/>
  <c r="L215" i="149"/>
  <c r="A215" i="149"/>
  <c r="M214" i="149"/>
  <c r="L214" i="149"/>
  <c r="A214" i="149"/>
  <c r="M213" i="149"/>
  <c r="L213" i="149"/>
  <c r="A213" i="149"/>
  <c r="M212" i="149"/>
  <c r="L212" i="149"/>
  <c r="A212" i="149"/>
  <c r="M211" i="149"/>
  <c r="L211" i="149"/>
  <c r="A211" i="149"/>
  <c r="M210" i="149"/>
  <c r="L210" i="149"/>
  <c r="A210" i="149"/>
  <c r="M209" i="149"/>
  <c r="L209" i="149"/>
  <c r="A209" i="149"/>
  <c r="M208" i="149"/>
  <c r="L208" i="149"/>
  <c r="A208" i="149"/>
  <c r="M207" i="149"/>
  <c r="L207" i="149"/>
  <c r="A207" i="149"/>
  <c r="M206" i="149"/>
  <c r="L206" i="149"/>
  <c r="A206" i="149"/>
  <c r="M205" i="149"/>
  <c r="L205" i="149"/>
  <c r="A205" i="149"/>
  <c r="M204" i="149"/>
  <c r="L204" i="149"/>
  <c r="A204" i="149"/>
  <c r="M203" i="149"/>
  <c r="L203" i="149"/>
  <c r="A203" i="149"/>
  <c r="M202" i="149"/>
  <c r="L202" i="149"/>
  <c r="A202" i="149"/>
  <c r="M201" i="149"/>
  <c r="L201" i="149"/>
  <c r="A201" i="149"/>
  <c r="M200" i="149"/>
  <c r="L200" i="149"/>
  <c r="A200" i="149"/>
  <c r="M199" i="149"/>
  <c r="L199" i="149"/>
  <c r="A199" i="149"/>
  <c r="M198" i="149"/>
  <c r="L198" i="149"/>
  <c r="A198" i="149"/>
  <c r="M197" i="149"/>
  <c r="L197" i="149"/>
  <c r="A197" i="149"/>
  <c r="M196" i="149"/>
  <c r="L196" i="149"/>
  <c r="A196" i="149"/>
  <c r="M195" i="149"/>
  <c r="L195" i="149"/>
  <c r="A195" i="149"/>
  <c r="M194" i="149"/>
  <c r="L194" i="149"/>
  <c r="A194" i="149"/>
  <c r="M193" i="149"/>
  <c r="L193" i="149"/>
  <c r="A193" i="149"/>
  <c r="M192" i="149"/>
  <c r="L192" i="149"/>
  <c r="A192" i="149"/>
  <c r="M191" i="149"/>
  <c r="L191" i="149"/>
  <c r="A191" i="149"/>
  <c r="M190" i="149"/>
  <c r="L190" i="149"/>
  <c r="A190" i="149"/>
  <c r="M189" i="149"/>
  <c r="L189" i="149"/>
  <c r="A189" i="149"/>
  <c r="M188" i="149"/>
  <c r="L188" i="149"/>
  <c r="A188" i="149"/>
  <c r="M187" i="149"/>
  <c r="L187" i="149"/>
  <c r="A187" i="149"/>
  <c r="M186" i="149"/>
  <c r="L186" i="149"/>
  <c r="A186" i="149"/>
  <c r="M185" i="149"/>
  <c r="L185" i="149"/>
  <c r="A185" i="149"/>
  <c r="M184" i="149"/>
  <c r="L184" i="149"/>
  <c r="A184" i="149"/>
  <c r="M183" i="149"/>
  <c r="L183" i="149"/>
  <c r="A183" i="149"/>
  <c r="M182" i="149"/>
  <c r="L182" i="149"/>
  <c r="A182" i="149"/>
  <c r="M181" i="149"/>
  <c r="L181" i="149"/>
  <c r="A181" i="149"/>
  <c r="M180" i="149"/>
  <c r="L180" i="149"/>
  <c r="A180" i="149"/>
  <c r="M179" i="149"/>
  <c r="L179" i="149"/>
  <c r="A179" i="149"/>
  <c r="M178" i="149"/>
  <c r="L178" i="149"/>
  <c r="A178" i="149"/>
  <c r="M177" i="149"/>
  <c r="L177" i="149"/>
  <c r="A177" i="149"/>
  <c r="M176" i="149"/>
  <c r="L176" i="149"/>
  <c r="A176" i="149"/>
  <c r="M175" i="149"/>
  <c r="L175" i="149"/>
  <c r="A175" i="149"/>
  <c r="M174" i="149"/>
  <c r="L174" i="149"/>
  <c r="A174" i="149"/>
  <c r="M173" i="149"/>
  <c r="L173" i="149"/>
  <c r="A173" i="149"/>
  <c r="M172" i="149"/>
  <c r="L172" i="149"/>
  <c r="A172" i="149"/>
  <c r="M171" i="149"/>
  <c r="L171" i="149"/>
  <c r="A171" i="149"/>
  <c r="M170" i="149"/>
  <c r="L170" i="149"/>
  <c r="A170" i="149"/>
  <c r="M169" i="149"/>
  <c r="L169" i="149"/>
  <c r="A169" i="149"/>
  <c r="M168" i="149"/>
  <c r="L168" i="149"/>
  <c r="A168" i="149"/>
  <c r="M167" i="149"/>
  <c r="L167" i="149"/>
  <c r="A167" i="149"/>
  <c r="M166" i="149"/>
  <c r="L166" i="149"/>
  <c r="A166" i="149"/>
  <c r="M165" i="149"/>
  <c r="L165" i="149"/>
  <c r="A165" i="149"/>
  <c r="M164" i="149"/>
  <c r="L164" i="149"/>
  <c r="A164" i="149"/>
  <c r="M163" i="149"/>
  <c r="L163" i="149"/>
  <c r="A163" i="149"/>
  <c r="M162" i="149"/>
  <c r="L162" i="149"/>
  <c r="A162" i="149"/>
  <c r="M161" i="149"/>
  <c r="L161" i="149"/>
  <c r="A161" i="149"/>
  <c r="M160" i="149"/>
  <c r="L160" i="149"/>
  <c r="A160" i="149"/>
  <c r="M159" i="149"/>
  <c r="L159" i="149"/>
  <c r="A159" i="149"/>
  <c r="M158" i="149"/>
  <c r="L158" i="149"/>
  <c r="A158" i="149"/>
  <c r="M157" i="149"/>
  <c r="L157" i="149"/>
  <c r="A157" i="149"/>
  <c r="M156" i="149"/>
  <c r="L156" i="149"/>
  <c r="A156" i="149"/>
  <c r="M155" i="149"/>
  <c r="L155" i="149"/>
  <c r="A155" i="149"/>
  <c r="M154" i="149"/>
  <c r="L154" i="149"/>
  <c r="A154" i="149"/>
  <c r="M153" i="149"/>
  <c r="L153" i="149"/>
  <c r="A153" i="149"/>
  <c r="M152" i="149"/>
  <c r="L152" i="149"/>
  <c r="A152" i="149"/>
  <c r="M151" i="149"/>
  <c r="L151" i="149"/>
  <c r="A151" i="149"/>
  <c r="M150" i="149"/>
  <c r="L150" i="149"/>
  <c r="A150" i="149"/>
  <c r="M149" i="149"/>
  <c r="L149" i="149"/>
  <c r="A149" i="149"/>
  <c r="M148" i="149"/>
  <c r="L148" i="149"/>
  <c r="A148" i="149"/>
  <c r="M147" i="149"/>
  <c r="L147" i="149"/>
  <c r="A147" i="149"/>
  <c r="M146" i="149"/>
  <c r="L146" i="149"/>
  <c r="A146" i="149"/>
  <c r="M145" i="149"/>
  <c r="L145" i="149"/>
  <c r="A145" i="149"/>
  <c r="M144" i="149"/>
  <c r="L144" i="149"/>
  <c r="A144" i="149"/>
  <c r="M143" i="149"/>
  <c r="L143" i="149"/>
  <c r="A143" i="149"/>
  <c r="M142" i="149"/>
  <c r="L142" i="149"/>
  <c r="A142" i="149"/>
  <c r="M141" i="149"/>
  <c r="L141" i="149"/>
  <c r="A141" i="149"/>
  <c r="M140" i="149"/>
  <c r="L140" i="149"/>
  <c r="A140" i="149"/>
  <c r="M139" i="149"/>
  <c r="L139" i="149"/>
  <c r="A139" i="149"/>
  <c r="M138" i="149"/>
  <c r="L138" i="149"/>
  <c r="A138" i="149"/>
  <c r="M137" i="149"/>
  <c r="L137" i="149"/>
  <c r="A137" i="149"/>
  <c r="M136" i="149"/>
  <c r="L136" i="149"/>
  <c r="A136" i="149"/>
  <c r="M135" i="149"/>
  <c r="L135" i="149"/>
  <c r="A135" i="149"/>
  <c r="M134" i="149"/>
  <c r="L134" i="149"/>
  <c r="A134" i="149"/>
  <c r="M133" i="149"/>
  <c r="L133" i="149"/>
  <c r="A133" i="149"/>
  <c r="M132" i="149"/>
  <c r="L132" i="149"/>
  <c r="A132" i="149"/>
  <c r="M131" i="149"/>
  <c r="L131" i="149"/>
  <c r="A131" i="149"/>
  <c r="M130" i="149"/>
  <c r="L130" i="149"/>
  <c r="A130" i="149"/>
  <c r="M129" i="149"/>
  <c r="L129" i="149"/>
  <c r="A129" i="149"/>
  <c r="M128" i="149"/>
  <c r="L128" i="149"/>
  <c r="A128" i="149"/>
  <c r="M127" i="149"/>
  <c r="L127" i="149"/>
  <c r="A127" i="149"/>
  <c r="M126" i="149"/>
  <c r="L126" i="149"/>
  <c r="A126" i="149"/>
  <c r="M125" i="149"/>
  <c r="L125" i="149"/>
  <c r="A125" i="149"/>
  <c r="M124" i="149"/>
  <c r="L124" i="149"/>
  <c r="A124" i="149"/>
  <c r="M123" i="149"/>
  <c r="L123" i="149"/>
  <c r="A123" i="149"/>
  <c r="M122" i="149"/>
  <c r="L122" i="149"/>
  <c r="A122" i="149"/>
  <c r="M121" i="149"/>
  <c r="L121" i="149"/>
  <c r="A121" i="149"/>
  <c r="M120" i="149"/>
  <c r="L120" i="149"/>
  <c r="A120" i="149"/>
  <c r="M119" i="149"/>
  <c r="L119" i="149"/>
  <c r="A119" i="149"/>
  <c r="M118" i="149"/>
  <c r="L118" i="149"/>
  <c r="A118" i="149"/>
  <c r="M117" i="149"/>
  <c r="L117" i="149"/>
  <c r="A117" i="149"/>
  <c r="M116" i="149"/>
  <c r="L116" i="149"/>
  <c r="A116" i="149"/>
  <c r="M115" i="149"/>
  <c r="L115" i="149"/>
  <c r="A115" i="149"/>
  <c r="M114" i="149"/>
  <c r="L114" i="149"/>
  <c r="A114" i="149"/>
  <c r="M113" i="149"/>
  <c r="L113" i="149"/>
  <c r="A113" i="149"/>
  <c r="M112" i="149"/>
  <c r="L112" i="149"/>
  <c r="A112" i="149"/>
  <c r="M111" i="149"/>
  <c r="L111" i="149"/>
  <c r="A111" i="149"/>
  <c r="M110" i="149"/>
  <c r="L110" i="149"/>
  <c r="A110" i="149"/>
  <c r="M109" i="149"/>
  <c r="L109" i="149"/>
  <c r="A109" i="149"/>
  <c r="M108" i="149"/>
  <c r="L108" i="149"/>
  <c r="A108" i="149"/>
  <c r="M107" i="149"/>
  <c r="L107" i="149"/>
  <c r="A107" i="149"/>
  <c r="M106" i="149"/>
  <c r="L106" i="149"/>
  <c r="A106" i="149"/>
  <c r="M105" i="149"/>
  <c r="L105" i="149"/>
  <c r="A105" i="149"/>
  <c r="M104" i="149"/>
  <c r="L104" i="149"/>
  <c r="A104" i="149"/>
  <c r="M103" i="149"/>
  <c r="L103" i="149"/>
  <c r="A103" i="149"/>
  <c r="M102" i="149"/>
  <c r="L102" i="149"/>
  <c r="A102" i="149"/>
  <c r="M101" i="149"/>
  <c r="L101" i="149"/>
  <c r="A101" i="149"/>
  <c r="M100" i="149"/>
  <c r="L100" i="149"/>
  <c r="A100" i="149"/>
  <c r="M99" i="149"/>
  <c r="L99" i="149"/>
  <c r="A99" i="149"/>
  <c r="M98" i="149"/>
  <c r="L98" i="149"/>
  <c r="A98" i="149"/>
  <c r="M97" i="149"/>
  <c r="L97" i="149"/>
  <c r="A97" i="149"/>
  <c r="M96" i="149"/>
  <c r="L96" i="149"/>
  <c r="A96" i="149"/>
  <c r="M95" i="149"/>
  <c r="L95" i="149"/>
  <c r="A95" i="149"/>
  <c r="M94" i="149"/>
  <c r="L94" i="149"/>
  <c r="A94" i="149"/>
  <c r="M93" i="149"/>
  <c r="L93" i="149"/>
  <c r="A93" i="149"/>
  <c r="M92" i="149"/>
  <c r="L92" i="149"/>
  <c r="A92" i="149"/>
  <c r="M91" i="149"/>
  <c r="L91" i="149"/>
  <c r="A91" i="149"/>
  <c r="M90" i="149"/>
  <c r="L90" i="149"/>
  <c r="A90" i="149"/>
  <c r="M89" i="149"/>
  <c r="L89" i="149"/>
  <c r="A89" i="149"/>
  <c r="M88" i="149"/>
  <c r="L88" i="149"/>
  <c r="A88" i="149"/>
  <c r="M87" i="149"/>
  <c r="L87" i="149"/>
  <c r="A87" i="149"/>
  <c r="M86" i="149"/>
  <c r="L86" i="149"/>
  <c r="A86" i="149"/>
  <c r="M85" i="149"/>
  <c r="L85" i="149"/>
  <c r="A85" i="149"/>
  <c r="M84" i="149"/>
  <c r="L84" i="149"/>
  <c r="A84" i="149"/>
  <c r="M83" i="149"/>
  <c r="L83" i="149"/>
  <c r="A83" i="149"/>
  <c r="M82" i="149"/>
  <c r="L82" i="149"/>
  <c r="A82" i="149"/>
  <c r="M81" i="149"/>
  <c r="L81" i="149"/>
  <c r="A81" i="149"/>
  <c r="M80" i="149"/>
  <c r="L80" i="149"/>
  <c r="A80" i="149"/>
  <c r="M79" i="149"/>
  <c r="L79" i="149"/>
  <c r="A79" i="149"/>
  <c r="M78" i="149"/>
  <c r="L78" i="149"/>
  <c r="A78" i="149"/>
  <c r="M77" i="149"/>
  <c r="L77" i="149"/>
  <c r="A77" i="149"/>
  <c r="M76" i="149"/>
  <c r="L76" i="149"/>
  <c r="A76" i="149"/>
  <c r="M75" i="149"/>
  <c r="L75" i="149"/>
  <c r="A75" i="149"/>
  <c r="M74" i="149"/>
  <c r="L74" i="149"/>
  <c r="A74" i="149"/>
  <c r="M73" i="149"/>
  <c r="L73" i="149"/>
  <c r="A73" i="149"/>
  <c r="M72" i="149"/>
  <c r="L72" i="149"/>
  <c r="A72" i="149"/>
  <c r="M71" i="149"/>
  <c r="L71" i="149"/>
  <c r="A71" i="149"/>
  <c r="M70" i="149"/>
  <c r="L70" i="149"/>
  <c r="A70" i="149"/>
  <c r="M69" i="149"/>
  <c r="L69" i="149"/>
  <c r="A69" i="149"/>
  <c r="M68" i="149"/>
  <c r="L68" i="149"/>
  <c r="A68" i="149"/>
  <c r="M67" i="149"/>
  <c r="L67" i="149"/>
  <c r="A67" i="149"/>
  <c r="M66" i="149"/>
  <c r="L66" i="149"/>
  <c r="A66" i="149"/>
  <c r="M65" i="149"/>
  <c r="L65" i="149"/>
  <c r="A65" i="149"/>
  <c r="M64" i="149"/>
  <c r="L64" i="149"/>
  <c r="A64" i="149"/>
  <c r="M63" i="149"/>
  <c r="L63" i="149"/>
  <c r="A63" i="149"/>
  <c r="M62" i="149"/>
  <c r="L62" i="149"/>
  <c r="A62" i="149"/>
  <c r="M61" i="149"/>
  <c r="L61" i="149"/>
  <c r="A61" i="149"/>
  <c r="M60" i="149"/>
  <c r="L60" i="149"/>
  <c r="A60" i="149"/>
  <c r="M59" i="149"/>
  <c r="L59" i="149"/>
  <c r="A59" i="149"/>
  <c r="M58" i="149"/>
  <c r="L58" i="149"/>
  <c r="A58" i="149"/>
  <c r="M57" i="149"/>
  <c r="L57" i="149"/>
  <c r="A57" i="149"/>
  <c r="M56" i="149"/>
  <c r="L56" i="149"/>
  <c r="A56" i="149"/>
  <c r="M55" i="149"/>
  <c r="L55" i="149"/>
  <c r="A55" i="149"/>
  <c r="M54" i="149"/>
  <c r="L54" i="149"/>
  <c r="A54" i="149"/>
  <c r="M53" i="149"/>
  <c r="L53" i="149"/>
  <c r="A53" i="149"/>
  <c r="M52" i="149"/>
  <c r="L52" i="149"/>
  <c r="A52" i="149"/>
  <c r="M51" i="149"/>
  <c r="L51" i="149"/>
  <c r="A51" i="149"/>
  <c r="M50" i="149"/>
  <c r="L50" i="149"/>
  <c r="A50" i="149"/>
  <c r="M49" i="149"/>
  <c r="L49" i="149"/>
  <c r="A49" i="149"/>
  <c r="M48" i="149"/>
  <c r="L48" i="149"/>
  <c r="A48" i="149"/>
  <c r="M47" i="149"/>
  <c r="L47" i="149"/>
  <c r="A47" i="149"/>
  <c r="M46" i="149"/>
  <c r="L46" i="149"/>
  <c r="A46" i="149"/>
  <c r="M45" i="149"/>
  <c r="L45" i="149"/>
  <c r="A45" i="149"/>
  <c r="M44" i="149"/>
  <c r="L44" i="149"/>
  <c r="A44" i="149"/>
  <c r="M43" i="149"/>
  <c r="L43" i="149"/>
  <c r="A43" i="149"/>
  <c r="M42" i="149"/>
  <c r="L42" i="149"/>
  <c r="A42" i="149"/>
  <c r="M41" i="149"/>
  <c r="L41" i="149"/>
  <c r="A41" i="149"/>
  <c r="M40" i="149"/>
  <c r="L40" i="149"/>
  <c r="A40" i="149"/>
  <c r="M39" i="149"/>
  <c r="L39" i="149"/>
  <c r="A39" i="149"/>
  <c r="M38" i="149"/>
  <c r="L38" i="149"/>
  <c r="A38" i="149"/>
  <c r="M37" i="149"/>
  <c r="L37" i="149"/>
  <c r="A37" i="149"/>
  <c r="M36" i="149"/>
  <c r="L36" i="149"/>
  <c r="A36" i="149"/>
  <c r="M35" i="149"/>
  <c r="L35" i="149"/>
  <c r="A35" i="149"/>
  <c r="M34" i="149"/>
  <c r="L34" i="149"/>
  <c r="A34" i="149"/>
  <c r="M33" i="149"/>
  <c r="L33" i="149"/>
  <c r="A33" i="149"/>
  <c r="M32" i="149"/>
  <c r="L32" i="149"/>
  <c r="A32" i="149"/>
  <c r="M31" i="149"/>
  <c r="L31" i="149"/>
  <c r="A31" i="149"/>
  <c r="M30" i="149"/>
  <c r="L30" i="149"/>
  <c r="A30" i="149"/>
  <c r="M29" i="149"/>
  <c r="L29" i="149"/>
  <c r="A29" i="149"/>
  <c r="M28" i="149"/>
  <c r="L28" i="149"/>
  <c r="A28" i="149"/>
  <c r="M27" i="149"/>
  <c r="L27" i="149"/>
  <c r="A27" i="149"/>
  <c r="M26" i="149"/>
  <c r="L26" i="149"/>
  <c r="A26" i="149"/>
  <c r="M25" i="149"/>
  <c r="L25" i="149"/>
  <c r="A25" i="149"/>
  <c r="M24" i="149"/>
  <c r="L24" i="149"/>
  <c r="A24" i="149"/>
  <c r="M23" i="149"/>
  <c r="L23" i="149"/>
  <c r="A23" i="149"/>
  <c r="M22" i="149"/>
  <c r="L22" i="149"/>
  <c r="A22" i="149"/>
  <c r="M21" i="149"/>
  <c r="L21" i="149"/>
  <c r="A21" i="149"/>
  <c r="M20" i="149"/>
  <c r="L20" i="149"/>
  <c r="A20" i="149"/>
  <c r="M19" i="149"/>
  <c r="L19" i="149"/>
  <c r="A19" i="149"/>
  <c r="M18" i="149"/>
  <c r="L18" i="149"/>
  <c r="A18" i="149"/>
  <c r="M17" i="149"/>
  <c r="L17" i="149"/>
  <c r="A17" i="149"/>
  <c r="M16" i="149"/>
  <c r="L16" i="149"/>
  <c r="A16" i="149"/>
  <c r="M15" i="149"/>
  <c r="L15" i="149"/>
  <c r="A15" i="149"/>
  <c r="M14" i="149"/>
  <c r="L14" i="149"/>
  <c r="A14" i="149"/>
  <c r="M13" i="149"/>
  <c r="L13" i="149"/>
  <c r="A13" i="149"/>
  <c r="M12" i="149"/>
  <c r="L12" i="149"/>
  <c r="A12" i="149"/>
  <c r="M11" i="149"/>
  <c r="L11" i="149"/>
  <c r="A11" i="149"/>
  <c r="M10" i="149"/>
  <c r="L10" i="149"/>
  <c r="A10" i="149"/>
  <c r="M9" i="149"/>
  <c r="L9" i="149"/>
  <c r="A9" i="149"/>
  <c r="M8" i="149"/>
  <c r="L8" i="149"/>
  <c r="A8" i="149"/>
  <c r="M7" i="149"/>
  <c r="L7" i="149"/>
  <c r="A7" i="149"/>
  <c r="M6" i="149"/>
  <c r="L6" i="149"/>
  <c r="A6" i="149"/>
  <c r="M5" i="149"/>
  <c r="L5" i="149"/>
  <c r="A5" i="149"/>
  <c r="M4" i="149"/>
  <c r="L4" i="149"/>
  <c r="A4" i="149"/>
  <c r="M3" i="149"/>
  <c r="L3" i="149"/>
  <c r="A3" i="149"/>
  <c r="M2" i="149"/>
  <c r="L2" i="149"/>
  <c r="A2" i="149"/>
  <c r="M786" i="148"/>
  <c r="L786" i="148"/>
  <c r="A786" i="148"/>
  <c r="M785" i="148"/>
  <c r="L785" i="148"/>
  <c r="A785" i="148"/>
  <c r="M784" i="148"/>
  <c r="L784" i="148"/>
  <c r="A784" i="148"/>
  <c r="M783" i="148"/>
  <c r="L783" i="148"/>
  <c r="A783" i="148"/>
  <c r="M782" i="148"/>
  <c r="L782" i="148"/>
  <c r="A782" i="148"/>
  <c r="M781" i="148"/>
  <c r="L781" i="148"/>
  <c r="A781" i="148"/>
  <c r="M780" i="148"/>
  <c r="L780" i="148"/>
  <c r="A780" i="148"/>
  <c r="M779" i="148"/>
  <c r="L779" i="148"/>
  <c r="A779" i="148"/>
  <c r="M778" i="148"/>
  <c r="L778" i="148"/>
  <c r="A778" i="148"/>
  <c r="M777" i="148"/>
  <c r="L777" i="148"/>
  <c r="A777" i="148"/>
  <c r="M776" i="148"/>
  <c r="L776" i="148"/>
  <c r="A776" i="148"/>
  <c r="M775" i="148"/>
  <c r="L775" i="148"/>
  <c r="A775" i="148"/>
  <c r="M774" i="148"/>
  <c r="L774" i="148"/>
  <c r="A774" i="148"/>
  <c r="M773" i="148"/>
  <c r="L773" i="148"/>
  <c r="A773" i="148"/>
  <c r="M772" i="148"/>
  <c r="L772" i="148"/>
  <c r="A772" i="148"/>
  <c r="M771" i="148"/>
  <c r="L771" i="148"/>
  <c r="A771" i="148"/>
  <c r="M770" i="148"/>
  <c r="L770" i="148"/>
  <c r="A770" i="148"/>
  <c r="M769" i="148"/>
  <c r="L769" i="148"/>
  <c r="A769" i="148"/>
  <c r="M768" i="148"/>
  <c r="L768" i="148"/>
  <c r="A768" i="148"/>
  <c r="M767" i="148"/>
  <c r="L767" i="148"/>
  <c r="A767" i="148"/>
  <c r="M766" i="148"/>
  <c r="L766" i="148"/>
  <c r="A766" i="148"/>
  <c r="M765" i="148"/>
  <c r="L765" i="148"/>
  <c r="A765" i="148"/>
  <c r="M764" i="148"/>
  <c r="L764" i="148"/>
  <c r="A764" i="148"/>
  <c r="M763" i="148"/>
  <c r="L763" i="148"/>
  <c r="A763" i="148"/>
  <c r="M762" i="148"/>
  <c r="L762" i="148"/>
  <c r="A762" i="148"/>
  <c r="M761" i="148"/>
  <c r="L761" i="148"/>
  <c r="A761" i="148"/>
  <c r="M760" i="148"/>
  <c r="L760" i="148"/>
  <c r="A760" i="148"/>
  <c r="M759" i="148"/>
  <c r="L759" i="148"/>
  <c r="A759" i="148"/>
  <c r="M758" i="148"/>
  <c r="L758" i="148"/>
  <c r="A758" i="148"/>
  <c r="M757" i="148"/>
  <c r="L757" i="148"/>
  <c r="A757" i="148"/>
  <c r="M756" i="148"/>
  <c r="L756" i="148"/>
  <c r="A756" i="148"/>
  <c r="M755" i="148"/>
  <c r="L755" i="148"/>
  <c r="A755" i="148"/>
  <c r="M754" i="148"/>
  <c r="L754" i="148"/>
  <c r="A754" i="148"/>
  <c r="M753" i="148"/>
  <c r="L753" i="148"/>
  <c r="A753" i="148"/>
  <c r="M752" i="148"/>
  <c r="L752" i="148"/>
  <c r="A752" i="148"/>
  <c r="M751" i="148"/>
  <c r="L751" i="148"/>
  <c r="A751" i="148"/>
  <c r="M750" i="148"/>
  <c r="L750" i="148"/>
  <c r="A750" i="148"/>
  <c r="M749" i="148"/>
  <c r="L749" i="148"/>
  <c r="A749" i="148"/>
  <c r="M748" i="148"/>
  <c r="L748" i="148"/>
  <c r="A748" i="148"/>
  <c r="M747" i="148"/>
  <c r="L747" i="148"/>
  <c r="A747" i="148"/>
  <c r="M746" i="148"/>
  <c r="L746" i="148"/>
  <c r="A746" i="148"/>
  <c r="M745" i="148"/>
  <c r="L745" i="148"/>
  <c r="A745" i="148"/>
  <c r="M744" i="148"/>
  <c r="L744" i="148"/>
  <c r="A744" i="148"/>
  <c r="M743" i="148"/>
  <c r="L743" i="148"/>
  <c r="A743" i="148"/>
  <c r="M742" i="148"/>
  <c r="L742" i="148"/>
  <c r="A742" i="148"/>
  <c r="M741" i="148"/>
  <c r="L741" i="148"/>
  <c r="A741" i="148"/>
  <c r="M740" i="148"/>
  <c r="L740" i="148"/>
  <c r="A740" i="148"/>
  <c r="M739" i="148"/>
  <c r="L739" i="148"/>
  <c r="A739" i="148"/>
  <c r="M738" i="148"/>
  <c r="L738" i="148"/>
  <c r="A738" i="148"/>
  <c r="M737" i="148"/>
  <c r="L737" i="148"/>
  <c r="A737" i="148"/>
  <c r="M736" i="148"/>
  <c r="L736" i="148"/>
  <c r="A736" i="148"/>
  <c r="M735" i="148"/>
  <c r="L735" i="148"/>
  <c r="A735" i="148"/>
  <c r="M734" i="148"/>
  <c r="L734" i="148"/>
  <c r="A734" i="148"/>
  <c r="M733" i="148"/>
  <c r="L733" i="148"/>
  <c r="A733" i="148"/>
  <c r="M732" i="148"/>
  <c r="L732" i="148"/>
  <c r="A732" i="148"/>
  <c r="M731" i="148"/>
  <c r="L731" i="148"/>
  <c r="A731" i="148"/>
  <c r="M730" i="148"/>
  <c r="L730" i="148"/>
  <c r="A730" i="148"/>
  <c r="M729" i="148"/>
  <c r="L729" i="148"/>
  <c r="A729" i="148"/>
  <c r="M728" i="148"/>
  <c r="L728" i="148"/>
  <c r="A728" i="148"/>
  <c r="M727" i="148"/>
  <c r="L727" i="148"/>
  <c r="A727" i="148"/>
  <c r="M726" i="148"/>
  <c r="L726" i="148"/>
  <c r="A726" i="148"/>
  <c r="M725" i="148"/>
  <c r="L725" i="148"/>
  <c r="A725" i="148"/>
  <c r="M724" i="148"/>
  <c r="L724" i="148"/>
  <c r="A724" i="148"/>
  <c r="M723" i="148"/>
  <c r="L723" i="148"/>
  <c r="A723" i="148"/>
  <c r="M722" i="148"/>
  <c r="L722" i="148"/>
  <c r="A722" i="148"/>
  <c r="M721" i="148"/>
  <c r="L721" i="148"/>
  <c r="A721" i="148"/>
  <c r="M720" i="148"/>
  <c r="L720" i="148"/>
  <c r="A720" i="148"/>
  <c r="M719" i="148"/>
  <c r="L719" i="148"/>
  <c r="A719" i="148"/>
  <c r="M718" i="148"/>
  <c r="L718" i="148"/>
  <c r="A718" i="148"/>
  <c r="M717" i="148"/>
  <c r="L717" i="148"/>
  <c r="A717" i="148"/>
  <c r="M716" i="148"/>
  <c r="L716" i="148"/>
  <c r="A716" i="148"/>
  <c r="M715" i="148"/>
  <c r="L715" i="148"/>
  <c r="A715" i="148"/>
  <c r="M714" i="148"/>
  <c r="L714" i="148"/>
  <c r="A714" i="148"/>
  <c r="M713" i="148"/>
  <c r="L713" i="148"/>
  <c r="A713" i="148"/>
  <c r="M712" i="148"/>
  <c r="L712" i="148"/>
  <c r="A712" i="148"/>
  <c r="M711" i="148"/>
  <c r="L711" i="148"/>
  <c r="A711" i="148"/>
  <c r="M710" i="148"/>
  <c r="L710" i="148"/>
  <c r="A710" i="148"/>
  <c r="M709" i="148"/>
  <c r="L709" i="148"/>
  <c r="A709" i="148"/>
  <c r="M708" i="148"/>
  <c r="L708" i="148"/>
  <c r="A708" i="148"/>
  <c r="M707" i="148"/>
  <c r="L707" i="148"/>
  <c r="A707" i="148"/>
  <c r="M706" i="148"/>
  <c r="L706" i="148"/>
  <c r="A706" i="148"/>
  <c r="M705" i="148"/>
  <c r="L705" i="148"/>
  <c r="A705" i="148"/>
  <c r="M704" i="148"/>
  <c r="L704" i="148"/>
  <c r="A704" i="148"/>
  <c r="M703" i="148"/>
  <c r="L703" i="148"/>
  <c r="A703" i="148"/>
  <c r="M702" i="148"/>
  <c r="L702" i="148"/>
  <c r="A702" i="148"/>
  <c r="M701" i="148"/>
  <c r="L701" i="148"/>
  <c r="A701" i="148"/>
  <c r="M700" i="148"/>
  <c r="L700" i="148"/>
  <c r="A700" i="148"/>
  <c r="M699" i="148"/>
  <c r="L699" i="148"/>
  <c r="A699" i="148"/>
  <c r="M698" i="148"/>
  <c r="L698" i="148"/>
  <c r="A698" i="148"/>
  <c r="M697" i="148"/>
  <c r="L697" i="148"/>
  <c r="A697" i="148"/>
  <c r="M696" i="148"/>
  <c r="L696" i="148"/>
  <c r="A696" i="148"/>
  <c r="M695" i="148"/>
  <c r="L695" i="148"/>
  <c r="A695" i="148"/>
  <c r="M694" i="148"/>
  <c r="L694" i="148"/>
  <c r="A694" i="148"/>
  <c r="M693" i="148"/>
  <c r="L693" i="148"/>
  <c r="A693" i="148"/>
  <c r="M692" i="148"/>
  <c r="L692" i="148"/>
  <c r="A692" i="148"/>
  <c r="M691" i="148"/>
  <c r="L691" i="148"/>
  <c r="A691" i="148"/>
  <c r="M690" i="148"/>
  <c r="L690" i="148"/>
  <c r="A690" i="148"/>
  <c r="M689" i="148"/>
  <c r="L689" i="148"/>
  <c r="A689" i="148"/>
  <c r="M688" i="148"/>
  <c r="L688" i="148"/>
  <c r="A688" i="148"/>
  <c r="M687" i="148"/>
  <c r="L687" i="148"/>
  <c r="A687" i="148"/>
  <c r="M686" i="148"/>
  <c r="L686" i="148"/>
  <c r="A686" i="148"/>
  <c r="M685" i="148"/>
  <c r="L685" i="148"/>
  <c r="A685" i="148"/>
  <c r="M684" i="148"/>
  <c r="L684" i="148"/>
  <c r="A684" i="148"/>
  <c r="M683" i="148"/>
  <c r="L683" i="148"/>
  <c r="A683" i="148"/>
  <c r="M682" i="148"/>
  <c r="L682" i="148"/>
  <c r="A682" i="148"/>
  <c r="M681" i="148"/>
  <c r="L681" i="148"/>
  <c r="A681" i="148"/>
  <c r="M680" i="148"/>
  <c r="L680" i="148"/>
  <c r="A680" i="148"/>
  <c r="M679" i="148"/>
  <c r="L679" i="148"/>
  <c r="A679" i="148"/>
  <c r="M678" i="148"/>
  <c r="L678" i="148"/>
  <c r="A678" i="148"/>
  <c r="M677" i="148"/>
  <c r="L677" i="148"/>
  <c r="A677" i="148"/>
  <c r="M676" i="148"/>
  <c r="L676" i="148"/>
  <c r="A676" i="148"/>
  <c r="M675" i="148"/>
  <c r="L675" i="148"/>
  <c r="A675" i="148"/>
  <c r="M674" i="148"/>
  <c r="L674" i="148"/>
  <c r="A674" i="148"/>
  <c r="M673" i="148"/>
  <c r="L673" i="148"/>
  <c r="A673" i="148"/>
  <c r="M672" i="148"/>
  <c r="L672" i="148"/>
  <c r="A672" i="148"/>
  <c r="M671" i="148"/>
  <c r="L671" i="148"/>
  <c r="A671" i="148"/>
  <c r="M670" i="148"/>
  <c r="L670" i="148"/>
  <c r="A670" i="148"/>
  <c r="M669" i="148"/>
  <c r="L669" i="148"/>
  <c r="A669" i="148"/>
  <c r="M668" i="148"/>
  <c r="L668" i="148"/>
  <c r="A668" i="148"/>
  <c r="M667" i="148"/>
  <c r="L667" i="148"/>
  <c r="A667" i="148"/>
  <c r="M666" i="148"/>
  <c r="L666" i="148"/>
  <c r="A666" i="148"/>
  <c r="M665" i="148"/>
  <c r="L665" i="148"/>
  <c r="A665" i="148"/>
  <c r="M664" i="148"/>
  <c r="L664" i="148"/>
  <c r="A664" i="148"/>
  <c r="M663" i="148"/>
  <c r="L663" i="148"/>
  <c r="A663" i="148"/>
  <c r="M662" i="148"/>
  <c r="L662" i="148"/>
  <c r="A662" i="148"/>
  <c r="M661" i="148"/>
  <c r="L661" i="148"/>
  <c r="A661" i="148"/>
  <c r="M660" i="148"/>
  <c r="L660" i="148"/>
  <c r="A660" i="148"/>
  <c r="M659" i="148"/>
  <c r="L659" i="148"/>
  <c r="A659" i="148"/>
  <c r="M658" i="148"/>
  <c r="L658" i="148"/>
  <c r="A658" i="148"/>
  <c r="M657" i="148"/>
  <c r="L657" i="148"/>
  <c r="A657" i="148"/>
  <c r="M656" i="148"/>
  <c r="L656" i="148"/>
  <c r="A656" i="148"/>
  <c r="M655" i="148"/>
  <c r="L655" i="148"/>
  <c r="A655" i="148"/>
  <c r="M654" i="148"/>
  <c r="L654" i="148"/>
  <c r="A654" i="148"/>
  <c r="M653" i="148"/>
  <c r="L653" i="148"/>
  <c r="A653" i="148"/>
  <c r="M652" i="148"/>
  <c r="L652" i="148"/>
  <c r="A652" i="148"/>
  <c r="M651" i="148"/>
  <c r="L651" i="148"/>
  <c r="A651" i="148"/>
  <c r="M650" i="148"/>
  <c r="L650" i="148"/>
  <c r="A650" i="148"/>
  <c r="M649" i="148"/>
  <c r="L649" i="148"/>
  <c r="A649" i="148"/>
  <c r="M648" i="148"/>
  <c r="L648" i="148"/>
  <c r="A648" i="148"/>
  <c r="M647" i="148"/>
  <c r="L647" i="148"/>
  <c r="A647" i="148"/>
  <c r="M646" i="148"/>
  <c r="L646" i="148"/>
  <c r="A646" i="148"/>
  <c r="M645" i="148"/>
  <c r="L645" i="148"/>
  <c r="A645" i="148"/>
  <c r="M644" i="148"/>
  <c r="L644" i="148"/>
  <c r="A644" i="148"/>
  <c r="M643" i="148"/>
  <c r="L643" i="148"/>
  <c r="A643" i="148"/>
  <c r="M642" i="148"/>
  <c r="L642" i="148"/>
  <c r="A642" i="148"/>
  <c r="M641" i="148"/>
  <c r="L641" i="148"/>
  <c r="A641" i="148"/>
  <c r="M640" i="148"/>
  <c r="L640" i="148"/>
  <c r="A640" i="148"/>
  <c r="M639" i="148"/>
  <c r="L639" i="148"/>
  <c r="A639" i="148"/>
  <c r="M638" i="148"/>
  <c r="L638" i="148"/>
  <c r="A638" i="148"/>
  <c r="M637" i="148"/>
  <c r="L637" i="148"/>
  <c r="A637" i="148"/>
  <c r="M636" i="148"/>
  <c r="L636" i="148"/>
  <c r="A636" i="148"/>
  <c r="M635" i="148"/>
  <c r="L635" i="148"/>
  <c r="A635" i="148"/>
  <c r="M634" i="148"/>
  <c r="L634" i="148"/>
  <c r="A634" i="148"/>
  <c r="M633" i="148"/>
  <c r="L633" i="148"/>
  <c r="A633" i="148"/>
  <c r="M632" i="148"/>
  <c r="L632" i="148"/>
  <c r="A632" i="148"/>
  <c r="M631" i="148"/>
  <c r="L631" i="148"/>
  <c r="A631" i="148"/>
  <c r="M630" i="148"/>
  <c r="L630" i="148"/>
  <c r="A630" i="148"/>
  <c r="M629" i="148"/>
  <c r="L629" i="148"/>
  <c r="A629" i="148"/>
  <c r="M628" i="148"/>
  <c r="L628" i="148"/>
  <c r="A628" i="148"/>
  <c r="M627" i="148"/>
  <c r="L627" i="148"/>
  <c r="A627" i="148"/>
  <c r="M626" i="148"/>
  <c r="L626" i="148"/>
  <c r="A626" i="148"/>
  <c r="M625" i="148"/>
  <c r="L625" i="148"/>
  <c r="A625" i="148"/>
  <c r="M624" i="148"/>
  <c r="L624" i="148"/>
  <c r="A624" i="148"/>
  <c r="M623" i="148"/>
  <c r="L623" i="148"/>
  <c r="A623" i="148"/>
  <c r="M622" i="148"/>
  <c r="L622" i="148"/>
  <c r="A622" i="148"/>
  <c r="M621" i="148"/>
  <c r="L621" i="148"/>
  <c r="A621" i="148"/>
  <c r="M620" i="148"/>
  <c r="L620" i="148"/>
  <c r="A620" i="148"/>
  <c r="M619" i="148"/>
  <c r="L619" i="148"/>
  <c r="A619" i="148"/>
  <c r="M618" i="148"/>
  <c r="L618" i="148"/>
  <c r="A618" i="148"/>
  <c r="M617" i="148"/>
  <c r="L617" i="148"/>
  <c r="A617" i="148"/>
  <c r="M616" i="148"/>
  <c r="L616" i="148"/>
  <c r="A616" i="148"/>
  <c r="M615" i="148"/>
  <c r="L615" i="148"/>
  <c r="A615" i="148"/>
  <c r="M614" i="148"/>
  <c r="L614" i="148"/>
  <c r="A614" i="148"/>
  <c r="M613" i="148"/>
  <c r="L613" i="148"/>
  <c r="A613" i="148"/>
  <c r="M612" i="148"/>
  <c r="L612" i="148"/>
  <c r="A612" i="148"/>
  <c r="M611" i="148"/>
  <c r="L611" i="148"/>
  <c r="A611" i="148"/>
  <c r="M610" i="148"/>
  <c r="L610" i="148"/>
  <c r="A610" i="148"/>
  <c r="M609" i="148"/>
  <c r="L609" i="148"/>
  <c r="A609" i="148"/>
  <c r="M608" i="148"/>
  <c r="L608" i="148"/>
  <c r="A608" i="148"/>
  <c r="M607" i="148"/>
  <c r="L607" i="148"/>
  <c r="A607" i="148"/>
  <c r="M606" i="148"/>
  <c r="L606" i="148"/>
  <c r="A606" i="148"/>
  <c r="M605" i="148"/>
  <c r="L605" i="148"/>
  <c r="A605" i="148"/>
  <c r="M604" i="148"/>
  <c r="L604" i="148"/>
  <c r="A604" i="148"/>
  <c r="M603" i="148"/>
  <c r="L603" i="148"/>
  <c r="A603" i="148"/>
  <c r="M602" i="148"/>
  <c r="L602" i="148"/>
  <c r="A602" i="148"/>
  <c r="M601" i="148"/>
  <c r="L601" i="148"/>
  <c r="A601" i="148"/>
  <c r="M600" i="148"/>
  <c r="L600" i="148"/>
  <c r="A600" i="148"/>
  <c r="M599" i="148"/>
  <c r="L599" i="148"/>
  <c r="A599" i="148"/>
  <c r="M598" i="148"/>
  <c r="L598" i="148"/>
  <c r="A598" i="148"/>
  <c r="M597" i="148"/>
  <c r="L597" i="148"/>
  <c r="A597" i="148"/>
  <c r="M596" i="148"/>
  <c r="L596" i="148"/>
  <c r="A596" i="148"/>
  <c r="M595" i="148"/>
  <c r="L595" i="148"/>
  <c r="A595" i="148"/>
  <c r="M594" i="148"/>
  <c r="L594" i="148"/>
  <c r="A594" i="148"/>
  <c r="M593" i="148"/>
  <c r="L593" i="148"/>
  <c r="A593" i="148"/>
  <c r="M592" i="148"/>
  <c r="L592" i="148"/>
  <c r="A592" i="148"/>
  <c r="M591" i="148"/>
  <c r="L591" i="148"/>
  <c r="A591" i="148"/>
  <c r="M590" i="148"/>
  <c r="L590" i="148"/>
  <c r="A590" i="148"/>
  <c r="M589" i="148"/>
  <c r="L589" i="148"/>
  <c r="A589" i="148"/>
  <c r="M588" i="148"/>
  <c r="L588" i="148"/>
  <c r="A588" i="148"/>
  <c r="M587" i="148"/>
  <c r="L587" i="148"/>
  <c r="A587" i="148"/>
  <c r="M586" i="148"/>
  <c r="L586" i="148"/>
  <c r="A586" i="148"/>
  <c r="M585" i="148"/>
  <c r="L585" i="148"/>
  <c r="A585" i="148"/>
  <c r="M584" i="148"/>
  <c r="L584" i="148"/>
  <c r="A584" i="148"/>
  <c r="M583" i="148"/>
  <c r="L583" i="148"/>
  <c r="A583" i="148"/>
  <c r="M582" i="148"/>
  <c r="L582" i="148"/>
  <c r="A582" i="148"/>
  <c r="M581" i="148"/>
  <c r="L581" i="148"/>
  <c r="A581" i="148"/>
  <c r="M580" i="148"/>
  <c r="L580" i="148"/>
  <c r="A580" i="148"/>
  <c r="M579" i="148"/>
  <c r="L579" i="148"/>
  <c r="A579" i="148"/>
  <c r="M578" i="148"/>
  <c r="L578" i="148"/>
  <c r="A578" i="148"/>
  <c r="M577" i="148"/>
  <c r="L577" i="148"/>
  <c r="A577" i="148"/>
  <c r="M576" i="148"/>
  <c r="L576" i="148"/>
  <c r="A576" i="148"/>
  <c r="M575" i="148"/>
  <c r="L575" i="148"/>
  <c r="A575" i="148"/>
  <c r="M574" i="148"/>
  <c r="L574" i="148"/>
  <c r="A574" i="148"/>
  <c r="M573" i="148"/>
  <c r="L573" i="148"/>
  <c r="A573" i="148"/>
  <c r="M572" i="148"/>
  <c r="L572" i="148"/>
  <c r="A572" i="148"/>
  <c r="M571" i="148"/>
  <c r="L571" i="148"/>
  <c r="A571" i="148"/>
  <c r="M570" i="148"/>
  <c r="L570" i="148"/>
  <c r="A570" i="148"/>
  <c r="M569" i="148"/>
  <c r="L569" i="148"/>
  <c r="A569" i="148"/>
  <c r="M568" i="148"/>
  <c r="L568" i="148"/>
  <c r="A568" i="148"/>
  <c r="M567" i="148"/>
  <c r="L567" i="148"/>
  <c r="A567" i="148"/>
  <c r="M566" i="148"/>
  <c r="L566" i="148"/>
  <c r="A566" i="148"/>
  <c r="M565" i="148"/>
  <c r="L565" i="148"/>
  <c r="A565" i="148"/>
  <c r="M564" i="148"/>
  <c r="L564" i="148"/>
  <c r="A564" i="148"/>
  <c r="M563" i="148"/>
  <c r="L563" i="148"/>
  <c r="A563" i="148"/>
  <c r="M562" i="148"/>
  <c r="L562" i="148"/>
  <c r="A562" i="148"/>
  <c r="M561" i="148"/>
  <c r="L561" i="148"/>
  <c r="A561" i="148"/>
  <c r="M560" i="148"/>
  <c r="L560" i="148"/>
  <c r="A560" i="148"/>
  <c r="M559" i="148"/>
  <c r="L559" i="148"/>
  <c r="A559" i="148"/>
  <c r="M558" i="148"/>
  <c r="L558" i="148"/>
  <c r="A558" i="148"/>
  <c r="M557" i="148"/>
  <c r="L557" i="148"/>
  <c r="A557" i="148"/>
  <c r="M556" i="148"/>
  <c r="L556" i="148"/>
  <c r="A556" i="148"/>
  <c r="M555" i="148"/>
  <c r="L555" i="148"/>
  <c r="A555" i="148"/>
  <c r="M554" i="148"/>
  <c r="L554" i="148"/>
  <c r="A554" i="148"/>
  <c r="M553" i="148"/>
  <c r="L553" i="148"/>
  <c r="A553" i="148"/>
  <c r="M552" i="148"/>
  <c r="L552" i="148"/>
  <c r="A552" i="148"/>
  <c r="M551" i="148"/>
  <c r="L551" i="148"/>
  <c r="A551" i="148"/>
  <c r="M550" i="148"/>
  <c r="L550" i="148"/>
  <c r="A550" i="148"/>
  <c r="M549" i="148"/>
  <c r="L549" i="148"/>
  <c r="A549" i="148"/>
  <c r="M548" i="148"/>
  <c r="L548" i="148"/>
  <c r="A548" i="148"/>
  <c r="M547" i="148"/>
  <c r="L547" i="148"/>
  <c r="A547" i="148"/>
  <c r="M546" i="148"/>
  <c r="L546" i="148"/>
  <c r="A546" i="148"/>
  <c r="M545" i="148"/>
  <c r="L545" i="148"/>
  <c r="A545" i="148"/>
  <c r="M544" i="148"/>
  <c r="L544" i="148"/>
  <c r="A544" i="148"/>
  <c r="M543" i="148"/>
  <c r="L543" i="148"/>
  <c r="A543" i="148"/>
  <c r="M542" i="148"/>
  <c r="L542" i="148"/>
  <c r="A542" i="148"/>
  <c r="M541" i="148"/>
  <c r="L541" i="148"/>
  <c r="A541" i="148"/>
  <c r="M540" i="148"/>
  <c r="L540" i="148"/>
  <c r="A540" i="148"/>
  <c r="M539" i="148"/>
  <c r="L539" i="148"/>
  <c r="A539" i="148"/>
  <c r="M538" i="148"/>
  <c r="L538" i="148"/>
  <c r="A538" i="148"/>
  <c r="M537" i="148"/>
  <c r="L537" i="148"/>
  <c r="A537" i="148"/>
  <c r="M536" i="148"/>
  <c r="L536" i="148"/>
  <c r="A536" i="148"/>
  <c r="M535" i="148"/>
  <c r="L535" i="148"/>
  <c r="A535" i="148"/>
  <c r="M534" i="148"/>
  <c r="L534" i="148"/>
  <c r="A534" i="148"/>
  <c r="M533" i="148"/>
  <c r="L533" i="148"/>
  <c r="A533" i="148"/>
  <c r="M532" i="148"/>
  <c r="L532" i="148"/>
  <c r="A532" i="148"/>
  <c r="M531" i="148"/>
  <c r="L531" i="148"/>
  <c r="A531" i="148"/>
  <c r="M530" i="148"/>
  <c r="L530" i="148"/>
  <c r="A530" i="148"/>
  <c r="M529" i="148"/>
  <c r="L529" i="148"/>
  <c r="A529" i="148"/>
  <c r="M528" i="148"/>
  <c r="L528" i="148"/>
  <c r="A528" i="148"/>
  <c r="M527" i="148"/>
  <c r="L527" i="148"/>
  <c r="A527" i="148"/>
  <c r="M526" i="148"/>
  <c r="L526" i="148"/>
  <c r="A526" i="148"/>
  <c r="M525" i="148"/>
  <c r="L525" i="148"/>
  <c r="A525" i="148"/>
  <c r="M524" i="148"/>
  <c r="L524" i="148"/>
  <c r="A524" i="148"/>
  <c r="M523" i="148"/>
  <c r="L523" i="148"/>
  <c r="A523" i="148"/>
  <c r="M522" i="148"/>
  <c r="L522" i="148"/>
  <c r="A522" i="148"/>
  <c r="M521" i="148"/>
  <c r="L521" i="148"/>
  <c r="A521" i="148"/>
  <c r="M520" i="148"/>
  <c r="L520" i="148"/>
  <c r="A520" i="148"/>
  <c r="M519" i="148"/>
  <c r="L519" i="148"/>
  <c r="A519" i="148"/>
  <c r="M518" i="148"/>
  <c r="L518" i="148"/>
  <c r="A518" i="148"/>
  <c r="M517" i="148"/>
  <c r="L517" i="148"/>
  <c r="A517" i="148"/>
  <c r="M516" i="148"/>
  <c r="L516" i="148"/>
  <c r="A516" i="148"/>
  <c r="M515" i="148"/>
  <c r="L515" i="148"/>
  <c r="A515" i="148"/>
  <c r="M514" i="148"/>
  <c r="L514" i="148"/>
  <c r="A514" i="148"/>
  <c r="M513" i="148"/>
  <c r="L513" i="148"/>
  <c r="A513" i="148"/>
  <c r="M512" i="148"/>
  <c r="L512" i="148"/>
  <c r="A512" i="148"/>
  <c r="M511" i="148"/>
  <c r="L511" i="148"/>
  <c r="A511" i="148"/>
  <c r="M510" i="148"/>
  <c r="L510" i="148"/>
  <c r="A510" i="148"/>
  <c r="M509" i="148"/>
  <c r="L509" i="148"/>
  <c r="A509" i="148"/>
  <c r="M508" i="148"/>
  <c r="L508" i="148"/>
  <c r="A508" i="148"/>
  <c r="M507" i="148"/>
  <c r="L507" i="148"/>
  <c r="A507" i="148"/>
  <c r="M506" i="148"/>
  <c r="L506" i="148"/>
  <c r="A506" i="148"/>
  <c r="M505" i="148"/>
  <c r="L505" i="148"/>
  <c r="A505" i="148"/>
  <c r="M504" i="148"/>
  <c r="L504" i="148"/>
  <c r="A504" i="148"/>
  <c r="M503" i="148"/>
  <c r="L503" i="148"/>
  <c r="A503" i="148"/>
  <c r="M502" i="148"/>
  <c r="L502" i="148"/>
  <c r="A502" i="148"/>
  <c r="M501" i="148"/>
  <c r="L501" i="148"/>
  <c r="A501" i="148"/>
  <c r="M500" i="148"/>
  <c r="L500" i="148"/>
  <c r="A500" i="148"/>
  <c r="M499" i="148"/>
  <c r="L499" i="148"/>
  <c r="A499" i="148"/>
  <c r="M498" i="148"/>
  <c r="L498" i="148"/>
  <c r="A498" i="148"/>
  <c r="M497" i="148"/>
  <c r="L497" i="148"/>
  <c r="A497" i="148"/>
  <c r="M496" i="148"/>
  <c r="L496" i="148"/>
  <c r="A496" i="148"/>
  <c r="M495" i="148"/>
  <c r="L495" i="148"/>
  <c r="A495" i="148"/>
  <c r="M494" i="148"/>
  <c r="L494" i="148"/>
  <c r="A494" i="148"/>
  <c r="M493" i="148"/>
  <c r="L493" i="148"/>
  <c r="A493" i="148"/>
  <c r="M492" i="148"/>
  <c r="L492" i="148"/>
  <c r="A492" i="148"/>
  <c r="M491" i="148"/>
  <c r="L491" i="148"/>
  <c r="A491" i="148"/>
  <c r="M490" i="148"/>
  <c r="L490" i="148"/>
  <c r="A490" i="148"/>
  <c r="M489" i="148"/>
  <c r="L489" i="148"/>
  <c r="A489" i="148"/>
  <c r="M488" i="148"/>
  <c r="L488" i="148"/>
  <c r="A488" i="148"/>
  <c r="M487" i="148"/>
  <c r="L487" i="148"/>
  <c r="A487" i="148"/>
  <c r="M486" i="148"/>
  <c r="L486" i="148"/>
  <c r="A486" i="148"/>
  <c r="M485" i="148"/>
  <c r="L485" i="148"/>
  <c r="A485" i="148"/>
  <c r="M484" i="148"/>
  <c r="L484" i="148"/>
  <c r="A484" i="148"/>
  <c r="M483" i="148"/>
  <c r="L483" i="148"/>
  <c r="A483" i="148"/>
  <c r="M482" i="148"/>
  <c r="L482" i="148"/>
  <c r="A482" i="148"/>
  <c r="M481" i="148"/>
  <c r="L481" i="148"/>
  <c r="A481" i="148"/>
  <c r="M480" i="148"/>
  <c r="L480" i="148"/>
  <c r="A480" i="148"/>
  <c r="M479" i="148"/>
  <c r="L479" i="148"/>
  <c r="A479" i="148"/>
  <c r="M478" i="148"/>
  <c r="L478" i="148"/>
  <c r="A478" i="148"/>
  <c r="M477" i="148"/>
  <c r="L477" i="148"/>
  <c r="A477" i="148"/>
  <c r="M476" i="148"/>
  <c r="L476" i="148"/>
  <c r="A476" i="148"/>
  <c r="M475" i="148"/>
  <c r="L475" i="148"/>
  <c r="A475" i="148"/>
  <c r="M474" i="148"/>
  <c r="L474" i="148"/>
  <c r="A474" i="148"/>
  <c r="M473" i="148"/>
  <c r="L473" i="148"/>
  <c r="A473" i="148"/>
  <c r="M472" i="148"/>
  <c r="L472" i="148"/>
  <c r="A472" i="148"/>
  <c r="M471" i="148"/>
  <c r="L471" i="148"/>
  <c r="A471" i="148"/>
  <c r="M470" i="148"/>
  <c r="L470" i="148"/>
  <c r="A470" i="148"/>
  <c r="M469" i="148"/>
  <c r="L469" i="148"/>
  <c r="A469" i="148"/>
  <c r="M468" i="148"/>
  <c r="L468" i="148"/>
  <c r="A468" i="148"/>
  <c r="M467" i="148"/>
  <c r="L467" i="148"/>
  <c r="A467" i="148"/>
  <c r="M466" i="148"/>
  <c r="L466" i="148"/>
  <c r="A466" i="148"/>
  <c r="M465" i="148"/>
  <c r="L465" i="148"/>
  <c r="A465" i="148"/>
  <c r="M464" i="148"/>
  <c r="L464" i="148"/>
  <c r="A464" i="148"/>
  <c r="M463" i="148"/>
  <c r="L463" i="148"/>
  <c r="A463" i="148"/>
  <c r="M462" i="148"/>
  <c r="L462" i="148"/>
  <c r="A462" i="148"/>
  <c r="M461" i="148"/>
  <c r="L461" i="148"/>
  <c r="A461" i="148"/>
  <c r="M460" i="148"/>
  <c r="L460" i="148"/>
  <c r="A460" i="148"/>
  <c r="M459" i="148"/>
  <c r="L459" i="148"/>
  <c r="A459" i="148"/>
  <c r="M458" i="148"/>
  <c r="L458" i="148"/>
  <c r="A458" i="148"/>
  <c r="M457" i="148"/>
  <c r="L457" i="148"/>
  <c r="A457" i="148"/>
  <c r="M456" i="148"/>
  <c r="L456" i="148"/>
  <c r="A456" i="148"/>
  <c r="M455" i="148"/>
  <c r="L455" i="148"/>
  <c r="A455" i="148"/>
  <c r="M454" i="148"/>
  <c r="L454" i="148"/>
  <c r="A454" i="148"/>
  <c r="M453" i="148"/>
  <c r="L453" i="148"/>
  <c r="A453" i="148"/>
  <c r="M452" i="148"/>
  <c r="L452" i="148"/>
  <c r="A452" i="148"/>
  <c r="M451" i="148"/>
  <c r="L451" i="148"/>
  <c r="A451" i="148"/>
  <c r="M450" i="148"/>
  <c r="L450" i="148"/>
  <c r="A450" i="148"/>
  <c r="M449" i="148"/>
  <c r="L449" i="148"/>
  <c r="A449" i="148"/>
  <c r="M448" i="148"/>
  <c r="L448" i="148"/>
  <c r="A448" i="148"/>
  <c r="M447" i="148"/>
  <c r="L447" i="148"/>
  <c r="A447" i="148"/>
  <c r="M446" i="148"/>
  <c r="L446" i="148"/>
  <c r="A446" i="148"/>
  <c r="M445" i="148"/>
  <c r="L445" i="148"/>
  <c r="A445" i="148"/>
  <c r="M444" i="148"/>
  <c r="L444" i="148"/>
  <c r="A444" i="148"/>
  <c r="M443" i="148"/>
  <c r="L443" i="148"/>
  <c r="A443" i="148"/>
  <c r="M442" i="148"/>
  <c r="L442" i="148"/>
  <c r="A442" i="148"/>
  <c r="M441" i="148"/>
  <c r="L441" i="148"/>
  <c r="A441" i="148"/>
  <c r="M440" i="148"/>
  <c r="L440" i="148"/>
  <c r="A440" i="148"/>
  <c r="M439" i="148"/>
  <c r="L439" i="148"/>
  <c r="A439" i="148"/>
  <c r="M438" i="148"/>
  <c r="L438" i="148"/>
  <c r="A438" i="148"/>
  <c r="M437" i="148"/>
  <c r="L437" i="148"/>
  <c r="A437" i="148"/>
  <c r="M436" i="148"/>
  <c r="L436" i="148"/>
  <c r="A436" i="148"/>
  <c r="M435" i="148"/>
  <c r="L435" i="148"/>
  <c r="A435" i="148"/>
  <c r="M434" i="148"/>
  <c r="L434" i="148"/>
  <c r="A434" i="148"/>
  <c r="M433" i="148"/>
  <c r="L433" i="148"/>
  <c r="A433" i="148"/>
  <c r="M432" i="148"/>
  <c r="L432" i="148"/>
  <c r="A432" i="148"/>
  <c r="M431" i="148"/>
  <c r="L431" i="148"/>
  <c r="A431" i="148"/>
  <c r="M430" i="148"/>
  <c r="L430" i="148"/>
  <c r="A430" i="148"/>
  <c r="M429" i="148"/>
  <c r="L429" i="148"/>
  <c r="A429" i="148"/>
  <c r="M428" i="148"/>
  <c r="L428" i="148"/>
  <c r="A428" i="148"/>
  <c r="M427" i="148"/>
  <c r="L427" i="148"/>
  <c r="A427" i="148"/>
  <c r="M426" i="148"/>
  <c r="L426" i="148"/>
  <c r="A426" i="148"/>
  <c r="M425" i="148"/>
  <c r="L425" i="148"/>
  <c r="A425" i="148"/>
  <c r="M424" i="148"/>
  <c r="L424" i="148"/>
  <c r="A424" i="148"/>
  <c r="M423" i="148"/>
  <c r="L423" i="148"/>
  <c r="A423" i="148"/>
  <c r="M422" i="148"/>
  <c r="L422" i="148"/>
  <c r="A422" i="148"/>
  <c r="M421" i="148"/>
  <c r="L421" i="148"/>
  <c r="A421" i="148"/>
  <c r="M420" i="148"/>
  <c r="L420" i="148"/>
  <c r="A420" i="148"/>
  <c r="M419" i="148"/>
  <c r="L419" i="148"/>
  <c r="A419" i="148"/>
  <c r="M418" i="148"/>
  <c r="L418" i="148"/>
  <c r="A418" i="148"/>
  <c r="M417" i="148"/>
  <c r="L417" i="148"/>
  <c r="A417" i="148"/>
  <c r="M416" i="148"/>
  <c r="L416" i="148"/>
  <c r="A416" i="148"/>
  <c r="M415" i="148"/>
  <c r="L415" i="148"/>
  <c r="A415" i="148"/>
  <c r="M414" i="148"/>
  <c r="L414" i="148"/>
  <c r="A414" i="148"/>
  <c r="M413" i="148"/>
  <c r="L413" i="148"/>
  <c r="A413" i="148"/>
  <c r="M412" i="148"/>
  <c r="L412" i="148"/>
  <c r="A412" i="148"/>
  <c r="M411" i="148"/>
  <c r="L411" i="148"/>
  <c r="A411" i="148"/>
  <c r="M410" i="148"/>
  <c r="L410" i="148"/>
  <c r="A410" i="148"/>
  <c r="M409" i="148"/>
  <c r="L409" i="148"/>
  <c r="A409" i="148"/>
  <c r="M408" i="148"/>
  <c r="L408" i="148"/>
  <c r="A408" i="148"/>
  <c r="M407" i="148"/>
  <c r="L407" i="148"/>
  <c r="A407" i="148"/>
  <c r="M406" i="148"/>
  <c r="L406" i="148"/>
  <c r="A406" i="148"/>
  <c r="M405" i="148"/>
  <c r="L405" i="148"/>
  <c r="A405" i="148"/>
  <c r="M404" i="148"/>
  <c r="L404" i="148"/>
  <c r="A404" i="148"/>
  <c r="M403" i="148"/>
  <c r="L403" i="148"/>
  <c r="A403" i="148"/>
  <c r="M402" i="148"/>
  <c r="L402" i="148"/>
  <c r="A402" i="148"/>
  <c r="M401" i="148"/>
  <c r="L401" i="148"/>
  <c r="A401" i="148"/>
  <c r="M400" i="148"/>
  <c r="L400" i="148"/>
  <c r="A400" i="148"/>
  <c r="M399" i="148"/>
  <c r="L399" i="148"/>
  <c r="A399" i="148"/>
  <c r="M398" i="148"/>
  <c r="L398" i="148"/>
  <c r="A398" i="148"/>
  <c r="M397" i="148"/>
  <c r="L397" i="148"/>
  <c r="A397" i="148"/>
  <c r="M396" i="148"/>
  <c r="L396" i="148"/>
  <c r="A396" i="148"/>
  <c r="M395" i="148"/>
  <c r="L395" i="148"/>
  <c r="A395" i="148"/>
  <c r="M394" i="148"/>
  <c r="L394" i="148"/>
  <c r="A394" i="148"/>
  <c r="M393" i="148"/>
  <c r="L393" i="148"/>
  <c r="A393" i="148"/>
  <c r="M392" i="148"/>
  <c r="L392" i="148"/>
  <c r="A392" i="148"/>
  <c r="M391" i="148"/>
  <c r="L391" i="148"/>
  <c r="A391" i="148"/>
  <c r="M390" i="148"/>
  <c r="L390" i="148"/>
  <c r="A390" i="148"/>
  <c r="M389" i="148"/>
  <c r="L389" i="148"/>
  <c r="A389" i="148"/>
  <c r="M388" i="148"/>
  <c r="L388" i="148"/>
  <c r="A388" i="148"/>
  <c r="M387" i="148"/>
  <c r="L387" i="148"/>
  <c r="A387" i="148"/>
  <c r="M386" i="148"/>
  <c r="L386" i="148"/>
  <c r="A386" i="148"/>
  <c r="M385" i="148"/>
  <c r="L385" i="148"/>
  <c r="A385" i="148"/>
  <c r="M384" i="148"/>
  <c r="L384" i="148"/>
  <c r="A384" i="148"/>
  <c r="M383" i="148"/>
  <c r="L383" i="148"/>
  <c r="A383" i="148"/>
  <c r="M382" i="148"/>
  <c r="L382" i="148"/>
  <c r="A382" i="148"/>
  <c r="M381" i="148"/>
  <c r="L381" i="148"/>
  <c r="A381" i="148"/>
  <c r="M380" i="148"/>
  <c r="L380" i="148"/>
  <c r="A380" i="148"/>
  <c r="M379" i="148"/>
  <c r="L379" i="148"/>
  <c r="A379" i="148"/>
  <c r="M378" i="148"/>
  <c r="L378" i="148"/>
  <c r="A378" i="148"/>
  <c r="M377" i="148"/>
  <c r="L377" i="148"/>
  <c r="A377" i="148"/>
  <c r="M376" i="148"/>
  <c r="L376" i="148"/>
  <c r="A376" i="148"/>
  <c r="M375" i="148"/>
  <c r="L375" i="148"/>
  <c r="A375" i="148"/>
  <c r="M374" i="148"/>
  <c r="L374" i="148"/>
  <c r="A374" i="148"/>
  <c r="M373" i="148"/>
  <c r="L373" i="148"/>
  <c r="A373" i="148"/>
  <c r="M372" i="148"/>
  <c r="L372" i="148"/>
  <c r="A372" i="148"/>
  <c r="M371" i="148"/>
  <c r="L371" i="148"/>
  <c r="A371" i="148"/>
  <c r="M370" i="148"/>
  <c r="L370" i="148"/>
  <c r="A370" i="148"/>
  <c r="M369" i="148"/>
  <c r="L369" i="148"/>
  <c r="A369" i="148"/>
  <c r="M368" i="148"/>
  <c r="L368" i="148"/>
  <c r="A368" i="148"/>
  <c r="M367" i="148"/>
  <c r="L367" i="148"/>
  <c r="A367" i="148"/>
  <c r="M366" i="148"/>
  <c r="L366" i="148"/>
  <c r="A366" i="148"/>
  <c r="M365" i="148"/>
  <c r="L365" i="148"/>
  <c r="A365" i="148"/>
  <c r="M364" i="148"/>
  <c r="L364" i="148"/>
  <c r="A364" i="148"/>
  <c r="M363" i="148"/>
  <c r="L363" i="148"/>
  <c r="A363" i="148"/>
  <c r="M362" i="148"/>
  <c r="L362" i="148"/>
  <c r="A362" i="148"/>
  <c r="M361" i="148"/>
  <c r="L361" i="148"/>
  <c r="A361" i="148"/>
  <c r="M360" i="148"/>
  <c r="L360" i="148"/>
  <c r="A360" i="148"/>
  <c r="M359" i="148"/>
  <c r="L359" i="148"/>
  <c r="A359" i="148"/>
  <c r="M358" i="148"/>
  <c r="L358" i="148"/>
  <c r="A358" i="148"/>
  <c r="M357" i="148"/>
  <c r="L357" i="148"/>
  <c r="A357" i="148"/>
  <c r="M356" i="148"/>
  <c r="L356" i="148"/>
  <c r="A356" i="148"/>
  <c r="M355" i="148"/>
  <c r="L355" i="148"/>
  <c r="A355" i="148"/>
  <c r="M354" i="148"/>
  <c r="L354" i="148"/>
  <c r="A354" i="148"/>
  <c r="M353" i="148"/>
  <c r="L353" i="148"/>
  <c r="A353" i="148"/>
  <c r="M352" i="148"/>
  <c r="L352" i="148"/>
  <c r="A352" i="148"/>
  <c r="M351" i="148"/>
  <c r="L351" i="148"/>
  <c r="A351" i="148"/>
  <c r="M350" i="148"/>
  <c r="L350" i="148"/>
  <c r="A350" i="148"/>
  <c r="M349" i="148"/>
  <c r="L349" i="148"/>
  <c r="A349" i="148"/>
  <c r="M348" i="148"/>
  <c r="L348" i="148"/>
  <c r="A348" i="148"/>
  <c r="M347" i="148"/>
  <c r="L347" i="148"/>
  <c r="A347" i="148"/>
  <c r="M346" i="148"/>
  <c r="L346" i="148"/>
  <c r="A346" i="148"/>
  <c r="M345" i="148"/>
  <c r="L345" i="148"/>
  <c r="A345" i="148"/>
  <c r="M344" i="148"/>
  <c r="L344" i="148"/>
  <c r="A344" i="148"/>
  <c r="M343" i="148"/>
  <c r="L343" i="148"/>
  <c r="A343" i="148"/>
  <c r="M342" i="148"/>
  <c r="L342" i="148"/>
  <c r="A342" i="148"/>
  <c r="M341" i="148"/>
  <c r="L341" i="148"/>
  <c r="A341" i="148"/>
  <c r="M340" i="148"/>
  <c r="L340" i="148"/>
  <c r="A340" i="148"/>
  <c r="M339" i="148"/>
  <c r="L339" i="148"/>
  <c r="A339" i="148"/>
  <c r="M338" i="148"/>
  <c r="L338" i="148"/>
  <c r="A338" i="148"/>
  <c r="M337" i="148"/>
  <c r="L337" i="148"/>
  <c r="A337" i="148"/>
  <c r="M336" i="148"/>
  <c r="L336" i="148"/>
  <c r="A336" i="148"/>
  <c r="M335" i="148"/>
  <c r="L335" i="148"/>
  <c r="A335" i="148"/>
  <c r="M334" i="148"/>
  <c r="L334" i="148"/>
  <c r="A334" i="148"/>
  <c r="M333" i="148"/>
  <c r="L333" i="148"/>
  <c r="A333" i="148"/>
  <c r="M332" i="148"/>
  <c r="L332" i="148"/>
  <c r="A332" i="148"/>
  <c r="M331" i="148"/>
  <c r="L331" i="148"/>
  <c r="A331" i="148"/>
  <c r="M330" i="148"/>
  <c r="L330" i="148"/>
  <c r="A330" i="148"/>
  <c r="M329" i="148"/>
  <c r="L329" i="148"/>
  <c r="A329" i="148"/>
  <c r="M328" i="148"/>
  <c r="L328" i="148"/>
  <c r="A328" i="148"/>
  <c r="M327" i="148"/>
  <c r="L327" i="148"/>
  <c r="A327" i="148"/>
  <c r="M326" i="148"/>
  <c r="L326" i="148"/>
  <c r="A326" i="148"/>
  <c r="M325" i="148"/>
  <c r="L325" i="148"/>
  <c r="A325" i="148"/>
  <c r="M324" i="148"/>
  <c r="L324" i="148"/>
  <c r="A324" i="148"/>
  <c r="M323" i="148"/>
  <c r="L323" i="148"/>
  <c r="A323" i="148"/>
  <c r="M322" i="148"/>
  <c r="L322" i="148"/>
  <c r="A322" i="148"/>
  <c r="M321" i="148"/>
  <c r="L321" i="148"/>
  <c r="A321" i="148"/>
  <c r="M320" i="148"/>
  <c r="L320" i="148"/>
  <c r="A320" i="148"/>
  <c r="M319" i="148"/>
  <c r="L319" i="148"/>
  <c r="A319" i="148"/>
  <c r="M318" i="148"/>
  <c r="L318" i="148"/>
  <c r="A318" i="148"/>
  <c r="M317" i="148"/>
  <c r="L317" i="148"/>
  <c r="A317" i="148"/>
  <c r="M316" i="148"/>
  <c r="L316" i="148"/>
  <c r="A316" i="148"/>
  <c r="M315" i="148"/>
  <c r="L315" i="148"/>
  <c r="A315" i="148"/>
  <c r="M314" i="148"/>
  <c r="L314" i="148"/>
  <c r="A314" i="148"/>
  <c r="M313" i="148"/>
  <c r="L313" i="148"/>
  <c r="A313" i="148"/>
  <c r="M312" i="148"/>
  <c r="L312" i="148"/>
  <c r="A312" i="148"/>
  <c r="M311" i="148"/>
  <c r="L311" i="148"/>
  <c r="A311" i="148"/>
  <c r="M310" i="148"/>
  <c r="L310" i="148"/>
  <c r="A310" i="148"/>
  <c r="M309" i="148"/>
  <c r="L309" i="148"/>
  <c r="A309" i="148"/>
  <c r="M308" i="148"/>
  <c r="L308" i="148"/>
  <c r="A308" i="148"/>
  <c r="M307" i="148"/>
  <c r="L307" i="148"/>
  <c r="A307" i="148"/>
  <c r="M306" i="148"/>
  <c r="L306" i="148"/>
  <c r="A306" i="148"/>
  <c r="M305" i="148"/>
  <c r="L305" i="148"/>
  <c r="A305" i="148"/>
  <c r="M304" i="148"/>
  <c r="L304" i="148"/>
  <c r="A304" i="148"/>
  <c r="M303" i="148"/>
  <c r="L303" i="148"/>
  <c r="A303" i="148"/>
  <c r="M302" i="148"/>
  <c r="L302" i="148"/>
  <c r="A302" i="148"/>
  <c r="M301" i="148"/>
  <c r="L301" i="148"/>
  <c r="A301" i="148"/>
  <c r="M300" i="148"/>
  <c r="L300" i="148"/>
  <c r="A300" i="148"/>
  <c r="M299" i="148"/>
  <c r="L299" i="148"/>
  <c r="A299" i="148"/>
  <c r="M298" i="148"/>
  <c r="L298" i="148"/>
  <c r="A298" i="148"/>
  <c r="M297" i="148"/>
  <c r="L297" i="148"/>
  <c r="A297" i="148"/>
  <c r="M296" i="148"/>
  <c r="L296" i="148"/>
  <c r="A296" i="148"/>
  <c r="M295" i="148"/>
  <c r="L295" i="148"/>
  <c r="A295" i="148"/>
  <c r="M294" i="148"/>
  <c r="L294" i="148"/>
  <c r="A294" i="148"/>
  <c r="M293" i="148"/>
  <c r="L293" i="148"/>
  <c r="A293" i="148"/>
  <c r="M292" i="148"/>
  <c r="L292" i="148"/>
  <c r="A292" i="148"/>
  <c r="M291" i="148"/>
  <c r="L291" i="148"/>
  <c r="A291" i="148"/>
  <c r="M290" i="148"/>
  <c r="L290" i="148"/>
  <c r="A290" i="148"/>
  <c r="M289" i="148"/>
  <c r="L289" i="148"/>
  <c r="A289" i="148"/>
  <c r="M288" i="148"/>
  <c r="L288" i="148"/>
  <c r="A288" i="148"/>
  <c r="M287" i="148"/>
  <c r="L287" i="148"/>
  <c r="A287" i="148"/>
  <c r="M286" i="148"/>
  <c r="L286" i="148"/>
  <c r="A286" i="148"/>
  <c r="M285" i="148"/>
  <c r="L285" i="148"/>
  <c r="A285" i="148"/>
  <c r="M284" i="148"/>
  <c r="L284" i="148"/>
  <c r="A284" i="148"/>
  <c r="M283" i="148"/>
  <c r="L283" i="148"/>
  <c r="A283" i="148"/>
  <c r="M282" i="148"/>
  <c r="L282" i="148"/>
  <c r="A282" i="148"/>
  <c r="M281" i="148"/>
  <c r="L281" i="148"/>
  <c r="A281" i="148"/>
  <c r="M280" i="148"/>
  <c r="L280" i="148"/>
  <c r="A280" i="148"/>
  <c r="M279" i="148"/>
  <c r="L279" i="148"/>
  <c r="A279" i="148"/>
  <c r="M278" i="148"/>
  <c r="L278" i="148"/>
  <c r="A278" i="148"/>
  <c r="M277" i="148"/>
  <c r="L277" i="148"/>
  <c r="A277" i="148"/>
  <c r="M276" i="148"/>
  <c r="L276" i="148"/>
  <c r="A276" i="148"/>
  <c r="M275" i="148"/>
  <c r="L275" i="148"/>
  <c r="A275" i="148"/>
  <c r="M274" i="148"/>
  <c r="L274" i="148"/>
  <c r="A274" i="148"/>
  <c r="M273" i="148"/>
  <c r="L273" i="148"/>
  <c r="A273" i="148"/>
  <c r="M272" i="148"/>
  <c r="L272" i="148"/>
  <c r="A272" i="148"/>
  <c r="M271" i="148"/>
  <c r="L271" i="148"/>
  <c r="A271" i="148"/>
  <c r="M270" i="148"/>
  <c r="L270" i="148"/>
  <c r="A270" i="148"/>
  <c r="M269" i="148"/>
  <c r="L269" i="148"/>
  <c r="A269" i="148"/>
  <c r="M268" i="148"/>
  <c r="L268" i="148"/>
  <c r="A268" i="148"/>
  <c r="M267" i="148"/>
  <c r="L267" i="148"/>
  <c r="A267" i="148"/>
  <c r="M266" i="148"/>
  <c r="L266" i="148"/>
  <c r="A266" i="148"/>
  <c r="M265" i="148"/>
  <c r="L265" i="148"/>
  <c r="A265" i="148"/>
  <c r="M264" i="148"/>
  <c r="L264" i="148"/>
  <c r="A264" i="148"/>
  <c r="M263" i="148"/>
  <c r="L263" i="148"/>
  <c r="A263" i="148"/>
  <c r="M262" i="148"/>
  <c r="L262" i="148"/>
  <c r="A262" i="148"/>
  <c r="M261" i="148"/>
  <c r="L261" i="148"/>
  <c r="A261" i="148"/>
  <c r="M260" i="148"/>
  <c r="L260" i="148"/>
  <c r="A260" i="148"/>
  <c r="M259" i="148"/>
  <c r="L259" i="148"/>
  <c r="A259" i="148"/>
  <c r="M258" i="148"/>
  <c r="L258" i="148"/>
  <c r="A258" i="148"/>
  <c r="M257" i="148"/>
  <c r="L257" i="148"/>
  <c r="A257" i="148"/>
  <c r="M256" i="148"/>
  <c r="L256" i="148"/>
  <c r="A256" i="148"/>
  <c r="M255" i="148"/>
  <c r="L255" i="148"/>
  <c r="A255" i="148"/>
  <c r="M254" i="148"/>
  <c r="L254" i="148"/>
  <c r="A254" i="148"/>
  <c r="M253" i="148"/>
  <c r="L253" i="148"/>
  <c r="A253" i="148"/>
  <c r="M252" i="148"/>
  <c r="L252" i="148"/>
  <c r="A252" i="148"/>
  <c r="M251" i="148"/>
  <c r="L251" i="148"/>
  <c r="A251" i="148"/>
  <c r="M250" i="148"/>
  <c r="L250" i="148"/>
  <c r="A250" i="148"/>
  <c r="M249" i="148"/>
  <c r="L249" i="148"/>
  <c r="A249" i="148"/>
  <c r="M248" i="148"/>
  <c r="L248" i="148"/>
  <c r="A248" i="148"/>
  <c r="M247" i="148"/>
  <c r="L247" i="148"/>
  <c r="A247" i="148"/>
  <c r="M246" i="148"/>
  <c r="L246" i="148"/>
  <c r="A246" i="148"/>
  <c r="M245" i="148"/>
  <c r="L245" i="148"/>
  <c r="A245" i="148"/>
  <c r="M244" i="148"/>
  <c r="L244" i="148"/>
  <c r="A244" i="148"/>
  <c r="M243" i="148"/>
  <c r="L243" i="148"/>
  <c r="A243" i="148"/>
  <c r="M242" i="148"/>
  <c r="L242" i="148"/>
  <c r="A242" i="148"/>
  <c r="M241" i="148"/>
  <c r="L241" i="148"/>
  <c r="A241" i="148"/>
  <c r="M240" i="148"/>
  <c r="L240" i="148"/>
  <c r="A240" i="148"/>
  <c r="M239" i="148"/>
  <c r="L239" i="148"/>
  <c r="A239" i="148"/>
  <c r="M238" i="148"/>
  <c r="L238" i="148"/>
  <c r="A238" i="148"/>
  <c r="M237" i="148"/>
  <c r="L237" i="148"/>
  <c r="A237" i="148"/>
  <c r="M236" i="148"/>
  <c r="L236" i="148"/>
  <c r="A236" i="148"/>
  <c r="M235" i="148"/>
  <c r="L235" i="148"/>
  <c r="A235" i="148"/>
  <c r="M234" i="148"/>
  <c r="L234" i="148"/>
  <c r="A234" i="148"/>
  <c r="M233" i="148"/>
  <c r="L233" i="148"/>
  <c r="A233" i="148"/>
  <c r="M232" i="148"/>
  <c r="L232" i="148"/>
  <c r="A232" i="148"/>
  <c r="M231" i="148"/>
  <c r="L231" i="148"/>
  <c r="A231" i="148"/>
  <c r="M230" i="148"/>
  <c r="L230" i="148"/>
  <c r="A230" i="148"/>
  <c r="M229" i="148"/>
  <c r="L229" i="148"/>
  <c r="A229" i="148"/>
  <c r="M228" i="148"/>
  <c r="L228" i="148"/>
  <c r="A228" i="148"/>
  <c r="M227" i="148"/>
  <c r="L227" i="148"/>
  <c r="A227" i="148"/>
  <c r="M226" i="148"/>
  <c r="L226" i="148"/>
  <c r="A226" i="148"/>
  <c r="M225" i="148"/>
  <c r="L225" i="148"/>
  <c r="A225" i="148"/>
  <c r="M224" i="148"/>
  <c r="L224" i="148"/>
  <c r="A224" i="148"/>
  <c r="M223" i="148"/>
  <c r="L223" i="148"/>
  <c r="A223" i="148"/>
  <c r="M222" i="148"/>
  <c r="L222" i="148"/>
  <c r="A222" i="148"/>
  <c r="M221" i="148"/>
  <c r="L221" i="148"/>
  <c r="A221" i="148"/>
  <c r="M220" i="148"/>
  <c r="L220" i="148"/>
  <c r="A220" i="148"/>
  <c r="M219" i="148"/>
  <c r="L219" i="148"/>
  <c r="A219" i="148"/>
  <c r="M218" i="148"/>
  <c r="L218" i="148"/>
  <c r="A218" i="148"/>
  <c r="M217" i="148"/>
  <c r="L217" i="148"/>
  <c r="A217" i="148"/>
  <c r="M216" i="148"/>
  <c r="L216" i="148"/>
  <c r="A216" i="148"/>
  <c r="M215" i="148"/>
  <c r="L215" i="148"/>
  <c r="A215" i="148"/>
  <c r="M214" i="148"/>
  <c r="L214" i="148"/>
  <c r="A214" i="148"/>
  <c r="M213" i="148"/>
  <c r="L213" i="148"/>
  <c r="A213" i="148"/>
  <c r="M212" i="148"/>
  <c r="L212" i="148"/>
  <c r="A212" i="148"/>
  <c r="M211" i="148"/>
  <c r="L211" i="148"/>
  <c r="A211" i="148"/>
  <c r="M210" i="148"/>
  <c r="L210" i="148"/>
  <c r="A210" i="148"/>
  <c r="M209" i="148"/>
  <c r="L209" i="148"/>
  <c r="A209" i="148"/>
  <c r="M208" i="148"/>
  <c r="L208" i="148"/>
  <c r="A208" i="148"/>
  <c r="M207" i="148"/>
  <c r="L207" i="148"/>
  <c r="A207" i="148"/>
  <c r="M206" i="148"/>
  <c r="L206" i="148"/>
  <c r="A206" i="148"/>
  <c r="M205" i="148"/>
  <c r="L205" i="148"/>
  <c r="A205" i="148"/>
  <c r="M204" i="148"/>
  <c r="L204" i="148"/>
  <c r="A204" i="148"/>
  <c r="M203" i="148"/>
  <c r="L203" i="148"/>
  <c r="A203" i="148"/>
  <c r="M202" i="148"/>
  <c r="L202" i="148"/>
  <c r="A202" i="148"/>
  <c r="M201" i="148"/>
  <c r="L201" i="148"/>
  <c r="A201" i="148"/>
  <c r="M200" i="148"/>
  <c r="L200" i="148"/>
  <c r="A200" i="148"/>
  <c r="M199" i="148"/>
  <c r="L199" i="148"/>
  <c r="A199" i="148"/>
  <c r="M198" i="148"/>
  <c r="L198" i="148"/>
  <c r="A198" i="148"/>
  <c r="M197" i="148"/>
  <c r="L197" i="148"/>
  <c r="A197" i="148"/>
  <c r="M196" i="148"/>
  <c r="L196" i="148"/>
  <c r="A196" i="148"/>
  <c r="M195" i="148"/>
  <c r="L195" i="148"/>
  <c r="A195" i="148"/>
  <c r="M194" i="148"/>
  <c r="L194" i="148"/>
  <c r="A194" i="148"/>
  <c r="M193" i="148"/>
  <c r="L193" i="148"/>
  <c r="A193" i="148"/>
  <c r="M192" i="148"/>
  <c r="L192" i="148"/>
  <c r="A192" i="148"/>
  <c r="M191" i="148"/>
  <c r="L191" i="148"/>
  <c r="A191" i="148"/>
  <c r="M190" i="148"/>
  <c r="L190" i="148"/>
  <c r="A190" i="148"/>
  <c r="M189" i="148"/>
  <c r="L189" i="148"/>
  <c r="A189" i="148"/>
  <c r="M188" i="148"/>
  <c r="L188" i="148"/>
  <c r="A188" i="148"/>
  <c r="M187" i="148"/>
  <c r="L187" i="148"/>
  <c r="A187" i="148"/>
  <c r="M186" i="148"/>
  <c r="L186" i="148"/>
  <c r="A186" i="148"/>
  <c r="M185" i="148"/>
  <c r="L185" i="148"/>
  <c r="A185" i="148"/>
  <c r="M184" i="148"/>
  <c r="L184" i="148"/>
  <c r="A184" i="148"/>
  <c r="M183" i="148"/>
  <c r="L183" i="148"/>
  <c r="A183" i="148"/>
  <c r="M182" i="148"/>
  <c r="L182" i="148"/>
  <c r="A182" i="148"/>
  <c r="M181" i="148"/>
  <c r="L181" i="148"/>
  <c r="A181" i="148"/>
  <c r="M180" i="148"/>
  <c r="L180" i="148"/>
  <c r="A180" i="148"/>
  <c r="M179" i="148"/>
  <c r="L179" i="148"/>
  <c r="A179" i="148"/>
  <c r="M178" i="148"/>
  <c r="L178" i="148"/>
  <c r="A178" i="148"/>
  <c r="M177" i="148"/>
  <c r="L177" i="148"/>
  <c r="A177" i="148"/>
  <c r="M176" i="148"/>
  <c r="L176" i="148"/>
  <c r="A176" i="148"/>
  <c r="M175" i="148"/>
  <c r="L175" i="148"/>
  <c r="A175" i="148"/>
  <c r="M174" i="148"/>
  <c r="L174" i="148"/>
  <c r="A174" i="148"/>
  <c r="M173" i="148"/>
  <c r="L173" i="148"/>
  <c r="A173" i="148"/>
  <c r="M172" i="148"/>
  <c r="L172" i="148"/>
  <c r="A172" i="148"/>
  <c r="M171" i="148"/>
  <c r="L171" i="148"/>
  <c r="A171" i="148"/>
  <c r="M170" i="148"/>
  <c r="L170" i="148"/>
  <c r="A170" i="148"/>
  <c r="M169" i="148"/>
  <c r="L169" i="148"/>
  <c r="A169" i="148"/>
  <c r="M168" i="148"/>
  <c r="L168" i="148"/>
  <c r="A168" i="148"/>
  <c r="M167" i="148"/>
  <c r="L167" i="148"/>
  <c r="A167" i="148"/>
  <c r="M166" i="148"/>
  <c r="L166" i="148"/>
  <c r="A166" i="148"/>
  <c r="M165" i="148"/>
  <c r="L165" i="148"/>
  <c r="A165" i="148"/>
  <c r="M164" i="148"/>
  <c r="L164" i="148"/>
  <c r="A164" i="148"/>
  <c r="M163" i="148"/>
  <c r="L163" i="148"/>
  <c r="A163" i="148"/>
  <c r="M162" i="148"/>
  <c r="L162" i="148"/>
  <c r="A162" i="148"/>
  <c r="M161" i="148"/>
  <c r="L161" i="148"/>
  <c r="A161" i="148"/>
  <c r="M160" i="148"/>
  <c r="L160" i="148"/>
  <c r="A160" i="148"/>
  <c r="M159" i="148"/>
  <c r="L159" i="148"/>
  <c r="A159" i="148"/>
  <c r="M158" i="148"/>
  <c r="L158" i="148"/>
  <c r="A158" i="148"/>
  <c r="M157" i="148"/>
  <c r="L157" i="148"/>
  <c r="A157" i="148"/>
  <c r="M156" i="148"/>
  <c r="L156" i="148"/>
  <c r="A156" i="148"/>
  <c r="M155" i="148"/>
  <c r="L155" i="148"/>
  <c r="A155" i="148"/>
  <c r="M154" i="148"/>
  <c r="L154" i="148"/>
  <c r="A154" i="148"/>
  <c r="M153" i="148"/>
  <c r="L153" i="148"/>
  <c r="A153" i="148"/>
  <c r="M152" i="148"/>
  <c r="L152" i="148"/>
  <c r="A152" i="148"/>
  <c r="M151" i="148"/>
  <c r="L151" i="148"/>
  <c r="A151" i="148"/>
  <c r="M150" i="148"/>
  <c r="L150" i="148"/>
  <c r="A150" i="148"/>
  <c r="M149" i="148"/>
  <c r="L149" i="148"/>
  <c r="A149" i="148"/>
  <c r="M148" i="148"/>
  <c r="L148" i="148"/>
  <c r="A148" i="148"/>
  <c r="M147" i="148"/>
  <c r="L147" i="148"/>
  <c r="A147" i="148"/>
  <c r="M146" i="148"/>
  <c r="L146" i="148"/>
  <c r="A146" i="148"/>
  <c r="M145" i="148"/>
  <c r="L145" i="148"/>
  <c r="A145" i="148"/>
  <c r="M144" i="148"/>
  <c r="L144" i="148"/>
  <c r="A144" i="148"/>
  <c r="M143" i="148"/>
  <c r="L143" i="148"/>
  <c r="A143" i="148"/>
  <c r="M142" i="148"/>
  <c r="L142" i="148"/>
  <c r="A142" i="148"/>
  <c r="M141" i="148"/>
  <c r="L141" i="148"/>
  <c r="A141" i="148"/>
  <c r="M140" i="148"/>
  <c r="L140" i="148"/>
  <c r="A140" i="148"/>
  <c r="M139" i="148"/>
  <c r="L139" i="148"/>
  <c r="A139" i="148"/>
  <c r="M138" i="148"/>
  <c r="L138" i="148"/>
  <c r="A138" i="148"/>
  <c r="M137" i="148"/>
  <c r="L137" i="148"/>
  <c r="A137" i="148"/>
  <c r="M136" i="148"/>
  <c r="L136" i="148"/>
  <c r="A136" i="148"/>
  <c r="M135" i="148"/>
  <c r="L135" i="148"/>
  <c r="A135" i="148"/>
  <c r="M134" i="148"/>
  <c r="L134" i="148"/>
  <c r="A134" i="148"/>
  <c r="M133" i="148"/>
  <c r="L133" i="148"/>
  <c r="A133" i="148"/>
  <c r="M132" i="148"/>
  <c r="L132" i="148"/>
  <c r="A132" i="148"/>
  <c r="M131" i="148"/>
  <c r="L131" i="148"/>
  <c r="A131" i="148"/>
  <c r="M130" i="148"/>
  <c r="L130" i="148"/>
  <c r="A130" i="148"/>
  <c r="M129" i="148"/>
  <c r="L129" i="148"/>
  <c r="A129" i="148"/>
  <c r="M128" i="148"/>
  <c r="L128" i="148"/>
  <c r="A128" i="148"/>
  <c r="M127" i="148"/>
  <c r="L127" i="148"/>
  <c r="A127" i="148"/>
  <c r="M126" i="148"/>
  <c r="L126" i="148"/>
  <c r="A126" i="148"/>
  <c r="M125" i="148"/>
  <c r="L125" i="148"/>
  <c r="A125" i="148"/>
  <c r="M124" i="148"/>
  <c r="L124" i="148"/>
  <c r="A124" i="148"/>
  <c r="M123" i="148"/>
  <c r="L123" i="148"/>
  <c r="A123" i="148"/>
  <c r="M122" i="148"/>
  <c r="L122" i="148"/>
  <c r="A122" i="148"/>
  <c r="M121" i="148"/>
  <c r="L121" i="148"/>
  <c r="A121" i="148"/>
  <c r="M120" i="148"/>
  <c r="L120" i="148"/>
  <c r="A120" i="148"/>
  <c r="M119" i="148"/>
  <c r="L119" i="148"/>
  <c r="A119" i="148"/>
  <c r="M118" i="148"/>
  <c r="L118" i="148"/>
  <c r="A118" i="148"/>
  <c r="M117" i="148"/>
  <c r="L117" i="148"/>
  <c r="A117" i="148"/>
  <c r="M116" i="148"/>
  <c r="L116" i="148"/>
  <c r="A116" i="148"/>
  <c r="M115" i="148"/>
  <c r="L115" i="148"/>
  <c r="A115" i="148"/>
  <c r="M114" i="148"/>
  <c r="L114" i="148"/>
  <c r="A114" i="148"/>
  <c r="M113" i="148"/>
  <c r="L113" i="148"/>
  <c r="A113" i="148"/>
  <c r="M112" i="148"/>
  <c r="L112" i="148"/>
  <c r="A112" i="148"/>
  <c r="M111" i="148"/>
  <c r="L111" i="148"/>
  <c r="A111" i="148"/>
  <c r="M110" i="148"/>
  <c r="L110" i="148"/>
  <c r="A110" i="148"/>
  <c r="M109" i="148"/>
  <c r="L109" i="148"/>
  <c r="A109" i="148"/>
  <c r="M108" i="148"/>
  <c r="L108" i="148"/>
  <c r="A108" i="148"/>
  <c r="M107" i="148"/>
  <c r="L107" i="148"/>
  <c r="A107" i="148"/>
  <c r="M106" i="148"/>
  <c r="L106" i="148"/>
  <c r="A106" i="148"/>
  <c r="M105" i="148"/>
  <c r="L105" i="148"/>
  <c r="A105" i="148"/>
  <c r="M104" i="148"/>
  <c r="L104" i="148"/>
  <c r="A104" i="148"/>
  <c r="M103" i="148"/>
  <c r="L103" i="148"/>
  <c r="A103" i="148"/>
  <c r="M102" i="148"/>
  <c r="L102" i="148"/>
  <c r="A102" i="148"/>
  <c r="M101" i="148"/>
  <c r="L101" i="148"/>
  <c r="A101" i="148"/>
  <c r="M100" i="148"/>
  <c r="L100" i="148"/>
  <c r="A100" i="148"/>
  <c r="M99" i="148"/>
  <c r="L99" i="148"/>
  <c r="A99" i="148"/>
  <c r="M98" i="148"/>
  <c r="L98" i="148"/>
  <c r="A98" i="148"/>
  <c r="M97" i="148"/>
  <c r="L97" i="148"/>
  <c r="A97" i="148"/>
  <c r="M96" i="148"/>
  <c r="L96" i="148"/>
  <c r="A96" i="148"/>
  <c r="M95" i="148"/>
  <c r="L95" i="148"/>
  <c r="A95" i="148"/>
  <c r="M94" i="148"/>
  <c r="L94" i="148"/>
  <c r="A94" i="148"/>
  <c r="M93" i="148"/>
  <c r="L93" i="148"/>
  <c r="A93" i="148"/>
  <c r="M92" i="148"/>
  <c r="L92" i="148"/>
  <c r="A92" i="148"/>
  <c r="M91" i="148"/>
  <c r="L91" i="148"/>
  <c r="A91" i="148"/>
  <c r="M90" i="148"/>
  <c r="L90" i="148"/>
  <c r="A90" i="148"/>
  <c r="M89" i="148"/>
  <c r="L89" i="148"/>
  <c r="A89" i="148"/>
  <c r="M88" i="148"/>
  <c r="L88" i="148"/>
  <c r="A88" i="148"/>
  <c r="M87" i="148"/>
  <c r="L87" i="148"/>
  <c r="A87" i="148"/>
  <c r="M86" i="148"/>
  <c r="L86" i="148"/>
  <c r="A86" i="148"/>
  <c r="M85" i="148"/>
  <c r="L85" i="148"/>
  <c r="A85" i="148"/>
  <c r="M84" i="148"/>
  <c r="L84" i="148"/>
  <c r="A84" i="148"/>
  <c r="M83" i="148"/>
  <c r="L83" i="148"/>
  <c r="A83" i="148"/>
  <c r="M82" i="148"/>
  <c r="L82" i="148"/>
  <c r="A82" i="148"/>
  <c r="M81" i="148"/>
  <c r="L81" i="148"/>
  <c r="A81" i="148"/>
  <c r="M80" i="148"/>
  <c r="L80" i="148"/>
  <c r="A80" i="148"/>
  <c r="M79" i="148"/>
  <c r="L79" i="148"/>
  <c r="A79" i="148"/>
  <c r="M78" i="148"/>
  <c r="L78" i="148"/>
  <c r="A78" i="148"/>
  <c r="M77" i="148"/>
  <c r="L77" i="148"/>
  <c r="A77" i="148"/>
  <c r="M76" i="148"/>
  <c r="L76" i="148"/>
  <c r="A76" i="148"/>
  <c r="M75" i="148"/>
  <c r="L75" i="148"/>
  <c r="A75" i="148"/>
  <c r="M74" i="148"/>
  <c r="L74" i="148"/>
  <c r="A74" i="148"/>
  <c r="M73" i="148"/>
  <c r="L73" i="148"/>
  <c r="A73" i="148"/>
  <c r="M72" i="148"/>
  <c r="L72" i="148"/>
  <c r="A72" i="148"/>
  <c r="M71" i="148"/>
  <c r="L71" i="148"/>
  <c r="A71" i="148"/>
  <c r="M70" i="148"/>
  <c r="L70" i="148"/>
  <c r="A70" i="148"/>
  <c r="M69" i="148"/>
  <c r="L69" i="148"/>
  <c r="A69" i="148"/>
  <c r="M68" i="148"/>
  <c r="L68" i="148"/>
  <c r="A68" i="148"/>
  <c r="M67" i="148"/>
  <c r="L67" i="148"/>
  <c r="A67" i="148"/>
  <c r="M66" i="148"/>
  <c r="L66" i="148"/>
  <c r="A66" i="148"/>
  <c r="M65" i="148"/>
  <c r="L65" i="148"/>
  <c r="A65" i="148"/>
  <c r="M64" i="148"/>
  <c r="L64" i="148"/>
  <c r="A64" i="148"/>
  <c r="M63" i="148"/>
  <c r="L63" i="148"/>
  <c r="A63" i="148"/>
  <c r="M62" i="148"/>
  <c r="L62" i="148"/>
  <c r="A62" i="148"/>
  <c r="M61" i="148"/>
  <c r="L61" i="148"/>
  <c r="A61" i="148"/>
  <c r="M60" i="148"/>
  <c r="L60" i="148"/>
  <c r="A60" i="148"/>
  <c r="M59" i="148"/>
  <c r="L59" i="148"/>
  <c r="A59" i="148"/>
  <c r="M58" i="148"/>
  <c r="L58" i="148"/>
  <c r="A58" i="148"/>
  <c r="M57" i="148"/>
  <c r="L57" i="148"/>
  <c r="A57" i="148"/>
  <c r="M56" i="148"/>
  <c r="L56" i="148"/>
  <c r="A56" i="148"/>
  <c r="M55" i="148"/>
  <c r="L55" i="148"/>
  <c r="A55" i="148"/>
  <c r="M54" i="148"/>
  <c r="L54" i="148"/>
  <c r="A54" i="148"/>
  <c r="M53" i="148"/>
  <c r="L53" i="148"/>
  <c r="A53" i="148"/>
  <c r="M52" i="148"/>
  <c r="L52" i="148"/>
  <c r="A52" i="148"/>
  <c r="M51" i="148"/>
  <c r="L51" i="148"/>
  <c r="A51" i="148"/>
  <c r="M50" i="148"/>
  <c r="L50" i="148"/>
  <c r="A50" i="148"/>
  <c r="M49" i="148"/>
  <c r="L49" i="148"/>
  <c r="A49" i="148"/>
  <c r="M48" i="148"/>
  <c r="L48" i="148"/>
  <c r="A48" i="148"/>
  <c r="M47" i="148"/>
  <c r="L47" i="148"/>
  <c r="A47" i="148"/>
  <c r="M46" i="148"/>
  <c r="L46" i="148"/>
  <c r="A46" i="148"/>
  <c r="M45" i="148"/>
  <c r="L45" i="148"/>
  <c r="A45" i="148"/>
  <c r="M44" i="148"/>
  <c r="L44" i="148"/>
  <c r="A44" i="148"/>
  <c r="M43" i="148"/>
  <c r="L43" i="148"/>
  <c r="A43" i="148"/>
  <c r="M42" i="148"/>
  <c r="L42" i="148"/>
  <c r="A42" i="148"/>
  <c r="M41" i="148"/>
  <c r="L41" i="148"/>
  <c r="A41" i="148"/>
  <c r="M40" i="148"/>
  <c r="L40" i="148"/>
  <c r="A40" i="148"/>
  <c r="M39" i="148"/>
  <c r="L39" i="148"/>
  <c r="A39" i="148"/>
  <c r="M38" i="148"/>
  <c r="L38" i="148"/>
  <c r="A38" i="148"/>
  <c r="M37" i="148"/>
  <c r="L37" i="148"/>
  <c r="A37" i="148"/>
  <c r="M36" i="148"/>
  <c r="L36" i="148"/>
  <c r="A36" i="148"/>
  <c r="M35" i="148"/>
  <c r="L35" i="148"/>
  <c r="A35" i="148"/>
  <c r="M34" i="148"/>
  <c r="L34" i="148"/>
  <c r="A34" i="148"/>
  <c r="M33" i="148"/>
  <c r="L33" i="148"/>
  <c r="A33" i="148"/>
  <c r="M32" i="148"/>
  <c r="L32" i="148"/>
  <c r="A32" i="148"/>
  <c r="M31" i="148"/>
  <c r="L31" i="148"/>
  <c r="A31" i="148"/>
  <c r="M30" i="148"/>
  <c r="L30" i="148"/>
  <c r="A30" i="148"/>
  <c r="M29" i="148"/>
  <c r="L29" i="148"/>
  <c r="A29" i="148"/>
  <c r="M28" i="148"/>
  <c r="L28" i="148"/>
  <c r="A28" i="148"/>
  <c r="M27" i="148"/>
  <c r="L27" i="148"/>
  <c r="A27" i="148"/>
  <c r="M26" i="148"/>
  <c r="L26" i="148"/>
  <c r="A26" i="148"/>
  <c r="M25" i="148"/>
  <c r="L25" i="148"/>
  <c r="A25" i="148"/>
  <c r="M24" i="148"/>
  <c r="L24" i="148"/>
  <c r="A24" i="148"/>
  <c r="M23" i="148"/>
  <c r="L23" i="148"/>
  <c r="A23" i="148"/>
  <c r="M22" i="148"/>
  <c r="L22" i="148"/>
  <c r="A22" i="148"/>
  <c r="M21" i="148"/>
  <c r="L21" i="148"/>
  <c r="A21" i="148"/>
  <c r="M20" i="148"/>
  <c r="L20" i="148"/>
  <c r="A20" i="148"/>
  <c r="M19" i="148"/>
  <c r="L19" i="148"/>
  <c r="A19" i="148"/>
  <c r="M18" i="148"/>
  <c r="L18" i="148"/>
  <c r="A18" i="148"/>
  <c r="M17" i="148"/>
  <c r="L17" i="148"/>
  <c r="A17" i="148"/>
  <c r="M16" i="148"/>
  <c r="L16" i="148"/>
  <c r="A16" i="148"/>
  <c r="M15" i="148"/>
  <c r="L15" i="148"/>
  <c r="A15" i="148"/>
  <c r="M14" i="148"/>
  <c r="L14" i="148"/>
  <c r="A14" i="148"/>
  <c r="M13" i="148"/>
  <c r="L13" i="148"/>
  <c r="A13" i="148"/>
  <c r="M12" i="148"/>
  <c r="L12" i="148"/>
  <c r="A12" i="148"/>
  <c r="M11" i="148"/>
  <c r="L11" i="148"/>
  <c r="A11" i="148"/>
  <c r="M10" i="148"/>
  <c r="L10" i="148"/>
  <c r="A10" i="148"/>
  <c r="M9" i="148"/>
  <c r="L9" i="148"/>
  <c r="A9" i="148"/>
  <c r="M8" i="148"/>
  <c r="L8" i="148"/>
  <c r="A8" i="148"/>
  <c r="M7" i="148"/>
  <c r="L7" i="148"/>
  <c r="A7" i="148"/>
  <c r="M6" i="148"/>
  <c r="L6" i="148"/>
  <c r="A6" i="148"/>
  <c r="M5" i="148"/>
  <c r="L5" i="148"/>
  <c r="A5" i="148"/>
  <c r="M4" i="148"/>
  <c r="L4" i="148"/>
  <c r="A4" i="148"/>
  <c r="M3" i="148"/>
  <c r="L3" i="148"/>
  <c r="A3" i="148"/>
  <c r="O2" i="148"/>
  <c r="M2" i="148"/>
  <c r="L2" i="148"/>
  <c r="A2" i="148"/>
  <c r="G2059" i="84" l="1"/>
  <c r="G2060" i="84"/>
  <c r="G2061" i="84"/>
  <c r="G2062" i="84"/>
  <c r="G2063" i="84"/>
  <c r="G2064" i="84"/>
  <c r="G2065" i="84"/>
  <c r="G2066" i="84"/>
  <c r="G2067" i="84"/>
  <c r="G2068" i="84"/>
  <c r="G2069" i="84"/>
  <c r="G2070" i="84"/>
  <c r="G2071" i="84"/>
  <c r="G2072" i="84"/>
  <c r="G2073" i="84"/>
  <c r="G2074" i="84"/>
  <c r="G2075" i="84"/>
  <c r="G2076" i="84"/>
  <c r="G2077" i="84"/>
  <c r="G2078" i="84"/>
  <c r="G2079" i="84"/>
  <c r="G2080" i="84"/>
  <c r="G2081" i="84"/>
  <c r="G2082" i="84"/>
  <c r="G2083" i="84"/>
  <c r="G2084" i="84"/>
  <c r="G2085" i="84"/>
  <c r="G2086" i="84"/>
  <c r="G2087" i="84"/>
  <c r="G2088" i="84"/>
  <c r="G2089" i="84"/>
  <c r="G2090" i="84"/>
  <c r="G2091" i="84"/>
  <c r="G2092" i="84"/>
  <c r="G2093" i="84"/>
  <c r="G2094" i="84"/>
  <c r="G2095" i="84"/>
  <c r="G2096" i="84"/>
  <c r="G2097" i="84"/>
  <c r="G2098" i="84"/>
  <c r="G2099" i="84"/>
  <c r="G2100" i="84"/>
  <c r="G2101" i="84"/>
  <c r="G2102" i="84"/>
  <c r="G2103" i="84"/>
  <c r="G2104" i="84"/>
  <c r="G2105" i="84"/>
  <c r="G2106" i="84"/>
  <c r="G2107" i="84"/>
  <c r="G2108" i="84"/>
  <c r="G2109" i="84"/>
  <c r="G2110" i="84"/>
  <c r="G2111" i="84"/>
  <c r="G2112" i="84"/>
  <c r="G2113" i="84"/>
  <c r="G2114" i="84"/>
  <c r="G2115" i="84"/>
  <c r="G2116" i="84"/>
  <c r="G2117" i="84"/>
  <c r="G2118" i="84"/>
  <c r="G2119" i="84"/>
  <c r="G2120" i="84"/>
  <c r="G2121" i="84"/>
  <c r="G2122" i="84"/>
  <c r="G2123" i="84"/>
  <c r="G2124" i="84"/>
  <c r="G2125" i="84"/>
  <c r="G2126" i="84"/>
  <c r="G2127" i="84"/>
  <c r="G2128" i="84"/>
  <c r="G2129" i="84"/>
  <c r="G2130" i="84"/>
  <c r="G2131" i="84"/>
  <c r="G2132" i="84"/>
  <c r="G2133" i="84"/>
  <c r="G2134" i="84"/>
  <c r="G2135" i="84"/>
  <c r="G2136" i="84"/>
  <c r="G2137" i="84"/>
  <c r="G2138" i="84"/>
  <c r="G2139" i="84"/>
  <c r="G2140" i="84"/>
  <c r="G2141" i="84"/>
  <c r="G2142" i="84"/>
  <c r="G2143" i="84"/>
  <c r="G2144" i="84"/>
  <c r="G2145" i="84"/>
  <c r="G2146" i="84"/>
  <c r="G2147" i="84"/>
  <c r="G2148" i="84"/>
  <c r="G2149" i="84"/>
  <c r="G2150" i="84"/>
  <c r="G2151" i="84"/>
  <c r="G2152" i="84"/>
  <c r="G2153" i="84"/>
  <c r="G2154" i="84"/>
  <c r="G2155" i="84"/>
  <c r="G2156" i="84"/>
  <c r="G2157" i="84"/>
  <c r="I2059" i="84"/>
  <c r="A2059" i="84"/>
  <c r="A2060" i="84"/>
  <c r="A2061" i="84"/>
  <c r="A2062" i="84"/>
  <c r="A2063" i="84"/>
  <c r="A2064" i="84"/>
  <c r="A2065" i="84"/>
  <c r="A2066" i="84"/>
  <c r="A2067" i="84"/>
  <c r="A2068" i="84"/>
  <c r="A2069" i="84"/>
  <c r="A2070" i="84"/>
  <c r="A2071" i="84"/>
  <c r="A2072" i="84"/>
  <c r="A2073" i="84"/>
  <c r="A2074" i="84"/>
  <c r="A2075" i="84"/>
  <c r="A2076" i="84"/>
  <c r="A2077" i="84"/>
  <c r="A2078" i="84"/>
  <c r="A2079" i="84"/>
  <c r="A2080" i="84"/>
  <c r="A2081" i="84"/>
  <c r="A2082" i="84"/>
  <c r="A2083" i="84"/>
  <c r="A2084" i="84"/>
  <c r="A2085" i="84"/>
  <c r="A2086" i="84"/>
  <c r="A2087" i="84"/>
  <c r="A2088" i="84"/>
  <c r="A2089" i="84"/>
  <c r="A2090" i="84"/>
  <c r="A2091" i="84"/>
  <c r="A2092" i="84"/>
  <c r="A2093" i="84"/>
  <c r="A2094" i="84"/>
  <c r="A2095" i="84"/>
  <c r="A2096" i="84"/>
  <c r="A2097" i="84"/>
  <c r="A2098" i="84"/>
  <c r="A2099" i="84"/>
  <c r="A2100" i="84"/>
  <c r="A2101" i="84"/>
  <c r="A2102" i="84"/>
  <c r="A2103" i="84"/>
  <c r="A2104" i="84"/>
  <c r="A2105" i="84"/>
  <c r="A2106" i="84"/>
  <c r="A2107" i="84"/>
  <c r="A2108" i="84"/>
  <c r="A2109" i="84"/>
  <c r="A2110" i="84"/>
  <c r="A2111" i="84"/>
  <c r="A2112" i="84"/>
  <c r="A2113" i="84"/>
  <c r="A2114" i="84"/>
  <c r="A2115" i="84"/>
  <c r="A2116" i="84"/>
  <c r="A2117" i="84"/>
  <c r="A2118" i="84"/>
  <c r="A2119" i="84"/>
  <c r="A2120" i="84"/>
  <c r="A2121" i="84"/>
  <c r="A2122" i="84"/>
  <c r="A2123" i="84"/>
  <c r="A2124" i="84"/>
  <c r="A2125" i="84"/>
  <c r="A2126" i="84"/>
  <c r="A2127" i="84"/>
  <c r="A2128" i="84"/>
  <c r="A2129" i="84"/>
  <c r="A2130" i="84"/>
  <c r="B472" i="1"/>
  <c r="S472" i="1" s="1"/>
  <c r="B473" i="1"/>
  <c r="S473" i="1" s="1"/>
  <c r="A472" i="1"/>
  <c r="R472" i="1" s="1"/>
  <c r="A473" i="1"/>
  <c r="R473" i="1" s="1"/>
  <c r="M784" i="147"/>
  <c r="L784" i="147"/>
  <c r="A784" i="147"/>
  <c r="M783" i="147"/>
  <c r="L783" i="147"/>
  <c r="A783" i="147"/>
  <c r="M782" i="147"/>
  <c r="L782" i="147"/>
  <c r="A782" i="147"/>
  <c r="M781" i="147"/>
  <c r="L781" i="147"/>
  <c r="A781" i="147"/>
  <c r="M780" i="147"/>
  <c r="L780" i="147"/>
  <c r="A780" i="147"/>
  <c r="M779" i="147"/>
  <c r="L779" i="147"/>
  <c r="A779" i="147"/>
  <c r="M778" i="147"/>
  <c r="L778" i="147"/>
  <c r="A778" i="147"/>
  <c r="M777" i="147"/>
  <c r="L777" i="147"/>
  <c r="A777" i="147"/>
  <c r="M776" i="147"/>
  <c r="L776" i="147"/>
  <c r="A776" i="147"/>
  <c r="M775" i="147"/>
  <c r="L775" i="147"/>
  <c r="A775" i="147"/>
  <c r="M774" i="147"/>
  <c r="L774" i="147"/>
  <c r="A774" i="147"/>
  <c r="M773" i="147"/>
  <c r="L773" i="147"/>
  <c r="A773" i="147"/>
  <c r="M772" i="147"/>
  <c r="L772" i="147"/>
  <c r="A772" i="147"/>
  <c r="M771" i="147"/>
  <c r="L771" i="147"/>
  <c r="A771" i="147"/>
  <c r="M770" i="147"/>
  <c r="L770" i="147"/>
  <c r="A770" i="147"/>
  <c r="M769" i="147"/>
  <c r="L769" i="147"/>
  <c r="A769" i="147"/>
  <c r="M768" i="147"/>
  <c r="L768" i="147"/>
  <c r="A768" i="147"/>
  <c r="M767" i="147"/>
  <c r="L767" i="147"/>
  <c r="A767" i="147"/>
  <c r="M766" i="147"/>
  <c r="L766" i="147"/>
  <c r="A766" i="147"/>
  <c r="M765" i="147"/>
  <c r="L765" i="147"/>
  <c r="A765" i="147"/>
  <c r="M764" i="147"/>
  <c r="L764" i="147"/>
  <c r="A764" i="147"/>
  <c r="M763" i="147"/>
  <c r="L763" i="147"/>
  <c r="A763" i="147"/>
  <c r="M762" i="147"/>
  <c r="L762" i="147"/>
  <c r="A762" i="147"/>
  <c r="M761" i="147"/>
  <c r="L761" i="147"/>
  <c r="A761" i="147"/>
  <c r="M760" i="147"/>
  <c r="L760" i="147"/>
  <c r="A760" i="147"/>
  <c r="M759" i="147"/>
  <c r="L759" i="147"/>
  <c r="A759" i="147"/>
  <c r="M758" i="147"/>
  <c r="L758" i="147"/>
  <c r="A758" i="147"/>
  <c r="M757" i="147"/>
  <c r="L757" i="147"/>
  <c r="A757" i="147"/>
  <c r="M756" i="147"/>
  <c r="L756" i="147"/>
  <c r="A756" i="147"/>
  <c r="M755" i="147"/>
  <c r="L755" i="147"/>
  <c r="A755" i="147"/>
  <c r="M754" i="147"/>
  <c r="L754" i="147"/>
  <c r="A754" i="147"/>
  <c r="M753" i="147"/>
  <c r="L753" i="147"/>
  <c r="A753" i="147"/>
  <c r="M752" i="147"/>
  <c r="L752" i="147"/>
  <c r="A752" i="147"/>
  <c r="M751" i="147"/>
  <c r="L751" i="147"/>
  <c r="A751" i="147"/>
  <c r="M750" i="147"/>
  <c r="L750" i="147"/>
  <c r="A750" i="147"/>
  <c r="M749" i="147"/>
  <c r="L749" i="147"/>
  <c r="A749" i="147"/>
  <c r="M748" i="147"/>
  <c r="L748" i="147"/>
  <c r="A748" i="147"/>
  <c r="M747" i="147"/>
  <c r="L747" i="147"/>
  <c r="A747" i="147"/>
  <c r="M746" i="147"/>
  <c r="L746" i="147"/>
  <c r="A746" i="147"/>
  <c r="M745" i="147"/>
  <c r="L745" i="147"/>
  <c r="A745" i="147"/>
  <c r="M744" i="147"/>
  <c r="L744" i="147"/>
  <c r="A744" i="147"/>
  <c r="M743" i="147"/>
  <c r="L743" i="147"/>
  <c r="A743" i="147"/>
  <c r="M742" i="147"/>
  <c r="L742" i="147"/>
  <c r="A742" i="147"/>
  <c r="M741" i="147"/>
  <c r="L741" i="147"/>
  <c r="A741" i="147"/>
  <c r="M740" i="147"/>
  <c r="L740" i="147"/>
  <c r="A740" i="147"/>
  <c r="M739" i="147"/>
  <c r="L739" i="147"/>
  <c r="A739" i="147"/>
  <c r="M738" i="147"/>
  <c r="L738" i="147"/>
  <c r="A738" i="147"/>
  <c r="M737" i="147"/>
  <c r="L737" i="147"/>
  <c r="A737" i="147"/>
  <c r="M736" i="147"/>
  <c r="L736" i="147"/>
  <c r="A736" i="147"/>
  <c r="M735" i="147"/>
  <c r="L735" i="147"/>
  <c r="A735" i="147"/>
  <c r="M734" i="147"/>
  <c r="L734" i="147"/>
  <c r="A734" i="147"/>
  <c r="M733" i="147"/>
  <c r="L733" i="147"/>
  <c r="A733" i="147"/>
  <c r="M732" i="147"/>
  <c r="L732" i="147"/>
  <c r="A732" i="147"/>
  <c r="M731" i="147"/>
  <c r="L731" i="147"/>
  <c r="A731" i="147"/>
  <c r="M730" i="147"/>
  <c r="L730" i="147"/>
  <c r="A730" i="147"/>
  <c r="M729" i="147"/>
  <c r="L729" i="147"/>
  <c r="A729" i="147"/>
  <c r="M728" i="147"/>
  <c r="L728" i="147"/>
  <c r="A728" i="147"/>
  <c r="M727" i="147"/>
  <c r="L727" i="147"/>
  <c r="A727" i="147"/>
  <c r="M726" i="147"/>
  <c r="L726" i="147"/>
  <c r="A726" i="147"/>
  <c r="M725" i="147"/>
  <c r="L725" i="147"/>
  <c r="A725" i="147"/>
  <c r="M724" i="147"/>
  <c r="L724" i="147"/>
  <c r="A724" i="147"/>
  <c r="M723" i="147"/>
  <c r="L723" i="147"/>
  <c r="A723" i="147"/>
  <c r="M722" i="147"/>
  <c r="L722" i="147"/>
  <c r="A722" i="147"/>
  <c r="M721" i="147"/>
  <c r="L721" i="147"/>
  <c r="A721" i="147"/>
  <c r="M720" i="147"/>
  <c r="L720" i="147"/>
  <c r="A720" i="147"/>
  <c r="M719" i="147"/>
  <c r="L719" i="147"/>
  <c r="A719" i="147"/>
  <c r="M718" i="147"/>
  <c r="L718" i="147"/>
  <c r="A718" i="147"/>
  <c r="M717" i="147"/>
  <c r="L717" i="147"/>
  <c r="A717" i="147"/>
  <c r="M716" i="147"/>
  <c r="L716" i="147"/>
  <c r="A716" i="147"/>
  <c r="M715" i="147"/>
  <c r="L715" i="147"/>
  <c r="A715" i="147"/>
  <c r="M714" i="147"/>
  <c r="L714" i="147"/>
  <c r="A714" i="147"/>
  <c r="M713" i="147"/>
  <c r="L713" i="147"/>
  <c r="A713" i="147"/>
  <c r="M712" i="147"/>
  <c r="L712" i="147"/>
  <c r="A712" i="147"/>
  <c r="M711" i="147"/>
  <c r="L711" i="147"/>
  <c r="A711" i="147"/>
  <c r="M710" i="147"/>
  <c r="L710" i="147"/>
  <c r="A710" i="147"/>
  <c r="M709" i="147"/>
  <c r="L709" i="147"/>
  <c r="A709" i="147"/>
  <c r="M708" i="147"/>
  <c r="L708" i="147"/>
  <c r="A708" i="147"/>
  <c r="M707" i="147"/>
  <c r="L707" i="147"/>
  <c r="A707" i="147"/>
  <c r="M706" i="147"/>
  <c r="L706" i="147"/>
  <c r="A706" i="147"/>
  <c r="M705" i="147"/>
  <c r="L705" i="147"/>
  <c r="A705" i="147"/>
  <c r="M704" i="147"/>
  <c r="L704" i="147"/>
  <c r="A704" i="147"/>
  <c r="M703" i="147"/>
  <c r="L703" i="147"/>
  <c r="A703" i="147"/>
  <c r="M702" i="147"/>
  <c r="L702" i="147"/>
  <c r="A702" i="147"/>
  <c r="M701" i="147"/>
  <c r="L701" i="147"/>
  <c r="A701" i="147"/>
  <c r="M700" i="147"/>
  <c r="L700" i="147"/>
  <c r="A700" i="147"/>
  <c r="M699" i="147"/>
  <c r="L699" i="147"/>
  <c r="A699" i="147"/>
  <c r="M698" i="147"/>
  <c r="L698" i="147"/>
  <c r="A698" i="147"/>
  <c r="M697" i="147"/>
  <c r="L697" i="147"/>
  <c r="A697" i="147"/>
  <c r="M696" i="147"/>
  <c r="L696" i="147"/>
  <c r="A696" i="147"/>
  <c r="M695" i="147"/>
  <c r="L695" i="147"/>
  <c r="A695" i="147"/>
  <c r="M694" i="147"/>
  <c r="L694" i="147"/>
  <c r="A694" i="147"/>
  <c r="M693" i="147"/>
  <c r="L693" i="147"/>
  <c r="A693" i="147"/>
  <c r="M692" i="147"/>
  <c r="L692" i="147"/>
  <c r="A692" i="147"/>
  <c r="M691" i="147"/>
  <c r="L691" i="147"/>
  <c r="A691" i="147"/>
  <c r="M690" i="147"/>
  <c r="L690" i="147"/>
  <c r="A690" i="147"/>
  <c r="M689" i="147"/>
  <c r="L689" i="147"/>
  <c r="A689" i="147"/>
  <c r="M688" i="147"/>
  <c r="L688" i="147"/>
  <c r="A688" i="147"/>
  <c r="M687" i="147"/>
  <c r="L687" i="147"/>
  <c r="A687" i="147"/>
  <c r="M686" i="147"/>
  <c r="L686" i="147"/>
  <c r="A686" i="147"/>
  <c r="M685" i="147"/>
  <c r="L685" i="147"/>
  <c r="A685" i="147"/>
  <c r="M684" i="147"/>
  <c r="L684" i="147"/>
  <c r="A684" i="147"/>
  <c r="M683" i="147"/>
  <c r="L683" i="147"/>
  <c r="A683" i="147"/>
  <c r="M682" i="147"/>
  <c r="L682" i="147"/>
  <c r="A682" i="147"/>
  <c r="M681" i="147"/>
  <c r="L681" i="147"/>
  <c r="A681" i="147"/>
  <c r="M680" i="147"/>
  <c r="L680" i="147"/>
  <c r="A680" i="147"/>
  <c r="M679" i="147"/>
  <c r="L679" i="147"/>
  <c r="A679" i="147"/>
  <c r="M678" i="147"/>
  <c r="L678" i="147"/>
  <c r="A678" i="147"/>
  <c r="M677" i="147"/>
  <c r="L677" i="147"/>
  <c r="A677" i="147"/>
  <c r="M676" i="147"/>
  <c r="L676" i="147"/>
  <c r="A676" i="147"/>
  <c r="M675" i="147"/>
  <c r="L675" i="147"/>
  <c r="A675" i="147"/>
  <c r="M674" i="147"/>
  <c r="L674" i="147"/>
  <c r="A674" i="147"/>
  <c r="M673" i="147"/>
  <c r="L673" i="147"/>
  <c r="A673" i="147"/>
  <c r="M672" i="147"/>
  <c r="L672" i="147"/>
  <c r="A672" i="147"/>
  <c r="M671" i="147"/>
  <c r="L671" i="147"/>
  <c r="A671" i="147"/>
  <c r="M670" i="147"/>
  <c r="L670" i="147"/>
  <c r="A670" i="147"/>
  <c r="M669" i="147"/>
  <c r="L669" i="147"/>
  <c r="A669" i="147"/>
  <c r="M668" i="147"/>
  <c r="L668" i="147"/>
  <c r="A668" i="147"/>
  <c r="M667" i="147"/>
  <c r="L667" i="147"/>
  <c r="A667" i="147"/>
  <c r="M666" i="147"/>
  <c r="L666" i="147"/>
  <c r="A666" i="147"/>
  <c r="M665" i="147"/>
  <c r="L665" i="147"/>
  <c r="A665" i="147"/>
  <c r="M664" i="147"/>
  <c r="L664" i="147"/>
  <c r="A664" i="147"/>
  <c r="M663" i="147"/>
  <c r="L663" i="147"/>
  <c r="A663" i="147"/>
  <c r="M662" i="147"/>
  <c r="L662" i="147"/>
  <c r="A662" i="147"/>
  <c r="M661" i="147"/>
  <c r="L661" i="147"/>
  <c r="A661" i="147"/>
  <c r="M660" i="147"/>
  <c r="L660" i="147"/>
  <c r="A660" i="147"/>
  <c r="M659" i="147"/>
  <c r="L659" i="147"/>
  <c r="A659" i="147"/>
  <c r="M658" i="147"/>
  <c r="L658" i="147"/>
  <c r="A658" i="147"/>
  <c r="M657" i="147"/>
  <c r="L657" i="147"/>
  <c r="A657" i="147"/>
  <c r="M656" i="147"/>
  <c r="L656" i="147"/>
  <c r="A656" i="147"/>
  <c r="M655" i="147"/>
  <c r="L655" i="147"/>
  <c r="A655" i="147"/>
  <c r="M654" i="147"/>
  <c r="L654" i="147"/>
  <c r="A654" i="147"/>
  <c r="M653" i="147"/>
  <c r="L653" i="147"/>
  <c r="A653" i="147"/>
  <c r="M652" i="147"/>
  <c r="L652" i="147"/>
  <c r="A652" i="147"/>
  <c r="M651" i="147"/>
  <c r="L651" i="147"/>
  <c r="A651" i="147"/>
  <c r="M650" i="147"/>
  <c r="L650" i="147"/>
  <c r="A650" i="147"/>
  <c r="M649" i="147"/>
  <c r="L649" i="147"/>
  <c r="A649" i="147"/>
  <c r="M648" i="147"/>
  <c r="L648" i="147"/>
  <c r="A648" i="147"/>
  <c r="M647" i="147"/>
  <c r="L647" i="147"/>
  <c r="A647" i="147"/>
  <c r="M646" i="147"/>
  <c r="L646" i="147"/>
  <c r="A646" i="147"/>
  <c r="M645" i="147"/>
  <c r="L645" i="147"/>
  <c r="A645" i="147"/>
  <c r="M644" i="147"/>
  <c r="L644" i="147"/>
  <c r="A644" i="147"/>
  <c r="M643" i="147"/>
  <c r="L643" i="147"/>
  <c r="A643" i="147"/>
  <c r="M642" i="147"/>
  <c r="L642" i="147"/>
  <c r="A642" i="147"/>
  <c r="M641" i="147"/>
  <c r="L641" i="147"/>
  <c r="A641" i="147"/>
  <c r="M640" i="147"/>
  <c r="L640" i="147"/>
  <c r="A640" i="147"/>
  <c r="M639" i="147"/>
  <c r="L639" i="147"/>
  <c r="A639" i="147"/>
  <c r="M638" i="147"/>
  <c r="L638" i="147"/>
  <c r="A638" i="147"/>
  <c r="M637" i="147"/>
  <c r="L637" i="147"/>
  <c r="A637" i="147"/>
  <c r="M636" i="147"/>
  <c r="L636" i="147"/>
  <c r="A636" i="147"/>
  <c r="M635" i="147"/>
  <c r="L635" i="147"/>
  <c r="A635" i="147"/>
  <c r="M634" i="147"/>
  <c r="L634" i="147"/>
  <c r="A634" i="147"/>
  <c r="M633" i="147"/>
  <c r="L633" i="147"/>
  <c r="A633" i="147"/>
  <c r="M632" i="147"/>
  <c r="L632" i="147"/>
  <c r="A632" i="147"/>
  <c r="M631" i="147"/>
  <c r="L631" i="147"/>
  <c r="A631" i="147"/>
  <c r="M630" i="147"/>
  <c r="L630" i="147"/>
  <c r="A630" i="147"/>
  <c r="M629" i="147"/>
  <c r="L629" i="147"/>
  <c r="A629" i="147"/>
  <c r="M628" i="147"/>
  <c r="L628" i="147"/>
  <c r="A628" i="147"/>
  <c r="M627" i="147"/>
  <c r="L627" i="147"/>
  <c r="A627" i="147"/>
  <c r="M626" i="147"/>
  <c r="L626" i="147"/>
  <c r="A626" i="147"/>
  <c r="M625" i="147"/>
  <c r="L625" i="147"/>
  <c r="A625" i="147"/>
  <c r="M624" i="147"/>
  <c r="L624" i="147"/>
  <c r="A624" i="147"/>
  <c r="M623" i="147"/>
  <c r="L623" i="147"/>
  <c r="A623" i="147"/>
  <c r="M622" i="147"/>
  <c r="L622" i="147"/>
  <c r="A622" i="147"/>
  <c r="M621" i="147"/>
  <c r="L621" i="147"/>
  <c r="A621" i="147"/>
  <c r="M620" i="147"/>
  <c r="L620" i="147"/>
  <c r="A620" i="147"/>
  <c r="M619" i="147"/>
  <c r="L619" i="147"/>
  <c r="A619" i="147"/>
  <c r="M618" i="147"/>
  <c r="L618" i="147"/>
  <c r="A618" i="147"/>
  <c r="M617" i="147"/>
  <c r="L617" i="147"/>
  <c r="A617" i="147"/>
  <c r="M616" i="147"/>
  <c r="L616" i="147"/>
  <c r="A616" i="147"/>
  <c r="M615" i="147"/>
  <c r="L615" i="147"/>
  <c r="A615" i="147"/>
  <c r="M614" i="147"/>
  <c r="L614" i="147"/>
  <c r="A614" i="147"/>
  <c r="M613" i="147"/>
  <c r="L613" i="147"/>
  <c r="A613" i="147"/>
  <c r="M612" i="147"/>
  <c r="L612" i="147"/>
  <c r="A612" i="147"/>
  <c r="M611" i="147"/>
  <c r="L611" i="147"/>
  <c r="A611" i="147"/>
  <c r="M610" i="147"/>
  <c r="L610" i="147"/>
  <c r="A610" i="147"/>
  <c r="M609" i="147"/>
  <c r="L609" i="147"/>
  <c r="A609" i="147"/>
  <c r="M608" i="147"/>
  <c r="L608" i="147"/>
  <c r="A608" i="147"/>
  <c r="M607" i="147"/>
  <c r="L607" i="147"/>
  <c r="A607" i="147"/>
  <c r="M606" i="147"/>
  <c r="L606" i="147"/>
  <c r="A606" i="147"/>
  <c r="M605" i="147"/>
  <c r="L605" i="147"/>
  <c r="A605" i="147"/>
  <c r="M604" i="147"/>
  <c r="L604" i="147"/>
  <c r="A604" i="147"/>
  <c r="M603" i="147"/>
  <c r="L603" i="147"/>
  <c r="A603" i="147"/>
  <c r="M602" i="147"/>
  <c r="L602" i="147"/>
  <c r="A602" i="147"/>
  <c r="M601" i="147"/>
  <c r="L601" i="147"/>
  <c r="A601" i="147"/>
  <c r="M600" i="147"/>
  <c r="L600" i="147"/>
  <c r="A600" i="147"/>
  <c r="M599" i="147"/>
  <c r="L599" i="147"/>
  <c r="A599" i="147"/>
  <c r="M598" i="147"/>
  <c r="L598" i="147"/>
  <c r="A598" i="147"/>
  <c r="M597" i="147"/>
  <c r="L597" i="147"/>
  <c r="A597" i="147"/>
  <c r="M596" i="147"/>
  <c r="L596" i="147"/>
  <c r="A596" i="147"/>
  <c r="M595" i="147"/>
  <c r="L595" i="147"/>
  <c r="A595" i="147"/>
  <c r="M594" i="147"/>
  <c r="L594" i="147"/>
  <c r="A594" i="147"/>
  <c r="M593" i="147"/>
  <c r="L593" i="147"/>
  <c r="A593" i="147"/>
  <c r="M592" i="147"/>
  <c r="L592" i="147"/>
  <c r="A592" i="147"/>
  <c r="M591" i="147"/>
  <c r="L591" i="147"/>
  <c r="A591" i="147"/>
  <c r="M590" i="147"/>
  <c r="L590" i="147"/>
  <c r="A590" i="147"/>
  <c r="M589" i="147"/>
  <c r="L589" i="147"/>
  <c r="A589" i="147"/>
  <c r="M588" i="147"/>
  <c r="L588" i="147"/>
  <c r="A588" i="147"/>
  <c r="M587" i="147"/>
  <c r="L587" i="147"/>
  <c r="A587" i="147"/>
  <c r="M586" i="147"/>
  <c r="L586" i="147"/>
  <c r="A586" i="147"/>
  <c r="M585" i="147"/>
  <c r="L585" i="147"/>
  <c r="A585" i="147"/>
  <c r="M584" i="147"/>
  <c r="L584" i="147"/>
  <c r="A584" i="147"/>
  <c r="M583" i="147"/>
  <c r="L583" i="147"/>
  <c r="A583" i="147"/>
  <c r="M582" i="147"/>
  <c r="L582" i="147"/>
  <c r="A582" i="147"/>
  <c r="M581" i="147"/>
  <c r="L581" i="147"/>
  <c r="A581" i="147"/>
  <c r="M580" i="147"/>
  <c r="L580" i="147"/>
  <c r="A580" i="147"/>
  <c r="M579" i="147"/>
  <c r="L579" i="147"/>
  <c r="A579" i="147"/>
  <c r="M578" i="147"/>
  <c r="L578" i="147"/>
  <c r="A578" i="147"/>
  <c r="M577" i="147"/>
  <c r="L577" i="147"/>
  <c r="A577" i="147"/>
  <c r="M576" i="147"/>
  <c r="L576" i="147"/>
  <c r="A576" i="147"/>
  <c r="M575" i="147"/>
  <c r="L575" i="147"/>
  <c r="A575" i="147"/>
  <c r="M574" i="147"/>
  <c r="L574" i="147"/>
  <c r="A574" i="147"/>
  <c r="M573" i="147"/>
  <c r="L573" i="147"/>
  <c r="A573" i="147"/>
  <c r="M572" i="147"/>
  <c r="L572" i="147"/>
  <c r="A572" i="147"/>
  <c r="M571" i="147"/>
  <c r="L571" i="147"/>
  <c r="A571" i="147"/>
  <c r="M570" i="147"/>
  <c r="L570" i="147"/>
  <c r="A570" i="147"/>
  <c r="M569" i="147"/>
  <c r="L569" i="147"/>
  <c r="A569" i="147"/>
  <c r="M568" i="147"/>
  <c r="L568" i="147"/>
  <c r="A568" i="147"/>
  <c r="M567" i="147"/>
  <c r="L567" i="147"/>
  <c r="A567" i="147"/>
  <c r="M566" i="147"/>
  <c r="L566" i="147"/>
  <c r="A566" i="147"/>
  <c r="M565" i="147"/>
  <c r="L565" i="147"/>
  <c r="A565" i="147"/>
  <c r="M564" i="147"/>
  <c r="L564" i="147"/>
  <c r="A564" i="147"/>
  <c r="M563" i="147"/>
  <c r="L563" i="147"/>
  <c r="A563" i="147"/>
  <c r="M562" i="147"/>
  <c r="L562" i="147"/>
  <c r="A562" i="147"/>
  <c r="M561" i="147"/>
  <c r="L561" i="147"/>
  <c r="A561" i="147"/>
  <c r="M560" i="147"/>
  <c r="L560" i="147"/>
  <c r="A560" i="147"/>
  <c r="M559" i="147"/>
  <c r="L559" i="147"/>
  <c r="A559" i="147"/>
  <c r="M558" i="147"/>
  <c r="L558" i="147"/>
  <c r="A558" i="147"/>
  <c r="M557" i="147"/>
  <c r="L557" i="147"/>
  <c r="A557" i="147"/>
  <c r="M556" i="147"/>
  <c r="L556" i="147"/>
  <c r="A556" i="147"/>
  <c r="M555" i="147"/>
  <c r="L555" i="147"/>
  <c r="A555" i="147"/>
  <c r="M554" i="147"/>
  <c r="L554" i="147"/>
  <c r="A554" i="147"/>
  <c r="M553" i="147"/>
  <c r="L553" i="147"/>
  <c r="A553" i="147"/>
  <c r="M552" i="147"/>
  <c r="L552" i="147"/>
  <c r="A552" i="147"/>
  <c r="M551" i="147"/>
  <c r="L551" i="147"/>
  <c r="A551" i="147"/>
  <c r="M550" i="147"/>
  <c r="L550" i="147"/>
  <c r="A550" i="147"/>
  <c r="M549" i="147"/>
  <c r="L549" i="147"/>
  <c r="A549" i="147"/>
  <c r="M548" i="147"/>
  <c r="L548" i="147"/>
  <c r="A548" i="147"/>
  <c r="M547" i="147"/>
  <c r="L547" i="147"/>
  <c r="A547" i="147"/>
  <c r="M546" i="147"/>
  <c r="L546" i="147"/>
  <c r="A546" i="147"/>
  <c r="M545" i="147"/>
  <c r="L545" i="147"/>
  <c r="A545" i="147"/>
  <c r="M544" i="147"/>
  <c r="L544" i="147"/>
  <c r="A544" i="147"/>
  <c r="M543" i="147"/>
  <c r="L543" i="147"/>
  <c r="A543" i="147"/>
  <c r="M542" i="147"/>
  <c r="L542" i="147"/>
  <c r="A542" i="147"/>
  <c r="M541" i="147"/>
  <c r="L541" i="147"/>
  <c r="A541" i="147"/>
  <c r="M540" i="147"/>
  <c r="L540" i="147"/>
  <c r="A540" i="147"/>
  <c r="M539" i="147"/>
  <c r="L539" i="147"/>
  <c r="A539" i="147"/>
  <c r="M538" i="147"/>
  <c r="L538" i="147"/>
  <c r="A538" i="147"/>
  <c r="M537" i="147"/>
  <c r="L537" i="147"/>
  <c r="A537" i="147"/>
  <c r="M536" i="147"/>
  <c r="L536" i="147"/>
  <c r="A536" i="147"/>
  <c r="M535" i="147"/>
  <c r="L535" i="147"/>
  <c r="A535" i="147"/>
  <c r="M534" i="147"/>
  <c r="L534" i="147"/>
  <c r="A534" i="147"/>
  <c r="M533" i="147"/>
  <c r="L533" i="147"/>
  <c r="A533" i="147"/>
  <c r="M532" i="147"/>
  <c r="L532" i="147"/>
  <c r="A532" i="147"/>
  <c r="M531" i="147"/>
  <c r="L531" i="147"/>
  <c r="A531" i="147"/>
  <c r="M530" i="147"/>
  <c r="L530" i="147"/>
  <c r="A530" i="147"/>
  <c r="M529" i="147"/>
  <c r="L529" i="147"/>
  <c r="A529" i="147"/>
  <c r="M528" i="147"/>
  <c r="L528" i="147"/>
  <c r="A528" i="147"/>
  <c r="M527" i="147"/>
  <c r="L527" i="147"/>
  <c r="A527" i="147"/>
  <c r="M526" i="147"/>
  <c r="L526" i="147"/>
  <c r="A526" i="147"/>
  <c r="M525" i="147"/>
  <c r="L525" i="147"/>
  <c r="A525" i="147"/>
  <c r="M524" i="147"/>
  <c r="L524" i="147"/>
  <c r="A524" i="147"/>
  <c r="M523" i="147"/>
  <c r="L523" i="147"/>
  <c r="A523" i="147"/>
  <c r="M522" i="147"/>
  <c r="L522" i="147"/>
  <c r="A522" i="147"/>
  <c r="M521" i="147"/>
  <c r="L521" i="147"/>
  <c r="A521" i="147"/>
  <c r="M520" i="147"/>
  <c r="L520" i="147"/>
  <c r="A520" i="147"/>
  <c r="M519" i="147"/>
  <c r="L519" i="147"/>
  <c r="A519" i="147"/>
  <c r="M518" i="147"/>
  <c r="L518" i="147"/>
  <c r="A518" i="147"/>
  <c r="M517" i="147"/>
  <c r="L517" i="147"/>
  <c r="A517" i="147"/>
  <c r="M516" i="147"/>
  <c r="L516" i="147"/>
  <c r="A516" i="147"/>
  <c r="M515" i="147"/>
  <c r="L515" i="147"/>
  <c r="A515" i="147"/>
  <c r="M514" i="147"/>
  <c r="L514" i="147"/>
  <c r="A514" i="147"/>
  <c r="M513" i="147"/>
  <c r="L513" i="147"/>
  <c r="A513" i="147"/>
  <c r="M512" i="147"/>
  <c r="L512" i="147"/>
  <c r="A512" i="147"/>
  <c r="M511" i="147"/>
  <c r="L511" i="147"/>
  <c r="A511" i="147"/>
  <c r="M510" i="147"/>
  <c r="L510" i="147"/>
  <c r="A510" i="147"/>
  <c r="M509" i="147"/>
  <c r="L509" i="147"/>
  <c r="A509" i="147"/>
  <c r="M508" i="147"/>
  <c r="L508" i="147"/>
  <c r="A508" i="147"/>
  <c r="M507" i="147"/>
  <c r="L507" i="147"/>
  <c r="A507" i="147"/>
  <c r="M506" i="147"/>
  <c r="L506" i="147"/>
  <c r="A506" i="147"/>
  <c r="M505" i="147"/>
  <c r="L505" i="147"/>
  <c r="A505" i="147"/>
  <c r="M504" i="147"/>
  <c r="L504" i="147"/>
  <c r="A504" i="147"/>
  <c r="M503" i="147"/>
  <c r="L503" i="147"/>
  <c r="A503" i="147"/>
  <c r="M502" i="147"/>
  <c r="L502" i="147"/>
  <c r="A502" i="147"/>
  <c r="M501" i="147"/>
  <c r="L501" i="147"/>
  <c r="A501" i="147"/>
  <c r="M500" i="147"/>
  <c r="L500" i="147"/>
  <c r="A500" i="147"/>
  <c r="M499" i="147"/>
  <c r="L499" i="147"/>
  <c r="A499" i="147"/>
  <c r="M498" i="147"/>
  <c r="L498" i="147"/>
  <c r="A498" i="147"/>
  <c r="M497" i="147"/>
  <c r="L497" i="147"/>
  <c r="A497" i="147"/>
  <c r="M496" i="147"/>
  <c r="L496" i="147"/>
  <c r="A496" i="147"/>
  <c r="M495" i="147"/>
  <c r="L495" i="147"/>
  <c r="A495" i="147"/>
  <c r="M494" i="147"/>
  <c r="L494" i="147"/>
  <c r="A494" i="147"/>
  <c r="M493" i="147"/>
  <c r="L493" i="147"/>
  <c r="A493" i="147"/>
  <c r="M492" i="147"/>
  <c r="L492" i="147"/>
  <c r="A492" i="147"/>
  <c r="M491" i="147"/>
  <c r="L491" i="147"/>
  <c r="A491" i="147"/>
  <c r="M490" i="147"/>
  <c r="L490" i="147"/>
  <c r="A490" i="147"/>
  <c r="M489" i="147"/>
  <c r="L489" i="147"/>
  <c r="A489" i="147"/>
  <c r="M488" i="147"/>
  <c r="L488" i="147"/>
  <c r="A488" i="147"/>
  <c r="M487" i="147"/>
  <c r="L487" i="147"/>
  <c r="A487" i="147"/>
  <c r="M486" i="147"/>
  <c r="L486" i="147"/>
  <c r="A486" i="147"/>
  <c r="M485" i="147"/>
  <c r="L485" i="147"/>
  <c r="A485" i="147"/>
  <c r="M484" i="147"/>
  <c r="L484" i="147"/>
  <c r="A484" i="147"/>
  <c r="M483" i="147"/>
  <c r="L483" i="147"/>
  <c r="A483" i="147"/>
  <c r="M482" i="147"/>
  <c r="L482" i="147"/>
  <c r="A482" i="147"/>
  <c r="M481" i="147"/>
  <c r="L481" i="147"/>
  <c r="A481" i="147"/>
  <c r="M480" i="147"/>
  <c r="L480" i="147"/>
  <c r="A480" i="147"/>
  <c r="M479" i="147"/>
  <c r="L479" i="147"/>
  <c r="A479" i="147"/>
  <c r="M478" i="147"/>
  <c r="L478" i="147"/>
  <c r="A478" i="147"/>
  <c r="M477" i="147"/>
  <c r="L477" i="147"/>
  <c r="A477" i="147"/>
  <c r="M476" i="147"/>
  <c r="L476" i="147"/>
  <c r="A476" i="147"/>
  <c r="M475" i="147"/>
  <c r="L475" i="147"/>
  <c r="A475" i="147"/>
  <c r="M474" i="147"/>
  <c r="L474" i="147"/>
  <c r="A474" i="147"/>
  <c r="M473" i="147"/>
  <c r="L473" i="147"/>
  <c r="A473" i="147"/>
  <c r="M472" i="147"/>
  <c r="L472" i="147"/>
  <c r="A472" i="147"/>
  <c r="M471" i="147"/>
  <c r="L471" i="147"/>
  <c r="A471" i="147"/>
  <c r="M470" i="147"/>
  <c r="L470" i="147"/>
  <c r="A470" i="147"/>
  <c r="M469" i="147"/>
  <c r="L469" i="147"/>
  <c r="A469" i="147"/>
  <c r="M468" i="147"/>
  <c r="L468" i="147"/>
  <c r="A468" i="147"/>
  <c r="M467" i="147"/>
  <c r="L467" i="147"/>
  <c r="A467" i="147"/>
  <c r="M466" i="147"/>
  <c r="L466" i="147"/>
  <c r="A466" i="147"/>
  <c r="M465" i="147"/>
  <c r="L465" i="147"/>
  <c r="A465" i="147"/>
  <c r="M464" i="147"/>
  <c r="L464" i="147"/>
  <c r="A464" i="147"/>
  <c r="M463" i="147"/>
  <c r="L463" i="147"/>
  <c r="A463" i="147"/>
  <c r="M462" i="147"/>
  <c r="L462" i="147"/>
  <c r="A462" i="147"/>
  <c r="M461" i="147"/>
  <c r="L461" i="147"/>
  <c r="A461" i="147"/>
  <c r="M460" i="147"/>
  <c r="L460" i="147"/>
  <c r="A460" i="147"/>
  <c r="M459" i="147"/>
  <c r="L459" i="147"/>
  <c r="A459" i="147"/>
  <c r="M458" i="147"/>
  <c r="L458" i="147"/>
  <c r="A458" i="147"/>
  <c r="M457" i="147"/>
  <c r="L457" i="147"/>
  <c r="A457" i="147"/>
  <c r="M456" i="147"/>
  <c r="L456" i="147"/>
  <c r="A456" i="147"/>
  <c r="M455" i="147"/>
  <c r="L455" i="147"/>
  <c r="A455" i="147"/>
  <c r="M454" i="147"/>
  <c r="L454" i="147"/>
  <c r="A454" i="147"/>
  <c r="M453" i="147"/>
  <c r="L453" i="147"/>
  <c r="A453" i="147"/>
  <c r="M452" i="147"/>
  <c r="L452" i="147"/>
  <c r="A452" i="147"/>
  <c r="M451" i="147"/>
  <c r="L451" i="147"/>
  <c r="A451" i="147"/>
  <c r="M450" i="147"/>
  <c r="L450" i="147"/>
  <c r="A450" i="147"/>
  <c r="M449" i="147"/>
  <c r="L449" i="147"/>
  <c r="A449" i="147"/>
  <c r="M448" i="147"/>
  <c r="L448" i="147"/>
  <c r="A448" i="147"/>
  <c r="M447" i="147"/>
  <c r="L447" i="147"/>
  <c r="A447" i="147"/>
  <c r="M446" i="147"/>
  <c r="L446" i="147"/>
  <c r="A446" i="147"/>
  <c r="M445" i="147"/>
  <c r="L445" i="147"/>
  <c r="A445" i="147"/>
  <c r="M444" i="147"/>
  <c r="L444" i="147"/>
  <c r="A444" i="147"/>
  <c r="M443" i="147"/>
  <c r="L443" i="147"/>
  <c r="A443" i="147"/>
  <c r="M442" i="147"/>
  <c r="L442" i="147"/>
  <c r="A442" i="147"/>
  <c r="M441" i="147"/>
  <c r="L441" i="147"/>
  <c r="A441" i="147"/>
  <c r="M440" i="147"/>
  <c r="L440" i="147"/>
  <c r="A440" i="147"/>
  <c r="M439" i="147"/>
  <c r="L439" i="147"/>
  <c r="A439" i="147"/>
  <c r="M438" i="147"/>
  <c r="L438" i="147"/>
  <c r="A438" i="147"/>
  <c r="M437" i="147"/>
  <c r="L437" i="147"/>
  <c r="A437" i="147"/>
  <c r="M436" i="147"/>
  <c r="L436" i="147"/>
  <c r="A436" i="147"/>
  <c r="M435" i="147"/>
  <c r="L435" i="147"/>
  <c r="A435" i="147"/>
  <c r="M434" i="147"/>
  <c r="L434" i="147"/>
  <c r="A434" i="147"/>
  <c r="M433" i="147"/>
  <c r="L433" i="147"/>
  <c r="A433" i="147"/>
  <c r="M432" i="147"/>
  <c r="L432" i="147"/>
  <c r="A432" i="147"/>
  <c r="M431" i="147"/>
  <c r="L431" i="147"/>
  <c r="A431" i="147"/>
  <c r="M430" i="147"/>
  <c r="L430" i="147"/>
  <c r="A430" i="147"/>
  <c r="M429" i="147"/>
  <c r="L429" i="147"/>
  <c r="A429" i="147"/>
  <c r="M428" i="147"/>
  <c r="L428" i="147"/>
  <c r="A428" i="147"/>
  <c r="M427" i="147"/>
  <c r="L427" i="147"/>
  <c r="A427" i="147"/>
  <c r="M426" i="147"/>
  <c r="L426" i="147"/>
  <c r="A426" i="147"/>
  <c r="M425" i="147"/>
  <c r="L425" i="147"/>
  <c r="A425" i="147"/>
  <c r="M424" i="147"/>
  <c r="L424" i="147"/>
  <c r="A424" i="147"/>
  <c r="M423" i="147"/>
  <c r="L423" i="147"/>
  <c r="A423" i="147"/>
  <c r="M422" i="147"/>
  <c r="L422" i="147"/>
  <c r="A422" i="147"/>
  <c r="M421" i="147"/>
  <c r="L421" i="147"/>
  <c r="A421" i="147"/>
  <c r="M420" i="147"/>
  <c r="L420" i="147"/>
  <c r="A420" i="147"/>
  <c r="M419" i="147"/>
  <c r="L419" i="147"/>
  <c r="A419" i="147"/>
  <c r="M418" i="147"/>
  <c r="L418" i="147"/>
  <c r="A418" i="147"/>
  <c r="M417" i="147"/>
  <c r="L417" i="147"/>
  <c r="A417" i="147"/>
  <c r="M416" i="147"/>
  <c r="L416" i="147"/>
  <c r="A416" i="147"/>
  <c r="M415" i="147"/>
  <c r="L415" i="147"/>
  <c r="A415" i="147"/>
  <c r="M414" i="147"/>
  <c r="L414" i="147"/>
  <c r="A414" i="147"/>
  <c r="M413" i="147"/>
  <c r="L413" i="147"/>
  <c r="A413" i="147"/>
  <c r="M412" i="147"/>
  <c r="L412" i="147"/>
  <c r="A412" i="147"/>
  <c r="M411" i="147"/>
  <c r="L411" i="147"/>
  <c r="A411" i="147"/>
  <c r="M410" i="147"/>
  <c r="L410" i="147"/>
  <c r="A410" i="147"/>
  <c r="M409" i="147"/>
  <c r="L409" i="147"/>
  <c r="A409" i="147"/>
  <c r="M408" i="147"/>
  <c r="L408" i="147"/>
  <c r="A408" i="147"/>
  <c r="M407" i="147"/>
  <c r="L407" i="147"/>
  <c r="A407" i="147"/>
  <c r="M406" i="147"/>
  <c r="L406" i="147"/>
  <c r="A406" i="147"/>
  <c r="M405" i="147"/>
  <c r="L405" i="147"/>
  <c r="A405" i="147"/>
  <c r="M404" i="147"/>
  <c r="L404" i="147"/>
  <c r="A404" i="147"/>
  <c r="M403" i="147"/>
  <c r="L403" i="147"/>
  <c r="A403" i="147"/>
  <c r="M402" i="147"/>
  <c r="L402" i="147"/>
  <c r="A402" i="147"/>
  <c r="M401" i="147"/>
  <c r="L401" i="147"/>
  <c r="A401" i="147"/>
  <c r="M400" i="147"/>
  <c r="L400" i="147"/>
  <c r="A400" i="147"/>
  <c r="M399" i="147"/>
  <c r="L399" i="147"/>
  <c r="A399" i="147"/>
  <c r="M398" i="147"/>
  <c r="L398" i="147"/>
  <c r="A398" i="147"/>
  <c r="M397" i="147"/>
  <c r="L397" i="147"/>
  <c r="A397" i="147"/>
  <c r="M396" i="147"/>
  <c r="L396" i="147"/>
  <c r="A396" i="147"/>
  <c r="M395" i="147"/>
  <c r="L395" i="147"/>
  <c r="A395" i="147"/>
  <c r="M394" i="147"/>
  <c r="L394" i="147"/>
  <c r="A394" i="147"/>
  <c r="M393" i="147"/>
  <c r="L393" i="147"/>
  <c r="A393" i="147"/>
  <c r="M392" i="147"/>
  <c r="L392" i="147"/>
  <c r="A392" i="147"/>
  <c r="M391" i="147"/>
  <c r="L391" i="147"/>
  <c r="A391" i="147"/>
  <c r="M390" i="147"/>
  <c r="L390" i="147"/>
  <c r="A390" i="147"/>
  <c r="M389" i="147"/>
  <c r="L389" i="147"/>
  <c r="A389" i="147"/>
  <c r="M388" i="147"/>
  <c r="L388" i="147"/>
  <c r="A388" i="147"/>
  <c r="M387" i="147"/>
  <c r="L387" i="147"/>
  <c r="A387" i="147"/>
  <c r="M386" i="147"/>
  <c r="L386" i="147"/>
  <c r="A386" i="147"/>
  <c r="M385" i="147"/>
  <c r="L385" i="147"/>
  <c r="A385" i="147"/>
  <c r="M384" i="147"/>
  <c r="L384" i="147"/>
  <c r="A384" i="147"/>
  <c r="M383" i="147"/>
  <c r="L383" i="147"/>
  <c r="A383" i="147"/>
  <c r="M382" i="147"/>
  <c r="L382" i="147"/>
  <c r="A382" i="147"/>
  <c r="M381" i="147"/>
  <c r="L381" i="147"/>
  <c r="A381" i="147"/>
  <c r="M380" i="147"/>
  <c r="L380" i="147"/>
  <c r="A380" i="147"/>
  <c r="M379" i="147"/>
  <c r="L379" i="147"/>
  <c r="A379" i="147"/>
  <c r="M378" i="147"/>
  <c r="L378" i="147"/>
  <c r="A378" i="147"/>
  <c r="M377" i="147"/>
  <c r="L377" i="147"/>
  <c r="A377" i="147"/>
  <c r="M376" i="147"/>
  <c r="L376" i="147"/>
  <c r="A376" i="147"/>
  <c r="M375" i="147"/>
  <c r="L375" i="147"/>
  <c r="A375" i="147"/>
  <c r="M374" i="147"/>
  <c r="L374" i="147"/>
  <c r="A374" i="147"/>
  <c r="M373" i="147"/>
  <c r="L373" i="147"/>
  <c r="A373" i="147"/>
  <c r="M372" i="147"/>
  <c r="L372" i="147"/>
  <c r="A372" i="147"/>
  <c r="M371" i="147"/>
  <c r="L371" i="147"/>
  <c r="A371" i="147"/>
  <c r="M370" i="147"/>
  <c r="L370" i="147"/>
  <c r="A370" i="147"/>
  <c r="M369" i="147"/>
  <c r="L369" i="147"/>
  <c r="A369" i="147"/>
  <c r="M368" i="147"/>
  <c r="L368" i="147"/>
  <c r="A368" i="147"/>
  <c r="M367" i="147"/>
  <c r="L367" i="147"/>
  <c r="A367" i="147"/>
  <c r="M366" i="147"/>
  <c r="L366" i="147"/>
  <c r="A366" i="147"/>
  <c r="M365" i="147"/>
  <c r="L365" i="147"/>
  <c r="A365" i="147"/>
  <c r="M364" i="147"/>
  <c r="L364" i="147"/>
  <c r="A364" i="147"/>
  <c r="M363" i="147"/>
  <c r="L363" i="147"/>
  <c r="A363" i="147"/>
  <c r="S362" i="147"/>
  <c r="R362" i="147"/>
  <c r="Q362" i="147"/>
  <c r="P362" i="147"/>
  <c r="O362" i="147"/>
  <c r="M362" i="147"/>
  <c r="L362" i="147"/>
  <c r="A362" i="147"/>
  <c r="M361" i="147"/>
  <c r="L361" i="147"/>
  <c r="A361" i="147"/>
  <c r="M360" i="147"/>
  <c r="L360" i="147"/>
  <c r="A360" i="147"/>
  <c r="M359" i="147"/>
  <c r="L359" i="147"/>
  <c r="A359" i="147"/>
  <c r="M358" i="147"/>
  <c r="L358" i="147"/>
  <c r="A358" i="147"/>
  <c r="M357" i="147"/>
  <c r="L357" i="147"/>
  <c r="A357" i="147"/>
  <c r="M356" i="147"/>
  <c r="L356" i="147"/>
  <c r="A356" i="147"/>
  <c r="M355" i="147"/>
  <c r="L355" i="147"/>
  <c r="A355" i="147"/>
  <c r="M354" i="147"/>
  <c r="L354" i="147"/>
  <c r="A354" i="147"/>
  <c r="M353" i="147"/>
  <c r="L353" i="147"/>
  <c r="A353" i="147"/>
  <c r="M352" i="147"/>
  <c r="L352" i="147"/>
  <c r="A352" i="147"/>
  <c r="M351" i="147"/>
  <c r="L351" i="147"/>
  <c r="A351" i="147"/>
  <c r="M350" i="147"/>
  <c r="L350" i="147"/>
  <c r="A350" i="147"/>
  <c r="M349" i="147"/>
  <c r="L349" i="147"/>
  <c r="A349" i="147"/>
  <c r="M348" i="147"/>
  <c r="L348" i="147"/>
  <c r="A348" i="147"/>
  <c r="M347" i="147"/>
  <c r="L347" i="147"/>
  <c r="A347" i="147"/>
  <c r="M346" i="147"/>
  <c r="L346" i="147"/>
  <c r="A346" i="147"/>
  <c r="M345" i="147"/>
  <c r="L345" i="147"/>
  <c r="A345" i="147"/>
  <c r="M344" i="147"/>
  <c r="L344" i="147"/>
  <c r="A344" i="147"/>
  <c r="M343" i="147"/>
  <c r="L343" i="147"/>
  <c r="A343" i="147"/>
  <c r="M342" i="147"/>
  <c r="L342" i="147"/>
  <c r="A342" i="147"/>
  <c r="M341" i="147"/>
  <c r="L341" i="147"/>
  <c r="A341" i="147"/>
  <c r="M340" i="147"/>
  <c r="L340" i="147"/>
  <c r="A340" i="147"/>
  <c r="M339" i="147"/>
  <c r="L339" i="147"/>
  <c r="A339" i="147"/>
  <c r="M338" i="147"/>
  <c r="L338" i="147"/>
  <c r="A338" i="147"/>
  <c r="M337" i="147"/>
  <c r="L337" i="147"/>
  <c r="A337" i="147"/>
  <c r="M336" i="147"/>
  <c r="L336" i="147"/>
  <c r="A336" i="147"/>
  <c r="M335" i="147"/>
  <c r="L335" i="147"/>
  <c r="A335" i="147"/>
  <c r="M334" i="147"/>
  <c r="L334" i="147"/>
  <c r="A334" i="147"/>
  <c r="M333" i="147"/>
  <c r="L333" i="147"/>
  <c r="A333" i="147"/>
  <c r="M332" i="147"/>
  <c r="L332" i="147"/>
  <c r="A332" i="147"/>
  <c r="M331" i="147"/>
  <c r="L331" i="147"/>
  <c r="A331" i="147"/>
  <c r="M330" i="147"/>
  <c r="L330" i="147"/>
  <c r="A330" i="147"/>
  <c r="M329" i="147"/>
  <c r="L329" i="147"/>
  <c r="A329" i="147"/>
  <c r="M328" i="147"/>
  <c r="L328" i="147"/>
  <c r="A328" i="147"/>
  <c r="M327" i="147"/>
  <c r="L327" i="147"/>
  <c r="A327" i="147"/>
  <c r="M326" i="147"/>
  <c r="L326" i="147"/>
  <c r="A326" i="147"/>
  <c r="M325" i="147"/>
  <c r="L325" i="147"/>
  <c r="A325" i="147"/>
  <c r="M324" i="147"/>
  <c r="L324" i="147"/>
  <c r="A324" i="147"/>
  <c r="M323" i="147"/>
  <c r="L323" i="147"/>
  <c r="A323" i="147"/>
  <c r="M322" i="147"/>
  <c r="L322" i="147"/>
  <c r="A322" i="147"/>
  <c r="M321" i="147"/>
  <c r="L321" i="147"/>
  <c r="A321" i="147"/>
  <c r="M320" i="147"/>
  <c r="L320" i="147"/>
  <c r="A320" i="147"/>
  <c r="M319" i="147"/>
  <c r="L319" i="147"/>
  <c r="A319" i="147"/>
  <c r="M318" i="147"/>
  <c r="L318" i="147"/>
  <c r="A318" i="147"/>
  <c r="M317" i="147"/>
  <c r="L317" i="147"/>
  <c r="A317" i="147"/>
  <c r="M316" i="147"/>
  <c r="L316" i="147"/>
  <c r="A316" i="147"/>
  <c r="M315" i="147"/>
  <c r="L315" i="147"/>
  <c r="A315" i="147"/>
  <c r="M314" i="147"/>
  <c r="L314" i="147"/>
  <c r="A314" i="147"/>
  <c r="M313" i="147"/>
  <c r="L313" i="147"/>
  <c r="A313" i="147"/>
  <c r="M312" i="147"/>
  <c r="L312" i="147"/>
  <c r="A312" i="147"/>
  <c r="M311" i="147"/>
  <c r="L311" i="147"/>
  <c r="A311" i="147"/>
  <c r="M310" i="147"/>
  <c r="L310" i="147"/>
  <c r="A310" i="147"/>
  <c r="M309" i="147"/>
  <c r="L309" i="147"/>
  <c r="A309" i="147"/>
  <c r="M308" i="147"/>
  <c r="L308" i="147"/>
  <c r="A308" i="147"/>
  <c r="M307" i="147"/>
  <c r="L307" i="147"/>
  <c r="A307" i="147"/>
  <c r="M306" i="147"/>
  <c r="L306" i="147"/>
  <c r="A306" i="147"/>
  <c r="M305" i="147"/>
  <c r="L305" i="147"/>
  <c r="A305" i="147"/>
  <c r="M304" i="147"/>
  <c r="L304" i="147"/>
  <c r="A304" i="147"/>
  <c r="M303" i="147"/>
  <c r="L303" i="147"/>
  <c r="A303" i="147"/>
  <c r="M302" i="147"/>
  <c r="L302" i="147"/>
  <c r="A302" i="147"/>
  <c r="M301" i="147"/>
  <c r="L301" i="147"/>
  <c r="A301" i="147"/>
  <c r="M300" i="147"/>
  <c r="L300" i="147"/>
  <c r="A300" i="147"/>
  <c r="M299" i="147"/>
  <c r="L299" i="147"/>
  <c r="A299" i="147"/>
  <c r="M298" i="147"/>
  <c r="L298" i="147"/>
  <c r="A298" i="147"/>
  <c r="M297" i="147"/>
  <c r="L297" i="147"/>
  <c r="A297" i="147"/>
  <c r="M296" i="147"/>
  <c r="L296" i="147"/>
  <c r="A296" i="147"/>
  <c r="M295" i="147"/>
  <c r="L295" i="147"/>
  <c r="A295" i="147"/>
  <c r="M294" i="147"/>
  <c r="L294" i="147"/>
  <c r="A294" i="147"/>
  <c r="M293" i="147"/>
  <c r="L293" i="147"/>
  <c r="A293" i="147"/>
  <c r="M292" i="147"/>
  <c r="L292" i="147"/>
  <c r="A292" i="147"/>
  <c r="M291" i="147"/>
  <c r="L291" i="147"/>
  <c r="A291" i="147"/>
  <c r="M290" i="147"/>
  <c r="L290" i="147"/>
  <c r="A290" i="147"/>
  <c r="M289" i="147"/>
  <c r="L289" i="147"/>
  <c r="A289" i="147"/>
  <c r="M288" i="147"/>
  <c r="L288" i="147"/>
  <c r="A288" i="147"/>
  <c r="M287" i="147"/>
  <c r="L287" i="147"/>
  <c r="A287" i="147"/>
  <c r="M286" i="147"/>
  <c r="L286" i="147"/>
  <c r="A286" i="147"/>
  <c r="M285" i="147"/>
  <c r="L285" i="147"/>
  <c r="A285" i="147"/>
  <c r="M284" i="147"/>
  <c r="L284" i="147"/>
  <c r="A284" i="147"/>
  <c r="M283" i="147"/>
  <c r="L283" i="147"/>
  <c r="A283" i="147"/>
  <c r="M282" i="147"/>
  <c r="L282" i="147"/>
  <c r="A282" i="147"/>
  <c r="M281" i="147"/>
  <c r="L281" i="147"/>
  <c r="A281" i="147"/>
  <c r="M280" i="147"/>
  <c r="L280" i="147"/>
  <c r="A280" i="147"/>
  <c r="M279" i="147"/>
  <c r="L279" i="147"/>
  <c r="A279" i="147"/>
  <c r="M278" i="147"/>
  <c r="L278" i="147"/>
  <c r="A278" i="147"/>
  <c r="M277" i="147"/>
  <c r="L277" i="147"/>
  <c r="A277" i="147"/>
  <c r="M276" i="147"/>
  <c r="L276" i="147"/>
  <c r="A276" i="147"/>
  <c r="M275" i="147"/>
  <c r="L275" i="147"/>
  <c r="A275" i="147"/>
  <c r="M274" i="147"/>
  <c r="L274" i="147"/>
  <c r="A274" i="147"/>
  <c r="M273" i="147"/>
  <c r="L273" i="147"/>
  <c r="A273" i="147"/>
  <c r="M272" i="147"/>
  <c r="L272" i="147"/>
  <c r="A272" i="147"/>
  <c r="M271" i="147"/>
  <c r="L271" i="147"/>
  <c r="A271" i="147"/>
  <c r="M270" i="147"/>
  <c r="L270" i="147"/>
  <c r="A270" i="147"/>
  <c r="M269" i="147"/>
  <c r="L269" i="147"/>
  <c r="A269" i="147"/>
  <c r="M268" i="147"/>
  <c r="L268" i="147"/>
  <c r="A268" i="147"/>
  <c r="M267" i="147"/>
  <c r="L267" i="147"/>
  <c r="A267" i="147"/>
  <c r="M266" i="147"/>
  <c r="L266" i="147"/>
  <c r="A266" i="147"/>
  <c r="M265" i="147"/>
  <c r="L265" i="147"/>
  <c r="A265" i="147"/>
  <c r="M264" i="147"/>
  <c r="L264" i="147"/>
  <c r="A264" i="147"/>
  <c r="M263" i="147"/>
  <c r="L263" i="147"/>
  <c r="A263" i="147"/>
  <c r="M262" i="147"/>
  <c r="L262" i="147"/>
  <c r="A262" i="147"/>
  <c r="M261" i="147"/>
  <c r="L261" i="147"/>
  <c r="A261" i="147"/>
  <c r="M260" i="147"/>
  <c r="L260" i="147"/>
  <c r="A260" i="147"/>
  <c r="M259" i="147"/>
  <c r="L259" i="147"/>
  <c r="A259" i="147"/>
  <c r="M258" i="147"/>
  <c r="L258" i="147"/>
  <c r="A258" i="147"/>
  <c r="M257" i="147"/>
  <c r="L257" i="147"/>
  <c r="A257" i="147"/>
  <c r="M256" i="147"/>
  <c r="L256" i="147"/>
  <c r="A256" i="147"/>
  <c r="M255" i="147"/>
  <c r="L255" i="147"/>
  <c r="A255" i="147"/>
  <c r="M254" i="147"/>
  <c r="L254" i="147"/>
  <c r="A254" i="147"/>
  <c r="M253" i="147"/>
  <c r="L253" i="147"/>
  <c r="A253" i="147"/>
  <c r="M252" i="147"/>
  <c r="L252" i="147"/>
  <c r="A252" i="147"/>
  <c r="M251" i="147"/>
  <c r="L251" i="147"/>
  <c r="A251" i="147"/>
  <c r="M250" i="147"/>
  <c r="L250" i="147"/>
  <c r="A250" i="147"/>
  <c r="M249" i="147"/>
  <c r="L249" i="147"/>
  <c r="A249" i="147"/>
  <c r="M248" i="147"/>
  <c r="L248" i="147"/>
  <c r="A248" i="147"/>
  <c r="M247" i="147"/>
  <c r="L247" i="147"/>
  <c r="A247" i="147"/>
  <c r="M246" i="147"/>
  <c r="L246" i="147"/>
  <c r="A246" i="147"/>
  <c r="M245" i="147"/>
  <c r="L245" i="147"/>
  <c r="A245" i="147"/>
  <c r="M244" i="147"/>
  <c r="L244" i="147"/>
  <c r="A244" i="147"/>
  <c r="M243" i="147"/>
  <c r="L243" i="147"/>
  <c r="A243" i="147"/>
  <c r="M242" i="147"/>
  <c r="L242" i="147"/>
  <c r="A242" i="147"/>
  <c r="M241" i="147"/>
  <c r="L241" i="147"/>
  <c r="A241" i="147"/>
  <c r="M240" i="147"/>
  <c r="L240" i="147"/>
  <c r="A240" i="147"/>
  <c r="M239" i="147"/>
  <c r="L239" i="147"/>
  <c r="A239" i="147"/>
  <c r="M238" i="147"/>
  <c r="L238" i="147"/>
  <c r="A238" i="147"/>
  <c r="M237" i="147"/>
  <c r="L237" i="147"/>
  <c r="A237" i="147"/>
  <c r="M236" i="147"/>
  <c r="L236" i="147"/>
  <c r="A236" i="147"/>
  <c r="M235" i="147"/>
  <c r="L235" i="147"/>
  <c r="A235" i="147"/>
  <c r="M234" i="147"/>
  <c r="L234" i="147"/>
  <c r="A234" i="147"/>
  <c r="M233" i="147"/>
  <c r="L233" i="147"/>
  <c r="A233" i="147"/>
  <c r="M232" i="147"/>
  <c r="L232" i="147"/>
  <c r="A232" i="147"/>
  <c r="M231" i="147"/>
  <c r="L231" i="147"/>
  <c r="A231" i="147"/>
  <c r="M230" i="147"/>
  <c r="L230" i="147"/>
  <c r="A230" i="147"/>
  <c r="M229" i="147"/>
  <c r="L229" i="147"/>
  <c r="A229" i="147"/>
  <c r="M228" i="147"/>
  <c r="L228" i="147"/>
  <c r="A228" i="147"/>
  <c r="M227" i="147"/>
  <c r="L227" i="147"/>
  <c r="A227" i="147"/>
  <c r="M226" i="147"/>
  <c r="L226" i="147"/>
  <c r="A226" i="147"/>
  <c r="M225" i="147"/>
  <c r="L225" i="147"/>
  <c r="A225" i="147"/>
  <c r="M224" i="147"/>
  <c r="L224" i="147"/>
  <c r="A224" i="147"/>
  <c r="M223" i="147"/>
  <c r="L223" i="147"/>
  <c r="A223" i="147"/>
  <c r="M222" i="147"/>
  <c r="L222" i="147"/>
  <c r="A222" i="147"/>
  <c r="M221" i="147"/>
  <c r="L221" i="147"/>
  <c r="A221" i="147"/>
  <c r="M220" i="147"/>
  <c r="L220" i="147"/>
  <c r="A220" i="147"/>
  <c r="M219" i="147"/>
  <c r="L219" i="147"/>
  <c r="A219" i="147"/>
  <c r="M218" i="147"/>
  <c r="L218" i="147"/>
  <c r="A218" i="147"/>
  <c r="M217" i="147"/>
  <c r="L217" i="147"/>
  <c r="A217" i="147"/>
  <c r="M216" i="147"/>
  <c r="L216" i="147"/>
  <c r="A216" i="147"/>
  <c r="M215" i="147"/>
  <c r="L215" i="147"/>
  <c r="A215" i="147"/>
  <c r="M214" i="147"/>
  <c r="L214" i="147"/>
  <c r="A214" i="147"/>
  <c r="M213" i="147"/>
  <c r="L213" i="147"/>
  <c r="A213" i="147"/>
  <c r="M212" i="147"/>
  <c r="L212" i="147"/>
  <c r="A212" i="147"/>
  <c r="M211" i="147"/>
  <c r="L211" i="147"/>
  <c r="A211" i="147"/>
  <c r="M210" i="147"/>
  <c r="L210" i="147"/>
  <c r="A210" i="147"/>
  <c r="M209" i="147"/>
  <c r="L209" i="147"/>
  <c r="A209" i="147"/>
  <c r="M208" i="147"/>
  <c r="L208" i="147"/>
  <c r="A208" i="147"/>
  <c r="M207" i="147"/>
  <c r="L207" i="147"/>
  <c r="A207" i="147"/>
  <c r="M206" i="147"/>
  <c r="L206" i="147"/>
  <c r="A206" i="147"/>
  <c r="M205" i="147"/>
  <c r="L205" i="147"/>
  <c r="A205" i="147"/>
  <c r="M204" i="147"/>
  <c r="L204" i="147"/>
  <c r="A204" i="147"/>
  <c r="M203" i="147"/>
  <c r="L203" i="147"/>
  <c r="A203" i="147"/>
  <c r="M202" i="147"/>
  <c r="L202" i="147"/>
  <c r="A202" i="147"/>
  <c r="M201" i="147"/>
  <c r="L201" i="147"/>
  <c r="A201" i="147"/>
  <c r="M200" i="147"/>
  <c r="L200" i="147"/>
  <c r="A200" i="147"/>
  <c r="M199" i="147"/>
  <c r="L199" i="147"/>
  <c r="A199" i="147"/>
  <c r="M198" i="147"/>
  <c r="L198" i="147"/>
  <c r="A198" i="147"/>
  <c r="M197" i="147"/>
  <c r="L197" i="147"/>
  <c r="A197" i="147"/>
  <c r="M196" i="147"/>
  <c r="L196" i="147"/>
  <c r="A196" i="147"/>
  <c r="M195" i="147"/>
  <c r="L195" i="147"/>
  <c r="A195" i="147"/>
  <c r="M194" i="147"/>
  <c r="L194" i="147"/>
  <c r="A194" i="147"/>
  <c r="M193" i="147"/>
  <c r="L193" i="147"/>
  <c r="A193" i="147"/>
  <c r="M192" i="147"/>
  <c r="L192" i="147"/>
  <c r="A192" i="147"/>
  <c r="M191" i="147"/>
  <c r="L191" i="147"/>
  <c r="A191" i="147"/>
  <c r="M190" i="147"/>
  <c r="L190" i="147"/>
  <c r="A190" i="147"/>
  <c r="M189" i="147"/>
  <c r="L189" i="147"/>
  <c r="A189" i="147"/>
  <c r="M188" i="147"/>
  <c r="L188" i="147"/>
  <c r="A188" i="147"/>
  <c r="M187" i="147"/>
  <c r="L187" i="147"/>
  <c r="A187" i="147"/>
  <c r="M186" i="147"/>
  <c r="L186" i="147"/>
  <c r="A186" i="147"/>
  <c r="M185" i="147"/>
  <c r="L185" i="147"/>
  <c r="A185" i="147"/>
  <c r="M184" i="147"/>
  <c r="L184" i="147"/>
  <c r="A184" i="147"/>
  <c r="M183" i="147"/>
  <c r="L183" i="147"/>
  <c r="A183" i="147"/>
  <c r="M182" i="147"/>
  <c r="L182" i="147"/>
  <c r="A182" i="147"/>
  <c r="M181" i="147"/>
  <c r="L181" i="147"/>
  <c r="A181" i="147"/>
  <c r="M180" i="147"/>
  <c r="L180" i="147"/>
  <c r="A180" i="147"/>
  <c r="M179" i="147"/>
  <c r="L179" i="147"/>
  <c r="A179" i="147"/>
  <c r="M178" i="147"/>
  <c r="L178" i="147"/>
  <c r="A178" i="147"/>
  <c r="M177" i="147"/>
  <c r="L177" i="147"/>
  <c r="A177" i="147"/>
  <c r="M176" i="147"/>
  <c r="L176" i="147"/>
  <c r="A176" i="147"/>
  <c r="M175" i="147"/>
  <c r="L175" i="147"/>
  <c r="A175" i="147"/>
  <c r="M174" i="147"/>
  <c r="L174" i="147"/>
  <c r="A174" i="147"/>
  <c r="M173" i="147"/>
  <c r="L173" i="147"/>
  <c r="A173" i="147"/>
  <c r="M172" i="147"/>
  <c r="L172" i="147"/>
  <c r="A172" i="147"/>
  <c r="M171" i="147"/>
  <c r="L171" i="147"/>
  <c r="A171" i="147"/>
  <c r="M170" i="147"/>
  <c r="L170" i="147"/>
  <c r="A170" i="147"/>
  <c r="M169" i="147"/>
  <c r="L169" i="147"/>
  <c r="A169" i="147"/>
  <c r="M168" i="147"/>
  <c r="L168" i="147"/>
  <c r="A168" i="147"/>
  <c r="M167" i="147"/>
  <c r="L167" i="147"/>
  <c r="A167" i="147"/>
  <c r="M166" i="147"/>
  <c r="L166" i="147"/>
  <c r="A166" i="147"/>
  <c r="M165" i="147"/>
  <c r="L165" i="147"/>
  <c r="A165" i="147"/>
  <c r="M164" i="147"/>
  <c r="L164" i="147"/>
  <c r="A164" i="147"/>
  <c r="M163" i="147"/>
  <c r="L163" i="147"/>
  <c r="A163" i="147"/>
  <c r="M162" i="147"/>
  <c r="L162" i="147"/>
  <c r="A162" i="147"/>
  <c r="M161" i="147"/>
  <c r="L161" i="147"/>
  <c r="A161" i="147"/>
  <c r="M160" i="147"/>
  <c r="L160" i="147"/>
  <c r="A160" i="147"/>
  <c r="M159" i="147"/>
  <c r="L159" i="147"/>
  <c r="A159" i="147"/>
  <c r="M158" i="147"/>
  <c r="L158" i="147"/>
  <c r="A158" i="147"/>
  <c r="M157" i="147"/>
  <c r="L157" i="147"/>
  <c r="A157" i="147"/>
  <c r="M156" i="147"/>
  <c r="L156" i="147"/>
  <c r="A156" i="147"/>
  <c r="M155" i="147"/>
  <c r="L155" i="147"/>
  <c r="A155" i="147"/>
  <c r="M154" i="147"/>
  <c r="L154" i="147"/>
  <c r="A154" i="147"/>
  <c r="M153" i="147"/>
  <c r="L153" i="147"/>
  <c r="A153" i="147"/>
  <c r="M152" i="147"/>
  <c r="L152" i="147"/>
  <c r="A152" i="147"/>
  <c r="M151" i="147"/>
  <c r="L151" i="147"/>
  <c r="A151" i="147"/>
  <c r="M150" i="147"/>
  <c r="L150" i="147"/>
  <c r="A150" i="147"/>
  <c r="M149" i="147"/>
  <c r="L149" i="147"/>
  <c r="A149" i="147"/>
  <c r="M148" i="147"/>
  <c r="L148" i="147"/>
  <c r="A148" i="147"/>
  <c r="M147" i="147"/>
  <c r="L147" i="147"/>
  <c r="A147" i="147"/>
  <c r="M146" i="147"/>
  <c r="L146" i="147"/>
  <c r="A146" i="147"/>
  <c r="M145" i="147"/>
  <c r="L145" i="147"/>
  <c r="A145" i="147"/>
  <c r="M144" i="147"/>
  <c r="L144" i="147"/>
  <c r="A144" i="147"/>
  <c r="M143" i="147"/>
  <c r="L143" i="147"/>
  <c r="A143" i="147"/>
  <c r="M142" i="147"/>
  <c r="L142" i="147"/>
  <c r="A142" i="147"/>
  <c r="M141" i="147"/>
  <c r="L141" i="147"/>
  <c r="A141" i="147"/>
  <c r="M140" i="147"/>
  <c r="L140" i="147"/>
  <c r="A140" i="147"/>
  <c r="M139" i="147"/>
  <c r="L139" i="147"/>
  <c r="A139" i="147"/>
  <c r="M138" i="147"/>
  <c r="L138" i="147"/>
  <c r="A138" i="147"/>
  <c r="M137" i="147"/>
  <c r="L137" i="147"/>
  <c r="A137" i="147"/>
  <c r="M136" i="147"/>
  <c r="L136" i="147"/>
  <c r="A136" i="147"/>
  <c r="M135" i="147"/>
  <c r="L135" i="147"/>
  <c r="A135" i="147"/>
  <c r="M134" i="147"/>
  <c r="L134" i="147"/>
  <c r="A134" i="147"/>
  <c r="M133" i="147"/>
  <c r="L133" i="147"/>
  <c r="A133" i="147"/>
  <c r="M132" i="147"/>
  <c r="L132" i="147"/>
  <c r="A132" i="147"/>
  <c r="M131" i="147"/>
  <c r="L131" i="147"/>
  <c r="A131" i="147"/>
  <c r="M130" i="147"/>
  <c r="L130" i="147"/>
  <c r="A130" i="147"/>
  <c r="M129" i="147"/>
  <c r="L129" i="147"/>
  <c r="A129" i="147"/>
  <c r="M128" i="147"/>
  <c r="L128" i="147"/>
  <c r="A128" i="147"/>
  <c r="M127" i="147"/>
  <c r="L127" i="147"/>
  <c r="A127" i="147"/>
  <c r="M126" i="147"/>
  <c r="L126" i="147"/>
  <c r="A126" i="147"/>
  <c r="M125" i="147"/>
  <c r="L125" i="147"/>
  <c r="A125" i="147"/>
  <c r="M124" i="147"/>
  <c r="L124" i="147"/>
  <c r="A124" i="147"/>
  <c r="M123" i="147"/>
  <c r="L123" i="147"/>
  <c r="A123" i="147"/>
  <c r="M122" i="147"/>
  <c r="L122" i="147"/>
  <c r="A122" i="147"/>
  <c r="M121" i="147"/>
  <c r="L121" i="147"/>
  <c r="A121" i="147"/>
  <c r="M120" i="147"/>
  <c r="L120" i="147"/>
  <c r="A120" i="147"/>
  <c r="M119" i="147"/>
  <c r="L119" i="147"/>
  <c r="A119" i="147"/>
  <c r="M118" i="147"/>
  <c r="L118" i="147"/>
  <c r="A118" i="147"/>
  <c r="M117" i="147"/>
  <c r="L117" i="147"/>
  <c r="A117" i="147"/>
  <c r="M116" i="147"/>
  <c r="L116" i="147"/>
  <c r="A116" i="147"/>
  <c r="M115" i="147"/>
  <c r="L115" i="147"/>
  <c r="A115" i="147"/>
  <c r="M114" i="147"/>
  <c r="L114" i="147"/>
  <c r="A114" i="147"/>
  <c r="M113" i="147"/>
  <c r="L113" i="147"/>
  <c r="A113" i="147"/>
  <c r="M112" i="147"/>
  <c r="L112" i="147"/>
  <c r="A112" i="147"/>
  <c r="M111" i="147"/>
  <c r="L111" i="147"/>
  <c r="A111" i="147"/>
  <c r="M110" i="147"/>
  <c r="L110" i="147"/>
  <c r="A110" i="147"/>
  <c r="M109" i="147"/>
  <c r="L109" i="147"/>
  <c r="A109" i="147"/>
  <c r="M108" i="147"/>
  <c r="L108" i="147"/>
  <c r="A108" i="147"/>
  <c r="M107" i="147"/>
  <c r="L107" i="147"/>
  <c r="A107" i="147"/>
  <c r="M106" i="147"/>
  <c r="L106" i="147"/>
  <c r="A106" i="147"/>
  <c r="M105" i="147"/>
  <c r="L105" i="147"/>
  <c r="A105" i="147"/>
  <c r="M104" i="147"/>
  <c r="L104" i="147"/>
  <c r="A104" i="147"/>
  <c r="M103" i="147"/>
  <c r="L103" i="147"/>
  <c r="A103" i="147"/>
  <c r="M102" i="147"/>
  <c r="L102" i="147"/>
  <c r="A102" i="147"/>
  <c r="M101" i="147"/>
  <c r="L101" i="147"/>
  <c r="A101" i="147"/>
  <c r="M100" i="147"/>
  <c r="L100" i="147"/>
  <c r="A100" i="147"/>
  <c r="M99" i="147"/>
  <c r="L99" i="147"/>
  <c r="A99" i="147"/>
  <c r="M98" i="147"/>
  <c r="L98" i="147"/>
  <c r="A98" i="147"/>
  <c r="M97" i="147"/>
  <c r="L97" i="147"/>
  <c r="A97" i="147"/>
  <c r="M96" i="147"/>
  <c r="L96" i="147"/>
  <c r="A96" i="147"/>
  <c r="M95" i="147"/>
  <c r="L95" i="147"/>
  <c r="A95" i="147"/>
  <c r="M94" i="147"/>
  <c r="L94" i="147"/>
  <c r="A94" i="147"/>
  <c r="M93" i="147"/>
  <c r="L93" i="147"/>
  <c r="A93" i="147"/>
  <c r="M92" i="147"/>
  <c r="L92" i="147"/>
  <c r="A92" i="147"/>
  <c r="M91" i="147"/>
  <c r="L91" i="147"/>
  <c r="A91" i="147"/>
  <c r="M90" i="147"/>
  <c r="L90" i="147"/>
  <c r="A90" i="147"/>
  <c r="M89" i="147"/>
  <c r="L89" i="147"/>
  <c r="A89" i="147"/>
  <c r="M88" i="147"/>
  <c r="L88" i="147"/>
  <c r="A88" i="147"/>
  <c r="M87" i="147"/>
  <c r="L87" i="147"/>
  <c r="A87" i="147"/>
  <c r="M86" i="147"/>
  <c r="L86" i="147"/>
  <c r="A86" i="147"/>
  <c r="M85" i="147"/>
  <c r="L85" i="147"/>
  <c r="A85" i="147"/>
  <c r="M84" i="147"/>
  <c r="L84" i="147"/>
  <c r="A84" i="147"/>
  <c r="M83" i="147"/>
  <c r="L83" i="147"/>
  <c r="A83" i="147"/>
  <c r="M82" i="147"/>
  <c r="L82" i="147"/>
  <c r="A82" i="147"/>
  <c r="M81" i="147"/>
  <c r="L81" i="147"/>
  <c r="A81" i="147"/>
  <c r="M80" i="147"/>
  <c r="L80" i="147"/>
  <c r="A80" i="147"/>
  <c r="M79" i="147"/>
  <c r="L79" i="147"/>
  <c r="A79" i="147"/>
  <c r="M78" i="147"/>
  <c r="L78" i="147"/>
  <c r="A78" i="147"/>
  <c r="M77" i="147"/>
  <c r="L77" i="147"/>
  <c r="A77" i="147"/>
  <c r="M76" i="147"/>
  <c r="L76" i="147"/>
  <c r="A76" i="147"/>
  <c r="M75" i="147"/>
  <c r="L75" i="147"/>
  <c r="A75" i="147"/>
  <c r="M74" i="147"/>
  <c r="L74" i="147"/>
  <c r="A74" i="147"/>
  <c r="M73" i="147"/>
  <c r="L73" i="147"/>
  <c r="A73" i="147"/>
  <c r="M72" i="147"/>
  <c r="L72" i="147"/>
  <c r="A72" i="147"/>
  <c r="M71" i="147"/>
  <c r="L71" i="147"/>
  <c r="A71" i="147"/>
  <c r="M70" i="147"/>
  <c r="L70" i="147"/>
  <c r="A70" i="147"/>
  <c r="M69" i="147"/>
  <c r="L69" i="147"/>
  <c r="A69" i="147"/>
  <c r="M68" i="147"/>
  <c r="L68" i="147"/>
  <c r="A68" i="147"/>
  <c r="M67" i="147"/>
  <c r="L67" i="147"/>
  <c r="A67" i="147"/>
  <c r="M66" i="147"/>
  <c r="L66" i="147"/>
  <c r="A66" i="147"/>
  <c r="M65" i="147"/>
  <c r="L65" i="147"/>
  <c r="A65" i="147"/>
  <c r="M64" i="147"/>
  <c r="L64" i="147"/>
  <c r="A64" i="147"/>
  <c r="M63" i="147"/>
  <c r="L63" i="147"/>
  <c r="A63" i="147"/>
  <c r="M62" i="147"/>
  <c r="L62" i="147"/>
  <c r="A62" i="147"/>
  <c r="M61" i="147"/>
  <c r="L61" i="147"/>
  <c r="A61" i="147"/>
  <c r="M60" i="147"/>
  <c r="L60" i="147"/>
  <c r="A60" i="147"/>
  <c r="M59" i="147"/>
  <c r="L59" i="147"/>
  <c r="A59" i="147"/>
  <c r="M58" i="147"/>
  <c r="L58" i="147"/>
  <c r="A58" i="147"/>
  <c r="M57" i="147"/>
  <c r="L57" i="147"/>
  <c r="A57" i="147"/>
  <c r="M56" i="147"/>
  <c r="L56" i="147"/>
  <c r="A56" i="147"/>
  <c r="M55" i="147"/>
  <c r="L55" i="147"/>
  <c r="A55" i="147"/>
  <c r="M54" i="147"/>
  <c r="L54" i="147"/>
  <c r="A54" i="147"/>
  <c r="M53" i="147"/>
  <c r="L53" i="147"/>
  <c r="A53" i="147"/>
  <c r="M52" i="147"/>
  <c r="L52" i="147"/>
  <c r="A52" i="147"/>
  <c r="M51" i="147"/>
  <c r="L51" i="147"/>
  <c r="A51" i="147"/>
  <c r="M50" i="147"/>
  <c r="L50" i="147"/>
  <c r="A50" i="147"/>
  <c r="M49" i="147"/>
  <c r="L49" i="147"/>
  <c r="A49" i="147"/>
  <c r="M48" i="147"/>
  <c r="L48" i="147"/>
  <c r="A48" i="147"/>
  <c r="M47" i="147"/>
  <c r="L47" i="147"/>
  <c r="A47" i="147"/>
  <c r="M46" i="147"/>
  <c r="L46" i="147"/>
  <c r="A46" i="147"/>
  <c r="M45" i="147"/>
  <c r="L45" i="147"/>
  <c r="A45" i="147"/>
  <c r="M44" i="147"/>
  <c r="L44" i="147"/>
  <c r="A44" i="147"/>
  <c r="M43" i="147"/>
  <c r="L43" i="147"/>
  <c r="A43" i="147"/>
  <c r="M42" i="147"/>
  <c r="L42" i="147"/>
  <c r="A42" i="147"/>
  <c r="M41" i="147"/>
  <c r="L41" i="147"/>
  <c r="A41" i="147"/>
  <c r="M40" i="147"/>
  <c r="L40" i="147"/>
  <c r="A40" i="147"/>
  <c r="M39" i="147"/>
  <c r="L39" i="147"/>
  <c r="A39" i="147"/>
  <c r="M38" i="147"/>
  <c r="L38" i="147"/>
  <c r="A38" i="147"/>
  <c r="M37" i="147"/>
  <c r="L37" i="147"/>
  <c r="A37" i="147"/>
  <c r="M36" i="147"/>
  <c r="L36" i="147"/>
  <c r="A36" i="147"/>
  <c r="M35" i="147"/>
  <c r="L35" i="147"/>
  <c r="A35" i="147"/>
  <c r="M34" i="147"/>
  <c r="L34" i="147"/>
  <c r="A34" i="147"/>
  <c r="M33" i="147"/>
  <c r="L33" i="147"/>
  <c r="A33" i="147"/>
  <c r="M32" i="147"/>
  <c r="L32" i="147"/>
  <c r="A32" i="147"/>
  <c r="M31" i="147"/>
  <c r="L31" i="147"/>
  <c r="A31" i="147"/>
  <c r="M30" i="147"/>
  <c r="L30" i="147"/>
  <c r="A30" i="147"/>
  <c r="M29" i="147"/>
  <c r="L29" i="147"/>
  <c r="A29" i="147"/>
  <c r="M28" i="147"/>
  <c r="L28" i="147"/>
  <c r="A28" i="147"/>
  <c r="M27" i="147"/>
  <c r="L27" i="147"/>
  <c r="A27" i="147"/>
  <c r="M26" i="147"/>
  <c r="L26" i="147"/>
  <c r="A26" i="147"/>
  <c r="M25" i="147"/>
  <c r="L25" i="147"/>
  <c r="A25" i="147"/>
  <c r="M24" i="147"/>
  <c r="L24" i="147"/>
  <c r="A24" i="147"/>
  <c r="M23" i="147"/>
  <c r="L23" i="147"/>
  <c r="A23" i="147"/>
  <c r="M22" i="147"/>
  <c r="L22" i="147"/>
  <c r="A22" i="147"/>
  <c r="M21" i="147"/>
  <c r="L21" i="147"/>
  <c r="A21" i="147"/>
  <c r="M20" i="147"/>
  <c r="L20" i="147"/>
  <c r="A20" i="147"/>
  <c r="M19" i="147"/>
  <c r="L19" i="147"/>
  <c r="A19" i="147"/>
  <c r="M18" i="147"/>
  <c r="L18" i="147"/>
  <c r="A18" i="147"/>
  <c r="M17" i="147"/>
  <c r="L17" i="147"/>
  <c r="A17" i="147"/>
  <c r="M16" i="147"/>
  <c r="L16" i="147"/>
  <c r="A16" i="147"/>
  <c r="M15" i="147"/>
  <c r="L15" i="147"/>
  <c r="A15" i="147"/>
  <c r="M14" i="147"/>
  <c r="L14" i="147"/>
  <c r="A14" i="147"/>
  <c r="M13" i="147"/>
  <c r="L13" i="147"/>
  <c r="A13" i="147"/>
  <c r="M12" i="147"/>
  <c r="L12" i="147"/>
  <c r="A12" i="147"/>
  <c r="M11" i="147"/>
  <c r="L11" i="147"/>
  <c r="A11" i="147"/>
  <c r="M10" i="147"/>
  <c r="L10" i="147"/>
  <c r="A10" i="147"/>
  <c r="M9" i="147"/>
  <c r="L9" i="147"/>
  <c r="A9" i="147"/>
  <c r="M8" i="147"/>
  <c r="L8" i="147"/>
  <c r="A8" i="147"/>
  <c r="M7" i="147"/>
  <c r="L7" i="147"/>
  <c r="A7" i="147"/>
  <c r="M6" i="147"/>
  <c r="L6" i="147"/>
  <c r="A6" i="147"/>
  <c r="M5" i="147"/>
  <c r="L5" i="147"/>
  <c r="A5" i="147"/>
  <c r="M4" i="147"/>
  <c r="L4" i="147"/>
  <c r="A4" i="147"/>
  <c r="M3" i="147"/>
  <c r="L3" i="147"/>
  <c r="A3" i="147"/>
  <c r="M2" i="147"/>
  <c r="L2" i="147"/>
  <c r="A2" i="147"/>
  <c r="M786" i="146"/>
  <c r="L786" i="146"/>
  <c r="A786" i="146"/>
  <c r="M785" i="146"/>
  <c r="L785" i="146"/>
  <c r="A785" i="146"/>
  <c r="M784" i="146"/>
  <c r="L784" i="146"/>
  <c r="A784" i="146"/>
  <c r="M783" i="146"/>
  <c r="L783" i="146"/>
  <c r="A783" i="146"/>
  <c r="M782" i="146"/>
  <c r="L782" i="146"/>
  <c r="A782" i="146"/>
  <c r="M781" i="146"/>
  <c r="L781" i="146"/>
  <c r="A781" i="146"/>
  <c r="M780" i="146"/>
  <c r="L780" i="146"/>
  <c r="A780" i="146"/>
  <c r="M779" i="146"/>
  <c r="L779" i="146"/>
  <c r="A779" i="146"/>
  <c r="M778" i="146"/>
  <c r="L778" i="146"/>
  <c r="A778" i="146"/>
  <c r="M777" i="146"/>
  <c r="L777" i="146"/>
  <c r="A777" i="146"/>
  <c r="M776" i="146"/>
  <c r="L776" i="146"/>
  <c r="A776" i="146"/>
  <c r="M775" i="146"/>
  <c r="L775" i="146"/>
  <c r="A775" i="146"/>
  <c r="M774" i="146"/>
  <c r="L774" i="146"/>
  <c r="A774" i="146"/>
  <c r="M773" i="146"/>
  <c r="L773" i="146"/>
  <c r="A773" i="146"/>
  <c r="M772" i="146"/>
  <c r="L772" i="146"/>
  <c r="A772" i="146"/>
  <c r="M771" i="146"/>
  <c r="L771" i="146"/>
  <c r="A771" i="146"/>
  <c r="M770" i="146"/>
  <c r="L770" i="146"/>
  <c r="A770" i="146"/>
  <c r="M769" i="146"/>
  <c r="L769" i="146"/>
  <c r="A769" i="146"/>
  <c r="M768" i="146"/>
  <c r="L768" i="146"/>
  <c r="A768" i="146"/>
  <c r="M767" i="146"/>
  <c r="L767" i="146"/>
  <c r="A767" i="146"/>
  <c r="M766" i="146"/>
  <c r="L766" i="146"/>
  <c r="A766" i="146"/>
  <c r="M765" i="146"/>
  <c r="L765" i="146"/>
  <c r="A765" i="146"/>
  <c r="M764" i="146"/>
  <c r="L764" i="146"/>
  <c r="A764" i="146"/>
  <c r="M763" i="146"/>
  <c r="L763" i="146"/>
  <c r="A763" i="146"/>
  <c r="M762" i="146"/>
  <c r="L762" i="146"/>
  <c r="A762" i="146"/>
  <c r="M761" i="146"/>
  <c r="L761" i="146"/>
  <c r="A761" i="146"/>
  <c r="M760" i="146"/>
  <c r="L760" i="146"/>
  <c r="A760" i="146"/>
  <c r="M759" i="146"/>
  <c r="L759" i="146"/>
  <c r="A759" i="146"/>
  <c r="M758" i="146"/>
  <c r="L758" i="146"/>
  <c r="A758" i="146"/>
  <c r="M757" i="146"/>
  <c r="L757" i="146"/>
  <c r="A757" i="146"/>
  <c r="M756" i="146"/>
  <c r="L756" i="146"/>
  <c r="A756" i="146"/>
  <c r="M755" i="146"/>
  <c r="L755" i="146"/>
  <c r="A755" i="146"/>
  <c r="M754" i="146"/>
  <c r="L754" i="146"/>
  <c r="A754" i="146"/>
  <c r="M753" i="146"/>
  <c r="L753" i="146"/>
  <c r="A753" i="146"/>
  <c r="M752" i="146"/>
  <c r="L752" i="146"/>
  <c r="A752" i="146"/>
  <c r="M751" i="146"/>
  <c r="L751" i="146"/>
  <c r="A751" i="146"/>
  <c r="M750" i="146"/>
  <c r="L750" i="146"/>
  <c r="A750" i="146"/>
  <c r="M749" i="146"/>
  <c r="L749" i="146"/>
  <c r="A749" i="146"/>
  <c r="M748" i="146"/>
  <c r="L748" i="146"/>
  <c r="A748" i="146"/>
  <c r="M747" i="146"/>
  <c r="L747" i="146"/>
  <c r="A747" i="146"/>
  <c r="M746" i="146"/>
  <c r="L746" i="146"/>
  <c r="A746" i="146"/>
  <c r="M745" i="146"/>
  <c r="L745" i="146"/>
  <c r="A745" i="146"/>
  <c r="M744" i="146"/>
  <c r="L744" i="146"/>
  <c r="A744" i="146"/>
  <c r="M743" i="146"/>
  <c r="L743" i="146"/>
  <c r="A743" i="146"/>
  <c r="M742" i="146"/>
  <c r="L742" i="146"/>
  <c r="A742" i="146"/>
  <c r="M741" i="146"/>
  <c r="L741" i="146"/>
  <c r="A741" i="146"/>
  <c r="M740" i="146"/>
  <c r="L740" i="146"/>
  <c r="A740" i="146"/>
  <c r="M739" i="146"/>
  <c r="L739" i="146"/>
  <c r="A739" i="146"/>
  <c r="M738" i="146"/>
  <c r="L738" i="146"/>
  <c r="A738" i="146"/>
  <c r="M737" i="146"/>
  <c r="L737" i="146"/>
  <c r="A737" i="146"/>
  <c r="M736" i="146"/>
  <c r="L736" i="146"/>
  <c r="A736" i="146"/>
  <c r="M735" i="146"/>
  <c r="L735" i="146"/>
  <c r="A735" i="146"/>
  <c r="M734" i="146"/>
  <c r="L734" i="146"/>
  <c r="A734" i="146"/>
  <c r="M733" i="146"/>
  <c r="L733" i="146"/>
  <c r="A733" i="146"/>
  <c r="M732" i="146"/>
  <c r="L732" i="146"/>
  <c r="A732" i="146"/>
  <c r="M731" i="146"/>
  <c r="L731" i="146"/>
  <c r="A731" i="146"/>
  <c r="M730" i="146"/>
  <c r="L730" i="146"/>
  <c r="A730" i="146"/>
  <c r="M729" i="146"/>
  <c r="L729" i="146"/>
  <c r="A729" i="146"/>
  <c r="M728" i="146"/>
  <c r="L728" i="146"/>
  <c r="A728" i="146"/>
  <c r="M727" i="146"/>
  <c r="L727" i="146"/>
  <c r="A727" i="146"/>
  <c r="M726" i="146"/>
  <c r="L726" i="146"/>
  <c r="A726" i="146"/>
  <c r="M725" i="146"/>
  <c r="L725" i="146"/>
  <c r="A725" i="146"/>
  <c r="M724" i="146"/>
  <c r="L724" i="146"/>
  <c r="A724" i="146"/>
  <c r="M723" i="146"/>
  <c r="L723" i="146"/>
  <c r="A723" i="146"/>
  <c r="M722" i="146"/>
  <c r="L722" i="146"/>
  <c r="A722" i="146"/>
  <c r="M721" i="146"/>
  <c r="L721" i="146"/>
  <c r="A721" i="146"/>
  <c r="M720" i="146"/>
  <c r="L720" i="146"/>
  <c r="A720" i="146"/>
  <c r="M719" i="146"/>
  <c r="L719" i="146"/>
  <c r="A719" i="146"/>
  <c r="M718" i="146"/>
  <c r="L718" i="146"/>
  <c r="A718" i="146"/>
  <c r="M717" i="146"/>
  <c r="L717" i="146"/>
  <c r="A717" i="146"/>
  <c r="M716" i="146"/>
  <c r="L716" i="146"/>
  <c r="A716" i="146"/>
  <c r="M715" i="146"/>
  <c r="L715" i="146"/>
  <c r="A715" i="146"/>
  <c r="M714" i="146"/>
  <c r="L714" i="146"/>
  <c r="A714" i="146"/>
  <c r="M713" i="146"/>
  <c r="L713" i="146"/>
  <c r="A713" i="146"/>
  <c r="M712" i="146"/>
  <c r="L712" i="146"/>
  <c r="A712" i="146"/>
  <c r="M711" i="146"/>
  <c r="L711" i="146"/>
  <c r="A711" i="146"/>
  <c r="M710" i="146"/>
  <c r="L710" i="146"/>
  <c r="A710" i="146"/>
  <c r="M709" i="146"/>
  <c r="L709" i="146"/>
  <c r="A709" i="146"/>
  <c r="M708" i="146"/>
  <c r="L708" i="146"/>
  <c r="A708" i="146"/>
  <c r="M707" i="146"/>
  <c r="L707" i="146"/>
  <c r="A707" i="146"/>
  <c r="M706" i="146"/>
  <c r="L706" i="146"/>
  <c r="A706" i="146"/>
  <c r="M705" i="146"/>
  <c r="L705" i="146"/>
  <c r="A705" i="146"/>
  <c r="M704" i="146"/>
  <c r="L704" i="146"/>
  <c r="A704" i="146"/>
  <c r="M703" i="146"/>
  <c r="L703" i="146"/>
  <c r="A703" i="146"/>
  <c r="M702" i="146"/>
  <c r="L702" i="146"/>
  <c r="A702" i="146"/>
  <c r="M701" i="146"/>
  <c r="L701" i="146"/>
  <c r="A701" i="146"/>
  <c r="M700" i="146"/>
  <c r="L700" i="146"/>
  <c r="A700" i="146"/>
  <c r="M699" i="146"/>
  <c r="L699" i="146"/>
  <c r="A699" i="146"/>
  <c r="M698" i="146"/>
  <c r="L698" i="146"/>
  <c r="A698" i="146"/>
  <c r="M697" i="146"/>
  <c r="L697" i="146"/>
  <c r="A697" i="146"/>
  <c r="M696" i="146"/>
  <c r="L696" i="146"/>
  <c r="A696" i="146"/>
  <c r="M695" i="146"/>
  <c r="L695" i="146"/>
  <c r="A695" i="146"/>
  <c r="M694" i="146"/>
  <c r="L694" i="146"/>
  <c r="A694" i="146"/>
  <c r="M693" i="146"/>
  <c r="L693" i="146"/>
  <c r="A693" i="146"/>
  <c r="M692" i="146"/>
  <c r="L692" i="146"/>
  <c r="A692" i="146"/>
  <c r="M691" i="146"/>
  <c r="L691" i="146"/>
  <c r="A691" i="146"/>
  <c r="M690" i="146"/>
  <c r="L690" i="146"/>
  <c r="A690" i="146"/>
  <c r="M689" i="146"/>
  <c r="L689" i="146"/>
  <c r="A689" i="146"/>
  <c r="M688" i="146"/>
  <c r="L688" i="146"/>
  <c r="A688" i="146"/>
  <c r="M687" i="146"/>
  <c r="L687" i="146"/>
  <c r="A687" i="146"/>
  <c r="M686" i="146"/>
  <c r="L686" i="146"/>
  <c r="A686" i="146"/>
  <c r="M685" i="146"/>
  <c r="L685" i="146"/>
  <c r="A685" i="146"/>
  <c r="M684" i="146"/>
  <c r="L684" i="146"/>
  <c r="A684" i="146"/>
  <c r="M683" i="146"/>
  <c r="L683" i="146"/>
  <c r="A683" i="146"/>
  <c r="M682" i="146"/>
  <c r="L682" i="146"/>
  <c r="A682" i="146"/>
  <c r="M681" i="146"/>
  <c r="L681" i="146"/>
  <c r="A681" i="146"/>
  <c r="M680" i="146"/>
  <c r="L680" i="146"/>
  <c r="A680" i="146"/>
  <c r="M679" i="146"/>
  <c r="L679" i="146"/>
  <c r="A679" i="146"/>
  <c r="M678" i="146"/>
  <c r="L678" i="146"/>
  <c r="A678" i="146"/>
  <c r="M677" i="146"/>
  <c r="L677" i="146"/>
  <c r="A677" i="146"/>
  <c r="M676" i="146"/>
  <c r="L676" i="146"/>
  <c r="A676" i="146"/>
  <c r="M675" i="146"/>
  <c r="L675" i="146"/>
  <c r="A675" i="146"/>
  <c r="M674" i="146"/>
  <c r="L674" i="146"/>
  <c r="A674" i="146"/>
  <c r="M673" i="146"/>
  <c r="L673" i="146"/>
  <c r="A673" i="146"/>
  <c r="M672" i="146"/>
  <c r="L672" i="146"/>
  <c r="A672" i="146"/>
  <c r="M671" i="146"/>
  <c r="L671" i="146"/>
  <c r="A671" i="146"/>
  <c r="M670" i="146"/>
  <c r="L670" i="146"/>
  <c r="A670" i="146"/>
  <c r="M669" i="146"/>
  <c r="L669" i="146"/>
  <c r="A669" i="146"/>
  <c r="M668" i="146"/>
  <c r="L668" i="146"/>
  <c r="A668" i="146"/>
  <c r="M667" i="146"/>
  <c r="L667" i="146"/>
  <c r="A667" i="146"/>
  <c r="M666" i="146"/>
  <c r="L666" i="146"/>
  <c r="A666" i="146"/>
  <c r="M665" i="146"/>
  <c r="L665" i="146"/>
  <c r="A665" i="146"/>
  <c r="M664" i="146"/>
  <c r="L664" i="146"/>
  <c r="A664" i="146"/>
  <c r="M663" i="146"/>
  <c r="L663" i="146"/>
  <c r="A663" i="146"/>
  <c r="M662" i="146"/>
  <c r="L662" i="146"/>
  <c r="A662" i="146"/>
  <c r="M661" i="146"/>
  <c r="L661" i="146"/>
  <c r="A661" i="146"/>
  <c r="M660" i="146"/>
  <c r="L660" i="146"/>
  <c r="A660" i="146"/>
  <c r="M659" i="146"/>
  <c r="L659" i="146"/>
  <c r="A659" i="146"/>
  <c r="M658" i="146"/>
  <c r="L658" i="146"/>
  <c r="A658" i="146"/>
  <c r="M657" i="146"/>
  <c r="L657" i="146"/>
  <c r="A657" i="146"/>
  <c r="M656" i="146"/>
  <c r="L656" i="146"/>
  <c r="A656" i="146"/>
  <c r="M655" i="146"/>
  <c r="L655" i="146"/>
  <c r="A655" i="146"/>
  <c r="M654" i="146"/>
  <c r="L654" i="146"/>
  <c r="A654" i="146"/>
  <c r="M653" i="146"/>
  <c r="L653" i="146"/>
  <c r="A653" i="146"/>
  <c r="M652" i="146"/>
  <c r="L652" i="146"/>
  <c r="A652" i="146"/>
  <c r="M651" i="146"/>
  <c r="L651" i="146"/>
  <c r="A651" i="146"/>
  <c r="M650" i="146"/>
  <c r="L650" i="146"/>
  <c r="A650" i="146"/>
  <c r="M649" i="146"/>
  <c r="L649" i="146"/>
  <c r="A649" i="146"/>
  <c r="M648" i="146"/>
  <c r="L648" i="146"/>
  <c r="A648" i="146"/>
  <c r="M647" i="146"/>
  <c r="L647" i="146"/>
  <c r="A647" i="146"/>
  <c r="M646" i="146"/>
  <c r="L646" i="146"/>
  <c r="A646" i="146"/>
  <c r="M645" i="146"/>
  <c r="L645" i="146"/>
  <c r="A645" i="146"/>
  <c r="M644" i="146"/>
  <c r="L644" i="146"/>
  <c r="A644" i="146"/>
  <c r="M643" i="146"/>
  <c r="L643" i="146"/>
  <c r="A643" i="146"/>
  <c r="M642" i="146"/>
  <c r="L642" i="146"/>
  <c r="A642" i="146"/>
  <c r="M641" i="146"/>
  <c r="L641" i="146"/>
  <c r="A641" i="146"/>
  <c r="M640" i="146"/>
  <c r="L640" i="146"/>
  <c r="A640" i="146"/>
  <c r="M639" i="146"/>
  <c r="L639" i="146"/>
  <c r="A639" i="146"/>
  <c r="M638" i="146"/>
  <c r="L638" i="146"/>
  <c r="A638" i="146"/>
  <c r="M637" i="146"/>
  <c r="L637" i="146"/>
  <c r="A637" i="146"/>
  <c r="M636" i="146"/>
  <c r="L636" i="146"/>
  <c r="A636" i="146"/>
  <c r="M635" i="146"/>
  <c r="L635" i="146"/>
  <c r="A635" i="146"/>
  <c r="M634" i="146"/>
  <c r="L634" i="146"/>
  <c r="A634" i="146"/>
  <c r="M633" i="146"/>
  <c r="L633" i="146"/>
  <c r="A633" i="146"/>
  <c r="M632" i="146"/>
  <c r="L632" i="146"/>
  <c r="A632" i="146"/>
  <c r="M631" i="146"/>
  <c r="L631" i="146"/>
  <c r="A631" i="146"/>
  <c r="M630" i="146"/>
  <c r="L630" i="146"/>
  <c r="A630" i="146"/>
  <c r="M629" i="146"/>
  <c r="L629" i="146"/>
  <c r="A629" i="146"/>
  <c r="M628" i="146"/>
  <c r="L628" i="146"/>
  <c r="A628" i="146"/>
  <c r="M627" i="146"/>
  <c r="L627" i="146"/>
  <c r="A627" i="146"/>
  <c r="M626" i="146"/>
  <c r="L626" i="146"/>
  <c r="A626" i="146"/>
  <c r="M625" i="146"/>
  <c r="L625" i="146"/>
  <c r="A625" i="146"/>
  <c r="M624" i="146"/>
  <c r="L624" i="146"/>
  <c r="A624" i="146"/>
  <c r="M623" i="146"/>
  <c r="L623" i="146"/>
  <c r="A623" i="146"/>
  <c r="M622" i="146"/>
  <c r="L622" i="146"/>
  <c r="A622" i="146"/>
  <c r="M621" i="146"/>
  <c r="L621" i="146"/>
  <c r="A621" i="146"/>
  <c r="M620" i="146"/>
  <c r="L620" i="146"/>
  <c r="A620" i="146"/>
  <c r="M619" i="146"/>
  <c r="L619" i="146"/>
  <c r="A619" i="146"/>
  <c r="M618" i="146"/>
  <c r="L618" i="146"/>
  <c r="A618" i="146"/>
  <c r="M617" i="146"/>
  <c r="L617" i="146"/>
  <c r="A617" i="146"/>
  <c r="M616" i="146"/>
  <c r="L616" i="146"/>
  <c r="A616" i="146"/>
  <c r="M615" i="146"/>
  <c r="L615" i="146"/>
  <c r="A615" i="146"/>
  <c r="M614" i="146"/>
  <c r="L614" i="146"/>
  <c r="A614" i="146"/>
  <c r="M613" i="146"/>
  <c r="L613" i="146"/>
  <c r="A613" i="146"/>
  <c r="M612" i="146"/>
  <c r="L612" i="146"/>
  <c r="A612" i="146"/>
  <c r="M611" i="146"/>
  <c r="L611" i="146"/>
  <c r="A611" i="146"/>
  <c r="M610" i="146"/>
  <c r="L610" i="146"/>
  <c r="A610" i="146"/>
  <c r="M609" i="146"/>
  <c r="L609" i="146"/>
  <c r="A609" i="146"/>
  <c r="M608" i="146"/>
  <c r="L608" i="146"/>
  <c r="A608" i="146"/>
  <c r="M607" i="146"/>
  <c r="L607" i="146"/>
  <c r="A607" i="146"/>
  <c r="M606" i="146"/>
  <c r="L606" i="146"/>
  <c r="A606" i="146"/>
  <c r="M605" i="146"/>
  <c r="L605" i="146"/>
  <c r="A605" i="146"/>
  <c r="M604" i="146"/>
  <c r="L604" i="146"/>
  <c r="A604" i="146"/>
  <c r="M603" i="146"/>
  <c r="L603" i="146"/>
  <c r="A603" i="146"/>
  <c r="M602" i="146"/>
  <c r="L602" i="146"/>
  <c r="A602" i="146"/>
  <c r="M601" i="146"/>
  <c r="L601" i="146"/>
  <c r="A601" i="146"/>
  <c r="M600" i="146"/>
  <c r="L600" i="146"/>
  <c r="A600" i="146"/>
  <c r="M599" i="146"/>
  <c r="L599" i="146"/>
  <c r="A599" i="146"/>
  <c r="M598" i="146"/>
  <c r="L598" i="146"/>
  <c r="A598" i="146"/>
  <c r="M597" i="146"/>
  <c r="L597" i="146"/>
  <c r="A597" i="146"/>
  <c r="M596" i="146"/>
  <c r="L596" i="146"/>
  <c r="A596" i="146"/>
  <c r="M595" i="146"/>
  <c r="L595" i="146"/>
  <c r="A595" i="146"/>
  <c r="M594" i="146"/>
  <c r="L594" i="146"/>
  <c r="A594" i="146"/>
  <c r="M593" i="146"/>
  <c r="L593" i="146"/>
  <c r="A593" i="146"/>
  <c r="M592" i="146"/>
  <c r="L592" i="146"/>
  <c r="A592" i="146"/>
  <c r="M591" i="146"/>
  <c r="L591" i="146"/>
  <c r="A591" i="146"/>
  <c r="M590" i="146"/>
  <c r="L590" i="146"/>
  <c r="A590" i="146"/>
  <c r="M589" i="146"/>
  <c r="L589" i="146"/>
  <c r="A589" i="146"/>
  <c r="M588" i="146"/>
  <c r="L588" i="146"/>
  <c r="A588" i="146"/>
  <c r="M587" i="146"/>
  <c r="L587" i="146"/>
  <c r="A587" i="146"/>
  <c r="M586" i="146"/>
  <c r="L586" i="146"/>
  <c r="A586" i="146"/>
  <c r="M585" i="146"/>
  <c r="L585" i="146"/>
  <c r="A585" i="146"/>
  <c r="M584" i="146"/>
  <c r="L584" i="146"/>
  <c r="A584" i="146"/>
  <c r="M583" i="146"/>
  <c r="L583" i="146"/>
  <c r="A583" i="146"/>
  <c r="M582" i="146"/>
  <c r="L582" i="146"/>
  <c r="A582" i="146"/>
  <c r="M581" i="146"/>
  <c r="L581" i="146"/>
  <c r="A581" i="146"/>
  <c r="M580" i="146"/>
  <c r="L580" i="146"/>
  <c r="A580" i="146"/>
  <c r="M579" i="146"/>
  <c r="L579" i="146"/>
  <c r="A579" i="146"/>
  <c r="M578" i="146"/>
  <c r="L578" i="146"/>
  <c r="A578" i="146"/>
  <c r="M577" i="146"/>
  <c r="L577" i="146"/>
  <c r="A577" i="146"/>
  <c r="M576" i="146"/>
  <c r="L576" i="146"/>
  <c r="A576" i="146"/>
  <c r="M575" i="146"/>
  <c r="L575" i="146"/>
  <c r="A575" i="146"/>
  <c r="M574" i="146"/>
  <c r="L574" i="146"/>
  <c r="A574" i="146"/>
  <c r="M573" i="146"/>
  <c r="L573" i="146"/>
  <c r="A573" i="146"/>
  <c r="M572" i="146"/>
  <c r="L572" i="146"/>
  <c r="A572" i="146"/>
  <c r="M571" i="146"/>
  <c r="L571" i="146"/>
  <c r="A571" i="146"/>
  <c r="M570" i="146"/>
  <c r="L570" i="146"/>
  <c r="A570" i="146"/>
  <c r="M569" i="146"/>
  <c r="L569" i="146"/>
  <c r="A569" i="146"/>
  <c r="M568" i="146"/>
  <c r="L568" i="146"/>
  <c r="A568" i="146"/>
  <c r="M567" i="146"/>
  <c r="L567" i="146"/>
  <c r="A567" i="146"/>
  <c r="M566" i="146"/>
  <c r="L566" i="146"/>
  <c r="A566" i="146"/>
  <c r="M565" i="146"/>
  <c r="L565" i="146"/>
  <c r="A565" i="146"/>
  <c r="M564" i="146"/>
  <c r="L564" i="146"/>
  <c r="A564" i="146"/>
  <c r="M563" i="146"/>
  <c r="L563" i="146"/>
  <c r="A563" i="146"/>
  <c r="M562" i="146"/>
  <c r="L562" i="146"/>
  <c r="A562" i="146"/>
  <c r="M561" i="146"/>
  <c r="L561" i="146"/>
  <c r="A561" i="146"/>
  <c r="M560" i="146"/>
  <c r="L560" i="146"/>
  <c r="A560" i="146"/>
  <c r="M559" i="146"/>
  <c r="L559" i="146"/>
  <c r="A559" i="146"/>
  <c r="M558" i="146"/>
  <c r="L558" i="146"/>
  <c r="A558" i="146"/>
  <c r="M557" i="146"/>
  <c r="L557" i="146"/>
  <c r="A557" i="146"/>
  <c r="M556" i="146"/>
  <c r="L556" i="146"/>
  <c r="A556" i="146"/>
  <c r="M555" i="146"/>
  <c r="L555" i="146"/>
  <c r="A555" i="146"/>
  <c r="M554" i="146"/>
  <c r="L554" i="146"/>
  <c r="A554" i="146"/>
  <c r="M553" i="146"/>
  <c r="L553" i="146"/>
  <c r="A553" i="146"/>
  <c r="M552" i="146"/>
  <c r="L552" i="146"/>
  <c r="A552" i="146"/>
  <c r="M551" i="146"/>
  <c r="L551" i="146"/>
  <c r="A551" i="146"/>
  <c r="M550" i="146"/>
  <c r="L550" i="146"/>
  <c r="A550" i="146"/>
  <c r="M549" i="146"/>
  <c r="L549" i="146"/>
  <c r="A549" i="146"/>
  <c r="M548" i="146"/>
  <c r="L548" i="146"/>
  <c r="A548" i="146"/>
  <c r="M547" i="146"/>
  <c r="L547" i="146"/>
  <c r="A547" i="146"/>
  <c r="M546" i="146"/>
  <c r="L546" i="146"/>
  <c r="A546" i="146"/>
  <c r="M545" i="146"/>
  <c r="L545" i="146"/>
  <c r="A545" i="146"/>
  <c r="M544" i="146"/>
  <c r="L544" i="146"/>
  <c r="A544" i="146"/>
  <c r="M543" i="146"/>
  <c r="L543" i="146"/>
  <c r="A543" i="146"/>
  <c r="M542" i="146"/>
  <c r="L542" i="146"/>
  <c r="A542" i="146"/>
  <c r="M541" i="146"/>
  <c r="L541" i="146"/>
  <c r="A541" i="146"/>
  <c r="M540" i="146"/>
  <c r="L540" i="146"/>
  <c r="A540" i="146"/>
  <c r="M539" i="146"/>
  <c r="L539" i="146"/>
  <c r="A539" i="146"/>
  <c r="M538" i="146"/>
  <c r="L538" i="146"/>
  <c r="A538" i="146"/>
  <c r="M537" i="146"/>
  <c r="L537" i="146"/>
  <c r="A537" i="146"/>
  <c r="M536" i="146"/>
  <c r="L536" i="146"/>
  <c r="A536" i="146"/>
  <c r="M535" i="146"/>
  <c r="L535" i="146"/>
  <c r="A535" i="146"/>
  <c r="M534" i="146"/>
  <c r="L534" i="146"/>
  <c r="A534" i="146"/>
  <c r="M533" i="146"/>
  <c r="L533" i="146"/>
  <c r="A533" i="146"/>
  <c r="M532" i="146"/>
  <c r="L532" i="146"/>
  <c r="A532" i="146"/>
  <c r="M531" i="146"/>
  <c r="L531" i="146"/>
  <c r="A531" i="146"/>
  <c r="M530" i="146"/>
  <c r="L530" i="146"/>
  <c r="A530" i="146"/>
  <c r="M529" i="146"/>
  <c r="L529" i="146"/>
  <c r="A529" i="146"/>
  <c r="M528" i="146"/>
  <c r="L528" i="146"/>
  <c r="A528" i="146"/>
  <c r="M527" i="146"/>
  <c r="L527" i="146"/>
  <c r="A527" i="146"/>
  <c r="M526" i="146"/>
  <c r="L526" i="146"/>
  <c r="A526" i="146"/>
  <c r="M525" i="146"/>
  <c r="L525" i="146"/>
  <c r="A525" i="146"/>
  <c r="M524" i="146"/>
  <c r="L524" i="146"/>
  <c r="A524" i="146"/>
  <c r="M523" i="146"/>
  <c r="L523" i="146"/>
  <c r="A523" i="146"/>
  <c r="M522" i="146"/>
  <c r="L522" i="146"/>
  <c r="A522" i="146"/>
  <c r="M521" i="146"/>
  <c r="L521" i="146"/>
  <c r="A521" i="146"/>
  <c r="M520" i="146"/>
  <c r="L520" i="146"/>
  <c r="A520" i="146"/>
  <c r="M519" i="146"/>
  <c r="L519" i="146"/>
  <c r="A519" i="146"/>
  <c r="M518" i="146"/>
  <c r="L518" i="146"/>
  <c r="A518" i="146"/>
  <c r="M517" i="146"/>
  <c r="L517" i="146"/>
  <c r="A517" i="146"/>
  <c r="M516" i="146"/>
  <c r="L516" i="146"/>
  <c r="A516" i="146"/>
  <c r="M515" i="146"/>
  <c r="L515" i="146"/>
  <c r="A515" i="146"/>
  <c r="M514" i="146"/>
  <c r="L514" i="146"/>
  <c r="A514" i="146"/>
  <c r="M513" i="146"/>
  <c r="L513" i="146"/>
  <c r="A513" i="146"/>
  <c r="M512" i="146"/>
  <c r="L512" i="146"/>
  <c r="A512" i="146"/>
  <c r="M511" i="146"/>
  <c r="L511" i="146"/>
  <c r="A511" i="146"/>
  <c r="M510" i="146"/>
  <c r="L510" i="146"/>
  <c r="A510" i="146"/>
  <c r="M509" i="146"/>
  <c r="L509" i="146"/>
  <c r="A509" i="146"/>
  <c r="M508" i="146"/>
  <c r="L508" i="146"/>
  <c r="A508" i="146"/>
  <c r="M507" i="146"/>
  <c r="L507" i="146"/>
  <c r="A507" i="146"/>
  <c r="M506" i="146"/>
  <c r="L506" i="146"/>
  <c r="A506" i="146"/>
  <c r="M505" i="146"/>
  <c r="L505" i="146"/>
  <c r="A505" i="146"/>
  <c r="M504" i="146"/>
  <c r="L504" i="146"/>
  <c r="A504" i="146"/>
  <c r="M503" i="146"/>
  <c r="L503" i="146"/>
  <c r="A503" i="146"/>
  <c r="M502" i="146"/>
  <c r="L502" i="146"/>
  <c r="A502" i="146"/>
  <c r="M501" i="146"/>
  <c r="L501" i="146"/>
  <c r="A501" i="146"/>
  <c r="M500" i="146"/>
  <c r="L500" i="146"/>
  <c r="A500" i="146"/>
  <c r="M499" i="146"/>
  <c r="L499" i="146"/>
  <c r="A499" i="146"/>
  <c r="M498" i="146"/>
  <c r="L498" i="146"/>
  <c r="A498" i="146"/>
  <c r="M497" i="146"/>
  <c r="L497" i="146"/>
  <c r="A497" i="146"/>
  <c r="M496" i="146"/>
  <c r="L496" i="146"/>
  <c r="A496" i="146"/>
  <c r="M495" i="146"/>
  <c r="L495" i="146"/>
  <c r="A495" i="146"/>
  <c r="M494" i="146"/>
  <c r="L494" i="146"/>
  <c r="A494" i="146"/>
  <c r="M493" i="146"/>
  <c r="L493" i="146"/>
  <c r="A493" i="146"/>
  <c r="M492" i="146"/>
  <c r="L492" i="146"/>
  <c r="A492" i="146"/>
  <c r="M491" i="146"/>
  <c r="L491" i="146"/>
  <c r="A491" i="146"/>
  <c r="M490" i="146"/>
  <c r="L490" i="146"/>
  <c r="A490" i="146"/>
  <c r="M489" i="146"/>
  <c r="L489" i="146"/>
  <c r="A489" i="146"/>
  <c r="M488" i="146"/>
  <c r="L488" i="146"/>
  <c r="A488" i="146"/>
  <c r="M487" i="146"/>
  <c r="L487" i="146"/>
  <c r="A487" i="146"/>
  <c r="M486" i="146"/>
  <c r="L486" i="146"/>
  <c r="A486" i="146"/>
  <c r="M485" i="146"/>
  <c r="L485" i="146"/>
  <c r="A485" i="146"/>
  <c r="M484" i="146"/>
  <c r="L484" i="146"/>
  <c r="A484" i="146"/>
  <c r="M483" i="146"/>
  <c r="L483" i="146"/>
  <c r="A483" i="146"/>
  <c r="M482" i="146"/>
  <c r="L482" i="146"/>
  <c r="A482" i="146"/>
  <c r="M481" i="146"/>
  <c r="L481" i="146"/>
  <c r="A481" i="146"/>
  <c r="M480" i="146"/>
  <c r="L480" i="146"/>
  <c r="A480" i="146"/>
  <c r="M479" i="146"/>
  <c r="L479" i="146"/>
  <c r="A479" i="146"/>
  <c r="M478" i="146"/>
  <c r="L478" i="146"/>
  <c r="A478" i="146"/>
  <c r="M477" i="146"/>
  <c r="L477" i="146"/>
  <c r="A477" i="146"/>
  <c r="M476" i="146"/>
  <c r="L476" i="146"/>
  <c r="A476" i="146"/>
  <c r="M475" i="146"/>
  <c r="L475" i="146"/>
  <c r="A475" i="146"/>
  <c r="M474" i="146"/>
  <c r="L474" i="146"/>
  <c r="A474" i="146"/>
  <c r="M473" i="146"/>
  <c r="L473" i="146"/>
  <c r="A473" i="146"/>
  <c r="M472" i="146"/>
  <c r="L472" i="146"/>
  <c r="A472" i="146"/>
  <c r="M471" i="146"/>
  <c r="L471" i="146"/>
  <c r="A471" i="146"/>
  <c r="M470" i="146"/>
  <c r="L470" i="146"/>
  <c r="A470" i="146"/>
  <c r="M469" i="146"/>
  <c r="L469" i="146"/>
  <c r="A469" i="146"/>
  <c r="M468" i="146"/>
  <c r="L468" i="146"/>
  <c r="A468" i="146"/>
  <c r="M467" i="146"/>
  <c r="L467" i="146"/>
  <c r="A467" i="146"/>
  <c r="M466" i="146"/>
  <c r="L466" i="146"/>
  <c r="A466" i="146"/>
  <c r="M465" i="146"/>
  <c r="L465" i="146"/>
  <c r="A465" i="146"/>
  <c r="M464" i="146"/>
  <c r="L464" i="146"/>
  <c r="A464" i="146"/>
  <c r="M463" i="146"/>
  <c r="L463" i="146"/>
  <c r="A463" i="146"/>
  <c r="M462" i="146"/>
  <c r="L462" i="146"/>
  <c r="A462" i="146"/>
  <c r="M461" i="146"/>
  <c r="L461" i="146"/>
  <c r="A461" i="146"/>
  <c r="M460" i="146"/>
  <c r="L460" i="146"/>
  <c r="A460" i="146"/>
  <c r="M459" i="146"/>
  <c r="L459" i="146"/>
  <c r="A459" i="146"/>
  <c r="M458" i="146"/>
  <c r="L458" i="146"/>
  <c r="A458" i="146"/>
  <c r="M457" i="146"/>
  <c r="L457" i="146"/>
  <c r="A457" i="146"/>
  <c r="M456" i="146"/>
  <c r="L456" i="146"/>
  <c r="A456" i="146"/>
  <c r="M455" i="146"/>
  <c r="L455" i="146"/>
  <c r="A455" i="146"/>
  <c r="M454" i="146"/>
  <c r="L454" i="146"/>
  <c r="A454" i="146"/>
  <c r="M453" i="146"/>
  <c r="L453" i="146"/>
  <c r="A453" i="146"/>
  <c r="M452" i="146"/>
  <c r="L452" i="146"/>
  <c r="A452" i="146"/>
  <c r="M451" i="146"/>
  <c r="L451" i="146"/>
  <c r="A451" i="146"/>
  <c r="M450" i="146"/>
  <c r="L450" i="146"/>
  <c r="A450" i="146"/>
  <c r="M449" i="146"/>
  <c r="L449" i="146"/>
  <c r="A449" i="146"/>
  <c r="M448" i="146"/>
  <c r="L448" i="146"/>
  <c r="A448" i="146"/>
  <c r="M447" i="146"/>
  <c r="L447" i="146"/>
  <c r="A447" i="146"/>
  <c r="M446" i="146"/>
  <c r="L446" i="146"/>
  <c r="A446" i="146"/>
  <c r="M445" i="146"/>
  <c r="L445" i="146"/>
  <c r="A445" i="146"/>
  <c r="M444" i="146"/>
  <c r="L444" i="146"/>
  <c r="A444" i="146"/>
  <c r="M443" i="146"/>
  <c r="L443" i="146"/>
  <c r="A443" i="146"/>
  <c r="M442" i="146"/>
  <c r="L442" i="146"/>
  <c r="A442" i="146"/>
  <c r="M441" i="146"/>
  <c r="L441" i="146"/>
  <c r="A441" i="146"/>
  <c r="M440" i="146"/>
  <c r="L440" i="146"/>
  <c r="A440" i="146"/>
  <c r="M439" i="146"/>
  <c r="L439" i="146"/>
  <c r="A439" i="146"/>
  <c r="M438" i="146"/>
  <c r="L438" i="146"/>
  <c r="A438" i="146"/>
  <c r="M437" i="146"/>
  <c r="L437" i="146"/>
  <c r="A437" i="146"/>
  <c r="M436" i="146"/>
  <c r="L436" i="146"/>
  <c r="A436" i="146"/>
  <c r="M435" i="146"/>
  <c r="L435" i="146"/>
  <c r="A435" i="146"/>
  <c r="M434" i="146"/>
  <c r="L434" i="146"/>
  <c r="A434" i="146"/>
  <c r="M433" i="146"/>
  <c r="L433" i="146"/>
  <c r="A433" i="146"/>
  <c r="M432" i="146"/>
  <c r="L432" i="146"/>
  <c r="A432" i="146"/>
  <c r="M431" i="146"/>
  <c r="L431" i="146"/>
  <c r="A431" i="146"/>
  <c r="M430" i="146"/>
  <c r="L430" i="146"/>
  <c r="A430" i="146"/>
  <c r="M429" i="146"/>
  <c r="L429" i="146"/>
  <c r="A429" i="146"/>
  <c r="M428" i="146"/>
  <c r="L428" i="146"/>
  <c r="A428" i="146"/>
  <c r="M427" i="146"/>
  <c r="L427" i="146"/>
  <c r="A427" i="146"/>
  <c r="M426" i="146"/>
  <c r="L426" i="146"/>
  <c r="A426" i="146"/>
  <c r="M425" i="146"/>
  <c r="L425" i="146"/>
  <c r="A425" i="146"/>
  <c r="M424" i="146"/>
  <c r="L424" i="146"/>
  <c r="A424" i="146"/>
  <c r="M423" i="146"/>
  <c r="L423" i="146"/>
  <c r="A423" i="146"/>
  <c r="M422" i="146"/>
  <c r="L422" i="146"/>
  <c r="A422" i="146"/>
  <c r="M421" i="146"/>
  <c r="L421" i="146"/>
  <c r="A421" i="146"/>
  <c r="M420" i="146"/>
  <c r="L420" i="146"/>
  <c r="A420" i="146"/>
  <c r="M419" i="146"/>
  <c r="L419" i="146"/>
  <c r="A419" i="146"/>
  <c r="M418" i="146"/>
  <c r="L418" i="146"/>
  <c r="A418" i="146"/>
  <c r="M417" i="146"/>
  <c r="L417" i="146"/>
  <c r="A417" i="146"/>
  <c r="M416" i="146"/>
  <c r="L416" i="146"/>
  <c r="A416" i="146"/>
  <c r="M415" i="146"/>
  <c r="L415" i="146"/>
  <c r="A415" i="146"/>
  <c r="M414" i="146"/>
  <c r="L414" i="146"/>
  <c r="A414" i="146"/>
  <c r="M413" i="146"/>
  <c r="L413" i="146"/>
  <c r="A413" i="146"/>
  <c r="M412" i="146"/>
  <c r="L412" i="146"/>
  <c r="A412" i="146"/>
  <c r="M411" i="146"/>
  <c r="L411" i="146"/>
  <c r="A411" i="146"/>
  <c r="M410" i="146"/>
  <c r="L410" i="146"/>
  <c r="A410" i="146"/>
  <c r="M409" i="146"/>
  <c r="L409" i="146"/>
  <c r="A409" i="146"/>
  <c r="M408" i="146"/>
  <c r="L408" i="146"/>
  <c r="A408" i="146"/>
  <c r="M407" i="146"/>
  <c r="L407" i="146"/>
  <c r="A407" i="146"/>
  <c r="M406" i="146"/>
  <c r="L406" i="146"/>
  <c r="A406" i="146"/>
  <c r="M405" i="146"/>
  <c r="L405" i="146"/>
  <c r="A405" i="146"/>
  <c r="M404" i="146"/>
  <c r="L404" i="146"/>
  <c r="A404" i="146"/>
  <c r="M403" i="146"/>
  <c r="L403" i="146"/>
  <c r="A403" i="146"/>
  <c r="M402" i="146"/>
  <c r="L402" i="146"/>
  <c r="A402" i="146"/>
  <c r="M401" i="146"/>
  <c r="L401" i="146"/>
  <c r="A401" i="146"/>
  <c r="M400" i="146"/>
  <c r="L400" i="146"/>
  <c r="A400" i="146"/>
  <c r="M399" i="146"/>
  <c r="L399" i="146"/>
  <c r="A399" i="146"/>
  <c r="M398" i="146"/>
  <c r="L398" i="146"/>
  <c r="A398" i="146"/>
  <c r="M397" i="146"/>
  <c r="L397" i="146"/>
  <c r="A397" i="146"/>
  <c r="M396" i="146"/>
  <c r="L396" i="146"/>
  <c r="A396" i="146"/>
  <c r="M395" i="146"/>
  <c r="L395" i="146"/>
  <c r="A395" i="146"/>
  <c r="M394" i="146"/>
  <c r="L394" i="146"/>
  <c r="A394" i="146"/>
  <c r="M393" i="146"/>
  <c r="L393" i="146"/>
  <c r="A393" i="146"/>
  <c r="M392" i="146"/>
  <c r="L392" i="146"/>
  <c r="A392" i="146"/>
  <c r="M391" i="146"/>
  <c r="L391" i="146"/>
  <c r="A391" i="146"/>
  <c r="M390" i="146"/>
  <c r="L390" i="146"/>
  <c r="A390" i="146"/>
  <c r="M389" i="146"/>
  <c r="L389" i="146"/>
  <c r="A389" i="146"/>
  <c r="M388" i="146"/>
  <c r="L388" i="146"/>
  <c r="A388" i="146"/>
  <c r="M387" i="146"/>
  <c r="L387" i="146"/>
  <c r="A387" i="146"/>
  <c r="M386" i="146"/>
  <c r="L386" i="146"/>
  <c r="A386" i="146"/>
  <c r="M385" i="146"/>
  <c r="L385" i="146"/>
  <c r="A385" i="146"/>
  <c r="M384" i="146"/>
  <c r="L384" i="146"/>
  <c r="A384" i="146"/>
  <c r="M383" i="146"/>
  <c r="L383" i="146"/>
  <c r="A383" i="146"/>
  <c r="M382" i="146"/>
  <c r="L382" i="146"/>
  <c r="A382" i="146"/>
  <c r="M381" i="146"/>
  <c r="L381" i="146"/>
  <c r="A381" i="146"/>
  <c r="M380" i="146"/>
  <c r="L380" i="146"/>
  <c r="A380" i="146"/>
  <c r="M379" i="146"/>
  <c r="L379" i="146"/>
  <c r="A379" i="146"/>
  <c r="M378" i="146"/>
  <c r="L378" i="146"/>
  <c r="A378" i="146"/>
  <c r="M377" i="146"/>
  <c r="L377" i="146"/>
  <c r="A377" i="146"/>
  <c r="M376" i="146"/>
  <c r="L376" i="146"/>
  <c r="A376" i="146"/>
  <c r="M375" i="146"/>
  <c r="L375" i="146"/>
  <c r="A375" i="146"/>
  <c r="M374" i="146"/>
  <c r="L374" i="146"/>
  <c r="A374" i="146"/>
  <c r="M373" i="146"/>
  <c r="L373" i="146"/>
  <c r="A373" i="146"/>
  <c r="M372" i="146"/>
  <c r="L372" i="146"/>
  <c r="A372" i="146"/>
  <c r="M371" i="146"/>
  <c r="L371" i="146"/>
  <c r="A371" i="146"/>
  <c r="M370" i="146"/>
  <c r="L370" i="146"/>
  <c r="A370" i="146"/>
  <c r="M369" i="146"/>
  <c r="L369" i="146"/>
  <c r="A369" i="146"/>
  <c r="M368" i="146"/>
  <c r="L368" i="146"/>
  <c r="A368" i="146"/>
  <c r="M367" i="146"/>
  <c r="L367" i="146"/>
  <c r="A367" i="146"/>
  <c r="M366" i="146"/>
  <c r="L366" i="146"/>
  <c r="A366" i="146"/>
  <c r="M365" i="146"/>
  <c r="L365" i="146"/>
  <c r="A365" i="146"/>
  <c r="M364" i="146"/>
  <c r="L364" i="146"/>
  <c r="A364" i="146"/>
  <c r="M363" i="146"/>
  <c r="L363" i="146"/>
  <c r="A363" i="146"/>
  <c r="M362" i="146"/>
  <c r="L362" i="146"/>
  <c r="A362" i="146"/>
  <c r="M361" i="146"/>
  <c r="L361" i="146"/>
  <c r="A361" i="146"/>
  <c r="M360" i="146"/>
  <c r="L360" i="146"/>
  <c r="A360" i="146"/>
  <c r="M359" i="146"/>
  <c r="L359" i="146"/>
  <c r="A359" i="146"/>
  <c r="M358" i="146"/>
  <c r="L358" i="146"/>
  <c r="A358" i="146"/>
  <c r="M357" i="146"/>
  <c r="L357" i="146"/>
  <c r="A357" i="146"/>
  <c r="M356" i="146"/>
  <c r="L356" i="146"/>
  <c r="A356" i="146"/>
  <c r="M355" i="146"/>
  <c r="L355" i="146"/>
  <c r="A355" i="146"/>
  <c r="M354" i="146"/>
  <c r="L354" i="146"/>
  <c r="A354" i="146"/>
  <c r="M353" i="146"/>
  <c r="L353" i="146"/>
  <c r="A353" i="146"/>
  <c r="M352" i="146"/>
  <c r="L352" i="146"/>
  <c r="A352" i="146"/>
  <c r="M351" i="146"/>
  <c r="L351" i="146"/>
  <c r="A351" i="146"/>
  <c r="M350" i="146"/>
  <c r="L350" i="146"/>
  <c r="A350" i="146"/>
  <c r="M349" i="146"/>
  <c r="L349" i="146"/>
  <c r="A349" i="146"/>
  <c r="M348" i="146"/>
  <c r="L348" i="146"/>
  <c r="A348" i="146"/>
  <c r="M347" i="146"/>
  <c r="L347" i="146"/>
  <c r="A347" i="146"/>
  <c r="M346" i="146"/>
  <c r="L346" i="146"/>
  <c r="A346" i="146"/>
  <c r="M345" i="146"/>
  <c r="L345" i="146"/>
  <c r="A345" i="146"/>
  <c r="M344" i="146"/>
  <c r="L344" i="146"/>
  <c r="A344" i="146"/>
  <c r="M343" i="146"/>
  <c r="L343" i="146"/>
  <c r="A343" i="146"/>
  <c r="M342" i="146"/>
  <c r="L342" i="146"/>
  <c r="A342" i="146"/>
  <c r="M341" i="146"/>
  <c r="L341" i="146"/>
  <c r="A341" i="146"/>
  <c r="M340" i="146"/>
  <c r="L340" i="146"/>
  <c r="A340" i="146"/>
  <c r="M339" i="146"/>
  <c r="L339" i="146"/>
  <c r="A339" i="146"/>
  <c r="M338" i="146"/>
  <c r="L338" i="146"/>
  <c r="A338" i="146"/>
  <c r="M337" i="146"/>
  <c r="L337" i="146"/>
  <c r="A337" i="146"/>
  <c r="M336" i="146"/>
  <c r="L336" i="146"/>
  <c r="A336" i="146"/>
  <c r="M335" i="146"/>
  <c r="L335" i="146"/>
  <c r="A335" i="146"/>
  <c r="M334" i="146"/>
  <c r="L334" i="146"/>
  <c r="A334" i="146"/>
  <c r="M333" i="146"/>
  <c r="L333" i="146"/>
  <c r="A333" i="146"/>
  <c r="M332" i="146"/>
  <c r="L332" i="146"/>
  <c r="A332" i="146"/>
  <c r="M331" i="146"/>
  <c r="L331" i="146"/>
  <c r="A331" i="146"/>
  <c r="M330" i="146"/>
  <c r="L330" i="146"/>
  <c r="A330" i="146"/>
  <c r="M329" i="146"/>
  <c r="L329" i="146"/>
  <c r="A329" i="146"/>
  <c r="M328" i="146"/>
  <c r="L328" i="146"/>
  <c r="A328" i="146"/>
  <c r="M327" i="146"/>
  <c r="L327" i="146"/>
  <c r="A327" i="146"/>
  <c r="M326" i="146"/>
  <c r="L326" i="146"/>
  <c r="A326" i="146"/>
  <c r="M325" i="146"/>
  <c r="L325" i="146"/>
  <c r="A325" i="146"/>
  <c r="M324" i="146"/>
  <c r="L324" i="146"/>
  <c r="A324" i="146"/>
  <c r="M323" i="146"/>
  <c r="L323" i="146"/>
  <c r="A323" i="146"/>
  <c r="M322" i="146"/>
  <c r="L322" i="146"/>
  <c r="A322" i="146"/>
  <c r="M321" i="146"/>
  <c r="L321" i="146"/>
  <c r="A321" i="146"/>
  <c r="M320" i="146"/>
  <c r="L320" i="146"/>
  <c r="A320" i="146"/>
  <c r="M319" i="146"/>
  <c r="L319" i="146"/>
  <c r="A319" i="146"/>
  <c r="M318" i="146"/>
  <c r="L318" i="146"/>
  <c r="A318" i="146"/>
  <c r="M317" i="146"/>
  <c r="L317" i="146"/>
  <c r="A317" i="146"/>
  <c r="M316" i="146"/>
  <c r="L316" i="146"/>
  <c r="A316" i="146"/>
  <c r="M315" i="146"/>
  <c r="L315" i="146"/>
  <c r="A315" i="146"/>
  <c r="M314" i="146"/>
  <c r="L314" i="146"/>
  <c r="A314" i="146"/>
  <c r="M313" i="146"/>
  <c r="L313" i="146"/>
  <c r="A313" i="146"/>
  <c r="M312" i="146"/>
  <c r="L312" i="146"/>
  <c r="A312" i="146"/>
  <c r="M311" i="146"/>
  <c r="L311" i="146"/>
  <c r="A311" i="146"/>
  <c r="M310" i="146"/>
  <c r="L310" i="146"/>
  <c r="A310" i="146"/>
  <c r="M309" i="146"/>
  <c r="L309" i="146"/>
  <c r="A309" i="146"/>
  <c r="M308" i="146"/>
  <c r="L308" i="146"/>
  <c r="A308" i="146"/>
  <c r="M307" i="146"/>
  <c r="L307" i="146"/>
  <c r="A307" i="146"/>
  <c r="M306" i="146"/>
  <c r="L306" i="146"/>
  <c r="A306" i="146"/>
  <c r="M305" i="146"/>
  <c r="L305" i="146"/>
  <c r="A305" i="146"/>
  <c r="M304" i="146"/>
  <c r="L304" i="146"/>
  <c r="A304" i="146"/>
  <c r="M303" i="146"/>
  <c r="L303" i="146"/>
  <c r="A303" i="146"/>
  <c r="M302" i="146"/>
  <c r="L302" i="146"/>
  <c r="A302" i="146"/>
  <c r="M301" i="146"/>
  <c r="L301" i="146"/>
  <c r="A301" i="146"/>
  <c r="M300" i="146"/>
  <c r="L300" i="146"/>
  <c r="A300" i="146"/>
  <c r="M299" i="146"/>
  <c r="L299" i="146"/>
  <c r="A299" i="146"/>
  <c r="M298" i="146"/>
  <c r="L298" i="146"/>
  <c r="A298" i="146"/>
  <c r="M297" i="146"/>
  <c r="L297" i="146"/>
  <c r="A297" i="146"/>
  <c r="M296" i="146"/>
  <c r="L296" i="146"/>
  <c r="A296" i="146"/>
  <c r="M295" i="146"/>
  <c r="L295" i="146"/>
  <c r="A295" i="146"/>
  <c r="M294" i="146"/>
  <c r="L294" i="146"/>
  <c r="A294" i="146"/>
  <c r="M293" i="146"/>
  <c r="L293" i="146"/>
  <c r="A293" i="146"/>
  <c r="M292" i="146"/>
  <c r="L292" i="146"/>
  <c r="A292" i="146"/>
  <c r="M291" i="146"/>
  <c r="L291" i="146"/>
  <c r="A291" i="146"/>
  <c r="M290" i="146"/>
  <c r="L290" i="146"/>
  <c r="A290" i="146"/>
  <c r="M289" i="146"/>
  <c r="L289" i="146"/>
  <c r="A289" i="146"/>
  <c r="M288" i="146"/>
  <c r="L288" i="146"/>
  <c r="A288" i="146"/>
  <c r="M287" i="146"/>
  <c r="L287" i="146"/>
  <c r="A287" i="146"/>
  <c r="M286" i="146"/>
  <c r="L286" i="146"/>
  <c r="A286" i="146"/>
  <c r="M285" i="146"/>
  <c r="L285" i="146"/>
  <c r="A285" i="146"/>
  <c r="M284" i="146"/>
  <c r="L284" i="146"/>
  <c r="A284" i="146"/>
  <c r="M283" i="146"/>
  <c r="L283" i="146"/>
  <c r="A283" i="146"/>
  <c r="M282" i="146"/>
  <c r="L282" i="146"/>
  <c r="A282" i="146"/>
  <c r="M281" i="146"/>
  <c r="L281" i="146"/>
  <c r="A281" i="146"/>
  <c r="M280" i="146"/>
  <c r="L280" i="146"/>
  <c r="A280" i="146"/>
  <c r="M279" i="146"/>
  <c r="L279" i="146"/>
  <c r="A279" i="146"/>
  <c r="M278" i="146"/>
  <c r="L278" i="146"/>
  <c r="A278" i="146"/>
  <c r="M277" i="146"/>
  <c r="L277" i="146"/>
  <c r="A277" i="146"/>
  <c r="M276" i="146"/>
  <c r="L276" i="146"/>
  <c r="A276" i="146"/>
  <c r="M275" i="146"/>
  <c r="L275" i="146"/>
  <c r="A275" i="146"/>
  <c r="M274" i="146"/>
  <c r="L274" i="146"/>
  <c r="A274" i="146"/>
  <c r="M273" i="146"/>
  <c r="L273" i="146"/>
  <c r="A273" i="146"/>
  <c r="M272" i="146"/>
  <c r="L272" i="146"/>
  <c r="A272" i="146"/>
  <c r="M271" i="146"/>
  <c r="L271" i="146"/>
  <c r="A271" i="146"/>
  <c r="M270" i="146"/>
  <c r="L270" i="146"/>
  <c r="A270" i="146"/>
  <c r="M269" i="146"/>
  <c r="L269" i="146"/>
  <c r="A269" i="146"/>
  <c r="M268" i="146"/>
  <c r="L268" i="146"/>
  <c r="A268" i="146"/>
  <c r="M267" i="146"/>
  <c r="L267" i="146"/>
  <c r="A267" i="146"/>
  <c r="M266" i="146"/>
  <c r="L266" i="146"/>
  <c r="A266" i="146"/>
  <c r="M265" i="146"/>
  <c r="L265" i="146"/>
  <c r="A265" i="146"/>
  <c r="M264" i="146"/>
  <c r="L264" i="146"/>
  <c r="A264" i="146"/>
  <c r="M263" i="146"/>
  <c r="L263" i="146"/>
  <c r="A263" i="146"/>
  <c r="M262" i="146"/>
  <c r="L262" i="146"/>
  <c r="A262" i="146"/>
  <c r="M261" i="146"/>
  <c r="L261" i="146"/>
  <c r="A261" i="146"/>
  <c r="M260" i="146"/>
  <c r="L260" i="146"/>
  <c r="A260" i="146"/>
  <c r="M259" i="146"/>
  <c r="L259" i="146"/>
  <c r="A259" i="146"/>
  <c r="M258" i="146"/>
  <c r="L258" i="146"/>
  <c r="A258" i="146"/>
  <c r="M257" i="146"/>
  <c r="L257" i="146"/>
  <c r="A257" i="146"/>
  <c r="M256" i="146"/>
  <c r="L256" i="146"/>
  <c r="A256" i="146"/>
  <c r="M255" i="146"/>
  <c r="L255" i="146"/>
  <c r="A255" i="146"/>
  <c r="M254" i="146"/>
  <c r="L254" i="146"/>
  <c r="A254" i="146"/>
  <c r="M253" i="146"/>
  <c r="L253" i="146"/>
  <c r="A253" i="146"/>
  <c r="M252" i="146"/>
  <c r="L252" i="146"/>
  <c r="A252" i="146"/>
  <c r="M251" i="146"/>
  <c r="L251" i="146"/>
  <c r="A251" i="146"/>
  <c r="M250" i="146"/>
  <c r="L250" i="146"/>
  <c r="A250" i="146"/>
  <c r="M249" i="146"/>
  <c r="L249" i="146"/>
  <c r="A249" i="146"/>
  <c r="M248" i="146"/>
  <c r="L248" i="146"/>
  <c r="A248" i="146"/>
  <c r="M247" i="146"/>
  <c r="L247" i="146"/>
  <c r="A247" i="146"/>
  <c r="M246" i="146"/>
  <c r="L246" i="146"/>
  <c r="A246" i="146"/>
  <c r="M245" i="146"/>
  <c r="L245" i="146"/>
  <c r="A245" i="146"/>
  <c r="M244" i="146"/>
  <c r="L244" i="146"/>
  <c r="A244" i="146"/>
  <c r="M243" i="146"/>
  <c r="L243" i="146"/>
  <c r="A243" i="146"/>
  <c r="M242" i="146"/>
  <c r="L242" i="146"/>
  <c r="A242" i="146"/>
  <c r="M241" i="146"/>
  <c r="L241" i="146"/>
  <c r="A241" i="146"/>
  <c r="M240" i="146"/>
  <c r="L240" i="146"/>
  <c r="A240" i="146"/>
  <c r="M239" i="146"/>
  <c r="L239" i="146"/>
  <c r="A239" i="146"/>
  <c r="M238" i="146"/>
  <c r="L238" i="146"/>
  <c r="A238" i="146"/>
  <c r="M237" i="146"/>
  <c r="L237" i="146"/>
  <c r="A237" i="146"/>
  <c r="M236" i="146"/>
  <c r="L236" i="146"/>
  <c r="A236" i="146"/>
  <c r="M235" i="146"/>
  <c r="L235" i="146"/>
  <c r="A235" i="146"/>
  <c r="M234" i="146"/>
  <c r="L234" i="146"/>
  <c r="A234" i="146"/>
  <c r="M233" i="146"/>
  <c r="L233" i="146"/>
  <c r="A233" i="146"/>
  <c r="M232" i="146"/>
  <c r="L232" i="146"/>
  <c r="A232" i="146"/>
  <c r="M231" i="146"/>
  <c r="L231" i="146"/>
  <c r="A231" i="146"/>
  <c r="M230" i="146"/>
  <c r="L230" i="146"/>
  <c r="A230" i="146"/>
  <c r="M229" i="146"/>
  <c r="L229" i="146"/>
  <c r="A229" i="146"/>
  <c r="M228" i="146"/>
  <c r="L228" i="146"/>
  <c r="A228" i="146"/>
  <c r="M227" i="146"/>
  <c r="L227" i="146"/>
  <c r="A227" i="146"/>
  <c r="M226" i="146"/>
  <c r="L226" i="146"/>
  <c r="A226" i="146"/>
  <c r="M225" i="146"/>
  <c r="L225" i="146"/>
  <c r="A225" i="146"/>
  <c r="M224" i="146"/>
  <c r="L224" i="146"/>
  <c r="A224" i="146"/>
  <c r="M223" i="146"/>
  <c r="L223" i="146"/>
  <c r="A223" i="146"/>
  <c r="M222" i="146"/>
  <c r="L222" i="146"/>
  <c r="A222" i="146"/>
  <c r="M221" i="146"/>
  <c r="L221" i="146"/>
  <c r="A221" i="146"/>
  <c r="M220" i="146"/>
  <c r="L220" i="146"/>
  <c r="A220" i="146"/>
  <c r="M219" i="146"/>
  <c r="L219" i="146"/>
  <c r="A219" i="146"/>
  <c r="M218" i="146"/>
  <c r="L218" i="146"/>
  <c r="A218" i="146"/>
  <c r="M217" i="146"/>
  <c r="L217" i="146"/>
  <c r="A217" i="146"/>
  <c r="M216" i="146"/>
  <c r="L216" i="146"/>
  <c r="A216" i="146"/>
  <c r="M215" i="146"/>
  <c r="L215" i="146"/>
  <c r="A215" i="146"/>
  <c r="M214" i="146"/>
  <c r="L214" i="146"/>
  <c r="A214" i="146"/>
  <c r="M213" i="146"/>
  <c r="L213" i="146"/>
  <c r="A213" i="146"/>
  <c r="M212" i="146"/>
  <c r="L212" i="146"/>
  <c r="A212" i="146"/>
  <c r="M211" i="146"/>
  <c r="L211" i="146"/>
  <c r="A211" i="146"/>
  <c r="M210" i="146"/>
  <c r="L210" i="146"/>
  <c r="A210" i="146"/>
  <c r="M209" i="146"/>
  <c r="L209" i="146"/>
  <c r="A209" i="146"/>
  <c r="M208" i="146"/>
  <c r="L208" i="146"/>
  <c r="A208" i="146"/>
  <c r="M207" i="146"/>
  <c r="L207" i="146"/>
  <c r="A207" i="146"/>
  <c r="M206" i="146"/>
  <c r="L206" i="146"/>
  <c r="A206" i="146"/>
  <c r="M205" i="146"/>
  <c r="L205" i="146"/>
  <c r="A205" i="146"/>
  <c r="M204" i="146"/>
  <c r="L204" i="146"/>
  <c r="A204" i="146"/>
  <c r="M203" i="146"/>
  <c r="L203" i="146"/>
  <c r="A203" i="146"/>
  <c r="M202" i="146"/>
  <c r="L202" i="146"/>
  <c r="A202" i="146"/>
  <c r="M201" i="146"/>
  <c r="L201" i="146"/>
  <c r="A201" i="146"/>
  <c r="M200" i="146"/>
  <c r="L200" i="146"/>
  <c r="A200" i="146"/>
  <c r="M199" i="146"/>
  <c r="L199" i="146"/>
  <c r="A199" i="146"/>
  <c r="M198" i="146"/>
  <c r="L198" i="146"/>
  <c r="A198" i="146"/>
  <c r="M197" i="146"/>
  <c r="L197" i="146"/>
  <c r="A197" i="146"/>
  <c r="M196" i="146"/>
  <c r="L196" i="146"/>
  <c r="A196" i="146"/>
  <c r="M195" i="146"/>
  <c r="L195" i="146"/>
  <c r="A195" i="146"/>
  <c r="M194" i="146"/>
  <c r="L194" i="146"/>
  <c r="A194" i="146"/>
  <c r="M193" i="146"/>
  <c r="L193" i="146"/>
  <c r="A193" i="146"/>
  <c r="M192" i="146"/>
  <c r="L192" i="146"/>
  <c r="A192" i="146"/>
  <c r="M191" i="146"/>
  <c r="L191" i="146"/>
  <c r="A191" i="146"/>
  <c r="M190" i="146"/>
  <c r="L190" i="146"/>
  <c r="A190" i="146"/>
  <c r="M189" i="146"/>
  <c r="L189" i="146"/>
  <c r="A189" i="146"/>
  <c r="M188" i="146"/>
  <c r="L188" i="146"/>
  <c r="A188" i="146"/>
  <c r="M187" i="146"/>
  <c r="L187" i="146"/>
  <c r="A187" i="146"/>
  <c r="M186" i="146"/>
  <c r="L186" i="146"/>
  <c r="A186" i="146"/>
  <c r="M185" i="146"/>
  <c r="L185" i="146"/>
  <c r="A185" i="146"/>
  <c r="M184" i="146"/>
  <c r="L184" i="146"/>
  <c r="A184" i="146"/>
  <c r="M183" i="146"/>
  <c r="L183" i="146"/>
  <c r="A183" i="146"/>
  <c r="M182" i="146"/>
  <c r="L182" i="146"/>
  <c r="A182" i="146"/>
  <c r="M181" i="146"/>
  <c r="L181" i="146"/>
  <c r="A181" i="146"/>
  <c r="M180" i="146"/>
  <c r="L180" i="146"/>
  <c r="A180" i="146"/>
  <c r="M179" i="146"/>
  <c r="L179" i="146"/>
  <c r="A179" i="146"/>
  <c r="M178" i="146"/>
  <c r="L178" i="146"/>
  <c r="A178" i="146"/>
  <c r="M177" i="146"/>
  <c r="L177" i="146"/>
  <c r="A177" i="146"/>
  <c r="M176" i="146"/>
  <c r="L176" i="146"/>
  <c r="A176" i="146"/>
  <c r="M175" i="146"/>
  <c r="L175" i="146"/>
  <c r="A175" i="146"/>
  <c r="M174" i="146"/>
  <c r="L174" i="146"/>
  <c r="A174" i="146"/>
  <c r="M173" i="146"/>
  <c r="L173" i="146"/>
  <c r="A173" i="146"/>
  <c r="M172" i="146"/>
  <c r="L172" i="146"/>
  <c r="A172" i="146"/>
  <c r="M171" i="146"/>
  <c r="L171" i="146"/>
  <c r="A171" i="146"/>
  <c r="M170" i="146"/>
  <c r="L170" i="146"/>
  <c r="A170" i="146"/>
  <c r="M169" i="146"/>
  <c r="L169" i="146"/>
  <c r="A169" i="146"/>
  <c r="M168" i="146"/>
  <c r="L168" i="146"/>
  <c r="A168" i="146"/>
  <c r="M167" i="146"/>
  <c r="L167" i="146"/>
  <c r="A167" i="146"/>
  <c r="M166" i="146"/>
  <c r="L166" i="146"/>
  <c r="A166" i="146"/>
  <c r="M165" i="146"/>
  <c r="L165" i="146"/>
  <c r="A165" i="146"/>
  <c r="M164" i="146"/>
  <c r="L164" i="146"/>
  <c r="A164" i="146"/>
  <c r="M163" i="146"/>
  <c r="L163" i="146"/>
  <c r="A163" i="146"/>
  <c r="M162" i="146"/>
  <c r="L162" i="146"/>
  <c r="A162" i="146"/>
  <c r="M161" i="146"/>
  <c r="L161" i="146"/>
  <c r="A161" i="146"/>
  <c r="M160" i="146"/>
  <c r="L160" i="146"/>
  <c r="A160" i="146"/>
  <c r="M159" i="146"/>
  <c r="L159" i="146"/>
  <c r="A159" i="146"/>
  <c r="M158" i="146"/>
  <c r="L158" i="146"/>
  <c r="A158" i="146"/>
  <c r="M157" i="146"/>
  <c r="L157" i="146"/>
  <c r="A157" i="146"/>
  <c r="M156" i="146"/>
  <c r="L156" i="146"/>
  <c r="A156" i="146"/>
  <c r="M155" i="146"/>
  <c r="L155" i="146"/>
  <c r="A155" i="146"/>
  <c r="M154" i="146"/>
  <c r="L154" i="146"/>
  <c r="A154" i="146"/>
  <c r="M153" i="146"/>
  <c r="L153" i="146"/>
  <c r="A153" i="146"/>
  <c r="M152" i="146"/>
  <c r="L152" i="146"/>
  <c r="A152" i="146"/>
  <c r="M151" i="146"/>
  <c r="L151" i="146"/>
  <c r="A151" i="146"/>
  <c r="M150" i="146"/>
  <c r="L150" i="146"/>
  <c r="A150" i="146"/>
  <c r="M149" i="146"/>
  <c r="L149" i="146"/>
  <c r="A149" i="146"/>
  <c r="M148" i="146"/>
  <c r="L148" i="146"/>
  <c r="A148" i="146"/>
  <c r="M147" i="146"/>
  <c r="L147" i="146"/>
  <c r="A147" i="146"/>
  <c r="M146" i="146"/>
  <c r="L146" i="146"/>
  <c r="A146" i="146"/>
  <c r="M145" i="146"/>
  <c r="L145" i="146"/>
  <c r="A145" i="146"/>
  <c r="M144" i="146"/>
  <c r="L144" i="146"/>
  <c r="A144" i="146"/>
  <c r="M143" i="146"/>
  <c r="L143" i="146"/>
  <c r="A143" i="146"/>
  <c r="M142" i="146"/>
  <c r="L142" i="146"/>
  <c r="A142" i="146"/>
  <c r="M141" i="146"/>
  <c r="L141" i="146"/>
  <c r="A141" i="146"/>
  <c r="M140" i="146"/>
  <c r="L140" i="146"/>
  <c r="A140" i="146"/>
  <c r="M139" i="146"/>
  <c r="L139" i="146"/>
  <c r="A139" i="146"/>
  <c r="M138" i="146"/>
  <c r="L138" i="146"/>
  <c r="A138" i="146"/>
  <c r="M137" i="146"/>
  <c r="L137" i="146"/>
  <c r="A137" i="146"/>
  <c r="M136" i="146"/>
  <c r="L136" i="146"/>
  <c r="A136" i="146"/>
  <c r="M135" i="146"/>
  <c r="L135" i="146"/>
  <c r="A135" i="146"/>
  <c r="M134" i="146"/>
  <c r="L134" i="146"/>
  <c r="A134" i="146"/>
  <c r="M133" i="146"/>
  <c r="L133" i="146"/>
  <c r="A133" i="146"/>
  <c r="M132" i="146"/>
  <c r="L132" i="146"/>
  <c r="A132" i="146"/>
  <c r="M131" i="146"/>
  <c r="L131" i="146"/>
  <c r="A131" i="146"/>
  <c r="M130" i="146"/>
  <c r="L130" i="146"/>
  <c r="A130" i="146"/>
  <c r="M129" i="146"/>
  <c r="L129" i="146"/>
  <c r="A129" i="146"/>
  <c r="M128" i="146"/>
  <c r="L128" i="146"/>
  <c r="A128" i="146"/>
  <c r="M127" i="146"/>
  <c r="L127" i="146"/>
  <c r="A127" i="146"/>
  <c r="M126" i="146"/>
  <c r="L126" i="146"/>
  <c r="A126" i="146"/>
  <c r="M125" i="146"/>
  <c r="L125" i="146"/>
  <c r="A125" i="146"/>
  <c r="M124" i="146"/>
  <c r="L124" i="146"/>
  <c r="A124" i="146"/>
  <c r="M123" i="146"/>
  <c r="L123" i="146"/>
  <c r="A123" i="146"/>
  <c r="M122" i="146"/>
  <c r="L122" i="146"/>
  <c r="A122" i="146"/>
  <c r="M121" i="146"/>
  <c r="L121" i="146"/>
  <c r="A121" i="146"/>
  <c r="M120" i="146"/>
  <c r="L120" i="146"/>
  <c r="A120" i="146"/>
  <c r="M119" i="146"/>
  <c r="L119" i="146"/>
  <c r="A119" i="146"/>
  <c r="M118" i="146"/>
  <c r="L118" i="146"/>
  <c r="A118" i="146"/>
  <c r="M117" i="146"/>
  <c r="L117" i="146"/>
  <c r="A117" i="146"/>
  <c r="M116" i="146"/>
  <c r="L116" i="146"/>
  <c r="A116" i="146"/>
  <c r="M115" i="146"/>
  <c r="L115" i="146"/>
  <c r="A115" i="146"/>
  <c r="M114" i="146"/>
  <c r="L114" i="146"/>
  <c r="A114" i="146"/>
  <c r="M113" i="146"/>
  <c r="L113" i="146"/>
  <c r="A113" i="146"/>
  <c r="M112" i="146"/>
  <c r="L112" i="146"/>
  <c r="A112" i="146"/>
  <c r="M111" i="146"/>
  <c r="L111" i="146"/>
  <c r="A111" i="146"/>
  <c r="M110" i="146"/>
  <c r="L110" i="146"/>
  <c r="A110" i="146"/>
  <c r="M109" i="146"/>
  <c r="L109" i="146"/>
  <c r="A109" i="146"/>
  <c r="M108" i="146"/>
  <c r="L108" i="146"/>
  <c r="A108" i="146"/>
  <c r="M107" i="146"/>
  <c r="L107" i="146"/>
  <c r="A107" i="146"/>
  <c r="M106" i="146"/>
  <c r="L106" i="146"/>
  <c r="A106" i="146"/>
  <c r="M105" i="146"/>
  <c r="L105" i="146"/>
  <c r="A105" i="146"/>
  <c r="M104" i="146"/>
  <c r="L104" i="146"/>
  <c r="A104" i="146"/>
  <c r="M103" i="146"/>
  <c r="L103" i="146"/>
  <c r="A103" i="146"/>
  <c r="M102" i="146"/>
  <c r="L102" i="146"/>
  <c r="A102" i="146"/>
  <c r="M101" i="146"/>
  <c r="L101" i="146"/>
  <c r="A101" i="146"/>
  <c r="M100" i="146"/>
  <c r="L100" i="146"/>
  <c r="A100" i="146"/>
  <c r="M99" i="146"/>
  <c r="L99" i="146"/>
  <c r="A99" i="146"/>
  <c r="M98" i="146"/>
  <c r="L98" i="146"/>
  <c r="A98" i="146"/>
  <c r="M97" i="146"/>
  <c r="L97" i="146"/>
  <c r="A97" i="146"/>
  <c r="M96" i="146"/>
  <c r="L96" i="146"/>
  <c r="A96" i="146"/>
  <c r="M95" i="146"/>
  <c r="L95" i="146"/>
  <c r="A95" i="146"/>
  <c r="M94" i="146"/>
  <c r="L94" i="146"/>
  <c r="A94" i="146"/>
  <c r="M93" i="146"/>
  <c r="L93" i="146"/>
  <c r="A93" i="146"/>
  <c r="M92" i="146"/>
  <c r="L92" i="146"/>
  <c r="A92" i="146"/>
  <c r="M91" i="146"/>
  <c r="L91" i="146"/>
  <c r="A91" i="146"/>
  <c r="M90" i="146"/>
  <c r="L90" i="146"/>
  <c r="A90" i="146"/>
  <c r="M89" i="146"/>
  <c r="L89" i="146"/>
  <c r="A89" i="146"/>
  <c r="M88" i="146"/>
  <c r="L88" i="146"/>
  <c r="A88" i="146"/>
  <c r="M87" i="146"/>
  <c r="L87" i="146"/>
  <c r="A87" i="146"/>
  <c r="M86" i="146"/>
  <c r="L86" i="146"/>
  <c r="A86" i="146"/>
  <c r="M85" i="146"/>
  <c r="L85" i="146"/>
  <c r="A85" i="146"/>
  <c r="M84" i="146"/>
  <c r="L84" i="146"/>
  <c r="A84" i="146"/>
  <c r="M83" i="146"/>
  <c r="L83" i="146"/>
  <c r="A83" i="146"/>
  <c r="M82" i="146"/>
  <c r="L82" i="146"/>
  <c r="A82" i="146"/>
  <c r="M81" i="146"/>
  <c r="L81" i="146"/>
  <c r="A81" i="146"/>
  <c r="M80" i="146"/>
  <c r="L80" i="146"/>
  <c r="A80" i="146"/>
  <c r="M79" i="146"/>
  <c r="L79" i="146"/>
  <c r="A79" i="146"/>
  <c r="M78" i="146"/>
  <c r="L78" i="146"/>
  <c r="A78" i="146"/>
  <c r="M77" i="146"/>
  <c r="L77" i="146"/>
  <c r="A77" i="146"/>
  <c r="M76" i="146"/>
  <c r="L76" i="146"/>
  <c r="A76" i="146"/>
  <c r="M75" i="146"/>
  <c r="L75" i="146"/>
  <c r="A75" i="146"/>
  <c r="M74" i="146"/>
  <c r="L74" i="146"/>
  <c r="A74" i="146"/>
  <c r="M73" i="146"/>
  <c r="L73" i="146"/>
  <c r="A73" i="146"/>
  <c r="M72" i="146"/>
  <c r="L72" i="146"/>
  <c r="A72" i="146"/>
  <c r="M71" i="146"/>
  <c r="L71" i="146"/>
  <c r="A71" i="146"/>
  <c r="M70" i="146"/>
  <c r="L70" i="146"/>
  <c r="A70" i="146"/>
  <c r="M69" i="146"/>
  <c r="L69" i="146"/>
  <c r="A69" i="146"/>
  <c r="M68" i="146"/>
  <c r="L68" i="146"/>
  <c r="A68" i="146"/>
  <c r="M67" i="146"/>
  <c r="L67" i="146"/>
  <c r="A67" i="146"/>
  <c r="M66" i="146"/>
  <c r="L66" i="146"/>
  <c r="A66" i="146"/>
  <c r="M65" i="146"/>
  <c r="L65" i="146"/>
  <c r="A65" i="146"/>
  <c r="M64" i="146"/>
  <c r="L64" i="146"/>
  <c r="A64" i="146"/>
  <c r="M63" i="146"/>
  <c r="L63" i="146"/>
  <c r="A63" i="146"/>
  <c r="M62" i="146"/>
  <c r="L62" i="146"/>
  <c r="A62" i="146"/>
  <c r="M61" i="146"/>
  <c r="L61" i="146"/>
  <c r="A61" i="146"/>
  <c r="M60" i="146"/>
  <c r="L60" i="146"/>
  <c r="A60" i="146"/>
  <c r="M59" i="146"/>
  <c r="L59" i="146"/>
  <c r="A59" i="146"/>
  <c r="M58" i="146"/>
  <c r="L58" i="146"/>
  <c r="A58" i="146"/>
  <c r="M57" i="146"/>
  <c r="L57" i="146"/>
  <c r="A57" i="146"/>
  <c r="M56" i="146"/>
  <c r="L56" i="146"/>
  <c r="A56" i="146"/>
  <c r="M55" i="146"/>
  <c r="L55" i="146"/>
  <c r="A55" i="146"/>
  <c r="M54" i="146"/>
  <c r="L54" i="146"/>
  <c r="A54" i="146"/>
  <c r="M53" i="146"/>
  <c r="L53" i="146"/>
  <c r="A53" i="146"/>
  <c r="M52" i="146"/>
  <c r="L52" i="146"/>
  <c r="A52" i="146"/>
  <c r="M51" i="146"/>
  <c r="L51" i="146"/>
  <c r="A51" i="146"/>
  <c r="M50" i="146"/>
  <c r="L50" i="146"/>
  <c r="A50" i="146"/>
  <c r="M49" i="146"/>
  <c r="L49" i="146"/>
  <c r="A49" i="146"/>
  <c r="M48" i="146"/>
  <c r="L48" i="146"/>
  <c r="A48" i="146"/>
  <c r="M47" i="146"/>
  <c r="L47" i="146"/>
  <c r="A47" i="146"/>
  <c r="M46" i="146"/>
  <c r="L46" i="146"/>
  <c r="A46" i="146"/>
  <c r="M45" i="146"/>
  <c r="L45" i="146"/>
  <c r="A45" i="146"/>
  <c r="M44" i="146"/>
  <c r="L44" i="146"/>
  <c r="A44" i="146"/>
  <c r="M43" i="146"/>
  <c r="L43" i="146"/>
  <c r="A43" i="146"/>
  <c r="M42" i="146"/>
  <c r="L42" i="146"/>
  <c r="A42" i="146"/>
  <c r="M41" i="146"/>
  <c r="L41" i="146"/>
  <c r="A41" i="146"/>
  <c r="M40" i="146"/>
  <c r="L40" i="146"/>
  <c r="A40" i="146"/>
  <c r="M39" i="146"/>
  <c r="L39" i="146"/>
  <c r="A39" i="146"/>
  <c r="M38" i="146"/>
  <c r="L38" i="146"/>
  <c r="A38" i="146"/>
  <c r="M37" i="146"/>
  <c r="L37" i="146"/>
  <c r="A37" i="146"/>
  <c r="M36" i="146"/>
  <c r="L36" i="146"/>
  <c r="A36" i="146"/>
  <c r="M35" i="146"/>
  <c r="L35" i="146"/>
  <c r="A35" i="146"/>
  <c r="M34" i="146"/>
  <c r="L34" i="146"/>
  <c r="A34" i="146"/>
  <c r="M33" i="146"/>
  <c r="L33" i="146"/>
  <c r="A33" i="146"/>
  <c r="M32" i="146"/>
  <c r="L32" i="146"/>
  <c r="A32" i="146"/>
  <c r="M31" i="146"/>
  <c r="L31" i="146"/>
  <c r="A31" i="146"/>
  <c r="M30" i="146"/>
  <c r="L30" i="146"/>
  <c r="A30" i="146"/>
  <c r="M29" i="146"/>
  <c r="L29" i="146"/>
  <c r="A29" i="146"/>
  <c r="M28" i="146"/>
  <c r="L28" i="146"/>
  <c r="A28" i="146"/>
  <c r="M27" i="146"/>
  <c r="L27" i="146"/>
  <c r="A27" i="146"/>
  <c r="M26" i="146"/>
  <c r="L26" i="146"/>
  <c r="A26" i="146"/>
  <c r="M25" i="146"/>
  <c r="L25" i="146"/>
  <c r="A25" i="146"/>
  <c r="M24" i="146"/>
  <c r="L24" i="146"/>
  <c r="A24" i="146"/>
  <c r="M23" i="146"/>
  <c r="L23" i="146"/>
  <c r="A23" i="146"/>
  <c r="M22" i="146"/>
  <c r="L22" i="146"/>
  <c r="A22" i="146"/>
  <c r="M21" i="146"/>
  <c r="L21" i="146"/>
  <c r="A21" i="146"/>
  <c r="M20" i="146"/>
  <c r="L20" i="146"/>
  <c r="A20" i="146"/>
  <c r="M19" i="146"/>
  <c r="L19" i="146"/>
  <c r="A19" i="146"/>
  <c r="M18" i="146"/>
  <c r="L18" i="146"/>
  <c r="A18" i="146"/>
  <c r="M17" i="146"/>
  <c r="L17" i="146"/>
  <c r="A17" i="146"/>
  <c r="M16" i="146"/>
  <c r="L16" i="146"/>
  <c r="A16" i="146"/>
  <c r="M15" i="146"/>
  <c r="L15" i="146"/>
  <c r="A15" i="146"/>
  <c r="M14" i="146"/>
  <c r="L14" i="146"/>
  <c r="A14" i="146"/>
  <c r="M13" i="146"/>
  <c r="L13" i="146"/>
  <c r="A13" i="146"/>
  <c r="M12" i="146"/>
  <c r="L12" i="146"/>
  <c r="A12" i="146"/>
  <c r="M11" i="146"/>
  <c r="L11" i="146"/>
  <c r="A11" i="146"/>
  <c r="M10" i="146"/>
  <c r="L10" i="146"/>
  <c r="A10" i="146"/>
  <c r="M9" i="146"/>
  <c r="L9" i="146"/>
  <c r="A9" i="146"/>
  <c r="M8" i="146"/>
  <c r="L8" i="146"/>
  <c r="A8" i="146"/>
  <c r="M7" i="146"/>
  <c r="L7" i="146"/>
  <c r="A7" i="146"/>
  <c r="M6" i="146"/>
  <c r="L6" i="146"/>
  <c r="A6" i="146"/>
  <c r="M5" i="146"/>
  <c r="L5" i="146"/>
  <c r="A5" i="146"/>
  <c r="M4" i="146"/>
  <c r="L4" i="146"/>
  <c r="A4" i="146"/>
  <c r="M3" i="146"/>
  <c r="L3" i="146"/>
  <c r="A3" i="146"/>
  <c r="O2" i="146"/>
  <c r="M2" i="146"/>
  <c r="L2" i="146"/>
  <c r="A2" i="146"/>
  <c r="M784" i="144"/>
  <c r="L784" i="144"/>
  <c r="A784" i="144"/>
  <c r="M783" i="144"/>
  <c r="L783" i="144"/>
  <c r="A783" i="144"/>
  <c r="M782" i="144"/>
  <c r="L782" i="144"/>
  <c r="A782" i="144"/>
  <c r="M781" i="144"/>
  <c r="L781" i="144"/>
  <c r="A781" i="144"/>
  <c r="M780" i="144"/>
  <c r="L780" i="144"/>
  <c r="A780" i="144"/>
  <c r="M779" i="144"/>
  <c r="L779" i="144"/>
  <c r="A779" i="144"/>
  <c r="M778" i="144"/>
  <c r="L778" i="144"/>
  <c r="A778" i="144"/>
  <c r="M777" i="144"/>
  <c r="L777" i="144"/>
  <c r="A777" i="144"/>
  <c r="M776" i="144"/>
  <c r="L776" i="144"/>
  <c r="A776" i="144"/>
  <c r="M775" i="144"/>
  <c r="L775" i="144"/>
  <c r="A775" i="144"/>
  <c r="M774" i="144"/>
  <c r="L774" i="144"/>
  <c r="A774" i="144"/>
  <c r="M773" i="144"/>
  <c r="L773" i="144"/>
  <c r="A773" i="144"/>
  <c r="M772" i="144"/>
  <c r="L772" i="144"/>
  <c r="A772" i="144"/>
  <c r="M771" i="144"/>
  <c r="L771" i="144"/>
  <c r="A771" i="144"/>
  <c r="M770" i="144"/>
  <c r="L770" i="144"/>
  <c r="A770" i="144"/>
  <c r="M769" i="144"/>
  <c r="L769" i="144"/>
  <c r="A769" i="144"/>
  <c r="M768" i="144"/>
  <c r="L768" i="144"/>
  <c r="A768" i="144"/>
  <c r="M767" i="144"/>
  <c r="L767" i="144"/>
  <c r="A767" i="144"/>
  <c r="M766" i="144"/>
  <c r="L766" i="144"/>
  <c r="A766" i="144"/>
  <c r="M765" i="144"/>
  <c r="L765" i="144"/>
  <c r="A765" i="144"/>
  <c r="M764" i="144"/>
  <c r="L764" i="144"/>
  <c r="A764" i="144"/>
  <c r="M763" i="144"/>
  <c r="L763" i="144"/>
  <c r="A763" i="144"/>
  <c r="M762" i="144"/>
  <c r="L762" i="144"/>
  <c r="A762" i="144"/>
  <c r="M761" i="144"/>
  <c r="L761" i="144"/>
  <c r="A761" i="144"/>
  <c r="M760" i="144"/>
  <c r="L760" i="144"/>
  <c r="A760" i="144"/>
  <c r="M759" i="144"/>
  <c r="L759" i="144"/>
  <c r="A759" i="144"/>
  <c r="M758" i="144"/>
  <c r="L758" i="144"/>
  <c r="A758" i="144"/>
  <c r="M757" i="144"/>
  <c r="L757" i="144"/>
  <c r="A757" i="144"/>
  <c r="M756" i="144"/>
  <c r="L756" i="144"/>
  <c r="A756" i="144"/>
  <c r="M755" i="144"/>
  <c r="L755" i="144"/>
  <c r="A755" i="144"/>
  <c r="M754" i="144"/>
  <c r="L754" i="144"/>
  <c r="A754" i="144"/>
  <c r="M753" i="144"/>
  <c r="L753" i="144"/>
  <c r="A753" i="144"/>
  <c r="M752" i="144"/>
  <c r="L752" i="144"/>
  <c r="A752" i="144"/>
  <c r="M751" i="144"/>
  <c r="L751" i="144"/>
  <c r="A751" i="144"/>
  <c r="M750" i="144"/>
  <c r="L750" i="144"/>
  <c r="A750" i="144"/>
  <c r="M749" i="144"/>
  <c r="L749" i="144"/>
  <c r="A749" i="144"/>
  <c r="M748" i="144"/>
  <c r="L748" i="144"/>
  <c r="A748" i="144"/>
  <c r="M747" i="144"/>
  <c r="L747" i="144"/>
  <c r="A747" i="144"/>
  <c r="M746" i="144"/>
  <c r="L746" i="144"/>
  <c r="A746" i="144"/>
  <c r="M745" i="144"/>
  <c r="L745" i="144"/>
  <c r="A745" i="144"/>
  <c r="M744" i="144"/>
  <c r="L744" i="144"/>
  <c r="A744" i="144"/>
  <c r="M743" i="144"/>
  <c r="L743" i="144"/>
  <c r="A743" i="144"/>
  <c r="M742" i="144"/>
  <c r="L742" i="144"/>
  <c r="A742" i="144"/>
  <c r="M741" i="144"/>
  <c r="L741" i="144"/>
  <c r="A741" i="144"/>
  <c r="M740" i="144"/>
  <c r="L740" i="144"/>
  <c r="A740" i="144"/>
  <c r="M739" i="144"/>
  <c r="L739" i="144"/>
  <c r="A739" i="144"/>
  <c r="M738" i="144"/>
  <c r="L738" i="144"/>
  <c r="A738" i="144"/>
  <c r="M737" i="144"/>
  <c r="L737" i="144"/>
  <c r="A737" i="144"/>
  <c r="M736" i="144"/>
  <c r="L736" i="144"/>
  <c r="A736" i="144"/>
  <c r="M735" i="144"/>
  <c r="L735" i="144"/>
  <c r="A735" i="144"/>
  <c r="M734" i="144"/>
  <c r="L734" i="144"/>
  <c r="A734" i="144"/>
  <c r="M733" i="144"/>
  <c r="L733" i="144"/>
  <c r="A733" i="144"/>
  <c r="M732" i="144"/>
  <c r="L732" i="144"/>
  <c r="A732" i="144"/>
  <c r="M731" i="144"/>
  <c r="L731" i="144"/>
  <c r="A731" i="144"/>
  <c r="M730" i="144"/>
  <c r="L730" i="144"/>
  <c r="A730" i="144"/>
  <c r="M729" i="144"/>
  <c r="L729" i="144"/>
  <c r="A729" i="144"/>
  <c r="M728" i="144"/>
  <c r="L728" i="144"/>
  <c r="A728" i="144"/>
  <c r="M727" i="144"/>
  <c r="L727" i="144"/>
  <c r="A727" i="144"/>
  <c r="M726" i="144"/>
  <c r="L726" i="144"/>
  <c r="A726" i="144"/>
  <c r="M725" i="144"/>
  <c r="L725" i="144"/>
  <c r="A725" i="144"/>
  <c r="M724" i="144"/>
  <c r="L724" i="144"/>
  <c r="A724" i="144"/>
  <c r="M723" i="144"/>
  <c r="L723" i="144"/>
  <c r="A723" i="144"/>
  <c r="M722" i="144"/>
  <c r="L722" i="144"/>
  <c r="A722" i="144"/>
  <c r="M721" i="144"/>
  <c r="L721" i="144"/>
  <c r="A721" i="144"/>
  <c r="M720" i="144"/>
  <c r="L720" i="144"/>
  <c r="A720" i="144"/>
  <c r="M719" i="144"/>
  <c r="L719" i="144"/>
  <c r="A719" i="144"/>
  <c r="M718" i="144"/>
  <c r="L718" i="144"/>
  <c r="A718" i="144"/>
  <c r="M717" i="144"/>
  <c r="L717" i="144"/>
  <c r="A717" i="144"/>
  <c r="M716" i="144"/>
  <c r="L716" i="144"/>
  <c r="A716" i="144"/>
  <c r="M715" i="144"/>
  <c r="L715" i="144"/>
  <c r="A715" i="144"/>
  <c r="M714" i="144"/>
  <c r="L714" i="144"/>
  <c r="A714" i="144"/>
  <c r="M713" i="144"/>
  <c r="L713" i="144"/>
  <c r="A713" i="144"/>
  <c r="M712" i="144"/>
  <c r="L712" i="144"/>
  <c r="A712" i="144"/>
  <c r="M711" i="144"/>
  <c r="L711" i="144"/>
  <c r="A711" i="144"/>
  <c r="M710" i="144"/>
  <c r="L710" i="144"/>
  <c r="A710" i="144"/>
  <c r="M709" i="144"/>
  <c r="L709" i="144"/>
  <c r="A709" i="144"/>
  <c r="M708" i="144"/>
  <c r="L708" i="144"/>
  <c r="A708" i="144"/>
  <c r="M707" i="144"/>
  <c r="L707" i="144"/>
  <c r="A707" i="144"/>
  <c r="M706" i="144"/>
  <c r="L706" i="144"/>
  <c r="A706" i="144"/>
  <c r="M705" i="144"/>
  <c r="L705" i="144"/>
  <c r="A705" i="144"/>
  <c r="M704" i="144"/>
  <c r="L704" i="144"/>
  <c r="A704" i="144"/>
  <c r="M703" i="144"/>
  <c r="L703" i="144"/>
  <c r="A703" i="144"/>
  <c r="M702" i="144"/>
  <c r="L702" i="144"/>
  <c r="A702" i="144"/>
  <c r="M701" i="144"/>
  <c r="L701" i="144"/>
  <c r="A701" i="144"/>
  <c r="M700" i="144"/>
  <c r="L700" i="144"/>
  <c r="A700" i="144"/>
  <c r="M699" i="144"/>
  <c r="L699" i="144"/>
  <c r="A699" i="144"/>
  <c r="M698" i="144"/>
  <c r="L698" i="144"/>
  <c r="A698" i="144"/>
  <c r="M697" i="144"/>
  <c r="L697" i="144"/>
  <c r="A697" i="144"/>
  <c r="M696" i="144"/>
  <c r="L696" i="144"/>
  <c r="A696" i="144"/>
  <c r="M695" i="144"/>
  <c r="L695" i="144"/>
  <c r="A695" i="144"/>
  <c r="M694" i="144"/>
  <c r="L694" i="144"/>
  <c r="A694" i="144"/>
  <c r="M693" i="144"/>
  <c r="L693" i="144"/>
  <c r="A693" i="144"/>
  <c r="M692" i="144"/>
  <c r="L692" i="144"/>
  <c r="A692" i="144"/>
  <c r="M691" i="144"/>
  <c r="L691" i="144"/>
  <c r="A691" i="144"/>
  <c r="M690" i="144"/>
  <c r="L690" i="144"/>
  <c r="A690" i="144"/>
  <c r="M689" i="144"/>
  <c r="L689" i="144"/>
  <c r="A689" i="144"/>
  <c r="M688" i="144"/>
  <c r="L688" i="144"/>
  <c r="A688" i="144"/>
  <c r="M687" i="144"/>
  <c r="L687" i="144"/>
  <c r="A687" i="144"/>
  <c r="M686" i="144"/>
  <c r="L686" i="144"/>
  <c r="A686" i="144"/>
  <c r="M685" i="144"/>
  <c r="L685" i="144"/>
  <c r="A685" i="144"/>
  <c r="M684" i="144"/>
  <c r="L684" i="144"/>
  <c r="A684" i="144"/>
  <c r="M683" i="144"/>
  <c r="L683" i="144"/>
  <c r="A683" i="144"/>
  <c r="M682" i="144"/>
  <c r="L682" i="144"/>
  <c r="A682" i="144"/>
  <c r="M681" i="144"/>
  <c r="L681" i="144"/>
  <c r="A681" i="144"/>
  <c r="M680" i="144"/>
  <c r="L680" i="144"/>
  <c r="A680" i="144"/>
  <c r="M679" i="144"/>
  <c r="L679" i="144"/>
  <c r="A679" i="144"/>
  <c r="M678" i="144"/>
  <c r="L678" i="144"/>
  <c r="A678" i="144"/>
  <c r="M677" i="144"/>
  <c r="L677" i="144"/>
  <c r="A677" i="144"/>
  <c r="M676" i="144"/>
  <c r="L676" i="144"/>
  <c r="A676" i="144"/>
  <c r="M675" i="144"/>
  <c r="L675" i="144"/>
  <c r="A675" i="144"/>
  <c r="M674" i="144"/>
  <c r="L674" i="144"/>
  <c r="A674" i="144"/>
  <c r="M673" i="144"/>
  <c r="L673" i="144"/>
  <c r="A673" i="144"/>
  <c r="M672" i="144"/>
  <c r="L672" i="144"/>
  <c r="A672" i="144"/>
  <c r="M671" i="144"/>
  <c r="L671" i="144"/>
  <c r="A671" i="144"/>
  <c r="M670" i="144"/>
  <c r="L670" i="144"/>
  <c r="A670" i="144"/>
  <c r="M669" i="144"/>
  <c r="L669" i="144"/>
  <c r="A669" i="144"/>
  <c r="M668" i="144"/>
  <c r="L668" i="144"/>
  <c r="A668" i="144"/>
  <c r="M667" i="144"/>
  <c r="L667" i="144"/>
  <c r="A667" i="144"/>
  <c r="M666" i="144"/>
  <c r="L666" i="144"/>
  <c r="A666" i="144"/>
  <c r="M665" i="144"/>
  <c r="L665" i="144"/>
  <c r="A665" i="144"/>
  <c r="M664" i="144"/>
  <c r="L664" i="144"/>
  <c r="A664" i="144"/>
  <c r="M663" i="144"/>
  <c r="L663" i="144"/>
  <c r="A663" i="144"/>
  <c r="M662" i="144"/>
  <c r="L662" i="144"/>
  <c r="A662" i="144"/>
  <c r="M661" i="144"/>
  <c r="L661" i="144"/>
  <c r="A661" i="144"/>
  <c r="M660" i="144"/>
  <c r="L660" i="144"/>
  <c r="A660" i="144"/>
  <c r="M659" i="144"/>
  <c r="L659" i="144"/>
  <c r="A659" i="144"/>
  <c r="M658" i="144"/>
  <c r="L658" i="144"/>
  <c r="A658" i="144"/>
  <c r="M657" i="144"/>
  <c r="L657" i="144"/>
  <c r="A657" i="144"/>
  <c r="M656" i="144"/>
  <c r="L656" i="144"/>
  <c r="A656" i="144"/>
  <c r="M655" i="144"/>
  <c r="L655" i="144"/>
  <c r="A655" i="144"/>
  <c r="M654" i="144"/>
  <c r="L654" i="144"/>
  <c r="A654" i="144"/>
  <c r="M653" i="144"/>
  <c r="L653" i="144"/>
  <c r="A653" i="144"/>
  <c r="M652" i="144"/>
  <c r="L652" i="144"/>
  <c r="A652" i="144"/>
  <c r="M651" i="144"/>
  <c r="L651" i="144"/>
  <c r="A651" i="144"/>
  <c r="M650" i="144"/>
  <c r="L650" i="144"/>
  <c r="A650" i="144"/>
  <c r="M649" i="144"/>
  <c r="L649" i="144"/>
  <c r="A649" i="144"/>
  <c r="M648" i="144"/>
  <c r="L648" i="144"/>
  <c r="A648" i="144"/>
  <c r="M647" i="144"/>
  <c r="L647" i="144"/>
  <c r="A647" i="144"/>
  <c r="M646" i="144"/>
  <c r="L646" i="144"/>
  <c r="A646" i="144"/>
  <c r="M645" i="144"/>
  <c r="L645" i="144"/>
  <c r="A645" i="144"/>
  <c r="M644" i="144"/>
  <c r="L644" i="144"/>
  <c r="A644" i="144"/>
  <c r="M643" i="144"/>
  <c r="L643" i="144"/>
  <c r="A643" i="144"/>
  <c r="M642" i="144"/>
  <c r="L642" i="144"/>
  <c r="A642" i="144"/>
  <c r="M641" i="144"/>
  <c r="L641" i="144"/>
  <c r="A641" i="144"/>
  <c r="M640" i="144"/>
  <c r="L640" i="144"/>
  <c r="A640" i="144"/>
  <c r="M639" i="144"/>
  <c r="L639" i="144"/>
  <c r="A639" i="144"/>
  <c r="M638" i="144"/>
  <c r="L638" i="144"/>
  <c r="A638" i="144"/>
  <c r="M637" i="144"/>
  <c r="L637" i="144"/>
  <c r="A637" i="144"/>
  <c r="M636" i="144"/>
  <c r="L636" i="144"/>
  <c r="A636" i="144"/>
  <c r="M635" i="144"/>
  <c r="L635" i="144"/>
  <c r="A635" i="144"/>
  <c r="M634" i="144"/>
  <c r="L634" i="144"/>
  <c r="A634" i="144"/>
  <c r="M633" i="144"/>
  <c r="L633" i="144"/>
  <c r="A633" i="144"/>
  <c r="M632" i="144"/>
  <c r="L632" i="144"/>
  <c r="A632" i="144"/>
  <c r="M631" i="144"/>
  <c r="L631" i="144"/>
  <c r="A631" i="144"/>
  <c r="M630" i="144"/>
  <c r="L630" i="144"/>
  <c r="A630" i="144"/>
  <c r="M629" i="144"/>
  <c r="L629" i="144"/>
  <c r="A629" i="144"/>
  <c r="M628" i="144"/>
  <c r="L628" i="144"/>
  <c r="A628" i="144"/>
  <c r="M627" i="144"/>
  <c r="L627" i="144"/>
  <c r="A627" i="144"/>
  <c r="M626" i="144"/>
  <c r="L626" i="144"/>
  <c r="A626" i="144"/>
  <c r="M625" i="144"/>
  <c r="L625" i="144"/>
  <c r="A625" i="144"/>
  <c r="M624" i="144"/>
  <c r="L624" i="144"/>
  <c r="A624" i="144"/>
  <c r="M623" i="144"/>
  <c r="L623" i="144"/>
  <c r="A623" i="144"/>
  <c r="M622" i="144"/>
  <c r="L622" i="144"/>
  <c r="A622" i="144"/>
  <c r="M621" i="144"/>
  <c r="L621" i="144"/>
  <c r="A621" i="144"/>
  <c r="M620" i="144"/>
  <c r="L620" i="144"/>
  <c r="A620" i="144"/>
  <c r="M619" i="144"/>
  <c r="L619" i="144"/>
  <c r="A619" i="144"/>
  <c r="M618" i="144"/>
  <c r="L618" i="144"/>
  <c r="A618" i="144"/>
  <c r="M617" i="144"/>
  <c r="L617" i="144"/>
  <c r="A617" i="144"/>
  <c r="M616" i="144"/>
  <c r="L616" i="144"/>
  <c r="A616" i="144"/>
  <c r="M615" i="144"/>
  <c r="L615" i="144"/>
  <c r="A615" i="144"/>
  <c r="M614" i="144"/>
  <c r="L614" i="144"/>
  <c r="A614" i="144"/>
  <c r="M613" i="144"/>
  <c r="L613" i="144"/>
  <c r="A613" i="144"/>
  <c r="M612" i="144"/>
  <c r="L612" i="144"/>
  <c r="A612" i="144"/>
  <c r="M611" i="144"/>
  <c r="L611" i="144"/>
  <c r="A611" i="144"/>
  <c r="M610" i="144"/>
  <c r="L610" i="144"/>
  <c r="A610" i="144"/>
  <c r="M609" i="144"/>
  <c r="L609" i="144"/>
  <c r="A609" i="144"/>
  <c r="M608" i="144"/>
  <c r="L608" i="144"/>
  <c r="A608" i="144"/>
  <c r="M607" i="144"/>
  <c r="L607" i="144"/>
  <c r="A607" i="144"/>
  <c r="M606" i="144"/>
  <c r="L606" i="144"/>
  <c r="A606" i="144"/>
  <c r="M605" i="144"/>
  <c r="L605" i="144"/>
  <c r="A605" i="144"/>
  <c r="M604" i="144"/>
  <c r="L604" i="144"/>
  <c r="A604" i="144"/>
  <c r="M603" i="144"/>
  <c r="L603" i="144"/>
  <c r="A603" i="144"/>
  <c r="M602" i="144"/>
  <c r="L602" i="144"/>
  <c r="A602" i="144"/>
  <c r="M601" i="144"/>
  <c r="L601" i="144"/>
  <c r="A601" i="144"/>
  <c r="M600" i="144"/>
  <c r="L600" i="144"/>
  <c r="A600" i="144"/>
  <c r="M599" i="144"/>
  <c r="L599" i="144"/>
  <c r="A599" i="144"/>
  <c r="M598" i="144"/>
  <c r="L598" i="144"/>
  <c r="A598" i="144"/>
  <c r="M597" i="144"/>
  <c r="L597" i="144"/>
  <c r="A597" i="144"/>
  <c r="M596" i="144"/>
  <c r="L596" i="144"/>
  <c r="A596" i="144"/>
  <c r="M595" i="144"/>
  <c r="L595" i="144"/>
  <c r="A595" i="144"/>
  <c r="M594" i="144"/>
  <c r="L594" i="144"/>
  <c r="A594" i="144"/>
  <c r="M593" i="144"/>
  <c r="L593" i="144"/>
  <c r="A593" i="144"/>
  <c r="M592" i="144"/>
  <c r="L592" i="144"/>
  <c r="A592" i="144"/>
  <c r="M591" i="144"/>
  <c r="L591" i="144"/>
  <c r="A591" i="144"/>
  <c r="M590" i="144"/>
  <c r="L590" i="144"/>
  <c r="A590" i="144"/>
  <c r="M589" i="144"/>
  <c r="L589" i="144"/>
  <c r="A589" i="144"/>
  <c r="M588" i="144"/>
  <c r="L588" i="144"/>
  <c r="A588" i="144"/>
  <c r="M587" i="144"/>
  <c r="L587" i="144"/>
  <c r="A587" i="144"/>
  <c r="M586" i="144"/>
  <c r="L586" i="144"/>
  <c r="A586" i="144"/>
  <c r="M585" i="144"/>
  <c r="L585" i="144"/>
  <c r="A585" i="144"/>
  <c r="M584" i="144"/>
  <c r="L584" i="144"/>
  <c r="A584" i="144"/>
  <c r="M583" i="144"/>
  <c r="L583" i="144"/>
  <c r="A583" i="144"/>
  <c r="M582" i="144"/>
  <c r="L582" i="144"/>
  <c r="A582" i="144"/>
  <c r="M581" i="144"/>
  <c r="L581" i="144"/>
  <c r="A581" i="144"/>
  <c r="M580" i="144"/>
  <c r="L580" i="144"/>
  <c r="A580" i="144"/>
  <c r="M579" i="144"/>
  <c r="L579" i="144"/>
  <c r="A579" i="144"/>
  <c r="M578" i="144"/>
  <c r="L578" i="144"/>
  <c r="A578" i="144"/>
  <c r="M577" i="144"/>
  <c r="L577" i="144"/>
  <c r="A577" i="144"/>
  <c r="M576" i="144"/>
  <c r="L576" i="144"/>
  <c r="A576" i="144"/>
  <c r="M575" i="144"/>
  <c r="L575" i="144"/>
  <c r="A575" i="144"/>
  <c r="M574" i="144"/>
  <c r="L574" i="144"/>
  <c r="A574" i="144"/>
  <c r="M573" i="144"/>
  <c r="L573" i="144"/>
  <c r="A573" i="144"/>
  <c r="M572" i="144"/>
  <c r="L572" i="144"/>
  <c r="A572" i="144"/>
  <c r="M571" i="144"/>
  <c r="L571" i="144"/>
  <c r="A571" i="144"/>
  <c r="M570" i="144"/>
  <c r="L570" i="144"/>
  <c r="A570" i="144"/>
  <c r="M569" i="144"/>
  <c r="L569" i="144"/>
  <c r="A569" i="144"/>
  <c r="M568" i="144"/>
  <c r="L568" i="144"/>
  <c r="A568" i="144"/>
  <c r="M567" i="144"/>
  <c r="L567" i="144"/>
  <c r="A567" i="144"/>
  <c r="M566" i="144"/>
  <c r="L566" i="144"/>
  <c r="A566" i="144"/>
  <c r="M565" i="144"/>
  <c r="L565" i="144"/>
  <c r="A565" i="144"/>
  <c r="M564" i="144"/>
  <c r="L564" i="144"/>
  <c r="A564" i="144"/>
  <c r="M563" i="144"/>
  <c r="L563" i="144"/>
  <c r="A563" i="144"/>
  <c r="M562" i="144"/>
  <c r="L562" i="144"/>
  <c r="A562" i="144"/>
  <c r="M561" i="144"/>
  <c r="L561" i="144"/>
  <c r="A561" i="144"/>
  <c r="M560" i="144"/>
  <c r="L560" i="144"/>
  <c r="A560" i="144"/>
  <c r="M559" i="144"/>
  <c r="L559" i="144"/>
  <c r="A559" i="144"/>
  <c r="M558" i="144"/>
  <c r="L558" i="144"/>
  <c r="A558" i="144"/>
  <c r="M557" i="144"/>
  <c r="L557" i="144"/>
  <c r="A557" i="144"/>
  <c r="M556" i="144"/>
  <c r="L556" i="144"/>
  <c r="A556" i="144"/>
  <c r="M555" i="144"/>
  <c r="L555" i="144"/>
  <c r="A555" i="144"/>
  <c r="M554" i="144"/>
  <c r="L554" i="144"/>
  <c r="A554" i="144"/>
  <c r="M553" i="144"/>
  <c r="L553" i="144"/>
  <c r="A553" i="144"/>
  <c r="M552" i="144"/>
  <c r="L552" i="144"/>
  <c r="A552" i="144"/>
  <c r="M551" i="144"/>
  <c r="L551" i="144"/>
  <c r="A551" i="144"/>
  <c r="M550" i="144"/>
  <c r="L550" i="144"/>
  <c r="A550" i="144"/>
  <c r="M549" i="144"/>
  <c r="L549" i="144"/>
  <c r="A549" i="144"/>
  <c r="M548" i="144"/>
  <c r="L548" i="144"/>
  <c r="A548" i="144"/>
  <c r="M547" i="144"/>
  <c r="L547" i="144"/>
  <c r="A547" i="144"/>
  <c r="M546" i="144"/>
  <c r="L546" i="144"/>
  <c r="A546" i="144"/>
  <c r="M545" i="144"/>
  <c r="L545" i="144"/>
  <c r="A545" i="144"/>
  <c r="M544" i="144"/>
  <c r="L544" i="144"/>
  <c r="A544" i="144"/>
  <c r="M543" i="144"/>
  <c r="L543" i="144"/>
  <c r="A543" i="144"/>
  <c r="M542" i="144"/>
  <c r="L542" i="144"/>
  <c r="A542" i="144"/>
  <c r="M541" i="144"/>
  <c r="L541" i="144"/>
  <c r="A541" i="144"/>
  <c r="M540" i="144"/>
  <c r="L540" i="144"/>
  <c r="A540" i="144"/>
  <c r="M539" i="144"/>
  <c r="L539" i="144"/>
  <c r="A539" i="144"/>
  <c r="M538" i="144"/>
  <c r="L538" i="144"/>
  <c r="A538" i="144"/>
  <c r="M537" i="144"/>
  <c r="L537" i="144"/>
  <c r="A537" i="144"/>
  <c r="M536" i="144"/>
  <c r="L536" i="144"/>
  <c r="A536" i="144"/>
  <c r="M535" i="144"/>
  <c r="L535" i="144"/>
  <c r="A535" i="144"/>
  <c r="M534" i="144"/>
  <c r="L534" i="144"/>
  <c r="A534" i="144"/>
  <c r="M533" i="144"/>
  <c r="L533" i="144"/>
  <c r="A533" i="144"/>
  <c r="M532" i="144"/>
  <c r="L532" i="144"/>
  <c r="A532" i="144"/>
  <c r="M531" i="144"/>
  <c r="L531" i="144"/>
  <c r="A531" i="144"/>
  <c r="M530" i="144"/>
  <c r="L530" i="144"/>
  <c r="A530" i="144"/>
  <c r="M529" i="144"/>
  <c r="L529" i="144"/>
  <c r="A529" i="144"/>
  <c r="M528" i="144"/>
  <c r="L528" i="144"/>
  <c r="A528" i="144"/>
  <c r="M527" i="144"/>
  <c r="L527" i="144"/>
  <c r="A527" i="144"/>
  <c r="M526" i="144"/>
  <c r="L526" i="144"/>
  <c r="A526" i="144"/>
  <c r="M525" i="144"/>
  <c r="L525" i="144"/>
  <c r="A525" i="144"/>
  <c r="M524" i="144"/>
  <c r="L524" i="144"/>
  <c r="A524" i="144"/>
  <c r="M523" i="144"/>
  <c r="L523" i="144"/>
  <c r="A523" i="144"/>
  <c r="M522" i="144"/>
  <c r="L522" i="144"/>
  <c r="A522" i="144"/>
  <c r="M521" i="144"/>
  <c r="L521" i="144"/>
  <c r="A521" i="144"/>
  <c r="M520" i="144"/>
  <c r="L520" i="144"/>
  <c r="A520" i="144"/>
  <c r="M519" i="144"/>
  <c r="L519" i="144"/>
  <c r="A519" i="144"/>
  <c r="M518" i="144"/>
  <c r="L518" i="144"/>
  <c r="A518" i="144"/>
  <c r="M517" i="144"/>
  <c r="L517" i="144"/>
  <c r="A517" i="144"/>
  <c r="M516" i="144"/>
  <c r="L516" i="144"/>
  <c r="A516" i="144"/>
  <c r="M515" i="144"/>
  <c r="L515" i="144"/>
  <c r="A515" i="144"/>
  <c r="M514" i="144"/>
  <c r="L514" i="144"/>
  <c r="A514" i="144"/>
  <c r="M513" i="144"/>
  <c r="L513" i="144"/>
  <c r="A513" i="144"/>
  <c r="M512" i="144"/>
  <c r="L512" i="144"/>
  <c r="A512" i="144"/>
  <c r="M511" i="144"/>
  <c r="L511" i="144"/>
  <c r="A511" i="144"/>
  <c r="M510" i="144"/>
  <c r="L510" i="144"/>
  <c r="A510" i="144"/>
  <c r="M509" i="144"/>
  <c r="L509" i="144"/>
  <c r="A509" i="144"/>
  <c r="M508" i="144"/>
  <c r="L508" i="144"/>
  <c r="A508" i="144"/>
  <c r="M507" i="144"/>
  <c r="L507" i="144"/>
  <c r="A507" i="144"/>
  <c r="M506" i="144"/>
  <c r="L506" i="144"/>
  <c r="A506" i="144"/>
  <c r="M505" i="144"/>
  <c r="L505" i="144"/>
  <c r="A505" i="144"/>
  <c r="M504" i="144"/>
  <c r="L504" i="144"/>
  <c r="A504" i="144"/>
  <c r="M503" i="144"/>
  <c r="L503" i="144"/>
  <c r="A503" i="144"/>
  <c r="M502" i="144"/>
  <c r="L502" i="144"/>
  <c r="A502" i="144"/>
  <c r="M501" i="144"/>
  <c r="L501" i="144"/>
  <c r="A501" i="144"/>
  <c r="M500" i="144"/>
  <c r="L500" i="144"/>
  <c r="A500" i="144"/>
  <c r="M499" i="144"/>
  <c r="L499" i="144"/>
  <c r="A499" i="144"/>
  <c r="M498" i="144"/>
  <c r="L498" i="144"/>
  <c r="A498" i="144"/>
  <c r="M497" i="144"/>
  <c r="L497" i="144"/>
  <c r="A497" i="144"/>
  <c r="M496" i="144"/>
  <c r="L496" i="144"/>
  <c r="A496" i="144"/>
  <c r="M495" i="144"/>
  <c r="L495" i="144"/>
  <c r="A495" i="144"/>
  <c r="M494" i="144"/>
  <c r="L494" i="144"/>
  <c r="A494" i="144"/>
  <c r="M493" i="144"/>
  <c r="L493" i="144"/>
  <c r="A493" i="144"/>
  <c r="M492" i="144"/>
  <c r="L492" i="144"/>
  <c r="A492" i="144"/>
  <c r="M491" i="144"/>
  <c r="L491" i="144"/>
  <c r="A491" i="144"/>
  <c r="M490" i="144"/>
  <c r="L490" i="144"/>
  <c r="A490" i="144"/>
  <c r="M489" i="144"/>
  <c r="L489" i="144"/>
  <c r="A489" i="144"/>
  <c r="M488" i="144"/>
  <c r="L488" i="144"/>
  <c r="A488" i="144"/>
  <c r="M487" i="144"/>
  <c r="L487" i="144"/>
  <c r="A487" i="144"/>
  <c r="M486" i="144"/>
  <c r="L486" i="144"/>
  <c r="A486" i="144"/>
  <c r="M485" i="144"/>
  <c r="L485" i="144"/>
  <c r="A485" i="144"/>
  <c r="M484" i="144"/>
  <c r="L484" i="144"/>
  <c r="A484" i="144"/>
  <c r="M483" i="144"/>
  <c r="L483" i="144"/>
  <c r="A483" i="144"/>
  <c r="M482" i="144"/>
  <c r="L482" i="144"/>
  <c r="A482" i="144"/>
  <c r="M481" i="144"/>
  <c r="L481" i="144"/>
  <c r="A481" i="144"/>
  <c r="M480" i="144"/>
  <c r="L480" i="144"/>
  <c r="A480" i="144"/>
  <c r="M479" i="144"/>
  <c r="L479" i="144"/>
  <c r="A479" i="144"/>
  <c r="M478" i="144"/>
  <c r="L478" i="144"/>
  <c r="A478" i="144"/>
  <c r="M477" i="144"/>
  <c r="L477" i="144"/>
  <c r="A477" i="144"/>
  <c r="M476" i="144"/>
  <c r="L476" i="144"/>
  <c r="A476" i="144"/>
  <c r="M475" i="144"/>
  <c r="L475" i="144"/>
  <c r="A475" i="144"/>
  <c r="M474" i="144"/>
  <c r="L474" i="144"/>
  <c r="A474" i="144"/>
  <c r="M473" i="144"/>
  <c r="L473" i="144"/>
  <c r="A473" i="144"/>
  <c r="M472" i="144"/>
  <c r="L472" i="144"/>
  <c r="A472" i="144"/>
  <c r="M471" i="144"/>
  <c r="L471" i="144"/>
  <c r="A471" i="144"/>
  <c r="M470" i="144"/>
  <c r="L470" i="144"/>
  <c r="A470" i="144"/>
  <c r="M469" i="144"/>
  <c r="L469" i="144"/>
  <c r="A469" i="144"/>
  <c r="M468" i="144"/>
  <c r="L468" i="144"/>
  <c r="A468" i="144"/>
  <c r="M467" i="144"/>
  <c r="L467" i="144"/>
  <c r="A467" i="144"/>
  <c r="M466" i="144"/>
  <c r="L466" i="144"/>
  <c r="A466" i="144"/>
  <c r="M465" i="144"/>
  <c r="L465" i="144"/>
  <c r="A465" i="144"/>
  <c r="M464" i="144"/>
  <c r="L464" i="144"/>
  <c r="A464" i="144"/>
  <c r="M463" i="144"/>
  <c r="L463" i="144"/>
  <c r="A463" i="144"/>
  <c r="M462" i="144"/>
  <c r="L462" i="144"/>
  <c r="A462" i="144"/>
  <c r="M461" i="144"/>
  <c r="L461" i="144"/>
  <c r="A461" i="144"/>
  <c r="M460" i="144"/>
  <c r="L460" i="144"/>
  <c r="A460" i="144"/>
  <c r="M459" i="144"/>
  <c r="L459" i="144"/>
  <c r="A459" i="144"/>
  <c r="M458" i="144"/>
  <c r="L458" i="144"/>
  <c r="A458" i="144"/>
  <c r="M457" i="144"/>
  <c r="L457" i="144"/>
  <c r="A457" i="144"/>
  <c r="M456" i="144"/>
  <c r="L456" i="144"/>
  <c r="A456" i="144"/>
  <c r="M455" i="144"/>
  <c r="L455" i="144"/>
  <c r="A455" i="144"/>
  <c r="M454" i="144"/>
  <c r="L454" i="144"/>
  <c r="A454" i="144"/>
  <c r="M453" i="144"/>
  <c r="L453" i="144"/>
  <c r="A453" i="144"/>
  <c r="M452" i="144"/>
  <c r="L452" i="144"/>
  <c r="A452" i="144"/>
  <c r="M451" i="144"/>
  <c r="L451" i="144"/>
  <c r="A451" i="144"/>
  <c r="M450" i="144"/>
  <c r="L450" i="144"/>
  <c r="A450" i="144"/>
  <c r="M449" i="144"/>
  <c r="L449" i="144"/>
  <c r="A449" i="144"/>
  <c r="M448" i="144"/>
  <c r="L448" i="144"/>
  <c r="A448" i="144"/>
  <c r="M447" i="144"/>
  <c r="L447" i="144"/>
  <c r="A447" i="144"/>
  <c r="M446" i="144"/>
  <c r="L446" i="144"/>
  <c r="A446" i="144"/>
  <c r="M445" i="144"/>
  <c r="L445" i="144"/>
  <c r="A445" i="144"/>
  <c r="M444" i="144"/>
  <c r="L444" i="144"/>
  <c r="A444" i="144"/>
  <c r="M443" i="144"/>
  <c r="L443" i="144"/>
  <c r="A443" i="144"/>
  <c r="M442" i="144"/>
  <c r="L442" i="144"/>
  <c r="A442" i="144"/>
  <c r="M441" i="144"/>
  <c r="L441" i="144"/>
  <c r="A441" i="144"/>
  <c r="M440" i="144"/>
  <c r="L440" i="144"/>
  <c r="A440" i="144"/>
  <c r="M439" i="144"/>
  <c r="L439" i="144"/>
  <c r="A439" i="144"/>
  <c r="M438" i="144"/>
  <c r="L438" i="144"/>
  <c r="A438" i="144"/>
  <c r="M437" i="144"/>
  <c r="L437" i="144"/>
  <c r="A437" i="144"/>
  <c r="M436" i="144"/>
  <c r="L436" i="144"/>
  <c r="A436" i="144"/>
  <c r="M435" i="144"/>
  <c r="L435" i="144"/>
  <c r="A435" i="144"/>
  <c r="M434" i="144"/>
  <c r="L434" i="144"/>
  <c r="A434" i="144"/>
  <c r="M433" i="144"/>
  <c r="L433" i="144"/>
  <c r="A433" i="144"/>
  <c r="M432" i="144"/>
  <c r="L432" i="144"/>
  <c r="A432" i="144"/>
  <c r="M431" i="144"/>
  <c r="L431" i="144"/>
  <c r="A431" i="144"/>
  <c r="M430" i="144"/>
  <c r="L430" i="144"/>
  <c r="A430" i="144"/>
  <c r="M429" i="144"/>
  <c r="L429" i="144"/>
  <c r="A429" i="144"/>
  <c r="M428" i="144"/>
  <c r="L428" i="144"/>
  <c r="A428" i="144"/>
  <c r="M427" i="144"/>
  <c r="L427" i="144"/>
  <c r="A427" i="144"/>
  <c r="M426" i="144"/>
  <c r="L426" i="144"/>
  <c r="A426" i="144"/>
  <c r="M425" i="144"/>
  <c r="L425" i="144"/>
  <c r="A425" i="144"/>
  <c r="M424" i="144"/>
  <c r="L424" i="144"/>
  <c r="A424" i="144"/>
  <c r="M423" i="144"/>
  <c r="L423" i="144"/>
  <c r="A423" i="144"/>
  <c r="M422" i="144"/>
  <c r="L422" i="144"/>
  <c r="A422" i="144"/>
  <c r="M421" i="144"/>
  <c r="L421" i="144"/>
  <c r="A421" i="144"/>
  <c r="M420" i="144"/>
  <c r="L420" i="144"/>
  <c r="A420" i="144"/>
  <c r="M419" i="144"/>
  <c r="L419" i="144"/>
  <c r="A419" i="144"/>
  <c r="M418" i="144"/>
  <c r="L418" i="144"/>
  <c r="A418" i="144"/>
  <c r="M417" i="144"/>
  <c r="L417" i="144"/>
  <c r="A417" i="144"/>
  <c r="M416" i="144"/>
  <c r="L416" i="144"/>
  <c r="A416" i="144"/>
  <c r="M415" i="144"/>
  <c r="L415" i="144"/>
  <c r="A415" i="144"/>
  <c r="M414" i="144"/>
  <c r="L414" i="144"/>
  <c r="A414" i="144"/>
  <c r="M413" i="144"/>
  <c r="L413" i="144"/>
  <c r="A413" i="144"/>
  <c r="M412" i="144"/>
  <c r="L412" i="144"/>
  <c r="A412" i="144"/>
  <c r="M411" i="144"/>
  <c r="L411" i="144"/>
  <c r="A411" i="144"/>
  <c r="M410" i="144"/>
  <c r="L410" i="144"/>
  <c r="A410" i="144"/>
  <c r="M409" i="144"/>
  <c r="L409" i="144"/>
  <c r="A409" i="144"/>
  <c r="M408" i="144"/>
  <c r="L408" i="144"/>
  <c r="A408" i="144"/>
  <c r="M407" i="144"/>
  <c r="L407" i="144"/>
  <c r="A407" i="144"/>
  <c r="M406" i="144"/>
  <c r="L406" i="144"/>
  <c r="A406" i="144"/>
  <c r="M405" i="144"/>
  <c r="L405" i="144"/>
  <c r="A405" i="144"/>
  <c r="M404" i="144"/>
  <c r="L404" i="144"/>
  <c r="A404" i="144"/>
  <c r="M403" i="144"/>
  <c r="L403" i="144"/>
  <c r="A403" i="144"/>
  <c r="M402" i="144"/>
  <c r="L402" i="144"/>
  <c r="A402" i="144"/>
  <c r="M401" i="144"/>
  <c r="L401" i="144"/>
  <c r="A401" i="144"/>
  <c r="M400" i="144"/>
  <c r="L400" i="144"/>
  <c r="A400" i="144"/>
  <c r="M399" i="144"/>
  <c r="L399" i="144"/>
  <c r="A399" i="144"/>
  <c r="M398" i="144"/>
  <c r="L398" i="144"/>
  <c r="A398" i="144"/>
  <c r="M397" i="144"/>
  <c r="L397" i="144"/>
  <c r="A397" i="144"/>
  <c r="M396" i="144"/>
  <c r="L396" i="144"/>
  <c r="A396" i="144"/>
  <c r="M395" i="144"/>
  <c r="L395" i="144"/>
  <c r="A395" i="144"/>
  <c r="M394" i="144"/>
  <c r="L394" i="144"/>
  <c r="A394" i="144"/>
  <c r="M393" i="144"/>
  <c r="L393" i="144"/>
  <c r="A393" i="144"/>
  <c r="M392" i="144"/>
  <c r="L392" i="144"/>
  <c r="A392" i="144"/>
  <c r="M391" i="144"/>
  <c r="L391" i="144"/>
  <c r="A391" i="144"/>
  <c r="M390" i="144"/>
  <c r="L390" i="144"/>
  <c r="A390" i="144"/>
  <c r="M389" i="144"/>
  <c r="L389" i="144"/>
  <c r="A389" i="144"/>
  <c r="M388" i="144"/>
  <c r="L388" i="144"/>
  <c r="A388" i="144"/>
  <c r="M387" i="144"/>
  <c r="L387" i="144"/>
  <c r="A387" i="144"/>
  <c r="M386" i="144"/>
  <c r="L386" i="144"/>
  <c r="A386" i="144"/>
  <c r="M385" i="144"/>
  <c r="L385" i="144"/>
  <c r="A385" i="144"/>
  <c r="M384" i="144"/>
  <c r="L384" i="144"/>
  <c r="A384" i="144"/>
  <c r="M383" i="144"/>
  <c r="L383" i="144"/>
  <c r="A383" i="144"/>
  <c r="M382" i="144"/>
  <c r="L382" i="144"/>
  <c r="A382" i="144"/>
  <c r="M381" i="144"/>
  <c r="L381" i="144"/>
  <c r="A381" i="144"/>
  <c r="M380" i="144"/>
  <c r="L380" i="144"/>
  <c r="A380" i="144"/>
  <c r="M379" i="144"/>
  <c r="L379" i="144"/>
  <c r="A379" i="144"/>
  <c r="M378" i="144"/>
  <c r="L378" i="144"/>
  <c r="A378" i="144"/>
  <c r="M377" i="144"/>
  <c r="L377" i="144"/>
  <c r="A377" i="144"/>
  <c r="M376" i="144"/>
  <c r="L376" i="144"/>
  <c r="A376" i="144"/>
  <c r="M375" i="144"/>
  <c r="L375" i="144"/>
  <c r="A375" i="144"/>
  <c r="M374" i="144"/>
  <c r="L374" i="144"/>
  <c r="A374" i="144"/>
  <c r="M373" i="144"/>
  <c r="L373" i="144"/>
  <c r="A373" i="144"/>
  <c r="M372" i="144"/>
  <c r="L372" i="144"/>
  <c r="A372" i="144"/>
  <c r="M371" i="144"/>
  <c r="L371" i="144"/>
  <c r="A371" i="144"/>
  <c r="M370" i="144"/>
  <c r="L370" i="144"/>
  <c r="A370" i="144"/>
  <c r="M369" i="144"/>
  <c r="L369" i="144"/>
  <c r="A369" i="144"/>
  <c r="M368" i="144"/>
  <c r="L368" i="144"/>
  <c r="A368" i="144"/>
  <c r="M367" i="144"/>
  <c r="L367" i="144"/>
  <c r="A367" i="144"/>
  <c r="M366" i="144"/>
  <c r="L366" i="144"/>
  <c r="A366" i="144"/>
  <c r="M365" i="144"/>
  <c r="L365" i="144"/>
  <c r="A365" i="144"/>
  <c r="M364" i="144"/>
  <c r="L364" i="144"/>
  <c r="A364" i="144"/>
  <c r="M363" i="144"/>
  <c r="L363" i="144"/>
  <c r="A363" i="144"/>
  <c r="S362" i="144"/>
  <c r="R362" i="144"/>
  <c r="Q362" i="144"/>
  <c r="P362" i="144"/>
  <c r="O362" i="144"/>
  <c r="M362" i="144"/>
  <c r="L362" i="144"/>
  <c r="A362" i="144"/>
  <c r="M361" i="144"/>
  <c r="L361" i="144"/>
  <c r="A361" i="144"/>
  <c r="M360" i="144"/>
  <c r="L360" i="144"/>
  <c r="A360" i="144"/>
  <c r="M359" i="144"/>
  <c r="L359" i="144"/>
  <c r="A359" i="144"/>
  <c r="M358" i="144"/>
  <c r="L358" i="144"/>
  <c r="A358" i="144"/>
  <c r="M357" i="144"/>
  <c r="L357" i="144"/>
  <c r="A357" i="144"/>
  <c r="M356" i="144"/>
  <c r="L356" i="144"/>
  <c r="A356" i="144"/>
  <c r="M355" i="144"/>
  <c r="L355" i="144"/>
  <c r="A355" i="144"/>
  <c r="M354" i="144"/>
  <c r="L354" i="144"/>
  <c r="A354" i="144"/>
  <c r="M353" i="144"/>
  <c r="L353" i="144"/>
  <c r="A353" i="144"/>
  <c r="M352" i="144"/>
  <c r="L352" i="144"/>
  <c r="A352" i="144"/>
  <c r="M351" i="144"/>
  <c r="L351" i="144"/>
  <c r="A351" i="144"/>
  <c r="M350" i="144"/>
  <c r="L350" i="144"/>
  <c r="A350" i="144"/>
  <c r="M349" i="144"/>
  <c r="L349" i="144"/>
  <c r="A349" i="144"/>
  <c r="M348" i="144"/>
  <c r="L348" i="144"/>
  <c r="A348" i="144"/>
  <c r="M347" i="144"/>
  <c r="L347" i="144"/>
  <c r="A347" i="144"/>
  <c r="M346" i="144"/>
  <c r="L346" i="144"/>
  <c r="A346" i="144"/>
  <c r="M345" i="144"/>
  <c r="L345" i="144"/>
  <c r="A345" i="144"/>
  <c r="M344" i="144"/>
  <c r="L344" i="144"/>
  <c r="A344" i="144"/>
  <c r="M343" i="144"/>
  <c r="L343" i="144"/>
  <c r="A343" i="144"/>
  <c r="M342" i="144"/>
  <c r="L342" i="144"/>
  <c r="A342" i="144"/>
  <c r="M341" i="144"/>
  <c r="L341" i="144"/>
  <c r="A341" i="144"/>
  <c r="M340" i="144"/>
  <c r="L340" i="144"/>
  <c r="A340" i="144"/>
  <c r="M339" i="144"/>
  <c r="L339" i="144"/>
  <c r="A339" i="144"/>
  <c r="M338" i="144"/>
  <c r="L338" i="144"/>
  <c r="A338" i="144"/>
  <c r="M337" i="144"/>
  <c r="L337" i="144"/>
  <c r="A337" i="144"/>
  <c r="M336" i="144"/>
  <c r="L336" i="144"/>
  <c r="A336" i="144"/>
  <c r="M335" i="144"/>
  <c r="L335" i="144"/>
  <c r="A335" i="144"/>
  <c r="M334" i="144"/>
  <c r="L334" i="144"/>
  <c r="A334" i="144"/>
  <c r="M333" i="144"/>
  <c r="L333" i="144"/>
  <c r="A333" i="144"/>
  <c r="M332" i="144"/>
  <c r="L332" i="144"/>
  <c r="A332" i="144"/>
  <c r="M331" i="144"/>
  <c r="L331" i="144"/>
  <c r="A331" i="144"/>
  <c r="M330" i="144"/>
  <c r="L330" i="144"/>
  <c r="A330" i="144"/>
  <c r="M329" i="144"/>
  <c r="L329" i="144"/>
  <c r="A329" i="144"/>
  <c r="M328" i="144"/>
  <c r="L328" i="144"/>
  <c r="A328" i="144"/>
  <c r="M327" i="144"/>
  <c r="L327" i="144"/>
  <c r="A327" i="144"/>
  <c r="M326" i="144"/>
  <c r="L326" i="144"/>
  <c r="A326" i="144"/>
  <c r="M325" i="144"/>
  <c r="L325" i="144"/>
  <c r="A325" i="144"/>
  <c r="M324" i="144"/>
  <c r="L324" i="144"/>
  <c r="A324" i="144"/>
  <c r="M323" i="144"/>
  <c r="L323" i="144"/>
  <c r="A323" i="144"/>
  <c r="M322" i="144"/>
  <c r="L322" i="144"/>
  <c r="A322" i="144"/>
  <c r="M321" i="144"/>
  <c r="L321" i="144"/>
  <c r="A321" i="144"/>
  <c r="M320" i="144"/>
  <c r="L320" i="144"/>
  <c r="A320" i="144"/>
  <c r="M319" i="144"/>
  <c r="L319" i="144"/>
  <c r="A319" i="144"/>
  <c r="M318" i="144"/>
  <c r="L318" i="144"/>
  <c r="A318" i="144"/>
  <c r="M317" i="144"/>
  <c r="L317" i="144"/>
  <c r="A317" i="144"/>
  <c r="M316" i="144"/>
  <c r="L316" i="144"/>
  <c r="A316" i="144"/>
  <c r="M315" i="144"/>
  <c r="L315" i="144"/>
  <c r="A315" i="144"/>
  <c r="M314" i="144"/>
  <c r="L314" i="144"/>
  <c r="A314" i="144"/>
  <c r="M313" i="144"/>
  <c r="L313" i="144"/>
  <c r="A313" i="144"/>
  <c r="M312" i="144"/>
  <c r="L312" i="144"/>
  <c r="A312" i="144"/>
  <c r="M311" i="144"/>
  <c r="L311" i="144"/>
  <c r="A311" i="144"/>
  <c r="M310" i="144"/>
  <c r="L310" i="144"/>
  <c r="A310" i="144"/>
  <c r="M309" i="144"/>
  <c r="L309" i="144"/>
  <c r="A309" i="144"/>
  <c r="M308" i="144"/>
  <c r="L308" i="144"/>
  <c r="A308" i="144"/>
  <c r="M307" i="144"/>
  <c r="L307" i="144"/>
  <c r="A307" i="144"/>
  <c r="M306" i="144"/>
  <c r="L306" i="144"/>
  <c r="A306" i="144"/>
  <c r="M305" i="144"/>
  <c r="L305" i="144"/>
  <c r="A305" i="144"/>
  <c r="M304" i="144"/>
  <c r="L304" i="144"/>
  <c r="A304" i="144"/>
  <c r="M303" i="144"/>
  <c r="L303" i="144"/>
  <c r="A303" i="144"/>
  <c r="M302" i="144"/>
  <c r="L302" i="144"/>
  <c r="A302" i="144"/>
  <c r="M301" i="144"/>
  <c r="L301" i="144"/>
  <c r="A301" i="144"/>
  <c r="M300" i="144"/>
  <c r="L300" i="144"/>
  <c r="A300" i="144"/>
  <c r="M299" i="144"/>
  <c r="L299" i="144"/>
  <c r="A299" i="144"/>
  <c r="M298" i="144"/>
  <c r="L298" i="144"/>
  <c r="A298" i="144"/>
  <c r="M297" i="144"/>
  <c r="L297" i="144"/>
  <c r="A297" i="144"/>
  <c r="M296" i="144"/>
  <c r="L296" i="144"/>
  <c r="A296" i="144"/>
  <c r="M295" i="144"/>
  <c r="L295" i="144"/>
  <c r="A295" i="144"/>
  <c r="M294" i="144"/>
  <c r="L294" i="144"/>
  <c r="A294" i="144"/>
  <c r="M293" i="144"/>
  <c r="L293" i="144"/>
  <c r="A293" i="144"/>
  <c r="M292" i="144"/>
  <c r="L292" i="144"/>
  <c r="A292" i="144"/>
  <c r="M291" i="144"/>
  <c r="L291" i="144"/>
  <c r="A291" i="144"/>
  <c r="M290" i="144"/>
  <c r="L290" i="144"/>
  <c r="A290" i="144"/>
  <c r="M289" i="144"/>
  <c r="L289" i="144"/>
  <c r="A289" i="144"/>
  <c r="M288" i="144"/>
  <c r="L288" i="144"/>
  <c r="A288" i="144"/>
  <c r="M287" i="144"/>
  <c r="L287" i="144"/>
  <c r="A287" i="144"/>
  <c r="M286" i="144"/>
  <c r="L286" i="144"/>
  <c r="A286" i="144"/>
  <c r="M285" i="144"/>
  <c r="L285" i="144"/>
  <c r="A285" i="144"/>
  <c r="M284" i="144"/>
  <c r="L284" i="144"/>
  <c r="A284" i="144"/>
  <c r="M283" i="144"/>
  <c r="L283" i="144"/>
  <c r="A283" i="144"/>
  <c r="M282" i="144"/>
  <c r="L282" i="144"/>
  <c r="A282" i="144"/>
  <c r="M281" i="144"/>
  <c r="L281" i="144"/>
  <c r="A281" i="144"/>
  <c r="M280" i="144"/>
  <c r="L280" i="144"/>
  <c r="A280" i="144"/>
  <c r="M279" i="144"/>
  <c r="L279" i="144"/>
  <c r="A279" i="144"/>
  <c r="M278" i="144"/>
  <c r="L278" i="144"/>
  <c r="A278" i="144"/>
  <c r="M277" i="144"/>
  <c r="L277" i="144"/>
  <c r="A277" i="144"/>
  <c r="M276" i="144"/>
  <c r="L276" i="144"/>
  <c r="A276" i="144"/>
  <c r="M275" i="144"/>
  <c r="L275" i="144"/>
  <c r="A275" i="144"/>
  <c r="M274" i="144"/>
  <c r="L274" i="144"/>
  <c r="A274" i="144"/>
  <c r="M273" i="144"/>
  <c r="L273" i="144"/>
  <c r="A273" i="144"/>
  <c r="M272" i="144"/>
  <c r="L272" i="144"/>
  <c r="A272" i="144"/>
  <c r="M271" i="144"/>
  <c r="L271" i="144"/>
  <c r="A271" i="144"/>
  <c r="M270" i="144"/>
  <c r="L270" i="144"/>
  <c r="A270" i="144"/>
  <c r="M269" i="144"/>
  <c r="L269" i="144"/>
  <c r="A269" i="144"/>
  <c r="M268" i="144"/>
  <c r="L268" i="144"/>
  <c r="A268" i="144"/>
  <c r="M267" i="144"/>
  <c r="L267" i="144"/>
  <c r="A267" i="144"/>
  <c r="M266" i="144"/>
  <c r="L266" i="144"/>
  <c r="A266" i="144"/>
  <c r="M265" i="144"/>
  <c r="L265" i="144"/>
  <c r="A265" i="144"/>
  <c r="M264" i="144"/>
  <c r="L264" i="144"/>
  <c r="A264" i="144"/>
  <c r="M263" i="144"/>
  <c r="L263" i="144"/>
  <c r="A263" i="144"/>
  <c r="M262" i="144"/>
  <c r="L262" i="144"/>
  <c r="A262" i="144"/>
  <c r="M261" i="144"/>
  <c r="L261" i="144"/>
  <c r="A261" i="144"/>
  <c r="M260" i="144"/>
  <c r="L260" i="144"/>
  <c r="A260" i="144"/>
  <c r="M259" i="144"/>
  <c r="L259" i="144"/>
  <c r="A259" i="144"/>
  <c r="M258" i="144"/>
  <c r="L258" i="144"/>
  <c r="A258" i="144"/>
  <c r="M257" i="144"/>
  <c r="L257" i="144"/>
  <c r="A257" i="144"/>
  <c r="M256" i="144"/>
  <c r="L256" i="144"/>
  <c r="A256" i="144"/>
  <c r="M255" i="144"/>
  <c r="L255" i="144"/>
  <c r="A255" i="144"/>
  <c r="M254" i="144"/>
  <c r="L254" i="144"/>
  <c r="A254" i="144"/>
  <c r="M253" i="144"/>
  <c r="L253" i="144"/>
  <c r="A253" i="144"/>
  <c r="M252" i="144"/>
  <c r="L252" i="144"/>
  <c r="A252" i="144"/>
  <c r="M251" i="144"/>
  <c r="L251" i="144"/>
  <c r="A251" i="144"/>
  <c r="M250" i="144"/>
  <c r="L250" i="144"/>
  <c r="A250" i="144"/>
  <c r="M249" i="144"/>
  <c r="L249" i="144"/>
  <c r="A249" i="144"/>
  <c r="M248" i="144"/>
  <c r="L248" i="144"/>
  <c r="A248" i="144"/>
  <c r="M247" i="144"/>
  <c r="L247" i="144"/>
  <c r="A247" i="144"/>
  <c r="M246" i="144"/>
  <c r="L246" i="144"/>
  <c r="A246" i="144"/>
  <c r="M245" i="144"/>
  <c r="L245" i="144"/>
  <c r="A245" i="144"/>
  <c r="M244" i="144"/>
  <c r="L244" i="144"/>
  <c r="A244" i="144"/>
  <c r="M243" i="144"/>
  <c r="L243" i="144"/>
  <c r="A243" i="144"/>
  <c r="M242" i="144"/>
  <c r="L242" i="144"/>
  <c r="A242" i="144"/>
  <c r="M241" i="144"/>
  <c r="L241" i="144"/>
  <c r="A241" i="144"/>
  <c r="M240" i="144"/>
  <c r="L240" i="144"/>
  <c r="A240" i="144"/>
  <c r="M239" i="144"/>
  <c r="L239" i="144"/>
  <c r="A239" i="144"/>
  <c r="M238" i="144"/>
  <c r="L238" i="144"/>
  <c r="A238" i="144"/>
  <c r="M237" i="144"/>
  <c r="L237" i="144"/>
  <c r="A237" i="144"/>
  <c r="M236" i="144"/>
  <c r="L236" i="144"/>
  <c r="A236" i="144"/>
  <c r="M235" i="144"/>
  <c r="L235" i="144"/>
  <c r="A235" i="144"/>
  <c r="M234" i="144"/>
  <c r="L234" i="144"/>
  <c r="A234" i="144"/>
  <c r="M233" i="144"/>
  <c r="L233" i="144"/>
  <c r="A233" i="144"/>
  <c r="M232" i="144"/>
  <c r="L232" i="144"/>
  <c r="A232" i="144"/>
  <c r="M231" i="144"/>
  <c r="L231" i="144"/>
  <c r="A231" i="144"/>
  <c r="M230" i="144"/>
  <c r="L230" i="144"/>
  <c r="A230" i="144"/>
  <c r="M229" i="144"/>
  <c r="L229" i="144"/>
  <c r="A229" i="144"/>
  <c r="M228" i="144"/>
  <c r="L228" i="144"/>
  <c r="A228" i="144"/>
  <c r="M227" i="144"/>
  <c r="L227" i="144"/>
  <c r="A227" i="144"/>
  <c r="M226" i="144"/>
  <c r="L226" i="144"/>
  <c r="A226" i="144"/>
  <c r="M225" i="144"/>
  <c r="L225" i="144"/>
  <c r="A225" i="144"/>
  <c r="M224" i="144"/>
  <c r="L224" i="144"/>
  <c r="A224" i="144"/>
  <c r="M223" i="144"/>
  <c r="L223" i="144"/>
  <c r="A223" i="144"/>
  <c r="M222" i="144"/>
  <c r="L222" i="144"/>
  <c r="A222" i="144"/>
  <c r="M221" i="144"/>
  <c r="L221" i="144"/>
  <c r="A221" i="144"/>
  <c r="M220" i="144"/>
  <c r="L220" i="144"/>
  <c r="A220" i="144"/>
  <c r="M219" i="144"/>
  <c r="L219" i="144"/>
  <c r="A219" i="144"/>
  <c r="M218" i="144"/>
  <c r="L218" i="144"/>
  <c r="A218" i="144"/>
  <c r="M217" i="144"/>
  <c r="L217" i="144"/>
  <c r="A217" i="144"/>
  <c r="M216" i="144"/>
  <c r="L216" i="144"/>
  <c r="A216" i="144"/>
  <c r="M215" i="144"/>
  <c r="L215" i="144"/>
  <c r="A215" i="144"/>
  <c r="M214" i="144"/>
  <c r="L214" i="144"/>
  <c r="A214" i="144"/>
  <c r="M213" i="144"/>
  <c r="L213" i="144"/>
  <c r="A213" i="144"/>
  <c r="M212" i="144"/>
  <c r="L212" i="144"/>
  <c r="A212" i="144"/>
  <c r="M211" i="144"/>
  <c r="L211" i="144"/>
  <c r="A211" i="144"/>
  <c r="M210" i="144"/>
  <c r="L210" i="144"/>
  <c r="A210" i="144"/>
  <c r="M209" i="144"/>
  <c r="L209" i="144"/>
  <c r="A209" i="144"/>
  <c r="M208" i="144"/>
  <c r="L208" i="144"/>
  <c r="A208" i="144"/>
  <c r="M207" i="144"/>
  <c r="L207" i="144"/>
  <c r="A207" i="144"/>
  <c r="M206" i="144"/>
  <c r="L206" i="144"/>
  <c r="A206" i="144"/>
  <c r="M205" i="144"/>
  <c r="L205" i="144"/>
  <c r="A205" i="144"/>
  <c r="M204" i="144"/>
  <c r="L204" i="144"/>
  <c r="A204" i="144"/>
  <c r="M203" i="144"/>
  <c r="L203" i="144"/>
  <c r="A203" i="144"/>
  <c r="M202" i="144"/>
  <c r="L202" i="144"/>
  <c r="A202" i="144"/>
  <c r="M201" i="144"/>
  <c r="L201" i="144"/>
  <c r="A201" i="144"/>
  <c r="M200" i="144"/>
  <c r="L200" i="144"/>
  <c r="A200" i="144"/>
  <c r="M199" i="144"/>
  <c r="L199" i="144"/>
  <c r="A199" i="144"/>
  <c r="M198" i="144"/>
  <c r="L198" i="144"/>
  <c r="A198" i="144"/>
  <c r="M197" i="144"/>
  <c r="L197" i="144"/>
  <c r="A197" i="144"/>
  <c r="M196" i="144"/>
  <c r="L196" i="144"/>
  <c r="A196" i="144"/>
  <c r="M195" i="144"/>
  <c r="L195" i="144"/>
  <c r="A195" i="144"/>
  <c r="M194" i="144"/>
  <c r="L194" i="144"/>
  <c r="A194" i="144"/>
  <c r="M193" i="144"/>
  <c r="L193" i="144"/>
  <c r="A193" i="144"/>
  <c r="M192" i="144"/>
  <c r="L192" i="144"/>
  <c r="A192" i="144"/>
  <c r="M191" i="144"/>
  <c r="L191" i="144"/>
  <c r="A191" i="144"/>
  <c r="M190" i="144"/>
  <c r="L190" i="144"/>
  <c r="A190" i="144"/>
  <c r="M189" i="144"/>
  <c r="L189" i="144"/>
  <c r="A189" i="144"/>
  <c r="M188" i="144"/>
  <c r="L188" i="144"/>
  <c r="A188" i="144"/>
  <c r="M187" i="144"/>
  <c r="L187" i="144"/>
  <c r="A187" i="144"/>
  <c r="M186" i="144"/>
  <c r="L186" i="144"/>
  <c r="A186" i="144"/>
  <c r="M185" i="144"/>
  <c r="L185" i="144"/>
  <c r="A185" i="144"/>
  <c r="M184" i="144"/>
  <c r="L184" i="144"/>
  <c r="A184" i="144"/>
  <c r="M183" i="144"/>
  <c r="L183" i="144"/>
  <c r="A183" i="144"/>
  <c r="M182" i="144"/>
  <c r="L182" i="144"/>
  <c r="A182" i="144"/>
  <c r="M181" i="144"/>
  <c r="L181" i="144"/>
  <c r="A181" i="144"/>
  <c r="M180" i="144"/>
  <c r="L180" i="144"/>
  <c r="A180" i="144"/>
  <c r="M179" i="144"/>
  <c r="L179" i="144"/>
  <c r="A179" i="144"/>
  <c r="M178" i="144"/>
  <c r="L178" i="144"/>
  <c r="A178" i="144"/>
  <c r="M177" i="144"/>
  <c r="L177" i="144"/>
  <c r="A177" i="144"/>
  <c r="M176" i="144"/>
  <c r="L176" i="144"/>
  <c r="A176" i="144"/>
  <c r="M175" i="144"/>
  <c r="L175" i="144"/>
  <c r="A175" i="144"/>
  <c r="M174" i="144"/>
  <c r="L174" i="144"/>
  <c r="A174" i="144"/>
  <c r="M173" i="144"/>
  <c r="L173" i="144"/>
  <c r="A173" i="144"/>
  <c r="M172" i="144"/>
  <c r="L172" i="144"/>
  <c r="A172" i="144"/>
  <c r="M171" i="144"/>
  <c r="L171" i="144"/>
  <c r="A171" i="144"/>
  <c r="M170" i="144"/>
  <c r="L170" i="144"/>
  <c r="A170" i="144"/>
  <c r="M169" i="144"/>
  <c r="L169" i="144"/>
  <c r="A169" i="144"/>
  <c r="M168" i="144"/>
  <c r="L168" i="144"/>
  <c r="A168" i="144"/>
  <c r="M167" i="144"/>
  <c r="L167" i="144"/>
  <c r="A167" i="144"/>
  <c r="M166" i="144"/>
  <c r="L166" i="144"/>
  <c r="A166" i="144"/>
  <c r="M165" i="144"/>
  <c r="L165" i="144"/>
  <c r="A165" i="144"/>
  <c r="M164" i="144"/>
  <c r="L164" i="144"/>
  <c r="A164" i="144"/>
  <c r="M163" i="144"/>
  <c r="L163" i="144"/>
  <c r="A163" i="144"/>
  <c r="M162" i="144"/>
  <c r="L162" i="144"/>
  <c r="A162" i="144"/>
  <c r="M161" i="144"/>
  <c r="L161" i="144"/>
  <c r="A161" i="144"/>
  <c r="M160" i="144"/>
  <c r="L160" i="144"/>
  <c r="A160" i="144"/>
  <c r="M159" i="144"/>
  <c r="L159" i="144"/>
  <c r="A159" i="144"/>
  <c r="M158" i="144"/>
  <c r="L158" i="144"/>
  <c r="A158" i="144"/>
  <c r="M157" i="144"/>
  <c r="L157" i="144"/>
  <c r="A157" i="144"/>
  <c r="M156" i="144"/>
  <c r="L156" i="144"/>
  <c r="A156" i="144"/>
  <c r="M155" i="144"/>
  <c r="L155" i="144"/>
  <c r="A155" i="144"/>
  <c r="M154" i="144"/>
  <c r="L154" i="144"/>
  <c r="A154" i="144"/>
  <c r="M153" i="144"/>
  <c r="L153" i="144"/>
  <c r="A153" i="144"/>
  <c r="M152" i="144"/>
  <c r="L152" i="144"/>
  <c r="A152" i="144"/>
  <c r="M151" i="144"/>
  <c r="L151" i="144"/>
  <c r="A151" i="144"/>
  <c r="M150" i="144"/>
  <c r="L150" i="144"/>
  <c r="A150" i="144"/>
  <c r="M149" i="144"/>
  <c r="L149" i="144"/>
  <c r="A149" i="144"/>
  <c r="M148" i="144"/>
  <c r="L148" i="144"/>
  <c r="A148" i="144"/>
  <c r="M147" i="144"/>
  <c r="L147" i="144"/>
  <c r="A147" i="144"/>
  <c r="M146" i="144"/>
  <c r="L146" i="144"/>
  <c r="A146" i="144"/>
  <c r="M145" i="144"/>
  <c r="L145" i="144"/>
  <c r="A145" i="144"/>
  <c r="M144" i="144"/>
  <c r="L144" i="144"/>
  <c r="A144" i="144"/>
  <c r="M143" i="144"/>
  <c r="L143" i="144"/>
  <c r="A143" i="144"/>
  <c r="M142" i="144"/>
  <c r="L142" i="144"/>
  <c r="A142" i="144"/>
  <c r="M141" i="144"/>
  <c r="L141" i="144"/>
  <c r="A141" i="144"/>
  <c r="M140" i="144"/>
  <c r="L140" i="144"/>
  <c r="A140" i="144"/>
  <c r="M139" i="144"/>
  <c r="L139" i="144"/>
  <c r="A139" i="144"/>
  <c r="M138" i="144"/>
  <c r="L138" i="144"/>
  <c r="A138" i="144"/>
  <c r="M137" i="144"/>
  <c r="L137" i="144"/>
  <c r="A137" i="144"/>
  <c r="M136" i="144"/>
  <c r="L136" i="144"/>
  <c r="A136" i="144"/>
  <c r="M135" i="144"/>
  <c r="L135" i="144"/>
  <c r="A135" i="144"/>
  <c r="M134" i="144"/>
  <c r="L134" i="144"/>
  <c r="A134" i="144"/>
  <c r="M133" i="144"/>
  <c r="L133" i="144"/>
  <c r="A133" i="144"/>
  <c r="M132" i="144"/>
  <c r="L132" i="144"/>
  <c r="A132" i="144"/>
  <c r="M131" i="144"/>
  <c r="L131" i="144"/>
  <c r="A131" i="144"/>
  <c r="M130" i="144"/>
  <c r="L130" i="144"/>
  <c r="A130" i="144"/>
  <c r="M129" i="144"/>
  <c r="L129" i="144"/>
  <c r="A129" i="144"/>
  <c r="M128" i="144"/>
  <c r="L128" i="144"/>
  <c r="A128" i="144"/>
  <c r="M127" i="144"/>
  <c r="L127" i="144"/>
  <c r="A127" i="144"/>
  <c r="M126" i="144"/>
  <c r="L126" i="144"/>
  <c r="A126" i="144"/>
  <c r="M125" i="144"/>
  <c r="L125" i="144"/>
  <c r="A125" i="144"/>
  <c r="M124" i="144"/>
  <c r="L124" i="144"/>
  <c r="A124" i="144"/>
  <c r="M123" i="144"/>
  <c r="L123" i="144"/>
  <c r="A123" i="144"/>
  <c r="M122" i="144"/>
  <c r="L122" i="144"/>
  <c r="A122" i="144"/>
  <c r="M121" i="144"/>
  <c r="L121" i="144"/>
  <c r="A121" i="144"/>
  <c r="M120" i="144"/>
  <c r="L120" i="144"/>
  <c r="A120" i="144"/>
  <c r="M119" i="144"/>
  <c r="L119" i="144"/>
  <c r="A119" i="144"/>
  <c r="M118" i="144"/>
  <c r="L118" i="144"/>
  <c r="A118" i="144"/>
  <c r="M117" i="144"/>
  <c r="L117" i="144"/>
  <c r="A117" i="144"/>
  <c r="M116" i="144"/>
  <c r="L116" i="144"/>
  <c r="A116" i="144"/>
  <c r="M115" i="144"/>
  <c r="L115" i="144"/>
  <c r="A115" i="144"/>
  <c r="M114" i="144"/>
  <c r="L114" i="144"/>
  <c r="A114" i="144"/>
  <c r="M113" i="144"/>
  <c r="L113" i="144"/>
  <c r="A113" i="144"/>
  <c r="M112" i="144"/>
  <c r="L112" i="144"/>
  <c r="A112" i="144"/>
  <c r="M111" i="144"/>
  <c r="L111" i="144"/>
  <c r="A111" i="144"/>
  <c r="M110" i="144"/>
  <c r="L110" i="144"/>
  <c r="A110" i="144"/>
  <c r="M109" i="144"/>
  <c r="L109" i="144"/>
  <c r="A109" i="144"/>
  <c r="M108" i="144"/>
  <c r="L108" i="144"/>
  <c r="A108" i="144"/>
  <c r="M107" i="144"/>
  <c r="L107" i="144"/>
  <c r="A107" i="144"/>
  <c r="M106" i="144"/>
  <c r="L106" i="144"/>
  <c r="A106" i="144"/>
  <c r="M105" i="144"/>
  <c r="L105" i="144"/>
  <c r="A105" i="144"/>
  <c r="M104" i="144"/>
  <c r="L104" i="144"/>
  <c r="A104" i="144"/>
  <c r="M103" i="144"/>
  <c r="L103" i="144"/>
  <c r="A103" i="144"/>
  <c r="M102" i="144"/>
  <c r="L102" i="144"/>
  <c r="A102" i="144"/>
  <c r="M101" i="144"/>
  <c r="L101" i="144"/>
  <c r="A101" i="144"/>
  <c r="M100" i="144"/>
  <c r="L100" i="144"/>
  <c r="A100" i="144"/>
  <c r="M99" i="144"/>
  <c r="L99" i="144"/>
  <c r="A99" i="144"/>
  <c r="M98" i="144"/>
  <c r="L98" i="144"/>
  <c r="A98" i="144"/>
  <c r="M97" i="144"/>
  <c r="L97" i="144"/>
  <c r="A97" i="144"/>
  <c r="M96" i="144"/>
  <c r="L96" i="144"/>
  <c r="A96" i="144"/>
  <c r="M95" i="144"/>
  <c r="L95" i="144"/>
  <c r="A95" i="144"/>
  <c r="M94" i="144"/>
  <c r="L94" i="144"/>
  <c r="A94" i="144"/>
  <c r="M93" i="144"/>
  <c r="L93" i="144"/>
  <c r="A93" i="144"/>
  <c r="M92" i="144"/>
  <c r="L92" i="144"/>
  <c r="A92" i="144"/>
  <c r="M91" i="144"/>
  <c r="L91" i="144"/>
  <c r="A91" i="144"/>
  <c r="M90" i="144"/>
  <c r="L90" i="144"/>
  <c r="A90" i="144"/>
  <c r="M89" i="144"/>
  <c r="L89" i="144"/>
  <c r="A89" i="144"/>
  <c r="M88" i="144"/>
  <c r="L88" i="144"/>
  <c r="A88" i="144"/>
  <c r="M87" i="144"/>
  <c r="L87" i="144"/>
  <c r="A87" i="144"/>
  <c r="M86" i="144"/>
  <c r="L86" i="144"/>
  <c r="A86" i="144"/>
  <c r="M85" i="144"/>
  <c r="L85" i="144"/>
  <c r="A85" i="144"/>
  <c r="M84" i="144"/>
  <c r="L84" i="144"/>
  <c r="A84" i="144"/>
  <c r="M83" i="144"/>
  <c r="L83" i="144"/>
  <c r="A83" i="144"/>
  <c r="M82" i="144"/>
  <c r="L82" i="144"/>
  <c r="A82" i="144"/>
  <c r="M81" i="144"/>
  <c r="L81" i="144"/>
  <c r="A81" i="144"/>
  <c r="M80" i="144"/>
  <c r="L80" i="144"/>
  <c r="A80" i="144"/>
  <c r="M79" i="144"/>
  <c r="L79" i="144"/>
  <c r="A79" i="144"/>
  <c r="M78" i="144"/>
  <c r="L78" i="144"/>
  <c r="A78" i="144"/>
  <c r="M77" i="144"/>
  <c r="L77" i="144"/>
  <c r="A77" i="144"/>
  <c r="M76" i="144"/>
  <c r="L76" i="144"/>
  <c r="A76" i="144"/>
  <c r="M75" i="144"/>
  <c r="L75" i="144"/>
  <c r="A75" i="144"/>
  <c r="M74" i="144"/>
  <c r="L74" i="144"/>
  <c r="A74" i="144"/>
  <c r="M73" i="144"/>
  <c r="L73" i="144"/>
  <c r="A73" i="144"/>
  <c r="M72" i="144"/>
  <c r="L72" i="144"/>
  <c r="A72" i="144"/>
  <c r="M71" i="144"/>
  <c r="L71" i="144"/>
  <c r="A71" i="144"/>
  <c r="M70" i="144"/>
  <c r="L70" i="144"/>
  <c r="A70" i="144"/>
  <c r="M69" i="144"/>
  <c r="L69" i="144"/>
  <c r="A69" i="144"/>
  <c r="M68" i="144"/>
  <c r="L68" i="144"/>
  <c r="A68" i="144"/>
  <c r="M67" i="144"/>
  <c r="L67" i="144"/>
  <c r="A67" i="144"/>
  <c r="M66" i="144"/>
  <c r="L66" i="144"/>
  <c r="A66" i="144"/>
  <c r="M65" i="144"/>
  <c r="L65" i="144"/>
  <c r="A65" i="144"/>
  <c r="M64" i="144"/>
  <c r="L64" i="144"/>
  <c r="A64" i="144"/>
  <c r="M63" i="144"/>
  <c r="L63" i="144"/>
  <c r="A63" i="144"/>
  <c r="M62" i="144"/>
  <c r="L62" i="144"/>
  <c r="A62" i="144"/>
  <c r="M61" i="144"/>
  <c r="L61" i="144"/>
  <c r="A61" i="144"/>
  <c r="M60" i="144"/>
  <c r="L60" i="144"/>
  <c r="A60" i="144"/>
  <c r="M59" i="144"/>
  <c r="L59" i="144"/>
  <c r="A59" i="144"/>
  <c r="M58" i="144"/>
  <c r="L58" i="144"/>
  <c r="A58" i="144"/>
  <c r="M57" i="144"/>
  <c r="L57" i="144"/>
  <c r="A57" i="144"/>
  <c r="M56" i="144"/>
  <c r="L56" i="144"/>
  <c r="A56" i="144"/>
  <c r="M55" i="144"/>
  <c r="L55" i="144"/>
  <c r="A55" i="144"/>
  <c r="M54" i="144"/>
  <c r="L54" i="144"/>
  <c r="A54" i="144"/>
  <c r="M53" i="144"/>
  <c r="L53" i="144"/>
  <c r="A53" i="144"/>
  <c r="M52" i="144"/>
  <c r="L52" i="144"/>
  <c r="A52" i="144"/>
  <c r="M51" i="144"/>
  <c r="L51" i="144"/>
  <c r="A51" i="144"/>
  <c r="M50" i="144"/>
  <c r="L50" i="144"/>
  <c r="A50" i="144"/>
  <c r="M49" i="144"/>
  <c r="L49" i="144"/>
  <c r="A49" i="144"/>
  <c r="M48" i="144"/>
  <c r="L48" i="144"/>
  <c r="A48" i="144"/>
  <c r="M47" i="144"/>
  <c r="L47" i="144"/>
  <c r="A47" i="144"/>
  <c r="M46" i="144"/>
  <c r="L46" i="144"/>
  <c r="A46" i="144"/>
  <c r="M45" i="144"/>
  <c r="L45" i="144"/>
  <c r="A45" i="144"/>
  <c r="M44" i="144"/>
  <c r="L44" i="144"/>
  <c r="A44" i="144"/>
  <c r="M43" i="144"/>
  <c r="L43" i="144"/>
  <c r="A43" i="144"/>
  <c r="M42" i="144"/>
  <c r="L42" i="144"/>
  <c r="A42" i="144"/>
  <c r="M41" i="144"/>
  <c r="L41" i="144"/>
  <c r="A41" i="144"/>
  <c r="M40" i="144"/>
  <c r="L40" i="144"/>
  <c r="A40" i="144"/>
  <c r="M39" i="144"/>
  <c r="L39" i="144"/>
  <c r="A39" i="144"/>
  <c r="M38" i="144"/>
  <c r="L38" i="144"/>
  <c r="A38" i="144"/>
  <c r="M37" i="144"/>
  <c r="L37" i="144"/>
  <c r="A37" i="144"/>
  <c r="M36" i="144"/>
  <c r="L36" i="144"/>
  <c r="A36" i="144"/>
  <c r="M35" i="144"/>
  <c r="L35" i="144"/>
  <c r="A35" i="144"/>
  <c r="M34" i="144"/>
  <c r="L34" i="144"/>
  <c r="A34" i="144"/>
  <c r="M33" i="144"/>
  <c r="L33" i="144"/>
  <c r="A33" i="144"/>
  <c r="M32" i="144"/>
  <c r="L32" i="144"/>
  <c r="A32" i="144"/>
  <c r="M31" i="144"/>
  <c r="L31" i="144"/>
  <c r="A31" i="144"/>
  <c r="M30" i="144"/>
  <c r="L30" i="144"/>
  <c r="A30" i="144"/>
  <c r="M29" i="144"/>
  <c r="L29" i="144"/>
  <c r="A29" i="144"/>
  <c r="M28" i="144"/>
  <c r="L28" i="144"/>
  <c r="A28" i="144"/>
  <c r="M27" i="144"/>
  <c r="L27" i="144"/>
  <c r="A27" i="144"/>
  <c r="M26" i="144"/>
  <c r="L26" i="144"/>
  <c r="A26" i="144"/>
  <c r="M25" i="144"/>
  <c r="L25" i="144"/>
  <c r="A25" i="144"/>
  <c r="M24" i="144"/>
  <c r="L24" i="144"/>
  <c r="A24" i="144"/>
  <c r="M23" i="144"/>
  <c r="L23" i="144"/>
  <c r="A23" i="144"/>
  <c r="M22" i="144"/>
  <c r="L22" i="144"/>
  <c r="A22" i="144"/>
  <c r="M21" i="144"/>
  <c r="L21" i="144"/>
  <c r="A21" i="144"/>
  <c r="M20" i="144"/>
  <c r="L20" i="144"/>
  <c r="A20" i="144"/>
  <c r="M19" i="144"/>
  <c r="L19" i="144"/>
  <c r="A19" i="144"/>
  <c r="M18" i="144"/>
  <c r="L18" i="144"/>
  <c r="A18" i="144"/>
  <c r="M17" i="144"/>
  <c r="L17" i="144"/>
  <c r="A17" i="144"/>
  <c r="M16" i="144"/>
  <c r="L16" i="144"/>
  <c r="A16" i="144"/>
  <c r="M15" i="144"/>
  <c r="L15" i="144"/>
  <c r="A15" i="144"/>
  <c r="M14" i="144"/>
  <c r="L14" i="144"/>
  <c r="A14" i="144"/>
  <c r="M13" i="144"/>
  <c r="L13" i="144"/>
  <c r="A13" i="144"/>
  <c r="M12" i="144"/>
  <c r="L12" i="144"/>
  <c r="A12" i="144"/>
  <c r="M11" i="144"/>
  <c r="L11" i="144"/>
  <c r="A11" i="144"/>
  <c r="M10" i="144"/>
  <c r="L10" i="144"/>
  <c r="A10" i="144"/>
  <c r="M9" i="144"/>
  <c r="L9" i="144"/>
  <c r="A9" i="144"/>
  <c r="M8" i="144"/>
  <c r="L8" i="144"/>
  <c r="A8" i="144"/>
  <c r="M7" i="144"/>
  <c r="L7" i="144"/>
  <c r="A7" i="144"/>
  <c r="M6" i="144"/>
  <c r="L6" i="144"/>
  <c r="A6" i="144"/>
  <c r="M5" i="144"/>
  <c r="L5" i="144"/>
  <c r="A5" i="144"/>
  <c r="M4" i="144"/>
  <c r="L4" i="144"/>
  <c r="A4" i="144"/>
  <c r="M3" i="144"/>
  <c r="L3" i="144"/>
  <c r="A3" i="144"/>
  <c r="M2" i="144"/>
  <c r="L2" i="144"/>
  <c r="A2" i="144"/>
  <c r="M786" i="143"/>
  <c r="L786" i="143"/>
  <c r="A786" i="143"/>
  <c r="M785" i="143"/>
  <c r="L785" i="143"/>
  <c r="A785" i="143"/>
  <c r="M784" i="143"/>
  <c r="L784" i="143"/>
  <c r="A784" i="143"/>
  <c r="M783" i="143"/>
  <c r="L783" i="143"/>
  <c r="A783" i="143"/>
  <c r="M782" i="143"/>
  <c r="L782" i="143"/>
  <c r="A782" i="143"/>
  <c r="M781" i="143"/>
  <c r="L781" i="143"/>
  <c r="A781" i="143"/>
  <c r="M780" i="143"/>
  <c r="L780" i="143"/>
  <c r="A780" i="143"/>
  <c r="M779" i="143"/>
  <c r="L779" i="143"/>
  <c r="A779" i="143"/>
  <c r="M778" i="143"/>
  <c r="L778" i="143"/>
  <c r="A778" i="143"/>
  <c r="M777" i="143"/>
  <c r="L777" i="143"/>
  <c r="A777" i="143"/>
  <c r="M776" i="143"/>
  <c r="L776" i="143"/>
  <c r="A776" i="143"/>
  <c r="M775" i="143"/>
  <c r="L775" i="143"/>
  <c r="A775" i="143"/>
  <c r="M774" i="143"/>
  <c r="L774" i="143"/>
  <c r="A774" i="143"/>
  <c r="M773" i="143"/>
  <c r="L773" i="143"/>
  <c r="A773" i="143"/>
  <c r="M772" i="143"/>
  <c r="L772" i="143"/>
  <c r="A772" i="143"/>
  <c r="M771" i="143"/>
  <c r="L771" i="143"/>
  <c r="A771" i="143"/>
  <c r="M770" i="143"/>
  <c r="L770" i="143"/>
  <c r="A770" i="143"/>
  <c r="M769" i="143"/>
  <c r="L769" i="143"/>
  <c r="A769" i="143"/>
  <c r="M768" i="143"/>
  <c r="L768" i="143"/>
  <c r="A768" i="143"/>
  <c r="M767" i="143"/>
  <c r="L767" i="143"/>
  <c r="A767" i="143"/>
  <c r="M766" i="143"/>
  <c r="L766" i="143"/>
  <c r="A766" i="143"/>
  <c r="M765" i="143"/>
  <c r="L765" i="143"/>
  <c r="A765" i="143"/>
  <c r="M764" i="143"/>
  <c r="L764" i="143"/>
  <c r="A764" i="143"/>
  <c r="M763" i="143"/>
  <c r="L763" i="143"/>
  <c r="A763" i="143"/>
  <c r="M762" i="143"/>
  <c r="L762" i="143"/>
  <c r="A762" i="143"/>
  <c r="M761" i="143"/>
  <c r="L761" i="143"/>
  <c r="A761" i="143"/>
  <c r="M760" i="143"/>
  <c r="L760" i="143"/>
  <c r="A760" i="143"/>
  <c r="M759" i="143"/>
  <c r="L759" i="143"/>
  <c r="A759" i="143"/>
  <c r="M758" i="143"/>
  <c r="L758" i="143"/>
  <c r="A758" i="143"/>
  <c r="M757" i="143"/>
  <c r="L757" i="143"/>
  <c r="A757" i="143"/>
  <c r="M756" i="143"/>
  <c r="L756" i="143"/>
  <c r="A756" i="143"/>
  <c r="M755" i="143"/>
  <c r="L755" i="143"/>
  <c r="A755" i="143"/>
  <c r="M754" i="143"/>
  <c r="L754" i="143"/>
  <c r="A754" i="143"/>
  <c r="M753" i="143"/>
  <c r="L753" i="143"/>
  <c r="A753" i="143"/>
  <c r="M752" i="143"/>
  <c r="L752" i="143"/>
  <c r="A752" i="143"/>
  <c r="M751" i="143"/>
  <c r="L751" i="143"/>
  <c r="A751" i="143"/>
  <c r="M750" i="143"/>
  <c r="L750" i="143"/>
  <c r="A750" i="143"/>
  <c r="M749" i="143"/>
  <c r="L749" i="143"/>
  <c r="A749" i="143"/>
  <c r="M748" i="143"/>
  <c r="L748" i="143"/>
  <c r="A748" i="143"/>
  <c r="M747" i="143"/>
  <c r="L747" i="143"/>
  <c r="A747" i="143"/>
  <c r="M746" i="143"/>
  <c r="L746" i="143"/>
  <c r="A746" i="143"/>
  <c r="M745" i="143"/>
  <c r="L745" i="143"/>
  <c r="A745" i="143"/>
  <c r="M744" i="143"/>
  <c r="L744" i="143"/>
  <c r="A744" i="143"/>
  <c r="M743" i="143"/>
  <c r="L743" i="143"/>
  <c r="A743" i="143"/>
  <c r="M742" i="143"/>
  <c r="L742" i="143"/>
  <c r="A742" i="143"/>
  <c r="M741" i="143"/>
  <c r="L741" i="143"/>
  <c r="A741" i="143"/>
  <c r="M740" i="143"/>
  <c r="L740" i="143"/>
  <c r="A740" i="143"/>
  <c r="M739" i="143"/>
  <c r="L739" i="143"/>
  <c r="A739" i="143"/>
  <c r="M738" i="143"/>
  <c r="L738" i="143"/>
  <c r="A738" i="143"/>
  <c r="M737" i="143"/>
  <c r="L737" i="143"/>
  <c r="A737" i="143"/>
  <c r="M736" i="143"/>
  <c r="L736" i="143"/>
  <c r="A736" i="143"/>
  <c r="M735" i="143"/>
  <c r="L735" i="143"/>
  <c r="A735" i="143"/>
  <c r="M734" i="143"/>
  <c r="L734" i="143"/>
  <c r="A734" i="143"/>
  <c r="M733" i="143"/>
  <c r="L733" i="143"/>
  <c r="A733" i="143"/>
  <c r="M732" i="143"/>
  <c r="L732" i="143"/>
  <c r="A732" i="143"/>
  <c r="M731" i="143"/>
  <c r="L731" i="143"/>
  <c r="A731" i="143"/>
  <c r="M730" i="143"/>
  <c r="L730" i="143"/>
  <c r="A730" i="143"/>
  <c r="M729" i="143"/>
  <c r="L729" i="143"/>
  <c r="A729" i="143"/>
  <c r="M728" i="143"/>
  <c r="L728" i="143"/>
  <c r="A728" i="143"/>
  <c r="M727" i="143"/>
  <c r="L727" i="143"/>
  <c r="A727" i="143"/>
  <c r="M726" i="143"/>
  <c r="L726" i="143"/>
  <c r="A726" i="143"/>
  <c r="M725" i="143"/>
  <c r="L725" i="143"/>
  <c r="A725" i="143"/>
  <c r="M724" i="143"/>
  <c r="L724" i="143"/>
  <c r="A724" i="143"/>
  <c r="M723" i="143"/>
  <c r="L723" i="143"/>
  <c r="A723" i="143"/>
  <c r="M722" i="143"/>
  <c r="L722" i="143"/>
  <c r="A722" i="143"/>
  <c r="M721" i="143"/>
  <c r="L721" i="143"/>
  <c r="A721" i="143"/>
  <c r="M720" i="143"/>
  <c r="L720" i="143"/>
  <c r="A720" i="143"/>
  <c r="M719" i="143"/>
  <c r="L719" i="143"/>
  <c r="A719" i="143"/>
  <c r="M718" i="143"/>
  <c r="L718" i="143"/>
  <c r="A718" i="143"/>
  <c r="M717" i="143"/>
  <c r="L717" i="143"/>
  <c r="A717" i="143"/>
  <c r="M716" i="143"/>
  <c r="L716" i="143"/>
  <c r="A716" i="143"/>
  <c r="M715" i="143"/>
  <c r="L715" i="143"/>
  <c r="A715" i="143"/>
  <c r="M714" i="143"/>
  <c r="L714" i="143"/>
  <c r="A714" i="143"/>
  <c r="M713" i="143"/>
  <c r="L713" i="143"/>
  <c r="A713" i="143"/>
  <c r="M712" i="143"/>
  <c r="L712" i="143"/>
  <c r="A712" i="143"/>
  <c r="M711" i="143"/>
  <c r="L711" i="143"/>
  <c r="A711" i="143"/>
  <c r="M710" i="143"/>
  <c r="L710" i="143"/>
  <c r="A710" i="143"/>
  <c r="M709" i="143"/>
  <c r="L709" i="143"/>
  <c r="A709" i="143"/>
  <c r="M708" i="143"/>
  <c r="L708" i="143"/>
  <c r="A708" i="143"/>
  <c r="M707" i="143"/>
  <c r="L707" i="143"/>
  <c r="A707" i="143"/>
  <c r="M706" i="143"/>
  <c r="L706" i="143"/>
  <c r="A706" i="143"/>
  <c r="M705" i="143"/>
  <c r="L705" i="143"/>
  <c r="A705" i="143"/>
  <c r="M704" i="143"/>
  <c r="L704" i="143"/>
  <c r="A704" i="143"/>
  <c r="M703" i="143"/>
  <c r="L703" i="143"/>
  <c r="A703" i="143"/>
  <c r="M702" i="143"/>
  <c r="L702" i="143"/>
  <c r="A702" i="143"/>
  <c r="M701" i="143"/>
  <c r="L701" i="143"/>
  <c r="A701" i="143"/>
  <c r="M700" i="143"/>
  <c r="L700" i="143"/>
  <c r="A700" i="143"/>
  <c r="M699" i="143"/>
  <c r="L699" i="143"/>
  <c r="A699" i="143"/>
  <c r="M698" i="143"/>
  <c r="L698" i="143"/>
  <c r="A698" i="143"/>
  <c r="M697" i="143"/>
  <c r="L697" i="143"/>
  <c r="A697" i="143"/>
  <c r="M696" i="143"/>
  <c r="L696" i="143"/>
  <c r="A696" i="143"/>
  <c r="M695" i="143"/>
  <c r="L695" i="143"/>
  <c r="A695" i="143"/>
  <c r="M694" i="143"/>
  <c r="L694" i="143"/>
  <c r="A694" i="143"/>
  <c r="M693" i="143"/>
  <c r="L693" i="143"/>
  <c r="A693" i="143"/>
  <c r="M692" i="143"/>
  <c r="L692" i="143"/>
  <c r="A692" i="143"/>
  <c r="M691" i="143"/>
  <c r="L691" i="143"/>
  <c r="A691" i="143"/>
  <c r="M690" i="143"/>
  <c r="L690" i="143"/>
  <c r="A690" i="143"/>
  <c r="M689" i="143"/>
  <c r="L689" i="143"/>
  <c r="A689" i="143"/>
  <c r="M688" i="143"/>
  <c r="L688" i="143"/>
  <c r="A688" i="143"/>
  <c r="M687" i="143"/>
  <c r="L687" i="143"/>
  <c r="A687" i="143"/>
  <c r="M686" i="143"/>
  <c r="L686" i="143"/>
  <c r="A686" i="143"/>
  <c r="M685" i="143"/>
  <c r="L685" i="143"/>
  <c r="A685" i="143"/>
  <c r="M684" i="143"/>
  <c r="L684" i="143"/>
  <c r="A684" i="143"/>
  <c r="M683" i="143"/>
  <c r="L683" i="143"/>
  <c r="A683" i="143"/>
  <c r="M682" i="143"/>
  <c r="L682" i="143"/>
  <c r="A682" i="143"/>
  <c r="M681" i="143"/>
  <c r="L681" i="143"/>
  <c r="A681" i="143"/>
  <c r="M680" i="143"/>
  <c r="L680" i="143"/>
  <c r="A680" i="143"/>
  <c r="M679" i="143"/>
  <c r="L679" i="143"/>
  <c r="A679" i="143"/>
  <c r="M678" i="143"/>
  <c r="L678" i="143"/>
  <c r="A678" i="143"/>
  <c r="M677" i="143"/>
  <c r="L677" i="143"/>
  <c r="A677" i="143"/>
  <c r="M676" i="143"/>
  <c r="L676" i="143"/>
  <c r="A676" i="143"/>
  <c r="M675" i="143"/>
  <c r="L675" i="143"/>
  <c r="A675" i="143"/>
  <c r="M674" i="143"/>
  <c r="L674" i="143"/>
  <c r="A674" i="143"/>
  <c r="M673" i="143"/>
  <c r="L673" i="143"/>
  <c r="A673" i="143"/>
  <c r="M672" i="143"/>
  <c r="L672" i="143"/>
  <c r="A672" i="143"/>
  <c r="M671" i="143"/>
  <c r="L671" i="143"/>
  <c r="A671" i="143"/>
  <c r="M670" i="143"/>
  <c r="L670" i="143"/>
  <c r="A670" i="143"/>
  <c r="M669" i="143"/>
  <c r="L669" i="143"/>
  <c r="A669" i="143"/>
  <c r="M668" i="143"/>
  <c r="L668" i="143"/>
  <c r="A668" i="143"/>
  <c r="M667" i="143"/>
  <c r="L667" i="143"/>
  <c r="A667" i="143"/>
  <c r="M666" i="143"/>
  <c r="L666" i="143"/>
  <c r="A666" i="143"/>
  <c r="M665" i="143"/>
  <c r="L665" i="143"/>
  <c r="A665" i="143"/>
  <c r="M664" i="143"/>
  <c r="L664" i="143"/>
  <c r="A664" i="143"/>
  <c r="M663" i="143"/>
  <c r="L663" i="143"/>
  <c r="A663" i="143"/>
  <c r="M662" i="143"/>
  <c r="L662" i="143"/>
  <c r="A662" i="143"/>
  <c r="M661" i="143"/>
  <c r="L661" i="143"/>
  <c r="A661" i="143"/>
  <c r="M660" i="143"/>
  <c r="L660" i="143"/>
  <c r="A660" i="143"/>
  <c r="M659" i="143"/>
  <c r="L659" i="143"/>
  <c r="A659" i="143"/>
  <c r="M658" i="143"/>
  <c r="L658" i="143"/>
  <c r="A658" i="143"/>
  <c r="M657" i="143"/>
  <c r="L657" i="143"/>
  <c r="A657" i="143"/>
  <c r="M656" i="143"/>
  <c r="L656" i="143"/>
  <c r="A656" i="143"/>
  <c r="M655" i="143"/>
  <c r="L655" i="143"/>
  <c r="A655" i="143"/>
  <c r="M654" i="143"/>
  <c r="L654" i="143"/>
  <c r="A654" i="143"/>
  <c r="M653" i="143"/>
  <c r="L653" i="143"/>
  <c r="A653" i="143"/>
  <c r="M652" i="143"/>
  <c r="L652" i="143"/>
  <c r="A652" i="143"/>
  <c r="M651" i="143"/>
  <c r="L651" i="143"/>
  <c r="A651" i="143"/>
  <c r="M650" i="143"/>
  <c r="L650" i="143"/>
  <c r="A650" i="143"/>
  <c r="M649" i="143"/>
  <c r="L649" i="143"/>
  <c r="A649" i="143"/>
  <c r="M648" i="143"/>
  <c r="L648" i="143"/>
  <c r="A648" i="143"/>
  <c r="M647" i="143"/>
  <c r="L647" i="143"/>
  <c r="A647" i="143"/>
  <c r="M646" i="143"/>
  <c r="L646" i="143"/>
  <c r="A646" i="143"/>
  <c r="M645" i="143"/>
  <c r="L645" i="143"/>
  <c r="A645" i="143"/>
  <c r="M644" i="143"/>
  <c r="L644" i="143"/>
  <c r="A644" i="143"/>
  <c r="M643" i="143"/>
  <c r="L643" i="143"/>
  <c r="A643" i="143"/>
  <c r="M642" i="143"/>
  <c r="L642" i="143"/>
  <c r="A642" i="143"/>
  <c r="M641" i="143"/>
  <c r="L641" i="143"/>
  <c r="A641" i="143"/>
  <c r="M640" i="143"/>
  <c r="L640" i="143"/>
  <c r="A640" i="143"/>
  <c r="M639" i="143"/>
  <c r="L639" i="143"/>
  <c r="A639" i="143"/>
  <c r="M638" i="143"/>
  <c r="L638" i="143"/>
  <c r="A638" i="143"/>
  <c r="M637" i="143"/>
  <c r="L637" i="143"/>
  <c r="A637" i="143"/>
  <c r="M636" i="143"/>
  <c r="L636" i="143"/>
  <c r="A636" i="143"/>
  <c r="M635" i="143"/>
  <c r="L635" i="143"/>
  <c r="A635" i="143"/>
  <c r="M634" i="143"/>
  <c r="L634" i="143"/>
  <c r="A634" i="143"/>
  <c r="M633" i="143"/>
  <c r="L633" i="143"/>
  <c r="A633" i="143"/>
  <c r="M632" i="143"/>
  <c r="L632" i="143"/>
  <c r="A632" i="143"/>
  <c r="M631" i="143"/>
  <c r="L631" i="143"/>
  <c r="A631" i="143"/>
  <c r="M630" i="143"/>
  <c r="L630" i="143"/>
  <c r="A630" i="143"/>
  <c r="M629" i="143"/>
  <c r="L629" i="143"/>
  <c r="A629" i="143"/>
  <c r="M628" i="143"/>
  <c r="L628" i="143"/>
  <c r="A628" i="143"/>
  <c r="M627" i="143"/>
  <c r="L627" i="143"/>
  <c r="A627" i="143"/>
  <c r="M626" i="143"/>
  <c r="L626" i="143"/>
  <c r="A626" i="143"/>
  <c r="M625" i="143"/>
  <c r="L625" i="143"/>
  <c r="A625" i="143"/>
  <c r="M624" i="143"/>
  <c r="L624" i="143"/>
  <c r="A624" i="143"/>
  <c r="M623" i="143"/>
  <c r="L623" i="143"/>
  <c r="A623" i="143"/>
  <c r="M622" i="143"/>
  <c r="L622" i="143"/>
  <c r="A622" i="143"/>
  <c r="M621" i="143"/>
  <c r="L621" i="143"/>
  <c r="A621" i="143"/>
  <c r="M620" i="143"/>
  <c r="L620" i="143"/>
  <c r="A620" i="143"/>
  <c r="M619" i="143"/>
  <c r="L619" i="143"/>
  <c r="A619" i="143"/>
  <c r="M618" i="143"/>
  <c r="L618" i="143"/>
  <c r="A618" i="143"/>
  <c r="M617" i="143"/>
  <c r="L617" i="143"/>
  <c r="A617" i="143"/>
  <c r="M616" i="143"/>
  <c r="L616" i="143"/>
  <c r="A616" i="143"/>
  <c r="M615" i="143"/>
  <c r="L615" i="143"/>
  <c r="A615" i="143"/>
  <c r="M614" i="143"/>
  <c r="L614" i="143"/>
  <c r="A614" i="143"/>
  <c r="M613" i="143"/>
  <c r="L613" i="143"/>
  <c r="A613" i="143"/>
  <c r="M612" i="143"/>
  <c r="L612" i="143"/>
  <c r="A612" i="143"/>
  <c r="M611" i="143"/>
  <c r="L611" i="143"/>
  <c r="A611" i="143"/>
  <c r="M610" i="143"/>
  <c r="L610" i="143"/>
  <c r="A610" i="143"/>
  <c r="M609" i="143"/>
  <c r="L609" i="143"/>
  <c r="A609" i="143"/>
  <c r="M608" i="143"/>
  <c r="L608" i="143"/>
  <c r="A608" i="143"/>
  <c r="M607" i="143"/>
  <c r="L607" i="143"/>
  <c r="A607" i="143"/>
  <c r="M606" i="143"/>
  <c r="L606" i="143"/>
  <c r="A606" i="143"/>
  <c r="M605" i="143"/>
  <c r="L605" i="143"/>
  <c r="A605" i="143"/>
  <c r="M604" i="143"/>
  <c r="L604" i="143"/>
  <c r="A604" i="143"/>
  <c r="M603" i="143"/>
  <c r="L603" i="143"/>
  <c r="A603" i="143"/>
  <c r="M602" i="143"/>
  <c r="L602" i="143"/>
  <c r="A602" i="143"/>
  <c r="M601" i="143"/>
  <c r="L601" i="143"/>
  <c r="A601" i="143"/>
  <c r="M600" i="143"/>
  <c r="L600" i="143"/>
  <c r="A600" i="143"/>
  <c r="M599" i="143"/>
  <c r="L599" i="143"/>
  <c r="A599" i="143"/>
  <c r="M598" i="143"/>
  <c r="L598" i="143"/>
  <c r="A598" i="143"/>
  <c r="M597" i="143"/>
  <c r="L597" i="143"/>
  <c r="A597" i="143"/>
  <c r="M596" i="143"/>
  <c r="L596" i="143"/>
  <c r="A596" i="143"/>
  <c r="M595" i="143"/>
  <c r="L595" i="143"/>
  <c r="A595" i="143"/>
  <c r="M594" i="143"/>
  <c r="L594" i="143"/>
  <c r="A594" i="143"/>
  <c r="M593" i="143"/>
  <c r="L593" i="143"/>
  <c r="A593" i="143"/>
  <c r="M592" i="143"/>
  <c r="L592" i="143"/>
  <c r="A592" i="143"/>
  <c r="M591" i="143"/>
  <c r="L591" i="143"/>
  <c r="A591" i="143"/>
  <c r="M590" i="143"/>
  <c r="L590" i="143"/>
  <c r="A590" i="143"/>
  <c r="M589" i="143"/>
  <c r="L589" i="143"/>
  <c r="A589" i="143"/>
  <c r="M588" i="143"/>
  <c r="L588" i="143"/>
  <c r="A588" i="143"/>
  <c r="M587" i="143"/>
  <c r="L587" i="143"/>
  <c r="A587" i="143"/>
  <c r="M586" i="143"/>
  <c r="L586" i="143"/>
  <c r="A586" i="143"/>
  <c r="M585" i="143"/>
  <c r="L585" i="143"/>
  <c r="A585" i="143"/>
  <c r="M584" i="143"/>
  <c r="L584" i="143"/>
  <c r="A584" i="143"/>
  <c r="M583" i="143"/>
  <c r="L583" i="143"/>
  <c r="A583" i="143"/>
  <c r="M582" i="143"/>
  <c r="L582" i="143"/>
  <c r="A582" i="143"/>
  <c r="M581" i="143"/>
  <c r="L581" i="143"/>
  <c r="A581" i="143"/>
  <c r="M580" i="143"/>
  <c r="L580" i="143"/>
  <c r="A580" i="143"/>
  <c r="M579" i="143"/>
  <c r="L579" i="143"/>
  <c r="A579" i="143"/>
  <c r="M578" i="143"/>
  <c r="L578" i="143"/>
  <c r="A578" i="143"/>
  <c r="M577" i="143"/>
  <c r="L577" i="143"/>
  <c r="A577" i="143"/>
  <c r="M576" i="143"/>
  <c r="L576" i="143"/>
  <c r="A576" i="143"/>
  <c r="M575" i="143"/>
  <c r="L575" i="143"/>
  <c r="A575" i="143"/>
  <c r="M574" i="143"/>
  <c r="L574" i="143"/>
  <c r="A574" i="143"/>
  <c r="M573" i="143"/>
  <c r="L573" i="143"/>
  <c r="A573" i="143"/>
  <c r="M572" i="143"/>
  <c r="L572" i="143"/>
  <c r="A572" i="143"/>
  <c r="M571" i="143"/>
  <c r="L571" i="143"/>
  <c r="A571" i="143"/>
  <c r="M570" i="143"/>
  <c r="L570" i="143"/>
  <c r="A570" i="143"/>
  <c r="M569" i="143"/>
  <c r="L569" i="143"/>
  <c r="A569" i="143"/>
  <c r="M568" i="143"/>
  <c r="L568" i="143"/>
  <c r="A568" i="143"/>
  <c r="M567" i="143"/>
  <c r="L567" i="143"/>
  <c r="A567" i="143"/>
  <c r="M566" i="143"/>
  <c r="L566" i="143"/>
  <c r="A566" i="143"/>
  <c r="M565" i="143"/>
  <c r="L565" i="143"/>
  <c r="A565" i="143"/>
  <c r="M564" i="143"/>
  <c r="L564" i="143"/>
  <c r="A564" i="143"/>
  <c r="M563" i="143"/>
  <c r="L563" i="143"/>
  <c r="A563" i="143"/>
  <c r="M562" i="143"/>
  <c r="L562" i="143"/>
  <c r="A562" i="143"/>
  <c r="M561" i="143"/>
  <c r="L561" i="143"/>
  <c r="A561" i="143"/>
  <c r="M560" i="143"/>
  <c r="L560" i="143"/>
  <c r="A560" i="143"/>
  <c r="M559" i="143"/>
  <c r="L559" i="143"/>
  <c r="A559" i="143"/>
  <c r="M558" i="143"/>
  <c r="L558" i="143"/>
  <c r="A558" i="143"/>
  <c r="M557" i="143"/>
  <c r="L557" i="143"/>
  <c r="A557" i="143"/>
  <c r="M556" i="143"/>
  <c r="L556" i="143"/>
  <c r="A556" i="143"/>
  <c r="M555" i="143"/>
  <c r="L555" i="143"/>
  <c r="A555" i="143"/>
  <c r="M554" i="143"/>
  <c r="L554" i="143"/>
  <c r="A554" i="143"/>
  <c r="M553" i="143"/>
  <c r="L553" i="143"/>
  <c r="A553" i="143"/>
  <c r="M552" i="143"/>
  <c r="L552" i="143"/>
  <c r="A552" i="143"/>
  <c r="M551" i="143"/>
  <c r="L551" i="143"/>
  <c r="A551" i="143"/>
  <c r="M550" i="143"/>
  <c r="L550" i="143"/>
  <c r="A550" i="143"/>
  <c r="M549" i="143"/>
  <c r="L549" i="143"/>
  <c r="A549" i="143"/>
  <c r="M548" i="143"/>
  <c r="L548" i="143"/>
  <c r="A548" i="143"/>
  <c r="M547" i="143"/>
  <c r="L547" i="143"/>
  <c r="A547" i="143"/>
  <c r="M546" i="143"/>
  <c r="L546" i="143"/>
  <c r="A546" i="143"/>
  <c r="M545" i="143"/>
  <c r="L545" i="143"/>
  <c r="A545" i="143"/>
  <c r="M544" i="143"/>
  <c r="L544" i="143"/>
  <c r="A544" i="143"/>
  <c r="M543" i="143"/>
  <c r="L543" i="143"/>
  <c r="A543" i="143"/>
  <c r="M542" i="143"/>
  <c r="L542" i="143"/>
  <c r="A542" i="143"/>
  <c r="M541" i="143"/>
  <c r="L541" i="143"/>
  <c r="A541" i="143"/>
  <c r="M540" i="143"/>
  <c r="L540" i="143"/>
  <c r="A540" i="143"/>
  <c r="M539" i="143"/>
  <c r="L539" i="143"/>
  <c r="A539" i="143"/>
  <c r="M538" i="143"/>
  <c r="L538" i="143"/>
  <c r="A538" i="143"/>
  <c r="M537" i="143"/>
  <c r="L537" i="143"/>
  <c r="A537" i="143"/>
  <c r="M536" i="143"/>
  <c r="L536" i="143"/>
  <c r="A536" i="143"/>
  <c r="M535" i="143"/>
  <c r="L535" i="143"/>
  <c r="A535" i="143"/>
  <c r="M534" i="143"/>
  <c r="L534" i="143"/>
  <c r="A534" i="143"/>
  <c r="M533" i="143"/>
  <c r="L533" i="143"/>
  <c r="A533" i="143"/>
  <c r="M532" i="143"/>
  <c r="L532" i="143"/>
  <c r="A532" i="143"/>
  <c r="M531" i="143"/>
  <c r="L531" i="143"/>
  <c r="A531" i="143"/>
  <c r="M530" i="143"/>
  <c r="L530" i="143"/>
  <c r="A530" i="143"/>
  <c r="M529" i="143"/>
  <c r="L529" i="143"/>
  <c r="A529" i="143"/>
  <c r="M528" i="143"/>
  <c r="L528" i="143"/>
  <c r="A528" i="143"/>
  <c r="M527" i="143"/>
  <c r="L527" i="143"/>
  <c r="A527" i="143"/>
  <c r="M526" i="143"/>
  <c r="L526" i="143"/>
  <c r="A526" i="143"/>
  <c r="M525" i="143"/>
  <c r="L525" i="143"/>
  <c r="A525" i="143"/>
  <c r="M524" i="143"/>
  <c r="L524" i="143"/>
  <c r="A524" i="143"/>
  <c r="M523" i="143"/>
  <c r="L523" i="143"/>
  <c r="A523" i="143"/>
  <c r="M522" i="143"/>
  <c r="L522" i="143"/>
  <c r="A522" i="143"/>
  <c r="M521" i="143"/>
  <c r="L521" i="143"/>
  <c r="A521" i="143"/>
  <c r="M520" i="143"/>
  <c r="L520" i="143"/>
  <c r="A520" i="143"/>
  <c r="M519" i="143"/>
  <c r="L519" i="143"/>
  <c r="A519" i="143"/>
  <c r="M518" i="143"/>
  <c r="L518" i="143"/>
  <c r="A518" i="143"/>
  <c r="M517" i="143"/>
  <c r="L517" i="143"/>
  <c r="A517" i="143"/>
  <c r="M516" i="143"/>
  <c r="L516" i="143"/>
  <c r="A516" i="143"/>
  <c r="M515" i="143"/>
  <c r="L515" i="143"/>
  <c r="A515" i="143"/>
  <c r="M514" i="143"/>
  <c r="L514" i="143"/>
  <c r="A514" i="143"/>
  <c r="M513" i="143"/>
  <c r="L513" i="143"/>
  <c r="A513" i="143"/>
  <c r="M512" i="143"/>
  <c r="L512" i="143"/>
  <c r="A512" i="143"/>
  <c r="M511" i="143"/>
  <c r="L511" i="143"/>
  <c r="A511" i="143"/>
  <c r="M510" i="143"/>
  <c r="L510" i="143"/>
  <c r="A510" i="143"/>
  <c r="M509" i="143"/>
  <c r="L509" i="143"/>
  <c r="A509" i="143"/>
  <c r="M508" i="143"/>
  <c r="L508" i="143"/>
  <c r="A508" i="143"/>
  <c r="M507" i="143"/>
  <c r="L507" i="143"/>
  <c r="A507" i="143"/>
  <c r="M506" i="143"/>
  <c r="L506" i="143"/>
  <c r="A506" i="143"/>
  <c r="M505" i="143"/>
  <c r="L505" i="143"/>
  <c r="A505" i="143"/>
  <c r="M504" i="143"/>
  <c r="L504" i="143"/>
  <c r="A504" i="143"/>
  <c r="M503" i="143"/>
  <c r="L503" i="143"/>
  <c r="A503" i="143"/>
  <c r="M502" i="143"/>
  <c r="L502" i="143"/>
  <c r="A502" i="143"/>
  <c r="M501" i="143"/>
  <c r="L501" i="143"/>
  <c r="A501" i="143"/>
  <c r="M500" i="143"/>
  <c r="L500" i="143"/>
  <c r="A500" i="143"/>
  <c r="M499" i="143"/>
  <c r="L499" i="143"/>
  <c r="A499" i="143"/>
  <c r="M498" i="143"/>
  <c r="L498" i="143"/>
  <c r="A498" i="143"/>
  <c r="M497" i="143"/>
  <c r="L497" i="143"/>
  <c r="A497" i="143"/>
  <c r="M496" i="143"/>
  <c r="L496" i="143"/>
  <c r="A496" i="143"/>
  <c r="M495" i="143"/>
  <c r="L495" i="143"/>
  <c r="A495" i="143"/>
  <c r="M494" i="143"/>
  <c r="L494" i="143"/>
  <c r="A494" i="143"/>
  <c r="M493" i="143"/>
  <c r="L493" i="143"/>
  <c r="A493" i="143"/>
  <c r="M492" i="143"/>
  <c r="L492" i="143"/>
  <c r="A492" i="143"/>
  <c r="M491" i="143"/>
  <c r="L491" i="143"/>
  <c r="A491" i="143"/>
  <c r="M490" i="143"/>
  <c r="L490" i="143"/>
  <c r="A490" i="143"/>
  <c r="M489" i="143"/>
  <c r="L489" i="143"/>
  <c r="A489" i="143"/>
  <c r="M488" i="143"/>
  <c r="L488" i="143"/>
  <c r="A488" i="143"/>
  <c r="M487" i="143"/>
  <c r="L487" i="143"/>
  <c r="A487" i="143"/>
  <c r="M486" i="143"/>
  <c r="L486" i="143"/>
  <c r="A486" i="143"/>
  <c r="M485" i="143"/>
  <c r="L485" i="143"/>
  <c r="A485" i="143"/>
  <c r="M484" i="143"/>
  <c r="L484" i="143"/>
  <c r="A484" i="143"/>
  <c r="M483" i="143"/>
  <c r="L483" i="143"/>
  <c r="A483" i="143"/>
  <c r="M482" i="143"/>
  <c r="L482" i="143"/>
  <c r="A482" i="143"/>
  <c r="M481" i="143"/>
  <c r="L481" i="143"/>
  <c r="A481" i="143"/>
  <c r="M480" i="143"/>
  <c r="L480" i="143"/>
  <c r="A480" i="143"/>
  <c r="M479" i="143"/>
  <c r="L479" i="143"/>
  <c r="A479" i="143"/>
  <c r="M478" i="143"/>
  <c r="L478" i="143"/>
  <c r="A478" i="143"/>
  <c r="M477" i="143"/>
  <c r="L477" i="143"/>
  <c r="A477" i="143"/>
  <c r="M476" i="143"/>
  <c r="L476" i="143"/>
  <c r="A476" i="143"/>
  <c r="M475" i="143"/>
  <c r="L475" i="143"/>
  <c r="A475" i="143"/>
  <c r="M474" i="143"/>
  <c r="L474" i="143"/>
  <c r="A474" i="143"/>
  <c r="M473" i="143"/>
  <c r="L473" i="143"/>
  <c r="A473" i="143"/>
  <c r="M472" i="143"/>
  <c r="L472" i="143"/>
  <c r="A472" i="143"/>
  <c r="M471" i="143"/>
  <c r="L471" i="143"/>
  <c r="A471" i="143"/>
  <c r="M470" i="143"/>
  <c r="L470" i="143"/>
  <c r="A470" i="143"/>
  <c r="M469" i="143"/>
  <c r="L469" i="143"/>
  <c r="A469" i="143"/>
  <c r="M468" i="143"/>
  <c r="L468" i="143"/>
  <c r="A468" i="143"/>
  <c r="M467" i="143"/>
  <c r="L467" i="143"/>
  <c r="A467" i="143"/>
  <c r="M466" i="143"/>
  <c r="L466" i="143"/>
  <c r="A466" i="143"/>
  <c r="M465" i="143"/>
  <c r="L465" i="143"/>
  <c r="A465" i="143"/>
  <c r="M464" i="143"/>
  <c r="L464" i="143"/>
  <c r="A464" i="143"/>
  <c r="M463" i="143"/>
  <c r="L463" i="143"/>
  <c r="A463" i="143"/>
  <c r="M462" i="143"/>
  <c r="L462" i="143"/>
  <c r="A462" i="143"/>
  <c r="M461" i="143"/>
  <c r="L461" i="143"/>
  <c r="A461" i="143"/>
  <c r="M460" i="143"/>
  <c r="L460" i="143"/>
  <c r="A460" i="143"/>
  <c r="M459" i="143"/>
  <c r="L459" i="143"/>
  <c r="A459" i="143"/>
  <c r="M458" i="143"/>
  <c r="L458" i="143"/>
  <c r="A458" i="143"/>
  <c r="M457" i="143"/>
  <c r="L457" i="143"/>
  <c r="A457" i="143"/>
  <c r="M456" i="143"/>
  <c r="L456" i="143"/>
  <c r="A456" i="143"/>
  <c r="M455" i="143"/>
  <c r="L455" i="143"/>
  <c r="A455" i="143"/>
  <c r="M454" i="143"/>
  <c r="L454" i="143"/>
  <c r="A454" i="143"/>
  <c r="M453" i="143"/>
  <c r="L453" i="143"/>
  <c r="A453" i="143"/>
  <c r="M452" i="143"/>
  <c r="L452" i="143"/>
  <c r="A452" i="143"/>
  <c r="M451" i="143"/>
  <c r="L451" i="143"/>
  <c r="A451" i="143"/>
  <c r="M450" i="143"/>
  <c r="L450" i="143"/>
  <c r="A450" i="143"/>
  <c r="M449" i="143"/>
  <c r="L449" i="143"/>
  <c r="A449" i="143"/>
  <c r="M448" i="143"/>
  <c r="L448" i="143"/>
  <c r="A448" i="143"/>
  <c r="M447" i="143"/>
  <c r="L447" i="143"/>
  <c r="A447" i="143"/>
  <c r="M446" i="143"/>
  <c r="L446" i="143"/>
  <c r="A446" i="143"/>
  <c r="M445" i="143"/>
  <c r="L445" i="143"/>
  <c r="A445" i="143"/>
  <c r="M444" i="143"/>
  <c r="L444" i="143"/>
  <c r="A444" i="143"/>
  <c r="M443" i="143"/>
  <c r="L443" i="143"/>
  <c r="A443" i="143"/>
  <c r="M442" i="143"/>
  <c r="L442" i="143"/>
  <c r="A442" i="143"/>
  <c r="M441" i="143"/>
  <c r="L441" i="143"/>
  <c r="A441" i="143"/>
  <c r="M440" i="143"/>
  <c r="L440" i="143"/>
  <c r="A440" i="143"/>
  <c r="M439" i="143"/>
  <c r="L439" i="143"/>
  <c r="A439" i="143"/>
  <c r="M438" i="143"/>
  <c r="L438" i="143"/>
  <c r="A438" i="143"/>
  <c r="M437" i="143"/>
  <c r="L437" i="143"/>
  <c r="A437" i="143"/>
  <c r="M436" i="143"/>
  <c r="L436" i="143"/>
  <c r="A436" i="143"/>
  <c r="M435" i="143"/>
  <c r="L435" i="143"/>
  <c r="A435" i="143"/>
  <c r="M434" i="143"/>
  <c r="L434" i="143"/>
  <c r="A434" i="143"/>
  <c r="M433" i="143"/>
  <c r="L433" i="143"/>
  <c r="A433" i="143"/>
  <c r="M432" i="143"/>
  <c r="L432" i="143"/>
  <c r="A432" i="143"/>
  <c r="M431" i="143"/>
  <c r="L431" i="143"/>
  <c r="A431" i="143"/>
  <c r="M430" i="143"/>
  <c r="L430" i="143"/>
  <c r="A430" i="143"/>
  <c r="M429" i="143"/>
  <c r="L429" i="143"/>
  <c r="A429" i="143"/>
  <c r="M428" i="143"/>
  <c r="L428" i="143"/>
  <c r="A428" i="143"/>
  <c r="M427" i="143"/>
  <c r="L427" i="143"/>
  <c r="A427" i="143"/>
  <c r="M426" i="143"/>
  <c r="L426" i="143"/>
  <c r="A426" i="143"/>
  <c r="M425" i="143"/>
  <c r="L425" i="143"/>
  <c r="A425" i="143"/>
  <c r="M424" i="143"/>
  <c r="L424" i="143"/>
  <c r="A424" i="143"/>
  <c r="M423" i="143"/>
  <c r="L423" i="143"/>
  <c r="A423" i="143"/>
  <c r="M422" i="143"/>
  <c r="L422" i="143"/>
  <c r="A422" i="143"/>
  <c r="M421" i="143"/>
  <c r="L421" i="143"/>
  <c r="A421" i="143"/>
  <c r="M420" i="143"/>
  <c r="L420" i="143"/>
  <c r="A420" i="143"/>
  <c r="M419" i="143"/>
  <c r="L419" i="143"/>
  <c r="A419" i="143"/>
  <c r="M418" i="143"/>
  <c r="L418" i="143"/>
  <c r="A418" i="143"/>
  <c r="M417" i="143"/>
  <c r="L417" i="143"/>
  <c r="A417" i="143"/>
  <c r="M416" i="143"/>
  <c r="L416" i="143"/>
  <c r="A416" i="143"/>
  <c r="M415" i="143"/>
  <c r="L415" i="143"/>
  <c r="A415" i="143"/>
  <c r="M414" i="143"/>
  <c r="L414" i="143"/>
  <c r="A414" i="143"/>
  <c r="M413" i="143"/>
  <c r="L413" i="143"/>
  <c r="A413" i="143"/>
  <c r="M412" i="143"/>
  <c r="L412" i="143"/>
  <c r="A412" i="143"/>
  <c r="M411" i="143"/>
  <c r="L411" i="143"/>
  <c r="A411" i="143"/>
  <c r="M410" i="143"/>
  <c r="L410" i="143"/>
  <c r="A410" i="143"/>
  <c r="M409" i="143"/>
  <c r="L409" i="143"/>
  <c r="A409" i="143"/>
  <c r="M408" i="143"/>
  <c r="L408" i="143"/>
  <c r="A408" i="143"/>
  <c r="M407" i="143"/>
  <c r="L407" i="143"/>
  <c r="A407" i="143"/>
  <c r="M406" i="143"/>
  <c r="L406" i="143"/>
  <c r="A406" i="143"/>
  <c r="M405" i="143"/>
  <c r="L405" i="143"/>
  <c r="A405" i="143"/>
  <c r="M404" i="143"/>
  <c r="L404" i="143"/>
  <c r="A404" i="143"/>
  <c r="M403" i="143"/>
  <c r="L403" i="143"/>
  <c r="A403" i="143"/>
  <c r="M402" i="143"/>
  <c r="L402" i="143"/>
  <c r="A402" i="143"/>
  <c r="M401" i="143"/>
  <c r="L401" i="143"/>
  <c r="A401" i="143"/>
  <c r="M400" i="143"/>
  <c r="L400" i="143"/>
  <c r="A400" i="143"/>
  <c r="M399" i="143"/>
  <c r="L399" i="143"/>
  <c r="A399" i="143"/>
  <c r="M398" i="143"/>
  <c r="L398" i="143"/>
  <c r="A398" i="143"/>
  <c r="M397" i="143"/>
  <c r="L397" i="143"/>
  <c r="A397" i="143"/>
  <c r="M396" i="143"/>
  <c r="L396" i="143"/>
  <c r="A396" i="143"/>
  <c r="M395" i="143"/>
  <c r="L395" i="143"/>
  <c r="A395" i="143"/>
  <c r="M394" i="143"/>
  <c r="L394" i="143"/>
  <c r="A394" i="143"/>
  <c r="M393" i="143"/>
  <c r="L393" i="143"/>
  <c r="A393" i="143"/>
  <c r="M392" i="143"/>
  <c r="L392" i="143"/>
  <c r="A392" i="143"/>
  <c r="M391" i="143"/>
  <c r="L391" i="143"/>
  <c r="A391" i="143"/>
  <c r="M390" i="143"/>
  <c r="L390" i="143"/>
  <c r="A390" i="143"/>
  <c r="M389" i="143"/>
  <c r="L389" i="143"/>
  <c r="A389" i="143"/>
  <c r="M388" i="143"/>
  <c r="L388" i="143"/>
  <c r="A388" i="143"/>
  <c r="M387" i="143"/>
  <c r="L387" i="143"/>
  <c r="A387" i="143"/>
  <c r="M386" i="143"/>
  <c r="L386" i="143"/>
  <c r="A386" i="143"/>
  <c r="M385" i="143"/>
  <c r="L385" i="143"/>
  <c r="A385" i="143"/>
  <c r="M384" i="143"/>
  <c r="L384" i="143"/>
  <c r="A384" i="143"/>
  <c r="M383" i="143"/>
  <c r="L383" i="143"/>
  <c r="A383" i="143"/>
  <c r="M382" i="143"/>
  <c r="L382" i="143"/>
  <c r="A382" i="143"/>
  <c r="M381" i="143"/>
  <c r="L381" i="143"/>
  <c r="A381" i="143"/>
  <c r="M380" i="143"/>
  <c r="L380" i="143"/>
  <c r="A380" i="143"/>
  <c r="M379" i="143"/>
  <c r="L379" i="143"/>
  <c r="A379" i="143"/>
  <c r="M378" i="143"/>
  <c r="L378" i="143"/>
  <c r="A378" i="143"/>
  <c r="M377" i="143"/>
  <c r="L377" i="143"/>
  <c r="A377" i="143"/>
  <c r="M376" i="143"/>
  <c r="L376" i="143"/>
  <c r="A376" i="143"/>
  <c r="M375" i="143"/>
  <c r="L375" i="143"/>
  <c r="A375" i="143"/>
  <c r="M374" i="143"/>
  <c r="L374" i="143"/>
  <c r="A374" i="143"/>
  <c r="M373" i="143"/>
  <c r="L373" i="143"/>
  <c r="A373" i="143"/>
  <c r="M372" i="143"/>
  <c r="L372" i="143"/>
  <c r="A372" i="143"/>
  <c r="M371" i="143"/>
  <c r="L371" i="143"/>
  <c r="A371" i="143"/>
  <c r="M370" i="143"/>
  <c r="L370" i="143"/>
  <c r="A370" i="143"/>
  <c r="M369" i="143"/>
  <c r="L369" i="143"/>
  <c r="A369" i="143"/>
  <c r="M368" i="143"/>
  <c r="L368" i="143"/>
  <c r="A368" i="143"/>
  <c r="M367" i="143"/>
  <c r="L367" i="143"/>
  <c r="A367" i="143"/>
  <c r="M366" i="143"/>
  <c r="L366" i="143"/>
  <c r="A366" i="143"/>
  <c r="M365" i="143"/>
  <c r="L365" i="143"/>
  <c r="A365" i="143"/>
  <c r="M364" i="143"/>
  <c r="L364" i="143"/>
  <c r="A364" i="143"/>
  <c r="M363" i="143"/>
  <c r="L363" i="143"/>
  <c r="A363" i="143"/>
  <c r="M362" i="143"/>
  <c r="L362" i="143"/>
  <c r="A362" i="143"/>
  <c r="M361" i="143"/>
  <c r="L361" i="143"/>
  <c r="A361" i="143"/>
  <c r="M360" i="143"/>
  <c r="L360" i="143"/>
  <c r="A360" i="143"/>
  <c r="M359" i="143"/>
  <c r="L359" i="143"/>
  <c r="A359" i="143"/>
  <c r="M358" i="143"/>
  <c r="L358" i="143"/>
  <c r="A358" i="143"/>
  <c r="M357" i="143"/>
  <c r="L357" i="143"/>
  <c r="A357" i="143"/>
  <c r="M356" i="143"/>
  <c r="L356" i="143"/>
  <c r="A356" i="143"/>
  <c r="M355" i="143"/>
  <c r="L355" i="143"/>
  <c r="A355" i="143"/>
  <c r="M354" i="143"/>
  <c r="L354" i="143"/>
  <c r="A354" i="143"/>
  <c r="M353" i="143"/>
  <c r="L353" i="143"/>
  <c r="A353" i="143"/>
  <c r="M352" i="143"/>
  <c r="L352" i="143"/>
  <c r="A352" i="143"/>
  <c r="M351" i="143"/>
  <c r="L351" i="143"/>
  <c r="A351" i="143"/>
  <c r="M350" i="143"/>
  <c r="L350" i="143"/>
  <c r="A350" i="143"/>
  <c r="M349" i="143"/>
  <c r="L349" i="143"/>
  <c r="A349" i="143"/>
  <c r="M348" i="143"/>
  <c r="L348" i="143"/>
  <c r="A348" i="143"/>
  <c r="M347" i="143"/>
  <c r="L347" i="143"/>
  <c r="A347" i="143"/>
  <c r="M346" i="143"/>
  <c r="L346" i="143"/>
  <c r="A346" i="143"/>
  <c r="M345" i="143"/>
  <c r="L345" i="143"/>
  <c r="A345" i="143"/>
  <c r="M344" i="143"/>
  <c r="L344" i="143"/>
  <c r="A344" i="143"/>
  <c r="M343" i="143"/>
  <c r="L343" i="143"/>
  <c r="A343" i="143"/>
  <c r="M342" i="143"/>
  <c r="L342" i="143"/>
  <c r="A342" i="143"/>
  <c r="M341" i="143"/>
  <c r="L341" i="143"/>
  <c r="A341" i="143"/>
  <c r="M340" i="143"/>
  <c r="L340" i="143"/>
  <c r="A340" i="143"/>
  <c r="M339" i="143"/>
  <c r="L339" i="143"/>
  <c r="A339" i="143"/>
  <c r="M338" i="143"/>
  <c r="L338" i="143"/>
  <c r="A338" i="143"/>
  <c r="M337" i="143"/>
  <c r="L337" i="143"/>
  <c r="A337" i="143"/>
  <c r="M336" i="143"/>
  <c r="L336" i="143"/>
  <c r="A336" i="143"/>
  <c r="M335" i="143"/>
  <c r="L335" i="143"/>
  <c r="A335" i="143"/>
  <c r="M334" i="143"/>
  <c r="L334" i="143"/>
  <c r="A334" i="143"/>
  <c r="M333" i="143"/>
  <c r="L333" i="143"/>
  <c r="A333" i="143"/>
  <c r="M332" i="143"/>
  <c r="L332" i="143"/>
  <c r="A332" i="143"/>
  <c r="M331" i="143"/>
  <c r="L331" i="143"/>
  <c r="A331" i="143"/>
  <c r="M330" i="143"/>
  <c r="L330" i="143"/>
  <c r="A330" i="143"/>
  <c r="M329" i="143"/>
  <c r="L329" i="143"/>
  <c r="A329" i="143"/>
  <c r="M328" i="143"/>
  <c r="L328" i="143"/>
  <c r="A328" i="143"/>
  <c r="M327" i="143"/>
  <c r="L327" i="143"/>
  <c r="A327" i="143"/>
  <c r="M326" i="143"/>
  <c r="L326" i="143"/>
  <c r="A326" i="143"/>
  <c r="M325" i="143"/>
  <c r="L325" i="143"/>
  <c r="A325" i="143"/>
  <c r="M324" i="143"/>
  <c r="L324" i="143"/>
  <c r="A324" i="143"/>
  <c r="M323" i="143"/>
  <c r="L323" i="143"/>
  <c r="A323" i="143"/>
  <c r="M322" i="143"/>
  <c r="L322" i="143"/>
  <c r="A322" i="143"/>
  <c r="M321" i="143"/>
  <c r="L321" i="143"/>
  <c r="A321" i="143"/>
  <c r="M320" i="143"/>
  <c r="L320" i="143"/>
  <c r="A320" i="143"/>
  <c r="M319" i="143"/>
  <c r="L319" i="143"/>
  <c r="A319" i="143"/>
  <c r="M318" i="143"/>
  <c r="L318" i="143"/>
  <c r="A318" i="143"/>
  <c r="M317" i="143"/>
  <c r="L317" i="143"/>
  <c r="A317" i="143"/>
  <c r="M316" i="143"/>
  <c r="L316" i="143"/>
  <c r="A316" i="143"/>
  <c r="M315" i="143"/>
  <c r="L315" i="143"/>
  <c r="A315" i="143"/>
  <c r="M314" i="143"/>
  <c r="L314" i="143"/>
  <c r="A314" i="143"/>
  <c r="M313" i="143"/>
  <c r="L313" i="143"/>
  <c r="A313" i="143"/>
  <c r="M312" i="143"/>
  <c r="L312" i="143"/>
  <c r="A312" i="143"/>
  <c r="M311" i="143"/>
  <c r="L311" i="143"/>
  <c r="A311" i="143"/>
  <c r="M310" i="143"/>
  <c r="L310" i="143"/>
  <c r="A310" i="143"/>
  <c r="M309" i="143"/>
  <c r="L309" i="143"/>
  <c r="A309" i="143"/>
  <c r="M308" i="143"/>
  <c r="L308" i="143"/>
  <c r="A308" i="143"/>
  <c r="M307" i="143"/>
  <c r="L307" i="143"/>
  <c r="A307" i="143"/>
  <c r="M306" i="143"/>
  <c r="L306" i="143"/>
  <c r="A306" i="143"/>
  <c r="M305" i="143"/>
  <c r="L305" i="143"/>
  <c r="A305" i="143"/>
  <c r="M304" i="143"/>
  <c r="L304" i="143"/>
  <c r="A304" i="143"/>
  <c r="M303" i="143"/>
  <c r="L303" i="143"/>
  <c r="A303" i="143"/>
  <c r="M302" i="143"/>
  <c r="L302" i="143"/>
  <c r="A302" i="143"/>
  <c r="M301" i="143"/>
  <c r="L301" i="143"/>
  <c r="A301" i="143"/>
  <c r="M300" i="143"/>
  <c r="L300" i="143"/>
  <c r="A300" i="143"/>
  <c r="M299" i="143"/>
  <c r="L299" i="143"/>
  <c r="A299" i="143"/>
  <c r="M298" i="143"/>
  <c r="L298" i="143"/>
  <c r="A298" i="143"/>
  <c r="M297" i="143"/>
  <c r="L297" i="143"/>
  <c r="A297" i="143"/>
  <c r="M296" i="143"/>
  <c r="L296" i="143"/>
  <c r="A296" i="143"/>
  <c r="M295" i="143"/>
  <c r="L295" i="143"/>
  <c r="A295" i="143"/>
  <c r="M294" i="143"/>
  <c r="L294" i="143"/>
  <c r="A294" i="143"/>
  <c r="M293" i="143"/>
  <c r="L293" i="143"/>
  <c r="A293" i="143"/>
  <c r="M292" i="143"/>
  <c r="L292" i="143"/>
  <c r="A292" i="143"/>
  <c r="M291" i="143"/>
  <c r="L291" i="143"/>
  <c r="A291" i="143"/>
  <c r="M290" i="143"/>
  <c r="L290" i="143"/>
  <c r="A290" i="143"/>
  <c r="M289" i="143"/>
  <c r="L289" i="143"/>
  <c r="A289" i="143"/>
  <c r="M288" i="143"/>
  <c r="L288" i="143"/>
  <c r="A288" i="143"/>
  <c r="M287" i="143"/>
  <c r="L287" i="143"/>
  <c r="A287" i="143"/>
  <c r="M286" i="143"/>
  <c r="L286" i="143"/>
  <c r="A286" i="143"/>
  <c r="M285" i="143"/>
  <c r="L285" i="143"/>
  <c r="A285" i="143"/>
  <c r="M284" i="143"/>
  <c r="L284" i="143"/>
  <c r="A284" i="143"/>
  <c r="M283" i="143"/>
  <c r="L283" i="143"/>
  <c r="A283" i="143"/>
  <c r="M282" i="143"/>
  <c r="L282" i="143"/>
  <c r="A282" i="143"/>
  <c r="M281" i="143"/>
  <c r="L281" i="143"/>
  <c r="A281" i="143"/>
  <c r="M280" i="143"/>
  <c r="L280" i="143"/>
  <c r="A280" i="143"/>
  <c r="M279" i="143"/>
  <c r="L279" i="143"/>
  <c r="A279" i="143"/>
  <c r="M278" i="143"/>
  <c r="L278" i="143"/>
  <c r="A278" i="143"/>
  <c r="M277" i="143"/>
  <c r="L277" i="143"/>
  <c r="A277" i="143"/>
  <c r="M276" i="143"/>
  <c r="L276" i="143"/>
  <c r="A276" i="143"/>
  <c r="M275" i="143"/>
  <c r="L275" i="143"/>
  <c r="A275" i="143"/>
  <c r="M274" i="143"/>
  <c r="L274" i="143"/>
  <c r="A274" i="143"/>
  <c r="M273" i="143"/>
  <c r="L273" i="143"/>
  <c r="A273" i="143"/>
  <c r="M272" i="143"/>
  <c r="L272" i="143"/>
  <c r="A272" i="143"/>
  <c r="M271" i="143"/>
  <c r="L271" i="143"/>
  <c r="A271" i="143"/>
  <c r="M270" i="143"/>
  <c r="L270" i="143"/>
  <c r="A270" i="143"/>
  <c r="M269" i="143"/>
  <c r="L269" i="143"/>
  <c r="A269" i="143"/>
  <c r="M268" i="143"/>
  <c r="L268" i="143"/>
  <c r="A268" i="143"/>
  <c r="M267" i="143"/>
  <c r="L267" i="143"/>
  <c r="A267" i="143"/>
  <c r="M266" i="143"/>
  <c r="L266" i="143"/>
  <c r="A266" i="143"/>
  <c r="M265" i="143"/>
  <c r="L265" i="143"/>
  <c r="A265" i="143"/>
  <c r="M264" i="143"/>
  <c r="L264" i="143"/>
  <c r="A264" i="143"/>
  <c r="M263" i="143"/>
  <c r="L263" i="143"/>
  <c r="A263" i="143"/>
  <c r="M262" i="143"/>
  <c r="L262" i="143"/>
  <c r="A262" i="143"/>
  <c r="M261" i="143"/>
  <c r="L261" i="143"/>
  <c r="A261" i="143"/>
  <c r="M260" i="143"/>
  <c r="L260" i="143"/>
  <c r="A260" i="143"/>
  <c r="M259" i="143"/>
  <c r="L259" i="143"/>
  <c r="A259" i="143"/>
  <c r="M258" i="143"/>
  <c r="L258" i="143"/>
  <c r="A258" i="143"/>
  <c r="M257" i="143"/>
  <c r="L257" i="143"/>
  <c r="A257" i="143"/>
  <c r="M256" i="143"/>
  <c r="L256" i="143"/>
  <c r="A256" i="143"/>
  <c r="M255" i="143"/>
  <c r="L255" i="143"/>
  <c r="A255" i="143"/>
  <c r="M254" i="143"/>
  <c r="L254" i="143"/>
  <c r="A254" i="143"/>
  <c r="M253" i="143"/>
  <c r="L253" i="143"/>
  <c r="A253" i="143"/>
  <c r="M252" i="143"/>
  <c r="L252" i="143"/>
  <c r="A252" i="143"/>
  <c r="M251" i="143"/>
  <c r="L251" i="143"/>
  <c r="A251" i="143"/>
  <c r="M250" i="143"/>
  <c r="L250" i="143"/>
  <c r="A250" i="143"/>
  <c r="M249" i="143"/>
  <c r="L249" i="143"/>
  <c r="A249" i="143"/>
  <c r="M248" i="143"/>
  <c r="L248" i="143"/>
  <c r="A248" i="143"/>
  <c r="M247" i="143"/>
  <c r="L247" i="143"/>
  <c r="A247" i="143"/>
  <c r="M246" i="143"/>
  <c r="L246" i="143"/>
  <c r="A246" i="143"/>
  <c r="M245" i="143"/>
  <c r="L245" i="143"/>
  <c r="A245" i="143"/>
  <c r="M244" i="143"/>
  <c r="L244" i="143"/>
  <c r="A244" i="143"/>
  <c r="M243" i="143"/>
  <c r="L243" i="143"/>
  <c r="A243" i="143"/>
  <c r="M242" i="143"/>
  <c r="L242" i="143"/>
  <c r="A242" i="143"/>
  <c r="M241" i="143"/>
  <c r="L241" i="143"/>
  <c r="A241" i="143"/>
  <c r="M240" i="143"/>
  <c r="L240" i="143"/>
  <c r="A240" i="143"/>
  <c r="M239" i="143"/>
  <c r="L239" i="143"/>
  <c r="A239" i="143"/>
  <c r="M238" i="143"/>
  <c r="L238" i="143"/>
  <c r="A238" i="143"/>
  <c r="M237" i="143"/>
  <c r="L237" i="143"/>
  <c r="A237" i="143"/>
  <c r="M236" i="143"/>
  <c r="L236" i="143"/>
  <c r="A236" i="143"/>
  <c r="M235" i="143"/>
  <c r="L235" i="143"/>
  <c r="A235" i="143"/>
  <c r="M234" i="143"/>
  <c r="L234" i="143"/>
  <c r="A234" i="143"/>
  <c r="M233" i="143"/>
  <c r="L233" i="143"/>
  <c r="A233" i="143"/>
  <c r="M232" i="143"/>
  <c r="L232" i="143"/>
  <c r="A232" i="143"/>
  <c r="M231" i="143"/>
  <c r="L231" i="143"/>
  <c r="A231" i="143"/>
  <c r="M230" i="143"/>
  <c r="L230" i="143"/>
  <c r="A230" i="143"/>
  <c r="M229" i="143"/>
  <c r="L229" i="143"/>
  <c r="A229" i="143"/>
  <c r="M228" i="143"/>
  <c r="L228" i="143"/>
  <c r="A228" i="143"/>
  <c r="M227" i="143"/>
  <c r="L227" i="143"/>
  <c r="A227" i="143"/>
  <c r="M226" i="143"/>
  <c r="L226" i="143"/>
  <c r="A226" i="143"/>
  <c r="M225" i="143"/>
  <c r="L225" i="143"/>
  <c r="A225" i="143"/>
  <c r="M224" i="143"/>
  <c r="L224" i="143"/>
  <c r="A224" i="143"/>
  <c r="M223" i="143"/>
  <c r="L223" i="143"/>
  <c r="A223" i="143"/>
  <c r="M222" i="143"/>
  <c r="L222" i="143"/>
  <c r="A222" i="143"/>
  <c r="M221" i="143"/>
  <c r="L221" i="143"/>
  <c r="A221" i="143"/>
  <c r="M220" i="143"/>
  <c r="L220" i="143"/>
  <c r="A220" i="143"/>
  <c r="M219" i="143"/>
  <c r="L219" i="143"/>
  <c r="A219" i="143"/>
  <c r="M218" i="143"/>
  <c r="L218" i="143"/>
  <c r="A218" i="143"/>
  <c r="M217" i="143"/>
  <c r="L217" i="143"/>
  <c r="A217" i="143"/>
  <c r="M216" i="143"/>
  <c r="L216" i="143"/>
  <c r="A216" i="143"/>
  <c r="M215" i="143"/>
  <c r="L215" i="143"/>
  <c r="A215" i="143"/>
  <c r="M214" i="143"/>
  <c r="L214" i="143"/>
  <c r="A214" i="143"/>
  <c r="M213" i="143"/>
  <c r="L213" i="143"/>
  <c r="A213" i="143"/>
  <c r="M212" i="143"/>
  <c r="L212" i="143"/>
  <c r="A212" i="143"/>
  <c r="M211" i="143"/>
  <c r="L211" i="143"/>
  <c r="A211" i="143"/>
  <c r="M210" i="143"/>
  <c r="L210" i="143"/>
  <c r="A210" i="143"/>
  <c r="M209" i="143"/>
  <c r="L209" i="143"/>
  <c r="A209" i="143"/>
  <c r="M208" i="143"/>
  <c r="L208" i="143"/>
  <c r="A208" i="143"/>
  <c r="M207" i="143"/>
  <c r="L207" i="143"/>
  <c r="A207" i="143"/>
  <c r="M206" i="143"/>
  <c r="L206" i="143"/>
  <c r="A206" i="143"/>
  <c r="M205" i="143"/>
  <c r="L205" i="143"/>
  <c r="A205" i="143"/>
  <c r="M204" i="143"/>
  <c r="L204" i="143"/>
  <c r="A204" i="143"/>
  <c r="M203" i="143"/>
  <c r="L203" i="143"/>
  <c r="A203" i="143"/>
  <c r="M202" i="143"/>
  <c r="L202" i="143"/>
  <c r="A202" i="143"/>
  <c r="M201" i="143"/>
  <c r="L201" i="143"/>
  <c r="A201" i="143"/>
  <c r="M200" i="143"/>
  <c r="L200" i="143"/>
  <c r="A200" i="143"/>
  <c r="M199" i="143"/>
  <c r="L199" i="143"/>
  <c r="A199" i="143"/>
  <c r="M198" i="143"/>
  <c r="L198" i="143"/>
  <c r="A198" i="143"/>
  <c r="M197" i="143"/>
  <c r="L197" i="143"/>
  <c r="A197" i="143"/>
  <c r="M196" i="143"/>
  <c r="L196" i="143"/>
  <c r="A196" i="143"/>
  <c r="M195" i="143"/>
  <c r="L195" i="143"/>
  <c r="A195" i="143"/>
  <c r="M194" i="143"/>
  <c r="L194" i="143"/>
  <c r="A194" i="143"/>
  <c r="M193" i="143"/>
  <c r="L193" i="143"/>
  <c r="A193" i="143"/>
  <c r="M192" i="143"/>
  <c r="L192" i="143"/>
  <c r="A192" i="143"/>
  <c r="M191" i="143"/>
  <c r="L191" i="143"/>
  <c r="A191" i="143"/>
  <c r="M190" i="143"/>
  <c r="L190" i="143"/>
  <c r="A190" i="143"/>
  <c r="M189" i="143"/>
  <c r="L189" i="143"/>
  <c r="A189" i="143"/>
  <c r="M188" i="143"/>
  <c r="L188" i="143"/>
  <c r="A188" i="143"/>
  <c r="M187" i="143"/>
  <c r="L187" i="143"/>
  <c r="A187" i="143"/>
  <c r="M186" i="143"/>
  <c r="L186" i="143"/>
  <c r="A186" i="143"/>
  <c r="M185" i="143"/>
  <c r="L185" i="143"/>
  <c r="A185" i="143"/>
  <c r="M184" i="143"/>
  <c r="L184" i="143"/>
  <c r="A184" i="143"/>
  <c r="M183" i="143"/>
  <c r="L183" i="143"/>
  <c r="A183" i="143"/>
  <c r="M182" i="143"/>
  <c r="L182" i="143"/>
  <c r="A182" i="143"/>
  <c r="M181" i="143"/>
  <c r="L181" i="143"/>
  <c r="A181" i="143"/>
  <c r="M180" i="143"/>
  <c r="L180" i="143"/>
  <c r="A180" i="143"/>
  <c r="M179" i="143"/>
  <c r="L179" i="143"/>
  <c r="A179" i="143"/>
  <c r="M178" i="143"/>
  <c r="L178" i="143"/>
  <c r="A178" i="143"/>
  <c r="M177" i="143"/>
  <c r="L177" i="143"/>
  <c r="A177" i="143"/>
  <c r="M176" i="143"/>
  <c r="L176" i="143"/>
  <c r="A176" i="143"/>
  <c r="M175" i="143"/>
  <c r="L175" i="143"/>
  <c r="A175" i="143"/>
  <c r="M174" i="143"/>
  <c r="L174" i="143"/>
  <c r="A174" i="143"/>
  <c r="M173" i="143"/>
  <c r="L173" i="143"/>
  <c r="A173" i="143"/>
  <c r="M172" i="143"/>
  <c r="L172" i="143"/>
  <c r="A172" i="143"/>
  <c r="M171" i="143"/>
  <c r="L171" i="143"/>
  <c r="A171" i="143"/>
  <c r="M170" i="143"/>
  <c r="L170" i="143"/>
  <c r="A170" i="143"/>
  <c r="M169" i="143"/>
  <c r="L169" i="143"/>
  <c r="A169" i="143"/>
  <c r="M168" i="143"/>
  <c r="L168" i="143"/>
  <c r="A168" i="143"/>
  <c r="M167" i="143"/>
  <c r="L167" i="143"/>
  <c r="A167" i="143"/>
  <c r="M166" i="143"/>
  <c r="L166" i="143"/>
  <c r="A166" i="143"/>
  <c r="M165" i="143"/>
  <c r="L165" i="143"/>
  <c r="A165" i="143"/>
  <c r="M164" i="143"/>
  <c r="L164" i="143"/>
  <c r="A164" i="143"/>
  <c r="M163" i="143"/>
  <c r="L163" i="143"/>
  <c r="A163" i="143"/>
  <c r="M162" i="143"/>
  <c r="L162" i="143"/>
  <c r="A162" i="143"/>
  <c r="M161" i="143"/>
  <c r="L161" i="143"/>
  <c r="A161" i="143"/>
  <c r="M160" i="143"/>
  <c r="L160" i="143"/>
  <c r="A160" i="143"/>
  <c r="M159" i="143"/>
  <c r="L159" i="143"/>
  <c r="A159" i="143"/>
  <c r="M158" i="143"/>
  <c r="L158" i="143"/>
  <c r="A158" i="143"/>
  <c r="M157" i="143"/>
  <c r="L157" i="143"/>
  <c r="A157" i="143"/>
  <c r="M156" i="143"/>
  <c r="L156" i="143"/>
  <c r="A156" i="143"/>
  <c r="M155" i="143"/>
  <c r="L155" i="143"/>
  <c r="A155" i="143"/>
  <c r="M154" i="143"/>
  <c r="L154" i="143"/>
  <c r="A154" i="143"/>
  <c r="M153" i="143"/>
  <c r="L153" i="143"/>
  <c r="A153" i="143"/>
  <c r="M152" i="143"/>
  <c r="L152" i="143"/>
  <c r="A152" i="143"/>
  <c r="M151" i="143"/>
  <c r="L151" i="143"/>
  <c r="A151" i="143"/>
  <c r="M150" i="143"/>
  <c r="L150" i="143"/>
  <c r="A150" i="143"/>
  <c r="M149" i="143"/>
  <c r="L149" i="143"/>
  <c r="A149" i="143"/>
  <c r="M148" i="143"/>
  <c r="L148" i="143"/>
  <c r="A148" i="143"/>
  <c r="M147" i="143"/>
  <c r="L147" i="143"/>
  <c r="A147" i="143"/>
  <c r="M146" i="143"/>
  <c r="L146" i="143"/>
  <c r="A146" i="143"/>
  <c r="M145" i="143"/>
  <c r="L145" i="143"/>
  <c r="A145" i="143"/>
  <c r="M144" i="143"/>
  <c r="L144" i="143"/>
  <c r="A144" i="143"/>
  <c r="M143" i="143"/>
  <c r="L143" i="143"/>
  <c r="A143" i="143"/>
  <c r="M142" i="143"/>
  <c r="L142" i="143"/>
  <c r="A142" i="143"/>
  <c r="M141" i="143"/>
  <c r="L141" i="143"/>
  <c r="A141" i="143"/>
  <c r="M140" i="143"/>
  <c r="L140" i="143"/>
  <c r="A140" i="143"/>
  <c r="M139" i="143"/>
  <c r="L139" i="143"/>
  <c r="A139" i="143"/>
  <c r="M138" i="143"/>
  <c r="L138" i="143"/>
  <c r="A138" i="143"/>
  <c r="M137" i="143"/>
  <c r="L137" i="143"/>
  <c r="A137" i="143"/>
  <c r="M136" i="143"/>
  <c r="L136" i="143"/>
  <c r="A136" i="143"/>
  <c r="M135" i="143"/>
  <c r="L135" i="143"/>
  <c r="A135" i="143"/>
  <c r="M134" i="143"/>
  <c r="L134" i="143"/>
  <c r="A134" i="143"/>
  <c r="M133" i="143"/>
  <c r="L133" i="143"/>
  <c r="A133" i="143"/>
  <c r="M132" i="143"/>
  <c r="L132" i="143"/>
  <c r="A132" i="143"/>
  <c r="M131" i="143"/>
  <c r="L131" i="143"/>
  <c r="A131" i="143"/>
  <c r="M130" i="143"/>
  <c r="L130" i="143"/>
  <c r="A130" i="143"/>
  <c r="M129" i="143"/>
  <c r="L129" i="143"/>
  <c r="A129" i="143"/>
  <c r="M128" i="143"/>
  <c r="L128" i="143"/>
  <c r="A128" i="143"/>
  <c r="M127" i="143"/>
  <c r="L127" i="143"/>
  <c r="A127" i="143"/>
  <c r="M126" i="143"/>
  <c r="L126" i="143"/>
  <c r="A126" i="143"/>
  <c r="M125" i="143"/>
  <c r="L125" i="143"/>
  <c r="A125" i="143"/>
  <c r="M124" i="143"/>
  <c r="L124" i="143"/>
  <c r="A124" i="143"/>
  <c r="M123" i="143"/>
  <c r="L123" i="143"/>
  <c r="A123" i="143"/>
  <c r="M122" i="143"/>
  <c r="L122" i="143"/>
  <c r="A122" i="143"/>
  <c r="M121" i="143"/>
  <c r="L121" i="143"/>
  <c r="A121" i="143"/>
  <c r="M120" i="143"/>
  <c r="L120" i="143"/>
  <c r="A120" i="143"/>
  <c r="M119" i="143"/>
  <c r="L119" i="143"/>
  <c r="A119" i="143"/>
  <c r="M118" i="143"/>
  <c r="L118" i="143"/>
  <c r="A118" i="143"/>
  <c r="M117" i="143"/>
  <c r="L117" i="143"/>
  <c r="A117" i="143"/>
  <c r="M116" i="143"/>
  <c r="L116" i="143"/>
  <c r="A116" i="143"/>
  <c r="M115" i="143"/>
  <c r="L115" i="143"/>
  <c r="A115" i="143"/>
  <c r="M114" i="143"/>
  <c r="L114" i="143"/>
  <c r="A114" i="143"/>
  <c r="M113" i="143"/>
  <c r="L113" i="143"/>
  <c r="A113" i="143"/>
  <c r="M112" i="143"/>
  <c r="L112" i="143"/>
  <c r="A112" i="143"/>
  <c r="M111" i="143"/>
  <c r="L111" i="143"/>
  <c r="A111" i="143"/>
  <c r="M110" i="143"/>
  <c r="L110" i="143"/>
  <c r="A110" i="143"/>
  <c r="M109" i="143"/>
  <c r="L109" i="143"/>
  <c r="A109" i="143"/>
  <c r="M108" i="143"/>
  <c r="L108" i="143"/>
  <c r="A108" i="143"/>
  <c r="M107" i="143"/>
  <c r="L107" i="143"/>
  <c r="A107" i="143"/>
  <c r="M106" i="143"/>
  <c r="L106" i="143"/>
  <c r="A106" i="143"/>
  <c r="M105" i="143"/>
  <c r="L105" i="143"/>
  <c r="A105" i="143"/>
  <c r="M104" i="143"/>
  <c r="L104" i="143"/>
  <c r="A104" i="143"/>
  <c r="M103" i="143"/>
  <c r="L103" i="143"/>
  <c r="A103" i="143"/>
  <c r="M102" i="143"/>
  <c r="L102" i="143"/>
  <c r="A102" i="143"/>
  <c r="M101" i="143"/>
  <c r="L101" i="143"/>
  <c r="A101" i="143"/>
  <c r="M100" i="143"/>
  <c r="L100" i="143"/>
  <c r="A100" i="143"/>
  <c r="M99" i="143"/>
  <c r="L99" i="143"/>
  <c r="A99" i="143"/>
  <c r="M98" i="143"/>
  <c r="L98" i="143"/>
  <c r="A98" i="143"/>
  <c r="M97" i="143"/>
  <c r="L97" i="143"/>
  <c r="A97" i="143"/>
  <c r="M96" i="143"/>
  <c r="L96" i="143"/>
  <c r="A96" i="143"/>
  <c r="M95" i="143"/>
  <c r="L95" i="143"/>
  <c r="A95" i="143"/>
  <c r="M94" i="143"/>
  <c r="L94" i="143"/>
  <c r="A94" i="143"/>
  <c r="M93" i="143"/>
  <c r="L93" i="143"/>
  <c r="A93" i="143"/>
  <c r="M92" i="143"/>
  <c r="L92" i="143"/>
  <c r="A92" i="143"/>
  <c r="M91" i="143"/>
  <c r="L91" i="143"/>
  <c r="A91" i="143"/>
  <c r="M90" i="143"/>
  <c r="L90" i="143"/>
  <c r="A90" i="143"/>
  <c r="M89" i="143"/>
  <c r="L89" i="143"/>
  <c r="A89" i="143"/>
  <c r="M88" i="143"/>
  <c r="L88" i="143"/>
  <c r="A88" i="143"/>
  <c r="M87" i="143"/>
  <c r="L87" i="143"/>
  <c r="A87" i="143"/>
  <c r="M86" i="143"/>
  <c r="L86" i="143"/>
  <c r="A86" i="143"/>
  <c r="M85" i="143"/>
  <c r="L85" i="143"/>
  <c r="A85" i="143"/>
  <c r="M84" i="143"/>
  <c r="L84" i="143"/>
  <c r="A84" i="143"/>
  <c r="M83" i="143"/>
  <c r="L83" i="143"/>
  <c r="A83" i="143"/>
  <c r="M82" i="143"/>
  <c r="L82" i="143"/>
  <c r="A82" i="143"/>
  <c r="M81" i="143"/>
  <c r="L81" i="143"/>
  <c r="A81" i="143"/>
  <c r="M80" i="143"/>
  <c r="L80" i="143"/>
  <c r="A80" i="143"/>
  <c r="M79" i="143"/>
  <c r="L79" i="143"/>
  <c r="A79" i="143"/>
  <c r="M78" i="143"/>
  <c r="L78" i="143"/>
  <c r="A78" i="143"/>
  <c r="M77" i="143"/>
  <c r="L77" i="143"/>
  <c r="A77" i="143"/>
  <c r="M76" i="143"/>
  <c r="L76" i="143"/>
  <c r="A76" i="143"/>
  <c r="M75" i="143"/>
  <c r="L75" i="143"/>
  <c r="A75" i="143"/>
  <c r="M74" i="143"/>
  <c r="L74" i="143"/>
  <c r="A74" i="143"/>
  <c r="M73" i="143"/>
  <c r="L73" i="143"/>
  <c r="A73" i="143"/>
  <c r="M72" i="143"/>
  <c r="L72" i="143"/>
  <c r="A72" i="143"/>
  <c r="M71" i="143"/>
  <c r="L71" i="143"/>
  <c r="A71" i="143"/>
  <c r="M70" i="143"/>
  <c r="L70" i="143"/>
  <c r="A70" i="143"/>
  <c r="M69" i="143"/>
  <c r="L69" i="143"/>
  <c r="A69" i="143"/>
  <c r="M68" i="143"/>
  <c r="L68" i="143"/>
  <c r="A68" i="143"/>
  <c r="M67" i="143"/>
  <c r="L67" i="143"/>
  <c r="A67" i="143"/>
  <c r="M66" i="143"/>
  <c r="L66" i="143"/>
  <c r="A66" i="143"/>
  <c r="M65" i="143"/>
  <c r="L65" i="143"/>
  <c r="A65" i="143"/>
  <c r="M64" i="143"/>
  <c r="L64" i="143"/>
  <c r="A64" i="143"/>
  <c r="M63" i="143"/>
  <c r="L63" i="143"/>
  <c r="A63" i="143"/>
  <c r="M62" i="143"/>
  <c r="L62" i="143"/>
  <c r="A62" i="143"/>
  <c r="M61" i="143"/>
  <c r="L61" i="143"/>
  <c r="A61" i="143"/>
  <c r="M60" i="143"/>
  <c r="L60" i="143"/>
  <c r="A60" i="143"/>
  <c r="M59" i="143"/>
  <c r="L59" i="143"/>
  <c r="A59" i="143"/>
  <c r="M58" i="143"/>
  <c r="L58" i="143"/>
  <c r="A58" i="143"/>
  <c r="M57" i="143"/>
  <c r="L57" i="143"/>
  <c r="A57" i="143"/>
  <c r="M56" i="143"/>
  <c r="L56" i="143"/>
  <c r="A56" i="143"/>
  <c r="M55" i="143"/>
  <c r="L55" i="143"/>
  <c r="A55" i="143"/>
  <c r="M54" i="143"/>
  <c r="L54" i="143"/>
  <c r="A54" i="143"/>
  <c r="M53" i="143"/>
  <c r="L53" i="143"/>
  <c r="A53" i="143"/>
  <c r="M52" i="143"/>
  <c r="L52" i="143"/>
  <c r="A52" i="143"/>
  <c r="M51" i="143"/>
  <c r="L51" i="143"/>
  <c r="A51" i="143"/>
  <c r="M50" i="143"/>
  <c r="L50" i="143"/>
  <c r="A50" i="143"/>
  <c r="M49" i="143"/>
  <c r="L49" i="143"/>
  <c r="A49" i="143"/>
  <c r="M48" i="143"/>
  <c r="L48" i="143"/>
  <c r="A48" i="143"/>
  <c r="M47" i="143"/>
  <c r="L47" i="143"/>
  <c r="A47" i="143"/>
  <c r="M46" i="143"/>
  <c r="L46" i="143"/>
  <c r="A46" i="143"/>
  <c r="M45" i="143"/>
  <c r="L45" i="143"/>
  <c r="A45" i="143"/>
  <c r="M44" i="143"/>
  <c r="L44" i="143"/>
  <c r="A44" i="143"/>
  <c r="M43" i="143"/>
  <c r="L43" i="143"/>
  <c r="A43" i="143"/>
  <c r="M42" i="143"/>
  <c r="L42" i="143"/>
  <c r="A42" i="143"/>
  <c r="M41" i="143"/>
  <c r="L41" i="143"/>
  <c r="A41" i="143"/>
  <c r="M40" i="143"/>
  <c r="L40" i="143"/>
  <c r="A40" i="143"/>
  <c r="M39" i="143"/>
  <c r="L39" i="143"/>
  <c r="A39" i="143"/>
  <c r="M38" i="143"/>
  <c r="L38" i="143"/>
  <c r="A38" i="143"/>
  <c r="M37" i="143"/>
  <c r="L37" i="143"/>
  <c r="A37" i="143"/>
  <c r="M36" i="143"/>
  <c r="L36" i="143"/>
  <c r="A36" i="143"/>
  <c r="M35" i="143"/>
  <c r="L35" i="143"/>
  <c r="A35" i="143"/>
  <c r="M34" i="143"/>
  <c r="L34" i="143"/>
  <c r="A34" i="143"/>
  <c r="M33" i="143"/>
  <c r="L33" i="143"/>
  <c r="A33" i="143"/>
  <c r="M32" i="143"/>
  <c r="L32" i="143"/>
  <c r="A32" i="143"/>
  <c r="M31" i="143"/>
  <c r="L31" i="143"/>
  <c r="A31" i="143"/>
  <c r="M30" i="143"/>
  <c r="L30" i="143"/>
  <c r="A30" i="143"/>
  <c r="M29" i="143"/>
  <c r="L29" i="143"/>
  <c r="A29" i="143"/>
  <c r="M28" i="143"/>
  <c r="L28" i="143"/>
  <c r="A28" i="143"/>
  <c r="M27" i="143"/>
  <c r="L27" i="143"/>
  <c r="A27" i="143"/>
  <c r="M26" i="143"/>
  <c r="L26" i="143"/>
  <c r="A26" i="143"/>
  <c r="M25" i="143"/>
  <c r="L25" i="143"/>
  <c r="A25" i="143"/>
  <c r="M24" i="143"/>
  <c r="L24" i="143"/>
  <c r="A24" i="143"/>
  <c r="M23" i="143"/>
  <c r="L23" i="143"/>
  <c r="A23" i="143"/>
  <c r="M22" i="143"/>
  <c r="L22" i="143"/>
  <c r="A22" i="143"/>
  <c r="M21" i="143"/>
  <c r="L21" i="143"/>
  <c r="A21" i="143"/>
  <c r="M20" i="143"/>
  <c r="L20" i="143"/>
  <c r="A20" i="143"/>
  <c r="M19" i="143"/>
  <c r="L19" i="143"/>
  <c r="A19" i="143"/>
  <c r="M18" i="143"/>
  <c r="L18" i="143"/>
  <c r="A18" i="143"/>
  <c r="M17" i="143"/>
  <c r="L17" i="143"/>
  <c r="A17" i="143"/>
  <c r="M16" i="143"/>
  <c r="L16" i="143"/>
  <c r="A16" i="143"/>
  <c r="M15" i="143"/>
  <c r="L15" i="143"/>
  <c r="A15" i="143"/>
  <c r="M14" i="143"/>
  <c r="L14" i="143"/>
  <c r="A14" i="143"/>
  <c r="M13" i="143"/>
  <c r="L13" i="143"/>
  <c r="A13" i="143"/>
  <c r="M12" i="143"/>
  <c r="L12" i="143"/>
  <c r="A12" i="143"/>
  <c r="M11" i="143"/>
  <c r="L11" i="143"/>
  <c r="A11" i="143"/>
  <c r="M10" i="143"/>
  <c r="L10" i="143"/>
  <c r="A10" i="143"/>
  <c r="M9" i="143"/>
  <c r="L9" i="143"/>
  <c r="A9" i="143"/>
  <c r="M8" i="143"/>
  <c r="L8" i="143"/>
  <c r="A8" i="143"/>
  <c r="M7" i="143"/>
  <c r="L7" i="143"/>
  <c r="A7" i="143"/>
  <c r="M6" i="143"/>
  <c r="L6" i="143"/>
  <c r="A6" i="143"/>
  <c r="M5" i="143"/>
  <c r="L5" i="143"/>
  <c r="A5" i="143"/>
  <c r="M4" i="143"/>
  <c r="L4" i="143"/>
  <c r="A4" i="143"/>
  <c r="M3" i="143"/>
  <c r="L3" i="143"/>
  <c r="A3" i="143"/>
  <c r="O2" i="143"/>
  <c r="M2" i="143"/>
  <c r="L2" i="143"/>
  <c r="A2" i="143"/>
  <c r="M472" i="1" l="1"/>
  <c r="K472" i="1"/>
  <c r="AM473" i="1"/>
  <c r="N473" i="1"/>
  <c r="L473" i="1"/>
  <c r="U472" i="1"/>
  <c r="N472" i="1"/>
  <c r="L472" i="1"/>
  <c r="AL473" i="1"/>
  <c r="M473" i="1"/>
  <c r="K473" i="1"/>
  <c r="AL472" i="1"/>
  <c r="AM472" i="1"/>
  <c r="AZ472" i="1"/>
  <c r="AR472" i="1"/>
  <c r="AB472" i="1"/>
  <c r="AD473" i="1"/>
  <c r="AT473" i="1"/>
  <c r="AH473" i="1"/>
  <c r="AX473" i="1"/>
  <c r="T473" i="1"/>
  <c r="X473" i="1"/>
  <c r="AN473" i="1"/>
  <c r="AB473" i="1"/>
  <c r="AR473" i="1"/>
  <c r="AV472" i="1"/>
  <c r="AF472" i="1"/>
  <c r="U473" i="1"/>
  <c r="AN472" i="1"/>
  <c r="X472" i="1"/>
  <c r="T472" i="1"/>
  <c r="AV473" i="1"/>
  <c r="AF473" i="1"/>
  <c r="V473" i="1"/>
  <c r="AZ473" i="1"/>
  <c r="AP473" i="1"/>
  <c r="Z473" i="1"/>
  <c r="P473" i="1"/>
  <c r="V472" i="1"/>
  <c r="Z472" i="1"/>
  <c r="AD472" i="1"/>
  <c r="AH472" i="1"/>
  <c r="AP472" i="1"/>
  <c r="AT472" i="1"/>
  <c r="AX472" i="1"/>
  <c r="O472" i="1"/>
  <c r="P472" i="1"/>
  <c r="BA473" i="1"/>
  <c r="AY473" i="1"/>
  <c r="AW473" i="1"/>
  <c r="AU473" i="1"/>
  <c r="AS473" i="1"/>
  <c r="AQ473" i="1"/>
  <c r="AO473" i="1"/>
  <c r="AI473" i="1"/>
  <c r="AG473" i="1"/>
  <c r="AE473" i="1"/>
  <c r="AC473" i="1"/>
  <c r="AA473" i="1"/>
  <c r="Y473" i="1"/>
  <c r="W473" i="1"/>
  <c r="Q473" i="1"/>
  <c r="O473" i="1"/>
  <c r="BA472" i="1"/>
  <c r="AY472" i="1"/>
  <c r="AW472" i="1"/>
  <c r="AU472" i="1"/>
  <c r="AS472" i="1"/>
  <c r="AQ472" i="1"/>
  <c r="AO472" i="1"/>
  <c r="AI472" i="1"/>
  <c r="AG472" i="1"/>
  <c r="AE472" i="1"/>
  <c r="AC472" i="1"/>
  <c r="AA472" i="1"/>
  <c r="Y472" i="1"/>
  <c r="W472" i="1"/>
  <c r="Q472" i="1"/>
  <c r="G3" i="84"/>
  <c r="G4" i="84"/>
  <c r="G5" i="84"/>
  <c r="G6" i="84"/>
  <c r="G7" i="84"/>
  <c r="G8" i="84"/>
  <c r="G9" i="84"/>
  <c r="G10" i="84"/>
  <c r="G11" i="84"/>
  <c r="G12" i="84"/>
  <c r="G13" i="84"/>
  <c r="G14" i="84"/>
  <c r="G15" i="84"/>
  <c r="G16" i="84"/>
  <c r="G17" i="84"/>
  <c r="G18" i="84"/>
  <c r="G19" i="84"/>
  <c r="G20" i="84"/>
  <c r="G21" i="84"/>
  <c r="G22" i="84"/>
  <c r="G23" i="84"/>
  <c r="G24" i="84"/>
  <c r="G25" i="84"/>
  <c r="G26" i="84"/>
  <c r="G27" i="84"/>
  <c r="G28" i="84"/>
  <c r="G29" i="84"/>
  <c r="G30" i="84"/>
  <c r="G31" i="84"/>
  <c r="G32" i="84"/>
  <c r="G33" i="84"/>
  <c r="G34" i="84"/>
  <c r="G35" i="84"/>
  <c r="G36" i="84"/>
  <c r="G37" i="84"/>
  <c r="G38" i="84"/>
  <c r="G39" i="84"/>
  <c r="G40" i="84"/>
  <c r="G41" i="84"/>
  <c r="G42" i="84"/>
  <c r="G43" i="84"/>
  <c r="G44" i="84"/>
  <c r="G45" i="84"/>
  <c r="G46" i="84"/>
  <c r="G47" i="84"/>
  <c r="G48" i="84"/>
  <c r="G49" i="84"/>
  <c r="G50" i="84"/>
  <c r="G51" i="84"/>
  <c r="G52" i="84"/>
  <c r="G53" i="84"/>
  <c r="G54" i="84"/>
  <c r="G55" i="84"/>
  <c r="G56" i="84"/>
  <c r="G57" i="84"/>
  <c r="G58" i="84"/>
  <c r="G59" i="84"/>
  <c r="G60" i="84"/>
  <c r="G61" i="84"/>
  <c r="G62" i="84"/>
  <c r="G63" i="84"/>
  <c r="G64" i="84"/>
  <c r="G65" i="84"/>
  <c r="G66" i="84"/>
  <c r="G67" i="84"/>
  <c r="G68" i="84"/>
  <c r="G69" i="84"/>
  <c r="G70" i="84"/>
  <c r="G71" i="84"/>
  <c r="G72" i="84"/>
  <c r="G73" i="84"/>
  <c r="G74" i="84"/>
  <c r="G75" i="84"/>
  <c r="G76" i="84"/>
  <c r="G77" i="84"/>
  <c r="G78" i="84"/>
  <c r="G79" i="84"/>
  <c r="G80" i="84"/>
  <c r="G81" i="84"/>
  <c r="G82" i="84"/>
  <c r="G83" i="84"/>
  <c r="G84" i="84"/>
  <c r="G85" i="84"/>
  <c r="G86" i="84"/>
  <c r="G87" i="84"/>
  <c r="G88" i="84"/>
  <c r="G89" i="84"/>
  <c r="G90" i="84"/>
  <c r="G91" i="84"/>
  <c r="G92" i="84"/>
  <c r="G93" i="84"/>
  <c r="G94" i="84"/>
  <c r="G95" i="84"/>
  <c r="G96" i="84"/>
  <c r="G97" i="84"/>
  <c r="G98" i="84"/>
  <c r="G99" i="84"/>
  <c r="G100" i="84"/>
  <c r="G101" i="84"/>
  <c r="G102" i="84"/>
  <c r="G103" i="84"/>
  <c r="G104" i="84"/>
  <c r="G105" i="84"/>
  <c r="G106" i="84"/>
  <c r="G107" i="84"/>
  <c r="G108" i="84"/>
  <c r="G109" i="84"/>
  <c r="G110" i="84"/>
  <c r="G111" i="84"/>
  <c r="G112" i="84"/>
  <c r="G113" i="84"/>
  <c r="G114" i="84"/>
  <c r="G115" i="84"/>
  <c r="G116" i="84"/>
  <c r="G117" i="84"/>
  <c r="G118" i="84"/>
  <c r="G119" i="84"/>
  <c r="G120" i="84"/>
  <c r="G121" i="84"/>
  <c r="G122" i="84"/>
  <c r="G123" i="84"/>
  <c r="G124" i="84"/>
  <c r="G125" i="84"/>
  <c r="G126" i="84"/>
  <c r="G127" i="84"/>
  <c r="G128" i="84"/>
  <c r="G129" i="84"/>
  <c r="G130" i="84"/>
  <c r="G131" i="84"/>
  <c r="G132" i="84"/>
  <c r="G133" i="84"/>
  <c r="G134" i="84"/>
  <c r="G135" i="84"/>
  <c r="G136" i="84"/>
  <c r="G137" i="84"/>
  <c r="G138" i="84"/>
  <c r="G139" i="84"/>
  <c r="G140" i="84"/>
  <c r="G141" i="84"/>
  <c r="G142" i="84"/>
  <c r="G143" i="84"/>
  <c r="G144" i="84"/>
  <c r="G145" i="84"/>
  <c r="G146" i="84"/>
  <c r="G147" i="84"/>
  <c r="G148" i="84"/>
  <c r="G149" i="84"/>
  <c r="G150" i="84"/>
  <c r="G151" i="84"/>
  <c r="G152" i="84"/>
  <c r="G153" i="84"/>
  <c r="G154" i="84"/>
  <c r="G155" i="84"/>
  <c r="G156" i="84"/>
  <c r="G157" i="84"/>
  <c r="G158" i="84"/>
  <c r="G159" i="84"/>
  <c r="G160" i="84"/>
  <c r="G161" i="84"/>
  <c r="G162" i="84"/>
  <c r="G163" i="84"/>
  <c r="G164" i="84"/>
  <c r="G165" i="84"/>
  <c r="G166" i="84"/>
  <c r="G167" i="84"/>
  <c r="G168" i="84"/>
  <c r="G169" i="84"/>
  <c r="G170" i="84"/>
  <c r="G171" i="84"/>
  <c r="G172" i="84"/>
  <c r="G173" i="84"/>
  <c r="G174" i="84"/>
  <c r="G175" i="84"/>
  <c r="G176" i="84"/>
  <c r="G177" i="84"/>
  <c r="G178" i="84"/>
  <c r="G179" i="84"/>
  <c r="G180" i="84"/>
  <c r="G181" i="84"/>
  <c r="G182" i="84"/>
  <c r="G183" i="84"/>
  <c r="G184" i="84"/>
  <c r="G185" i="84"/>
  <c r="G186" i="84"/>
  <c r="G187" i="84"/>
  <c r="G188" i="84"/>
  <c r="G189" i="84"/>
  <c r="G190" i="84"/>
  <c r="G191" i="84"/>
  <c r="G192" i="84"/>
  <c r="G193" i="84"/>
  <c r="G194" i="84"/>
  <c r="G195" i="84"/>
  <c r="G196" i="84"/>
  <c r="G197" i="84"/>
  <c r="G198" i="84"/>
  <c r="G199" i="84"/>
  <c r="G200" i="84"/>
  <c r="G201" i="84"/>
  <c r="G202" i="84"/>
  <c r="G203" i="84"/>
  <c r="G204" i="84"/>
  <c r="G205" i="84"/>
  <c r="G206" i="84"/>
  <c r="G207" i="84"/>
  <c r="G208" i="84"/>
  <c r="G209" i="84"/>
  <c r="G210" i="84"/>
  <c r="G211" i="84"/>
  <c r="G212" i="84"/>
  <c r="G213" i="84"/>
  <c r="G214" i="84"/>
  <c r="G215" i="84"/>
  <c r="G216" i="84"/>
  <c r="G217" i="84"/>
  <c r="G218" i="84"/>
  <c r="G219" i="84"/>
  <c r="G220" i="84"/>
  <c r="G221" i="84"/>
  <c r="G222" i="84"/>
  <c r="G223" i="84"/>
  <c r="G224" i="84"/>
  <c r="G225" i="84"/>
  <c r="G226" i="84"/>
  <c r="G227" i="84"/>
  <c r="G228" i="84"/>
  <c r="G229" i="84"/>
  <c r="G230" i="84"/>
  <c r="G231" i="84"/>
  <c r="G232" i="84"/>
  <c r="G233" i="84"/>
  <c r="G234" i="84"/>
  <c r="G235" i="84"/>
  <c r="G236" i="84"/>
  <c r="G237" i="84"/>
  <c r="G238" i="84"/>
  <c r="G239" i="84"/>
  <c r="G240" i="84"/>
  <c r="G241" i="84"/>
  <c r="G242" i="84"/>
  <c r="G243" i="84"/>
  <c r="G244" i="84"/>
  <c r="G245" i="84"/>
  <c r="G246" i="84"/>
  <c r="G247" i="84"/>
  <c r="G248" i="84"/>
  <c r="G249" i="84"/>
  <c r="G250" i="84"/>
  <c r="G251" i="84"/>
  <c r="G252" i="84"/>
  <c r="G253" i="84"/>
  <c r="G254" i="84"/>
  <c r="G255" i="84"/>
  <c r="G256" i="84"/>
  <c r="G257" i="84"/>
  <c r="G258" i="84"/>
  <c r="G259" i="84"/>
  <c r="G260" i="84"/>
  <c r="G261" i="84"/>
  <c r="G262" i="84"/>
  <c r="G263" i="84"/>
  <c r="G264" i="84"/>
  <c r="G265" i="84"/>
  <c r="G266" i="84"/>
  <c r="G267" i="84"/>
  <c r="G268" i="84"/>
  <c r="G269" i="84"/>
  <c r="G270" i="84"/>
  <c r="G271" i="84"/>
  <c r="G272" i="84"/>
  <c r="G273" i="84"/>
  <c r="G274" i="84"/>
  <c r="G275" i="84"/>
  <c r="G276" i="84"/>
  <c r="G277" i="84"/>
  <c r="G278" i="84"/>
  <c r="G279" i="84"/>
  <c r="G280" i="84"/>
  <c r="G281" i="84"/>
  <c r="G282" i="84"/>
  <c r="G283" i="84"/>
  <c r="G284" i="84"/>
  <c r="G285" i="84"/>
  <c r="G286" i="84"/>
  <c r="G287" i="84"/>
  <c r="G288" i="84"/>
  <c r="G289" i="84"/>
  <c r="G290" i="84"/>
  <c r="G291" i="84"/>
  <c r="G292" i="84"/>
  <c r="G293" i="84"/>
  <c r="G294" i="84"/>
  <c r="G295" i="84"/>
  <c r="G296" i="84"/>
  <c r="G297" i="84"/>
  <c r="G298" i="84"/>
  <c r="G299" i="84"/>
  <c r="G300" i="84"/>
  <c r="G301" i="84"/>
  <c r="G302" i="84"/>
  <c r="G303" i="84"/>
  <c r="G304" i="84"/>
  <c r="G305" i="84"/>
  <c r="G306" i="84"/>
  <c r="G307" i="84"/>
  <c r="G308" i="84"/>
  <c r="G309" i="84"/>
  <c r="G310" i="84"/>
  <c r="G311" i="84"/>
  <c r="G312" i="84"/>
  <c r="G313" i="84"/>
  <c r="G314" i="84"/>
  <c r="G315" i="84"/>
  <c r="G316" i="84"/>
  <c r="G317" i="84"/>
  <c r="G318" i="84"/>
  <c r="G319" i="84"/>
  <c r="G320" i="84"/>
  <c r="G321" i="84"/>
  <c r="G322" i="84"/>
  <c r="G323" i="84"/>
  <c r="G324" i="84"/>
  <c r="G325" i="84"/>
  <c r="G326" i="84"/>
  <c r="G327" i="84"/>
  <c r="G328" i="84"/>
  <c r="G329" i="84"/>
  <c r="G330" i="84"/>
  <c r="G331" i="84"/>
  <c r="G332" i="84"/>
  <c r="G333" i="84"/>
  <c r="G334" i="84"/>
  <c r="G335" i="84"/>
  <c r="G336" i="84"/>
  <c r="G337" i="84"/>
  <c r="G338" i="84"/>
  <c r="G339" i="84"/>
  <c r="G340" i="84"/>
  <c r="G341" i="84"/>
  <c r="G342" i="84"/>
  <c r="G343" i="84"/>
  <c r="G344" i="84"/>
  <c r="G345" i="84"/>
  <c r="G346" i="84"/>
  <c r="G347" i="84"/>
  <c r="G348" i="84"/>
  <c r="G349" i="84"/>
  <c r="G350" i="84"/>
  <c r="G351" i="84"/>
  <c r="G352" i="84"/>
  <c r="G353" i="84"/>
  <c r="G354" i="84"/>
  <c r="G355" i="84"/>
  <c r="G356" i="84"/>
  <c r="G357" i="84"/>
  <c r="G358" i="84"/>
  <c r="G359" i="84"/>
  <c r="G360" i="84"/>
  <c r="G361" i="84"/>
  <c r="G362" i="84"/>
  <c r="G363" i="84"/>
  <c r="G364" i="84"/>
  <c r="G365" i="84"/>
  <c r="G366" i="84"/>
  <c r="G367" i="84"/>
  <c r="G368" i="84"/>
  <c r="G369" i="84"/>
  <c r="G370" i="84"/>
  <c r="G371" i="84"/>
  <c r="G372" i="84"/>
  <c r="G373" i="84"/>
  <c r="G374" i="84"/>
  <c r="G375" i="84"/>
  <c r="G376" i="84"/>
  <c r="G377" i="84"/>
  <c r="G378" i="84"/>
  <c r="G379" i="84"/>
  <c r="G380" i="84"/>
  <c r="G381" i="84"/>
  <c r="G382" i="84"/>
  <c r="G383" i="84"/>
  <c r="G384" i="84"/>
  <c r="G385" i="84"/>
  <c r="G386" i="84"/>
  <c r="G387" i="84"/>
  <c r="G388" i="84"/>
  <c r="G389" i="84"/>
  <c r="G390" i="84"/>
  <c r="G391" i="84"/>
  <c r="G392" i="84"/>
  <c r="G393" i="84"/>
  <c r="G394" i="84"/>
  <c r="G395" i="84"/>
  <c r="G396" i="84"/>
  <c r="G397" i="84"/>
  <c r="G398" i="84"/>
  <c r="G399" i="84"/>
  <c r="G400" i="84"/>
  <c r="G401" i="84"/>
  <c r="G402" i="84"/>
  <c r="G403" i="84"/>
  <c r="G404" i="84"/>
  <c r="G405" i="84"/>
  <c r="G406" i="84"/>
  <c r="G407" i="84"/>
  <c r="G408" i="84"/>
  <c r="G409" i="84"/>
  <c r="G410" i="84"/>
  <c r="G411" i="84"/>
  <c r="G412" i="84"/>
  <c r="G413" i="84"/>
  <c r="G414" i="84"/>
  <c r="G415" i="84"/>
  <c r="G416" i="84"/>
  <c r="G417" i="84"/>
  <c r="G418" i="84"/>
  <c r="G419" i="84"/>
  <c r="G420" i="84"/>
  <c r="G421" i="84"/>
  <c r="G422" i="84"/>
  <c r="G423" i="84"/>
  <c r="G424" i="84"/>
  <c r="G425" i="84"/>
  <c r="G426" i="84"/>
  <c r="G427" i="84"/>
  <c r="G428" i="84"/>
  <c r="G429" i="84"/>
  <c r="G430" i="84"/>
  <c r="G431" i="84"/>
  <c r="G432" i="84"/>
  <c r="G433" i="84"/>
  <c r="G434" i="84"/>
  <c r="G435" i="84"/>
  <c r="G436" i="84"/>
  <c r="G437" i="84"/>
  <c r="G438" i="84"/>
  <c r="G439" i="84"/>
  <c r="G440" i="84"/>
  <c r="G441" i="84"/>
  <c r="G442" i="84"/>
  <c r="G443" i="84"/>
  <c r="G444" i="84"/>
  <c r="G445" i="84"/>
  <c r="G446" i="84"/>
  <c r="G447" i="84"/>
  <c r="G448" i="84"/>
  <c r="G449" i="84"/>
  <c r="G450" i="84"/>
  <c r="G451" i="84"/>
  <c r="G452" i="84"/>
  <c r="G453" i="84"/>
  <c r="G454" i="84"/>
  <c r="G455" i="84"/>
  <c r="G456" i="84"/>
  <c r="G457" i="84"/>
  <c r="G458" i="84"/>
  <c r="G459" i="84"/>
  <c r="G460" i="84"/>
  <c r="G461" i="84"/>
  <c r="G462" i="84"/>
  <c r="G463" i="84"/>
  <c r="G464" i="84"/>
  <c r="G465" i="84"/>
  <c r="G466" i="84"/>
  <c r="G467" i="84"/>
  <c r="G468" i="84"/>
  <c r="G469" i="84"/>
  <c r="G470" i="84"/>
  <c r="G471" i="84"/>
  <c r="G472" i="84"/>
  <c r="G473" i="84"/>
  <c r="G474" i="84"/>
  <c r="G475" i="84"/>
  <c r="G476" i="84"/>
  <c r="G477" i="84"/>
  <c r="G478" i="84"/>
  <c r="G479" i="84"/>
  <c r="G480" i="84"/>
  <c r="G481" i="84"/>
  <c r="G482" i="84"/>
  <c r="G483" i="84"/>
  <c r="G484" i="84"/>
  <c r="G485" i="84"/>
  <c r="G486" i="84"/>
  <c r="G487" i="84"/>
  <c r="G488" i="84"/>
  <c r="G489" i="84"/>
  <c r="G490" i="84"/>
  <c r="G491" i="84"/>
  <c r="G492" i="84"/>
  <c r="G493" i="84"/>
  <c r="G494" i="84"/>
  <c r="G495" i="84"/>
  <c r="G496" i="84"/>
  <c r="G497" i="84"/>
  <c r="G498" i="84"/>
  <c r="G499" i="84"/>
  <c r="G500" i="84"/>
  <c r="G501" i="84"/>
  <c r="G502" i="84"/>
  <c r="G503" i="84"/>
  <c r="G504" i="84"/>
  <c r="G505" i="84"/>
  <c r="G506" i="84"/>
  <c r="G507" i="84"/>
  <c r="G508" i="84"/>
  <c r="G509" i="84"/>
  <c r="G510" i="84"/>
  <c r="G511" i="84"/>
  <c r="G512" i="84"/>
  <c r="G513" i="84"/>
  <c r="G514" i="84"/>
  <c r="G515" i="84"/>
  <c r="G516" i="84"/>
  <c r="G517" i="84"/>
  <c r="G518" i="84"/>
  <c r="G519" i="84"/>
  <c r="G520" i="84"/>
  <c r="G521" i="84"/>
  <c r="G522" i="84"/>
  <c r="G523" i="84"/>
  <c r="G524" i="84"/>
  <c r="G525" i="84"/>
  <c r="G526" i="84"/>
  <c r="G527" i="84"/>
  <c r="G528" i="84"/>
  <c r="G529" i="84"/>
  <c r="G530" i="84"/>
  <c r="G531" i="84"/>
  <c r="G532" i="84"/>
  <c r="G533" i="84"/>
  <c r="G534" i="84"/>
  <c r="G535" i="84"/>
  <c r="G536" i="84"/>
  <c r="G537" i="84"/>
  <c r="G538" i="84"/>
  <c r="G539" i="84"/>
  <c r="G540" i="84"/>
  <c r="G541" i="84"/>
  <c r="G542" i="84"/>
  <c r="G543" i="84"/>
  <c r="G544" i="84"/>
  <c r="G545" i="84"/>
  <c r="G546" i="84"/>
  <c r="G547" i="84"/>
  <c r="G548" i="84"/>
  <c r="G549" i="84"/>
  <c r="G550" i="84"/>
  <c r="G551" i="84"/>
  <c r="G552" i="84"/>
  <c r="G553" i="84"/>
  <c r="G554" i="84"/>
  <c r="G555" i="84"/>
  <c r="G556" i="84"/>
  <c r="G557" i="84"/>
  <c r="G558" i="84"/>
  <c r="G559" i="84"/>
  <c r="G560" i="84"/>
  <c r="G561" i="84"/>
  <c r="G562" i="84"/>
  <c r="G563" i="84"/>
  <c r="G564" i="84"/>
  <c r="G565" i="84"/>
  <c r="G566" i="84"/>
  <c r="G567" i="84"/>
  <c r="G568" i="84"/>
  <c r="G569" i="84"/>
  <c r="G570" i="84"/>
  <c r="G571" i="84"/>
  <c r="G572" i="84"/>
  <c r="G573" i="84"/>
  <c r="G574" i="84"/>
  <c r="G575" i="84"/>
  <c r="G576" i="84"/>
  <c r="G577" i="84"/>
  <c r="G578" i="84"/>
  <c r="G579" i="84"/>
  <c r="G580" i="84"/>
  <c r="G581" i="84"/>
  <c r="G582" i="84"/>
  <c r="G583" i="84"/>
  <c r="G584" i="84"/>
  <c r="G585" i="84"/>
  <c r="G586" i="84"/>
  <c r="G587" i="84"/>
  <c r="G588" i="84"/>
  <c r="G589" i="84"/>
  <c r="G590" i="84"/>
  <c r="G591" i="84"/>
  <c r="G592" i="84"/>
  <c r="G593" i="84"/>
  <c r="G594" i="84"/>
  <c r="G595" i="84"/>
  <c r="G596" i="84"/>
  <c r="G597" i="84"/>
  <c r="G598" i="84"/>
  <c r="G599" i="84"/>
  <c r="G600" i="84"/>
  <c r="G601" i="84"/>
  <c r="G602" i="84"/>
  <c r="G603" i="84"/>
  <c r="G604" i="84"/>
  <c r="G605" i="84"/>
  <c r="G606" i="84"/>
  <c r="G607" i="84"/>
  <c r="G608" i="84"/>
  <c r="G609" i="84"/>
  <c r="G610" i="84"/>
  <c r="G611" i="84"/>
  <c r="G612" i="84"/>
  <c r="G613" i="84"/>
  <c r="G614" i="84"/>
  <c r="G615" i="84"/>
  <c r="G616" i="84"/>
  <c r="G617" i="84"/>
  <c r="G618" i="84"/>
  <c r="G619" i="84"/>
  <c r="G620" i="84"/>
  <c r="G621" i="84"/>
  <c r="G622" i="84"/>
  <c r="G623" i="84"/>
  <c r="G624" i="84"/>
  <c r="G625" i="84"/>
  <c r="G626" i="84"/>
  <c r="G627" i="84"/>
  <c r="G628" i="84"/>
  <c r="G629" i="84"/>
  <c r="G630" i="84"/>
  <c r="G631" i="84"/>
  <c r="G632" i="84"/>
  <c r="G633" i="84"/>
  <c r="G634" i="84"/>
  <c r="G635" i="84"/>
  <c r="G636" i="84"/>
  <c r="G637" i="84"/>
  <c r="G638" i="84"/>
  <c r="G639" i="84"/>
  <c r="G640" i="84"/>
  <c r="G641" i="84"/>
  <c r="G642" i="84"/>
  <c r="G643" i="84"/>
  <c r="G644" i="84"/>
  <c r="G645" i="84"/>
  <c r="G646" i="84"/>
  <c r="G647" i="84"/>
  <c r="G648" i="84"/>
  <c r="G649" i="84"/>
  <c r="G650" i="84"/>
  <c r="G651" i="84"/>
  <c r="G652" i="84"/>
  <c r="G653" i="84"/>
  <c r="G654" i="84"/>
  <c r="G655" i="84"/>
  <c r="G656" i="84"/>
  <c r="G657" i="84"/>
  <c r="G658" i="84"/>
  <c r="G659" i="84"/>
  <c r="G660" i="84"/>
  <c r="G661" i="84"/>
  <c r="G662" i="84"/>
  <c r="G663" i="84"/>
  <c r="G664" i="84"/>
  <c r="G665" i="84"/>
  <c r="G666" i="84"/>
  <c r="G667" i="84"/>
  <c r="G668" i="84"/>
  <c r="G669" i="84"/>
  <c r="G670" i="84"/>
  <c r="G671" i="84"/>
  <c r="G672" i="84"/>
  <c r="G673" i="84"/>
  <c r="G674" i="84"/>
  <c r="G675" i="84"/>
  <c r="G676" i="84"/>
  <c r="G677" i="84"/>
  <c r="G678" i="84"/>
  <c r="G679" i="84"/>
  <c r="G680" i="84"/>
  <c r="G681" i="84"/>
  <c r="G682" i="84"/>
  <c r="G683" i="84"/>
  <c r="G684" i="84"/>
  <c r="G685" i="84"/>
  <c r="G686" i="84"/>
  <c r="G687" i="84"/>
  <c r="G688" i="84"/>
  <c r="G689" i="84"/>
  <c r="G690" i="84"/>
  <c r="G691" i="84"/>
  <c r="G692" i="84"/>
  <c r="G693" i="84"/>
  <c r="G694" i="84"/>
  <c r="G695" i="84"/>
  <c r="G696" i="84"/>
  <c r="G697" i="84"/>
  <c r="G698" i="84"/>
  <c r="G699" i="84"/>
  <c r="G700" i="84"/>
  <c r="G701" i="84"/>
  <c r="G702" i="84"/>
  <c r="G703" i="84"/>
  <c r="G704" i="84"/>
  <c r="G705" i="84"/>
  <c r="G706" i="84"/>
  <c r="G707" i="84"/>
  <c r="G708" i="84"/>
  <c r="G709" i="84"/>
  <c r="G710" i="84"/>
  <c r="G711" i="84"/>
  <c r="G712" i="84"/>
  <c r="G713" i="84"/>
  <c r="G714" i="84"/>
  <c r="G715" i="84"/>
  <c r="G716" i="84"/>
  <c r="G717" i="84"/>
  <c r="G718" i="84"/>
  <c r="G719" i="84"/>
  <c r="G720" i="84"/>
  <c r="G721" i="84"/>
  <c r="G722" i="84"/>
  <c r="G723" i="84"/>
  <c r="G724" i="84"/>
  <c r="G725" i="84"/>
  <c r="G726" i="84"/>
  <c r="G727" i="84"/>
  <c r="G728" i="84"/>
  <c r="G729" i="84"/>
  <c r="G730" i="84"/>
  <c r="G731" i="84"/>
  <c r="G732" i="84"/>
  <c r="G733" i="84"/>
  <c r="G734" i="84"/>
  <c r="G735" i="84"/>
  <c r="G736" i="84"/>
  <c r="G737" i="84"/>
  <c r="G738" i="84"/>
  <c r="G739" i="84"/>
  <c r="G740" i="84"/>
  <c r="G741" i="84"/>
  <c r="G742" i="84"/>
  <c r="G743" i="84"/>
  <c r="G744" i="84"/>
  <c r="G745" i="84"/>
  <c r="G746" i="84"/>
  <c r="G747" i="84"/>
  <c r="G748" i="84"/>
  <c r="G749" i="84"/>
  <c r="G750" i="84"/>
  <c r="G751" i="84"/>
  <c r="G752" i="84"/>
  <c r="G753" i="84"/>
  <c r="G754" i="84"/>
  <c r="G755" i="84"/>
  <c r="G756" i="84"/>
  <c r="G757" i="84"/>
  <c r="G758" i="84"/>
  <c r="G759" i="84"/>
  <c r="G760" i="84"/>
  <c r="G761" i="84"/>
  <c r="G762" i="84"/>
  <c r="G763" i="84"/>
  <c r="G764" i="84"/>
  <c r="G765" i="84"/>
  <c r="G766" i="84"/>
  <c r="G767" i="84"/>
  <c r="G768" i="84"/>
  <c r="G769" i="84"/>
  <c r="G770" i="84"/>
  <c r="G771" i="84"/>
  <c r="G772" i="84"/>
  <c r="G773" i="84"/>
  <c r="G774" i="84"/>
  <c r="G775" i="84"/>
  <c r="G776" i="84"/>
  <c r="G777" i="84"/>
  <c r="G778" i="84"/>
  <c r="G779" i="84"/>
  <c r="G780" i="84"/>
  <c r="G781" i="84"/>
  <c r="G782" i="84"/>
  <c r="G783" i="84"/>
  <c r="G784" i="84"/>
  <c r="G785" i="84"/>
  <c r="G786" i="84"/>
  <c r="G787" i="84"/>
  <c r="G788" i="84"/>
  <c r="G789" i="84"/>
  <c r="G790" i="84"/>
  <c r="G791" i="84"/>
  <c r="G792" i="84"/>
  <c r="G793" i="84"/>
  <c r="G794" i="84"/>
  <c r="G795" i="84"/>
  <c r="G796" i="84"/>
  <c r="G797" i="84"/>
  <c r="G798" i="84"/>
  <c r="G799" i="84"/>
  <c r="G800" i="84"/>
  <c r="G801" i="84"/>
  <c r="G802" i="84"/>
  <c r="G803" i="84"/>
  <c r="G804" i="84"/>
  <c r="G805" i="84"/>
  <c r="G806" i="84"/>
  <c r="G807" i="84"/>
  <c r="G808" i="84"/>
  <c r="G809" i="84"/>
  <c r="G810" i="84"/>
  <c r="G811" i="84"/>
  <c r="G812" i="84"/>
  <c r="G813" i="84"/>
  <c r="G814" i="84"/>
  <c r="G815" i="84"/>
  <c r="G816" i="84"/>
  <c r="G817" i="84"/>
  <c r="G818" i="84"/>
  <c r="G819" i="84"/>
  <c r="G820" i="84"/>
  <c r="G821" i="84"/>
  <c r="G822" i="84"/>
  <c r="G823" i="84"/>
  <c r="G824" i="84"/>
  <c r="G825" i="84"/>
  <c r="G826" i="84"/>
  <c r="G827" i="84"/>
  <c r="G828" i="84"/>
  <c r="G829" i="84"/>
  <c r="G830" i="84"/>
  <c r="G831" i="84"/>
  <c r="G832" i="84"/>
  <c r="G833" i="84"/>
  <c r="G834" i="84"/>
  <c r="G835" i="84"/>
  <c r="G836" i="84"/>
  <c r="G837" i="84"/>
  <c r="G838" i="84"/>
  <c r="G839" i="84"/>
  <c r="G840" i="84"/>
  <c r="G841" i="84"/>
  <c r="G842" i="84"/>
  <c r="G843" i="84"/>
  <c r="G844" i="84"/>
  <c r="G845" i="84"/>
  <c r="G846" i="84"/>
  <c r="G847" i="84"/>
  <c r="G848" i="84"/>
  <c r="G849" i="84"/>
  <c r="G850" i="84"/>
  <c r="G851" i="84"/>
  <c r="G852" i="84"/>
  <c r="G853" i="84"/>
  <c r="G854" i="84"/>
  <c r="G855" i="84"/>
  <c r="G856" i="84"/>
  <c r="G857" i="84"/>
  <c r="G858" i="84"/>
  <c r="G859" i="84"/>
  <c r="G860" i="84"/>
  <c r="G861" i="84"/>
  <c r="G862" i="84"/>
  <c r="G863" i="84"/>
  <c r="G864" i="84"/>
  <c r="G865" i="84"/>
  <c r="G866" i="84"/>
  <c r="G867" i="84"/>
  <c r="G868" i="84"/>
  <c r="G869" i="84"/>
  <c r="G870" i="84"/>
  <c r="G871" i="84"/>
  <c r="G872" i="84"/>
  <c r="G873" i="84"/>
  <c r="G874" i="84"/>
  <c r="G875" i="84"/>
  <c r="G876" i="84"/>
  <c r="G877" i="84"/>
  <c r="G878" i="84"/>
  <c r="G879" i="84"/>
  <c r="G880" i="84"/>
  <c r="G881" i="84"/>
  <c r="G882" i="84"/>
  <c r="G883" i="84"/>
  <c r="G884" i="84"/>
  <c r="G885" i="84"/>
  <c r="G886" i="84"/>
  <c r="G887" i="84"/>
  <c r="G888" i="84"/>
  <c r="G889" i="84"/>
  <c r="G890" i="84"/>
  <c r="G891" i="84"/>
  <c r="G892" i="84"/>
  <c r="G893" i="84"/>
  <c r="G894" i="84"/>
  <c r="G895" i="84"/>
  <c r="G896" i="84"/>
  <c r="G897" i="84"/>
  <c r="G898" i="84"/>
  <c r="G899" i="84"/>
  <c r="G900" i="84"/>
  <c r="G901" i="84"/>
  <c r="G902" i="84"/>
  <c r="G903" i="84"/>
  <c r="G904" i="84"/>
  <c r="G905" i="84"/>
  <c r="G906" i="84"/>
  <c r="G907" i="84"/>
  <c r="G908" i="84"/>
  <c r="G909" i="84"/>
  <c r="G910" i="84"/>
  <c r="G911" i="84"/>
  <c r="G912" i="84"/>
  <c r="G913" i="84"/>
  <c r="G914" i="84"/>
  <c r="G915" i="84"/>
  <c r="G916" i="84"/>
  <c r="G917" i="84"/>
  <c r="G918" i="84"/>
  <c r="G919" i="84"/>
  <c r="G920" i="84"/>
  <c r="G921" i="84"/>
  <c r="G922" i="84"/>
  <c r="G923" i="84"/>
  <c r="G924" i="84"/>
  <c r="G925" i="84"/>
  <c r="G926" i="84"/>
  <c r="G927" i="84"/>
  <c r="G928" i="84"/>
  <c r="G929" i="84"/>
  <c r="G930" i="84"/>
  <c r="G931" i="84"/>
  <c r="G932" i="84"/>
  <c r="G933" i="84"/>
  <c r="G934" i="84"/>
  <c r="G935" i="84"/>
  <c r="G936" i="84"/>
  <c r="G937" i="84"/>
  <c r="G938" i="84"/>
  <c r="G939" i="84"/>
  <c r="G940" i="84"/>
  <c r="G941" i="84"/>
  <c r="G942" i="84"/>
  <c r="G943" i="84"/>
  <c r="G944" i="84"/>
  <c r="G945" i="84"/>
  <c r="G946" i="84"/>
  <c r="G947" i="84"/>
  <c r="G948" i="84"/>
  <c r="G949" i="84"/>
  <c r="G950" i="84"/>
  <c r="G951" i="84"/>
  <c r="G952" i="84"/>
  <c r="G953" i="84"/>
  <c r="G954" i="84"/>
  <c r="G955" i="84"/>
  <c r="G956" i="84"/>
  <c r="G957" i="84"/>
  <c r="G958" i="84"/>
  <c r="G959" i="84"/>
  <c r="G960" i="84"/>
  <c r="G961" i="84"/>
  <c r="G962" i="84"/>
  <c r="G963" i="84"/>
  <c r="G964" i="84"/>
  <c r="G965" i="84"/>
  <c r="G966" i="84"/>
  <c r="G967" i="84"/>
  <c r="G968" i="84"/>
  <c r="G969" i="84"/>
  <c r="G970" i="84"/>
  <c r="G971" i="84"/>
  <c r="G972" i="84"/>
  <c r="G973" i="84"/>
  <c r="G974" i="84"/>
  <c r="G975" i="84"/>
  <c r="G976" i="84"/>
  <c r="G977" i="84"/>
  <c r="G978" i="84"/>
  <c r="G979" i="84"/>
  <c r="G980" i="84"/>
  <c r="G981" i="84"/>
  <c r="G982" i="84"/>
  <c r="G983" i="84"/>
  <c r="G984" i="84"/>
  <c r="G985" i="84"/>
  <c r="G986" i="84"/>
  <c r="G987" i="84"/>
  <c r="G988" i="84"/>
  <c r="G989" i="84"/>
  <c r="G990" i="84"/>
  <c r="G991" i="84"/>
  <c r="G992" i="84"/>
  <c r="G993" i="84"/>
  <c r="G994" i="84"/>
  <c r="G995" i="84"/>
  <c r="G996" i="84"/>
  <c r="G997" i="84"/>
  <c r="G998" i="84"/>
  <c r="G999" i="84"/>
  <c r="G1000" i="84"/>
  <c r="G1001" i="84"/>
  <c r="G1002" i="84"/>
  <c r="G1003" i="84"/>
  <c r="G1004" i="84"/>
  <c r="G1005" i="84"/>
  <c r="G1006" i="84"/>
  <c r="G1007" i="84"/>
  <c r="G1008" i="84"/>
  <c r="G1009" i="84"/>
  <c r="G1010" i="84"/>
  <c r="G1011" i="84"/>
  <c r="G1012" i="84"/>
  <c r="G1013" i="84"/>
  <c r="G1014" i="84"/>
  <c r="G1015" i="84"/>
  <c r="G1016" i="84"/>
  <c r="G1017" i="84"/>
  <c r="G1018" i="84"/>
  <c r="G1019" i="84"/>
  <c r="G1020" i="84"/>
  <c r="G1021" i="84"/>
  <c r="G1022" i="84"/>
  <c r="G1023" i="84"/>
  <c r="G1024" i="84"/>
  <c r="G1025" i="84"/>
  <c r="G1026" i="84"/>
  <c r="G1027" i="84"/>
  <c r="G1028" i="84"/>
  <c r="G1029" i="84"/>
  <c r="G1030" i="84"/>
  <c r="G1031" i="84"/>
  <c r="G1032" i="84"/>
  <c r="G1033" i="84"/>
  <c r="G1034" i="84"/>
  <c r="G1035" i="84"/>
  <c r="G1036" i="84"/>
  <c r="G1037" i="84"/>
  <c r="G1038" i="84"/>
  <c r="G1039" i="84"/>
  <c r="G1040" i="84"/>
  <c r="G1041" i="84"/>
  <c r="G1042" i="84"/>
  <c r="G1043" i="84"/>
  <c r="G1044" i="84"/>
  <c r="G1045" i="84"/>
  <c r="G1046" i="84"/>
  <c r="G1047" i="84"/>
  <c r="G1048" i="84"/>
  <c r="G1049" i="84"/>
  <c r="G1050" i="84"/>
  <c r="G1051" i="84"/>
  <c r="G1052" i="84"/>
  <c r="G1053" i="84"/>
  <c r="G1054" i="84"/>
  <c r="G1055" i="84"/>
  <c r="G1056" i="84"/>
  <c r="G1057" i="84"/>
  <c r="G1058" i="84"/>
  <c r="G1059" i="84"/>
  <c r="G1060" i="84"/>
  <c r="G1061" i="84"/>
  <c r="G1062" i="84"/>
  <c r="G1063" i="84"/>
  <c r="G1064" i="84"/>
  <c r="G1065" i="84"/>
  <c r="G1066" i="84"/>
  <c r="G1067" i="84"/>
  <c r="G1068" i="84"/>
  <c r="G1069" i="84"/>
  <c r="G1070" i="84"/>
  <c r="G1071" i="84"/>
  <c r="G1072" i="84"/>
  <c r="G1073" i="84"/>
  <c r="G1074" i="84"/>
  <c r="G1075" i="84"/>
  <c r="G1076" i="84"/>
  <c r="G1077" i="84"/>
  <c r="G1078" i="84"/>
  <c r="G1079" i="84"/>
  <c r="G1080" i="84"/>
  <c r="G1081" i="84"/>
  <c r="G1082" i="84"/>
  <c r="G1083" i="84"/>
  <c r="G1084" i="84"/>
  <c r="G1085" i="84"/>
  <c r="G1086" i="84"/>
  <c r="G1087" i="84"/>
  <c r="G1088" i="84"/>
  <c r="G1089" i="84"/>
  <c r="G1090" i="84"/>
  <c r="G1091" i="84"/>
  <c r="G1092" i="84"/>
  <c r="G1093" i="84"/>
  <c r="G1094" i="84"/>
  <c r="G1095" i="84"/>
  <c r="G1096" i="84"/>
  <c r="G1097" i="84"/>
  <c r="G1098" i="84"/>
  <c r="G1099" i="84"/>
  <c r="G1100" i="84"/>
  <c r="G1101" i="84"/>
  <c r="G1102" i="84"/>
  <c r="G1103" i="84"/>
  <c r="G1104" i="84"/>
  <c r="G1105" i="84"/>
  <c r="G1106" i="84"/>
  <c r="G1107" i="84"/>
  <c r="G1108" i="84"/>
  <c r="G1109" i="84"/>
  <c r="G1110" i="84"/>
  <c r="G1111" i="84"/>
  <c r="G1112" i="84"/>
  <c r="G1113" i="84"/>
  <c r="G1114" i="84"/>
  <c r="G1115" i="84"/>
  <c r="G1116" i="84"/>
  <c r="G1117" i="84"/>
  <c r="G1118" i="84"/>
  <c r="G1119" i="84"/>
  <c r="G1120" i="84"/>
  <c r="G1121" i="84"/>
  <c r="G1122" i="84"/>
  <c r="G1123" i="84"/>
  <c r="G1124" i="84"/>
  <c r="G1125" i="84"/>
  <c r="G1126" i="84"/>
  <c r="G1127" i="84"/>
  <c r="G1128" i="84"/>
  <c r="G1129" i="84"/>
  <c r="G1130" i="84"/>
  <c r="G1131" i="84"/>
  <c r="G1132" i="84"/>
  <c r="G1133" i="84"/>
  <c r="G1134" i="84"/>
  <c r="G1135" i="84"/>
  <c r="G1136" i="84"/>
  <c r="G1137" i="84"/>
  <c r="G1138" i="84"/>
  <c r="G1139" i="84"/>
  <c r="G1140" i="84"/>
  <c r="G1141" i="84"/>
  <c r="G1142" i="84"/>
  <c r="G1143" i="84"/>
  <c r="G1144" i="84"/>
  <c r="G1145" i="84"/>
  <c r="G1146" i="84"/>
  <c r="G1147" i="84"/>
  <c r="G1148" i="84"/>
  <c r="G1149" i="84"/>
  <c r="G1150" i="84"/>
  <c r="G1151" i="84"/>
  <c r="G1152" i="84"/>
  <c r="G1153" i="84"/>
  <c r="G1154" i="84"/>
  <c r="G1155" i="84"/>
  <c r="G1156" i="84"/>
  <c r="G1157" i="84"/>
  <c r="G1158" i="84"/>
  <c r="G1159" i="84"/>
  <c r="G1160" i="84"/>
  <c r="G1161" i="84"/>
  <c r="G1162" i="84"/>
  <c r="G1163" i="84"/>
  <c r="G1164" i="84"/>
  <c r="G1165" i="84"/>
  <c r="G1166" i="84"/>
  <c r="G1167" i="84"/>
  <c r="G1168" i="84"/>
  <c r="G1169" i="84"/>
  <c r="G1170" i="84"/>
  <c r="G1171" i="84"/>
  <c r="G1172" i="84"/>
  <c r="G1173" i="84"/>
  <c r="G1174" i="84"/>
  <c r="G1175" i="84"/>
  <c r="G1176" i="84"/>
  <c r="G1177" i="84"/>
  <c r="G1178" i="84"/>
  <c r="G1179" i="84"/>
  <c r="G1180" i="84"/>
  <c r="G1181" i="84"/>
  <c r="G1182" i="84"/>
  <c r="G1183" i="84"/>
  <c r="G1184" i="84"/>
  <c r="G1185" i="84"/>
  <c r="G1186" i="84"/>
  <c r="G1187" i="84"/>
  <c r="G1188" i="84"/>
  <c r="G1189" i="84"/>
  <c r="G1190" i="84"/>
  <c r="G1191" i="84"/>
  <c r="G1192" i="84"/>
  <c r="G1193" i="84"/>
  <c r="G1194" i="84"/>
  <c r="G1195" i="84"/>
  <c r="G1196" i="84"/>
  <c r="G1197" i="84"/>
  <c r="G1198" i="84"/>
  <c r="G1199" i="84"/>
  <c r="G1200" i="84"/>
  <c r="G1201" i="84"/>
  <c r="G1202" i="84"/>
  <c r="G1203" i="84"/>
  <c r="G1204" i="84"/>
  <c r="G1205" i="84"/>
  <c r="G1206" i="84"/>
  <c r="G1207" i="84"/>
  <c r="G1208" i="84"/>
  <c r="G1209" i="84"/>
  <c r="G1210" i="84"/>
  <c r="G1211" i="84"/>
  <c r="G1212" i="84"/>
  <c r="G1213" i="84"/>
  <c r="G1214" i="84"/>
  <c r="G1215" i="84"/>
  <c r="G1216" i="84"/>
  <c r="G1217" i="84"/>
  <c r="G1218" i="84"/>
  <c r="G1219" i="84"/>
  <c r="G1220" i="84"/>
  <c r="G1221" i="84"/>
  <c r="G1222" i="84"/>
  <c r="G1223" i="84"/>
  <c r="G1224" i="84"/>
  <c r="G1225" i="84"/>
  <c r="G1226" i="84"/>
  <c r="G1227" i="84"/>
  <c r="G1228" i="84"/>
  <c r="G1229" i="84"/>
  <c r="G1230" i="84"/>
  <c r="G1231" i="84"/>
  <c r="G1232" i="84"/>
  <c r="G1233" i="84"/>
  <c r="G1234" i="84"/>
  <c r="G1235" i="84"/>
  <c r="G1236" i="84"/>
  <c r="G1237" i="84"/>
  <c r="G1238" i="84"/>
  <c r="G1239" i="84"/>
  <c r="G1240" i="84"/>
  <c r="G1241" i="84"/>
  <c r="G1242" i="84"/>
  <c r="G1243" i="84"/>
  <c r="G1244" i="84"/>
  <c r="G1245" i="84"/>
  <c r="G1246" i="84"/>
  <c r="G1247" i="84"/>
  <c r="G1248" i="84"/>
  <c r="G1249" i="84"/>
  <c r="G1250" i="84"/>
  <c r="G1251" i="84"/>
  <c r="G1252" i="84"/>
  <c r="G1253" i="84"/>
  <c r="G1254" i="84"/>
  <c r="G1255" i="84"/>
  <c r="G1256" i="84"/>
  <c r="G1257" i="84"/>
  <c r="G1258" i="84"/>
  <c r="G1259" i="84"/>
  <c r="G1260" i="84"/>
  <c r="G1261" i="84"/>
  <c r="G1262" i="84"/>
  <c r="G1263" i="84"/>
  <c r="G1264" i="84"/>
  <c r="G1265" i="84"/>
  <c r="G1266" i="84"/>
  <c r="G1267" i="84"/>
  <c r="G1268" i="84"/>
  <c r="G1269" i="84"/>
  <c r="G1270" i="84"/>
  <c r="G1271" i="84"/>
  <c r="G1272" i="84"/>
  <c r="G1273" i="84"/>
  <c r="G1274" i="84"/>
  <c r="G1275" i="84"/>
  <c r="G1276" i="84"/>
  <c r="G1277" i="84"/>
  <c r="G1278" i="84"/>
  <c r="G1279" i="84"/>
  <c r="G1280" i="84"/>
  <c r="G1281" i="84"/>
  <c r="G1282" i="84"/>
  <c r="G1283" i="84"/>
  <c r="G1284" i="84"/>
  <c r="G1285" i="84"/>
  <c r="G1286" i="84"/>
  <c r="G1287" i="84"/>
  <c r="G1288" i="84"/>
  <c r="G1289" i="84"/>
  <c r="G1290" i="84"/>
  <c r="G1291" i="84"/>
  <c r="G1292" i="84"/>
  <c r="G1293" i="84"/>
  <c r="G1294" i="84"/>
  <c r="G1295" i="84"/>
  <c r="G1296" i="84"/>
  <c r="G1297" i="84"/>
  <c r="G1298" i="84"/>
  <c r="G1299" i="84"/>
  <c r="G1300" i="84"/>
  <c r="G1301" i="84"/>
  <c r="G1302" i="84"/>
  <c r="G1303" i="84"/>
  <c r="G1304" i="84"/>
  <c r="G1305" i="84"/>
  <c r="G1306" i="84"/>
  <c r="G1307" i="84"/>
  <c r="G1308" i="84"/>
  <c r="G1309" i="84"/>
  <c r="G1310" i="84"/>
  <c r="G1311" i="84"/>
  <c r="G1312" i="84"/>
  <c r="G1313" i="84"/>
  <c r="G1314" i="84"/>
  <c r="G1315" i="84"/>
  <c r="G1316" i="84"/>
  <c r="G1317" i="84"/>
  <c r="G1318" i="84"/>
  <c r="G1319" i="84"/>
  <c r="G1320" i="84"/>
  <c r="G1321" i="84"/>
  <c r="G1322" i="84"/>
  <c r="G1323" i="84"/>
  <c r="G1324" i="84"/>
  <c r="G1325" i="84"/>
  <c r="G1326" i="84"/>
  <c r="G1327" i="84"/>
  <c r="G1328" i="84"/>
  <c r="G1329" i="84"/>
  <c r="G1330" i="84"/>
  <c r="G1331" i="84"/>
  <c r="G1332" i="84"/>
  <c r="G1333" i="84"/>
  <c r="G1334" i="84"/>
  <c r="G1335" i="84"/>
  <c r="G1336" i="84"/>
  <c r="G1337" i="84"/>
  <c r="G1338" i="84"/>
  <c r="G1339" i="84"/>
  <c r="G1340" i="84"/>
  <c r="G1341" i="84"/>
  <c r="G1342" i="84"/>
  <c r="G1343" i="84"/>
  <c r="G1344" i="84"/>
  <c r="G1345" i="84"/>
  <c r="G1346" i="84"/>
  <c r="G1347" i="84"/>
  <c r="G1348" i="84"/>
  <c r="G1349" i="84"/>
  <c r="G1350" i="84"/>
  <c r="G1351" i="84"/>
  <c r="G1352" i="84"/>
  <c r="G1353" i="84"/>
  <c r="G1354" i="84"/>
  <c r="G1355" i="84"/>
  <c r="G1356" i="84"/>
  <c r="G1357" i="84"/>
  <c r="G1358" i="84"/>
  <c r="G1359" i="84"/>
  <c r="G1360" i="84"/>
  <c r="G1361" i="84"/>
  <c r="G1362" i="84"/>
  <c r="G1363" i="84"/>
  <c r="G1364" i="84"/>
  <c r="G1365" i="84"/>
  <c r="G1366" i="84"/>
  <c r="G1367" i="84"/>
  <c r="G1368" i="84"/>
  <c r="G1369" i="84"/>
  <c r="G1370" i="84"/>
  <c r="G1371" i="84"/>
  <c r="G1372" i="84"/>
  <c r="G1373" i="84"/>
  <c r="G1374" i="84"/>
  <c r="G1375" i="84"/>
  <c r="G1376" i="84"/>
  <c r="G1377" i="84"/>
  <c r="G1378" i="84"/>
  <c r="G1379" i="84"/>
  <c r="G1380" i="84"/>
  <c r="G1381" i="84"/>
  <c r="G1382" i="84"/>
  <c r="G1383" i="84"/>
  <c r="G1384" i="84"/>
  <c r="G1385" i="84"/>
  <c r="G1386" i="84"/>
  <c r="G1387" i="84"/>
  <c r="G1388" i="84"/>
  <c r="G1389" i="84"/>
  <c r="G1390" i="84"/>
  <c r="G1391" i="84"/>
  <c r="G1392" i="84"/>
  <c r="G1393" i="84"/>
  <c r="G1394" i="84"/>
  <c r="G1395" i="84"/>
  <c r="G1396" i="84"/>
  <c r="G1397" i="84"/>
  <c r="G1398" i="84"/>
  <c r="G1399" i="84"/>
  <c r="G1400" i="84"/>
  <c r="G1401" i="84"/>
  <c r="G1402" i="84"/>
  <c r="G1403" i="84"/>
  <c r="G1404" i="84"/>
  <c r="G1405" i="84"/>
  <c r="G1406" i="84"/>
  <c r="G1407" i="84"/>
  <c r="G1408" i="84"/>
  <c r="G1409" i="84"/>
  <c r="G1410" i="84"/>
  <c r="G1411" i="84"/>
  <c r="G1412" i="84"/>
  <c r="G1413" i="84"/>
  <c r="G1414" i="84"/>
  <c r="G1415" i="84"/>
  <c r="G1416" i="84"/>
  <c r="G1417" i="84"/>
  <c r="G1418" i="84"/>
  <c r="G1419" i="84"/>
  <c r="G1420" i="84"/>
  <c r="G1421" i="84"/>
  <c r="G1422" i="84"/>
  <c r="G1423" i="84"/>
  <c r="G1424" i="84"/>
  <c r="G1425" i="84"/>
  <c r="G1426" i="84"/>
  <c r="G1427" i="84"/>
  <c r="G1428" i="84"/>
  <c r="G1429" i="84"/>
  <c r="G1430" i="84"/>
  <c r="G1431" i="84"/>
  <c r="G1432" i="84"/>
  <c r="G1433" i="84"/>
  <c r="G1434" i="84"/>
  <c r="G1435" i="84"/>
  <c r="G1436" i="84"/>
  <c r="G1437" i="84"/>
  <c r="G1438" i="84"/>
  <c r="G1439" i="84"/>
  <c r="G1440" i="84"/>
  <c r="G1441" i="84"/>
  <c r="G1442" i="84"/>
  <c r="G1443" i="84"/>
  <c r="G1444" i="84"/>
  <c r="G1445" i="84"/>
  <c r="G1446" i="84"/>
  <c r="G1447" i="84"/>
  <c r="G1448" i="84"/>
  <c r="G1449" i="84"/>
  <c r="G1450" i="84"/>
  <c r="G1451" i="84"/>
  <c r="G1452" i="84"/>
  <c r="G1453" i="84"/>
  <c r="G1454" i="84"/>
  <c r="G1455" i="84"/>
  <c r="G1456" i="84"/>
  <c r="G1457" i="84"/>
  <c r="G1458" i="84"/>
  <c r="G1459" i="84"/>
  <c r="G1460" i="84"/>
  <c r="G1461" i="84"/>
  <c r="G1462" i="84"/>
  <c r="G1463" i="84"/>
  <c r="G1464" i="84"/>
  <c r="G1465" i="84"/>
  <c r="G1466" i="84"/>
  <c r="G1467" i="84"/>
  <c r="G1468" i="84"/>
  <c r="G1469" i="84"/>
  <c r="G1470" i="84"/>
  <c r="G1471" i="84"/>
  <c r="G1472" i="84"/>
  <c r="G1473" i="84"/>
  <c r="G1474" i="84"/>
  <c r="G1475" i="84"/>
  <c r="G1476" i="84"/>
  <c r="G1477" i="84"/>
  <c r="G1478" i="84"/>
  <c r="G1479" i="84"/>
  <c r="G1480" i="84"/>
  <c r="G1481" i="84"/>
  <c r="G1482" i="84"/>
  <c r="G1483" i="84"/>
  <c r="G1484" i="84"/>
  <c r="G1485" i="84"/>
  <c r="G1486" i="84"/>
  <c r="G1487" i="84"/>
  <c r="G1488" i="84"/>
  <c r="G1489" i="84"/>
  <c r="G1490" i="84"/>
  <c r="G1491" i="84"/>
  <c r="G1492" i="84"/>
  <c r="G1493" i="84"/>
  <c r="G1494" i="84"/>
  <c r="G1495" i="84"/>
  <c r="G1496" i="84"/>
  <c r="G1497" i="84"/>
  <c r="G1498" i="84"/>
  <c r="G1499" i="84"/>
  <c r="G1500" i="84"/>
  <c r="G1501" i="84"/>
  <c r="G1502" i="84"/>
  <c r="G1503" i="84"/>
  <c r="G1504" i="84"/>
  <c r="G1505" i="84"/>
  <c r="G1506" i="84"/>
  <c r="G1507" i="84"/>
  <c r="G1508" i="84"/>
  <c r="G1509" i="84"/>
  <c r="G1510" i="84"/>
  <c r="G1511" i="84"/>
  <c r="G1512" i="84"/>
  <c r="G1513" i="84"/>
  <c r="G1514" i="84"/>
  <c r="G1515" i="84"/>
  <c r="G1516" i="84"/>
  <c r="G1517" i="84"/>
  <c r="G1518" i="84"/>
  <c r="G1519" i="84"/>
  <c r="G1520" i="84"/>
  <c r="G1521" i="84"/>
  <c r="G1522" i="84"/>
  <c r="G1523" i="84"/>
  <c r="G1524" i="84"/>
  <c r="G1525" i="84"/>
  <c r="G1526" i="84"/>
  <c r="G1527" i="84"/>
  <c r="G1528" i="84"/>
  <c r="G1529" i="84"/>
  <c r="G1530" i="84"/>
  <c r="G1531" i="84"/>
  <c r="G1532" i="84"/>
  <c r="G1533" i="84"/>
  <c r="G1534" i="84"/>
  <c r="G1535" i="84"/>
  <c r="G1536" i="84"/>
  <c r="G1537" i="84"/>
  <c r="G1538" i="84"/>
  <c r="G1539" i="84"/>
  <c r="G1540" i="84"/>
  <c r="G1541" i="84"/>
  <c r="G1542" i="84"/>
  <c r="G1543" i="84"/>
  <c r="G1544" i="84"/>
  <c r="G1545" i="84"/>
  <c r="G1546" i="84"/>
  <c r="G1547" i="84"/>
  <c r="G1548" i="84"/>
  <c r="G1549" i="84"/>
  <c r="G1550" i="84"/>
  <c r="G1551" i="84"/>
  <c r="G1552" i="84"/>
  <c r="G1553" i="84"/>
  <c r="G1554" i="84"/>
  <c r="G1555" i="84"/>
  <c r="G1556" i="84"/>
  <c r="G1557" i="84"/>
  <c r="G1558" i="84"/>
  <c r="G1559" i="84"/>
  <c r="G1560" i="84"/>
  <c r="G1561" i="84"/>
  <c r="G1562" i="84"/>
  <c r="G1563" i="84"/>
  <c r="G1564" i="84"/>
  <c r="G1565" i="84"/>
  <c r="G1566" i="84"/>
  <c r="G1567" i="84"/>
  <c r="G1568" i="84"/>
  <c r="G1569" i="84"/>
  <c r="G1570" i="84"/>
  <c r="G1571" i="84"/>
  <c r="G1572" i="84"/>
  <c r="G1573" i="84"/>
  <c r="G1574" i="84"/>
  <c r="G1575" i="84"/>
  <c r="G1576" i="84"/>
  <c r="G1577" i="84"/>
  <c r="G1578" i="84"/>
  <c r="G1579" i="84"/>
  <c r="G1580" i="84"/>
  <c r="G1581" i="84"/>
  <c r="G1582" i="84"/>
  <c r="G1583" i="84"/>
  <c r="G1584" i="84"/>
  <c r="G1585" i="84"/>
  <c r="G1586" i="84"/>
  <c r="G1587" i="84"/>
  <c r="G1588" i="84"/>
  <c r="G1589" i="84"/>
  <c r="G1590" i="84"/>
  <c r="G1591" i="84"/>
  <c r="G1592" i="84"/>
  <c r="G1593" i="84"/>
  <c r="G1594" i="84"/>
  <c r="G1595" i="84"/>
  <c r="G1596" i="84"/>
  <c r="G1597" i="84"/>
  <c r="G1598" i="84"/>
  <c r="G1599" i="84"/>
  <c r="G1600" i="84"/>
  <c r="G1601" i="84"/>
  <c r="G1602" i="84"/>
  <c r="G1603" i="84"/>
  <c r="G1604" i="84"/>
  <c r="G1605" i="84"/>
  <c r="G1606" i="84"/>
  <c r="G1607" i="84"/>
  <c r="G1608" i="84"/>
  <c r="G1609" i="84"/>
  <c r="G1610" i="84"/>
  <c r="G1611" i="84"/>
  <c r="G1612" i="84"/>
  <c r="G1613" i="84"/>
  <c r="G1614" i="84"/>
  <c r="G1615" i="84"/>
  <c r="G1616" i="84"/>
  <c r="G1617" i="84"/>
  <c r="G1618" i="84"/>
  <c r="G1619" i="84"/>
  <c r="G1620" i="84"/>
  <c r="G1621" i="84"/>
  <c r="G1622" i="84"/>
  <c r="G1623" i="84"/>
  <c r="G1624" i="84"/>
  <c r="G1625" i="84"/>
  <c r="G1626" i="84"/>
  <c r="G1627" i="84"/>
  <c r="G1628" i="84"/>
  <c r="G1629" i="84"/>
  <c r="G1630" i="84"/>
  <c r="G1631" i="84"/>
  <c r="G1632" i="84"/>
  <c r="G1633" i="84"/>
  <c r="G1634" i="84"/>
  <c r="G1635" i="84"/>
  <c r="G1636" i="84"/>
  <c r="G1637" i="84"/>
  <c r="G1638" i="84"/>
  <c r="G1639" i="84"/>
  <c r="G1640" i="84"/>
  <c r="G1641" i="84"/>
  <c r="G1642" i="84"/>
  <c r="G1643" i="84"/>
  <c r="G1644" i="84"/>
  <c r="G1645" i="84"/>
  <c r="G1646" i="84"/>
  <c r="G1647" i="84"/>
  <c r="G1648" i="84"/>
  <c r="G1649" i="84"/>
  <c r="G1650" i="84"/>
  <c r="G1651" i="84"/>
  <c r="G1652" i="84"/>
  <c r="G1653" i="84"/>
  <c r="G1654" i="84"/>
  <c r="G1655" i="84"/>
  <c r="G1656" i="84"/>
  <c r="G1657" i="84"/>
  <c r="G1658" i="84"/>
  <c r="G1659" i="84"/>
  <c r="G1660" i="84"/>
  <c r="G1661" i="84"/>
  <c r="G1662" i="84"/>
  <c r="G1663" i="84"/>
  <c r="G1664" i="84"/>
  <c r="G1665" i="84"/>
  <c r="G1666" i="84"/>
  <c r="G1667" i="84"/>
  <c r="G1668" i="84"/>
  <c r="G1669" i="84"/>
  <c r="G1670" i="84"/>
  <c r="G1671" i="84"/>
  <c r="G1672" i="84"/>
  <c r="G1673" i="84"/>
  <c r="G1674" i="84"/>
  <c r="G1675" i="84"/>
  <c r="G1676" i="84"/>
  <c r="G1677" i="84"/>
  <c r="G1678" i="84"/>
  <c r="G1679" i="84"/>
  <c r="G1680" i="84"/>
  <c r="G1681" i="84"/>
  <c r="G1682" i="84"/>
  <c r="G1683" i="84"/>
  <c r="G1684" i="84"/>
  <c r="G1685" i="84"/>
  <c r="G1686" i="84"/>
  <c r="G1687" i="84"/>
  <c r="G1688" i="84"/>
  <c r="G1689" i="84"/>
  <c r="G1690" i="84"/>
  <c r="G1691" i="84"/>
  <c r="G1692" i="84"/>
  <c r="G1693" i="84"/>
  <c r="G1694" i="84"/>
  <c r="G1695" i="84"/>
  <c r="G1696" i="84"/>
  <c r="G1697" i="84"/>
  <c r="G1698" i="84"/>
  <c r="G1699" i="84"/>
  <c r="G1700" i="84"/>
  <c r="G1701" i="84"/>
  <c r="G1702" i="84"/>
  <c r="G1703" i="84"/>
  <c r="G1704" i="84"/>
  <c r="G1705" i="84"/>
  <c r="G1706" i="84"/>
  <c r="G1707" i="84"/>
  <c r="G1708" i="84"/>
  <c r="G1709" i="84"/>
  <c r="G1710" i="84"/>
  <c r="G1711" i="84"/>
  <c r="G1712" i="84"/>
  <c r="G1713" i="84"/>
  <c r="G1714" i="84"/>
  <c r="G1715" i="84"/>
  <c r="G1716" i="84"/>
  <c r="G1717" i="84"/>
  <c r="G1718" i="84"/>
  <c r="G1719" i="84"/>
  <c r="G1720" i="84"/>
  <c r="G1721" i="84"/>
  <c r="G1722" i="84"/>
  <c r="G1723" i="84"/>
  <c r="G1724" i="84"/>
  <c r="G1725" i="84"/>
  <c r="G1726" i="84"/>
  <c r="G1727" i="84"/>
  <c r="G1728" i="84"/>
  <c r="G1729" i="84"/>
  <c r="G1730" i="84"/>
  <c r="G1731" i="84"/>
  <c r="G1732" i="84"/>
  <c r="G1733" i="84"/>
  <c r="G1734" i="84"/>
  <c r="G1735" i="84"/>
  <c r="G1736" i="84"/>
  <c r="G1737" i="84"/>
  <c r="G1738" i="84"/>
  <c r="G1739" i="84"/>
  <c r="G1740" i="84"/>
  <c r="G1741" i="84"/>
  <c r="G1742" i="84"/>
  <c r="G1743" i="84"/>
  <c r="G1744" i="84"/>
  <c r="G1745" i="84"/>
  <c r="G1746" i="84"/>
  <c r="G1747" i="84"/>
  <c r="G1748" i="84"/>
  <c r="G1749" i="84"/>
  <c r="G1750" i="84"/>
  <c r="G1751" i="84"/>
  <c r="G1752" i="84"/>
  <c r="G1753" i="84"/>
  <c r="G1754" i="84"/>
  <c r="G1755" i="84"/>
  <c r="G1756" i="84"/>
  <c r="G1757" i="84"/>
  <c r="G1758" i="84"/>
  <c r="G1759" i="84"/>
  <c r="G1760" i="84"/>
  <c r="G1761" i="84"/>
  <c r="G1762" i="84"/>
  <c r="G1763" i="84"/>
  <c r="G1764" i="84"/>
  <c r="G1765" i="84"/>
  <c r="G1766" i="84"/>
  <c r="G1767" i="84"/>
  <c r="G1768" i="84"/>
  <c r="G1769" i="84"/>
  <c r="G1770" i="84"/>
  <c r="G1771" i="84"/>
  <c r="G1772" i="84"/>
  <c r="G1773" i="84"/>
  <c r="G1774" i="84"/>
  <c r="G1775" i="84"/>
  <c r="G1776" i="84"/>
  <c r="G1777" i="84"/>
  <c r="G1778" i="84"/>
  <c r="G1779" i="84"/>
  <c r="G1780" i="84"/>
  <c r="G1781" i="84"/>
  <c r="G1782" i="84"/>
  <c r="G1783" i="84"/>
  <c r="G1784" i="84"/>
  <c r="G1785" i="84"/>
  <c r="G1786" i="84"/>
  <c r="G1787" i="84"/>
  <c r="G1788" i="84"/>
  <c r="G1789" i="84"/>
  <c r="G1790" i="84"/>
  <c r="G1791" i="84"/>
  <c r="G1792" i="84"/>
  <c r="G1793" i="84"/>
  <c r="G1794" i="84"/>
  <c r="G1795" i="84"/>
  <c r="G1796" i="84"/>
  <c r="G1797" i="84"/>
  <c r="G1798" i="84"/>
  <c r="G1799" i="84"/>
  <c r="G1800" i="84"/>
  <c r="G1801" i="84"/>
  <c r="G1802" i="84"/>
  <c r="G1803" i="84"/>
  <c r="G1804" i="84"/>
  <c r="G1805" i="84"/>
  <c r="G1806" i="84"/>
  <c r="G1807" i="84"/>
  <c r="G1808" i="84"/>
  <c r="G1809" i="84"/>
  <c r="G1810" i="84"/>
  <c r="G1811" i="84"/>
  <c r="G1812" i="84"/>
  <c r="G1813" i="84"/>
  <c r="G1814" i="84"/>
  <c r="G1815" i="84"/>
  <c r="G1816" i="84"/>
  <c r="G1817" i="84"/>
  <c r="G1818" i="84"/>
  <c r="G1819" i="84"/>
  <c r="G1820" i="84"/>
  <c r="G1821" i="84"/>
  <c r="G1822" i="84"/>
  <c r="G1823" i="84"/>
  <c r="G1824" i="84"/>
  <c r="G1825" i="84"/>
  <c r="G1826" i="84"/>
  <c r="G1827" i="84"/>
  <c r="G1828" i="84"/>
  <c r="G1829" i="84"/>
  <c r="G1830" i="84"/>
  <c r="G1831" i="84"/>
  <c r="G1832" i="84"/>
  <c r="G1833" i="84"/>
  <c r="G1834" i="84"/>
  <c r="G1835" i="84"/>
  <c r="G1836" i="84"/>
  <c r="G1837" i="84"/>
  <c r="G1838" i="84"/>
  <c r="G1839" i="84"/>
  <c r="G1840" i="84"/>
  <c r="G1841" i="84"/>
  <c r="G1842" i="84"/>
  <c r="G1843" i="84"/>
  <c r="G1844" i="84"/>
  <c r="G1845" i="84"/>
  <c r="G1846" i="84"/>
  <c r="G1847" i="84"/>
  <c r="G1848" i="84"/>
  <c r="G1849" i="84"/>
  <c r="G1850" i="84"/>
  <c r="G1851" i="84"/>
  <c r="G1852" i="84"/>
  <c r="G1853" i="84"/>
  <c r="G1854" i="84"/>
  <c r="G1855" i="84"/>
  <c r="G1856" i="84"/>
  <c r="G1857" i="84"/>
  <c r="G1858" i="84"/>
  <c r="G1859" i="84"/>
  <c r="G1860" i="84"/>
  <c r="G1861" i="84"/>
  <c r="G1862" i="84"/>
  <c r="G1863" i="84"/>
  <c r="G1864" i="84"/>
  <c r="G1865" i="84"/>
  <c r="G1866" i="84"/>
  <c r="G1867" i="84"/>
  <c r="G1868" i="84"/>
  <c r="G1869" i="84"/>
  <c r="G1870" i="84"/>
  <c r="G1871" i="84"/>
  <c r="G1872" i="84"/>
  <c r="G1873" i="84"/>
  <c r="G1874" i="84"/>
  <c r="G1875" i="84"/>
  <c r="G1876" i="84"/>
  <c r="G1877" i="84"/>
  <c r="G1878" i="84"/>
  <c r="G1879" i="84"/>
  <c r="G1880" i="84"/>
  <c r="G1881" i="84"/>
  <c r="G1882" i="84"/>
  <c r="G1883" i="84"/>
  <c r="G1884" i="84"/>
  <c r="G1885" i="84"/>
  <c r="G1886" i="84"/>
  <c r="G1887" i="84"/>
  <c r="G1888" i="84"/>
  <c r="G1889" i="84"/>
  <c r="G1890" i="84"/>
  <c r="G1891" i="84"/>
  <c r="G1892" i="84"/>
  <c r="G1893" i="84"/>
  <c r="G1894" i="84"/>
  <c r="G1895" i="84"/>
  <c r="G1896" i="84"/>
  <c r="G1897" i="84"/>
  <c r="G1898" i="84"/>
  <c r="G1899" i="84"/>
  <c r="G1900" i="84"/>
  <c r="G1901" i="84"/>
  <c r="G1902" i="84"/>
  <c r="G1903" i="84"/>
  <c r="G1904" i="84"/>
  <c r="G1905" i="84"/>
  <c r="G1906" i="84"/>
  <c r="G1907" i="84"/>
  <c r="G1908" i="84"/>
  <c r="G1909" i="84"/>
  <c r="G1910" i="84"/>
  <c r="G1911" i="84"/>
  <c r="G1912" i="84"/>
  <c r="G1913" i="84"/>
  <c r="G1914" i="84"/>
  <c r="G1915" i="84"/>
  <c r="G1916" i="84"/>
  <c r="G1917" i="84"/>
  <c r="G1918" i="84"/>
  <c r="G1919" i="84"/>
  <c r="G1920" i="84"/>
  <c r="G1921" i="84"/>
  <c r="G1922" i="84"/>
  <c r="G1923" i="84"/>
  <c r="G1924" i="84"/>
  <c r="G1925" i="84"/>
  <c r="G1926" i="84"/>
  <c r="G1927" i="84"/>
  <c r="G1928" i="84"/>
  <c r="G1929" i="84"/>
  <c r="G1930" i="84"/>
  <c r="G1931" i="84"/>
  <c r="G1932" i="84"/>
  <c r="G1933" i="84"/>
  <c r="G1934" i="84"/>
  <c r="G1935" i="84"/>
  <c r="G1936" i="84"/>
  <c r="G1937" i="84"/>
  <c r="G1938" i="84"/>
  <c r="G1939" i="84"/>
  <c r="G1940" i="84"/>
  <c r="G1941" i="84"/>
  <c r="G1942" i="84"/>
  <c r="G1943" i="84"/>
  <c r="G1944" i="84"/>
  <c r="G1945" i="84"/>
  <c r="G1946" i="84"/>
  <c r="G1947" i="84"/>
  <c r="G1948" i="84"/>
  <c r="G1949" i="84"/>
  <c r="G1950" i="84"/>
  <c r="G1951" i="84"/>
  <c r="G1952" i="84"/>
  <c r="G1953" i="84"/>
  <c r="G1954" i="84"/>
  <c r="G1955" i="84"/>
  <c r="G1956" i="84"/>
  <c r="G1957" i="84"/>
  <c r="G1958" i="84"/>
  <c r="G1959" i="84"/>
  <c r="G1960" i="84"/>
  <c r="G1961" i="84"/>
  <c r="G1962" i="84"/>
  <c r="G1963" i="84"/>
  <c r="G1964" i="84"/>
  <c r="G1965" i="84"/>
  <c r="G1966" i="84"/>
  <c r="G1967" i="84"/>
  <c r="G1968" i="84"/>
  <c r="G1969" i="84"/>
  <c r="G1970" i="84"/>
  <c r="G1971" i="84"/>
  <c r="G1972" i="84"/>
  <c r="G1973" i="84"/>
  <c r="G1974" i="84"/>
  <c r="G1975" i="84"/>
  <c r="G1976" i="84"/>
  <c r="G1977" i="84"/>
  <c r="G1978" i="84"/>
  <c r="G1979" i="84"/>
  <c r="G1980" i="84"/>
  <c r="G1981" i="84"/>
  <c r="G1982" i="84"/>
  <c r="G1983" i="84"/>
  <c r="G1984" i="84"/>
  <c r="G1985" i="84"/>
  <c r="G1986" i="84"/>
  <c r="G1987" i="84"/>
  <c r="G1988" i="84"/>
  <c r="G1989" i="84"/>
  <c r="G1990" i="84"/>
  <c r="G1991" i="84"/>
  <c r="G1992" i="84"/>
  <c r="G1993" i="84"/>
  <c r="G1994" i="84"/>
  <c r="G1995" i="84"/>
  <c r="G1996" i="84"/>
  <c r="G1997" i="84"/>
  <c r="G1998" i="84"/>
  <c r="G1999" i="84"/>
  <c r="G2000" i="84"/>
  <c r="G2001" i="84"/>
  <c r="G2002" i="84"/>
  <c r="G2003" i="84"/>
  <c r="G2004" i="84"/>
  <c r="G2005" i="84"/>
  <c r="G2006" i="84"/>
  <c r="G2007" i="84"/>
  <c r="G2008" i="84"/>
  <c r="G2009" i="84"/>
  <c r="G2010" i="84"/>
  <c r="G2011" i="84"/>
  <c r="G2012" i="84"/>
  <c r="G2013" i="84"/>
  <c r="G2014" i="84"/>
  <c r="G2015" i="84"/>
  <c r="G2016" i="84"/>
  <c r="G2017" i="84"/>
  <c r="G2018" i="84"/>
  <c r="G2019" i="84"/>
  <c r="G2020" i="84"/>
  <c r="G2021" i="84"/>
  <c r="G2022" i="84"/>
  <c r="G2023" i="84"/>
  <c r="G2024" i="84"/>
  <c r="G2025" i="84"/>
  <c r="G2026" i="84"/>
  <c r="G2027" i="84"/>
  <c r="G2028" i="84"/>
  <c r="G2029" i="84"/>
  <c r="G2030" i="84"/>
  <c r="G2031" i="84"/>
  <c r="G2032" i="84"/>
  <c r="G2033" i="84"/>
  <c r="G2034" i="84"/>
  <c r="G2035" i="84"/>
  <c r="G2036" i="84"/>
  <c r="G2037" i="84"/>
  <c r="G2038" i="84"/>
  <c r="G2039" i="84"/>
  <c r="G2040" i="84"/>
  <c r="G2041" i="84"/>
  <c r="G2042" i="84"/>
  <c r="G2043" i="84"/>
  <c r="G2044" i="84"/>
  <c r="G2045" i="84"/>
  <c r="G2046" i="84"/>
  <c r="G2047" i="84"/>
  <c r="G2048" i="84"/>
  <c r="G2049" i="84"/>
  <c r="G2050" i="84"/>
  <c r="G2051" i="84"/>
  <c r="G2052" i="84"/>
  <c r="G2053" i="84"/>
  <c r="G2054" i="84"/>
  <c r="G2055" i="84"/>
  <c r="G2056" i="84"/>
  <c r="G2057" i="84"/>
  <c r="G2058" i="84"/>
  <c r="G2" i="84"/>
  <c r="A1988" i="84"/>
  <c r="A1989" i="84"/>
  <c r="A1990" i="84"/>
  <c r="A1991" i="84"/>
  <c r="A1992" i="84"/>
  <c r="A1993" i="84"/>
  <c r="A1994" i="84"/>
  <c r="A1995" i="84"/>
  <c r="A1996" i="84"/>
  <c r="A1997" i="84"/>
  <c r="A1998" i="84"/>
  <c r="A1999" i="84"/>
  <c r="A2000" i="84"/>
  <c r="A2001" i="84"/>
  <c r="A2002" i="84"/>
  <c r="A2003" i="84"/>
  <c r="A2004" i="84"/>
  <c r="A2005" i="84"/>
  <c r="A2006" i="84"/>
  <c r="A2007" i="84"/>
  <c r="A2008" i="84"/>
  <c r="A2009" i="84"/>
  <c r="A2010" i="84"/>
  <c r="A2011" i="84"/>
  <c r="A2012" i="84"/>
  <c r="A2013" i="84"/>
  <c r="A2014" i="84"/>
  <c r="A2015" i="84"/>
  <c r="A2016" i="84"/>
  <c r="A2017" i="84"/>
  <c r="A2018" i="84"/>
  <c r="A2019" i="84"/>
  <c r="A2020" i="84"/>
  <c r="A2021" i="84"/>
  <c r="A2022" i="84"/>
  <c r="A2023" i="84"/>
  <c r="A2024" i="84"/>
  <c r="A2025" i="84"/>
  <c r="A2026" i="84"/>
  <c r="A2027" i="84"/>
  <c r="A2028" i="84"/>
  <c r="A2029" i="84"/>
  <c r="A2030" i="84"/>
  <c r="A2031" i="84"/>
  <c r="A2032" i="84"/>
  <c r="A2033" i="84"/>
  <c r="A2034" i="84"/>
  <c r="A2035" i="84"/>
  <c r="A2036" i="84"/>
  <c r="A2037" i="84"/>
  <c r="A2038" i="84"/>
  <c r="A2039" i="84"/>
  <c r="A2040" i="84"/>
  <c r="A2041" i="84"/>
  <c r="A2042" i="84"/>
  <c r="A2043" i="84"/>
  <c r="A2044" i="84"/>
  <c r="A2045" i="84"/>
  <c r="A2046" i="84"/>
  <c r="A2047" i="84"/>
  <c r="A2048" i="84"/>
  <c r="A2049" i="84"/>
  <c r="A2050" i="84"/>
  <c r="A2051" i="84"/>
  <c r="A2052" i="84"/>
  <c r="A2053" i="84"/>
  <c r="A2054" i="84"/>
  <c r="A2055" i="84"/>
  <c r="A2056" i="84"/>
  <c r="A2057" i="84"/>
  <c r="A2058" i="84"/>
  <c r="I1988" i="84"/>
  <c r="A411" i="1" l="1"/>
  <c r="R411" i="1" s="1"/>
  <c r="A412" i="1"/>
  <c r="R412" i="1" s="1"/>
  <c r="A413" i="1"/>
  <c r="R413" i="1" s="1"/>
  <c r="A414" i="1"/>
  <c r="R414" i="1" s="1"/>
  <c r="A415" i="1"/>
  <c r="R415" i="1" s="1"/>
  <c r="A416" i="1"/>
  <c r="R416" i="1" s="1"/>
  <c r="A417" i="1"/>
  <c r="R417" i="1" s="1"/>
  <c r="A418" i="1"/>
  <c r="R418" i="1" s="1"/>
  <c r="A419" i="1"/>
  <c r="R419" i="1" s="1"/>
  <c r="A420" i="1"/>
  <c r="R420" i="1" s="1"/>
  <c r="A421" i="1"/>
  <c r="R421" i="1" s="1"/>
  <c r="A422" i="1"/>
  <c r="R422" i="1" s="1"/>
  <c r="A423" i="1"/>
  <c r="R423" i="1" s="1"/>
  <c r="A424" i="1"/>
  <c r="R424" i="1" s="1"/>
  <c r="A425" i="1"/>
  <c r="R425" i="1" s="1"/>
  <c r="A426" i="1"/>
  <c r="R426" i="1" s="1"/>
  <c r="A427" i="1"/>
  <c r="R427" i="1" s="1"/>
  <c r="A428" i="1"/>
  <c r="R428" i="1" s="1"/>
  <c r="A429" i="1"/>
  <c r="R429" i="1" s="1"/>
  <c r="A430" i="1"/>
  <c r="R430" i="1" s="1"/>
  <c r="A431" i="1"/>
  <c r="R431" i="1" s="1"/>
  <c r="A432" i="1"/>
  <c r="R432" i="1" s="1"/>
  <c r="A433" i="1"/>
  <c r="R433" i="1" s="1"/>
  <c r="A434" i="1"/>
  <c r="R434" i="1" s="1"/>
  <c r="A435" i="1"/>
  <c r="R435" i="1" s="1"/>
  <c r="A436" i="1"/>
  <c r="R436" i="1" s="1"/>
  <c r="A437" i="1"/>
  <c r="R437" i="1" s="1"/>
  <c r="A438" i="1"/>
  <c r="R438" i="1" s="1"/>
  <c r="A439" i="1"/>
  <c r="R439" i="1" s="1"/>
  <c r="A440" i="1"/>
  <c r="R440" i="1" s="1"/>
  <c r="A441" i="1"/>
  <c r="R441" i="1" s="1"/>
  <c r="A442" i="1"/>
  <c r="R442" i="1" s="1"/>
  <c r="A443" i="1"/>
  <c r="R443" i="1" s="1"/>
  <c r="A444" i="1"/>
  <c r="R444" i="1" s="1"/>
  <c r="A445" i="1"/>
  <c r="R445" i="1" s="1"/>
  <c r="A446" i="1"/>
  <c r="R446" i="1" s="1"/>
  <c r="A447" i="1"/>
  <c r="R447" i="1" s="1"/>
  <c r="A448" i="1"/>
  <c r="R448" i="1" s="1"/>
  <c r="A449" i="1"/>
  <c r="R449" i="1" s="1"/>
  <c r="A450" i="1"/>
  <c r="R450" i="1" s="1"/>
  <c r="A451" i="1"/>
  <c r="R451" i="1" s="1"/>
  <c r="A452" i="1"/>
  <c r="R452" i="1" s="1"/>
  <c r="A453" i="1"/>
  <c r="R453" i="1" s="1"/>
  <c r="A454" i="1"/>
  <c r="R454" i="1" s="1"/>
  <c r="A455" i="1"/>
  <c r="R455" i="1" s="1"/>
  <c r="A456" i="1"/>
  <c r="R456" i="1" s="1"/>
  <c r="A457" i="1"/>
  <c r="R457" i="1" s="1"/>
  <c r="A458" i="1"/>
  <c r="R458" i="1" s="1"/>
  <c r="A459" i="1"/>
  <c r="R459" i="1" s="1"/>
  <c r="A460" i="1"/>
  <c r="R460" i="1" s="1"/>
  <c r="A461" i="1"/>
  <c r="R461" i="1" s="1"/>
  <c r="A462" i="1"/>
  <c r="R462" i="1" s="1"/>
  <c r="A463" i="1"/>
  <c r="R463" i="1" s="1"/>
  <c r="A464" i="1"/>
  <c r="R464" i="1" s="1"/>
  <c r="A465" i="1"/>
  <c r="R465" i="1" s="1"/>
  <c r="A466" i="1"/>
  <c r="R466" i="1" s="1"/>
  <c r="A467" i="1"/>
  <c r="R467" i="1" s="1"/>
  <c r="A468" i="1"/>
  <c r="R468" i="1" s="1"/>
  <c r="A469" i="1"/>
  <c r="R469" i="1" s="1"/>
  <c r="A470" i="1"/>
  <c r="R470" i="1" s="1"/>
  <c r="A471" i="1"/>
  <c r="R471" i="1" s="1"/>
  <c r="B411" i="1"/>
  <c r="S411" i="1" s="1"/>
  <c r="B412" i="1"/>
  <c r="S412" i="1" s="1"/>
  <c r="B413" i="1"/>
  <c r="S413" i="1" s="1"/>
  <c r="B414" i="1"/>
  <c r="S414" i="1" s="1"/>
  <c r="B415" i="1"/>
  <c r="S415" i="1" s="1"/>
  <c r="B416" i="1"/>
  <c r="S416" i="1" s="1"/>
  <c r="B417" i="1"/>
  <c r="S417" i="1" s="1"/>
  <c r="B418" i="1"/>
  <c r="S418" i="1" s="1"/>
  <c r="B419" i="1"/>
  <c r="S419" i="1" s="1"/>
  <c r="B420" i="1"/>
  <c r="S420" i="1" s="1"/>
  <c r="B421" i="1"/>
  <c r="S421" i="1" s="1"/>
  <c r="B422" i="1"/>
  <c r="S422" i="1" s="1"/>
  <c r="B423" i="1"/>
  <c r="S423" i="1" s="1"/>
  <c r="B424" i="1"/>
  <c r="S424" i="1" s="1"/>
  <c r="B425" i="1"/>
  <c r="S425" i="1" s="1"/>
  <c r="B426" i="1"/>
  <c r="S426" i="1" s="1"/>
  <c r="B427" i="1"/>
  <c r="S427" i="1" s="1"/>
  <c r="B428" i="1"/>
  <c r="S428" i="1" s="1"/>
  <c r="B429" i="1"/>
  <c r="S429" i="1" s="1"/>
  <c r="B430" i="1"/>
  <c r="S430" i="1" s="1"/>
  <c r="B431" i="1"/>
  <c r="S431" i="1" s="1"/>
  <c r="B432" i="1"/>
  <c r="S432" i="1" s="1"/>
  <c r="B433" i="1"/>
  <c r="S433" i="1" s="1"/>
  <c r="B434" i="1"/>
  <c r="S434" i="1" s="1"/>
  <c r="B435" i="1"/>
  <c r="S435" i="1" s="1"/>
  <c r="B436" i="1"/>
  <c r="S436" i="1" s="1"/>
  <c r="B437" i="1"/>
  <c r="S437" i="1" s="1"/>
  <c r="B438" i="1"/>
  <c r="S438" i="1" s="1"/>
  <c r="B439" i="1"/>
  <c r="S439" i="1" s="1"/>
  <c r="B440" i="1"/>
  <c r="S440" i="1" s="1"/>
  <c r="B441" i="1"/>
  <c r="S441" i="1" s="1"/>
  <c r="B442" i="1"/>
  <c r="S442" i="1" s="1"/>
  <c r="B443" i="1"/>
  <c r="S443" i="1" s="1"/>
  <c r="B444" i="1"/>
  <c r="S444" i="1" s="1"/>
  <c r="B445" i="1"/>
  <c r="S445" i="1" s="1"/>
  <c r="B446" i="1"/>
  <c r="S446" i="1" s="1"/>
  <c r="B447" i="1"/>
  <c r="S447" i="1" s="1"/>
  <c r="B448" i="1"/>
  <c r="S448" i="1" s="1"/>
  <c r="B449" i="1"/>
  <c r="S449" i="1" s="1"/>
  <c r="B450" i="1"/>
  <c r="S450" i="1" s="1"/>
  <c r="B451" i="1"/>
  <c r="S451" i="1" s="1"/>
  <c r="B452" i="1"/>
  <c r="S452" i="1" s="1"/>
  <c r="B453" i="1"/>
  <c r="S453" i="1" s="1"/>
  <c r="B454" i="1"/>
  <c r="S454" i="1" s="1"/>
  <c r="B455" i="1"/>
  <c r="S455" i="1" s="1"/>
  <c r="B456" i="1"/>
  <c r="S456" i="1" s="1"/>
  <c r="B457" i="1"/>
  <c r="S457" i="1" s="1"/>
  <c r="B458" i="1"/>
  <c r="S458" i="1" s="1"/>
  <c r="B459" i="1"/>
  <c r="S459" i="1" s="1"/>
  <c r="B460" i="1"/>
  <c r="S460" i="1" s="1"/>
  <c r="B461" i="1"/>
  <c r="S461" i="1" s="1"/>
  <c r="B462" i="1"/>
  <c r="S462" i="1" s="1"/>
  <c r="B463" i="1"/>
  <c r="S463" i="1" s="1"/>
  <c r="B464" i="1"/>
  <c r="S464" i="1" s="1"/>
  <c r="B465" i="1"/>
  <c r="S465" i="1" s="1"/>
  <c r="B466" i="1"/>
  <c r="S466" i="1" s="1"/>
  <c r="B467" i="1"/>
  <c r="S467" i="1" s="1"/>
  <c r="B468" i="1"/>
  <c r="S468" i="1" s="1"/>
  <c r="B469" i="1"/>
  <c r="S469" i="1" s="1"/>
  <c r="B470" i="1"/>
  <c r="S470" i="1" s="1"/>
  <c r="B471" i="1"/>
  <c r="S471" i="1" s="1"/>
  <c r="M784" i="142"/>
  <c r="L784" i="142"/>
  <c r="A784" i="142"/>
  <c r="M783" i="142"/>
  <c r="L783" i="142"/>
  <c r="A783" i="142"/>
  <c r="M782" i="142"/>
  <c r="L782" i="142"/>
  <c r="A782" i="142"/>
  <c r="M781" i="142"/>
  <c r="L781" i="142"/>
  <c r="A781" i="142"/>
  <c r="M780" i="142"/>
  <c r="L780" i="142"/>
  <c r="A780" i="142"/>
  <c r="M779" i="142"/>
  <c r="L779" i="142"/>
  <c r="A779" i="142"/>
  <c r="M778" i="142"/>
  <c r="L778" i="142"/>
  <c r="A778" i="142"/>
  <c r="M777" i="142"/>
  <c r="L777" i="142"/>
  <c r="A777" i="142"/>
  <c r="M776" i="142"/>
  <c r="L776" i="142"/>
  <c r="A776" i="142"/>
  <c r="M775" i="142"/>
  <c r="L775" i="142"/>
  <c r="A775" i="142"/>
  <c r="M774" i="142"/>
  <c r="L774" i="142"/>
  <c r="A774" i="142"/>
  <c r="M773" i="142"/>
  <c r="L773" i="142"/>
  <c r="A773" i="142"/>
  <c r="M772" i="142"/>
  <c r="L772" i="142"/>
  <c r="A772" i="142"/>
  <c r="M771" i="142"/>
  <c r="L771" i="142"/>
  <c r="A771" i="142"/>
  <c r="M770" i="142"/>
  <c r="L770" i="142"/>
  <c r="A770" i="142"/>
  <c r="M769" i="142"/>
  <c r="L769" i="142"/>
  <c r="A769" i="142"/>
  <c r="M768" i="142"/>
  <c r="L768" i="142"/>
  <c r="A768" i="142"/>
  <c r="M767" i="142"/>
  <c r="L767" i="142"/>
  <c r="A767" i="142"/>
  <c r="M766" i="142"/>
  <c r="L766" i="142"/>
  <c r="A766" i="142"/>
  <c r="M765" i="142"/>
  <c r="L765" i="142"/>
  <c r="A765" i="142"/>
  <c r="M764" i="142"/>
  <c r="L764" i="142"/>
  <c r="A764" i="142"/>
  <c r="M763" i="142"/>
  <c r="L763" i="142"/>
  <c r="A763" i="142"/>
  <c r="M762" i="142"/>
  <c r="L762" i="142"/>
  <c r="A762" i="142"/>
  <c r="M761" i="142"/>
  <c r="L761" i="142"/>
  <c r="A761" i="142"/>
  <c r="M760" i="142"/>
  <c r="L760" i="142"/>
  <c r="A760" i="142"/>
  <c r="M759" i="142"/>
  <c r="L759" i="142"/>
  <c r="A759" i="142"/>
  <c r="M758" i="142"/>
  <c r="L758" i="142"/>
  <c r="A758" i="142"/>
  <c r="M757" i="142"/>
  <c r="L757" i="142"/>
  <c r="A757" i="142"/>
  <c r="M756" i="142"/>
  <c r="L756" i="142"/>
  <c r="A756" i="142"/>
  <c r="M755" i="142"/>
  <c r="L755" i="142"/>
  <c r="A755" i="142"/>
  <c r="M754" i="142"/>
  <c r="L754" i="142"/>
  <c r="A754" i="142"/>
  <c r="M753" i="142"/>
  <c r="L753" i="142"/>
  <c r="A753" i="142"/>
  <c r="M752" i="142"/>
  <c r="L752" i="142"/>
  <c r="A752" i="142"/>
  <c r="M751" i="142"/>
  <c r="L751" i="142"/>
  <c r="A751" i="142"/>
  <c r="M750" i="142"/>
  <c r="L750" i="142"/>
  <c r="A750" i="142"/>
  <c r="M749" i="142"/>
  <c r="L749" i="142"/>
  <c r="A749" i="142"/>
  <c r="M748" i="142"/>
  <c r="L748" i="142"/>
  <c r="A748" i="142"/>
  <c r="M747" i="142"/>
  <c r="L747" i="142"/>
  <c r="A747" i="142"/>
  <c r="M746" i="142"/>
  <c r="L746" i="142"/>
  <c r="A746" i="142"/>
  <c r="M745" i="142"/>
  <c r="L745" i="142"/>
  <c r="A745" i="142"/>
  <c r="M744" i="142"/>
  <c r="L744" i="142"/>
  <c r="A744" i="142"/>
  <c r="M743" i="142"/>
  <c r="L743" i="142"/>
  <c r="A743" i="142"/>
  <c r="M742" i="142"/>
  <c r="L742" i="142"/>
  <c r="A742" i="142"/>
  <c r="M741" i="142"/>
  <c r="L741" i="142"/>
  <c r="A741" i="142"/>
  <c r="M740" i="142"/>
  <c r="L740" i="142"/>
  <c r="A740" i="142"/>
  <c r="M739" i="142"/>
  <c r="L739" i="142"/>
  <c r="A739" i="142"/>
  <c r="M738" i="142"/>
  <c r="L738" i="142"/>
  <c r="A738" i="142"/>
  <c r="M737" i="142"/>
  <c r="L737" i="142"/>
  <c r="A737" i="142"/>
  <c r="M736" i="142"/>
  <c r="L736" i="142"/>
  <c r="A736" i="142"/>
  <c r="M735" i="142"/>
  <c r="L735" i="142"/>
  <c r="A735" i="142"/>
  <c r="M734" i="142"/>
  <c r="L734" i="142"/>
  <c r="A734" i="142"/>
  <c r="M733" i="142"/>
  <c r="L733" i="142"/>
  <c r="A733" i="142"/>
  <c r="M732" i="142"/>
  <c r="L732" i="142"/>
  <c r="A732" i="142"/>
  <c r="M731" i="142"/>
  <c r="L731" i="142"/>
  <c r="A731" i="142"/>
  <c r="M730" i="142"/>
  <c r="L730" i="142"/>
  <c r="A730" i="142"/>
  <c r="M729" i="142"/>
  <c r="L729" i="142"/>
  <c r="A729" i="142"/>
  <c r="M728" i="142"/>
  <c r="L728" i="142"/>
  <c r="A728" i="142"/>
  <c r="M727" i="142"/>
  <c r="L727" i="142"/>
  <c r="A727" i="142"/>
  <c r="M726" i="142"/>
  <c r="L726" i="142"/>
  <c r="A726" i="142"/>
  <c r="M725" i="142"/>
  <c r="L725" i="142"/>
  <c r="A725" i="142"/>
  <c r="M724" i="142"/>
  <c r="L724" i="142"/>
  <c r="A724" i="142"/>
  <c r="M723" i="142"/>
  <c r="L723" i="142"/>
  <c r="A723" i="142"/>
  <c r="M722" i="142"/>
  <c r="L722" i="142"/>
  <c r="A722" i="142"/>
  <c r="M721" i="142"/>
  <c r="L721" i="142"/>
  <c r="A721" i="142"/>
  <c r="M720" i="142"/>
  <c r="L720" i="142"/>
  <c r="A720" i="142"/>
  <c r="M719" i="142"/>
  <c r="L719" i="142"/>
  <c r="A719" i="142"/>
  <c r="M718" i="142"/>
  <c r="L718" i="142"/>
  <c r="A718" i="142"/>
  <c r="M717" i="142"/>
  <c r="L717" i="142"/>
  <c r="A717" i="142"/>
  <c r="M716" i="142"/>
  <c r="L716" i="142"/>
  <c r="A716" i="142"/>
  <c r="M715" i="142"/>
  <c r="L715" i="142"/>
  <c r="A715" i="142"/>
  <c r="M714" i="142"/>
  <c r="L714" i="142"/>
  <c r="A714" i="142"/>
  <c r="M713" i="142"/>
  <c r="L713" i="142"/>
  <c r="A713" i="142"/>
  <c r="M712" i="142"/>
  <c r="L712" i="142"/>
  <c r="A712" i="142"/>
  <c r="M711" i="142"/>
  <c r="L711" i="142"/>
  <c r="A711" i="142"/>
  <c r="M710" i="142"/>
  <c r="L710" i="142"/>
  <c r="A710" i="142"/>
  <c r="M709" i="142"/>
  <c r="L709" i="142"/>
  <c r="A709" i="142"/>
  <c r="M708" i="142"/>
  <c r="L708" i="142"/>
  <c r="A708" i="142"/>
  <c r="M707" i="142"/>
  <c r="L707" i="142"/>
  <c r="A707" i="142"/>
  <c r="M706" i="142"/>
  <c r="L706" i="142"/>
  <c r="A706" i="142"/>
  <c r="M705" i="142"/>
  <c r="L705" i="142"/>
  <c r="A705" i="142"/>
  <c r="M704" i="142"/>
  <c r="L704" i="142"/>
  <c r="A704" i="142"/>
  <c r="M703" i="142"/>
  <c r="L703" i="142"/>
  <c r="A703" i="142"/>
  <c r="M702" i="142"/>
  <c r="L702" i="142"/>
  <c r="A702" i="142"/>
  <c r="M701" i="142"/>
  <c r="L701" i="142"/>
  <c r="A701" i="142"/>
  <c r="M700" i="142"/>
  <c r="L700" i="142"/>
  <c r="A700" i="142"/>
  <c r="M699" i="142"/>
  <c r="L699" i="142"/>
  <c r="A699" i="142"/>
  <c r="M698" i="142"/>
  <c r="L698" i="142"/>
  <c r="A698" i="142"/>
  <c r="M697" i="142"/>
  <c r="L697" i="142"/>
  <c r="A697" i="142"/>
  <c r="M696" i="142"/>
  <c r="L696" i="142"/>
  <c r="A696" i="142"/>
  <c r="M695" i="142"/>
  <c r="L695" i="142"/>
  <c r="A695" i="142"/>
  <c r="M694" i="142"/>
  <c r="L694" i="142"/>
  <c r="A694" i="142"/>
  <c r="M693" i="142"/>
  <c r="L693" i="142"/>
  <c r="A693" i="142"/>
  <c r="M692" i="142"/>
  <c r="L692" i="142"/>
  <c r="A692" i="142"/>
  <c r="M691" i="142"/>
  <c r="L691" i="142"/>
  <c r="A691" i="142"/>
  <c r="M690" i="142"/>
  <c r="L690" i="142"/>
  <c r="A690" i="142"/>
  <c r="M689" i="142"/>
  <c r="L689" i="142"/>
  <c r="A689" i="142"/>
  <c r="M688" i="142"/>
  <c r="L688" i="142"/>
  <c r="A688" i="142"/>
  <c r="M687" i="142"/>
  <c r="L687" i="142"/>
  <c r="A687" i="142"/>
  <c r="M686" i="142"/>
  <c r="L686" i="142"/>
  <c r="A686" i="142"/>
  <c r="M685" i="142"/>
  <c r="L685" i="142"/>
  <c r="A685" i="142"/>
  <c r="M684" i="142"/>
  <c r="L684" i="142"/>
  <c r="A684" i="142"/>
  <c r="M683" i="142"/>
  <c r="L683" i="142"/>
  <c r="A683" i="142"/>
  <c r="M682" i="142"/>
  <c r="L682" i="142"/>
  <c r="A682" i="142"/>
  <c r="M681" i="142"/>
  <c r="L681" i="142"/>
  <c r="A681" i="142"/>
  <c r="M680" i="142"/>
  <c r="L680" i="142"/>
  <c r="A680" i="142"/>
  <c r="M679" i="142"/>
  <c r="L679" i="142"/>
  <c r="A679" i="142"/>
  <c r="M678" i="142"/>
  <c r="L678" i="142"/>
  <c r="A678" i="142"/>
  <c r="M677" i="142"/>
  <c r="L677" i="142"/>
  <c r="A677" i="142"/>
  <c r="M676" i="142"/>
  <c r="L676" i="142"/>
  <c r="A676" i="142"/>
  <c r="M675" i="142"/>
  <c r="L675" i="142"/>
  <c r="A675" i="142"/>
  <c r="M674" i="142"/>
  <c r="L674" i="142"/>
  <c r="A674" i="142"/>
  <c r="M673" i="142"/>
  <c r="L673" i="142"/>
  <c r="A673" i="142"/>
  <c r="M672" i="142"/>
  <c r="L672" i="142"/>
  <c r="A672" i="142"/>
  <c r="M671" i="142"/>
  <c r="L671" i="142"/>
  <c r="A671" i="142"/>
  <c r="M670" i="142"/>
  <c r="L670" i="142"/>
  <c r="A670" i="142"/>
  <c r="M669" i="142"/>
  <c r="L669" i="142"/>
  <c r="A669" i="142"/>
  <c r="M668" i="142"/>
  <c r="L668" i="142"/>
  <c r="A668" i="142"/>
  <c r="M667" i="142"/>
  <c r="L667" i="142"/>
  <c r="A667" i="142"/>
  <c r="M666" i="142"/>
  <c r="L666" i="142"/>
  <c r="A666" i="142"/>
  <c r="M665" i="142"/>
  <c r="L665" i="142"/>
  <c r="A665" i="142"/>
  <c r="M664" i="142"/>
  <c r="L664" i="142"/>
  <c r="A664" i="142"/>
  <c r="M663" i="142"/>
  <c r="L663" i="142"/>
  <c r="A663" i="142"/>
  <c r="M662" i="142"/>
  <c r="L662" i="142"/>
  <c r="A662" i="142"/>
  <c r="M661" i="142"/>
  <c r="L661" i="142"/>
  <c r="A661" i="142"/>
  <c r="M660" i="142"/>
  <c r="L660" i="142"/>
  <c r="A660" i="142"/>
  <c r="M659" i="142"/>
  <c r="L659" i="142"/>
  <c r="A659" i="142"/>
  <c r="M658" i="142"/>
  <c r="L658" i="142"/>
  <c r="A658" i="142"/>
  <c r="M657" i="142"/>
  <c r="L657" i="142"/>
  <c r="A657" i="142"/>
  <c r="M656" i="142"/>
  <c r="L656" i="142"/>
  <c r="A656" i="142"/>
  <c r="M655" i="142"/>
  <c r="L655" i="142"/>
  <c r="A655" i="142"/>
  <c r="M654" i="142"/>
  <c r="L654" i="142"/>
  <c r="A654" i="142"/>
  <c r="M653" i="142"/>
  <c r="L653" i="142"/>
  <c r="A653" i="142"/>
  <c r="M652" i="142"/>
  <c r="L652" i="142"/>
  <c r="A652" i="142"/>
  <c r="M651" i="142"/>
  <c r="L651" i="142"/>
  <c r="A651" i="142"/>
  <c r="M650" i="142"/>
  <c r="L650" i="142"/>
  <c r="A650" i="142"/>
  <c r="M649" i="142"/>
  <c r="L649" i="142"/>
  <c r="A649" i="142"/>
  <c r="M648" i="142"/>
  <c r="L648" i="142"/>
  <c r="A648" i="142"/>
  <c r="M647" i="142"/>
  <c r="L647" i="142"/>
  <c r="A647" i="142"/>
  <c r="M646" i="142"/>
  <c r="L646" i="142"/>
  <c r="A646" i="142"/>
  <c r="M645" i="142"/>
  <c r="L645" i="142"/>
  <c r="A645" i="142"/>
  <c r="M644" i="142"/>
  <c r="L644" i="142"/>
  <c r="A644" i="142"/>
  <c r="M643" i="142"/>
  <c r="L643" i="142"/>
  <c r="A643" i="142"/>
  <c r="M642" i="142"/>
  <c r="L642" i="142"/>
  <c r="A642" i="142"/>
  <c r="M641" i="142"/>
  <c r="L641" i="142"/>
  <c r="A641" i="142"/>
  <c r="M640" i="142"/>
  <c r="L640" i="142"/>
  <c r="A640" i="142"/>
  <c r="M639" i="142"/>
  <c r="L639" i="142"/>
  <c r="A639" i="142"/>
  <c r="M638" i="142"/>
  <c r="L638" i="142"/>
  <c r="A638" i="142"/>
  <c r="M637" i="142"/>
  <c r="L637" i="142"/>
  <c r="A637" i="142"/>
  <c r="M636" i="142"/>
  <c r="L636" i="142"/>
  <c r="A636" i="142"/>
  <c r="M635" i="142"/>
  <c r="L635" i="142"/>
  <c r="A635" i="142"/>
  <c r="M634" i="142"/>
  <c r="L634" i="142"/>
  <c r="A634" i="142"/>
  <c r="M633" i="142"/>
  <c r="L633" i="142"/>
  <c r="A633" i="142"/>
  <c r="M632" i="142"/>
  <c r="L632" i="142"/>
  <c r="A632" i="142"/>
  <c r="M631" i="142"/>
  <c r="L631" i="142"/>
  <c r="A631" i="142"/>
  <c r="M630" i="142"/>
  <c r="L630" i="142"/>
  <c r="A630" i="142"/>
  <c r="M629" i="142"/>
  <c r="L629" i="142"/>
  <c r="A629" i="142"/>
  <c r="M628" i="142"/>
  <c r="L628" i="142"/>
  <c r="A628" i="142"/>
  <c r="M627" i="142"/>
  <c r="L627" i="142"/>
  <c r="A627" i="142"/>
  <c r="M626" i="142"/>
  <c r="L626" i="142"/>
  <c r="A626" i="142"/>
  <c r="M625" i="142"/>
  <c r="L625" i="142"/>
  <c r="A625" i="142"/>
  <c r="M624" i="142"/>
  <c r="L624" i="142"/>
  <c r="A624" i="142"/>
  <c r="M623" i="142"/>
  <c r="L623" i="142"/>
  <c r="A623" i="142"/>
  <c r="M622" i="142"/>
  <c r="L622" i="142"/>
  <c r="A622" i="142"/>
  <c r="M621" i="142"/>
  <c r="L621" i="142"/>
  <c r="A621" i="142"/>
  <c r="M620" i="142"/>
  <c r="L620" i="142"/>
  <c r="A620" i="142"/>
  <c r="M619" i="142"/>
  <c r="L619" i="142"/>
  <c r="A619" i="142"/>
  <c r="M618" i="142"/>
  <c r="L618" i="142"/>
  <c r="A618" i="142"/>
  <c r="M617" i="142"/>
  <c r="L617" i="142"/>
  <c r="A617" i="142"/>
  <c r="M616" i="142"/>
  <c r="L616" i="142"/>
  <c r="A616" i="142"/>
  <c r="M615" i="142"/>
  <c r="L615" i="142"/>
  <c r="A615" i="142"/>
  <c r="M614" i="142"/>
  <c r="L614" i="142"/>
  <c r="A614" i="142"/>
  <c r="M613" i="142"/>
  <c r="L613" i="142"/>
  <c r="A613" i="142"/>
  <c r="M612" i="142"/>
  <c r="L612" i="142"/>
  <c r="A612" i="142"/>
  <c r="M611" i="142"/>
  <c r="L611" i="142"/>
  <c r="A611" i="142"/>
  <c r="M610" i="142"/>
  <c r="L610" i="142"/>
  <c r="A610" i="142"/>
  <c r="M609" i="142"/>
  <c r="L609" i="142"/>
  <c r="A609" i="142"/>
  <c r="M608" i="142"/>
  <c r="L608" i="142"/>
  <c r="A608" i="142"/>
  <c r="M607" i="142"/>
  <c r="L607" i="142"/>
  <c r="A607" i="142"/>
  <c r="M606" i="142"/>
  <c r="L606" i="142"/>
  <c r="A606" i="142"/>
  <c r="M605" i="142"/>
  <c r="L605" i="142"/>
  <c r="A605" i="142"/>
  <c r="M604" i="142"/>
  <c r="L604" i="142"/>
  <c r="A604" i="142"/>
  <c r="M603" i="142"/>
  <c r="L603" i="142"/>
  <c r="A603" i="142"/>
  <c r="M602" i="142"/>
  <c r="L602" i="142"/>
  <c r="A602" i="142"/>
  <c r="M601" i="142"/>
  <c r="L601" i="142"/>
  <c r="A601" i="142"/>
  <c r="M600" i="142"/>
  <c r="L600" i="142"/>
  <c r="A600" i="142"/>
  <c r="M599" i="142"/>
  <c r="L599" i="142"/>
  <c r="A599" i="142"/>
  <c r="M598" i="142"/>
  <c r="L598" i="142"/>
  <c r="A598" i="142"/>
  <c r="M597" i="142"/>
  <c r="L597" i="142"/>
  <c r="A597" i="142"/>
  <c r="M596" i="142"/>
  <c r="L596" i="142"/>
  <c r="A596" i="142"/>
  <c r="M595" i="142"/>
  <c r="L595" i="142"/>
  <c r="A595" i="142"/>
  <c r="M594" i="142"/>
  <c r="L594" i="142"/>
  <c r="A594" i="142"/>
  <c r="M593" i="142"/>
  <c r="L593" i="142"/>
  <c r="A593" i="142"/>
  <c r="M592" i="142"/>
  <c r="L592" i="142"/>
  <c r="A592" i="142"/>
  <c r="M591" i="142"/>
  <c r="L591" i="142"/>
  <c r="A591" i="142"/>
  <c r="M590" i="142"/>
  <c r="L590" i="142"/>
  <c r="A590" i="142"/>
  <c r="M589" i="142"/>
  <c r="L589" i="142"/>
  <c r="A589" i="142"/>
  <c r="M588" i="142"/>
  <c r="L588" i="142"/>
  <c r="A588" i="142"/>
  <c r="M587" i="142"/>
  <c r="L587" i="142"/>
  <c r="A587" i="142"/>
  <c r="M586" i="142"/>
  <c r="L586" i="142"/>
  <c r="A586" i="142"/>
  <c r="M585" i="142"/>
  <c r="L585" i="142"/>
  <c r="A585" i="142"/>
  <c r="M584" i="142"/>
  <c r="L584" i="142"/>
  <c r="A584" i="142"/>
  <c r="M583" i="142"/>
  <c r="L583" i="142"/>
  <c r="A583" i="142"/>
  <c r="M582" i="142"/>
  <c r="L582" i="142"/>
  <c r="A582" i="142"/>
  <c r="M581" i="142"/>
  <c r="L581" i="142"/>
  <c r="A581" i="142"/>
  <c r="M580" i="142"/>
  <c r="L580" i="142"/>
  <c r="A580" i="142"/>
  <c r="M579" i="142"/>
  <c r="L579" i="142"/>
  <c r="A579" i="142"/>
  <c r="M578" i="142"/>
  <c r="L578" i="142"/>
  <c r="A578" i="142"/>
  <c r="M577" i="142"/>
  <c r="L577" i="142"/>
  <c r="A577" i="142"/>
  <c r="M576" i="142"/>
  <c r="L576" i="142"/>
  <c r="A576" i="142"/>
  <c r="M575" i="142"/>
  <c r="L575" i="142"/>
  <c r="A575" i="142"/>
  <c r="M574" i="142"/>
  <c r="L574" i="142"/>
  <c r="A574" i="142"/>
  <c r="M573" i="142"/>
  <c r="L573" i="142"/>
  <c r="A573" i="142"/>
  <c r="M572" i="142"/>
  <c r="L572" i="142"/>
  <c r="A572" i="142"/>
  <c r="M571" i="142"/>
  <c r="L571" i="142"/>
  <c r="A571" i="142"/>
  <c r="M570" i="142"/>
  <c r="L570" i="142"/>
  <c r="A570" i="142"/>
  <c r="M569" i="142"/>
  <c r="L569" i="142"/>
  <c r="A569" i="142"/>
  <c r="M568" i="142"/>
  <c r="L568" i="142"/>
  <c r="A568" i="142"/>
  <c r="M567" i="142"/>
  <c r="L567" i="142"/>
  <c r="A567" i="142"/>
  <c r="M566" i="142"/>
  <c r="L566" i="142"/>
  <c r="A566" i="142"/>
  <c r="M565" i="142"/>
  <c r="L565" i="142"/>
  <c r="A565" i="142"/>
  <c r="M564" i="142"/>
  <c r="L564" i="142"/>
  <c r="A564" i="142"/>
  <c r="M563" i="142"/>
  <c r="L563" i="142"/>
  <c r="A563" i="142"/>
  <c r="M562" i="142"/>
  <c r="L562" i="142"/>
  <c r="A562" i="142"/>
  <c r="M561" i="142"/>
  <c r="L561" i="142"/>
  <c r="A561" i="142"/>
  <c r="M560" i="142"/>
  <c r="L560" i="142"/>
  <c r="A560" i="142"/>
  <c r="M559" i="142"/>
  <c r="L559" i="142"/>
  <c r="A559" i="142"/>
  <c r="M558" i="142"/>
  <c r="L558" i="142"/>
  <c r="A558" i="142"/>
  <c r="M557" i="142"/>
  <c r="L557" i="142"/>
  <c r="A557" i="142"/>
  <c r="M556" i="142"/>
  <c r="L556" i="142"/>
  <c r="A556" i="142"/>
  <c r="M555" i="142"/>
  <c r="L555" i="142"/>
  <c r="A555" i="142"/>
  <c r="M554" i="142"/>
  <c r="L554" i="142"/>
  <c r="A554" i="142"/>
  <c r="M553" i="142"/>
  <c r="L553" i="142"/>
  <c r="A553" i="142"/>
  <c r="M552" i="142"/>
  <c r="L552" i="142"/>
  <c r="A552" i="142"/>
  <c r="M551" i="142"/>
  <c r="L551" i="142"/>
  <c r="A551" i="142"/>
  <c r="M550" i="142"/>
  <c r="L550" i="142"/>
  <c r="A550" i="142"/>
  <c r="M549" i="142"/>
  <c r="L549" i="142"/>
  <c r="A549" i="142"/>
  <c r="M548" i="142"/>
  <c r="L548" i="142"/>
  <c r="A548" i="142"/>
  <c r="M547" i="142"/>
  <c r="L547" i="142"/>
  <c r="A547" i="142"/>
  <c r="M546" i="142"/>
  <c r="L546" i="142"/>
  <c r="A546" i="142"/>
  <c r="M545" i="142"/>
  <c r="L545" i="142"/>
  <c r="A545" i="142"/>
  <c r="M544" i="142"/>
  <c r="L544" i="142"/>
  <c r="A544" i="142"/>
  <c r="M543" i="142"/>
  <c r="L543" i="142"/>
  <c r="A543" i="142"/>
  <c r="M542" i="142"/>
  <c r="L542" i="142"/>
  <c r="A542" i="142"/>
  <c r="M541" i="142"/>
  <c r="L541" i="142"/>
  <c r="A541" i="142"/>
  <c r="M540" i="142"/>
  <c r="L540" i="142"/>
  <c r="A540" i="142"/>
  <c r="M539" i="142"/>
  <c r="L539" i="142"/>
  <c r="A539" i="142"/>
  <c r="M538" i="142"/>
  <c r="L538" i="142"/>
  <c r="A538" i="142"/>
  <c r="M537" i="142"/>
  <c r="L537" i="142"/>
  <c r="A537" i="142"/>
  <c r="M536" i="142"/>
  <c r="L536" i="142"/>
  <c r="A536" i="142"/>
  <c r="M535" i="142"/>
  <c r="L535" i="142"/>
  <c r="A535" i="142"/>
  <c r="M534" i="142"/>
  <c r="L534" i="142"/>
  <c r="A534" i="142"/>
  <c r="M533" i="142"/>
  <c r="L533" i="142"/>
  <c r="A533" i="142"/>
  <c r="M532" i="142"/>
  <c r="L532" i="142"/>
  <c r="A532" i="142"/>
  <c r="M531" i="142"/>
  <c r="L531" i="142"/>
  <c r="A531" i="142"/>
  <c r="M530" i="142"/>
  <c r="L530" i="142"/>
  <c r="A530" i="142"/>
  <c r="M529" i="142"/>
  <c r="L529" i="142"/>
  <c r="A529" i="142"/>
  <c r="M528" i="142"/>
  <c r="L528" i="142"/>
  <c r="A528" i="142"/>
  <c r="M527" i="142"/>
  <c r="L527" i="142"/>
  <c r="A527" i="142"/>
  <c r="M526" i="142"/>
  <c r="L526" i="142"/>
  <c r="A526" i="142"/>
  <c r="M525" i="142"/>
  <c r="L525" i="142"/>
  <c r="A525" i="142"/>
  <c r="M524" i="142"/>
  <c r="L524" i="142"/>
  <c r="A524" i="142"/>
  <c r="M523" i="142"/>
  <c r="L523" i="142"/>
  <c r="A523" i="142"/>
  <c r="M522" i="142"/>
  <c r="L522" i="142"/>
  <c r="A522" i="142"/>
  <c r="M521" i="142"/>
  <c r="L521" i="142"/>
  <c r="A521" i="142"/>
  <c r="M520" i="142"/>
  <c r="L520" i="142"/>
  <c r="A520" i="142"/>
  <c r="M519" i="142"/>
  <c r="L519" i="142"/>
  <c r="A519" i="142"/>
  <c r="M518" i="142"/>
  <c r="L518" i="142"/>
  <c r="A518" i="142"/>
  <c r="M517" i="142"/>
  <c r="L517" i="142"/>
  <c r="A517" i="142"/>
  <c r="M516" i="142"/>
  <c r="L516" i="142"/>
  <c r="A516" i="142"/>
  <c r="M515" i="142"/>
  <c r="L515" i="142"/>
  <c r="A515" i="142"/>
  <c r="M514" i="142"/>
  <c r="L514" i="142"/>
  <c r="A514" i="142"/>
  <c r="M513" i="142"/>
  <c r="L513" i="142"/>
  <c r="A513" i="142"/>
  <c r="M512" i="142"/>
  <c r="L512" i="142"/>
  <c r="A512" i="142"/>
  <c r="M511" i="142"/>
  <c r="L511" i="142"/>
  <c r="A511" i="142"/>
  <c r="M510" i="142"/>
  <c r="L510" i="142"/>
  <c r="A510" i="142"/>
  <c r="M509" i="142"/>
  <c r="L509" i="142"/>
  <c r="A509" i="142"/>
  <c r="M508" i="142"/>
  <c r="L508" i="142"/>
  <c r="A508" i="142"/>
  <c r="M507" i="142"/>
  <c r="L507" i="142"/>
  <c r="A507" i="142"/>
  <c r="M506" i="142"/>
  <c r="L506" i="142"/>
  <c r="A506" i="142"/>
  <c r="M505" i="142"/>
  <c r="L505" i="142"/>
  <c r="A505" i="142"/>
  <c r="M504" i="142"/>
  <c r="L504" i="142"/>
  <c r="A504" i="142"/>
  <c r="M503" i="142"/>
  <c r="L503" i="142"/>
  <c r="A503" i="142"/>
  <c r="M502" i="142"/>
  <c r="L502" i="142"/>
  <c r="A502" i="142"/>
  <c r="M501" i="142"/>
  <c r="L501" i="142"/>
  <c r="A501" i="142"/>
  <c r="M500" i="142"/>
  <c r="L500" i="142"/>
  <c r="A500" i="142"/>
  <c r="M499" i="142"/>
  <c r="L499" i="142"/>
  <c r="A499" i="142"/>
  <c r="M498" i="142"/>
  <c r="L498" i="142"/>
  <c r="A498" i="142"/>
  <c r="M497" i="142"/>
  <c r="L497" i="142"/>
  <c r="A497" i="142"/>
  <c r="M496" i="142"/>
  <c r="L496" i="142"/>
  <c r="A496" i="142"/>
  <c r="M495" i="142"/>
  <c r="L495" i="142"/>
  <c r="A495" i="142"/>
  <c r="M494" i="142"/>
  <c r="L494" i="142"/>
  <c r="A494" i="142"/>
  <c r="M493" i="142"/>
  <c r="L493" i="142"/>
  <c r="A493" i="142"/>
  <c r="M492" i="142"/>
  <c r="L492" i="142"/>
  <c r="A492" i="142"/>
  <c r="M491" i="142"/>
  <c r="L491" i="142"/>
  <c r="A491" i="142"/>
  <c r="M490" i="142"/>
  <c r="L490" i="142"/>
  <c r="A490" i="142"/>
  <c r="M489" i="142"/>
  <c r="L489" i="142"/>
  <c r="A489" i="142"/>
  <c r="M488" i="142"/>
  <c r="L488" i="142"/>
  <c r="A488" i="142"/>
  <c r="M487" i="142"/>
  <c r="L487" i="142"/>
  <c r="A487" i="142"/>
  <c r="M486" i="142"/>
  <c r="L486" i="142"/>
  <c r="A486" i="142"/>
  <c r="M485" i="142"/>
  <c r="L485" i="142"/>
  <c r="A485" i="142"/>
  <c r="M484" i="142"/>
  <c r="L484" i="142"/>
  <c r="A484" i="142"/>
  <c r="M483" i="142"/>
  <c r="L483" i="142"/>
  <c r="A483" i="142"/>
  <c r="M482" i="142"/>
  <c r="L482" i="142"/>
  <c r="A482" i="142"/>
  <c r="M481" i="142"/>
  <c r="L481" i="142"/>
  <c r="A481" i="142"/>
  <c r="M480" i="142"/>
  <c r="L480" i="142"/>
  <c r="A480" i="142"/>
  <c r="M479" i="142"/>
  <c r="L479" i="142"/>
  <c r="A479" i="142"/>
  <c r="M478" i="142"/>
  <c r="L478" i="142"/>
  <c r="A478" i="142"/>
  <c r="M477" i="142"/>
  <c r="L477" i="142"/>
  <c r="A477" i="142"/>
  <c r="M476" i="142"/>
  <c r="L476" i="142"/>
  <c r="A476" i="142"/>
  <c r="M475" i="142"/>
  <c r="L475" i="142"/>
  <c r="A475" i="142"/>
  <c r="M474" i="142"/>
  <c r="L474" i="142"/>
  <c r="A474" i="142"/>
  <c r="M473" i="142"/>
  <c r="L473" i="142"/>
  <c r="A473" i="142"/>
  <c r="M472" i="142"/>
  <c r="L472" i="142"/>
  <c r="A472" i="142"/>
  <c r="M471" i="142"/>
  <c r="L471" i="142"/>
  <c r="A471" i="142"/>
  <c r="M470" i="142"/>
  <c r="L470" i="142"/>
  <c r="A470" i="142"/>
  <c r="M469" i="142"/>
  <c r="L469" i="142"/>
  <c r="A469" i="142"/>
  <c r="M468" i="142"/>
  <c r="L468" i="142"/>
  <c r="A468" i="142"/>
  <c r="M467" i="142"/>
  <c r="L467" i="142"/>
  <c r="A467" i="142"/>
  <c r="M466" i="142"/>
  <c r="L466" i="142"/>
  <c r="A466" i="142"/>
  <c r="M465" i="142"/>
  <c r="L465" i="142"/>
  <c r="A465" i="142"/>
  <c r="M464" i="142"/>
  <c r="L464" i="142"/>
  <c r="A464" i="142"/>
  <c r="M463" i="142"/>
  <c r="L463" i="142"/>
  <c r="A463" i="142"/>
  <c r="M462" i="142"/>
  <c r="L462" i="142"/>
  <c r="A462" i="142"/>
  <c r="M461" i="142"/>
  <c r="L461" i="142"/>
  <c r="A461" i="142"/>
  <c r="M460" i="142"/>
  <c r="L460" i="142"/>
  <c r="A460" i="142"/>
  <c r="M459" i="142"/>
  <c r="L459" i="142"/>
  <c r="A459" i="142"/>
  <c r="M458" i="142"/>
  <c r="L458" i="142"/>
  <c r="A458" i="142"/>
  <c r="M457" i="142"/>
  <c r="L457" i="142"/>
  <c r="A457" i="142"/>
  <c r="M456" i="142"/>
  <c r="L456" i="142"/>
  <c r="A456" i="142"/>
  <c r="M455" i="142"/>
  <c r="L455" i="142"/>
  <c r="A455" i="142"/>
  <c r="M454" i="142"/>
  <c r="L454" i="142"/>
  <c r="A454" i="142"/>
  <c r="M453" i="142"/>
  <c r="L453" i="142"/>
  <c r="A453" i="142"/>
  <c r="M452" i="142"/>
  <c r="L452" i="142"/>
  <c r="A452" i="142"/>
  <c r="M451" i="142"/>
  <c r="L451" i="142"/>
  <c r="A451" i="142"/>
  <c r="M450" i="142"/>
  <c r="L450" i="142"/>
  <c r="A450" i="142"/>
  <c r="M449" i="142"/>
  <c r="L449" i="142"/>
  <c r="A449" i="142"/>
  <c r="M448" i="142"/>
  <c r="L448" i="142"/>
  <c r="A448" i="142"/>
  <c r="M447" i="142"/>
  <c r="L447" i="142"/>
  <c r="A447" i="142"/>
  <c r="M446" i="142"/>
  <c r="L446" i="142"/>
  <c r="A446" i="142"/>
  <c r="M445" i="142"/>
  <c r="L445" i="142"/>
  <c r="A445" i="142"/>
  <c r="M444" i="142"/>
  <c r="L444" i="142"/>
  <c r="A444" i="142"/>
  <c r="M443" i="142"/>
  <c r="L443" i="142"/>
  <c r="A443" i="142"/>
  <c r="M442" i="142"/>
  <c r="L442" i="142"/>
  <c r="A442" i="142"/>
  <c r="M441" i="142"/>
  <c r="L441" i="142"/>
  <c r="A441" i="142"/>
  <c r="M440" i="142"/>
  <c r="L440" i="142"/>
  <c r="A440" i="142"/>
  <c r="M439" i="142"/>
  <c r="L439" i="142"/>
  <c r="A439" i="142"/>
  <c r="M438" i="142"/>
  <c r="L438" i="142"/>
  <c r="A438" i="142"/>
  <c r="M437" i="142"/>
  <c r="L437" i="142"/>
  <c r="A437" i="142"/>
  <c r="M436" i="142"/>
  <c r="L436" i="142"/>
  <c r="A436" i="142"/>
  <c r="M435" i="142"/>
  <c r="L435" i="142"/>
  <c r="A435" i="142"/>
  <c r="M434" i="142"/>
  <c r="L434" i="142"/>
  <c r="A434" i="142"/>
  <c r="M433" i="142"/>
  <c r="L433" i="142"/>
  <c r="A433" i="142"/>
  <c r="M432" i="142"/>
  <c r="L432" i="142"/>
  <c r="A432" i="142"/>
  <c r="M431" i="142"/>
  <c r="L431" i="142"/>
  <c r="A431" i="142"/>
  <c r="M430" i="142"/>
  <c r="L430" i="142"/>
  <c r="A430" i="142"/>
  <c r="M429" i="142"/>
  <c r="L429" i="142"/>
  <c r="A429" i="142"/>
  <c r="M428" i="142"/>
  <c r="L428" i="142"/>
  <c r="A428" i="142"/>
  <c r="M427" i="142"/>
  <c r="L427" i="142"/>
  <c r="A427" i="142"/>
  <c r="M426" i="142"/>
  <c r="L426" i="142"/>
  <c r="A426" i="142"/>
  <c r="M425" i="142"/>
  <c r="L425" i="142"/>
  <c r="A425" i="142"/>
  <c r="M424" i="142"/>
  <c r="L424" i="142"/>
  <c r="A424" i="142"/>
  <c r="M423" i="142"/>
  <c r="L423" i="142"/>
  <c r="A423" i="142"/>
  <c r="M422" i="142"/>
  <c r="L422" i="142"/>
  <c r="A422" i="142"/>
  <c r="M421" i="142"/>
  <c r="L421" i="142"/>
  <c r="A421" i="142"/>
  <c r="M420" i="142"/>
  <c r="L420" i="142"/>
  <c r="A420" i="142"/>
  <c r="M419" i="142"/>
  <c r="L419" i="142"/>
  <c r="A419" i="142"/>
  <c r="M418" i="142"/>
  <c r="L418" i="142"/>
  <c r="A418" i="142"/>
  <c r="M417" i="142"/>
  <c r="L417" i="142"/>
  <c r="A417" i="142"/>
  <c r="M416" i="142"/>
  <c r="L416" i="142"/>
  <c r="A416" i="142"/>
  <c r="M415" i="142"/>
  <c r="L415" i="142"/>
  <c r="A415" i="142"/>
  <c r="M414" i="142"/>
  <c r="L414" i="142"/>
  <c r="A414" i="142"/>
  <c r="M413" i="142"/>
  <c r="L413" i="142"/>
  <c r="A413" i="142"/>
  <c r="M412" i="142"/>
  <c r="L412" i="142"/>
  <c r="A412" i="142"/>
  <c r="M411" i="142"/>
  <c r="L411" i="142"/>
  <c r="A411" i="142"/>
  <c r="M410" i="142"/>
  <c r="L410" i="142"/>
  <c r="A410" i="142"/>
  <c r="M409" i="142"/>
  <c r="L409" i="142"/>
  <c r="A409" i="142"/>
  <c r="M408" i="142"/>
  <c r="L408" i="142"/>
  <c r="A408" i="142"/>
  <c r="M407" i="142"/>
  <c r="L407" i="142"/>
  <c r="A407" i="142"/>
  <c r="M406" i="142"/>
  <c r="L406" i="142"/>
  <c r="A406" i="142"/>
  <c r="M405" i="142"/>
  <c r="L405" i="142"/>
  <c r="A405" i="142"/>
  <c r="M404" i="142"/>
  <c r="L404" i="142"/>
  <c r="A404" i="142"/>
  <c r="M403" i="142"/>
  <c r="L403" i="142"/>
  <c r="A403" i="142"/>
  <c r="M402" i="142"/>
  <c r="L402" i="142"/>
  <c r="A402" i="142"/>
  <c r="M401" i="142"/>
  <c r="L401" i="142"/>
  <c r="A401" i="142"/>
  <c r="M400" i="142"/>
  <c r="L400" i="142"/>
  <c r="A400" i="142"/>
  <c r="M399" i="142"/>
  <c r="L399" i="142"/>
  <c r="A399" i="142"/>
  <c r="M398" i="142"/>
  <c r="L398" i="142"/>
  <c r="A398" i="142"/>
  <c r="M397" i="142"/>
  <c r="L397" i="142"/>
  <c r="A397" i="142"/>
  <c r="M396" i="142"/>
  <c r="L396" i="142"/>
  <c r="A396" i="142"/>
  <c r="M395" i="142"/>
  <c r="L395" i="142"/>
  <c r="A395" i="142"/>
  <c r="M394" i="142"/>
  <c r="L394" i="142"/>
  <c r="A394" i="142"/>
  <c r="M393" i="142"/>
  <c r="L393" i="142"/>
  <c r="A393" i="142"/>
  <c r="M392" i="142"/>
  <c r="L392" i="142"/>
  <c r="A392" i="142"/>
  <c r="M391" i="142"/>
  <c r="L391" i="142"/>
  <c r="A391" i="142"/>
  <c r="M390" i="142"/>
  <c r="L390" i="142"/>
  <c r="A390" i="142"/>
  <c r="M389" i="142"/>
  <c r="L389" i="142"/>
  <c r="A389" i="142"/>
  <c r="M388" i="142"/>
  <c r="L388" i="142"/>
  <c r="A388" i="142"/>
  <c r="M387" i="142"/>
  <c r="L387" i="142"/>
  <c r="A387" i="142"/>
  <c r="M386" i="142"/>
  <c r="L386" i="142"/>
  <c r="A386" i="142"/>
  <c r="M385" i="142"/>
  <c r="L385" i="142"/>
  <c r="A385" i="142"/>
  <c r="M384" i="142"/>
  <c r="L384" i="142"/>
  <c r="A384" i="142"/>
  <c r="M383" i="142"/>
  <c r="L383" i="142"/>
  <c r="A383" i="142"/>
  <c r="M382" i="142"/>
  <c r="L382" i="142"/>
  <c r="A382" i="142"/>
  <c r="M381" i="142"/>
  <c r="L381" i="142"/>
  <c r="A381" i="142"/>
  <c r="M380" i="142"/>
  <c r="L380" i="142"/>
  <c r="A380" i="142"/>
  <c r="M379" i="142"/>
  <c r="L379" i="142"/>
  <c r="A379" i="142"/>
  <c r="M378" i="142"/>
  <c r="L378" i="142"/>
  <c r="A378" i="142"/>
  <c r="M377" i="142"/>
  <c r="L377" i="142"/>
  <c r="A377" i="142"/>
  <c r="M376" i="142"/>
  <c r="L376" i="142"/>
  <c r="A376" i="142"/>
  <c r="M375" i="142"/>
  <c r="L375" i="142"/>
  <c r="A375" i="142"/>
  <c r="M374" i="142"/>
  <c r="L374" i="142"/>
  <c r="A374" i="142"/>
  <c r="M373" i="142"/>
  <c r="L373" i="142"/>
  <c r="A373" i="142"/>
  <c r="M372" i="142"/>
  <c r="L372" i="142"/>
  <c r="A372" i="142"/>
  <c r="M371" i="142"/>
  <c r="L371" i="142"/>
  <c r="A371" i="142"/>
  <c r="M370" i="142"/>
  <c r="L370" i="142"/>
  <c r="A370" i="142"/>
  <c r="M369" i="142"/>
  <c r="L369" i="142"/>
  <c r="A369" i="142"/>
  <c r="M368" i="142"/>
  <c r="L368" i="142"/>
  <c r="A368" i="142"/>
  <c r="M367" i="142"/>
  <c r="L367" i="142"/>
  <c r="A367" i="142"/>
  <c r="M366" i="142"/>
  <c r="L366" i="142"/>
  <c r="A366" i="142"/>
  <c r="M365" i="142"/>
  <c r="L365" i="142"/>
  <c r="A365" i="142"/>
  <c r="M364" i="142"/>
  <c r="L364" i="142"/>
  <c r="A364" i="142"/>
  <c r="M363" i="142"/>
  <c r="L363" i="142"/>
  <c r="A363" i="142"/>
  <c r="S362" i="142"/>
  <c r="R362" i="142"/>
  <c r="Q362" i="142"/>
  <c r="P362" i="142"/>
  <c r="O362" i="142"/>
  <c r="M362" i="142"/>
  <c r="L362" i="142"/>
  <c r="A362" i="142"/>
  <c r="M361" i="142"/>
  <c r="L361" i="142"/>
  <c r="A361" i="142"/>
  <c r="M360" i="142"/>
  <c r="L360" i="142"/>
  <c r="A360" i="142"/>
  <c r="M359" i="142"/>
  <c r="L359" i="142"/>
  <c r="A359" i="142"/>
  <c r="M358" i="142"/>
  <c r="L358" i="142"/>
  <c r="A358" i="142"/>
  <c r="M357" i="142"/>
  <c r="L357" i="142"/>
  <c r="A357" i="142"/>
  <c r="M356" i="142"/>
  <c r="L356" i="142"/>
  <c r="A356" i="142"/>
  <c r="M355" i="142"/>
  <c r="L355" i="142"/>
  <c r="A355" i="142"/>
  <c r="M354" i="142"/>
  <c r="L354" i="142"/>
  <c r="A354" i="142"/>
  <c r="M353" i="142"/>
  <c r="L353" i="142"/>
  <c r="A353" i="142"/>
  <c r="M352" i="142"/>
  <c r="L352" i="142"/>
  <c r="A352" i="142"/>
  <c r="M351" i="142"/>
  <c r="L351" i="142"/>
  <c r="A351" i="142"/>
  <c r="M350" i="142"/>
  <c r="L350" i="142"/>
  <c r="A350" i="142"/>
  <c r="M349" i="142"/>
  <c r="L349" i="142"/>
  <c r="A349" i="142"/>
  <c r="M348" i="142"/>
  <c r="L348" i="142"/>
  <c r="A348" i="142"/>
  <c r="M347" i="142"/>
  <c r="L347" i="142"/>
  <c r="A347" i="142"/>
  <c r="M346" i="142"/>
  <c r="L346" i="142"/>
  <c r="A346" i="142"/>
  <c r="M345" i="142"/>
  <c r="L345" i="142"/>
  <c r="A345" i="142"/>
  <c r="M344" i="142"/>
  <c r="L344" i="142"/>
  <c r="A344" i="142"/>
  <c r="M343" i="142"/>
  <c r="L343" i="142"/>
  <c r="A343" i="142"/>
  <c r="M342" i="142"/>
  <c r="L342" i="142"/>
  <c r="A342" i="142"/>
  <c r="M341" i="142"/>
  <c r="L341" i="142"/>
  <c r="A341" i="142"/>
  <c r="M340" i="142"/>
  <c r="L340" i="142"/>
  <c r="A340" i="142"/>
  <c r="M339" i="142"/>
  <c r="L339" i="142"/>
  <c r="A339" i="142"/>
  <c r="M338" i="142"/>
  <c r="L338" i="142"/>
  <c r="A338" i="142"/>
  <c r="M337" i="142"/>
  <c r="L337" i="142"/>
  <c r="A337" i="142"/>
  <c r="M336" i="142"/>
  <c r="L336" i="142"/>
  <c r="A336" i="142"/>
  <c r="M335" i="142"/>
  <c r="L335" i="142"/>
  <c r="A335" i="142"/>
  <c r="M334" i="142"/>
  <c r="L334" i="142"/>
  <c r="A334" i="142"/>
  <c r="M333" i="142"/>
  <c r="L333" i="142"/>
  <c r="A333" i="142"/>
  <c r="M332" i="142"/>
  <c r="L332" i="142"/>
  <c r="A332" i="142"/>
  <c r="M331" i="142"/>
  <c r="L331" i="142"/>
  <c r="A331" i="142"/>
  <c r="M330" i="142"/>
  <c r="L330" i="142"/>
  <c r="A330" i="142"/>
  <c r="M329" i="142"/>
  <c r="L329" i="142"/>
  <c r="A329" i="142"/>
  <c r="M328" i="142"/>
  <c r="L328" i="142"/>
  <c r="A328" i="142"/>
  <c r="M327" i="142"/>
  <c r="L327" i="142"/>
  <c r="A327" i="142"/>
  <c r="M326" i="142"/>
  <c r="L326" i="142"/>
  <c r="A326" i="142"/>
  <c r="M325" i="142"/>
  <c r="L325" i="142"/>
  <c r="A325" i="142"/>
  <c r="M324" i="142"/>
  <c r="L324" i="142"/>
  <c r="A324" i="142"/>
  <c r="M323" i="142"/>
  <c r="L323" i="142"/>
  <c r="A323" i="142"/>
  <c r="M322" i="142"/>
  <c r="L322" i="142"/>
  <c r="A322" i="142"/>
  <c r="M321" i="142"/>
  <c r="L321" i="142"/>
  <c r="A321" i="142"/>
  <c r="M320" i="142"/>
  <c r="L320" i="142"/>
  <c r="A320" i="142"/>
  <c r="M319" i="142"/>
  <c r="L319" i="142"/>
  <c r="A319" i="142"/>
  <c r="M318" i="142"/>
  <c r="L318" i="142"/>
  <c r="A318" i="142"/>
  <c r="M317" i="142"/>
  <c r="L317" i="142"/>
  <c r="A317" i="142"/>
  <c r="M316" i="142"/>
  <c r="L316" i="142"/>
  <c r="A316" i="142"/>
  <c r="M315" i="142"/>
  <c r="L315" i="142"/>
  <c r="A315" i="142"/>
  <c r="M314" i="142"/>
  <c r="L314" i="142"/>
  <c r="A314" i="142"/>
  <c r="M313" i="142"/>
  <c r="L313" i="142"/>
  <c r="A313" i="142"/>
  <c r="M312" i="142"/>
  <c r="L312" i="142"/>
  <c r="A312" i="142"/>
  <c r="M311" i="142"/>
  <c r="L311" i="142"/>
  <c r="A311" i="142"/>
  <c r="M310" i="142"/>
  <c r="L310" i="142"/>
  <c r="A310" i="142"/>
  <c r="M309" i="142"/>
  <c r="L309" i="142"/>
  <c r="A309" i="142"/>
  <c r="M308" i="142"/>
  <c r="L308" i="142"/>
  <c r="A308" i="142"/>
  <c r="M307" i="142"/>
  <c r="L307" i="142"/>
  <c r="A307" i="142"/>
  <c r="M306" i="142"/>
  <c r="L306" i="142"/>
  <c r="A306" i="142"/>
  <c r="M305" i="142"/>
  <c r="L305" i="142"/>
  <c r="A305" i="142"/>
  <c r="M304" i="142"/>
  <c r="L304" i="142"/>
  <c r="A304" i="142"/>
  <c r="M303" i="142"/>
  <c r="L303" i="142"/>
  <c r="A303" i="142"/>
  <c r="M302" i="142"/>
  <c r="L302" i="142"/>
  <c r="A302" i="142"/>
  <c r="M301" i="142"/>
  <c r="L301" i="142"/>
  <c r="A301" i="142"/>
  <c r="M300" i="142"/>
  <c r="L300" i="142"/>
  <c r="A300" i="142"/>
  <c r="M299" i="142"/>
  <c r="L299" i="142"/>
  <c r="A299" i="142"/>
  <c r="M298" i="142"/>
  <c r="L298" i="142"/>
  <c r="A298" i="142"/>
  <c r="M297" i="142"/>
  <c r="L297" i="142"/>
  <c r="A297" i="142"/>
  <c r="M296" i="142"/>
  <c r="L296" i="142"/>
  <c r="A296" i="142"/>
  <c r="M295" i="142"/>
  <c r="L295" i="142"/>
  <c r="A295" i="142"/>
  <c r="M294" i="142"/>
  <c r="L294" i="142"/>
  <c r="A294" i="142"/>
  <c r="M293" i="142"/>
  <c r="L293" i="142"/>
  <c r="A293" i="142"/>
  <c r="M292" i="142"/>
  <c r="L292" i="142"/>
  <c r="A292" i="142"/>
  <c r="M291" i="142"/>
  <c r="L291" i="142"/>
  <c r="A291" i="142"/>
  <c r="M290" i="142"/>
  <c r="L290" i="142"/>
  <c r="A290" i="142"/>
  <c r="M289" i="142"/>
  <c r="L289" i="142"/>
  <c r="A289" i="142"/>
  <c r="M288" i="142"/>
  <c r="L288" i="142"/>
  <c r="A288" i="142"/>
  <c r="M287" i="142"/>
  <c r="L287" i="142"/>
  <c r="A287" i="142"/>
  <c r="M286" i="142"/>
  <c r="L286" i="142"/>
  <c r="A286" i="142"/>
  <c r="M285" i="142"/>
  <c r="L285" i="142"/>
  <c r="A285" i="142"/>
  <c r="M284" i="142"/>
  <c r="L284" i="142"/>
  <c r="A284" i="142"/>
  <c r="M283" i="142"/>
  <c r="L283" i="142"/>
  <c r="A283" i="142"/>
  <c r="M282" i="142"/>
  <c r="L282" i="142"/>
  <c r="A282" i="142"/>
  <c r="M281" i="142"/>
  <c r="L281" i="142"/>
  <c r="A281" i="142"/>
  <c r="M280" i="142"/>
  <c r="L280" i="142"/>
  <c r="A280" i="142"/>
  <c r="M279" i="142"/>
  <c r="L279" i="142"/>
  <c r="A279" i="142"/>
  <c r="M278" i="142"/>
  <c r="L278" i="142"/>
  <c r="A278" i="142"/>
  <c r="M277" i="142"/>
  <c r="L277" i="142"/>
  <c r="A277" i="142"/>
  <c r="M276" i="142"/>
  <c r="L276" i="142"/>
  <c r="A276" i="142"/>
  <c r="M275" i="142"/>
  <c r="L275" i="142"/>
  <c r="A275" i="142"/>
  <c r="M274" i="142"/>
  <c r="L274" i="142"/>
  <c r="A274" i="142"/>
  <c r="M273" i="142"/>
  <c r="L273" i="142"/>
  <c r="A273" i="142"/>
  <c r="M272" i="142"/>
  <c r="L272" i="142"/>
  <c r="A272" i="142"/>
  <c r="M271" i="142"/>
  <c r="L271" i="142"/>
  <c r="A271" i="142"/>
  <c r="M270" i="142"/>
  <c r="L270" i="142"/>
  <c r="A270" i="142"/>
  <c r="M269" i="142"/>
  <c r="L269" i="142"/>
  <c r="A269" i="142"/>
  <c r="M268" i="142"/>
  <c r="L268" i="142"/>
  <c r="A268" i="142"/>
  <c r="M267" i="142"/>
  <c r="L267" i="142"/>
  <c r="A267" i="142"/>
  <c r="M266" i="142"/>
  <c r="L266" i="142"/>
  <c r="A266" i="142"/>
  <c r="M265" i="142"/>
  <c r="L265" i="142"/>
  <c r="A265" i="142"/>
  <c r="M264" i="142"/>
  <c r="L264" i="142"/>
  <c r="A264" i="142"/>
  <c r="M263" i="142"/>
  <c r="L263" i="142"/>
  <c r="A263" i="142"/>
  <c r="M262" i="142"/>
  <c r="L262" i="142"/>
  <c r="A262" i="142"/>
  <c r="M261" i="142"/>
  <c r="L261" i="142"/>
  <c r="A261" i="142"/>
  <c r="M260" i="142"/>
  <c r="L260" i="142"/>
  <c r="A260" i="142"/>
  <c r="M259" i="142"/>
  <c r="L259" i="142"/>
  <c r="A259" i="142"/>
  <c r="M258" i="142"/>
  <c r="L258" i="142"/>
  <c r="A258" i="142"/>
  <c r="M257" i="142"/>
  <c r="L257" i="142"/>
  <c r="A257" i="142"/>
  <c r="M256" i="142"/>
  <c r="L256" i="142"/>
  <c r="A256" i="142"/>
  <c r="M255" i="142"/>
  <c r="L255" i="142"/>
  <c r="A255" i="142"/>
  <c r="M254" i="142"/>
  <c r="L254" i="142"/>
  <c r="A254" i="142"/>
  <c r="M253" i="142"/>
  <c r="L253" i="142"/>
  <c r="A253" i="142"/>
  <c r="M252" i="142"/>
  <c r="L252" i="142"/>
  <c r="A252" i="142"/>
  <c r="M251" i="142"/>
  <c r="L251" i="142"/>
  <c r="A251" i="142"/>
  <c r="M250" i="142"/>
  <c r="L250" i="142"/>
  <c r="A250" i="142"/>
  <c r="M249" i="142"/>
  <c r="L249" i="142"/>
  <c r="A249" i="142"/>
  <c r="M248" i="142"/>
  <c r="L248" i="142"/>
  <c r="A248" i="142"/>
  <c r="M247" i="142"/>
  <c r="L247" i="142"/>
  <c r="A247" i="142"/>
  <c r="M246" i="142"/>
  <c r="L246" i="142"/>
  <c r="A246" i="142"/>
  <c r="M245" i="142"/>
  <c r="L245" i="142"/>
  <c r="A245" i="142"/>
  <c r="M244" i="142"/>
  <c r="L244" i="142"/>
  <c r="A244" i="142"/>
  <c r="M243" i="142"/>
  <c r="L243" i="142"/>
  <c r="A243" i="142"/>
  <c r="M242" i="142"/>
  <c r="L242" i="142"/>
  <c r="A242" i="142"/>
  <c r="M241" i="142"/>
  <c r="L241" i="142"/>
  <c r="A241" i="142"/>
  <c r="M240" i="142"/>
  <c r="L240" i="142"/>
  <c r="A240" i="142"/>
  <c r="M239" i="142"/>
  <c r="L239" i="142"/>
  <c r="A239" i="142"/>
  <c r="M238" i="142"/>
  <c r="L238" i="142"/>
  <c r="A238" i="142"/>
  <c r="M237" i="142"/>
  <c r="L237" i="142"/>
  <c r="A237" i="142"/>
  <c r="M236" i="142"/>
  <c r="L236" i="142"/>
  <c r="A236" i="142"/>
  <c r="M235" i="142"/>
  <c r="L235" i="142"/>
  <c r="A235" i="142"/>
  <c r="M234" i="142"/>
  <c r="L234" i="142"/>
  <c r="A234" i="142"/>
  <c r="M233" i="142"/>
  <c r="L233" i="142"/>
  <c r="A233" i="142"/>
  <c r="M232" i="142"/>
  <c r="L232" i="142"/>
  <c r="A232" i="142"/>
  <c r="M231" i="142"/>
  <c r="L231" i="142"/>
  <c r="A231" i="142"/>
  <c r="M230" i="142"/>
  <c r="L230" i="142"/>
  <c r="A230" i="142"/>
  <c r="M229" i="142"/>
  <c r="L229" i="142"/>
  <c r="A229" i="142"/>
  <c r="M228" i="142"/>
  <c r="L228" i="142"/>
  <c r="A228" i="142"/>
  <c r="M227" i="142"/>
  <c r="L227" i="142"/>
  <c r="A227" i="142"/>
  <c r="M226" i="142"/>
  <c r="L226" i="142"/>
  <c r="A226" i="142"/>
  <c r="M225" i="142"/>
  <c r="L225" i="142"/>
  <c r="A225" i="142"/>
  <c r="M224" i="142"/>
  <c r="L224" i="142"/>
  <c r="A224" i="142"/>
  <c r="M223" i="142"/>
  <c r="L223" i="142"/>
  <c r="A223" i="142"/>
  <c r="M222" i="142"/>
  <c r="L222" i="142"/>
  <c r="A222" i="142"/>
  <c r="M221" i="142"/>
  <c r="L221" i="142"/>
  <c r="A221" i="142"/>
  <c r="M220" i="142"/>
  <c r="L220" i="142"/>
  <c r="A220" i="142"/>
  <c r="M219" i="142"/>
  <c r="L219" i="142"/>
  <c r="A219" i="142"/>
  <c r="M218" i="142"/>
  <c r="L218" i="142"/>
  <c r="A218" i="142"/>
  <c r="M217" i="142"/>
  <c r="L217" i="142"/>
  <c r="A217" i="142"/>
  <c r="M216" i="142"/>
  <c r="L216" i="142"/>
  <c r="A216" i="142"/>
  <c r="M215" i="142"/>
  <c r="L215" i="142"/>
  <c r="A215" i="142"/>
  <c r="M214" i="142"/>
  <c r="L214" i="142"/>
  <c r="A214" i="142"/>
  <c r="M213" i="142"/>
  <c r="L213" i="142"/>
  <c r="A213" i="142"/>
  <c r="M212" i="142"/>
  <c r="L212" i="142"/>
  <c r="A212" i="142"/>
  <c r="M211" i="142"/>
  <c r="L211" i="142"/>
  <c r="A211" i="142"/>
  <c r="M210" i="142"/>
  <c r="L210" i="142"/>
  <c r="A210" i="142"/>
  <c r="M209" i="142"/>
  <c r="L209" i="142"/>
  <c r="A209" i="142"/>
  <c r="M208" i="142"/>
  <c r="L208" i="142"/>
  <c r="A208" i="142"/>
  <c r="M207" i="142"/>
  <c r="L207" i="142"/>
  <c r="A207" i="142"/>
  <c r="M206" i="142"/>
  <c r="L206" i="142"/>
  <c r="A206" i="142"/>
  <c r="M205" i="142"/>
  <c r="L205" i="142"/>
  <c r="A205" i="142"/>
  <c r="M204" i="142"/>
  <c r="L204" i="142"/>
  <c r="A204" i="142"/>
  <c r="M203" i="142"/>
  <c r="L203" i="142"/>
  <c r="A203" i="142"/>
  <c r="M202" i="142"/>
  <c r="L202" i="142"/>
  <c r="A202" i="142"/>
  <c r="M201" i="142"/>
  <c r="L201" i="142"/>
  <c r="A201" i="142"/>
  <c r="M200" i="142"/>
  <c r="L200" i="142"/>
  <c r="A200" i="142"/>
  <c r="M199" i="142"/>
  <c r="L199" i="142"/>
  <c r="A199" i="142"/>
  <c r="M198" i="142"/>
  <c r="L198" i="142"/>
  <c r="A198" i="142"/>
  <c r="M197" i="142"/>
  <c r="L197" i="142"/>
  <c r="A197" i="142"/>
  <c r="M196" i="142"/>
  <c r="L196" i="142"/>
  <c r="A196" i="142"/>
  <c r="M195" i="142"/>
  <c r="L195" i="142"/>
  <c r="A195" i="142"/>
  <c r="M194" i="142"/>
  <c r="L194" i="142"/>
  <c r="A194" i="142"/>
  <c r="M193" i="142"/>
  <c r="L193" i="142"/>
  <c r="A193" i="142"/>
  <c r="M192" i="142"/>
  <c r="L192" i="142"/>
  <c r="A192" i="142"/>
  <c r="M191" i="142"/>
  <c r="L191" i="142"/>
  <c r="A191" i="142"/>
  <c r="M190" i="142"/>
  <c r="L190" i="142"/>
  <c r="A190" i="142"/>
  <c r="M189" i="142"/>
  <c r="L189" i="142"/>
  <c r="A189" i="142"/>
  <c r="M188" i="142"/>
  <c r="L188" i="142"/>
  <c r="A188" i="142"/>
  <c r="M187" i="142"/>
  <c r="L187" i="142"/>
  <c r="A187" i="142"/>
  <c r="M186" i="142"/>
  <c r="L186" i="142"/>
  <c r="A186" i="142"/>
  <c r="M185" i="142"/>
  <c r="L185" i="142"/>
  <c r="A185" i="142"/>
  <c r="M184" i="142"/>
  <c r="L184" i="142"/>
  <c r="A184" i="142"/>
  <c r="M183" i="142"/>
  <c r="L183" i="142"/>
  <c r="A183" i="142"/>
  <c r="M182" i="142"/>
  <c r="L182" i="142"/>
  <c r="A182" i="142"/>
  <c r="M181" i="142"/>
  <c r="L181" i="142"/>
  <c r="A181" i="142"/>
  <c r="M180" i="142"/>
  <c r="L180" i="142"/>
  <c r="A180" i="142"/>
  <c r="M179" i="142"/>
  <c r="L179" i="142"/>
  <c r="A179" i="142"/>
  <c r="M178" i="142"/>
  <c r="L178" i="142"/>
  <c r="A178" i="142"/>
  <c r="M177" i="142"/>
  <c r="L177" i="142"/>
  <c r="A177" i="142"/>
  <c r="M176" i="142"/>
  <c r="L176" i="142"/>
  <c r="A176" i="142"/>
  <c r="M175" i="142"/>
  <c r="L175" i="142"/>
  <c r="A175" i="142"/>
  <c r="M174" i="142"/>
  <c r="L174" i="142"/>
  <c r="A174" i="142"/>
  <c r="M173" i="142"/>
  <c r="L173" i="142"/>
  <c r="A173" i="142"/>
  <c r="M172" i="142"/>
  <c r="L172" i="142"/>
  <c r="A172" i="142"/>
  <c r="M171" i="142"/>
  <c r="L171" i="142"/>
  <c r="A171" i="142"/>
  <c r="M170" i="142"/>
  <c r="L170" i="142"/>
  <c r="A170" i="142"/>
  <c r="M169" i="142"/>
  <c r="L169" i="142"/>
  <c r="A169" i="142"/>
  <c r="M168" i="142"/>
  <c r="L168" i="142"/>
  <c r="A168" i="142"/>
  <c r="M167" i="142"/>
  <c r="L167" i="142"/>
  <c r="A167" i="142"/>
  <c r="M166" i="142"/>
  <c r="L166" i="142"/>
  <c r="A166" i="142"/>
  <c r="M165" i="142"/>
  <c r="L165" i="142"/>
  <c r="A165" i="142"/>
  <c r="M164" i="142"/>
  <c r="L164" i="142"/>
  <c r="A164" i="142"/>
  <c r="M163" i="142"/>
  <c r="L163" i="142"/>
  <c r="A163" i="142"/>
  <c r="M162" i="142"/>
  <c r="L162" i="142"/>
  <c r="A162" i="142"/>
  <c r="M161" i="142"/>
  <c r="L161" i="142"/>
  <c r="A161" i="142"/>
  <c r="M160" i="142"/>
  <c r="L160" i="142"/>
  <c r="A160" i="142"/>
  <c r="M159" i="142"/>
  <c r="L159" i="142"/>
  <c r="A159" i="142"/>
  <c r="M158" i="142"/>
  <c r="L158" i="142"/>
  <c r="A158" i="142"/>
  <c r="M157" i="142"/>
  <c r="L157" i="142"/>
  <c r="A157" i="142"/>
  <c r="M156" i="142"/>
  <c r="L156" i="142"/>
  <c r="A156" i="142"/>
  <c r="M155" i="142"/>
  <c r="L155" i="142"/>
  <c r="A155" i="142"/>
  <c r="M154" i="142"/>
  <c r="L154" i="142"/>
  <c r="A154" i="142"/>
  <c r="M153" i="142"/>
  <c r="L153" i="142"/>
  <c r="A153" i="142"/>
  <c r="M152" i="142"/>
  <c r="L152" i="142"/>
  <c r="A152" i="142"/>
  <c r="M151" i="142"/>
  <c r="L151" i="142"/>
  <c r="A151" i="142"/>
  <c r="M150" i="142"/>
  <c r="L150" i="142"/>
  <c r="A150" i="142"/>
  <c r="M149" i="142"/>
  <c r="L149" i="142"/>
  <c r="A149" i="142"/>
  <c r="M148" i="142"/>
  <c r="L148" i="142"/>
  <c r="A148" i="142"/>
  <c r="M147" i="142"/>
  <c r="L147" i="142"/>
  <c r="A147" i="142"/>
  <c r="M146" i="142"/>
  <c r="L146" i="142"/>
  <c r="A146" i="142"/>
  <c r="M145" i="142"/>
  <c r="L145" i="142"/>
  <c r="A145" i="142"/>
  <c r="M144" i="142"/>
  <c r="L144" i="142"/>
  <c r="A144" i="142"/>
  <c r="M143" i="142"/>
  <c r="L143" i="142"/>
  <c r="A143" i="142"/>
  <c r="M142" i="142"/>
  <c r="L142" i="142"/>
  <c r="A142" i="142"/>
  <c r="M141" i="142"/>
  <c r="L141" i="142"/>
  <c r="A141" i="142"/>
  <c r="M140" i="142"/>
  <c r="L140" i="142"/>
  <c r="A140" i="142"/>
  <c r="M139" i="142"/>
  <c r="L139" i="142"/>
  <c r="A139" i="142"/>
  <c r="M138" i="142"/>
  <c r="L138" i="142"/>
  <c r="A138" i="142"/>
  <c r="M137" i="142"/>
  <c r="L137" i="142"/>
  <c r="A137" i="142"/>
  <c r="M136" i="142"/>
  <c r="L136" i="142"/>
  <c r="A136" i="142"/>
  <c r="M135" i="142"/>
  <c r="L135" i="142"/>
  <c r="A135" i="142"/>
  <c r="M134" i="142"/>
  <c r="L134" i="142"/>
  <c r="A134" i="142"/>
  <c r="M133" i="142"/>
  <c r="L133" i="142"/>
  <c r="A133" i="142"/>
  <c r="M132" i="142"/>
  <c r="L132" i="142"/>
  <c r="A132" i="142"/>
  <c r="M131" i="142"/>
  <c r="L131" i="142"/>
  <c r="A131" i="142"/>
  <c r="M130" i="142"/>
  <c r="L130" i="142"/>
  <c r="A130" i="142"/>
  <c r="M129" i="142"/>
  <c r="L129" i="142"/>
  <c r="A129" i="142"/>
  <c r="M128" i="142"/>
  <c r="L128" i="142"/>
  <c r="A128" i="142"/>
  <c r="M127" i="142"/>
  <c r="L127" i="142"/>
  <c r="A127" i="142"/>
  <c r="M126" i="142"/>
  <c r="L126" i="142"/>
  <c r="A126" i="142"/>
  <c r="M125" i="142"/>
  <c r="L125" i="142"/>
  <c r="A125" i="142"/>
  <c r="M124" i="142"/>
  <c r="L124" i="142"/>
  <c r="A124" i="142"/>
  <c r="M123" i="142"/>
  <c r="L123" i="142"/>
  <c r="A123" i="142"/>
  <c r="M122" i="142"/>
  <c r="L122" i="142"/>
  <c r="A122" i="142"/>
  <c r="M121" i="142"/>
  <c r="L121" i="142"/>
  <c r="A121" i="142"/>
  <c r="M120" i="142"/>
  <c r="L120" i="142"/>
  <c r="A120" i="142"/>
  <c r="M119" i="142"/>
  <c r="L119" i="142"/>
  <c r="A119" i="142"/>
  <c r="M118" i="142"/>
  <c r="L118" i="142"/>
  <c r="A118" i="142"/>
  <c r="M117" i="142"/>
  <c r="L117" i="142"/>
  <c r="A117" i="142"/>
  <c r="M116" i="142"/>
  <c r="L116" i="142"/>
  <c r="A116" i="142"/>
  <c r="M115" i="142"/>
  <c r="L115" i="142"/>
  <c r="A115" i="142"/>
  <c r="M114" i="142"/>
  <c r="L114" i="142"/>
  <c r="A114" i="142"/>
  <c r="M113" i="142"/>
  <c r="L113" i="142"/>
  <c r="A113" i="142"/>
  <c r="M112" i="142"/>
  <c r="L112" i="142"/>
  <c r="A112" i="142"/>
  <c r="M111" i="142"/>
  <c r="L111" i="142"/>
  <c r="A111" i="142"/>
  <c r="M110" i="142"/>
  <c r="L110" i="142"/>
  <c r="A110" i="142"/>
  <c r="M109" i="142"/>
  <c r="L109" i="142"/>
  <c r="A109" i="142"/>
  <c r="M108" i="142"/>
  <c r="L108" i="142"/>
  <c r="A108" i="142"/>
  <c r="M107" i="142"/>
  <c r="L107" i="142"/>
  <c r="A107" i="142"/>
  <c r="M106" i="142"/>
  <c r="L106" i="142"/>
  <c r="A106" i="142"/>
  <c r="M105" i="142"/>
  <c r="L105" i="142"/>
  <c r="A105" i="142"/>
  <c r="M104" i="142"/>
  <c r="L104" i="142"/>
  <c r="A104" i="142"/>
  <c r="M103" i="142"/>
  <c r="L103" i="142"/>
  <c r="A103" i="142"/>
  <c r="M102" i="142"/>
  <c r="L102" i="142"/>
  <c r="A102" i="142"/>
  <c r="M101" i="142"/>
  <c r="L101" i="142"/>
  <c r="A101" i="142"/>
  <c r="M100" i="142"/>
  <c r="L100" i="142"/>
  <c r="A100" i="142"/>
  <c r="M99" i="142"/>
  <c r="L99" i="142"/>
  <c r="A99" i="142"/>
  <c r="M98" i="142"/>
  <c r="L98" i="142"/>
  <c r="A98" i="142"/>
  <c r="M97" i="142"/>
  <c r="L97" i="142"/>
  <c r="A97" i="142"/>
  <c r="M96" i="142"/>
  <c r="L96" i="142"/>
  <c r="A96" i="142"/>
  <c r="M95" i="142"/>
  <c r="L95" i="142"/>
  <c r="A95" i="142"/>
  <c r="M94" i="142"/>
  <c r="L94" i="142"/>
  <c r="A94" i="142"/>
  <c r="M93" i="142"/>
  <c r="L93" i="142"/>
  <c r="A93" i="142"/>
  <c r="M92" i="142"/>
  <c r="L92" i="142"/>
  <c r="A92" i="142"/>
  <c r="M91" i="142"/>
  <c r="L91" i="142"/>
  <c r="A91" i="142"/>
  <c r="M90" i="142"/>
  <c r="L90" i="142"/>
  <c r="A90" i="142"/>
  <c r="M89" i="142"/>
  <c r="L89" i="142"/>
  <c r="A89" i="142"/>
  <c r="M88" i="142"/>
  <c r="L88" i="142"/>
  <c r="A88" i="142"/>
  <c r="M87" i="142"/>
  <c r="L87" i="142"/>
  <c r="A87" i="142"/>
  <c r="M86" i="142"/>
  <c r="L86" i="142"/>
  <c r="A86" i="142"/>
  <c r="M85" i="142"/>
  <c r="L85" i="142"/>
  <c r="A85" i="142"/>
  <c r="M84" i="142"/>
  <c r="L84" i="142"/>
  <c r="A84" i="142"/>
  <c r="M83" i="142"/>
  <c r="L83" i="142"/>
  <c r="A83" i="142"/>
  <c r="M82" i="142"/>
  <c r="L82" i="142"/>
  <c r="A82" i="142"/>
  <c r="M81" i="142"/>
  <c r="L81" i="142"/>
  <c r="A81" i="142"/>
  <c r="M80" i="142"/>
  <c r="L80" i="142"/>
  <c r="A80" i="142"/>
  <c r="M79" i="142"/>
  <c r="L79" i="142"/>
  <c r="A79" i="142"/>
  <c r="M78" i="142"/>
  <c r="L78" i="142"/>
  <c r="A78" i="142"/>
  <c r="M77" i="142"/>
  <c r="L77" i="142"/>
  <c r="A77" i="142"/>
  <c r="M76" i="142"/>
  <c r="L76" i="142"/>
  <c r="A76" i="142"/>
  <c r="M75" i="142"/>
  <c r="L75" i="142"/>
  <c r="A75" i="142"/>
  <c r="M74" i="142"/>
  <c r="L74" i="142"/>
  <c r="A74" i="142"/>
  <c r="M73" i="142"/>
  <c r="L73" i="142"/>
  <c r="A73" i="142"/>
  <c r="M72" i="142"/>
  <c r="L72" i="142"/>
  <c r="A72" i="142"/>
  <c r="M71" i="142"/>
  <c r="L71" i="142"/>
  <c r="A71" i="142"/>
  <c r="M70" i="142"/>
  <c r="L70" i="142"/>
  <c r="A70" i="142"/>
  <c r="M69" i="142"/>
  <c r="L69" i="142"/>
  <c r="A69" i="142"/>
  <c r="M68" i="142"/>
  <c r="L68" i="142"/>
  <c r="A68" i="142"/>
  <c r="M67" i="142"/>
  <c r="L67" i="142"/>
  <c r="A67" i="142"/>
  <c r="M66" i="142"/>
  <c r="L66" i="142"/>
  <c r="A66" i="142"/>
  <c r="M65" i="142"/>
  <c r="L65" i="142"/>
  <c r="A65" i="142"/>
  <c r="M64" i="142"/>
  <c r="L64" i="142"/>
  <c r="A64" i="142"/>
  <c r="M63" i="142"/>
  <c r="L63" i="142"/>
  <c r="A63" i="142"/>
  <c r="M62" i="142"/>
  <c r="L62" i="142"/>
  <c r="A62" i="142"/>
  <c r="M61" i="142"/>
  <c r="L61" i="142"/>
  <c r="A61" i="142"/>
  <c r="M60" i="142"/>
  <c r="L60" i="142"/>
  <c r="A60" i="142"/>
  <c r="M59" i="142"/>
  <c r="L59" i="142"/>
  <c r="A59" i="142"/>
  <c r="M58" i="142"/>
  <c r="L58" i="142"/>
  <c r="A58" i="142"/>
  <c r="M57" i="142"/>
  <c r="L57" i="142"/>
  <c r="A57" i="142"/>
  <c r="M56" i="142"/>
  <c r="L56" i="142"/>
  <c r="A56" i="142"/>
  <c r="M55" i="142"/>
  <c r="L55" i="142"/>
  <c r="A55" i="142"/>
  <c r="M54" i="142"/>
  <c r="L54" i="142"/>
  <c r="A54" i="142"/>
  <c r="M53" i="142"/>
  <c r="L53" i="142"/>
  <c r="A53" i="142"/>
  <c r="M52" i="142"/>
  <c r="L52" i="142"/>
  <c r="A52" i="142"/>
  <c r="M51" i="142"/>
  <c r="L51" i="142"/>
  <c r="A51" i="142"/>
  <c r="M50" i="142"/>
  <c r="L50" i="142"/>
  <c r="A50" i="142"/>
  <c r="M49" i="142"/>
  <c r="L49" i="142"/>
  <c r="A49" i="142"/>
  <c r="M48" i="142"/>
  <c r="L48" i="142"/>
  <c r="A48" i="142"/>
  <c r="M47" i="142"/>
  <c r="L47" i="142"/>
  <c r="A47" i="142"/>
  <c r="M46" i="142"/>
  <c r="L46" i="142"/>
  <c r="A46" i="142"/>
  <c r="M45" i="142"/>
  <c r="L45" i="142"/>
  <c r="A45" i="142"/>
  <c r="M44" i="142"/>
  <c r="L44" i="142"/>
  <c r="A44" i="142"/>
  <c r="M43" i="142"/>
  <c r="L43" i="142"/>
  <c r="A43" i="142"/>
  <c r="M42" i="142"/>
  <c r="L42" i="142"/>
  <c r="A42" i="142"/>
  <c r="M41" i="142"/>
  <c r="L41" i="142"/>
  <c r="A41" i="142"/>
  <c r="M40" i="142"/>
  <c r="L40" i="142"/>
  <c r="A40" i="142"/>
  <c r="M39" i="142"/>
  <c r="L39" i="142"/>
  <c r="A39" i="142"/>
  <c r="M38" i="142"/>
  <c r="L38" i="142"/>
  <c r="A38" i="142"/>
  <c r="M37" i="142"/>
  <c r="L37" i="142"/>
  <c r="A37" i="142"/>
  <c r="M36" i="142"/>
  <c r="L36" i="142"/>
  <c r="A36" i="142"/>
  <c r="M35" i="142"/>
  <c r="L35" i="142"/>
  <c r="A35" i="142"/>
  <c r="M34" i="142"/>
  <c r="L34" i="142"/>
  <c r="A34" i="142"/>
  <c r="M33" i="142"/>
  <c r="L33" i="142"/>
  <c r="A33" i="142"/>
  <c r="M32" i="142"/>
  <c r="L32" i="142"/>
  <c r="A32" i="142"/>
  <c r="M31" i="142"/>
  <c r="L31" i="142"/>
  <c r="A31" i="142"/>
  <c r="M30" i="142"/>
  <c r="L30" i="142"/>
  <c r="A30" i="142"/>
  <c r="M29" i="142"/>
  <c r="L29" i="142"/>
  <c r="A29" i="142"/>
  <c r="M28" i="142"/>
  <c r="L28" i="142"/>
  <c r="A28" i="142"/>
  <c r="M27" i="142"/>
  <c r="L27" i="142"/>
  <c r="A27" i="142"/>
  <c r="M26" i="142"/>
  <c r="L26" i="142"/>
  <c r="A26" i="142"/>
  <c r="M25" i="142"/>
  <c r="L25" i="142"/>
  <c r="A25" i="142"/>
  <c r="M24" i="142"/>
  <c r="L24" i="142"/>
  <c r="A24" i="142"/>
  <c r="M23" i="142"/>
  <c r="L23" i="142"/>
  <c r="A23" i="142"/>
  <c r="M22" i="142"/>
  <c r="L22" i="142"/>
  <c r="A22" i="142"/>
  <c r="M21" i="142"/>
  <c r="L21" i="142"/>
  <c r="A21" i="142"/>
  <c r="M20" i="142"/>
  <c r="L20" i="142"/>
  <c r="A20" i="142"/>
  <c r="M19" i="142"/>
  <c r="L19" i="142"/>
  <c r="A19" i="142"/>
  <c r="M18" i="142"/>
  <c r="L18" i="142"/>
  <c r="A18" i="142"/>
  <c r="M17" i="142"/>
  <c r="L17" i="142"/>
  <c r="A17" i="142"/>
  <c r="M16" i="142"/>
  <c r="L16" i="142"/>
  <c r="A16" i="142"/>
  <c r="M15" i="142"/>
  <c r="L15" i="142"/>
  <c r="A15" i="142"/>
  <c r="M14" i="142"/>
  <c r="L14" i="142"/>
  <c r="A14" i="142"/>
  <c r="M13" i="142"/>
  <c r="L13" i="142"/>
  <c r="A13" i="142"/>
  <c r="M12" i="142"/>
  <c r="L12" i="142"/>
  <c r="A12" i="142"/>
  <c r="M11" i="142"/>
  <c r="L11" i="142"/>
  <c r="A11" i="142"/>
  <c r="M10" i="142"/>
  <c r="L10" i="142"/>
  <c r="A10" i="142"/>
  <c r="M9" i="142"/>
  <c r="L9" i="142"/>
  <c r="A9" i="142"/>
  <c r="M8" i="142"/>
  <c r="L8" i="142"/>
  <c r="A8" i="142"/>
  <c r="M7" i="142"/>
  <c r="L7" i="142"/>
  <c r="A7" i="142"/>
  <c r="M6" i="142"/>
  <c r="L6" i="142"/>
  <c r="A6" i="142"/>
  <c r="M5" i="142"/>
  <c r="L5" i="142"/>
  <c r="A5" i="142"/>
  <c r="M4" i="142"/>
  <c r="L4" i="142"/>
  <c r="A4" i="142"/>
  <c r="M3" i="142"/>
  <c r="L3" i="142"/>
  <c r="A3" i="142"/>
  <c r="M2" i="142"/>
  <c r="L2" i="142"/>
  <c r="A2" i="142"/>
  <c r="M786" i="141"/>
  <c r="L786" i="141"/>
  <c r="A786" i="141"/>
  <c r="M785" i="141"/>
  <c r="L785" i="141"/>
  <c r="A785" i="141"/>
  <c r="M784" i="141"/>
  <c r="L784" i="141"/>
  <c r="A784" i="141"/>
  <c r="M783" i="141"/>
  <c r="L783" i="141"/>
  <c r="A783" i="141"/>
  <c r="M782" i="141"/>
  <c r="L782" i="141"/>
  <c r="A782" i="141"/>
  <c r="M781" i="141"/>
  <c r="L781" i="141"/>
  <c r="A781" i="141"/>
  <c r="M780" i="141"/>
  <c r="L780" i="141"/>
  <c r="A780" i="141"/>
  <c r="M779" i="141"/>
  <c r="L779" i="141"/>
  <c r="A779" i="141"/>
  <c r="M778" i="141"/>
  <c r="L778" i="141"/>
  <c r="A778" i="141"/>
  <c r="M777" i="141"/>
  <c r="L777" i="141"/>
  <c r="A777" i="141"/>
  <c r="M776" i="141"/>
  <c r="L776" i="141"/>
  <c r="A776" i="141"/>
  <c r="M775" i="141"/>
  <c r="L775" i="141"/>
  <c r="A775" i="141"/>
  <c r="M774" i="141"/>
  <c r="L774" i="141"/>
  <c r="A774" i="141"/>
  <c r="M773" i="141"/>
  <c r="L773" i="141"/>
  <c r="A773" i="141"/>
  <c r="M772" i="141"/>
  <c r="L772" i="141"/>
  <c r="A772" i="141"/>
  <c r="M771" i="141"/>
  <c r="L771" i="141"/>
  <c r="A771" i="141"/>
  <c r="M770" i="141"/>
  <c r="L770" i="141"/>
  <c r="A770" i="141"/>
  <c r="M769" i="141"/>
  <c r="L769" i="141"/>
  <c r="A769" i="141"/>
  <c r="M768" i="141"/>
  <c r="L768" i="141"/>
  <c r="A768" i="141"/>
  <c r="M767" i="141"/>
  <c r="L767" i="141"/>
  <c r="A767" i="141"/>
  <c r="M766" i="141"/>
  <c r="L766" i="141"/>
  <c r="A766" i="141"/>
  <c r="M765" i="141"/>
  <c r="L765" i="141"/>
  <c r="A765" i="141"/>
  <c r="M764" i="141"/>
  <c r="L764" i="141"/>
  <c r="A764" i="141"/>
  <c r="M763" i="141"/>
  <c r="L763" i="141"/>
  <c r="A763" i="141"/>
  <c r="M762" i="141"/>
  <c r="L762" i="141"/>
  <c r="A762" i="141"/>
  <c r="M761" i="141"/>
  <c r="L761" i="141"/>
  <c r="A761" i="141"/>
  <c r="M760" i="141"/>
  <c r="L760" i="141"/>
  <c r="A760" i="141"/>
  <c r="M759" i="141"/>
  <c r="L759" i="141"/>
  <c r="A759" i="141"/>
  <c r="M758" i="141"/>
  <c r="L758" i="141"/>
  <c r="A758" i="141"/>
  <c r="M757" i="141"/>
  <c r="L757" i="141"/>
  <c r="A757" i="141"/>
  <c r="M756" i="141"/>
  <c r="L756" i="141"/>
  <c r="A756" i="141"/>
  <c r="M755" i="141"/>
  <c r="L755" i="141"/>
  <c r="A755" i="141"/>
  <c r="M754" i="141"/>
  <c r="L754" i="141"/>
  <c r="A754" i="141"/>
  <c r="M753" i="141"/>
  <c r="L753" i="141"/>
  <c r="A753" i="141"/>
  <c r="M752" i="141"/>
  <c r="L752" i="141"/>
  <c r="A752" i="141"/>
  <c r="M751" i="141"/>
  <c r="L751" i="141"/>
  <c r="A751" i="141"/>
  <c r="M750" i="141"/>
  <c r="L750" i="141"/>
  <c r="A750" i="141"/>
  <c r="M749" i="141"/>
  <c r="L749" i="141"/>
  <c r="A749" i="141"/>
  <c r="M748" i="141"/>
  <c r="L748" i="141"/>
  <c r="A748" i="141"/>
  <c r="M747" i="141"/>
  <c r="L747" i="141"/>
  <c r="A747" i="141"/>
  <c r="M746" i="141"/>
  <c r="L746" i="141"/>
  <c r="A746" i="141"/>
  <c r="M745" i="141"/>
  <c r="L745" i="141"/>
  <c r="A745" i="141"/>
  <c r="M744" i="141"/>
  <c r="L744" i="141"/>
  <c r="A744" i="141"/>
  <c r="M743" i="141"/>
  <c r="L743" i="141"/>
  <c r="A743" i="141"/>
  <c r="M742" i="141"/>
  <c r="L742" i="141"/>
  <c r="A742" i="141"/>
  <c r="M741" i="141"/>
  <c r="L741" i="141"/>
  <c r="A741" i="141"/>
  <c r="M740" i="141"/>
  <c r="L740" i="141"/>
  <c r="A740" i="141"/>
  <c r="M739" i="141"/>
  <c r="L739" i="141"/>
  <c r="A739" i="141"/>
  <c r="M738" i="141"/>
  <c r="L738" i="141"/>
  <c r="A738" i="141"/>
  <c r="M737" i="141"/>
  <c r="L737" i="141"/>
  <c r="A737" i="141"/>
  <c r="M736" i="141"/>
  <c r="L736" i="141"/>
  <c r="A736" i="141"/>
  <c r="M735" i="141"/>
  <c r="L735" i="141"/>
  <c r="A735" i="141"/>
  <c r="M734" i="141"/>
  <c r="L734" i="141"/>
  <c r="A734" i="141"/>
  <c r="M733" i="141"/>
  <c r="L733" i="141"/>
  <c r="A733" i="141"/>
  <c r="M732" i="141"/>
  <c r="L732" i="141"/>
  <c r="A732" i="141"/>
  <c r="M731" i="141"/>
  <c r="L731" i="141"/>
  <c r="A731" i="141"/>
  <c r="M730" i="141"/>
  <c r="L730" i="141"/>
  <c r="A730" i="141"/>
  <c r="M729" i="141"/>
  <c r="L729" i="141"/>
  <c r="A729" i="141"/>
  <c r="M728" i="141"/>
  <c r="L728" i="141"/>
  <c r="A728" i="141"/>
  <c r="M727" i="141"/>
  <c r="L727" i="141"/>
  <c r="A727" i="141"/>
  <c r="M726" i="141"/>
  <c r="L726" i="141"/>
  <c r="A726" i="141"/>
  <c r="M725" i="141"/>
  <c r="L725" i="141"/>
  <c r="A725" i="141"/>
  <c r="M724" i="141"/>
  <c r="L724" i="141"/>
  <c r="A724" i="141"/>
  <c r="M723" i="141"/>
  <c r="L723" i="141"/>
  <c r="A723" i="141"/>
  <c r="M722" i="141"/>
  <c r="L722" i="141"/>
  <c r="A722" i="141"/>
  <c r="M721" i="141"/>
  <c r="L721" i="141"/>
  <c r="A721" i="141"/>
  <c r="M720" i="141"/>
  <c r="L720" i="141"/>
  <c r="A720" i="141"/>
  <c r="M719" i="141"/>
  <c r="L719" i="141"/>
  <c r="A719" i="141"/>
  <c r="M718" i="141"/>
  <c r="L718" i="141"/>
  <c r="A718" i="141"/>
  <c r="M717" i="141"/>
  <c r="L717" i="141"/>
  <c r="A717" i="141"/>
  <c r="M716" i="141"/>
  <c r="L716" i="141"/>
  <c r="A716" i="141"/>
  <c r="M715" i="141"/>
  <c r="L715" i="141"/>
  <c r="A715" i="141"/>
  <c r="M714" i="141"/>
  <c r="L714" i="141"/>
  <c r="A714" i="141"/>
  <c r="M713" i="141"/>
  <c r="L713" i="141"/>
  <c r="A713" i="141"/>
  <c r="M712" i="141"/>
  <c r="L712" i="141"/>
  <c r="A712" i="141"/>
  <c r="M711" i="141"/>
  <c r="L711" i="141"/>
  <c r="A711" i="141"/>
  <c r="M710" i="141"/>
  <c r="L710" i="141"/>
  <c r="A710" i="141"/>
  <c r="M709" i="141"/>
  <c r="L709" i="141"/>
  <c r="A709" i="141"/>
  <c r="M708" i="141"/>
  <c r="L708" i="141"/>
  <c r="A708" i="141"/>
  <c r="M707" i="141"/>
  <c r="L707" i="141"/>
  <c r="A707" i="141"/>
  <c r="M706" i="141"/>
  <c r="L706" i="141"/>
  <c r="A706" i="141"/>
  <c r="M705" i="141"/>
  <c r="L705" i="141"/>
  <c r="A705" i="141"/>
  <c r="M704" i="141"/>
  <c r="L704" i="141"/>
  <c r="A704" i="141"/>
  <c r="M703" i="141"/>
  <c r="L703" i="141"/>
  <c r="A703" i="141"/>
  <c r="M702" i="141"/>
  <c r="L702" i="141"/>
  <c r="A702" i="141"/>
  <c r="M701" i="141"/>
  <c r="L701" i="141"/>
  <c r="A701" i="141"/>
  <c r="M700" i="141"/>
  <c r="L700" i="141"/>
  <c r="A700" i="141"/>
  <c r="M699" i="141"/>
  <c r="L699" i="141"/>
  <c r="A699" i="141"/>
  <c r="M698" i="141"/>
  <c r="L698" i="141"/>
  <c r="A698" i="141"/>
  <c r="M697" i="141"/>
  <c r="L697" i="141"/>
  <c r="A697" i="141"/>
  <c r="M696" i="141"/>
  <c r="L696" i="141"/>
  <c r="A696" i="141"/>
  <c r="M695" i="141"/>
  <c r="L695" i="141"/>
  <c r="A695" i="141"/>
  <c r="M694" i="141"/>
  <c r="L694" i="141"/>
  <c r="A694" i="141"/>
  <c r="M693" i="141"/>
  <c r="L693" i="141"/>
  <c r="A693" i="141"/>
  <c r="M692" i="141"/>
  <c r="L692" i="141"/>
  <c r="A692" i="141"/>
  <c r="M691" i="141"/>
  <c r="L691" i="141"/>
  <c r="A691" i="141"/>
  <c r="M690" i="141"/>
  <c r="L690" i="141"/>
  <c r="A690" i="141"/>
  <c r="M689" i="141"/>
  <c r="L689" i="141"/>
  <c r="A689" i="141"/>
  <c r="M688" i="141"/>
  <c r="L688" i="141"/>
  <c r="A688" i="141"/>
  <c r="M687" i="141"/>
  <c r="L687" i="141"/>
  <c r="A687" i="141"/>
  <c r="M686" i="141"/>
  <c r="L686" i="141"/>
  <c r="A686" i="141"/>
  <c r="M685" i="141"/>
  <c r="L685" i="141"/>
  <c r="A685" i="141"/>
  <c r="M684" i="141"/>
  <c r="L684" i="141"/>
  <c r="A684" i="141"/>
  <c r="M683" i="141"/>
  <c r="L683" i="141"/>
  <c r="A683" i="141"/>
  <c r="M682" i="141"/>
  <c r="L682" i="141"/>
  <c r="A682" i="141"/>
  <c r="M681" i="141"/>
  <c r="L681" i="141"/>
  <c r="A681" i="141"/>
  <c r="M680" i="141"/>
  <c r="L680" i="141"/>
  <c r="A680" i="141"/>
  <c r="M679" i="141"/>
  <c r="L679" i="141"/>
  <c r="A679" i="141"/>
  <c r="M678" i="141"/>
  <c r="L678" i="141"/>
  <c r="A678" i="141"/>
  <c r="M677" i="141"/>
  <c r="L677" i="141"/>
  <c r="A677" i="141"/>
  <c r="M676" i="141"/>
  <c r="L676" i="141"/>
  <c r="A676" i="141"/>
  <c r="M675" i="141"/>
  <c r="L675" i="141"/>
  <c r="A675" i="141"/>
  <c r="M674" i="141"/>
  <c r="L674" i="141"/>
  <c r="A674" i="141"/>
  <c r="M673" i="141"/>
  <c r="L673" i="141"/>
  <c r="A673" i="141"/>
  <c r="M672" i="141"/>
  <c r="L672" i="141"/>
  <c r="A672" i="141"/>
  <c r="M671" i="141"/>
  <c r="L671" i="141"/>
  <c r="A671" i="141"/>
  <c r="M670" i="141"/>
  <c r="L670" i="141"/>
  <c r="A670" i="141"/>
  <c r="M669" i="141"/>
  <c r="L669" i="141"/>
  <c r="A669" i="141"/>
  <c r="M668" i="141"/>
  <c r="L668" i="141"/>
  <c r="A668" i="141"/>
  <c r="M667" i="141"/>
  <c r="L667" i="141"/>
  <c r="A667" i="141"/>
  <c r="M666" i="141"/>
  <c r="L666" i="141"/>
  <c r="A666" i="141"/>
  <c r="M665" i="141"/>
  <c r="L665" i="141"/>
  <c r="A665" i="141"/>
  <c r="M664" i="141"/>
  <c r="L664" i="141"/>
  <c r="A664" i="141"/>
  <c r="M663" i="141"/>
  <c r="L663" i="141"/>
  <c r="A663" i="141"/>
  <c r="M662" i="141"/>
  <c r="L662" i="141"/>
  <c r="A662" i="141"/>
  <c r="M661" i="141"/>
  <c r="L661" i="141"/>
  <c r="A661" i="141"/>
  <c r="M660" i="141"/>
  <c r="L660" i="141"/>
  <c r="A660" i="141"/>
  <c r="M659" i="141"/>
  <c r="L659" i="141"/>
  <c r="A659" i="141"/>
  <c r="M658" i="141"/>
  <c r="L658" i="141"/>
  <c r="A658" i="141"/>
  <c r="M657" i="141"/>
  <c r="L657" i="141"/>
  <c r="A657" i="141"/>
  <c r="M656" i="141"/>
  <c r="L656" i="141"/>
  <c r="A656" i="141"/>
  <c r="M655" i="141"/>
  <c r="L655" i="141"/>
  <c r="A655" i="141"/>
  <c r="M654" i="141"/>
  <c r="L654" i="141"/>
  <c r="A654" i="141"/>
  <c r="M653" i="141"/>
  <c r="L653" i="141"/>
  <c r="A653" i="141"/>
  <c r="M652" i="141"/>
  <c r="L652" i="141"/>
  <c r="A652" i="141"/>
  <c r="M651" i="141"/>
  <c r="L651" i="141"/>
  <c r="A651" i="141"/>
  <c r="M650" i="141"/>
  <c r="L650" i="141"/>
  <c r="A650" i="141"/>
  <c r="M649" i="141"/>
  <c r="L649" i="141"/>
  <c r="A649" i="141"/>
  <c r="M648" i="141"/>
  <c r="L648" i="141"/>
  <c r="A648" i="141"/>
  <c r="M647" i="141"/>
  <c r="L647" i="141"/>
  <c r="A647" i="141"/>
  <c r="M646" i="141"/>
  <c r="L646" i="141"/>
  <c r="A646" i="141"/>
  <c r="M645" i="141"/>
  <c r="L645" i="141"/>
  <c r="A645" i="141"/>
  <c r="M644" i="141"/>
  <c r="L644" i="141"/>
  <c r="A644" i="141"/>
  <c r="M643" i="141"/>
  <c r="L643" i="141"/>
  <c r="A643" i="141"/>
  <c r="M642" i="141"/>
  <c r="L642" i="141"/>
  <c r="A642" i="141"/>
  <c r="M641" i="141"/>
  <c r="L641" i="141"/>
  <c r="A641" i="141"/>
  <c r="M640" i="141"/>
  <c r="L640" i="141"/>
  <c r="A640" i="141"/>
  <c r="M639" i="141"/>
  <c r="L639" i="141"/>
  <c r="A639" i="141"/>
  <c r="M638" i="141"/>
  <c r="L638" i="141"/>
  <c r="A638" i="141"/>
  <c r="M637" i="141"/>
  <c r="L637" i="141"/>
  <c r="A637" i="141"/>
  <c r="M636" i="141"/>
  <c r="L636" i="141"/>
  <c r="A636" i="141"/>
  <c r="M635" i="141"/>
  <c r="L635" i="141"/>
  <c r="A635" i="141"/>
  <c r="M634" i="141"/>
  <c r="L634" i="141"/>
  <c r="A634" i="141"/>
  <c r="M633" i="141"/>
  <c r="L633" i="141"/>
  <c r="A633" i="141"/>
  <c r="M632" i="141"/>
  <c r="L632" i="141"/>
  <c r="A632" i="141"/>
  <c r="M631" i="141"/>
  <c r="L631" i="141"/>
  <c r="A631" i="141"/>
  <c r="M630" i="141"/>
  <c r="L630" i="141"/>
  <c r="A630" i="141"/>
  <c r="M629" i="141"/>
  <c r="L629" i="141"/>
  <c r="A629" i="141"/>
  <c r="M628" i="141"/>
  <c r="L628" i="141"/>
  <c r="A628" i="141"/>
  <c r="M627" i="141"/>
  <c r="L627" i="141"/>
  <c r="A627" i="141"/>
  <c r="M626" i="141"/>
  <c r="L626" i="141"/>
  <c r="A626" i="141"/>
  <c r="M625" i="141"/>
  <c r="L625" i="141"/>
  <c r="A625" i="141"/>
  <c r="M624" i="141"/>
  <c r="L624" i="141"/>
  <c r="A624" i="141"/>
  <c r="M623" i="141"/>
  <c r="L623" i="141"/>
  <c r="A623" i="141"/>
  <c r="M622" i="141"/>
  <c r="L622" i="141"/>
  <c r="A622" i="141"/>
  <c r="M621" i="141"/>
  <c r="L621" i="141"/>
  <c r="A621" i="141"/>
  <c r="M620" i="141"/>
  <c r="L620" i="141"/>
  <c r="A620" i="141"/>
  <c r="M619" i="141"/>
  <c r="L619" i="141"/>
  <c r="A619" i="141"/>
  <c r="M618" i="141"/>
  <c r="L618" i="141"/>
  <c r="A618" i="141"/>
  <c r="M617" i="141"/>
  <c r="L617" i="141"/>
  <c r="A617" i="141"/>
  <c r="M616" i="141"/>
  <c r="L616" i="141"/>
  <c r="A616" i="141"/>
  <c r="M615" i="141"/>
  <c r="L615" i="141"/>
  <c r="A615" i="141"/>
  <c r="M614" i="141"/>
  <c r="L614" i="141"/>
  <c r="A614" i="141"/>
  <c r="M613" i="141"/>
  <c r="L613" i="141"/>
  <c r="A613" i="141"/>
  <c r="M612" i="141"/>
  <c r="L612" i="141"/>
  <c r="A612" i="141"/>
  <c r="M611" i="141"/>
  <c r="L611" i="141"/>
  <c r="A611" i="141"/>
  <c r="M610" i="141"/>
  <c r="L610" i="141"/>
  <c r="A610" i="141"/>
  <c r="M609" i="141"/>
  <c r="L609" i="141"/>
  <c r="A609" i="141"/>
  <c r="M608" i="141"/>
  <c r="L608" i="141"/>
  <c r="A608" i="141"/>
  <c r="M607" i="141"/>
  <c r="L607" i="141"/>
  <c r="A607" i="141"/>
  <c r="M606" i="141"/>
  <c r="L606" i="141"/>
  <c r="A606" i="141"/>
  <c r="M605" i="141"/>
  <c r="L605" i="141"/>
  <c r="A605" i="141"/>
  <c r="M604" i="141"/>
  <c r="L604" i="141"/>
  <c r="A604" i="141"/>
  <c r="M603" i="141"/>
  <c r="L603" i="141"/>
  <c r="A603" i="141"/>
  <c r="M602" i="141"/>
  <c r="L602" i="141"/>
  <c r="A602" i="141"/>
  <c r="M601" i="141"/>
  <c r="L601" i="141"/>
  <c r="A601" i="141"/>
  <c r="M600" i="141"/>
  <c r="L600" i="141"/>
  <c r="A600" i="141"/>
  <c r="M599" i="141"/>
  <c r="L599" i="141"/>
  <c r="A599" i="141"/>
  <c r="M598" i="141"/>
  <c r="L598" i="141"/>
  <c r="A598" i="141"/>
  <c r="M597" i="141"/>
  <c r="L597" i="141"/>
  <c r="A597" i="141"/>
  <c r="M596" i="141"/>
  <c r="L596" i="141"/>
  <c r="A596" i="141"/>
  <c r="M595" i="141"/>
  <c r="L595" i="141"/>
  <c r="A595" i="141"/>
  <c r="M594" i="141"/>
  <c r="L594" i="141"/>
  <c r="A594" i="141"/>
  <c r="M593" i="141"/>
  <c r="L593" i="141"/>
  <c r="A593" i="141"/>
  <c r="M592" i="141"/>
  <c r="L592" i="141"/>
  <c r="A592" i="141"/>
  <c r="M591" i="141"/>
  <c r="L591" i="141"/>
  <c r="A591" i="141"/>
  <c r="M590" i="141"/>
  <c r="L590" i="141"/>
  <c r="A590" i="141"/>
  <c r="M589" i="141"/>
  <c r="L589" i="141"/>
  <c r="A589" i="141"/>
  <c r="M588" i="141"/>
  <c r="L588" i="141"/>
  <c r="A588" i="141"/>
  <c r="M587" i="141"/>
  <c r="L587" i="141"/>
  <c r="A587" i="141"/>
  <c r="M586" i="141"/>
  <c r="L586" i="141"/>
  <c r="A586" i="141"/>
  <c r="M585" i="141"/>
  <c r="L585" i="141"/>
  <c r="A585" i="141"/>
  <c r="M584" i="141"/>
  <c r="L584" i="141"/>
  <c r="A584" i="141"/>
  <c r="M583" i="141"/>
  <c r="L583" i="141"/>
  <c r="A583" i="141"/>
  <c r="M582" i="141"/>
  <c r="L582" i="141"/>
  <c r="A582" i="141"/>
  <c r="M581" i="141"/>
  <c r="L581" i="141"/>
  <c r="A581" i="141"/>
  <c r="M580" i="141"/>
  <c r="L580" i="141"/>
  <c r="A580" i="141"/>
  <c r="M579" i="141"/>
  <c r="L579" i="141"/>
  <c r="A579" i="141"/>
  <c r="M578" i="141"/>
  <c r="L578" i="141"/>
  <c r="A578" i="141"/>
  <c r="M577" i="141"/>
  <c r="L577" i="141"/>
  <c r="A577" i="141"/>
  <c r="M576" i="141"/>
  <c r="L576" i="141"/>
  <c r="A576" i="141"/>
  <c r="M575" i="141"/>
  <c r="L575" i="141"/>
  <c r="A575" i="141"/>
  <c r="M574" i="141"/>
  <c r="L574" i="141"/>
  <c r="A574" i="141"/>
  <c r="M573" i="141"/>
  <c r="L573" i="141"/>
  <c r="A573" i="141"/>
  <c r="M572" i="141"/>
  <c r="L572" i="141"/>
  <c r="A572" i="141"/>
  <c r="M571" i="141"/>
  <c r="L571" i="141"/>
  <c r="A571" i="141"/>
  <c r="M570" i="141"/>
  <c r="L570" i="141"/>
  <c r="A570" i="141"/>
  <c r="M569" i="141"/>
  <c r="L569" i="141"/>
  <c r="A569" i="141"/>
  <c r="M568" i="141"/>
  <c r="L568" i="141"/>
  <c r="A568" i="141"/>
  <c r="M567" i="141"/>
  <c r="L567" i="141"/>
  <c r="A567" i="141"/>
  <c r="M566" i="141"/>
  <c r="L566" i="141"/>
  <c r="A566" i="141"/>
  <c r="M565" i="141"/>
  <c r="L565" i="141"/>
  <c r="A565" i="141"/>
  <c r="M564" i="141"/>
  <c r="L564" i="141"/>
  <c r="A564" i="141"/>
  <c r="M563" i="141"/>
  <c r="L563" i="141"/>
  <c r="A563" i="141"/>
  <c r="M562" i="141"/>
  <c r="L562" i="141"/>
  <c r="A562" i="141"/>
  <c r="M561" i="141"/>
  <c r="L561" i="141"/>
  <c r="A561" i="141"/>
  <c r="M560" i="141"/>
  <c r="L560" i="141"/>
  <c r="A560" i="141"/>
  <c r="M559" i="141"/>
  <c r="L559" i="141"/>
  <c r="A559" i="141"/>
  <c r="M558" i="141"/>
  <c r="L558" i="141"/>
  <c r="A558" i="141"/>
  <c r="M557" i="141"/>
  <c r="L557" i="141"/>
  <c r="A557" i="141"/>
  <c r="M556" i="141"/>
  <c r="L556" i="141"/>
  <c r="A556" i="141"/>
  <c r="M555" i="141"/>
  <c r="L555" i="141"/>
  <c r="A555" i="141"/>
  <c r="M554" i="141"/>
  <c r="L554" i="141"/>
  <c r="A554" i="141"/>
  <c r="M553" i="141"/>
  <c r="L553" i="141"/>
  <c r="A553" i="141"/>
  <c r="M552" i="141"/>
  <c r="L552" i="141"/>
  <c r="A552" i="141"/>
  <c r="M551" i="141"/>
  <c r="L551" i="141"/>
  <c r="A551" i="141"/>
  <c r="M550" i="141"/>
  <c r="L550" i="141"/>
  <c r="A550" i="141"/>
  <c r="M549" i="141"/>
  <c r="L549" i="141"/>
  <c r="A549" i="141"/>
  <c r="M548" i="141"/>
  <c r="L548" i="141"/>
  <c r="A548" i="141"/>
  <c r="M547" i="141"/>
  <c r="L547" i="141"/>
  <c r="A547" i="141"/>
  <c r="M546" i="141"/>
  <c r="L546" i="141"/>
  <c r="A546" i="141"/>
  <c r="M545" i="141"/>
  <c r="L545" i="141"/>
  <c r="A545" i="141"/>
  <c r="M544" i="141"/>
  <c r="L544" i="141"/>
  <c r="A544" i="141"/>
  <c r="M543" i="141"/>
  <c r="L543" i="141"/>
  <c r="A543" i="141"/>
  <c r="M542" i="141"/>
  <c r="L542" i="141"/>
  <c r="A542" i="141"/>
  <c r="M541" i="141"/>
  <c r="L541" i="141"/>
  <c r="A541" i="141"/>
  <c r="M540" i="141"/>
  <c r="L540" i="141"/>
  <c r="A540" i="141"/>
  <c r="M539" i="141"/>
  <c r="L539" i="141"/>
  <c r="A539" i="141"/>
  <c r="M538" i="141"/>
  <c r="L538" i="141"/>
  <c r="A538" i="141"/>
  <c r="M537" i="141"/>
  <c r="L537" i="141"/>
  <c r="A537" i="141"/>
  <c r="M536" i="141"/>
  <c r="L536" i="141"/>
  <c r="A536" i="141"/>
  <c r="M535" i="141"/>
  <c r="L535" i="141"/>
  <c r="A535" i="141"/>
  <c r="M534" i="141"/>
  <c r="L534" i="141"/>
  <c r="A534" i="141"/>
  <c r="M533" i="141"/>
  <c r="L533" i="141"/>
  <c r="A533" i="141"/>
  <c r="M532" i="141"/>
  <c r="L532" i="141"/>
  <c r="A532" i="141"/>
  <c r="M531" i="141"/>
  <c r="L531" i="141"/>
  <c r="A531" i="141"/>
  <c r="M530" i="141"/>
  <c r="L530" i="141"/>
  <c r="A530" i="141"/>
  <c r="M529" i="141"/>
  <c r="L529" i="141"/>
  <c r="A529" i="141"/>
  <c r="M528" i="141"/>
  <c r="L528" i="141"/>
  <c r="A528" i="141"/>
  <c r="M527" i="141"/>
  <c r="L527" i="141"/>
  <c r="A527" i="141"/>
  <c r="M526" i="141"/>
  <c r="L526" i="141"/>
  <c r="A526" i="141"/>
  <c r="M525" i="141"/>
  <c r="L525" i="141"/>
  <c r="A525" i="141"/>
  <c r="M524" i="141"/>
  <c r="L524" i="141"/>
  <c r="A524" i="141"/>
  <c r="M523" i="141"/>
  <c r="L523" i="141"/>
  <c r="A523" i="141"/>
  <c r="M522" i="141"/>
  <c r="L522" i="141"/>
  <c r="A522" i="141"/>
  <c r="M521" i="141"/>
  <c r="L521" i="141"/>
  <c r="A521" i="141"/>
  <c r="M520" i="141"/>
  <c r="L520" i="141"/>
  <c r="A520" i="141"/>
  <c r="M519" i="141"/>
  <c r="L519" i="141"/>
  <c r="A519" i="141"/>
  <c r="M518" i="141"/>
  <c r="L518" i="141"/>
  <c r="A518" i="141"/>
  <c r="M517" i="141"/>
  <c r="L517" i="141"/>
  <c r="A517" i="141"/>
  <c r="M516" i="141"/>
  <c r="L516" i="141"/>
  <c r="A516" i="141"/>
  <c r="M515" i="141"/>
  <c r="L515" i="141"/>
  <c r="A515" i="141"/>
  <c r="M514" i="141"/>
  <c r="L514" i="141"/>
  <c r="A514" i="141"/>
  <c r="M513" i="141"/>
  <c r="L513" i="141"/>
  <c r="A513" i="141"/>
  <c r="M512" i="141"/>
  <c r="L512" i="141"/>
  <c r="A512" i="141"/>
  <c r="M511" i="141"/>
  <c r="L511" i="141"/>
  <c r="A511" i="141"/>
  <c r="M510" i="141"/>
  <c r="L510" i="141"/>
  <c r="A510" i="141"/>
  <c r="M509" i="141"/>
  <c r="L509" i="141"/>
  <c r="A509" i="141"/>
  <c r="M508" i="141"/>
  <c r="L508" i="141"/>
  <c r="A508" i="141"/>
  <c r="M507" i="141"/>
  <c r="L507" i="141"/>
  <c r="A507" i="141"/>
  <c r="M506" i="141"/>
  <c r="L506" i="141"/>
  <c r="A506" i="141"/>
  <c r="M505" i="141"/>
  <c r="L505" i="141"/>
  <c r="A505" i="141"/>
  <c r="M504" i="141"/>
  <c r="L504" i="141"/>
  <c r="A504" i="141"/>
  <c r="M503" i="141"/>
  <c r="L503" i="141"/>
  <c r="A503" i="141"/>
  <c r="M502" i="141"/>
  <c r="L502" i="141"/>
  <c r="A502" i="141"/>
  <c r="M501" i="141"/>
  <c r="L501" i="141"/>
  <c r="A501" i="141"/>
  <c r="M500" i="141"/>
  <c r="L500" i="141"/>
  <c r="A500" i="141"/>
  <c r="M499" i="141"/>
  <c r="L499" i="141"/>
  <c r="A499" i="141"/>
  <c r="M498" i="141"/>
  <c r="L498" i="141"/>
  <c r="A498" i="141"/>
  <c r="M497" i="141"/>
  <c r="L497" i="141"/>
  <c r="A497" i="141"/>
  <c r="M496" i="141"/>
  <c r="L496" i="141"/>
  <c r="A496" i="141"/>
  <c r="M495" i="141"/>
  <c r="L495" i="141"/>
  <c r="A495" i="141"/>
  <c r="M494" i="141"/>
  <c r="L494" i="141"/>
  <c r="A494" i="141"/>
  <c r="M493" i="141"/>
  <c r="L493" i="141"/>
  <c r="A493" i="141"/>
  <c r="M492" i="141"/>
  <c r="L492" i="141"/>
  <c r="A492" i="141"/>
  <c r="M491" i="141"/>
  <c r="L491" i="141"/>
  <c r="A491" i="141"/>
  <c r="M490" i="141"/>
  <c r="L490" i="141"/>
  <c r="A490" i="141"/>
  <c r="M489" i="141"/>
  <c r="L489" i="141"/>
  <c r="A489" i="141"/>
  <c r="M488" i="141"/>
  <c r="L488" i="141"/>
  <c r="A488" i="141"/>
  <c r="M487" i="141"/>
  <c r="L487" i="141"/>
  <c r="A487" i="141"/>
  <c r="M486" i="141"/>
  <c r="L486" i="141"/>
  <c r="A486" i="141"/>
  <c r="M485" i="141"/>
  <c r="L485" i="141"/>
  <c r="A485" i="141"/>
  <c r="M484" i="141"/>
  <c r="L484" i="141"/>
  <c r="A484" i="141"/>
  <c r="M483" i="141"/>
  <c r="L483" i="141"/>
  <c r="A483" i="141"/>
  <c r="M482" i="141"/>
  <c r="L482" i="141"/>
  <c r="A482" i="141"/>
  <c r="M481" i="141"/>
  <c r="L481" i="141"/>
  <c r="A481" i="141"/>
  <c r="M480" i="141"/>
  <c r="L480" i="141"/>
  <c r="A480" i="141"/>
  <c r="M479" i="141"/>
  <c r="L479" i="141"/>
  <c r="A479" i="141"/>
  <c r="M478" i="141"/>
  <c r="L478" i="141"/>
  <c r="A478" i="141"/>
  <c r="M477" i="141"/>
  <c r="L477" i="141"/>
  <c r="A477" i="141"/>
  <c r="M476" i="141"/>
  <c r="L476" i="141"/>
  <c r="A476" i="141"/>
  <c r="M475" i="141"/>
  <c r="L475" i="141"/>
  <c r="A475" i="141"/>
  <c r="M474" i="141"/>
  <c r="L474" i="141"/>
  <c r="A474" i="141"/>
  <c r="M473" i="141"/>
  <c r="L473" i="141"/>
  <c r="A473" i="141"/>
  <c r="M472" i="141"/>
  <c r="L472" i="141"/>
  <c r="A472" i="141"/>
  <c r="M471" i="141"/>
  <c r="L471" i="141"/>
  <c r="A471" i="141"/>
  <c r="M470" i="141"/>
  <c r="L470" i="141"/>
  <c r="A470" i="141"/>
  <c r="M469" i="141"/>
  <c r="L469" i="141"/>
  <c r="A469" i="141"/>
  <c r="M468" i="141"/>
  <c r="L468" i="141"/>
  <c r="A468" i="141"/>
  <c r="M467" i="141"/>
  <c r="L467" i="141"/>
  <c r="A467" i="141"/>
  <c r="M466" i="141"/>
  <c r="L466" i="141"/>
  <c r="A466" i="141"/>
  <c r="M465" i="141"/>
  <c r="L465" i="141"/>
  <c r="A465" i="141"/>
  <c r="M464" i="141"/>
  <c r="L464" i="141"/>
  <c r="A464" i="141"/>
  <c r="M463" i="141"/>
  <c r="L463" i="141"/>
  <c r="A463" i="141"/>
  <c r="M462" i="141"/>
  <c r="L462" i="141"/>
  <c r="A462" i="141"/>
  <c r="M461" i="141"/>
  <c r="L461" i="141"/>
  <c r="A461" i="141"/>
  <c r="M460" i="141"/>
  <c r="L460" i="141"/>
  <c r="A460" i="141"/>
  <c r="M459" i="141"/>
  <c r="L459" i="141"/>
  <c r="A459" i="141"/>
  <c r="M458" i="141"/>
  <c r="L458" i="141"/>
  <c r="A458" i="141"/>
  <c r="M457" i="141"/>
  <c r="L457" i="141"/>
  <c r="A457" i="141"/>
  <c r="M456" i="141"/>
  <c r="L456" i="141"/>
  <c r="A456" i="141"/>
  <c r="M455" i="141"/>
  <c r="L455" i="141"/>
  <c r="A455" i="141"/>
  <c r="M454" i="141"/>
  <c r="L454" i="141"/>
  <c r="A454" i="141"/>
  <c r="M453" i="141"/>
  <c r="L453" i="141"/>
  <c r="A453" i="141"/>
  <c r="M452" i="141"/>
  <c r="L452" i="141"/>
  <c r="A452" i="141"/>
  <c r="M451" i="141"/>
  <c r="L451" i="141"/>
  <c r="A451" i="141"/>
  <c r="M450" i="141"/>
  <c r="L450" i="141"/>
  <c r="A450" i="141"/>
  <c r="M449" i="141"/>
  <c r="L449" i="141"/>
  <c r="A449" i="141"/>
  <c r="M448" i="141"/>
  <c r="L448" i="141"/>
  <c r="A448" i="141"/>
  <c r="M447" i="141"/>
  <c r="L447" i="141"/>
  <c r="A447" i="141"/>
  <c r="M446" i="141"/>
  <c r="L446" i="141"/>
  <c r="A446" i="141"/>
  <c r="M445" i="141"/>
  <c r="L445" i="141"/>
  <c r="A445" i="141"/>
  <c r="M444" i="141"/>
  <c r="L444" i="141"/>
  <c r="A444" i="141"/>
  <c r="M443" i="141"/>
  <c r="L443" i="141"/>
  <c r="A443" i="141"/>
  <c r="M442" i="141"/>
  <c r="L442" i="141"/>
  <c r="A442" i="141"/>
  <c r="M441" i="141"/>
  <c r="L441" i="141"/>
  <c r="A441" i="141"/>
  <c r="M440" i="141"/>
  <c r="L440" i="141"/>
  <c r="A440" i="141"/>
  <c r="M439" i="141"/>
  <c r="L439" i="141"/>
  <c r="A439" i="141"/>
  <c r="M438" i="141"/>
  <c r="L438" i="141"/>
  <c r="A438" i="141"/>
  <c r="M437" i="141"/>
  <c r="L437" i="141"/>
  <c r="A437" i="141"/>
  <c r="M436" i="141"/>
  <c r="L436" i="141"/>
  <c r="A436" i="141"/>
  <c r="M435" i="141"/>
  <c r="L435" i="141"/>
  <c r="A435" i="141"/>
  <c r="M434" i="141"/>
  <c r="L434" i="141"/>
  <c r="A434" i="141"/>
  <c r="M433" i="141"/>
  <c r="L433" i="141"/>
  <c r="A433" i="141"/>
  <c r="M432" i="141"/>
  <c r="L432" i="141"/>
  <c r="A432" i="141"/>
  <c r="M431" i="141"/>
  <c r="L431" i="141"/>
  <c r="A431" i="141"/>
  <c r="M430" i="141"/>
  <c r="L430" i="141"/>
  <c r="A430" i="141"/>
  <c r="M429" i="141"/>
  <c r="L429" i="141"/>
  <c r="A429" i="141"/>
  <c r="M428" i="141"/>
  <c r="L428" i="141"/>
  <c r="A428" i="141"/>
  <c r="M427" i="141"/>
  <c r="L427" i="141"/>
  <c r="A427" i="141"/>
  <c r="M426" i="141"/>
  <c r="L426" i="141"/>
  <c r="A426" i="141"/>
  <c r="M425" i="141"/>
  <c r="L425" i="141"/>
  <c r="A425" i="141"/>
  <c r="M424" i="141"/>
  <c r="L424" i="141"/>
  <c r="A424" i="141"/>
  <c r="M423" i="141"/>
  <c r="L423" i="141"/>
  <c r="A423" i="141"/>
  <c r="M422" i="141"/>
  <c r="L422" i="141"/>
  <c r="A422" i="141"/>
  <c r="M421" i="141"/>
  <c r="L421" i="141"/>
  <c r="A421" i="141"/>
  <c r="M420" i="141"/>
  <c r="L420" i="141"/>
  <c r="A420" i="141"/>
  <c r="M419" i="141"/>
  <c r="L419" i="141"/>
  <c r="A419" i="141"/>
  <c r="M418" i="141"/>
  <c r="L418" i="141"/>
  <c r="A418" i="141"/>
  <c r="M417" i="141"/>
  <c r="L417" i="141"/>
  <c r="A417" i="141"/>
  <c r="M416" i="141"/>
  <c r="L416" i="141"/>
  <c r="A416" i="141"/>
  <c r="M415" i="141"/>
  <c r="L415" i="141"/>
  <c r="A415" i="141"/>
  <c r="M414" i="141"/>
  <c r="L414" i="141"/>
  <c r="A414" i="141"/>
  <c r="M413" i="141"/>
  <c r="L413" i="141"/>
  <c r="A413" i="141"/>
  <c r="M412" i="141"/>
  <c r="L412" i="141"/>
  <c r="A412" i="141"/>
  <c r="M411" i="141"/>
  <c r="L411" i="141"/>
  <c r="A411" i="141"/>
  <c r="M410" i="141"/>
  <c r="L410" i="141"/>
  <c r="A410" i="141"/>
  <c r="M409" i="141"/>
  <c r="L409" i="141"/>
  <c r="A409" i="141"/>
  <c r="M408" i="141"/>
  <c r="L408" i="141"/>
  <c r="A408" i="141"/>
  <c r="M407" i="141"/>
  <c r="L407" i="141"/>
  <c r="A407" i="141"/>
  <c r="M406" i="141"/>
  <c r="L406" i="141"/>
  <c r="A406" i="141"/>
  <c r="M405" i="141"/>
  <c r="L405" i="141"/>
  <c r="A405" i="141"/>
  <c r="M404" i="141"/>
  <c r="L404" i="141"/>
  <c r="A404" i="141"/>
  <c r="M403" i="141"/>
  <c r="L403" i="141"/>
  <c r="A403" i="141"/>
  <c r="M402" i="141"/>
  <c r="L402" i="141"/>
  <c r="A402" i="141"/>
  <c r="M401" i="141"/>
  <c r="L401" i="141"/>
  <c r="A401" i="141"/>
  <c r="M400" i="141"/>
  <c r="L400" i="141"/>
  <c r="A400" i="141"/>
  <c r="M399" i="141"/>
  <c r="L399" i="141"/>
  <c r="A399" i="141"/>
  <c r="M398" i="141"/>
  <c r="L398" i="141"/>
  <c r="A398" i="141"/>
  <c r="M397" i="141"/>
  <c r="L397" i="141"/>
  <c r="A397" i="141"/>
  <c r="M396" i="141"/>
  <c r="L396" i="141"/>
  <c r="A396" i="141"/>
  <c r="M395" i="141"/>
  <c r="L395" i="141"/>
  <c r="A395" i="141"/>
  <c r="M394" i="141"/>
  <c r="L394" i="141"/>
  <c r="A394" i="141"/>
  <c r="M393" i="141"/>
  <c r="L393" i="141"/>
  <c r="A393" i="141"/>
  <c r="M392" i="141"/>
  <c r="L392" i="141"/>
  <c r="A392" i="141"/>
  <c r="M391" i="141"/>
  <c r="L391" i="141"/>
  <c r="A391" i="141"/>
  <c r="M390" i="141"/>
  <c r="L390" i="141"/>
  <c r="A390" i="141"/>
  <c r="M389" i="141"/>
  <c r="L389" i="141"/>
  <c r="A389" i="141"/>
  <c r="M388" i="141"/>
  <c r="L388" i="141"/>
  <c r="A388" i="141"/>
  <c r="M387" i="141"/>
  <c r="L387" i="141"/>
  <c r="A387" i="141"/>
  <c r="M386" i="141"/>
  <c r="L386" i="141"/>
  <c r="A386" i="141"/>
  <c r="M385" i="141"/>
  <c r="L385" i="141"/>
  <c r="A385" i="141"/>
  <c r="M384" i="141"/>
  <c r="L384" i="141"/>
  <c r="A384" i="141"/>
  <c r="M383" i="141"/>
  <c r="L383" i="141"/>
  <c r="A383" i="141"/>
  <c r="M382" i="141"/>
  <c r="L382" i="141"/>
  <c r="A382" i="141"/>
  <c r="M381" i="141"/>
  <c r="L381" i="141"/>
  <c r="A381" i="141"/>
  <c r="M380" i="141"/>
  <c r="L380" i="141"/>
  <c r="A380" i="141"/>
  <c r="M379" i="141"/>
  <c r="L379" i="141"/>
  <c r="A379" i="141"/>
  <c r="M378" i="141"/>
  <c r="L378" i="141"/>
  <c r="A378" i="141"/>
  <c r="M377" i="141"/>
  <c r="L377" i="141"/>
  <c r="A377" i="141"/>
  <c r="M376" i="141"/>
  <c r="L376" i="141"/>
  <c r="A376" i="141"/>
  <c r="M375" i="141"/>
  <c r="L375" i="141"/>
  <c r="A375" i="141"/>
  <c r="M374" i="141"/>
  <c r="L374" i="141"/>
  <c r="A374" i="141"/>
  <c r="M373" i="141"/>
  <c r="L373" i="141"/>
  <c r="A373" i="141"/>
  <c r="M372" i="141"/>
  <c r="L372" i="141"/>
  <c r="A372" i="141"/>
  <c r="M371" i="141"/>
  <c r="L371" i="141"/>
  <c r="A371" i="141"/>
  <c r="M370" i="141"/>
  <c r="L370" i="141"/>
  <c r="A370" i="141"/>
  <c r="M369" i="141"/>
  <c r="L369" i="141"/>
  <c r="A369" i="141"/>
  <c r="M368" i="141"/>
  <c r="L368" i="141"/>
  <c r="A368" i="141"/>
  <c r="M367" i="141"/>
  <c r="L367" i="141"/>
  <c r="A367" i="141"/>
  <c r="M366" i="141"/>
  <c r="L366" i="141"/>
  <c r="A366" i="141"/>
  <c r="M365" i="141"/>
  <c r="L365" i="141"/>
  <c r="A365" i="141"/>
  <c r="M364" i="141"/>
  <c r="L364" i="141"/>
  <c r="A364" i="141"/>
  <c r="M363" i="141"/>
  <c r="L363" i="141"/>
  <c r="A363" i="141"/>
  <c r="M362" i="141"/>
  <c r="L362" i="141"/>
  <c r="A362" i="141"/>
  <c r="M361" i="141"/>
  <c r="L361" i="141"/>
  <c r="A361" i="141"/>
  <c r="M360" i="141"/>
  <c r="L360" i="141"/>
  <c r="A360" i="141"/>
  <c r="M359" i="141"/>
  <c r="L359" i="141"/>
  <c r="A359" i="141"/>
  <c r="M358" i="141"/>
  <c r="L358" i="141"/>
  <c r="A358" i="141"/>
  <c r="M357" i="141"/>
  <c r="L357" i="141"/>
  <c r="A357" i="141"/>
  <c r="M356" i="141"/>
  <c r="L356" i="141"/>
  <c r="A356" i="141"/>
  <c r="M355" i="141"/>
  <c r="L355" i="141"/>
  <c r="A355" i="141"/>
  <c r="M354" i="141"/>
  <c r="L354" i="141"/>
  <c r="A354" i="141"/>
  <c r="M353" i="141"/>
  <c r="L353" i="141"/>
  <c r="A353" i="141"/>
  <c r="M352" i="141"/>
  <c r="L352" i="141"/>
  <c r="A352" i="141"/>
  <c r="M351" i="141"/>
  <c r="L351" i="141"/>
  <c r="A351" i="141"/>
  <c r="M350" i="141"/>
  <c r="L350" i="141"/>
  <c r="A350" i="141"/>
  <c r="M349" i="141"/>
  <c r="L349" i="141"/>
  <c r="A349" i="141"/>
  <c r="M348" i="141"/>
  <c r="L348" i="141"/>
  <c r="A348" i="141"/>
  <c r="M347" i="141"/>
  <c r="L347" i="141"/>
  <c r="A347" i="141"/>
  <c r="M346" i="141"/>
  <c r="L346" i="141"/>
  <c r="A346" i="141"/>
  <c r="M345" i="141"/>
  <c r="L345" i="141"/>
  <c r="A345" i="141"/>
  <c r="M344" i="141"/>
  <c r="L344" i="141"/>
  <c r="A344" i="141"/>
  <c r="M343" i="141"/>
  <c r="L343" i="141"/>
  <c r="A343" i="141"/>
  <c r="M342" i="141"/>
  <c r="L342" i="141"/>
  <c r="A342" i="141"/>
  <c r="M341" i="141"/>
  <c r="L341" i="141"/>
  <c r="A341" i="141"/>
  <c r="M340" i="141"/>
  <c r="L340" i="141"/>
  <c r="A340" i="141"/>
  <c r="M339" i="141"/>
  <c r="L339" i="141"/>
  <c r="A339" i="141"/>
  <c r="M338" i="141"/>
  <c r="L338" i="141"/>
  <c r="A338" i="141"/>
  <c r="M337" i="141"/>
  <c r="L337" i="141"/>
  <c r="A337" i="141"/>
  <c r="M336" i="141"/>
  <c r="L336" i="141"/>
  <c r="A336" i="141"/>
  <c r="M335" i="141"/>
  <c r="L335" i="141"/>
  <c r="A335" i="141"/>
  <c r="M334" i="141"/>
  <c r="L334" i="141"/>
  <c r="A334" i="141"/>
  <c r="M333" i="141"/>
  <c r="L333" i="141"/>
  <c r="A333" i="141"/>
  <c r="M332" i="141"/>
  <c r="L332" i="141"/>
  <c r="A332" i="141"/>
  <c r="M331" i="141"/>
  <c r="L331" i="141"/>
  <c r="A331" i="141"/>
  <c r="M330" i="141"/>
  <c r="L330" i="141"/>
  <c r="A330" i="141"/>
  <c r="M329" i="141"/>
  <c r="L329" i="141"/>
  <c r="A329" i="141"/>
  <c r="M328" i="141"/>
  <c r="L328" i="141"/>
  <c r="A328" i="141"/>
  <c r="M327" i="141"/>
  <c r="L327" i="141"/>
  <c r="A327" i="141"/>
  <c r="M326" i="141"/>
  <c r="L326" i="141"/>
  <c r="A326" i="141"/>
  <c r="M325" i="141"/>
  <c r="L325" i="141"/>
  <c r="A325" i="141"/>
  <c r="M324" i="141"/>
  <c r="L324" i="141"/>
  <c r="A324" i="141"/>
  <c r="M323" i="141"/>
  <c r="L323" i="141"/>
  <c r="A323" i="141"/>
  <c r="M322" i="141"/>
  <c r="L322" i="141"/>
  <c r="A322" i="141"/>
  <c r="M321" i="141"/>
  <c r="L321" i="141"/>
  <c r="A321" i="141"/>
  <c r="M320" i="141"/>
  <c r="L320" i="141"/>
  <c r="A320" i="141"/>
  <c r="M319" i="141"/>
  <c r="L319" i="141"/>
  <c r="A319" i="141"/>
  <c r="M318" i="141"/>
  <c r="L318" i="141"/>
  <c r="A318" i="141"/>
  <c r="M317" i="141"/>
  <c r="L317" i="141"/>
  <c r="A317" i="141"/>
  <c r="M316" i="141"/>
  <c r="L316" i="141"/>
  <c r="A316" i="141"/>
  <c r="M315" i="141"/>
  <c r="L315" i="141"/>
  <c r="A315" i="141"/>
  <c r="M314" i="141"/>
  <c r="L314" i="141"/>
  <c r="A314" i="141"/>
  <c r="M313" i="141"/>
  <c r="L313" i="141"/>
  <c r="A313" i="141"/>
  <c r="M312" i="141"/>
  <c r="L312" i="141"/>
  <c r="A312" i="141"/>
  <c r="M311" i="141"/>
  <c r="L311" i="141"/>
  <c r="A311" i="141"/>
  <c r="M310" i="141"/>
  <c r="L310" i="141"/>
  <c r="A310" i="141"/>
  <c r="M309" i="141"/>
  <c r="L309" i="141"/>
  <c r="A309" i="141"/>
  <c r="M308" i="141"/>
  <c r="L308" i="141"/>
  <c r="A308" i="141"/>
  <c r="M307" i="141"/>
  <c r="L307" i="141"/>
  <c r="A307" i="141"/>
  <c r="M306" i="141"/>
  <c r="L306" i="141"/>
  <c r="A306" i="141"/>
  <c r="M305" i="141"/>
  <c r="L305" i="141"/>
  <c r="A305" i="141"/>
  <c r="M304" i="141"/>
  <c r="L304" i="141"/>
  <c r="A304" i="141"/>
  <c r="M303" i="141"/>
  <c r="L303" i="141"/>
  <c r="A303" i="141"/>
  <c r="M302" i="141"/>
  <c r="L302" i="141"/>
  <c r="A302" i="141"/>
  <c r="M301" i="141"/>
  <c r="L301" i="141"/>
  <c r="A301" i="141"/>
  <c r="M300" i="141"/>
  <c r="L300" i="141"/>
  <c r="A300" i="141"/>
  <c r="M299" i="141"/>
  <c r="L299" i="141"/>
  <c r="A299" i="141"/>
  <c r="M298" i="141"/>
  <c r="L298" i="141"/>
  <c r="A298" i="141"/>
  <c r="M297" i="141"/>
  <c r="L297" i="141"/>
  <c r="A297" i="141"/>
  <c r="M296" i="141"/>
  <c r="L296" i="141"/>
  <c r="A296" i="141"/>
  <c r="M295" i="141"/>
  <c r="L295" i="141"/>
  <c r="A295" i="141"/>
  <c r="M294" i="141"/>
  <c r="L294" i="141"/>
  <c r="A294" i="141"/>
  <c r="M293" i="141"/>
  <c r="L293" i="141"/>
  <c r="A293" i="141"/>
  <c r="M292" i="141"/>
  <c r="L292" i="141"/>
  <c r="A292" i="141"/>
  <c r="M291" i="141"/>
  <c r="L291" i="141"/>
  <c r="A291" i="141"/>
  <c r="M290" i="141"/>
  <c r="L290" i="141"/>
  <c r="A290" i="141"/>
  <c r="M289" i="141"/>
  <c r="L289" i="141"/>
  <c r="A289" i="141"/>
  <c r="M288" i="141"/>
  <c r="L288" i="141"/>
  <c r="A288" i="141"/>
  <c r="M287" i="141"/>
  <c r="L287" i="141"/>
  <c r="A287" i="141"/>
  <c r="M286" i="141"/>
  <c r="L286" i="141"/>
  <c r="A286" i="141"/>
  <c r="M285" i="141"/>
  <c r="L285" i="141"/>
  <c r="A285" i="141"/>
  <c r="M284" i="141"/>
  <c r="L284" i="141"/>
  <c r="A284" i="141"/>
  <c r="M283" i="141"/>
  <c r="L283" i="141"/>
  <c r="A283" i="141"/>
  <c r="M282" i="141"/>
  <c r="L282" i="141"/>
  <c r="A282" i="141"/>
  <c r="M281" i="141"/>
  <c r="L281" i="141"/>
  <c r="A281" i="141"/>
  <c r="M280" i="141"/>
  <c r="L280" i="141"/>
  <c r="A280" i="141"/>
  <c r="M279" i="141"/>
  <c r="L279" i="141"/>
  <c r="A279" i="141"/>
  <c r="M278" i="141"/>
  <c r="L278" i="141"/>
  <c r="A278" i="141"/>
  <c r="M277" i="141"/>
  <c r="L277" i="141"/>
  <c r="A277" i="141"/>
  <c r="M276" i="141"/>
  <c r="L276" i="141"/>
  <c r="A276" i="141"/>
  <c r="M275" i="141"/>
  <c r="L275" i="141"/>
  <c r="A275" i="141"/>
  <c r="M274" i="141"/>
  <c r="L274" i="141"/>
  <c r="A274" i="141"/>
  <c r="M273" i="141"/>
  <c r="L273" i="141"/>
  <c r="A273" i="141"/>
  <c r="M272" i="141"/>
  <c r="L272" i="141"/>
  <c r="A272" i="141"/>
  <c r="M271" i="141"/>
  <c r="L271" i="141"/>
  <c r="A271" i="141"/>
  <c r="M270" i="141"/>
  <c r="L270" i="141"/>
  <c r="A270" i="141"/>
  <c r="M269" i="141"/>
  <c r="L269" i="141"/>
  <c r="A269" i="141"/>
  <c r="M268" i="141"/>
  <c r="L268" i="141"/>
  <c r="A268" i="141"/>
  <c r="M267" i="141"/>
  <c r="L267" i="141"/>
  <c r="A267" i="141"/>
  <c r="M266" i="141"/>
  <c r="L266" i="141"/>
  <c r="A266" i="141"/>
  <c r="M265" i="141"/>
  <c r="L265" i="141"/>
  <c r="A265" i="141"/>
  <c r="M264" i="141"/>
  <c r="L264" i="141"/>
  <c r="A264" i="141"/>
  <c r="M263" i="141"/>
  <c r="L263" i="141"/>
  <c r="A263" i="141"/>
  <c r="M262" i="141"/>
  <c r="L262" i="141"/>
  <c r="A262" i="141"/>
  <c r="M261" i="141"/>
  <c r="L261" i="141"/>
  <c r="A261" i="141"/>
  <c r="M260" i="141"/>
  <c r="L260" i="141"/>
  <c r="A260" i="141"/>
  <c r="M259" i="141"/>
  <c r="L259" i="141"/>
  <c r="A259" i="141"/>
  <c r="M258" i="141"/>
  <c r="L258" i="141"/>
  <c r="A258" i="141"/>
  <c r="M257" i="141"/>
  <c r="L257" i="141"/>
  <c r="A257" i="141"/>
  <c r="M256" i="141"/>
  <c r="L256" i="141"/>
  <c r="A256" i="141"/>
  <c r="M255" i="141"/>
  <c r="L255" i="141"/>
  <c r="A255" i="141"/>
  <c r="M254" i="141"/>
  <c r="L254" i="141"/>
  <c r="A254" i="141"/>
  <c r="M253" i="141"/>
  <c r="L253" i="141"/>
  <c r="A253" i="141"/>
  <c r="M252" i="141"/>
  <c r="L252" i="141"/>
  <c r="A252" i="141"/>
  <c r="M251" i="141"/>
  <c r="L251" i="141"/>
  <c r="A251" i="141"/>
  <c r="M250" i="141"/>
  <c r="L250" i="141"/>
  <c r="A250" i="141"/>
  <c r="M249" i="141"/>
  <c r="L249" i="141"/>
  <c r="A249" i="141"/>
  <c r="M248" i="141"/>
  <c r="L248" i="141"/>
  <c r="A248" i="141"/>
  <c r="M247" i="141"/>
  <c r="L247" i="141"/>
  <c r="A247" i="141"/>
  <c r="M246" i="141"/>
  <c r="L246" i="141"/>
  <c r="A246" i="141"/>
  <c r="M245" i="141"/>
  <c r="L245" i="141"/>
  <c r="A245" i="141"/>
  <c r="M244" i="141"/>
  <c r="L244" i="141"/>
  <c r="A244" i="141"/>
  <c r="M243" i="141"/>
  <c r="L243" i="141"/>
  <c r="A243" i="141"/>
  <c r="M242" i="141"/>
  <c r="L242" i="141"/>
  <c r="A242" i="141"/>
  <c r="M241" i="141"/>
  <c r="L241" i="141"/>
  <c r="A241" i="141"/>
  <c r="M240" i="141"/>
  <c r="L240" i="141"/>
  <c r="A240" i="141"/>
  <c r="M239" i="141"/>
  <c r="L239" i="141"/>
  <c r="A239" i="141"/>
  <c r="M238" i="141"/>
  <c r="L238" i="141"/>
  <c r="A238" i="141"/>
  <c r="M237" i="141"/>
  <c r="L237" i="141"/>
  <c r="A237" i="141"/>
  <c r="M236" i="141"/>
  <c r="L236" i="141"/>
  <c r="A236" i="141"/>
  <c r="M235" i="141"/>
  <c r="L235" i="141"/>
  <c r="A235" i="141"/>
  <c r="M234" i="141"/>
  <c r="L234" i="141"/>
  <c r="A234" i="141"/>
  <c r="M233" i="141"/>
  <c r="L233" i="141"/>
  <c r="A233" i="141"/>
  <c r="M232" i="141"/>
  <c r="L232" i="141"/>
  <c r="A232" i="141"/>
  <c r="M231" i="141"/>
  <c r="L231" i="141"/>
  <c r="A231" i="141"/>
  <c r="M230" i="141"/>
  <c r="L230" i="141"/>
  <c r="A230" i="141"/>
  <c r="M229" i="141"/>
  <c r="L229" i="141"/>
  <c r="A229" i="141"/>
  <c r="M228" i="141"/>
  <c r="L228" i="141"/>
  <c r="A228" i="141"/>
  <c r="M227" i="141"/>
  <c r="L227" i="141"/>
  <c r="A227" i="141"/>
  <c r="M226" i="141"/>
  <c r="L226" i="141"/>
  <c r="A226" i="141"/>
  <c r="M225" i="141"/>
  <c r="L225" i="141"/>
  <c r="A225" i="141"/>
  <c r="M224" i="141"/>
  <c r="L224" i="141"/>
  <c r="A224" i="141"/>
  <c r="M223" i="141"/>
  <c r="L223" i="141"/>
  <c r="A223" i="141"/>
  <c r="M222" i="141"/>
  <c r="L222" i="141"/>
  <c r="A222" i="141"/>
  <c r="M221" i="141"/>
  <c r="L221" i="141"/>
  <c r="A221" i="141"/>
  <c r="M220" i="141"/>
  <c r="L220" i="141"/>
  <c r="A220" i="141"/>
  <c r="M219" i="141"/>
  <c r="L219" i="141"/>
  <c r="A219" i="141"/>
  <c r="M218" i="141"/>
  <c r="L218" i="141"/>
  <c r="A218" i="141"/>
  <c r="M217" i="141"/>
  <c r="L217" i="141"/>
  <c r="A217" i="141"/>
  <c r="M216" i="141"/>
  <c r="L216" i="141"/>
  <c r="A216" i="141"/>
  <c r="M215" i="141"/>
  <c r="L215" i="141"/>
  <c r="A215" i="141"/>
  <c r="M214" i="141"/>
  <c r="L214" i="141"/>
  <c r="A214" i="141"/>
  <c r="M213" i="141"/>
  <c r="L213" i="141"/>
  <c r="A213" i="141"/>
  <c r="M212" i="141"/>
  <c r="L212" i="141"/>
  <c r="A212" i="141"/>
  <c r="M211" i="141"/>
  <c r="L211" i="141"/>
  <c r="A211" i="141"/>
  <c r="M210" i="141"/>
  <c r="L210" i="141"/>
  <c r="A210" i="141"/>
  <c r="M209" i="141"/>
  <c r="L209" i="141"/>
  <c r="A209" i="141"/>
  <c r="M208" i="141"/>
  <c r="L208" i="141"/>
  <c r="A208" i="141"/>
  <c r="M207" i="141"/>
  <c r="L207" i="141"/>
  <c r="A207" i="141"/>
  <c r="M206" i="141"/>
  <c r="L206" i="141"/>
  <c r="A206" i="141"/>
  <c r="M205" i="141"/>
  <c r="L205" i="141"/>
  <c r="A205" i="141"/>
  <c r="M204" i="141"/>
  <c r="L204" i="141"/>
  <c r="A204" i="141"/>
  <c r="M203" i="141"/>
  <c r="L203" i="141"/>
  <c r="A203" i="141"/>
  <c r="M202" i="141"/>
  <c r="L202" i="141"/>
  <c r="A202" i="141"/>
  <c r="M201" i="141"/>
  <c r="L201" i="141"/>
  <c r="A201" i="141"/>
  <c r="M200" i="141"/>
  <c r="L200" i="141"/>
  <c r="A200" i="141"/>
  <c r="M199" i="141"/>
  <c r="L199" i="141"/>
  <c r="A199" i="141"/>
  <c r="M198" i="141"/>
  <c r="L198" i="141"/>
  <c r="A198" i="141"/>
  <c r="M197" i="141"/>
  <c r="L197" i="141"/>
  <c r="A197" i="141"/>
  <c r="M196" i="141"/>
  <c r="L196" i="141"/>
  <c r="A196" i="141"/>
  <c r="M195" i="141"/>
  <c r="L195" i="141"/>
  <c r="A195" i="141"/>
  <c r="M194" i="141"/>
  <c r="L194" i="141"/>
  <c r="A194" i="141"/>
  <c r="M193" i="141"/>
  <c r="L193" i="141"/>
  <c r="A193" i="141"/>
  <c r="M192" i="141"/>
  <c r="L192" i="141"/>
  <c r="A192" i="141"/>
  <c r="M191" i="141"/>
  <c r="L191" i="141"/>
  <c r="A191" i="141"/>
  <c r="M190" i="141"/>
  <c r="L190" i="141"/>
  <c r="A190" i="141"/>
  <c r="M189" i="141"/>
  <c r="L189" i="141"/>
  <c r="A189" i="141"/>
  <c r="M188" i="141"/>
  <c r="L188" i="141"/>
  <c r="A188" i="141"/>
  <c r="M187" i="141"/>
  <c r="L187" i="141"/>
  <c r="A187" i="141"/>
  <c r="M186" i="141"/>
  <c r="L186" i="141"/>
  <c r="A186" i="141"/>
  <c r="M185" i="141"/>
  <c r="L185" i="141"/>
  <c r="A185" i="141"/>
  <c r="M184" i="141"/>
  <c r="L184" i="141"/>
  <c r="A184" i="141"/>
  <c r="M183" i="141"/>
  <c r="L183" i="141"/>
  <c r="A183" i="141"/>
  <c r="M182" i="141"/>
  <c r="L182" i="141"/>
  <c r="A182" i="141"/>
  <c r="M181" i="141"/>
  <c r="L181" i="141"/>
  <c r="A181" i="141"/>
  <c r="M180" i="141"/>
  <c r="L180" i="141"/>
  <c r="A180" i="141"/>
  <c r="M179" i="141"/>
  <c r="L179" i="141"/>
  <c r="A179" i="141"/>
  <c r="M178" i="141"/>
  <c r="L178" i="141"/>
  <c r="A178" i="141"/>
  <c r="M177" i="141"/>
  <c r="L177" i="141"/>
  <c r="A177" i="141"/>
  <c r="M176" i="141"/>
  <c r="L176" i="141"/>
  <c r="A176" i="141"/>
  <c r="M175" i="141"/>
  <c r="L175" i="141"/>
  <c r="A175" i="141"/>
  <c r="M174" i="141"/>
  <c r="L174" i="141"/>
  <c r="A174" i="141"/>
  <c r="M173" i="141"/>
  <c r="L173" i="141"/>
  <c r="A173" i="141"/>
  <c r="M172" i="141"/>
  <c r="L172" i="141"/>
  <c r="A172" i="141"/>
  <c r="M171" i="141"/>
  <c r="L171" i="141"/>
  <c r="A171" i="141"/>
  <c r="M170" i="141"/>
  <c r="L170" i="141"/>
  <c r="A170" i="141"/>
  <c r="M169" i="141"/>
  <c r="L169" i="141"/>
  <c r="A169" i="141"/>
  <c r="M168" i="141"/>
  <c r="L168" i="141"/>
  <c r="A168" i="141"/>
  <c r="M167" i="141"/>
  <c r="L167" i="141"/>
  <c r="A167" i="141"/>
  <c r="M166" i="141"/>
  <c r="L166" i="141"/>
  <c r="A166" i="141"/>
  <c r="M165" i="141"/>
  <c r="L165" i="141"/>
  <c r="A165" i="141"/>
  <c r="M164" i="141"/>
  <c r="L164" i="141"/>
  <c r="A164" i="141"/>
  <c r="M163" i="141"/>
  <c r="L163" i="141"/>
  <c r="A163" i="141"/>
  <c r="M162" i="141"/>
  <c r="L162" i="141"/>
  <c r="A162" i="141"/>
  <c r="M161" i="141"/>
  <c r="L161" i="141"/>
  <c r="A161" i="141"/>
  <c r="M160" i="141"/>
  <c r="L160" i="141"/>
  <c r="A160" i="141"/>
  <c r="M159" i="141"/>
  <c r="L159" i="141"/>
  <c r="A159" i="141"/>
  <c r="M158" i="141"/>
  <c r="L158" i="141"/>
  <c r="A158" i="141"/>
  <c r="M157" i="141"/>
  <c r="L157" i="141"/>
  <c r="A157" i="141"/>
  <c r="M156" i="141"/>
  <c r="L156" i="141"/>
  <c r="A156" i="141"/>
  <c r="M155" i="141"/>
  <c r="L155" i="141"/>
  <c r="A155" i="141"/>
  <c r="M154" i="141"/>
  <c r="L154" i="141"/>
  <c r="A154" i="141"/>
  <c r="M153" i="141"/>
  <c r="L153" i="141"/>
  <c r="A153" i="141"/>
  <c r="M152" i="141"/>
  <c r="L152" i="141"/>
  <c r="A152" i="141"/>
  <c r="M151" i="141"/>
  <c r="L151" i="141"/>
  <c r="A151" i="141"/>
  <c r="M150" i="141"/>
  <c r="L150" i="141"/>
  <c r="A150" i="141"/>
  <c r="M149" i="141"/>
  <c r="L149" i="141"/>
  <c r="A149" i="141"/>
  <c r="M148" i="141"/>
  <c r="L148" i="141"/>
  <c r="A148" i="141"/>
  <c r="M147" i="141"/>
  <c r="L147" i="141"/>
  <c r="A147" i="141"/>
  <c r="M146" i="141"/>
  <c r="L146" i="141"/>
  <c r="A146" i="141"/>
  <c r="M145" i="141"/>
  <c r="L145" i="141"/>
  <c r="A145" i="141"/>
  <c r="M144" i="141"/>
  <c r="L144" i="141"/>
  <c r="A144" i="141"/>
  <c r="M143" i="141"/>
  <c r="L143" i="141"/>
  <c r="A143" i="141"/>
  <c r="M142" i="141"/>
  <c r="L142" i="141"/>
  <c r="A142" i="141"/>
  <c r="M141" i="141"/>
  <c r="L141" i="141"/>
  <c r="A141" i="141"/>
  <c r="M140" i="141"/>
  <c r="L140" i="141"/>
  <c r="A140" i="141"/>
  <c r="M139" i="141"/>
  <c r="L139" i="141"/>
  <c r="A139" i="141"/>
  <c r="M138" i="141"/>
  <c r="L138" i="141"/>
  <c r="A138" i="141"/>
  <c r="M137" i="141"/>
  <c r="L137" i="141"/>
  <c r="A137" i="141"/>
  <c r="M136" i="141"/>
  <c r="L136" i="141"/>
  <c r="A136" i="141"/>
  <c r="M135" i="141"/>
  <c r="L135" i="141"/>
  <c r="A135" i="141"/>
  <c r="M134" i="141"/>
  <c r="L134" i="141"/>
  <c r="A134" i="141"/>
  <c r="M133" i="141"/>
  <c r="L133" i="141"/>
  <c r="A133" i="141"/>
  <c r="M132" i="141"/>
  <c r="L132" i="141"/>
  <c r="A132" i="141"/>
  <c r="M131" i="141"/>
  <c r="L131" i="141"/>
  <c r="A131" i="141"/>
  <c r="M130" i="141"/>
  <c r="L130" i="141"/>
  <c r="A130" i="141"/>
  <c r="M129" i="141"/>
  <c r="L129" i="141"/>
  <c r="A129" i="141"/>
  <c r="M128" i="141"/>
  <c r="L128" i="141"/>
  <c r="A128" i="141"/>
  <c r="M127" i="141"/>
  <c r="L127" i="141"/>
  <c r="A127" i="141"/>
  <c r="M126" i="141"/>
  <c r="L126" i="141"/>
  <c r="A126" i="141"/>
  <c r="M125" i="141"/>
  <c r="L125" i="141"/>
  <c r="A125" i="141"/>
  <c r="M124" i="141"/>
  <c r="L124" i="141"/>
  <c r="A124" i="141"/>
  <c r="M123" i="141"/>
  <c r="L123" i="141"/>
  <c r="A123" i="141"/>
  <c r="M122" i="141"/>
  <c r="L122" i="141"/>
  <c r="A122" i="141"/>
  <c r="M121" i="141"/>
  <c r="L121" i="141"/>
  <c r="A121" i="141"/>
  <c r="M120" i="141"/>
  <c r="L120" i="141"/>
  <c r="A120" i="141"/>
  <c r="M119" i="141"/>
  <c r="L119" i="141"/>
  <c r="A119" i="141"/>
  <c r="M118" i="141"/>
  <c r="L118" i="141"/>
  <c r="A118" i="141"/>
  <c r="M117" i="141"/>
  <c r="L117" i="141"/>
  <c r="A117" i="141"/>
  <c r="M116" i="141"/>
  <c r="L116" i="141"/>
  <c r="A116" i="141"/>
  <c r="M115" i="141"/>
  <c r="L115" i="141"/>
  <c r="A115" i="141"/>
  <c r="M114" i="141"/>
  <c r="L114" i="141"/>
  <c r="A114" i="141"/>
  <c r="M113" i="141"/>
  <c r="L113" i="141"/>
  <c r="A113" i="141"/>
  <c r="M112" i="141"/>
  <c r="L112" i="141"/>
  <c r="A112" i="141"/>
  <c r="M111" i="141"/>
  <c r="L111" i="141"/>
  <c r="A111" i="141"/>
  <c r="M110" i="141"/>
  <c r="L110" i="141"/>
  <c r="A110" i="141"/>
  <c r="M109" i="141"/>
  <c r="L109" i="141"/>
  <c r="A109" i="141"/>
  <c r="M108" i="141"/>
  <c r="L108" i="141"/>
  <c r="A108" i="141"/>
  <c r="M107" i="141"/>
  <c r="L107" i="141"/>
  <c r="A107" i="141"/>
  <c r="M106" i="141"/>
  <c r="L106" i="141"/>
  <c r="A106" i="141"/>
  <c r="M105" i="141"/>
  <c r="L105" i="141"/>
  <c r="A105" i="141"/>
  <c r="M104" i="141"/>
  <c r="L104" i="141"/>
  <c r="A104" i="141"/>
  <c r="M103" i="141"/>
  <c r="L103" i="141"/>
  <c r="A103" i="141"/>
  <c r="M102" i="141"/>
  <c r="L102" i="141"/>
  <c r="A102" i="141"/>
  <c r="M101" i="141"/>
  <c r="L101" i="141"/>
  <c r="A101" i="141"/>
  <c r="M100" i="141"/>
  <c r="L100" i="141"/>
  <c r="A100" i="141"/>
  <c r="M99" i="141"/>
  <c r="L99" i="141"/>
  <c r="A99" i="141"/>
  <c r="M98" i="141"/>
  <c r="L98" i="141"/>
  <c r="A98" i="141"/>
  <c r="M97" i="141"/>
  <c r="L97" i="141"/>
  <c r="A97" i="141"/>
  <c r="M96" i="141"/>
  <c r="L96" i="141"/>
  <c r="A96" i="141"/>
  <c r="M95" i="141"/>
  <c r="L95" i="141"/>
  <c r="A95" i="141"/>
  <c r="M94" i="141"/>
  <c r="L94" i="141"/>
  <c r="A94" i="141"/>
  <c r="M93" i="141"/>
  <c r="L93" i="141"/>
  <c r="A93" i="141"/>
  <c r="M92" i="141"/>
  <c r="L92" i="141"/>
  <c r="A92" i="141"/>
  <c r="M91" i="141"/>
  <c r="L91" i="141"/>
  <c r="A91" i="141"/>
  <c r="M90" i="141"/>
  <c r="L90" i="141"/>
  <c r="A90" i="141"/>
  <c r="M89" i="141"/>
  <c r="L89" i="141"/>
  <c r="A89" i="141"/>
  <c r="M88" i="141"/>
  <c r="L88" i="141"/>
  <c r="A88" i="141"/>
  <c r="M87" i="141"/>
  <c r="L87" i="141"/>
  <c r="A87" i="141"/>
  <c r="M86" i="141"/>
  <c r="L86" i="141"/>
  <c r="A86" i="141"/>
  <c r="M85" i="141"/>
  <c r="L85" i="141"/>
  <c r="A85" i="141"/>
  <c r="M84" i="141"/>
  <c r="L84" i="141"/>
  <c r="A84" i="141"/>
  <c r="M83" i="141"/>
  <c r="L83" i="141"/>
  <c r="A83" i="141"/>
  <c r="M82" i="141"/>
  <c r="L82" i="141"/>
  <c r="A82" i="141"/>
  <c r="M81" i="141"/>
  <c r="L81" i="141"/>
  <c r="A81" i="141"/>
  <c r="M80" i="141"/>
  <c r="L80" i="141"/>
  <c r="A80" i="141"/>
  <c r="M79" i="141"/>
  <c r="L79" i="141"/>
  <c r="A79" i="141"/>
  <c r="M78" i="141"/>
  <c r="L78" i="141"/>
  <c r="A78" i="141"/>
  <c r="M77" i="141"/>
  <c r="L77" i="141"/>
  <c r="A77" i="141"/>
  <c r="M76" i="141"/>
  <c r="L76" i="141"/>
  <c r="A76" i="141"/>
  <c r="M75" i="141"/>
  <c r="L75" i="141"/>
  <c r="A75" i="141"/>
  <c r="M74" i="141"/>
  <c r="L74" i="141"/>
  <c r="A74" i="141"/>
  <c r="M73" i="141"/>
  <c r="L73" i="141"/>
  <c r="A73" i="141"/>
  <c r="M72" i="141"/>
  <c r="L72" i="141"/>
  <c r="A72" i="141"/>
  <c r="M71" i="141"/>
  <c r="L71" i="141"/>
  <c r="A71" i="141"/>
  <c r="M70" i="141"/>
  <c r="L70" i="141"/>
  <c r="A70" i="141"/>
  <c r="M69" i="141"/>
  <c r="L69" i="141"/>
  <c r="A69" i="141"/>
  <c r="M68" i="141"/>
  <c r="L68" i="141"/>
  <c r="A68" i="141"/>
  <c r="M67" i="141"/>
  <c r="L67" i="141"/>
  <c r="A67" i="141"/>
  <c r="M66" i="141"/>
  <c r="L66" i="141"/>
  <c r="A66" i="141"/>
  <c r="M65" i="141"/>
  <c r="L65" i="141"/>
  <c r="A65" i="141"/>
  <c r="M64" i="141"/>
  <c r="L64" i="141"/>
  <c r="A64" i="141"/>
  <c r="M63" i="141"/>
  <c r="L63" i="141"/>
  <c r="A63" i="141"/>
  <c r="M62" i="141"/>
  <c r="L62" i="141"/>
  <c r="A62" i="141"/>
  <c r="M61" i="141"/>
  <c r="L61" i="141"/>
  <c r="A61" i="141"/>
  <c r="M60" i="141"/>
  <c r="L60" i="141"/>
  <c r="A60" i="141"/>
  <c r="M59" i="141"/>
  <c r="L59" i="141"/>
  <c r="A59" i="141"/>
  <c r="M58" i="141"/>
  <c r="L58" i="141"/>
  <c r="A58" i="141"/>
  <c r="M57" i="141"/>
  <c r="L57" i="141"/>
  <c r="A57" i="141"/>
  <c r="M56" i="141"/>
  <c r="L56" i="141"/>
  <c r="A56" i="141"/>
  <c r="M55" i="141"/>
  <c r="L55" i="141"/>
  <c r="A55" i="141"/>
  <c r="M54" i="141"/>
  <c r="L54" i="141"/>
  <c r="A54" i="141"/>
  <c r="M53" i="141"/>
  <c r="L53" i="141"/>
  <c r="A53" i="141"/>
  <c r="M52" i="141"/>
  <c r="L52" i="141"/>
  <c r="A52" i="141"/>
  <c r="M51" i="141"/>
  <c r="L51" i="141"/>
  <c r="A51" i="141"/>
  <c r="M50" i="141"/>
  <c r="L50" i="141"/>
  <c r="A50" i="141"/>
  <c r="M49" i="141"/>
  <c r="L49" i="141"/>
  <c r="A49" i="141"/>
  <c r="M48" i="141"/>
  <c r="L48" i="141"/>
  <c r="A48" i="141"/>
  <c r="M47" i="141"/>
  <c r="L47" i="141"/>
  <c r="A47" i="141"/>
  <c r="M46" i="141"/>
  <c r="L46" i="141"/>
  <c r="A46" i="141"/>
  <c r="M45" i="141"/>
  <c r="L45" i="141"/>
  <c r="A45" i="141"/>
  <c r="M44" i="141"/>
  <c r="L44" i="141"/>
  <c r="A44" i="141"/>
  <c r="M43" i="141"/>
  <c r="L43" i="141"/>
  <c r="A43" i="141"/>
  <c r="M42" i="141"/>
  <c r="L42" i="141"/>
  <c r="A42" i="141"/>
  <c r="M41" i="141"/>
  <c r="L41" i="141"/>
  <c r="A41" i="141"/>
  <c r="M40" i="141"/>
  <c r="L40" i="141"/>
  <c r="A40" i="141"/>
  <c r="M39" i="141"/>
  <c r="L39" i="141"/>
  <c r="A39" i="141"/>
  <c r="M38" i="141"/>
  <c r="L38" i="141"/>
  <c r="A38" i="141"/>
  <c r="M37" i="141"/>
  <c r="L37" i="141"/>
  <c r="A37" i="141"/>
  <c r="M36" i="141"/>
  <c r="L36" i="141"/>
  <c r="A36" i="141"/>
  <c r="M35" i="141"/>
  <c r="L35" i="141"/>
  <c r="A35" i="141"/>
  <c r="M34" i="141"/>
  <c r="L34" i="141"/>
  <c r="A34" i="141"/>
  <c r="M33" i="141"/>
  <c r="L33" i="141"/>
  <c r="A33" i="141"/>
  <c r="M32" i="141"/>
  <c r="L32" i="141"/>
  <c r="A32" i="141"/>
  <c r="M31" i="141"/>
  <c r="L31" i="141"/>
  <c r="A31" i="141"/>
  <c r="M30" i="141"/>
  <c r="L30" i="141"/>
  <c r="A30" i="141"/>
  <c r="M29" i="141"/>
  <c r="L29" i="141"/>
  <c r="A29" i="141"/>
  <c r="M28" i="141"/>
  <c r="L28" i="141"/>
  <c r="A28" i="141"/>
  <c r="M27" i="141"/>
  <c r="L27" i="141"/>
  <c r="A27" i="141"/>
  <c r="M26" i="141"/>
  <c r="L26" i="141"/>
  <c r="A26" i="141"/>
  <c r="M25" i="141"/>
  <c r="L25" i="141"/>
  <c r="A25" i="141"/>
  <c r="M24" i="141"/>
  <c r="L24" i="141"/>
  <c r="A24" i="141"/>
  <c r="M23" i="141"/>
  <c r="L23" i="141"/>
  <c r="A23" i="141"/>
  <c r="M22" i="141"/>
  <c r="L22" i="141"/>
  <c r="A22" i="141"/>
  <c r="M21" i="141"/>
  <c r="L21" i="141"/>
  <c r="A21" i="141"/>
  <c r="M20" i="141"/>
  <c r="L20" i="141"/>
  <c r="A20" i="141"/>
  <c r="M19" i="141"/>
  <c r="L19" i="141"/>
  <c r="A19" i="141"/>
  <c r="M18" i="141"/>
  <c r="L18" i="141"/>
  <c r="A18" i="141"/>
  <c r="M17" i="141"/>
  <c r="L17" i="141"/>
  <c r="A17" i="141"/>
  <c r="M16" i="141"/>
  <c r="L16" i="141"/>
  <c r="A16" i="141"/>
  <c r="M15" i="141"/>
  <c r="L15" i="141"/>
  <c r="A15" i="141"/>
  <c r="M14" i="141"/>
  <c r="L14" i="141"/>
  <c r="A14" i="141"/>
  <c r="M13" i="141"/>
  <c r="L13" i="141"/>
  <c r="A13" i="141"/>
  <c r="M12" i="141"/>
  <c r="L12" i="141"/>
  <c r="A12" i="141"/>
  <c r="M11" i="141"/>
  <c r="L11" i="141"/>
  <c r="A11" i="141"/>
  <c r="M10" i="141"/>
  <c r="L10" i="141"/>
  <c r="A10" i="141"/>
  <c r="M9" i="141"/>
  <c r="L9" i="141"/>
  <c r="A9" i="141"/>
  <c r="M8" i="141"/>
  <c r="L8" i="141"/>
  <c r="A8" i="141"/>
  <c r="M7" i="141"/>
  <c r="L7" i="141"/>
  <c r="A7" i="141"/>
  <c r="M6" i="141"/>
  <c r="L6" i="141"/>
  <c r="A6" i="141"/>
  <c r="M5" i="141"/>
  <c r="L5" i="141"/>
  <c r="A5" i="141"/>
  <c r="M4" i="141"/>
  <c r="L4" i="141"/>
  <c r="A4" i="141"/>
  <c r="M3" i="141"/>
  <c r="L3" i="141"/>
  <c r="A3" i="141"/>
  <c r="O2" i="141"/>
  <c r="M2" i="141"/>
  <c r="L2" i="141"/>
  <c r="A2" i="141"/>
  <c r="M784" i="139"/>
  <c r="L784" i="139"/>
  <c r="A784" i="139"/>
  <c r="M783" i="139"/>
  <c r="L783" i="139"/>
  <c r="A783" i="139"/>
  <c r="M782" i="139"/>
  <c r="L782" i="139"/>
  <c r="A782" i="139"/>
  <c r="M781" i="139"/>
  <c r="L781" i="139"/>
  <c r="A781" i="139"/>
  <c r="M780" i="139"/>
  <c r="L780" i="139"/>
  <c r="A780" i="139"/>
  <c r="M779" i="139"/>
  <c r="L779" i="139"/>
  <c r="A779" i="139"/>
  <c r="M778" i="139"/>
  <c r="L778" i="139"/>
  <c r="A778" i="139"/>
  <c r="M777" i="139"/>
  <c r="L777" i="139"/>
  <c r="A777" i="139"/>
  <c r="M776" i="139"/>
  <c r="L776" i="139"/>
  <c r="A776" i="139"/>
  <c r="M775" i="139"/>
  <c r="L775" i="139"/>
  <c r="A775" i="139"/>
  <c r="M774" i="139"/>
  <c r="L774" i="139"/>
  <c r="A774" i="139"/>
  <c r="M773" i="139"/>
  <c r="L773" i="139"/>
  <c r="A773" i="139"/>
  <c r="M772" i="139"/>
  <c r="L772" i="139"/>
  <c r="A772" i="139"/>
  <c r="M771" i="139"/>
  <c r="L771" i="139"/>
  <c r="A771" i="139"/>
  <c r="M770" i="139"/>
  <c r="L770" i="139"/>
  <c r="A770" i="139"/>
  <c r="M769" i="139"/>
  <c r="L769" i="139"/>
  <c r="A769" i="139"/>
  <c r="M768" i="139"/>
  <c r="L768" i="139"/>
  <c r="A768" i="139"/>
  <c r="M767" i="139"/>
  <c r="L767" i="139"/>
  <c r="A767" i="139"/>
  <c r="M766" i="139"/>
  <c r="L766" i="139"/>
  <c r="A766" i="139"/>
  <c r="M765" i="139"/>
  <c r="L765" i="139"/>
  <c r="A765" i="139"/>
  <c r="M764" i="139"/>
  <c r="L764" i="139"/>
  <c r="A764" i="139"/>
  <c r="M763" i="139"/>
  <c r="L763" i="139"/>
  <c r="A763" i="139"/>
  <c r="M762" i="139"/>
  <c r="L762" i="139"/>
  <c r="A762" i="139"/>
  <c r="M761" i="139"/>
  <c r="L761" i="139"/>
  <c r="A761" i="139"/>
  <c r="M760" i="139"/>
  <c r="L760" i="139"/>
  <c r="A760" i="139"/>
  <c r="M759" i="139"/>
  <c r="L759" i="139"/>
  <c r="A759" i="139"/>
  <c r="M758" i="139"/>
  <c r="L758" i="139"/>
  <c r="A758" i="139"/>
  <c r="M757" i="139"/>
  <c r="L757" i="139"/>
  <c r="A757" i="139"/>
  <c r="M756" i="139"/>
  <c r="L756" i="139"/>
  <c r="A756" i="139"/>
  <c r="M755" i="139"/>
  <c r="L755" i="139"/>
  <c r="A755" i="139"/>
  <c r="M754" i="139"/>
  <c r="L754" i="139"/>
  <c r="A754" i="139"/>
  <c r="M753" i="139"/>
  <c r="L753" i="139"/>
  <c r="A753" i="139"/>
  <c r="M752" i="139"/>
  <c r="L752" i="139"/>
  <c r="A752" i="139"/>
  <c r="M751" i="139"/>
  <c r="L751" i="139"/>
  <c r="A751" i="139"/>
  <c r="M750" i="139"/>
  <c r="L750" i="139"/>
  <c r="A750" i="139"/>
  <c r="M749" i="139"/>
  <c r="L749" i="139"/>
  <c r="A749" i="139"/>
  <c r="M748" i="139"/>
  <c r="L748" i="139"/>
  <c r="A748" i="139"/>
  <c r="M747" i="139"/>
  <c r="L747" i="139"/>
  <c r="A747" i="139"/>
  <c r="M746" i="139"/>
  <c r="L746" i="139"/>
  <c r="A746" i="139"/>
  <c r="M745" i="139"/>
  <c r="L745" i="139"/>
  <c r="A745" i="139"/>
  <c r="M744" i="139"/>
  <c r="L744" i="139"/>
  <c r="A744" i="139"/>
  <c r="M743" i="139"/>
  <c r="L743" i="139"/>
  <c r="A743" i="139"/>
  <c r="M742" i="139"/>
  <c r="L742" i="139"/>
  <c r="A742" i="139"/>
  <c r="M741" i="139"/>
  <c r="L741" i="139"/>
  <c r="A741" i="139"/>
  <c r="M740" i="139"/>
  <c r="L740" i="139"/>
  <c r="A740" i="139"/>
  <c r="M739" i="139"/>
  <c r="L739" i="139"/>
  <c r="A739" i="139"/>
  <c r="M738" i="139"/>
  <c r="L738" i="139"/>
  <c r="A738" i="139"/>
  <c r="M737" i="139"/>
  <c r="L737" i="139"/>
  <c r="A737" i="139"/>
  <c r="M736" i="139"/>
  <c r="L736" i="139"/>
  <c r="A736" i="139"/>
  <c r="M735" i="139"/>
  <c r="L735" i="139"/>
  <c r="A735" i="139"/>
  <c r="M734" i="139"/>
  <c r="L734" i="139"/>
  <c r="A734" i="139"/>
  <c r="M733" i="139"/>
  <c r="L733" i="139"/>
  <c r="A733" i="139"/>
  <c r="M732" i="139"/>
  <c r="L732" i="139"/>
  <c r="A732" i="139"/>
  <c r="M731" i="139"/>
  <c r="L731" i="139"/>
  <c r="A731" i="139"/>
  <c r="M730" i="139"/>
  <c r="L730" i="139"/>
  <c r="A730" i="139"/>
  <c r="M729" i="139"/>
  <c r="L729" i="139"/>
  <c r="A729" i="139"/>
  <c r="M728" i="139"/>
  <c r="L728" i="139"/>
  <c r="A728" i="139"/>
  <c r="M727" i="139"/>
  <c r="L727" i="139"/>
  <c r="A727" i="139"/>
  <c r="M726" i="139"/>
  <c r="L726" i="139"/>
  <c r="A726" i="139"/>
  <c r="M725" i="139"/>
  <c r="L725" i="139"/>
  <c r="A725" i="139"/>
  <c r="M724" i="139"/>
  <c r="L724" i="139"/>
  <c r="A724" i="139"/>
  <c r="M723" i="139"/>
  <c r="L723" i="139"/>
  <c r="A723" i="139"/>
  <c r="M722" i="139"/>
  <c r="L722" i="139"/>
  <c r="A722" i="139"/>
  <c r="M721" i="139"/>
  <c r="L721" i="139"/>
  <c r="A721" i="139"/>
  <c r="M720" i="139"/>
  <c r="L720" i="139"/>
  <c r="A720" i="139"/>
  <c r="M719" i="139"/>
  <c r="L719" i="139"/>
  <c r="A719" i="139"/>
  <c r="M718" i="139"/>
  <c r="L718" i="139"/>
  <c r="A718" i="139"/>
  <c r="M717" i="139"/>
  <c r="L717" i="139"/>
  <c r="A717" i="139"/>
  <c r="M716" i="139"/>
  <c r="L716" i="139"/>
  <c r="A716" i="139"/>
  <c r="M715" i="139"/>
  <c r="L715" i="139"/>
  <c r="A715" i="139"/>
  <c r="M714" i="139"/>
  <c r="L714" i="139"/>
  <c r="A714" i="139"/>
  <c r="M713" i="139"/>
  <c r="L713" i="139"/>
  <c r="A713" i="139"/>
  <c r="M712" i="139"/>
  <c r="L712" i="139"/>
  <c r="A712" i="139"/>
  <c r="M711" i="139"/>
  <c r="L711" i="139"/>
  <c r="A711" i="139"/>
  <c r="M710" i="139"/>
  <c r="L710" i="139"/>
  <c r="A710" i="139"/>
  <c r="M709" i="139"/>
  <c r="L709" i="139"/>
  <c r="A709" i="139"/>
  <c r="M708" i="139"/>
  <c r="L708" i="139"/>
  <c r="A708" i="139"/>
  <c r="M707" i="139"/>
  <c r="L707" i="139"/>
  <c r="A707" i="139"/>
  <c r="M706" i="139"/>
  <c r="L706" i="139"/>
  <c r="A706" i="139"/>
  <c r="M705" i="139"/>
  <c r="L705" i="139"/>
  <c r="A705" i="139"/>
  <c r="M704" i="139"/>
  <c r="L704" i="139"/>
  <c r="A704" i="139"/>
  <c r="M703" i="139"/>
  <c r="L703" i="139"/>
  <c r="A703" i="139"/>
  <c r="M702" i="139"/>
  <c r="L702" i="139"/>
  <c r="A702" i="139"/>
  <c r="M701" i="139"/>
  <c r="L701" i="139"/>
  <c r="A701" i="139"/>
  <c r="M700" i="139"/>
  <c r="L700" i="139"/>
  <c r="A700" i="139"/>
  <c r="M699" i="139"/>
  <c r="L699" i="139"/>
  <c r="A699" i="139"/>
  <c r="M698" i="139"/>
  <c r="L698" i="139"/>
  <c r="A698" i="139"/>
  <c r="M697" i="139"/>
  <c r="L697" i="139"/>
  <c r="A697" i="139"/>
  <c r="M696" i="139"/>
  <c r="L696" i="139"/>
  <c r="A696" i="139"/>
  <c r="M695" i="139"/>
  <c r="L695" i="139"/>
  <c r="A695" i="139"/>
  <c r="M694" i="139"/>
  <c r="L694" i="139"/>
  <c r="A694" i="139"/>
  <c r="M693" i="139"/>
  <c r="L693" i="139"/>
  <c r="A693" i="139"/>
  <c r="M692" i="139"/>
  <c r="L692" i="139"/>
  <c r="A692" i="139"/>
  <c r="M691" i="139"/>
  <c r="L691" i="139"/>
  <c r="A691" i="139"/>
  <c r="M690" i="139"/>
  <c r="L690" i="139"/>
  <c r="A690" i="139"/>
  <c r="M689" i="139"/>
  <c r="L689" i="139"/>
  <c r="A689" i="139"/>
  <c r="M688" i="139"/>
  <c r="L688" i="139"/>
  <c r="A688" i="139"/>
  <c r="M687" i="139"/>
  <c r="L687" i="139"/>
  <c r="A687" i="139"/>
  <c r="M686" i="139"/>
  <c r="L686" i="139"/>
  <c r="A686" i="139"/>
  <c r="M685" i="139"/>
  <c r="L685" i="139"/>
  <c r="A685" i="139"/>
  <c r="M684" i="139"/>
  <c r="L684" i="139"/>
  <c r="A684" i="139"/>
  <c r="M683" i="139"/>
  <c r="L683" i="139"/>
  <c r="A683" i="139"/>
  <c r="M682" i="139"/>
  <c r="L682" i="139"/>
  <c r="A682" i="139"/>
  <c r="M681" i="139"/>
  <c r="L681" i="139"/>
  <c r="A681" i="139"/>
  <c r="M680" i="139"/>
  <c r="L680" i="139"/>
  <c r="A680" i="139"/>
  <c r="M679" i="139"/>
  <c r="L679" i="139"/>
  <c r="A679" i="139"/>
  <c r="M678" i="139"/>
  <c r="L678" i="139"/>
  <c r="A678" i="139"/>
  <c r="M677" i="139"/>
  <c r="L677" i="139"/>
  <c r="A677" i="139"/>
  <c r="M676" i="139"/>
  <c r="L676" i="139"/>
  <c r="A676" i="139"/>
  <c r="M675" i="139"/>
  <c r="L675" i="139"/>
  <c r="A675" i="139"/>
  <c r="M674" i="139"/>
  <c r="L674" i="139"/>
  <c r="A674" i="139"/>
  <c r="M673" i="139"/>
  <c r="L673" i="139"/>
  <c r="A673" i="139"/>
  <c r="M672" i="139"/>
  <c r="L672" i="139"/>
  <c r="A672" i="139"/>
  <c r="M671" i="139"/>
  <c r="L671" i="139"/>
  <c r="A671" i="139"/>
  <c r="M670" i="139"/>
  <c r="L670" i="139"/>
  <c r="A670" i="139"/>
  <c r="M669" i="139"/>
  <c r="L669" i="139"/>
  <c r="A669" i="139"/>
  <c r="M668" i="139"/>
  <c r="L668" i="139"/>
  <c r="A668" i="139"/>
  <c r="M667" i="139"/>
  <c r="L667" i="139"/>
  <c r="A667" i="139"/>
  <c r="M666" i="139"/>
  <c r="L666" i="139"/>
  <c r="A666" i="139"/>
  <c r="M665" i="139"/>
  <c r="L665" i="139"/>
  <c r="A665" i="139"/>
  <c r="M664" i="139"/>
  <c r="L664" i="139"/>
  <c r="A664" i="139"/>
  <c r="M663" i="139"/>
  <c r="L663" i="139"/>
  <c r="A663" i="139"/>
  <c r="M662" i="139"/>
  <c r="L662" i="139"/>
  <c r="A662" i="139"/>
  <c r="M661" i="139"/>
  <c r="L661" i="139"/>
  <c r="A661" i="139"/>
  <c r="M660" i="139"/>
  <c r="L660" i="139"/>
  <c r="A660" i="139"/>
  <c r="M659" i="139"/>
  <c r="L659" i="139"/>
  <c r="A659" i="139"/>
  <c r="M658" i="139"/>
  <c r="L658" i="139"/>
  <c r="A658" i="139"/>
  <c r="M657" i="139"/>
  <c r="L657" i="139"/>
  <c r="A657" i="139"/>
  <c r="M656" i="139"/>
  <c r="L656" i="139"/>
  <c r="A656" i="139"/>
  <c r="M655" i="139"/>
  <c r="L655" i="139"/>
  <c r="A655" i="139"/>
  <c r="M654" i="139"/>
  <c r="L654" i="139"/>
  <c r="A654" i="139"/>
  <c r="M653" i="139"/>
  <c r="L653" i="139"/>
  <c r="A653" i="139"/>
  <c r="M652" i="139"/>
  <c r="L652" i="139"/>
  <c r="A652" i="139"/>
  <c r="M651" i="139"/>
  <c r="L651" i="139"/>
  <c r="A651" i="139"/>
  <c r="M650" i="139"/>
  <c r="L650" i="139"/>
  <c r="A650" i="139"/>
  <c r="M649" i="139"/>
  <c r="L649" i="139"/>
  <c r="A649" i="139"/>
  <c r="M648" i="139"/>
  <c r="L648" i="139"/>
  <c r="A648" i="139"/>
  <c r="M647" i="139"/>
  <c r="L647" i="139"/>
  <c r="A647" i="139"/>
  <c r="M646" i="139"/>
  <c r="L646" i="139"/>
  <c r="A646" i="139"/>
  <c r="M645" i="139"/>
  <c r="L645" i="139"/>
  <c r="A645" i="139"/>
  <c r="M644" i="139"/>
  <c r="L644" i="139"/>
  <c r="A644" i="139"/>
  <c r="M643" i="139"/>
  <c r="L643" i="139"/>
  <c r="A643" i="139"/>
  <c r="M642" i="139"/>
  <c r="L642" i="139"/>
  <c r="A642" i="139"/>
  <c r="M641" i="139"/>
  <c r="L641" i="139"/>
  <c r="A641" i="139"/>
  <c r="M640" i="139"/>
  <c r="L640" i="139"/>
  <c r="A640" i="139"/>
  <c r="M639" i="139"/>
  <c r="L639" i="139"/>
  <c r="A639" i="139"/>
  <c r="M638" i="139"/>
  <c r="L638" i="139"/>
  <c r="A638" i="139"/>
  <c r="M637" i="139"/>
  <c r="L637" i="139"/>
  <c r="A637" i="139"/>
  <c r="M636" i="139"/>
  <c r="L636" i="139"/>
  <c r="A636" i="139"/>
  <c r="M635" i="139"/>
  <c r="L635" i="139"/>
  <c r="A635" i="139"/>
  <c r="M634" i="139"/>
  <c r="L634" i="139"/>
  <c r="A634" i="139"/>
  <c r="M633" i="139"/>
  <c r="L633" i="139"/>
  <c r="A633" i="139"/>
  <c r="M632" i="139"/>
  <c r="L632" i="139"/>
  <c r="A632" i="139"/>
  <c r="M631" i="139"/>
  <c r="L631" i="139"/>
  <c r="A631" i="139"/>
  <c r="M630" i="139"/>
  <c r="L630" i="139"/>
  <c r="A630" i="139"/>
  <c r="M629" i="139"/>
  <c r="L629" i="139"/>
  <c r="A629" i="139"/>
  <c r="M628" i="139"/>
  <c r="L628" i="139"/>
  <c r="A628" i="139"/>
  <c r="M627" i="139"/>
  <c r="L627" i="139"/>
  <c r="A627" i="139"/>
  <c r="M626" i="139"/>
  <c r="L626" i="139"/>
  <c r="A626" i="139"/>
  <c r="M625" i="139"/>
  <c r="L625" i="139"/>
  <c r="A625" i="139"/>
  <c r="M624" i="139"/>
  <c r="L624" i="139"/>
  <c r="A624" i="139"/>
  <c r="M623" i="139"/>
  <c r="L623" i="139"/>
  <c r="A623" i="139"/>
  <c r="M622" i="139"/>
  <c r="L622" i="139"/>
  <c r="A622" i="139"/>
  <c r="M621" i="139"/>
  <c r="L621" i="139"/>
  <c r="A621" i="139"/>
  <c r="M620" i="139"/>
  <c r="L620" i="139"/>
  <c r="A620" i="139"/>
  <c r="M619" i="139"/>
  <c r="L619" i="139"/>
  <c r="A619" i="139"/>
  <c r="M618" i="139"/>
  <c r="L618" i="139"/>
  <c r="A618" i="139"/>
  <c r="M617" i="139"/>
  <c r="L617" i="139"/>
  <c r="A617" i="139"/>
  <c r="M616" i="139"/>
  <c r="L616" i="139"/>
  <c r="A616" i="139"/>
  <c r="M615" i="139"/>
  <c r="L615" i="139"/>
  <c r="A615" i="139"/>
  <c r="M614" i="139"/>
  <c r="L614" i="139"/>
  <c r="A614" i="139"/>
  <c r="M613" i="139"/>
  <c r="L613" i="139"/>
  <c r="A613" i="139"/>
  <c r="M612" i="139"/>
  <c r="L612" i="139"/>
  <c r="A612" i="139"/>
  <c r="M611" i="139"/>
  <c r="L611" i="139"/>
  <c r="A611" i="139"/>
  <c r="M610" i="139"/>
  <c r="L610" i="139"/>
  <c r="A610" i="139"/>
  <c r="M609" i="139"/>
  <c r="L609" i="139"/>
  <c r="A609" i="139"/>
  <c r="M608" i="139"/>
  <c r="L608" i="139"/>
  <c r="A608" i="139"/>
  <c r="M607" i="139"/>
  <c r="L607" i="139"/>
  <c r="A607" i="139"/>
  <c r="M606" i="139"/>
  <c r="L606" i="139"/>
  <c r="A606" i="139"/>
  <c r="M605" i="139"/>
  <c r="L605" i="139"/>
  <c r="A605" i="139"/>
  <c r="M604" i="139"/>
  <c r="L604" i="139"/>
  <c r="A604" i="139"/>
  <c r="M603" i="139"/>
  <c r="L603" i="139"/>
  <c r="A603" i="139"/>
  <c r="M602" i="139"/>
  <c r="L602" i="139"/>
  <c r="A602" i="139"/>
  <c r="M601" i="139"/>
  <c r="L601" i="139"/>
  <c r="A601" i="139"/>
  <c r="M600" i="139"/>
  <c r="L600" i="139"/>
  <c r="A600" i="139"/>
  <c r="M599" i="139"/>
  <c r="L599" i="139"/>
  <c r="A599" i="139"/>
  <c r="M598" i="139"/>
  <c r="L598" i="139"/>
  <c r="A598" i="139"/>
  <c r="M597" i="139"/>
  <c r="L597" i="139"/>
  <c r="A597" i="139"/>
  <c r="M596" i="139"/>
  <c r="L596" i="139"/>
  <c r="A596" i="139"/>
  <c r="M595" i="139"/>
  <c r="L595" i="139"/>
  <c r="A595" i="139"/>
  <c r="M594" i="139"/>
  <c r="L594" i="139"/>
  <c r="A594" i="139"/>
  <c r="M593" i="139"/>
  <c r="L593" i="139"/>
  <c r="A593" i="139"/>
  <c r="M592" i="139"/>
  <c r="L592" i="139"/>
  <c r="A592" i="139"/>
  <c r="M591" i="139"/>
  <c r="L591" i="139"/>
  <c r="A591" i="139"/>
  <c r="M590" i="139"/>
  <c r="L590" i="139"/>
  <c r="A590" i="139"/>
  <c r="M589" i="139"/>
  <c r="L589" i="139"/>
  <c r="A589" i="139"/>
  <c r="M588" i="139"/>
  <c r="L588" i="139"/>
  <c r="A588" i="139"/>
  <c r="M587" i="139"/>
  <c r="L587" i="139"/>
  <c r="A587" i="139"/>
  <c r="M586" i="139"/>
  <c r="L586" i="139"/>
  <c r="A586" i="139"/>
  <c r="M585" i="139"/>
  <c r="L585" i="139"/>
  <c r="A585" i="139"/>
  <c r="M584" i="139"/>
  <c r="L584" i="139"/>
  <c r="A584" i="139"/>
  <c r="M583" i="139"/>
  <c r="L583" i="139"/>
  <c r="A583" i="139"/>
  <c r="M582" i="139"/>
  <c r="L582" i="139"/>
  <c r="A582" i="139"/>
  <c r="M581" i="139"/>
  <c r="L581" i="139"/>
  <c r="A581" i="139"/>
  <c r="M580" i="139"/>
  <c r="L580" i="139"/>
  <c r="A580" i="139"/>
  <c r="M579" i="139"/>
  <c r="L579" i="139"/>
  <c r="A579" i="139"/>
  <c r="M578" i="139"/>
  <c r="L578" i="139"/>
  <c r="A578" i="139"/>
  <c r="M577" i="139"/>
  <c r="L577" i="139"/>
  <c r="A577" i="139"/>
  <c r="M576" i="139"/>
  <c r="L576" i="139"/>
  <c r="A576" i="139"/>
  <c r="M575" i="139"/>
  <c r="L575" i="139"/>
  <c r="A575" i="139"/>
  <c r="M574" i="139"/>
  <c r="L574" i="139"/>
  <c r="A574" i="139"/>
  <c r="M573" i="139"/>
  <c r="L573" i="139"/>
  <c r="A573" i="139"/>
  <c r="M572" i="139"/>
  <c r="L572" i="139"/>
  <c r="A572" i="139"/>
  <c r="M571" i="139"/>
  <c r="L571" i="139"/>
  <c r="A571" i="139"/>
  <c r="M570" i="139"/>
  <c r="L570" i="139"/>
  <c r="A570" i="139"/>
  <c r="M569" i="139"/>
  <c r="L569" i="139"/>
  <c r="A569" i="139"/>
  <c r="M568" i="139"/>
  <c r="L568" i="139"/>
  <c r="A568" i="139"/>
  <c r="M567" i="139"/>
  <c r="L567" i="139"/>
  <c r="A567" i="139"/>
  <c r="M566" i="139"/>
  <c r="L566" i="139"/>
  <c r="A566" i="139"/>
  <c r="M565" i="139"/>
  <c r="L565" i="139"/>
  <c r="A565" i="139"/>
  <c r="M564" i="139"/>
  <c r="L564" i="139"/>
  <c r="A564" i="139"/>
  <c r="M563" i="139"/>
  <c r="L563" i="139"/>
  <c r="A563" i="139"/>
  <c r="M562" i="139"/>
  <c r="L562" i="139"/>
  <c r="A562" i="139"/>
  <c r="M561" i="139"/>
  <c r="L561" i="139"/>
  <c r="A561" i="139"/>
  <c r="M560" i="139"/>
  <c r="L560" i="139"/>
  <c r="A560" i="139"/>
  <c r="M559" i="139"/>
  <c r="L559" i="139"/>
  <c r="A559" i="139"/>
  <c r="M558" i="139"/>
  <c r="L558" i="139"/>
  <c r="A558" i="139"/>
  <c r="M557" i="139"/>
  <c r="L557" i="139"/>
  <c r="A557" i="139"/>
  <c r="M556" i="139"/>
  <c r="L556" i="139"/>
  <c r="A556" i="139"/>
  <c r="M555" i="139"/>
  <c r="L555" i="139"/>
  <c r="A555" i="139"/>
  <c r="M554" i="139"/>
  <c r="L554" i="139"/>
  <c r="A554" i="139"/>
  <c r="M553" i="139"/>
  <c r="L553" i="139"/>
  <c r="A553" i="139"/>
  <c r="M552" i="139"/>
  <c r="L552" i="139"/>
  <c r="A552" i="139"/>
  <c r="M551" i="139"/>
  <c r="L551" i="139"/>
  <c r="A551" i="139"/>
  <c r="M550" i="139"/>
  <c r="L550" i="139"/>
  <c r="A550" i="139"/>
  <c r="M549" i="139"/>
  <c r="L549" i="139"/>
  <c r="A549" i="139"/>
  <c r="M548" i="139"/>
  <c r="L548" i="139"/>
  <c r="A548" i="139"/>
  <c r="M547" i="139"/>
  <c r="L547" i="139"/>
  <c r="A547" i="139"/>
  <c r="M546" i="139"/>
  <c r="L546" i="139"/>
  <c r="A546" i="139"/>
  <c r="M545" i="139"/>
  <c r="L545" i="139"/>
  <c r="A545" i="139"/>
  <c r="M544" i="139"/>
  <c r="L544" i="139"/>
  <c r="A544" i="139"/>
  <c r="M543" i="139"/>
  <c r="L543" i="139"/>
  <c r="A543" i="139"/>
  <c r="M542" i="139"/>
  <c r="L542" i="139"/>
  <c r="A542" i="139"/>
  <c r="M541" i="139"/>
  <c r="L541" i="139"/>
  <c r="A541" i="139"/>
  <c r="M540" i="139"/>
  <c r="L540" i="139"/>
  <c r="A540" i="139"/>
  <c r="M539" i="139"/>
  <c r="L539" i="139"/>
  <c r="A539" i="139"/>
  <c r="M538" i="139"/>
  <c r="L538" i="139"/>
  <c r="A538" i="139"/>
  <c r="M537" i="139"/>
  <c r="L537" i="139"/>
  <c r="A537" i="139"/>
  <c r="M536" i="139"/>
  <c r="L536" i="139"/>
  <c r="A536" i="139"/>
  <c r="M535" i="139"/>
  <c r="L535" i="139"/>
  <c r="A535" i="139"/>
  <c r="M534" i="139"/>
  <c r="L534" i="139"/>
  <c r="A534" i="139"/>
  <c r="M533" i="139"/>
  <c r="L533" i="139"/>
  <c r="A533" i="139"/>
  <c r="M532" i="139"/>
  <c r="L532" i="139"/>
  <c r="A532" i="139"/>
  <c r="M531" i="139"/>
  <c r="L531" i="139"/>
  <c r="A531" i="139"/>
  <c r="M530" i="139"/>
  <c r="L530" i="139"/>
  <c r="A530" i="139"/>
  <c r="M529" i="139"/>
  <c r="L529" i="139"/>
  <c r="A529" i="139"/>
  <c r="M528" i="139"/>
  <c r="L528" i="139"/>
  <c r="A528" i="139"/>
  <c r="M527" i="139"/>
  <c r="L527" i="139"/>
  <c r="A527" i="139"/>
  <c r="M526" i="139"/>
  <c r="L526" i="139"/>
  <c r="A526" i="139"/>
  <c r="M525" i="139"/>
  <c r="L525" i="139"/>
  <c r="A525" i="139"/>
  <c r="M524" i="139"/>
  <c r="L524" i="139"/>
  <c r="A524" i="139"/>
  <c r="M523" i="139"/>
  <c r="L523" i="139"/>
  <c r="A523" i="139"/>
  <c r="M522" i="139"/>
  <c r="L522" i="139"/>
  <c r="A522" i="139"/>
  <c r="M521" i="139"/>
  <c r="L521" i="139"/>
  <c r="A521" i="139"/>
  <c r="M520" i="139"/>
  <c r="L520" i="139"/>
  <c r="A520" i="139"/>
  <c r="M519" i="139"/>
  <c r="L519" i="139"/>
  <c r="A519" i="139"/>
  <c r="M518" i="139"/>
  <c r="L518" i="139"/>
  <c r="A518" i="139"/>
  <c r="M517" i="139"/>
  <c r="L517" i="139"/>
  <c r="A517" i="139"/>
  <c r="M516" i="139"/>
  <c r="L516" i="139"/>
  <c r="A516" i="139"/>
  <c r="M515" i="139"/>
  <c r="L515" i="139"/>
  <c r="A515" i="139"/>
  <c r="M514" i="139"/>
  <c r="L514" i="139"/>
  <c r="A514" i="139"/>
  <c r="M513" i="139"/>
  <c r="L513" i="139"/>
  <c r="A513" i="139"/>
  <c r="M512" i="139"/>
  <c r="L512" i="139"/>
  <c r="A512" i="139"/>
  <c r="M511" i="139"/>
  <c r="L511" i="139"/>
  <c r="A511" i="139"/>
  <c r="M510" i="139"/>
  <c r="L510" i="139"/>
  <c r="A510" i="139"/>
  <c r="M509" i="139"/>
  <c r="L509" i="139"/>
  <c r="A509" i="139"/>
  <c r="M508" i="139"/>
  <c r="L508" i="139"/>
  <c r="A508" i="139"/>
  <c r="M507" i="139"/>
  <c r="L507" i="139"/>
  <c r="A507" i="139"/>
  <c r="M506" i="139"/>
  <c r="L506" i="139"/>
  <c r="A506" i="139"/>
  <c r="M505" i="139"/>
  <c r="L505" i="139"/>
  <c r="A505" i="139"/>
  <c r="M504" i="139"/>
  <c r="L504" i="139"/>
  <c r="A504" i="139"/>
  <c r="M503" i="139"/>
  <c r="L503" i="139"/>
  <c r="A503" i="139"/>
  <c r="M502" i="139"/>
  <c r="L502" i="139"/>
  <c r="A502" i="139"/>
  <c r="M501" i="139"/>
  <c r="L501" i="139"/>
  <c r="A501" i="139"/>
  <c r="M500" i="139"/>
  <c r="L500" i="139"/>
  <c r="A500" i="139"/>
  <c r="M499" i="139"/>
  <c r="L499" i="139"/>
  <c r="A499" i="139"/>
  <c r="M498" i="139"/>
  <c r="L498" i="139"/>
  <c r="A498" i="139"/>
  <c r="M497" i="139"/>
  <c r="L497" i="139"/>
  <c r="A497" i="139"/>
  <c r="M496" i="139"/>
  <c r="L496" i="139"/>
  <c r="A496" i="139"/>
  <c r="M495" i="139"/>
  <c r="L495" i="139"/>
  <c r="A495" i="139"/>
  <c r="M494" i="139"/>
  <c r="L494" i="139"/>
  <c r="A494" i="139"/>
  <c r="M493" i="139"/>
  <c r="L493" i="139"/>
  <c r="A493" i="139"/>
  <c r="M492" i="139"/>
  <c r="L492" i="139"/>
  <c r="A492" i="139"/>
  <c r="M491" i="139"/>
  <c r="L491" i="139"/>
  <c r="A491" i="139"/>
  <c r="M490" i="139"/>
  <c r="L490" i="139"/>
  <c r="A490" i="139"/>
  <c r="M489" i="139"/>
  <c r="L489" i="139"/>
  <c r="A489" i="139"/>
  <c r="M488" i="139"/>
  <c r="L488" i="139"/>
  <c r="A488" i="139"/>
  <c r="M487" i="139"/>
  <c r="L487" i="139"/>
  <c r="A487" i="139"/>
  <c r="M486" i="139"/>
  <c r="L486" i="139"/>
  <c r="A486" i="139"/>
  <c r="M485" i="139"/>
  <c r="L485" i="139"/>
  <c r="A485" i="139"/>
  <c r="M484" i="139"/>
  <c r="L484" i="139"/>
  <c r="A484" i="139"/>
  <c r="M483" i="139"/>
  <c r="L483" i="139"/>
  <c r="A483" i="139"/>
  <c r="M482" i="139"/>
  <c r="L482" i="139"/>
  <c r="A482" i="139"/>
  <c r="M481" i="139"/>
  <c r="L481" i="139"/>
  <c r="A481" i="139"/>
  <c r="M480" i="139"/>
  <c r="L480" i="139"/>
  <c r="A480" i="139"/>
  <c r="M479" i="139"/>
  <c r="L479" i="139"/>
  <c r="A479" i="139"/>
  <c r="M478" i="139"/>
  <c r="L478" i="139"/>
  <c r="A478" i="139"/>
  <c r="M477" i="139"/>
  <c r="L477" i="139"/>
  <c r="A477" i="139"/>
  <c r="M476" i="139"/>
  <c r="L476" i="139"/>
  <c r="A476" i="139"/>
  <c r="M475" i="139"/>
  <c r="L475" i="139"/>
  <c r="A475" i="139"/>
  <c r="M474" i="139"/>
  <c r="L474" i="139"/>
  <c r="A474" i="139"/>
  <c r="M473" i="139"/>
  <c r="L473" i="139"/>
  <c r="A473" i="139"/>
  <c r="M472" i="139"/>
  <c r="L472" i="139"/>
  <c r="A472" i="139"/>
  <c r="M471" i="139"/>
  <c r="L471" i="139"/>
  <c r="A471" i="139"/>
  <c r="M470" i="139"/>
  <c r="L470" i="139"/>
  <c r="A470" i="139"/>
  <c r="M469" i="139"/>
  <c r="L469" i="139"/>
  <c r="A469" i="139"/>
  <c r="M468" i="139"/>
  <c r="L468" i="139"/>
  <c r="A468" i="139"/>
  <c r="M467" i="139"/>
  <c r="L467" i="139"/>
  <c r="A467" i="139"/>
  <c r="M466" i="139"/>
  <c r="L466" i="139"/>
  <c r="A466" i="139"/>
  <c r="M465" i="139"/>
  <c r="L465" i="139"/>
  <c r="A465" i="139"/>
  <c r="M464" i="139"/>
  <c r="L464" i="139"/>
  <c r="A464" i="139"/>
  <c r="M463" i="139"/>
  <c r="L463" i="139"/>
  <c r="A463" i="139"/>
  <c r="M462" i="139"/>
  <c r="L462" i="139"/>
  <c r="A462" i="139"/>
  <c r="M461" i="139"/>
  <c r="L461" i="139"/>
  <c r="A461" i="139"/>
  <c r="M460" i="139"/>
  <c r="L460" i="139"/>
  <c r="A460" i="139"/>
  <c r="M459" i="139"/>
  <c r="L459" i="139"/>
  <c r="A459" i="139"/>
  <c r="M458" i="139"/>
  <c r="L458" i="139"/>
  <c r="A458" i="139"/>
  <c r="M457" i="139"/>
  <c r="L457" i="139"/>
  <c r="A457" i="139"/>
  <c r="M456" i="139"/>
  <c r="L456" i="139"/>
  <c r="A456" i="139"/>
  <c r="M455" i="139"/>
  <c r="L455" i="139"/>
  <c r="A455" i="139"/>
  <c r="M454" i="139"/>
  <c r="L454" i="139"/>
  <c r="A454" i="139"/>
  <c r="M453" i="139"/>
  <c r="L453" i="139"/>
  <c r="A453" i="139"/>
  <c r="M452" i="139"/>
  <c r="L452" i="139"/>
  <c r="A452" i="139"/>
  <c r="M451" i="139"/>
  <c r="L451" i="139"/>
  <c r="A451" i="139"/>
  <c r="M450" i="139"/>
  <c r="L450" i="139"/>
  <c r="A450" i="139"/>
  <c r="M449" i="139"/>
  <c r="L449" i="139"/>
  <c r="A449" i="139"/>
  <c r="M448" i="139"/>
  <c r="L448" i="139"/>
  <c r="A448" i="139"/>
  <c r="M447" i="139"/>
  <c r="L447" i="139"/>
  <c r="A447" i="139"/>
  <c r="M446" i="139"/>
  <c r="L446" i="139"/>
  <c r="A446" i="139"/>
  <c r="M445" i="139"/>
  <c r="L445" i="139"/>
  <c r="A445" i="139"/>
  <c r="M444" i="139"/>
  <c r="L444" i="139"/>
  <c r="A444" i="139"/>
  <c r="M443" i="139"/>
  <c r="L443" i="139"/>
  <c r="A443" i="139"/>
  <c r="M442" i="139"/>
  <c r="L442" i="139"/>
  <c r="A442" i="139"/>
  <c r="M441" i="139"/>
  <c r="L441" i="139"/>
  <c r="A441" i="139"/>
  <c r="M440" i="139"/>
  <c r="L440" i="139"/>
  <c r="A440" i="139"/>
  <c r="M439" i="139"/>
  <c r="L439" i="139"/>
  <c r="A439" i="139"/>
  <c r="M438" i="139"/>
  <c r="L438" i="139"/>
  <c r="A438" i="139"/>
  <c r="M437" i="139"/>
  <c r="L437" i="139"/>
  <c r="A437" i="139"/>
  <c r="M436" i="139"/>
  <c r="L436" i="139"/>
  <c r="A436" i="139"/>
  <c r="M435" i="139"/>
  <c r="L435" i="139"/>
  <c r="A435" i="139"/>
  <c r="M434" i="139"/>
  <c r="L434" i="139"/>
  <c r="A434" i="139"/>
  <c r="M433" i="139"/>
  <c r="L433" i="139"/>
  <c r="A433" i="139"/>
  <c r="M432" i="139"/>
  <c r="L432" i="139"/>
  <c r="A432" i="139"/>
  <c r="M431" i="139"/>
  <c r="L431" i="139"/>
  <c r="A431" i="139"/>
  <c r="M430" i="139"/>
  <c r="L430" i="139"/>
  <c r="A430" i="139"/>
  <c r="M429" i="139"/>
  <c r="L429" i="139"/>
  <c r="A429" i="139"/>
  <c r="M428" i="139"/>
  <c r="L428" i="139"/>
  <c r="A428" i="139"/>
  <c r="M427" i="139"/>
  <c r="L427" i="139"/>
  <c r="A427" i="139"/>
  <c r="M426" i="139"/>
  <c r="L426" i="139"/>
  <c r="A426" i="139"/>
  <c r="M425" i="139"/>
  <c r="L425" i="139"/>
  <c r="A425" i="139"/>
  <c r="M424" i="139"/>
  <c r="L424" i="139"/>
  <c r="A424" i="139"/>
  <c r="M423" i="139"/>
  <c r="L423" i="139"/>
  <c r="A423" i="139"/>
  <c r="M422" i="139"/>
  <c r="L422" i="139"/>
  <c r="A422" i="139"/>
  <c r="M421" i="139"/>
  <c r="L421" i="139"/>
  <c r="A421" i="139"/>
  <c r="M420" i="139"/>
  <c r="L420" i="139"/>
  <c r="A420" i="139"/>
  <c r="M419" i="139"/>
  <c r="L419" i="139"/>
  <c r="A419" i="139"/>
  <c r="M418" i="139"/>
  <c r="L418" i="139"/>
  <c r="A418" i="139"/>
  <c r="M417" i="139"/>
  <c r="L417" i="139"/>
  <c r="A417" i="139"/>
  <c r="M416" i="139"/>
  <c r="L416" i="139"/>
  <c r="A416" i="139"/>
  <c r="M415" i="139"/>
  <c r="L415" i="139"/>
  <c r="A415" i="139"/>
  <c r="M414" i="139"/>
  <c r="L414" i="139"/>
  <c r="A414" i="139"/>
  <c r="M413" i="139"/>
  <c r="L413" i="139"/>
  <c r="A413" i="139"/>
  <c r="M412" i="139"/>
  <c r="L412" i="139"/>
  <c r="A412" i="139"/>
  <c r="M411" i="139"/>
  <c r="L411" i="139"/>
  <c r="A411" i="139"/>
  <c r="M410" i="139"/>
  <c r="L410" i="139"/>
  <c r="A410" i="139"/>
  <c r="M409" i="139"/>
  <c r="L409" i="139"/>
  <c r="A409" i="139"/>
  <c r="M408" i="139"/>
  <c r="L408" i="139"/>
  <c r="A408" i="139"/>
  <c r="M407" i="139"/>
  <c r="L407" i="139"/>
  <c r="A407" i="139"/>
  <c r="M406" i="139"/>
  <c r="L406" i="139"/>
  <c r="A406" i="139"/>
  <c r="M405" i="139"/>
  <c r="L405" i="139"/>
  <c r="A405" i="139"/>
  <c r="M404" i="139"/>
  <c r="L404" i="139"/>
  <c r="A404" i="139"/>
  <c r="M403" i="139"/>
  <c r="L403" i="139"/>
  <c r="A403" i="139"/>
  <c r="M402" i="139"/>
  <c r="L402" i="139"/>
  <c r="A402" i="139"/>
  <c r="M401" i="139"/>
  <c r="L401" i="139"/>
  <c r="A401" i="139"/>
  <c r="M400" i="139"/>
  <c r="L400" i="139"/>
  <c r="A400" i="139"/>
  <c r="M399" i="139"/>
  <c r="L399" i="139"/>
  <c r="A399" i="139"/>
  <c r="M398" i="139"/>
  <c r="L398" i="139"/>
  <c r="A398" i="139"/>
  <c r="M397" i="139"/>
  <c r="L397" i="139"/>
  <c r="A397" i="139"/>
  <c r="M396" i="139"/>
  <c r="L396" i="139"/>
  <c r="A396" i="139"/>
  <c r="M395" i="139"/>
  <c r="L395" i="139"/>
  <c r="A395" i="139"/>
  <c r="M394" i="139"/>
  <c r="L394" i="139"/>
  <c r="A394" i="139"/>
  <c r="M393" i="139"/>
  <c r="L393" i="139"/>
  <c r="A393" i="139"/>
  <c r="M392" i="139"/>
  <c r="L392" i="139"/>
  <c r="A392" i="139"/>
  <c r="M391" i="139"/>
  <c r="L391" i="139"/>
  <c r="A391" i="139"/>
  <c r="M390" i="139"/>
  <c r="L390" i="139"/>
  <c r="A390" i="139"/>
  <c r="M389" i="139"/>
  <c r="L389" i="139"/>
  <c r="A389" i="139"/>
  <c r="M388" i="139"/>
  <c r="L388" i="139"/>
  <c r="A388" i="139"/>
  <c r="M387" i="139"/>
  <c r="L387" i="139"/>
  <c r="A387" i="139"/>
  <c r="M386" i="139"/>
  <c r="L386" i="139"/>
  <c r="A386" i="139"/>
  <c r="M385" i="139"/>
  <c r="L385" i="139"/>
  <c r="A385" i="139"/>
  <c r="M384" i="139"/>
  <c r="L384" i="139"/>
  <c r="A384" i="139"/>
  <c r="M383" i="139"/>
  <c r="L383" i="139"/>
  <c r="A383" i="139"/>
  <c r="M382" i="139"/>
  <c r="L382" i="139"/>
  <c r="A382" i="139"/>
  <c r="M381" i="139"/>
  <c r="L381" i="139"/>
  <c r="A381" i="139"/>
  <c r="M380" i="139"/>
  <c r="L380" i="139"/>
  <c r="A380" i="139"/>
  <c r="M379" i="139"/>
  <c r="L379" i="139"/>
  <c r="A379" i="139"/>
  <c r="M378" i="139"/>
  <c r="L378" i="139"/>
  <c r="A378" i="139"/>
  <c r="M377" i="139"/>
  <c r="L377" i="139"/>
  <c r="A377" i="139"/>
  <c r="M376" i="139"/>
  <c r="L376" i="139"/>
  <c r="A376" i="139"/>
  <c r="M375" i="139"/>
  <c r="L375" i="139"/>
  <c r="A375" i="139"/>
  <c r="M374" i="139"/>
  <c r="L374" i="139"/>
  <c r="A374" i="139"/>
  <c r="M373" i="139"/>
  <c r="L373" i="139"/>
  <c r="A373" i="139"/>
  <c r="M372" i="139"/>
  <c r="L372" i="139"/>
  <c r="A372" i="139"/>
  <c r="M371" i="139"/>
  <c r="L371" i="139"/>
  <c r="A371" i="139"/>
  <c r="M370" i="139"/>
  <c r="L370" i="139"/>
  <c r="A370" i="139"/>
  <c r="M369" i="139"/>
  <c r="L369" i="139"/>
  <c r="A369" i="139"/>
  <c r="M368" i="139"/>
  <c r="L368" i="139"/>
  <c r="A368" i="139"/>
  <c r="M367" i="139"/>
  <c r="L367" i="139"/>
  <c r="A367" i="139"/>
  <c r="M366" i="139"/>
  <c r="L366" i="139"/>
  <c r="A366" i="139"/>
  <c r="M365" i="139"/>
  <c r="L365" i="139"/>
  <c r="A365" i="139"/>
  <c r="M364" i="139"/>
  <c r="L364" i="139"/>
  <c r="A364" i="139"/>
  <c r="M363" i="139"/>
  <c r="L363" i="139"/>
  <c r="A363" i="139"/>
  <c r="S362" i="139"/>
  <c r="R362" i="139"/>
  <c r="Q362" i="139"/>
  <c r="P362" i="139"/>
  <c r="O362" i="139"/>
  <c r="M362" i="139"/>
  <c r="L362" i="139"/>
  <c r="A362" i="139"/>
  <c r="M361" i="139"/>
  <c r="L361" i="139"/>
  <c r="A361" i="139"/>
  <c r="M360" i="139"/>
  <c r="L360" i="139"/>
  <c r="A360" i="139"/>
  <c r="M359" i="139"/>
  <c r="L359" i="139"/>
  <c r="A359" i="139"/>
  <c r="M358" i="139"/>
  <c r="L358" i="139"/>
  <c r="A358" i="139"/>
  <c r="M357" i="139"/>
  <c r="L357" i="139"/>
  <c r="A357" i="139"/>
  <c r="M356" i="139"/>
  <c r="L356" i="139"/>
  <c r="A356" i="139"/>
  <c r="M355" i="139"/>
  <c r="L355" i="139"/>
  <c r="A355" i="139"/>
  <c r="M354" i="139"/>
  <c r="L354" i="139"/>
  <c r="A354" i="139"/>
  <c r="M353" i="139"/>
  <c r="L353" i="139"/>
  <c r="A353" i="139"/>
  <c r="M352" i="139"/>
  <c r="L352" i="139"/>
  <c r="A352" i="139"/>
  <c r="M351" i="139"/>
  <c r="L351" i="139"/>
  <c r="A351" i="139"/>
  <c r="M350" i="139"/>
  <c r="L350" i="139"/>
  <c r="A350" i="139"/>
  <c r="M349" i="139"/>
  <c r="L349" i="139"/>
  <c r="A349" i="139"/>
  <c r="M348" i="139"/>
  <c r="L348" i="139"/>
  <c r="A348" i="139"/>
  <c r="M347" i="139"/>
  <c r="L347" i="139"/>
  <c r="A347" i="139"/>
  <c r="M346" i="139"/>
  <c r="L346" i="139"/>
  <c r="A346" i="139"/>
  <c r="M345" i="139"/>
  <c r="L345" i="139"/>
  <c r="A345" i="139"/>
  <c r="M344" i="139"/>
  <c r="L344" i="139"/>
  <c r="A344" i="139"/>
  <c r="M343" i="139"/>
  <c r="L343" i="139"/>
  <c r="A343" i="139"/>
  <c r="M342" i="139"/>
  <c r="L342" i="139"/>
  <c r="A342" i="139"/>
  <c r="M341" i="139"/>
  <c r="L341" i="139"/>
  <c r="A341" i="139"/>
  <c r="M340" i="139"/>
  <c r="L340" i="139"/>
  <c r="A340" i="139"/>
  <c r="M339" i="139"/>
  <c r="L339" i="139"/>
  <c r="A339" i="139"/>
  <c r="M338" i="139"/>
  <c r="L338" i="139"/>
  <c r="A338" i="139"/>
  <c r="M337" i="139"/>
  <c r="L337" i="139"/>
  <c r="A337" i="139"/>
  <c r="M336" i="139"/>
  <c r="L336" i="139"/>
  <c r="A336" i="139"/>
  <c r="M335" i="139"/>
  <c r="L335" i="139"/>
  <c r="A335" i="139"/>
  <c r="M334" i="139"/>
  <c r="L334" i="139"/>
  <c r="A334" i="139"/>
  <c r="M333" i="139"/>
  <c r="L333" i="139"/>
  <c r="A333" i="139"/>
  <c r="M332" i="139"/>
  <c r="L332" i="139"/>
  <c r="A332" i="139"/>
  <c r="M331" i="139"/>
  <c r="L331" i="139"/>
  <c r="A331" i="139"/>
  <c r="M330" i="139"/>
  <c r="L330" i="139"/>
  <c r="A330" i="139"/>
  <c r="M329" i="139"/>
  <c r="L329" i="139"/>
  <c r="A329" i="139"/>
  <c r="M328" i="139"/>
  <c r="L328" i="139"/>
  <c r="A328" i="139"/>
  <c r="M327" i="139"/>
  <c r="L327" i="139"/>
  <c r="A327" i="139"/>
  <c r="M326" i="139"/>
  <c r="L326" i="139"/>
  <c r="A326" i="139"/>
  <c r="M325" i="139"/>
  <c r="L325" i="139"/>
  <c r="A325" i="139"/>
  <c r="M324" i="139"/>
  <c r="L324" i="139"/>
  <c r="A324" i="139"/>
  <c r="M323" i="139"/>
  <c r="L323" i="139"/>
  <c r="A323" i="139"/>
  <c r="M322" i="139"/>
  <c r="L322" i="139"/>
  <c r="A322" i="139"/>
  <c r="M321" i="139"/>
  <c r="L321" i="139"/>
  <c r="A321" i="139"/>
  <c r="M320" i="139"/>
  <c r="L320" i="139"/>
  <c r="A320" i="139"/>
  <c r="M319" i="139"/>
  <c r="L319" i="139"/>
  <c r="A319" i="139"/>
  <c r="M318" i="139"/>
  <c r="L318" i="139"/>
  <c r="A318" i="139"/>
  <c r="M317" i="139"/>
  <c r="L317" i="139"/>
  <c r="A317" i="139"/>
  <c r="M316" i="139"/>
  <c r="L316" i="139"/>
  <c r="A316" i="139"/>
  <c r="M315" i="139"/>
  <c r="L315" i="139"/>
  <c r="A315" i="139"/>
  <c r="M314" i="139"/>
  <c r="L314" i="139"/>
  <c r="A314" i="139"/>
  <c r="M313" i="139"/>
  <c r="L313" i="139"/>
  <c r="A313" i="139"/>
  <c r="M312" i="139"/>
  <c r="L312" i="139"/>
  <c r="A312" i="139"/>
  <c r="M311" i="139"/>
  <c r="L311" i="139"/>
  <c r="A311" i="139"/>
  <c r="M310" i="139"/>
  <c r="L310" i="139"/>
  <c r="A310" i="139"/>
  <c r="M309" i="139"/>
  <c r="L309" i="139"/>
  <c r="A309" i="139"/>
  <c r="M308" i="139"/>
  <c r="L308" i="139"/>
  <c r="A308" i="139"/>
  <c r="M307" i="139"/>
  <c r="L307" i="139"/>
  <c r="A307" i="139"/>
  <c r="M306" i="139"/>
  <c r="L306" i="139"/>
  <c r="A306" i="139"/>
  <c r="M305" i="139"/>
  <c r="L305" i="139"/>
  <c r="A305" i="139"/>
  <c r="M304" i="139"/>
  <c r="L304" i="139"/>
  <c r="A304" i="139"/>
  <c r="M303" i="139"/>
  <c r="L303" i="139"/>
  <c r="A303" i="139"/>
  <c r="M302" i="139"/>
  <c r="L302" i="139"/>
  <c r="A302" i="139"/>
  <c r="M301" i="139"/>
  <c r="L301" i="139"/>
  <c r="A301" i="139"/>
  <c r="M300" i="139"/>
  <c r="L300" i="139"/>
  <c r="A300" i="139"/>
  <c r="M299" i="139"/>
  <c r="L299" i="139"/>
  <c r="A299" i="139"/>
  <c r="M298" i="139"/>
  <c r="L298" i="139"/>
  <c r="A298" i="139"/>
  <c r="M297" i="139"/>
  <c r="L297" i="139"/>
  <c r="A297" i="139"/>
  <c r="M296" i="139"/>
  <c r="L296" i="139"/>
  <c r="A296" i="139"/>
  <c r="M295" i="139"/>
  <c r="L295" i="139"/>
  <c r="A295" i="139"/>
  <c r="M294" i="139"/>
  <c r="L294" i="139"/>
  <c r="A294" i="139"/>
  <c r="M293" i="139"/>
  <c r="L293" i="139"/>
  <c r="A293" i="139"/>
  <c r="M292" i="139"/>
  <c r="L292" i="139"/>
  <c r="A292" i="139"/>
  <c r="M291" i="139"/>
  <c r="L291" i="139"/>
  <c r="A291" i="139"/>
  <c r="M290" i="139"/>
  <c r="L290" i="139"/>
  <c r="A290" i="139"/>
  <c r="M289" i="139"/>
  <c r="L289" i="139"/>
  <c r="A289" i="139"/>
  <c r="M288" i="139"/>
  <c r="L288" i="139"/>
  <c r="A288" i="139"/>
  <c r="M287" i="139"/>
  <c r="L287" i="139"/>
  <c r="A287" i="139"/>
  <c r="M286" i="139"/>
  <c r="L286" i="139"/>
  <c r="A286" i="139"/>
  <c r="M285" i="139"/>
  <c r="L285" i="139"/>
  <c r="A285" i="139"/>
  <c r="M284" i="139"/>
  <c r="L284" i="139"/>
  <c r="A284" i="139"/>
  <c r="M283" i="139"/>
  <c r="L283" i="139"/>
  <c r="A283" i="139"/>
  <c r="M282" i="139"/>
  <c r="L282" i="139"/>
  <c r="A282" i="139"/>
  <c r="M281" i="139"/>
  <c r="L281" i="139"/>
  <c r="A281" i="139"/>
  <c r="M280" i="139"/>
  <c r="L280" i="139"/>
  <c r="A280" i="139"/>
  <c r="M279" i="139"/>
  <c r="L279" i="139"/>
  <c r="A279" i="139"/>
  <c r="M278" i="139"/>
  <c r="L278" i="139"/>
  <c r="A278" i="139"/>
  <c r="M277" i="139"/>
  <c r="L277" i="139"/>
  <c r="A277" i="139"/>
  <c r="M276" i="139"/>
  <c r="L276" i="139"/>
  <c r="A276" i="139"/>
  <c r="M275" i="139"/>
  <c r="L275" i="139"/>
  <c r="A275" i="139"/>
  <c r="M274" i="139"/>
  <c r="L274" i="139"/>
  <c r="A274" i="139"/>
  <c r="M273" i="139"/>
  <c r="L273" i="139"/>
  <c r="A273" i="139"/>
  <c r="M272" i="139"/>
  <c r="L272" i="139"/>
  <c r="A272" i="139"/>
  <c r="M271" i="139"/>
  <c r="L271" i="139"/>
  <c r="A271" i="139"/>
  <c r="M270" i="139"/>
  <c r="L270" i="139"/>
  <c r="A270" i="139"/>
  <c r="M269" i="139"/>
  <c r="L269" i="139"/>
  <c r="A269" i="139"/>
  <c r="M268" i="139"/>
  <c r="L268" i="139"/>
  <c r="A268" i="139"/>
  <c r="M267" i="139"/>
  <c r="L267" i="139"/>
  <c r="A267" i="139"/>
  <c r="M266" i="139"/>
  <c r="L266" i="139"/>
  <c r="A266" i="139"/>
  <c r="M265" i="139"/>
  <c r="L265" i="139"/>
  <c r="A265" i="139"/>
  <c r="M264" i="139"/>
  <c r="L264" i="139"/>
  <c r="A264" i="139"/>
  <c r="M263" i="139"/>
  <c r="L263" i="139"/>
  <c r="A263" i="139"/>
  <c r="M262" i="139"/>
  <c r="L262" i="139"/>
  <c r="A262" i="139"/>
  <c r="M261" i="139"/>
  <c r="L261" i="139"/>
  <c r="A261" i="139"/>
  <c r="M260" i="139"/>
  <c r="L260" i="139"/>
  <c r="A260" i="139"/>
  <c r="M259" i="139"/>
  <c r="L259" i="139"/>
  <c r="A259" i="139"/>
  <c r="M258" i="139"/>
  <c r="L258" i="139"/>
  <c r="A258" i="139"/>
  <c r="M257" i="139"/>
  <c r="L257" i="139"/>
  <c r="A257" i="139"/>
  <c r="M256" i="139"/>
  <c r="L256" i="139"/>
  <c r="A256" i="139"/>
  <c r="M255" i="139"/>
  <c r="L255" i="139"/>
  <c r="A255" i="139"/>
  <c r="M254" i="139"/>
  <c r="L254" i="139"/>
  <c r="A254" i="139"/>
  <c r="M253" i="139"/>
  <c r="L253" i="139"/>
  <c r="A253" i="139"/>
  <c r="M252" i="139"/>
  <c r="L252" i="139"/>
  <c r="A252" i="139"/>
  <c r="M251" i="139"/>
  <c r="L251" i="139"/>
  <c r="A251" i="139"/>
  <c r="M250" i="139"/>
  <c r="L250" i="139"/>
  <c r="A250" i="139"/>
  <c r="M249" i="139"/>
  <c r="L249" i="139"/>
  <c r="A249" i="139"/>
  <c r="M248" i="139"/>
  <c r="L248" i="139"/>
  <c r="A248" i="139"/>
  <c r="M247" i="139"/>
  <c r="L247" i="139"/>
  <c r="A247" i="139"/>
  <c r="M246" i="139"/>
  <c r="L246" i="139"/>
  <c r="A246" i="139"/>
  <c r="M245" i="139"/>
  <c r="L245" i="139"/>
  <c r="A245" i="139"/>
  <c r="M244" i="139"/>
  <c r="L244" i="139"/>
  <c r="A244" i="139"/>
  <c r="M243" i="139"/>
  <c r="L243" i="139"/>
  <c r="A243" i="139"/>
  <c r="M242" i="139"/>
  <c r="L242" i="139"/>
  <c r="A242" i="139"/>
  <c r="M241" i="139"/>
  <c r="L241" i="139"/>
  <c r="A241" i="139"/>
  <c r="M240" i="139"/>
  <c r="L240" i="139"/>
  <c r="A240" i="139"/>
  <c r="M239" i="139"/>
  <c r="L239" i="139"/>
  <c r="A239" i="139"/>
  <c r="M238" i="139"/>
  <c r="L238" i="139"/>
  <c r="A238" i="139"/>
  <c r="M237" i="139"/>
  <c r="L237" i="139"/>
  <c r="A237" i="139"/>
  <c r="M236" i="139"/>
  <c r="L236" i="139"/>
  <c r="A236" i="139"/>
  <c r="M235" i="139"/>
  <c r="L235" i="139"/>
  <c r="A235" i="139"/>
  <c r="M234" i="139"/>
  <c r="L234" i="139"/>
  <c r="A234" i="139"/>
  <c r="M233" i="139"/>
  <c r="L233" i="139"/>
  <c r="A233" i="139"/>
  <c r="M232" i="139"/>
  <c r="L232" i="139"/>
  <c r="A232" i="139"/>
  <c r="M231" i="139"/>
  <c r="L231" i="139"/>
  <c r="A231" i="139"/>
  <c r="M230" i="139"/>
  <c r="L230" i="139"/>
  <c r="A230" i="139"/>
  <c r="M229" i="139"/>
  <c r="L229" i="139"/>
  <c r="A229" i="139"/>
  <c r="M228" i="139"/>
  <c r="L228" i="139"/>
  <c r="A228" i="139"/>
  <c r="M227" i="139"/>
  <c r="L227" i="139"/>
  <c r="A227" i="139"/>
  <c r="M226" i="139"/>
  <c r="L226" i="139"/>
  <c r="A226" i="139"/>
  <c r="M225" i="139"/>
  <c r="L225" i="139"/>
  <c r="A225" i="139"/>
  <c r="M224" i="139"/>
  <c r="L224" i="139"/>
  <c r="A224" i="139"/>
  <c r="M223" i="139"/>
  <c r="L223" i="139"/>
  <c r="A223" i="139"/>
  <c r="M222" i="139"/>
  <c r="L222" i="139"/>
  <c r="A222" i="139"/>
  <c r="M221" i="139"/>
  <c r="L221" i="139"/>
  <c r="A221" i="139"/>
  <c r="M220" i="139"/>
  <c r="L220" i="139"/>
  <c r="A220" i="139"/>
  <c r="M219" i="139"/>
  <c r="L219" i="139"/>
  <c r="A219" i="139"/>
  <c r="M218" i="139"/>
  <c r="L218" i="139"/>
  <c r="A218" i="139"/>
  <c r="M217" i="139"/>
  <c r="L217" i="139"/>
  <c r="A217" i="139"/>
  <c r="M216" i="139"/>
  <c r="L216" i="139"/>
  <c r="A216" i="139"/>
  <c r="M215" i="139"/>
  <c r="L215" i="139"/>
  <c r="A215" i="139"/>
  <c r="M214" i="139"/>
  <c r="L214" i="139"/>
  <c r="A214" i="139"/>
  <c r="M213" i="139"/>
  <c r="L213" i="139"/>
  <c r="A213" i="139"/>
  <c r="M212" i="139"/>
  <c r="L212" i="139"/>
  <c r="A212" i="139"/>
  <c r="M211" i="139"/>
  <c r="L211" i="139"/>
  <c r="A211" i="139"/>
  <c r="M210" i="139"/>
  <c r="L210" i="139"/>
  <c r="A210" i="139"/>
  <c r="M209" i="139"/>
  <c r="L209" i="139"/>
  <c r="A209" i="139"/>
  <c r="M208" i="139"/>
  <c r="L208" i="139"/>
  <c r="A208" i="139"/>
  <c r="M207" i="139"/>
  <c r="L207" i="139"/>
  <c r="A207" i="139"/>
  <c r="M206" i="139"/>
  <c r="L206" i="139"/>
  <c r="A206" i="139"/>
  <c r="M205" i="139"/>
  <c r="L205" i="139"/>
  <c r="A205" i="139"/>
  <c r="M204" i="139"/>
  <c r="L204" i="139"/>
  <c r="A204" i="139"/>
  <c r="M203" i="139"/>
  <c r="L203" i="139"/>
  <c r="A203" i="139"/>
  <c r="M202" i="139"/>
  <c r="L202" i="139"/>
  <c r="A202" i="139"/>
  <c r="M201" i="139"/>
  <c r="L201" i="139"/>
  <c r="A201" i="139"/>
  <c r="M200" i="139"/>
  <c r="L200" i="139"/>
  <c r="A200" i="139"/>
  <c r="M199" i="139"/>
  <c r="L199" i="139"/>
  <c r="A199" i="139"/>
  <c r="M198" i="139"/>
  <c r="L198" i="139"/>
  <c r="A198" i="139"/>
  <c r="M197" i="139"/>
  <c r="L197" i="139"/>
  <c r="A197" i="139"/>
  <c r="M196" i="139"/>
  <c r="L196" i="139"/>
  <c r="A196" i="139"/>
  <c r="M195" i="139"/>
  <c r="L195" i="139"/>
  <c r="A195" i="139"/>
  <c r="M194" i="139"/>
  <c r="L194" i="139"/>
  <c r="A194" i="139"/>
  <c r="M193" i="139"/>
  <c r="L193" i="139"/>
  <c r="A193" i="139"/>
  <c r="M192" i="139"/>
  <c r="L192" i="139"/>
  <c r="A192" i="139"/>
  <c r="M191" i="139"/>
  <c r="L191" i="139"/>
  <c r="A191" i="139"/>
  <c r="M190" i="139"/>
  <c r="L190" i="139"/>
  <c r="A190" i="139"/>
  <c r="M189" i="139"/>
  <c r="L189" i="139"/>
  <c r="A189" i="139"/>
  <c r="M188" i="139"/>
  <c r="L188" i="139"/>
  <c r="A188" i="139"/>
  <c r="M187" i="139"/>
  <c r="L187" i="139"/>
  <c r="A187" i="139"/>
  <c r="M186" i="139"/>
  <c r="L186" i="139"/>
  <c r="A186" i="139"/>
  <c r="M185" i="139"/>
  <c r="L185" i="139"/>
  <c r="A185" i="139"/>
  <c r="M184" i="139"/>
  <c r="L184" i="139"/>
  <c r="A184" i="139"/>
  <c r="M183" i="139"/>
  <c r="L183" i="139"/>
  <c r="A183" i="139"/>
  <c r="M182" i="139"/>
  <c r="L182" i="139"/>
  <c r="A182" i="139"/>
  <c r="M181" i="139"/>
  <c r="L181" i="139"/>
  <c r="A181" i="139"/>
  <c r="M180" i="139"/>
  <c r="L180" i="139"/>
  <c r="A180" i="139"/>
  <c r="M179" i="139"/>
  <c r="L179" i="139"/>
  <c r="A179" i="139"/>
  <c r="M178" i="139"/>
  <c r="L178" i="139"/>
  <c r="A178" i="139"/>
  <c r="M177" i="139"/>
  <c r="L177" i="139"/>
  <c r="A177" i="139"/>
  <c r="M176" i="139"/>
  <c r="L176" i="139"/>
  <c r="A176" i="139"/>
  <c r="M175" i="139"/>
  <c r="L175" i="139"/>
  <c r="A175" i="139"/>
  <c r="M174" i="139"/>
  <c r="L174" i="139"/>
  <c r="A174" i="139"/>
  <c r="M173" i="139"/>
  <c r="L173" i="139"/>
  <c r="A173" i="139"/>
  <c r="M172" i="139"/>
  <c r="L172" i="139"/>
  <c r="A172" i="139"/>
  <c r="M171" i="139"/>
  <c r="L171" i="139"/>
  <c r="A171" i="139"/>
  <c r="M170" i="139"/>
  <c r="L170" i="139"/>
  <c r="A170" i="139"/>
  <c r="M169" i="139"/>
  <c r="L169" i="139"/>
  <c r="A169" i="139"/>
  <c r="M168" i="139"/>
  <c r="L168" i="139"/>
  <c r="A168" i="139"/>
  <c r="M167" i="139"/>
  <c r="L167" i="139"/>
  <c r="A167" i="139"/>
  <c r="M166" i="139"/>
  <c r="L166" i="139"/>
  <c r="A166" i="139"/>
  <c r="M165" i="139"/>
  <c r="L165" i="139"/>
  <c r="A165" i="139"/>
  <c r="M164" i="139"/>
  <c r="L164" i="139"/>
  <c r="A164" i="139"/>
  <c r="M163" i="139"/>
  <c r="L163" i="139"/>
  <c r="A163" i="139"/>
  <c r="M162" i="139"/>
  <c r="L162" i="139"/>
  <c r="A162" i="139"/>
  <c r="M161" i="139"/>
  <c r="L161" i="139"/>
  <c r="A161" i="139"/>
  <c r="M160" i="139"/>
  <c r="L160" i="139"/>
  <c r="A160" i="139"/>
  <c r="M159" i="139"/>
  <c r="L159" i="139"/>
  <c r="A159" i="139"/>
  <c r="M158" i="139"/>
  <c r="L158" i="139"/>
  <c r="A158" i="139"/>
  <c r="M157" i="139"/>
  <c r="L157" i="139"/>
  <c r="A157" i="139"/>
  <c r="M156" i="139"/>
  <c r="L156" i="139"/>
  <c r="A156" i="139"/>
  <c r="M155" i="139"/>
  <c r="L155" i="139"/>
  <c r="A155" i="139"/>
  <c r="M154" i="139"/>
  <c r="L154" i="139"/>
  <c r="A154" i="139"/>
  <c r="M153" i="139"/>
  <c r="L153" i="139"/>
  <c r="A153" i="139"/>
  <c r="M152" i="139"/>
  <c r="L152" i="139"/>
  <c r="A152" i="139"/>
  <c r="M151" i="139"/>
  <c r="L151" i="139"/>
  <c r="A151" i="139"/>
  <c r="M150" i="139"/>
  <c r="L150" i="139"/>
  <c r="A150" i="139"/>
  <c r="M149" i="139"/>
  <c r="L149" i="139"/>
  <c r="A149" i="139"/>
  <c r="M148" i="139"/>
  <c r="L148" i="139"/>
  <c r="A148" i="139"/>
  <c r="M147" i="139"/>
  <c r="L147" i="139"/>
  <c r="A147" i="139"/>
  <c r="M146" i="139"/>
  <c r="L146" i="139"/>
  <c r="A146" i="139"/>
  <c r="M145" i="139"/>
  <c r="L145" i="139"/>
  <c r="A145" i="139"/>
  <c r="M144" i="139"/>
  <c r="L144" i="139"/>
  <c r="A144" i="139"/>
  <c r="M143" i="139"/>
  <c r="L143" i="139"/>
  <c r="A143" i="139"/>
  <c r="M142" i="139"/>
  <c r="L142" i="139"/>
  <c r="A142" i="139"/>
  <c r="M141" i="139"/>
  <c r="L141" i="139"/>
  <c r="A141" i="139"/>
  <c r="M140" i="139"/>
  <c r="L140" i="139"/>
  <c r="A140" i="139"/>
  <c r="M139" i="139"/>
  <c r="L139" i="139"/>
  <c r="A139" i="139"/>
  <c r="M138" i="139"/>
  <c r="L138" i="139"/>
  <c r="A138" i="139"/>
  <c r="M137" i="139"/>
  <c r="L137" i="139"/>
  <c r="A137" i="139"/>
  <c r="M136" i="139"/>
  <c r="L136" i="139"/>
  <c r="A136" i="139"/>
  <c r="M135" i="139"/>
  <c r="L135" i="139"/>
  <c r="A135" i="139"/>
  <c r="M134" i="139"/>
  <c r="L134" i="139"/>
  <c r="A134" i="139"/>
  <c r="M133" i="139"/>
  <c r="L133" i="139"/>
  <c r="A133" i="139"/>
  <c r="M132" i="139"/>
  <c r="L132" i="139"/>
  <c r="A132" i="139"/>
  <c r="M131" i="139"/>
  <c r="L131" i="139"/>
  <c r="A131" i="139"/>
  <c r="M130" i="139"/>
  <c r="L130" i="139"/>
  <c r="A130" i="139"/>
  <c r="M129" i="139"/>
  <c r="L129" i="139"/>
  <c r="A129" i="139"/>
  <c r="M128" i="139"/>
  <c r="L128" i="139"/>
  <c r="A128" i="139"/>
  <c r="M127" i="139"/>
  <c r="L127" i="139"/>
  <c r="A127" i="139"/>
  <c r="M126" i="139"/>
  <c r="L126" i="139"/>
  <c r="A126" i="139"/>
  <c r="M125" i="139"/>
  <c r="L125" i="139"/>
  <c r="A125" i="139"/>
  <c r="M124" i="139"/>
  <c r="L124" i="139"/>
  <c r="A124" i="139"/>
  <c r="M123" i="139"/>
  <c r="L123" i="139"/>
  <c r="A123" i="139"/>
  <c r="M122" i="139"/>
  <c r="L122" i="139"/>
  <c r="A122" i="139"/>
  <c r="M121" i="139"/>
  <c r="L121" i="139"/>
  <c r="A121" i="139"/>
  <c r="M120" i="139"/>
  <c r="L120" i="139"/>
  <c r="A120" i="139"/>
  <c r="M119" i="139"/>
  <c r="L119" i="139"/>
  <c r="A119" i="139"/>
  <c r="M118" i="139"/>
  <c r="L118" i="139"/>
  <c r="A118" i="139"/>
  <c r="M117" i="139"/>
  <c r="L117" i="139"/>
  <c r="A117" i="139"/>
  <c r="M116" i="139"/>
  <c r="L116" i="139"/>
  <c r="A116" i="139"/>
  <c r="M115" i="139"/>
  <c r="L115" i="139"/>
  <c r="A115" i="139"/>
  <c r="M114" i="139"/>
  <c r="L114" i="139"/>
  <c r="A114" i="139"/>
  <c r="M113" i="139"/>
  <c r="L113" i="139"/>
  <c r="A113" i="139"/>
  <c r="M112" i="139"/>
  <c r="L112" i="139"/>
  <c r="A112" i="139"/>
  <c r="M111" i="139"/>
  <c r="L111" i="139"/>
  <c r="A111" i="139"/>
  <c r="M110" i="139"/>
  <c r="L110" i="139"/>
  <c r="A110" i="139"/>
  <c r="M109" i="139"/>
  <c r="L109" i="139"/>
  <c r="A109" i="139"/>
  <c r="M108" i="139"/>
  <c r="L108" i="139"/>
  <c r="A108" i="139"/>
  <c r="M107" i="139"/>
  <c r="L107" i="139"/>
  <c r="A107" i="139"/>
  <c r="M106" i="139"/>
  <c r="L106" i="139"/>
  <c r="A106" i="139"/>
  <c r="M105" i="139"/>
  <c r="L105" i="139"/>
  <c r="A105" i="139"/>
  <c r="M104" i="139"/>
  <c r="L104" i="139"/>
  <c r="A104" i="139"/>
  <c r="M103" i="139"/>
  <c r="L103" i="139"/>
  <c r="A103" i="139"/>
  <c r="M102" i="139"/>
  <c r="L102" i="139"/>
  <c r="A102" i="139"/>
  <c r="M101" i="139"/>
  <c r="L101" i="139"/>
  <c r="A101" i="139"/>
  <c r="M100" i="139"/>
  <c r="L100" i="139"/>
  <c r="A100" i="139"/>
  <c r="M99" i="139"/>
  <c r="L99" i="139"/>
  <c r="A99" i="139"/>
  <c r="M98" i="139"/>
  <c r="L98" i="139"/>
  <c r="A98" i="139"/>
  <c r="M97" i="139"/>
  <c r="L97" i="139"/>
  <c r="A97" i="139"/>
  <c r="M96" i="139"/>
  <c r="L96" i="139"/>
  <c r="A96" i="139"/>
  <c r="M95" i="139"/>
  <c r="L95" i="139"/>
  <c r="A95" i="139"/>
  <c r="M94" i="139"/>
  <c r="L94" i="139"/>
  <c r="A94" i="139"/>
  <c r="M93" i="139"/>
  <c r="L93" i="139"/>
  <c r="A93" i="139"/>
  <c r="M92" i="139"/>
  <c r="L92" i="139"/>
  <c r="A92" i="139"/>
  <c r="M91" i="139"/>
  <c r="L91" i="139"/>
  <c r="A91" i="139"/>
  <c r="M90" i="139"/>
  <c r="L90" i="139"/>
  <c r="A90" i="139"/>
  <c r="M89" i="139"/>
  <c r="L89" i="139"/>
  <c r="A89" i="139"/>
  <c r="M88" i="139"/>
  <c r="L88" i="139"/>
  <c r="A88" i="139"/>
  <c r="M87" i="139"/>
  <c r="L87" i="139"/>
  <c r="A87" i="139"/>
  <c r="M86" i="139"/>
  <c r="L86" i="139"/>
  <c r="A86" i="139"/>
  <c r="M85" i="139"/>
  <c r="L85" i="139"/>
  <c r="A85" i="139"/>
  <c r="M84" i="139"/>
  <c r="L84" i="139"/>
  <c r="A84" i="139"/>
  <c r="M83" i="139"/>
  <c r="L83" i="139"/>
  <c r="A83" i="139"/>
  <c r="M82" i="139"/>
  <c r="L82" i="139"/>
  <c r="A82" i="139"/>
  <c r="M81" i="139"/>
  <c r="L81" i="139"/>
  <c r="A81" i="139"/>
  <c r="M80" i="139"/>
  <c r="L80" i="139"/>
  <c r="A80" i="139"/>
  <c r="M79" i="139"/>
  <c r="L79" i="139"/>
  <c r="A79" i="139"/>
  <c r="M78" i="139"/>
  <c r="L78" i="139"/>
  <c r="A78" i="139"/>
  <c r="M77" i="139"/>
  <c r="L77" i="139"/>
  <c r="A77" i="139"/>
  <c r="M76" i="139"/>
  <c r="L76" i="139"/>
  <c r="A76" i="139"/>
  <c r="M75" i="139"/>
  <c r="L75" i="139"/>
  <c r="A75" i="139"/>
  <c r="M74" i="139"/>
  <c r="L74" i="139"/>
  <c r="A74" i="139"/>
  <c r="M73" i="139"/>
  <c r="L73" i="139"/>
  <c r="A73" i="139"/>
  <c r="M72" i="139"/>
  <c r="L72" i="139"/>
  <c r="A72" i="139"/>
  <c r="M71" i="139"/>
  <c r="L71" i="139"/>
  <c r="A71" i="139"/>
  <c r="M70" i="139"/>
  <c r="L70" i="139"/>
  <c r="A70" i="139"/>
  <c r="M69" i="139"/>
  <c r="L69" i="139"/>
  <c r="A69" i="139"/>
  <c r="M68" i="139"/>
  <c r="L68" i="139"/>
  <c r="A68" i="139"/>
  <c r="M67" i="139"/>
  <c r="L67" i="139"/>
  <c r="A67" i="139"/>
  <c r="M66" i="139"/>
  <c r="L66" i="139"/>
  <c r="A66" i="139"/>
  <c r="M65" i="139"/>
  <c r="L65" i="139"/>
  <c r="A65" i="139"/>
  <c r="M64" i="139"/>
  <c r="L64" i="139"/>
  <c r="A64" i="139"/>
  <c r="M63" i="139"/>
  <c r="L63" i="139"/>
  <c r="A63" i="139"/>
  <c r="M62" i="139"/>
  <c r="L62" i="139"/>
  <c r="A62" i="139"/>
  <c r="M61" i="139"/>
  <c r="L61" i="139"/>
  <c r="A61" i="139"/>
  <c r="M60" i="139"/>
  <c r="L60" i="139"/>
  <c r="A60" i="139"/>
  <c r="M59" i="139"/>
  <c r="L59" i="139"/>
  <c r="A59" i="139"/>
  <c r="M58" i="139"/>
  <c r="L58" i="139"/>
  <c r="A58" i="139"/>
  <c r="M57" i="139"/>
  <c r="L57" i="139"/>
  <c r="A57" i="139"/>
  <c r="M56" i="139"/>
  <c r="L56" i="139"/>
  <c r="A56" i="139"/>
  <c r="M55" i="139"/>
  <c r="L55" i="139"/>
  <c r="A55" i="139"/>
  <c r="M54" i="139"/>
  <c r="L54" i="139"/>
  <c r="A54" i="139"/>
  <c r="M53" i="139"/>
  <c r="L53" i="139"/>
  <c r="A53" i="139"/>
  <c r="M52" i="139"/>
  <c r="L52" i="139"/>
  <c r="A52" i="139"/>
  <c r="M51" i="139"/>
  <c r="L51" i="139"/>
  <c r="A51" i="139"/>
  <c r="M50" i="139"/>
  <c r="L50" i="139"/>
  <c r="A50" i="139"/>
  <c r="M49" i="139"/>
  <c r="L49" i="139"/>
  <c r="A49" i="139"/>
  <c r="M48" i="139"/>
  <c r="L48" i="139"/>
  <c r="A48" i="139"/>
  <c r="M47" i="139"/>
  <c r="L47" i="139"/>
  <c r="A47" i="139"/>
  <c r="M46" i="139"/>
  <c r="L46" i="139"/>
  <c r="A46" i="139"/>
  <c r="M45" i="139"/>
  <c r="L45" i="139"/>
  <c r="A45" i="139"/>
  <c r="M44" i="139"/>
  <c r="L44" i="139"/>
  <c r="A44" i="139"/>
  <c r="M43" i="139"/>
  <c r="L43" i="139"/>
  <c r="A43" i="139"/>
  <c r="M42" i="139"/>
  <c r="L42" i="139"/>
  <c r="A42" i="139"/>
  <c r="M41" i="139"/>
  <c r="L41" i="139"/>
  <c r="A41" i="139"/>
  <c r="M40" i="139"/>
  <c r="L40" i="139"/>
  <c r="A40" i="139"/>
  <c r="M39" i="139"/>
  <c r="L39" i="139"/>
  <c r="A39" i="139"/>
  <c r="M38" i="139"/>
  <c r="L38" i="139"/>
  <c r="A38" i="139"/>
  <c r="M37" i="139"/>
  <c r="L37" i="139"/>
  <c r="A37" i="139"/>
  <c r="M36" i="139"/>
  <c r="L36" i="139"/>
  <c r="A36" i="139"/>
  <c r="M35" i="139"/>
  <c r="L35" i="139"/>
  <c r="A35" i="139"/>
  <c r="M34" i="139"/>
  <c r="L34" i="139"/>
  <c r="A34" i="139"/>
  <c r="M33" i="139"/>
  <c r="L33" i="139"/>
  <c r="A33" i="139"/>
  <c r="M32" i="139"/>
  <c r="L32" i="139"/>
  <c r="A32" i="139"/>
  <c r="M31" i="139"/>
  <c r="L31" i="139"/>
  <c r="A31" i="139"/>
  <c r="M30" i="139"/>
  <c r="L30" i="139"/>
  <c r="A30" i="139"/>
  <c r="M29" i="139"/>
  <c r="L29" i="139"/>
  <c r="A29" i="139"/>
  <c r="M28" i="139"/>
  <c r="L28" i="139"/>
  <c r="A28" i="139"/>
  <c r="M27" i="139"/>
  <c r="L27" i="139"/>
  <c r="A27" i="139"/>
  <c r="M26" i="139"/>
  <c r="L26" i="139"/>
  <c r="A26" i="139"/>
  <c r="M25" i="139"/>
  <c r="L25" i="139"/>
  <c r="A25" i="139"/>
  <c r="M24" i="139"/>
  <c r="L24" i="139"/>
  <c r="A24" i="139"/>
  <c r="M23" i="139"/>
  <c r="L23" i="139"/>
  <c r="A23" i="139"/>
  <c r="M22" i="139"/>
  <c r="L22" i="139"/>
  <c r="A22" i="139"/>
  <c r="M21" i="139"/>
  <c r="L21" i="139"/>
  <c r="A21" i="139"/>
  <c r="M20" i="139"/>
  <c r="L20" i="139"/>
  <c r="A20" i="139"/>
  <c r="M19" i="139"/>
  <c r="L19" i="139"/>
  <c r="A19" i="139"/>
  <c r="M18" i="139"/>
  <c r="L18" i="139"/>
  <c r="A18" i="139"/>
  <c r="M17" i="139"/>
  <c r="L17" i="139"/>
  <c r="A17" i="139"/>
  <c r="M16" i="139"/>
  <c r="L16" i="139"/>
  <c r="A16" i="139"/>
  <c r="M15" i="139"/>
  <c r="L15" i="139"/>
  <c r="A15" i="139"/>
  <c r="M14" i="139"/>
  <c r="L14" i="139"/>
  <c r="A14" i="139"/>
  <c r="M13" i="139"/>
  <c r="L13" i="139"/>
  <c r="A13" i="139"/>
  <c r="M12" i="139"/>
  <c r="L12" i="139"/>
  <c r="A12" i="139"/>
  <c r="M11" i="139"/>
  <c r="L11" i="139"/>
  <c r="A11" i="139"/>
  <c r="M10" i="139"/>
  <c r="L10" i="139"/>
  <c r="A10" i="139"/>
  <c r="M9" i="139"/>
  <c r="L9" i="139"/>
  <c r="A9" i="139"/>
  <c r="M8" i="139"/>
  <c r="L8" i="139"/>
  <c r="A8" i="139"/>
  <c r="M7" i="139"/>
  <c r="L7" i="139"/>
  <c r="A7" i="139"/>
  <c r="M6" i="139"/>
  <c r="L6" i="139"/>
  <c r="A6" i="139"/>
  <c r="M5" i="139"/>
  <c r="L5" i="139"/>
  <c r="A5" i="139"/>
  <c r="M4" i="139"/>
  <c r="L4" i="139"/>
  <c r="A4" i="139"/>
  <c r="M3" i="139"/>
  <c r="L3" i="139"/>
  <c r="A3" i="139"/>
  <c r="AS411" i="1" s="1"/>
  <c r="M2" i="139"/>
  <c r="L2" i="139"/>
  <c r="A2" i="139"/>
  <c r="AS419" i="1" s="1"/>
  <c r="M786" i="138"/>
  <c r="L786" i="138"/>
  <c r="A786" i="138"/>
  <c r="M785" i="138"/>
  <c r="L785" i="138"/>
  <c r="A785" i="138"/>
  <c r="M784" i="138"/>
  <c r="L784" i="138"/>
  <c r="A784" i="138"/>
  <c r="M783" i="138"/>
  <c r="L783" i="138"/>
  <c r="A783" i="138"/>
  <c r="M782" i="138"/>
  <c r="L782" i="138"/>
  <c r="A782" i="138"/>
  <c r="M781" i="138"/>
  <c r="L781" i="138"/>
  <c r="A781" i="138"/>
  <c r="M780" i="138"/>
  <c r="L780" i="138"/>
  <c r="A780" i="138"/>
  <c r="M779" i="138"/>
  <c r="L779" i="138"/>
  <c r="A779" i="138"/>
  <c r="M778" i="138"/>
  <c r="L778" i="138"/>
  <c r="A778" i="138"/>
  <c r="M777" i="138"/>
  <c r="L777" i="138"/>
  <c r="A777" i="138"/>
  <c r="M776" i="138"/>
  <c r="L776" i="138"/>
  <c r="A776" i="138"/>
  <c r="M775" i="138"/>
  <c r="L775" i="138"/>
  <c r="A775" i="138"/>
  <c r="M774" i="138"/>
  <c r="L774" i="138"/>
  <c r="A774" i="138"/>
  <c r="M773" i="138"/>
  <c r="L773" i="138"/>
  <c r="A773" i="138"/>
  <c r="M772" i="138"/>
  <c r="L772" i="138"/>
  <c r="A772" i="138"/>
  <c r="M771" i="138"/>
  <c r="L771" i="138"/>
  <c r="A771" i="138"/>
  <c r="M770" i="138"/>
  <c r="L770" i="138"/>
  <c r="A770" i="138"/>
  <c r="M769" i="138"/>
  <c r="L769" i="138"/>
  <c r="A769" i="138"/>
  <c r="M768" i="138"/>
  <c r="L768" i="138"/>
  <c r="A768" i="138"/>
  <c r="M767" i="138"/>
  <c r="L767" i="138"/>
  <c r="A767" i="138"/>
  <c r="M766" i="138"/>
  <c r="L766" i="138"/>
  <c r="A766" i="138"/>
  <c r="M765" i="138"/>
  <c r="L765" i="138"/>
  <c r="A765" i="138"/>
  <c r="M764" i="138"/>
  <c r="L764" i="138"/>
  <c r="A764" i="138"/>
  <c r="M763" i="138"/>
  <c r="L763" i="138"/>
  <c r="A763" i="138"/>
  <c r="M762" i="138"/>
  <c r="L762" i="138"/>
  <c r="A762" i="138"/>
  <c r="M761" i="138"/>
  <c r="L761" i="138"/>
  <c r="A761" i="138"/>
  <c r="M760" i="138"/>
  <c r="L760" i="138"/>
  <c r="A760" i="138"/>
  <c r="M759" i="138"/>
  <c r="L759" i="138"/>
  <c r="A759" i="138"/>
  <c r="M758" i="138"/>
  <c r="L758" i="138"/>
  <c r="A758" i="138"/>
  <c r="M757" i="138"/>
  <c r="L757" i="138"/>
  <c r="A757" i="138"/>
  <c r="M756" i="138"/>
  <c r="L756" i="138"/>
  <c r="A756" i="138"/>
  <c r="M755" i="138"/>
  <c r="L755" i="138"/>
  <c r="A755" i="138"/>
  <c r="M754" i="138"/>
  <c r="L754" i="138"/>
  <c r="A754" i="138"/>
  <c r="M753" i="138"/>
  <c r="L753" i="138"/>
  <c r="A753" i="138"/>
  <c r="M752" i="138"/>
  <c r="L752" i="138"/>
  <c r="A752" i="138"/>
  <c r="M751" i="138"/>
  <c r="L751" i="138"/>
  <c r="A751" i="138"/>
  <c r="M750" i="138"/>
  <c r="L750" i="138"/>
  <c r="A750" i="138"/>
  <c r="M749" i="138"/>
  <c r="L749" i="138"/>
  <c r="A749" i="138"/>
  <c r="M748" i="138"/>
  <c r="L748" i="138"/>
  <c r="A748" i="138"/>
  <c r="M747" i="138"/>
  <c r="L747" i="138"/>
  <c r="A747" i="138"/>
  <c r="M746" i="138"/>
  <c r="L746" i="138"/>
  <c r="A746" i="138"/>
  <c r="M745" i="138"/>
  <c r="L745" i="138"/>
  <c r="A745" i="138"/>
  <c r="M744" i="138"/>
  <c r="L744" i="138"/>
  <c r="A744" i="138"/>
  <c r="M743" i="138"/>
  <c r="L743" i="138"/>
  <c r="A743" i="138"/>
  <c r="M742" i="138"/>
  <c r="L742" i="138"/>
  <c r="A742" i="138"/>
  <c r="M741" i="138"/>
  <c r="L741" i="138"/>
  <c r="A741" i="138"/>
  <c r="M740" i="138"/>
  <c r="L740" i="138"/>
  <c r="A740" i="138"/>
  <c r="M739" i="138"/>
  <c r="L739" i="138"/>
  <c r="A739" i="138"/>
  <c r="M738" i="138"/>
  <c r="L738" i="138"/>
  <c r="A738" i="138"/>
  <c r="M737" i="138"/>
  <c r="L737" i="138"/>
  <c r="A737" i="138"/>
  <c r="M736" i="138"/>
  <c r="L736" i="138"/>
  <c r="A736" i="138"/>
  <c r="M735" i="138"/>
  <c r="L735" i="138"/>
  <c r="A735" i="138"/>
  <c r="M734" i="138"/>
  <c r="L734" i="138"/>
  <c r="A734" i="138"/>
  <c r="M733" i="138"/>
  <c r="L733" i="138"/>
  <c r="A733" i="138"/>
  <c r="M732" i="138"/>
  <c r="L732" i="138"/>
  <c r="A732" i="138"/>
  <c r="M731" i="138"/>
  <c r="L731" i="138"/>
  <c r="A731" i="138"/>
  <c r="M730" i="138"/>
  <c r="L730" i="138"/>
  <c r="A730" i="138"/>
  <c r="M729" i="138"/>
  <c r="L729" i="138"/>
  <c r="A729" i="138"/>
  <c r="M728" i="138"/>
  <c r="L728" i="138"/>
  <c r="A728" i="138"/>
  <c r="M727" i="138"/>
  <c r="L727" i="138"/>
  <c r="A727" i="138"/>
  <c r="M726" i="138"/>
  <c r="L726" i="138"/>
  <c r="A726" i="138"/>
  <c r="M725" i="138"/>
  <c r="L725" i="138"/>
  <c r="A725" i="138"/>
  <c r="M724" i="138"/>
  <c r="L724" i="138"/>
  <c r="A724" i="138"/>
  <c r="M723" i="138"/>
  <c r="L723" i="138"/>
  <c r="A723" i="138"/>
  <c r="M722" i="138"/>
  <c r="L722" i="138"/>
  <c r="A722" i="138"/>
  <c r="M721" i="138"/>
  <c r="L721" i="138"/>
  <c r="A721" i="138"/>
  <c r="M720" i="138"/>
  <c r="L720" i="138"/>
  <c r="A720" i="138"/>
  <c r="M719" i="138"/>
  <c r="L719" i="138"/>
  <c r="A719" i="138"/>
  <c r="M718" i="138"/>
  <c r="L718" i="138"/>
  <c r="A718" i="138"/>
  <c r="M717" i="138"/>
  <c r="L717" i="138"/>
  <c r="A717" i="138"/>
  <c r="M716" i="138"/>
  <c r="L716" i="138"/>
  <c r="A716" i="138"/>
  <c r="M715" i="138"/>
  <c r="L715" i="138"/>
  <c r="A715" i="138"/>
  <c r="M714" i="138"/>
  <c r="L714" i="138"/>
  <c r="A714" i="138"/>
  <c r="M713" i="138"/>
  <c r="L713" i="138"/>
  <c r="A713" i="138"/>
  <c r="M712" i="138"/>
  <c r="L712" i="138"/>
  <c r="A712" i="138"/>
  <c r="M711" i="138"/>
  <c r="L711" i="138"/>
  <c r="A711" i="138"/>
  <c r="M710" i="138"/>
  <c r="L710" i="138"/>
  <c r="A710" i="138"/>
  <c r="M709" i="138"/>
  <c r="L709" i="138"/>
  <c r="A709" i="138"/>
  <c r="M708" i="138"/>
  <c r="L708" i="138"/>
  <c r="A708" i="138"/>
  <c r="M707" i="138"/>
  <c r="L707" i="138"/>
  <c r="A707" i="138"/>
  <c r="M706" i="138"/>
  <c r="L706" i="138"/>
  <c r="A706" i="138"/>
  <c r="M705" i="138"/>
  <c r="L705" i="138"/>
  <c r="A705" i="138"/>
  <c r="M704" i="138"/>
  <c r="L704" i="138"/>
  <c r="A704" i="138"/>
  <c r="M703" i="138"/>
  <c r="L703" i="138"/>
  <c r="A703" i="138"/>
  <c r="M702" i="138"/>
  <c r="L702" i="138"/>
  <c r="A702" i="138"/>
  <c r="M701" i="138"/>
  <c r="L701" i="138"/>
  <c r="A701" i="138"/>
  <c r="M700" i="138"/>
  <c r="L700" i="138"/>
  <c r="A700" i="138"/>
  <c r="M699" i="138"/>
  <c r="L699" i="138"/>
  <c r="A699" i="138"/>
  <c r="M698" i="138"/>
  <c r="L698" i="138"/>
  <c r="A698" i="138"/>
  <c r="M697" i="138"/>
  <c r="L697" i="138"/>
  <c r="A697" i="138"/>
  <c r="M696" i="138"/>
  <c r="L696" i="138"/>
  <c r="A696" i="138"/>
  <c r="M695" i="138"/>
  <c r="L695" i="138"/>
  <c r="A695" i="138"/>
  <c r="M694" i="138"/>
  <c r="L694" i="138"/>
  <c r="A694" i="138"/>
  <c r="M693" i="138"/>
  <c r="L693" i="138"/>
  <c r="A693" i="138"/>
  <c r="M692" i="138"/>
  <c r="L692" i="138"/>
  <c r="A692" i="138"/>
  <c r="M691" i="138"/>
  <c r="L691" i="138"/>
  <c r="A691" i="138"/>
  <c r="M690" i="138"/>
  <c r="L690" i="138"/>
  <c r="A690" i="138"/>
  <c r="M689" i="138"/>
  <c r="L689" i="138"/>
  <c r="A689" i="138"/>
  <c r="M688" i="138"/>
  <c r="L688" i="138"/>
  <c r="A688" i="138"/>
  <c r="M687" i="138"/>
  <c r="L687" i="138"/>
  <c r="A687" i="138"/>
  <c r="M686" i="138"/>
  <c r="L686" i="138"/>
  <c r="A686" i="138"/>
  <c r="M685" i="138"/>
  <c r="L685" i="138"/>
  <c r="A685" i="138"/>
  <c r="M684" i="138"/>
  <c r="L684" i="138"/>
  <c r="A684" i="138"/>
  <c r="M683" i="138"/>
  <c r="L683" i="138"/>
  <c r="A683" i="138"/>
  <c r="M682" i="138"/>
  <c r="L682" i="138"/>
  <c r="A682" i="138"/>
  <c r="M681" i="138"/>
  <c r="L681" i="138"/>
  <c r="A681" i="138"/>
  <c r="M680" i="138"/>
  <c r="L680" i="138"/>
  <c r="A680" i="138"/>
  <c r="M679" i="138"/>
  <c r="L679" i="138"/>
  <c r="A679" i="138"/>
  <c r="M678" i="138"/>
  <c r="L678" i="138"/>
  <c r="A678" i="138"/>
  <c r="M677" i="138"/>
  <c r="L677" i="138"/>
  <c r="A677" i="138"/>
  <c r="M676" i="138"/>
  <c r="L676" i="138"/>
  <c r="A676" i="138"/>
  <c r="M675" i="138"/>
  <c r="L675" i="138"/>
  <c r="A675" i="138"/>
  <c r="M674" i="138"/>
  <c r="L674" i="138"/>
  <c r="A674" i="138"/>
  <c r="M673" i="138"/>
  <c r="L673" i="138"/>
  <c r="A673" i="138"/>
  <c r="M672" i="138"/>
  <c r="L672" i="138"/>
  <c r="A672" i="138"/>
  <c r="M671" i="138"/>
  <c r="L671" i="138"/>
  <c r="A671" i="138"/>
  <c r="M670" i="138"/>
  <c r="L670" i="138"/>
  <c r="A670" i="138"/>
  <c r="M669" i="138"/>
  <c r="L669" i="138"/>
  <c r="A669" i="138"/>
  <c r="M668" i="138"/>
  <c r="L668" i="138"/>
  <c r="A668" i="138"/>
  <c r="M667" i="138"/>
  <c r="L667" i="138"/>
  <c r="A667" i="138"/>
  <c r="M666" i="138"/>
  <c r="L666" i="138"/>
  <c r="A666" i="138"/>
  <c r="M665" i="138"/>
  <c r="L665" i="138"/>
  <c r="A665" i="138"/>
  <c r="M664" i="138"/>
  <c r="L664" i="138"/>
  <c r="A664" i="138"/>
  <c r="M663" i="138"/>
  <c r="L663" i="138"/>
  <c r="A663" i="138"/>
  <c r="M662" i="138"/>
  <c r="L662" i="138"/>
  <c r="A662" i="138"/>
  <c r="M661" i="138"/>
  <c r="L661" i="138"/>
  <c r="A661" i="138"/>
  <c r="M660" i="138"/>
  <c r="L660" i="138"/>
  <c r="A660" i="138"/>
  <c r="M659" i="138"/>
  <c r="L659" i="138"/>
  <c r="A659" i="138"/>
  <c r="M658" i="138"/>
  <c r="L658" i="138"/>
  <c r="A658" i="138"/>
  <c r="M657" i="138"/>
  <c r="L657" i="138"/>
  <c r="A657" i="138"/>
  <c r="M656" i="138"/>
  <c r="L656" i="138"/>
  <c r="A656" i="138"/>
  <c r="M655" i="138"/>
  <c r="L655" i="138"/>
  <c r="A655" i="138"/>
  <c r="M654" i="138"/>
  <c r="L654" i="138"/>
  <c r="A654" i="138"/>
  <c r="M653" i="138"/>
  <c r="L653" i="138"/>
  <c r="A653" i="138"/>
  <c r="M652" i="138"/>
  <c r="L652" i="138"/>
  <c r="A652" i="138"/>
  <c r="M651" i="138"/>
  <c r="L651" i="138"/>
  <c r="A651" i="138"/>
  <c r="M650" i="138"/>
  <c r="L650" i="138"/>
  <c r="A650" i="138"/>
  <c r="M649" i="138"/>
  <c r="L649" i="138"/>
  <c r="A649" i="138"/>
  <c r="M648" i="138"/>
  <c r="L648" i="138"/>
  <c r="A648" i="138"/>
  <c r="M647" i="138"/>
  <c r="L647" i="138"/>
  <c r="A647" i="138"/>
  <c r="M646" i="138"/>
  <c r="L646" i="138"/>
  <c r="A646" i="138"/>
  <c r="M645" i="138"/>
  <c r="L645" i="138"/>
  <c r="A645" i="138"/>
  <c r="M644" i="138"/>
  <c r="L644" i="138"/>
  <c r="A644" i="138"/>
  <c r="M643" i="138"/>
  <c r="L643" i="138"/>
  <c r="A643" i="138"/>
  <c r="M642" i="138"/>
  <c r="L642" i="138"/>
  <c r="A642" i="138"/>
  <c r="M641" i="138"/>
  <c r="L641" i="138"/>
  <c r="A641" i="138"/>
  <c r="M640" i="138"/>
  <c r="L640" i="138"/>
  <c r="A640" i="138"/>
  <c r="M639" i="138"/>
  <c r="L639" i="138"/>
  <c r="A639" i="138"/>
  <c r="M638" i="138"/>
  <c r="L638" i="138"/>
  <c r="A638" i="138"/>
  <c r="M637" i="138"/>
  <c r="L637" i="138"/>
  <c r="A637" i="138"/>
  <c r="M636" i="138"/>
  <c r="L636" i="138"/>
  <c r="A636" i="138"/>
  <c r="M635" i="138"/>
  <c r="L635" i="138"/>
  <c r="A635" i="138"/>
  <c r="M634" i="138"/>
  <c r="L634" i="138"/>
  <c r="A634" i="138"/>
  <c r="M633" i="138"/>
  <c r="L633" i="138"/>
  <c r="A633" i="138"/>
  <c r="M632" i="138"/>
  <c r="L632" i="138"/>
  <c r="A632" i="138"/>
  <c r="M631" i="138"/>
  <c r="L631" i="138"/>
  <c r="A631" i="138"/>
  <c r="M630" i="138"/>
  <c r="L630" i="138"/>
  <c r="A630" i="138"/>
  <c r="M629" i="138"/>
  <c r="L629" i="138"/>
  <c r="A629" i="138"/>
  <c r="M628" i="138"/>
  <c r="L628" i="138"/>
  <c r="A628" i="138"/>
  <c r="M627" i="138"/>
  <c r="L627" i="138"/>
  <c r="A627" i="138"/>
  <c r="M626" i="138"/>
  <c r="L626" i="138"/>
  <c r="A626" i="138"/>
  <c r="M625" i="138"/>
  <c r="L625" i="138"/>
  <c r="A625" i="138"/>
  <c r="M624" i="138"/>
  <c r="L624" i="138"/>
  <c r="A624" i="138"/>
  <c r="M623" i="138"/>
  <c r="L623" i="138"/>
  <c r="A623" i="138"/>
  <c r="M622" i="138"/>
  <c r="L622" i="138"/>
  <c r="A622" i="138"/>
  <c r="M621" i="138"/>
  <c r="L621" i="138"/>
  <c r="A621" i="138"/>
  <c r="M620" i="138"/>
  <c r="L620" i="138"/>
  <c r="A620" i="138"/>
  <c r="M619" i="138"/>
  <c r="L619" i="138"/>
  <c r="A619" i="138"/>
  <c r="M618" i="138"/>
  <c r="L618" i="138"/>
  <c r="A618" i="138"/>
  <c r="M617" i="138"/>
  <c r="L617" i="138"/>
  <c r="A617" i="138"/>
  <c r="M616" i="138"/>
  <c r="L616" i="138"/>
  <c r="A616" i="138"/>
  <c r="M615" i="138"/>
  <c r="L615" i="138"/>
  <c r="A615" i="138"/>
  <c r="M614" i="138"/>
  <c r="L614" i="138"/>
  <c r="A614" i="138"/>
  <c r="M613" i="138"/>
  <c r="L613" i="138"/>
  <c r="A613" i="138"/>
  <c r="M612" i="138"/>
  <c r="L612" i="138"/>
  <c r="A612" i="138"/>
  <c r="M611" i="138"/>
  <c r="L611" i="138"/>
  <c r="A611" i="138"/>
  <c r="M610" i="138"/>
  <c r="L610" i="138"/>
  <c r="A610" i="138"/>
  <c r="M609" i="138"/>
  <c r="L609" i="138"/>
  <c r="A609" i="138"/>
  <c r="M608" i="138"/>
  <c r="L608" i="138"/>
  <c r="A608" i="138"/>
  <c r="M607" i="138"/>
  <c r="L607" i="138"/>
  <c r="A607" i="138"/>
  <c r="M606" i="138"/>
  <c r="L606" i="138"/>
  <c r="A606" i="138"/>
  <c r="M605" i="138"/>
  <c r="L605" i="138"/>
  <c r="A605" i="138"/>
  <c r="M604" i="138"/>
  <c r="L604" i="138"/>
  <c r="A604" i="138"/>
  <c r="M603" i="138"/>
  <c r="L603" i="138"/>
  <c r="A603" i="138"/>
  <c r="M602" i="138"/>
  <c r="L602" i="138"/>
  <c r="A602" i="138"/>
  <c r="M601" i="138"/>
  <c r="L601" i="138"/>
  <c r="A601" i="138"/>
  <c r="M600" i="138"/>
  <c r="L600" i="138"/>
  <c r="A600" i="138"/>
  <c r="M599" i="138"/>
  <c r="L599" i="138"/>
  <c r="A599" i="138"/>
  <c r="M598" i="138"/>
  <c r="L598" i="138"/>
  <c r="A598" i="138"/>
  <c r="M597" i="138"/>
  <c r="L597" i="138"/>
  <c r="A597" i="138"/>
  <c r="M596" i="138"/>
  <c r="L596" i="138"/>
  <c r="A596" i="138"/>
  <c r="M595" i="138"/>
  <c r="L595" i="138"/>
  <c r="A595" i="138"/>
  <c r="M594" i="138"/>
  <c r="L594" i="138"/>
  <c r="A594" i="138"/>
  <c r="M593" i="138"/>
  <c r="L593" i="138"/>
  <c r="A593" i="138"/>
  <c r="M592" i="138"/>
  <c r="L592" i="138"/>
  <c r="A592" i="138"/>
  <c r="M591" i="138"/>
  <c r="L591" i="138"/>
  <c r="A591" i="138"/>
  <c r="M590" i="138"/>
  <c r="L590" i="138"/>
  <c r="A590" i="138"/>
  <c r="M589" i="138"/>
  <c r="L589" i="138"/>
  <c r="A589" i="138"/>
  <c r="M588" i="138"/>
  <c r="L588" i="138"/>
  <c r="A588" i="138"/>
  <c r="M587" i="138"/>
  <c r="L587" i="138"/>
  <c r="A587" i="138"/>
  <c r="M586" i="138"/>
  <c r="L586" i="138"/>
  <c r="A586" i="138"/>
  <c r="M585" i="138"/>
  <c r="L585" i="138"/>
  <c r="A585" i="138"/>
  <c r="M584" i="138"/>
  <c r="L584" i="138"/>
  <c r="A584" i="138"/>
  <c r="M583" i="138"/>
  <c r="L583" i="138"/>
  <c r="A583" i="138"/>
  <c r="M582" i="138"/>
  <c r="L582" i="138"/>
  <c r="A582" i="138"/>
  <c r="M581" i="138"/>
  <c r="L581" i="138"/>
  <c r="A581" i="138"/>
  <c r="M580" i="138"/>
  <c r="L580" i="138"/>
  <c r="A580" i="138"/>
  <c r="M579" i="138"/>
  <c r="L579" i="138"/>
  <c r="A579" i="138"/>
  <c r="M578" i="138"/>
  <c r="L578" i="138"/>
  <c r="A578" i="138"/>
  <c r="M577" i="138"/>
  <c r="L577" i="138"/>
  <c r="A577" i="138"/>
  <c r="M576" i="138"/>
  <c r="L576" i="138"/>
  <c r="A576" i="138"/>
  <c r="M575" i="138"/>
  <c r="L575" i="138"/>
  <c r="A575" i="138"/>
  <c r="M574" i="138"/>
  <c r="L574" i="138"/>
  <c r="A574" i="138"/>
  <c r="M573" i="138"/>
  <c r="L573" i="138"/>
  <c r="A573" i="138"/>
  <c r="M572" i="138"/>
  <c r="L572" i="138"/>
  <c r="A572" i="138"/>
  <c r="M571" i="138"/>
  <c r="L571" i="138"/>
  <c r="A571" i="138"/>
  <c r="M570" i="138"/>
  <c r="L570" i="138"/>
  <c r="A570" i="138"/>
  <c r="M569" i="138"/>
  <c r="L569" i="138"/>
  <c r="A569" i="138"/>
  <c r="M568" i="138"/>
  <c r="L568" i="138"/>
  <c r="A568" i="138"/>
  <c r="M567" i="138"/>
  <c r="L567" i="138"/>
  <c r="A567" i="138"/>
  <c r="M566" i="138"/>
  <c r="L566" i="138"/>
  <c r="A566" i="138"/>
  <c r="M565" i="138"/>
  <c r="L565" i="138"/>
  <c r="A565" i="138"/>
  <c r="M564" i="138"/>
  <c r="L564" i="138"/>
  <c r="A564" i="138"/>
  <c r="M563" i="138"/>
  <c r="L563" i="138"/>
  <c r="A563" i="138"/>
  <c r="M562" i="138"/>
  <c r="L562" i="138"/>
  <c r="A562" i="138"/>
  <c r="M561" i="138"/>
  <c r="L561" i="138"/>
  <c r="A561" i="138"/>
  <c r="M560" i="138"/>
  <c r="L560" i="138"/>
  <c r="A560" i="138"/>
  <c r="M559" i="138"/>
  <c r="L559" i="138"/>
  <c r="A559" i="138"/>
  <c r="M558" i="138"/>
  <c r="L558" i="138"/>
  <c r="A558" i="138"/>
  <c r="M557" i="138"/>
  <c r="L557" i="138"/>
  <c r="A557" i="138"/>
  <c r="M556" i="138"/>
  <c r="L556" i="138"/>
  <c r="A556" i="138"/>
  <c r="M555" i="138"/>
  <c r="L555" i="138"/>
  <c r="A555" i="138"/>
  <c r="M554" i="138"/>
  <c r="L554" i="138"/>
  <c r="A554" i="138"/>
  <c r="M553" i="138"/>
  <c r="L553" i="138"/>
  <c r="A553" i="138"/>
  <c r="M552" i="138"/>
  <c r="L552" i="138"/>
  <c r="A552" i="138"/>
  <c r="M551" i="138"/>
  <c r="L551" i="138"/>
  <c r="A551" i="138"/>
  <c r="M550" i="138"/>
  <c r="L550" i="138"/>
  <c r="A550" i="138"/>
  <c r="M549" i="138"/>
  <c r="L549" i="138"/>
  <c r="A549" i="138"/>
  <c r="M548" i="138"/>
  <c r="L548" i="138"/>
  <c r="A548" i="138"/>
  <c r="M547" i="138"/>
  <c r="L547" i="138"/>
  <c r="A547" i="138"/>
  <c r="M546" i="138"/>
  <c r="L546" i="138"/>
  <c r="A546" i="138"/>
  <c r="M545" i="138"/>
  <c r="L545" i="138"/>
  <c r="A545" i="138"/>
  <c r="M544" i="138"/>
  <c r="L544" i="138"/>
  <c r="A544" i="138"/>
  <c r="M543" i="138"/>
  <c r="L543" i="138"/>
  <c r="A543" i="138"/>
  <c r="M542" i="138"/>
  <c r="L542" i="138"/>
  <c r="A542" i="138"/>
  <c r="M541" i="138"/>
  <c r="L541" i="138"/>
  <c r="A541" i="138"/>
  <c r="M540" i="138"/>
  <c r="L540" i="138"/>
  <c r="A540" i="138"/>
  <c r="M539" i="138"/>
  <c r="L539" i="138"/>
  <c r="A539" i="138"/>
  <c r="M538" i="138"/>
  <c r="L538" i="138"/>
  <c r="A538" i="138"/>
  <c r="M537" i="138"/>
  <c r="L537" i="138"/>
  <c r="A537" i="138"/>
  <c r="M536" i="138"/>
  <c r="L536" i="138"/>
  <c r="A536" i="138"/>
  <c r="M535" i="138"/>
  <c r="L535" i="138"/>
  <c r="A535" i="138"/>
  <c r="M534" i="138"/>
  <c r="L534" i="138"/>
  <c r="A534" i="138"/>
  <c r="M533" i="138"/>
  <c r="L533" i="138"/>
  <c r="A533" i="138"/>
  <c r="M532" i="138"/>
  <c r="L532" i="138"/>
  <c r="A532" i="138"/>
  <c r="M531" i="138"/>
  <c r="L531" i="138"/>
  <c r="A531" i="138"/>
  <c r="M530" i="138"/>
  <c r="L530" i="138"/>
  <c r="A530" i="138"/>
  <c r="M529" i="138"/>
  <c r="L529" i="138"/>
  <c r="A529" i="138"/>
  <c r="M528" i="138"/>
  <c r="L528" i="138"/>
  <c r="A528" i="138"/>
  <c r="M527" i="138"/>
  <c r="L527" i="138"/>
  <c r="A527" i="138"/>
  <c r="M526" i="138"/>
  <c r="L526" i="138"/>
  <c r="A526" i="138"/>
  <c r="M525" i="138"/>
  <c r="L525" i="138"/>
  <c r="A525" i="138"/>
  <c r="M524" i="138"/>
  <c r="L524" i="138"/>
  <c r="A524" i="138"/>
  <c r="M523" i="138"/>
  <c r="L523" i="138"/>
  <c r="A523" i="138"/>
  <c r="M522" i="138"/>
  <c r="L522" i="138"/>
  <c r="A522" i="138"/>
  <c r="M521" i="138"/>
  <c r="L521" i="138"/>
  <c r="A521" i="138"/>
  <c r="M520" i="138"/>
  <c r="L520" i="138"/>
  <c r="A520" i="138"/>
  <c r="M519" i="138"/>
  <c r="L519" i="138"/>
  <c r="A519" i="138"/>
  <c r="M518" i="138"/>
  <c r="L518" i="138"/>
  <c r="A518" i="138"/>
  <c r="M517" i="138"/>
  <c r="L517" i="138"/>
  <c r="A517" i="138"/>
  <c r="M516" i="138"/>
  <c r="L516" i="138"/>
  <c r="A516" i="138"/>
  <c r="M515" i="138"/>
  <c r="L515" i="138"/>
  <c r="A515" i="138"/>
  <c r="M514" i="138"/>
  <c r="L514" i="138"/>
  <c r="A514" i="138"/>
  <c r="M513" i="138"/>
  <c r="L513" i="138"/>
  <c r="A513" i="138"/>
  <c r="M512" i="138"/>
  <c r="L512" i="138"/>
  <c r="A512" i="138"/>
  <c r="M511" i="138"/>
  <c r="L511" i="138"/>
  <c r="A511" i="138"/>
  <c r="M510" i="138"/>
  <c r="L510" i="138"/>
  <c r="A510" i="138"/>
  <c r="M509" i="138"/>
  <c r="L509" i="138"/>
  <c r="A509" i="138"/>
  <c r="M508" i="138"/>
  <c r="L508" i="138"/>
  <c r="A508" i="138"/>
  <c r="M507" i="138"/>
  <c r="L507" i="138"/>
  <c r="A507" i="138"/>
  <c r="M506" i="138"/>
  <c r="L506" i="138"/>
  <c r="A506" i="138"/>
  <c r="M505" i="138"/>
  <c r="L505" i="138"/>
  <c r="A505" i="138"/>
  <c r="M504" i="138"/>
  <c r="L504" i="138"/>
  <c r="A504" i="138"/>
  <c r="M503" i="138"/>
  <c r="L503" i="138"/>
  <c r="A503" i="138"/>
  <c r="M502" i="138"/>
  <c r="L502" i="138"/>
  <c r="A502" i="138"/>
  <c r="M501" i="138"/>
  <c r="L501" i="138"/>
  <c r="A501" i="138"/>
  <c r="M500" i="138"/>
  <c r="L500" i="138"/>
  <c r="A500" i="138"/>
  <c r="M499" i="138"/>
  <c r="L499" i="138"/>
  <c r="A499" i="138"/>
  <c r="M498" i="138"/>
  <c r="L498" i="138"/>
  <c r="A498" i="138"/>
  <c r="M497" i="138"/>
  <c r="L497" i="138"/>
  <c r="A497" i="138"/>
  <c r="M496" i="138"/>
  <c r="L496" i="138"/>
  <c r="A496" i="138"/>
  <c r="M495" i="138"/>
  <c r="L495" i="138"/>
  <c r="A495" i="138"/>
  <c r="M494" i="138"/>
  <c r="L494" i="138"/>
  <c r="A494" i="138"/>
  <c r="M493" i="138"/>
  <c r="L493" i="138"/>
  <c r="A493" i="138"/>
  <c r="M492" i="138"/>
  <c r="L492" i="138"/>
  <c r="A492" i="138"/>
  <c r="M491" i="138"/>
  <c r="L491" i="138"/>
  <c r="A491" i="138"/>
  <c r="M490" i="138"/>
  <c r="L490" i="138"/>
  <c r="A490" i="138"/>
  <c r="M489" i="138"/>
  <c r="L489" i="138"/>
  <c r="A489" i="138"/>
  <c r="M488" i="138"/>
  <c r="L488" i="138"/>
  <c r="A488" i="138"/>
  <c r="M487" i="138"/>
  <c r="L487" i="138"/>
  <c r="A487" i="138"/>
  <c r="M486" i="138"/>
  <c r="L486" i="138"/>
  <c r="A486" i="138"/>
  <c r="M485" i="138"/>
  <c r="L485" i="138"/>
  <c r="A485" i="138"/>
  <c r="M484" i="138"/>
  <c r="L484" i="138"/>
  <c r="A484" i="138"/>
  <c r="M483" i="138"/>
  <c r="L483" i="138"/>
  <c r="A483" i="138"/>
  <c r="M482" i="138"/>
  <c r="L482" i="138"/>
  <c r="A482" i="138"/>
  <c r="M481" i="138"/>
  <c r="L481" i="138"/>
  <c r="A481" i="138"/>
  <c r="M480" i="138"/>
  <c r="L480" i="138"/>
  <c r="A480" i="138"/>
  <c r="M479" i="138"/>
  <c r="L479" i="138"/>
  <c r="A479" i="138"/>
  <c r="M478" i="138"/>
  <c r="L478" i="138"/>
  <c r="A478" i="138"/>
  <c r="M477" i="138"/>
  <c r="L477" i="138"/>
  <c r="A477" i="138"/>
  <c r="M476" i="138"/>
  <c r="L476" i="138"/>
  <c r="A476" i="138"/>
  <c r="M475" i="138"/>
  <c r="L475" i="138"/>
  <c r="A475" i="138"/>
  <c r="M474" i="138"/>
  <c r="L474" i="138"/>
  <c r="A474" i="138"/>
  <c r="M473" i="138"/>
  <c r="L473" i="138"/>
  <c r="A473" i="138"/>
  <c r="M472" i="138"/>
  <c r="L472" i="138"/>
  <c r="A472" i="138"/>
  <c r="M471" i="138"/>
  <c r="L471" i="138"/>
  <c r="A471" i="138"/>
  <c r="M470" i="138"/>
  <c r="L470" i="138"/>
  <c r="A470" i="138"/>
  <c r="M469" i="138"/>
  <c r="L469" i="138"/>
  <c r="A469" i="138"/>
  <c r="M468" i="138"/>
  <c r="L468" i="138"/>
  <c r="A468" i="138"/>
  <c r="M467" i="138"/>
  <c r="L467" i="138"/>
  <c r="A467" i="138"/>
  <c r="M466" i="138"/>
  <c r="L466" i="138"/>
  <c r="A466" i="138"/>
  <c r="M465" i="138"/>
  <c r="L465" i="138"/>
  <c r="A465" i="138"/>
  <c r="M464" i="138"/>
  <c r="L464" i="138"/>
  <c r="A464" i="138"/>
  <c r="M463" i="138"/>
  <c r="L463" i="138"/>
  <c r="A463" i="138"/>
  <c r="M462" i="138"/>
  <c r="L462" i="138"/>
  <c r="A462" i="138"/>
  <c r="M461" i="138"/>
  <c r="L461" i="138"/>
  <c r="A461" i="138"/>
  <c r="M460" i="138"/>
  <c r="L460" i="138"/>
  <c r="A460" i="138"/>
  <c r="M459" i="138"/>
  <c r="L459" i="138"/>
  <c r="A459" i="138"/>
  <c r="M458" i="138"/>
  <c r="L458" i="138"/>
  <c r="A458" i="138"/>
  <c r="M457" i="138"/>
  <c r="L457" i="138"/>
  <c r="A457" i="138"/>
  <c r="M456" i="138"/>
  <c r="L456" i="138"/>
  <c r="A456" i="138"/>
  <c r="M455" i="138"/>
  <c r="L455" i="138"/>
  <c r="A455" i="138"/>
  <c r="M454" i="138"/>
  <c r="L454" i="138"/>
  <c r="A454" i="138"/>
  <c r="M453" i="138"/>
  <c r="L453" i="138"/>
  <c r="A453" i="138"/>
  <c r="M452" i="138"/>
  <c r="L452" i="138"/>
  <c r="A452" i="138"/>
  <c r="M451" i="138"/>
  <c r="L451" i="138"/>
  <c r="A451" i="138"/>
  <c r="M450" i="138"/>
  <c r="L450" i="138"/>
  <c r="A450" i="138"/>
  <c r="M449" i="138"/>
  <c r="L449" i="138"/>
  <c r="A449" i="138"/>
  <c r="M448" i="138"/>
  <c r="L448" i="138"/>
  <c r="A448" i="138"/>
  <c r="M447" i="138"/>
  <c r="L447" i="138"/>
  <c r="A447" i="138"/>
  <c r="M446" i="138"/>
  <c r="L446" i="138"/>
  <c r="A446" i="138"/>
  <c r="M445" i="138"/>
  <c r="L445" i="138"/>
  <c r="A445" i="138"/>
  <c r="M444" i="138"/>
  <c r="L444" i="138"/>
  <c r="A444" i="138"/>
  <c r="M443" i="138"/>
  <c r="L443" i="138"/>
  <c r="A443" i="138"/>
  <c r="M442" i="138"/>
  <c r="L442" i="138"/>
  <c r="A442" i="138"/>
  <c r="M441" i="138"/>
  <c r="L441" i="138"/>
  <c r="A441" i="138"/>
  <c r="M440" i="138"/>
  <c r="L440" i="138"/>
  <c r="A440" i="138"/>
  <c r="M439" i="138"/>
  <c r="L439" i="138"/>
  <c r="A439" i="138"/>
  <c r="M438" i="138"/>
  <c r="L438" i="138"/>
  <c r="A438" i="138"/>
  <c r="M437" i="138"/>
  <c r="L437" i="138"/>
  <c r="A437" i="138"/>
  <c r="M436" i="138"/>
  <c r="L436" i="138"/>
  <c r="A436" i="138"/>
  <c r="M435" i="138"/>
  <c r="L435" i="138"/>
  <c r="A435" i="138"/>
  <c r="M434" i="138"/>
  <c r="L434" i="138"/>
  <c r="A434" i="138"/>
  <c r="M433" i="138"/>
  <c r="L433" i="138"/>
  <c r="A433" i="138"/>
  <c r="M432" i="138"/>
  <c r="L432" i="138"/>
  <c r="A432" i="138"/>
  <c r="M431" i="138"/>
  <c r="L431" i="138"/>
  <c r="A431" i="138"/>
  <c r="M430" i="138"/>
  <c r="L430" i="138"/>
  <c r="A430" i="138"/>
  <c r="M429" i="138"/>
  <c r="L429" i="138"/>
  <c r="A429" i="138"/>
  <c r="M428" i="138"/>
  <c r="L428" i="138"/>
  <c r="A428" i="138"/>
  <c r="M427" i="138"/>
  <c r="L427" i="138"/>
  <c r="A427" i="138"/>
  <c r="M426" i="138"/>
  <c r="L426" i="138"/>
  <c r="A426" i="138"/>
  <c r="M425" i="138"/>
  <c r="L425" i="138"/>
  <c r="A425" i="138"/>
  <c r="M424" i="138"/>
  <c r="L424" i="138"/>
  <c r="A424" i="138"/>
  <c r="M423" i="138"/>
  <c r="L423" i="138"/>
  <c r="A423" i="138"/>
  <c r="M422" i="138"/>
  <c r="L422" i="138"/>
  <c r="A422" i="138"/>
  <c r="M421" i="138"/>
  <c r="L421" i="138"/>
  <c r="A421" i="138"/>
  <c r="M420" i="138"/>
  <c r="L420" i="138"/>
  <c r="A420" i="138"/>
  <c r="M419" i="138"/>
  <c r="L419" i="138"/>
  <c r="A419" i="138"/>
  <c r="M418" i="138"/>
  <c r="L418" i="138"/>
  <c r="A418" i="138"/>
  <c r="M417" i="138"/>
  <c r="L417" i="138"/>
  <c r="A417" i="138"/>
  <c r="M416" i="138"/>
  <c r="L416" i="138"/>
  <c r="A416" i="138"/>
  <c r="M415" i="138"/>
  <c r="L415" i="138"/>
  <c r="A415" i="138"/>
  <c r="M414" i="138"/>
  <c r="L414" i="138"/>
  <c r="A414" i="138"/>
  <c r="M413" i="138"/>
  <c r="L413" i="138"/>
  <c r="A413" i="138"/>
  <c r="M412" i="138"/>
  <c r="L412" i="138"/>
  <c r="A412" i="138"/>
  <c r="M411" i="138"/>
  <c r="L411" i="138"/>
  <c r="A411" i="138"/>
  <c r="M410" i="138"/>
  <c r="L410" i="138"/>
  <c r="A410" i="138"/>
  <c r="M409" i="138"/>
  <c r="L409" i="138"/>
  <c r="A409" i="138"/>
  <c r="M408" i="138"/>
  <c r="L408" i="138"/>
  <c r="A408" i="138"/>
  <c r="M407" i="138"/>
  <c r="L407" i="138"/>
  <c r="A407" i="138"/>
  <c r="M406" i="138"/>
  <c r="L406" i="138"/>
  <c r="A406" i="138"/>
  <c r="M405" i="138"/>
  <c r="L405" i="138"/>
  <c r="A405" i="138"/>
  <c r="M404" i="138"/>
  <c r="L404" i="138"/>
  <c r="A404" i="138"/>
  <c r="M403" i="138"/>
  <c r="L403" i="138"/>
  <c r="A403" i="138"/>
  <c r="M402" i="138"/>
  <c r="L402" i="138"/>
  <c r="A402" i="138"/>
  <c r="M401" i="138"/>
  <c r="L401" i="138"/>
  <c r="A401" i="138"/>
  <c r="M400" i="138"/>
  <c r="L400" i="138"/>
  <c r="A400" i="138"/>
  <c r="M399" i="138"/>
  <c r="L399" i="138"/>
  <c r="A399" i="138"/>
  <c r="M398" i="138"/>
  <c r="L398" i="138"/>
  <c r="A398" i="138"/>
  <c r="M397" i="138"/>
  <c r="L397" i="138"/>
  <c r="A397" i="138"/>
  <c r="M396" i="138"/>
  <c r="L396" i="138"/>
  <c r="A396" i="138"/>
  <c r="M395" i="138"/>
  <c r="L395" i="138"/>
  <c r="A395" i="138"/>
  <c r="M394" i="138"/>
  <c r="L394" i="138"/>
  <c r="A394" i="138"/>
  <c r="M393" i="138"/>
  <c r="L393" i="138"/>
  <c r="A393" i="138"/>
  <c r="M392" i="138"/>
  <c r="L392" i="138"/>
  <c r="A392" i="138"/>
  <c r="M391" i="138"/>
  <c r="L391" i="138"/>
  <c r="A391" i="138"/>
  <c r="M390" i="138"/>
  <c r="L390" i="138"/>
  <c r="A390" i="138"/>
  <c r="M389" i="138"/>
  <c r="L389" i="138"/>
  <c r="A389" i="138"/>
  <c r="M388" i="138"/>
  <c r="L388" i="138"/>
  <c r="A388" i="138"/>
  <c r="M387" i="138"/>
  <c r="L387" i="138"/>
  <c r="A387" i="138"/>
  <c r="M386" i="138"/>
  <c r="L386" i="138"/>
  <c r="A386" i="138"/>
  <c r="M385" i="138"/>
  <c r="L385" i="138"/>
  <c r="A385" i="138"/>
  <c r="M384" i="138"/>
  <c r="L384" i="138"/>
  <c r="A384" i="138"/>
  <c r="M383" i="138"/>
  <c r="L383" i="138"/>
  <c r="A383" i="138"/>
  <c r="M382" i="138"/>
  <c r="L382" i="138"/>
  <c r="A382" i="138"/>
  <c r="M381" i="138"/>
  <c r="L381" i="138"/>
  <c r="A381" i="138"/>
  <c r="M380" i="138"/>
  <c r="L380" i="138"/>
  <c r="A380" i="138"/>
  <c r="M379" i="138"/>
  <c r="L379" i="138"/>
  <c r="A379" i="138"/>
  <c r="M378" i="138"/>
  <c r="L378" i="138"/>
  <c r="A378" i="138"/>
  <c r="M377" i="138"/>
  <c r="L377" i="138"/>
  <c r="A377" i="138"/>
  <c r="M376" i="138"/>
  <c r="L376" i="138"/>
  <c r="A376" i="138"/>
  <c r="M375" i="138"/>
  <c r="L375" i="138"/>
  <c r="A375" i="138"/>
  <c r="M374" i="138"/>
  <c r="L374" i="138"/>
  <c r="A374" i="138"/>
  <c r="M373" i="138"/>
  <c r="L373" i="138"/>
  <c r="A373" i="138"/>
  <c r="M372" i="138"/>
  <c r="L372" i="138"/>
  <c r="A372" i="138"/>
  <c r="M371" i="138"/>
  <c r="L371" i="138"/>
  <c r="A371" i="138"/>
  <c r="M370" i="138"/>
  <c r="L370" i="138"/>
  <c r="A370" i="138"/>
  <c r="M369" i="138"/>
  <c r="L369" i="138"/>
  <c r="A369" i="138"/>
  <c r="M368" i="138"/>
  <c r="L368" i="138"/>
  <c r="A368" i="138"/>
  <c r="M367" i="138"/>
  <c r="L367" i="138"/>
  <c r="A367" i="138"/>
  <c r="M366" i="138"/>
  <c r="L366" i="138"/>
  <c r="A366" i="138"/>
  <c r="M365" i="138"/>
  <c r="L365" i="138"/>
  <c r="A365" i="138"/>
  <c r="M364" i="138"/>
  <c r="L364" i="138"/>
  <c r="A364" i="138"/>
  <c r="M363" i="138"/>
  <c r="L363" i="138"/>
  <c r="A363" i="138"/>
  <c r="M362" i="138"/>
  <c r="L362" i="138"/>
  <c r="A362" i="138"/>
  <c r="M361" i="138"/>
  <c r="L361" i="138"/>
  <c r="A361" i="138"/>
  <c r="M360" i="138"/>
  <c r="L360" i="138"/>
  <c r="A360" i="138"/>
  <c r="M359" i="138"/>
  <c r="L359" i="138"/>
  <c r="A359" i="138"/>
  <c r="M358" i="138"/>
  <c r="L358" i="138"/>
  <c r="A358" i="138"/>
  <c r="M357" i="138"/>
  <c r="L357" i="138"/>
  <c r="A357" i="138"/>
  <c r="M356" i="138"/>
  <c r="L356" i="138"/>
  <c r="A356" i="138"/>
  <c r="M355" i="138"/>
  <c r="L355" i="138"/>
  <c r="A355" i="138"/>
  <c r="M354" i="138"/>
  <c r="L354" i="138"/>
  <c r="A354" i="138"/>
  <c r="M353" i="138"/>
  <c r="L353" i="138"/>
  <c r="A353" i="138"/>
  <c r="M352" i="138"/>
  <c r="L352" i="138"/>
  <c r="A352" i="138"/>
  <c r="M351" i="138"/>
  <c r="L351" i="138"/>
  <c r="A351" i="138"/>
  <c r="M350" i="138"/>
  <c r="L350" i="138"/>
  <c r="A350" i="138"/>
  <c r="M349" i="138"/>
  <c r="L349" i="138"/>
  <c r="A349" i="138"/>
  <c r="M348" i="138"/>
  <c r="L348" i="138"/>
  <c r="A348" i="138"/>
  <c r="M347" i="138"/>
  <c r="L347" i="138"/>
  <c r="A347" i="138"/>
  <c r="M346" i="138"/>
  <c r="L346" i="138"/>
  <c r="A346" i="138"/>
  <c r="M345" i="138"/>
  <c r="L345" i="138"/>
  <c r="A345" i="138"/>
  <c r="M344" i="138"/>
  <c r="L344" i="138"/>
  <c r="A344" i="138"/>
  <c r="M343" i="138"/>
  <c r="L343" i="138"/>
  <c r="A343" i="138"/>
  <c r="M342" i="138"/>
  <c r="L342" i="138"/>
  <c r="A342" i="138"/>
  <c r="M341" i="138"/>
  <c r="L341" i="138"/>
  <c r="A341" i="138"/>
  <c r="M340" i="138"/>
  <c r="L340" i="138"/>
  <c r="A340" i="138"/>
  <c r="M339" i="138"/>
  <c r="L339" i="138"/>
  <c r="A339" i="138"/>
  <c r="M338" i="138"/>
  <c r="L338" i="138"/>
  <c r="A338" i="138"/>
  <c r="M337" i="138"/>
  <c r="L337" i="138"/>
  <c r="A337" i="138"/>
  <c r="M336" i="138"/>
  <c r="L336" i="138"/>
  <c r="A336" i="138"/>
  <c r="M335" i="138"/>
  <c r="L335" i="138"/>
  <c r="A335" i="138"/>
  <c r="M334" i="138"/>
  <c r="L334" i="138"/>
  <c r="A334" i="138"/>
  <c r="M333" i="138"/>
  <c r="L333" i="138"/>
  <c r="A333" i="138"/>
  <c r="M332" i="138"/>
  <c r="L332" i="138"/>
  <c r="A332" i="138"/>
  <c r="M331" i="138"/>
  <c r="L331" i="138"/>
  <c r="A331" i="138"/>
  <c r="M330" i="138"/>
  <c r="L330" i="138"/>
  <c r="A330" i="138"/>
  <c r="M329" i="138"/>
  <c r="L329" i="138"/>
  <c r="A329" i="138"/>
  <c r="M328" i="138"/>
  <c r="L328" i="138"/>
  <c r="A328" i="138"/>
  <c r="M327" i="138"/>
  <c r="L327" i="138"/>
  <c r="A327" i="138"/>
  <c r="M326" i="138"/>
  <c r="L326" i="138"/>
  <c r="A326" i="138"/>
  <c r="M325" i="138"/>
  <c r="L325" i="138"/>
  <c r="A325" i="138"/>
  <c r="M324" i="138"/>
  <c r="L324" i="138"/>
  <c r="A324" i="138"/>
  <c r="M323" i="138"/>
  <c r="L323" i="138"/>
  <c r="A323" i="138"/>
  <c r="M322" i="138"/>
  <c r="L322" i="138"/>
  <c r="A322" i="138"/>
  <c r="M321" i="138"/>
  <c r="L321" i="138"/>
  <c r="A321" i="138"/>
  <c r="M320" i="138"/>
  <c r="L320" i="138"/>
  <c r="A320" i="138"/>
  <c r="M319" i="138"/>
  <c r="L319" i="138"/>
  <c r="A319" i="138"/>
  <c r="M318" i="138"/>
  <c r="L318" i="138"/>
  <c r="A318" i="138"/>
  <c r="M317" i="138"/>
  <c r="L317" i="138"/>
  <c r="A317" i="138"/>
  <c r="M316" i="138"/>
  <c r="L316" i="138"/>
  <c r="A316" i="138"/>
  <c r="M315" i="138"/>
  <c r="L315" i="138"/>
  <c r="A315" i="138"/>
  <c r="M314" i="138"/>
  <c r="L314" i="138"/>
  <c r="A314" i="138"/>
  <c r="M313" i="138"/>
  <c r="L313" i="138"/>
  <c r="A313" i="138"/>
  <c r="M312" i="138"/>
  <c r="L312" i="138"/>
  <c r="A312" i="138"/>
  <c r="M311" i="138"/>
  <c r="L311" i="138"/>
  <c r="A311" i="138"/>
  <c r="M310" i="138"/>
  <c r="L310" i="138"/>
  <c r="A310" i="138"/>
  <c r="M309" i="138"/>
  <c r="L309" i="138"/>
  <c r="A309" i="138"/>
  <c r="M308" i="138"/>
  <c r="L308" i="138"/>
  <c r="A308" i="138"/>
  <c r="M307" i="138"/>
  <c r="L307" i="138"/>
  <c r="A307" i="138"/>
  <c r="M306" i="138"/>
  <c r="L306" i="138"/>
  <c r="A306" i="138"/>
  <c r="M305" i="138"/>
  <c r="L305" i="138"/>
  <c r="A305" i="138"/>
  <c r="M304" i="138"/>
  <c r="L304" i="138"/>
  <c r="A304" i="138"/>
  <c r="M303" i="138"/>
  <c r="L303" i="138"/>
  <c r="A303" i="138"/>
  <c r="M302" i="138"/>
  <c r="L302" i="138"/>
  <c r="A302" i="138"/>
  <c r="M301" i="138"/>
  <c r="L301" i="138"/>
  <c r="A301" i="138"/>
  <c r="M300" i="138"/>
  <c r="L300" i="138"/>
  <c r="A300" i="138"/>
  <c r="M299" i="138"/>
  <c r="L299" i="138"/>
  <c r="A299" i="138"/>
  <c r="M298" i="138"/>
  <c r="L298" i="138"/>
  <c r="A298" i="138"/>
  <c r="M297" i="138"/>
  <c r="L297" i="138"/>
  <c r="A297" i="138"/>
  <c r="M296" i="138"/>
  <c r="L296" i="138"/>
  <c r="A296" i="138"/>
  <c r="M295" i="138"/>
  <c r="L295" i="138"/>
  <c r="A295" i="138"/>
  <c r="M294" i="138"/>
  <c r="L294" i="138"/>
  <c r="A294" i="138"/>
  <c r="M293" i="138"/>
  <c r="L293" i="138"/>
  <c r="A293" i="138"/>
  <c r="M292" i="138"/>
  <c r="L292" i="138"/>
  <c r="A292" i="138"/>
  <c r="M291" i="138"/>
  <c r="L291" i="138"/>
  <c r="A291" i="138"/>
  <c r="M290" i="138"/>
  <c r="L290" i="138"/>
  <c r="A290" i="138"/>
  <c r="M289" i="138"/>
  <c r="L289" i="138"/>
  <c r="A289" i="138"/>
  <c r="M288" i="138"/>
  <c r="L288" i="138"/>
  <c r="A288" i="138"/>
  <c r="M287" i="138"/>
  <c r="L287" i="138"/>
  <c r="A287" i="138"/>
  <c r="M286" i="138"/>
  <c r="L286" i="138"/>
  <c r="A286" i="138"/>
  <c r="M285" i="138"/>
  <c r="L285" i="138"/>
  <c r="A285" i="138"/>
  <c r="M284" i="138"/>
  <c r="L284" i="138"/>
  <c r="A284" i="138"/>
  <c r="M283" i="138"/>
  <c r="L283" i="138"/>
  <c r="A283" i="138"/>
  <c r="M282" i="138"/>
  <c r="L282" i="138"/>
  <c r="A282" i="138"/>
  <c r="M281" i="138"/>
  <c r="L281" i="138"/>
  <c r="A281" i="138"/>
  <c r="M280" i="138"/>
  <c r="L280" i="138"/>
  <c r="A280" i="138"/>
  <c r="M279" i="138"/>
  <c r="L279" i="138"/>
  <c r="A279" i="138"/>
  <c r="M278" i="138"/>
  <c r="L278" i="138"/>
  <c r="A278" i="138"/>
  <c r="M277" i="138"/>
  <c r="L277" i="138"/>
  <c r="A277" i="138"/>
  <c r="M276" i="138"/>
  <c r="L276" i="138"/>
  <c r="A276" i="138"/>
  <c r="M275" i="138"/>
  <c r="L275" i="138"/>
  <c r="A275" i="138"/>
  <c r="M274" i="138"/>
  <c r="L274" i="138"/>
  <c r="A274" i="138"/>
  <c r="M273" i="138"/>
  <c r="L273" i="138"/>
  <c r="A273" i="138"/>
  <c r="M272" i="138"/>
  <c r="L272" i="138"/>
  <c r="A272" i="138"/>
  <c r="M271" i="138"/>
  <c r="L271" i="138"/>
  <c r="A271" i="138"/>
  <c r="M270" i="138"/>
  <c r="L270" i="138"/>
  <c r="A270" i="138"/>
  <c r="M269" i="138"/>
  <c r="L269" i="138"/>
  <c r="A269" i="138"/>
  <c r="M268" i="138"/>
  <c r="L268" i="138"/>
  <c r="A268" i="138"/>
  <c r="M267" i="138"/>
  <c r="L267" i="138"/>
  <c r="A267" i="138"/>
  <c r="M266" i="138"/>
  <c r="L266" i="138"/>
  <c r="A266" i="138"/>
  <c r="M265" i="138"/>
  <c r="L265" i="138"/>
  <c r="A265" i="138"/>
  <c r="M264" i="138"/>
  <c r="L264" i="138"/>
  <c r="A264" i="138"/>
  <c r="M263" i="138"/>
  <c r="L263" i="138"/>
  <c r="A263" i="138"/>
  <c r="M262" i="138"/>
  <c r="L262" i="138"/>
  <c r="A262" i="138"/>
  <c r="M261" i="138"/>
  <c r="L261" i="138"/>
  <c r="A261" i="138"/>
  <c r="M260" i="138"/>
  <c r="L260" i="138"/>
  <c r="A260" i="138"/>
  <c r="M259" i="138"/>
  <c r="L259" i="138"/>
  <c r="A259" i="138"/>
  <c r="M258" i="138"/>
  <c r="L258" i="138"/>
  <c r="A258" i="138"/>
  <c r="M257" i="138"/>
  <c r="L257" i="138"/>
  <c r="A257" i="138"/>
  <c r="M256" i="138"/>
  <c r="L256" i="138"/>
  <c r="A256" i="138"/>
  <c r="M255" i="138"/>
  <c r="L255" i="138"/>
  <c r="A255" i="138"/>
  <c r="M254" i="138"/>
  <c r="L254" i="138"/>
  <c r="A254" i="138"/>
  <c r="M253" i="138"/>
  <c r="L253" i="138"/>
  <c r="A253" i="138"/>
  <c r="M252" i="138"/>
  <c r="L252" i="138"/>
  <c r="A252" i="138"/>
  <c r="M251" i="138"/>
  <c r="L251" i="138"/>
  <c r="A251" i="138"/>
  <c r="M250" i="138"/>
  <c r="L250" i="138"/>
  <c r="A250" i="138"/>
  <c r="M249" i="138"/>
  <c r="L249" i="138"/>
  <c r="A249" i="138"/>
  <c r="M248" i="138"/>
  <c r="L248" i="138"/>
  <c r="A248" i="138"/>
  <c r="M247" i="138"/>
  <c r="L247" i="138"/>
  <c r="A247" i="138"/>
  <c r="M246" i="138"/>
  <c r="L246" i="138"/>
  <c r="A246" i="138"/>
  <c r="M245" i="138"/>
  <c r="L245" i="138"/>
  <c r="A245" i="138"/>
  <c r="M244" i="138"/>
  <c r="L244" i="138"/>
  <c r="A244" i="138"/>
  <c r="M243" i="138"/>
  <c r="L243" i="138"/>
  <c r="A243" i="138"/>
  <c r="M242" i="138"/>
  <c r="L242" i="138"/>
  <c r="A242" i="138"/>
  <c r="M241" i="138"/>
  <c r="L241" i="138"/>
  <c r="A241" i="138"/>
  <c r="M240" i="138"/>
  <c r="L240" i="138"/>
  <c r="A240" i="138"/>
  <c r="M239" i="138"/>
  <c r="L239" i="138"/>
  <c r="A239" i="138"/>
  <c r="M238" i="138"/>
  <c r="L238" i="138"/>
  <c r="A238" i="138"/>
  <c r="M237" i="138"/>
  <c r="L237" i="138"/>
  <c r="A237" i="138"/>
  <c r="M236" i="138"/>
  <c r="L236" i="138"/>
  <c r="A236" i="138"/>
  <c r="M235" i="138"/>
  <c r="L235" i="138"/>
  <c r="A235" i="138"/>
  <c r="M234" i="138"/>
  <c r="L234" i="138"/>
  <c r="A234" i="138"/>
  <c r="M233" i="138"/>
  <c r="L233" i="138"/>
  <c r="A233" i="138"/>
  <c r="M232" i="138"/>
  <c r="L232" i="138"/>
  <c r="A232" i="138"/>
  <c r="M231" i="138"/>
  <c r="L231" i="138"/>
  <c r="A231" i="138"/>
  <c r="M230" i="138"/>
  <c r="L230" i="138"/>
  <c r="A230" i="138"/>
  <c r="M229" i="138"/>
  <c r="L229" i="138"/>
  <c r="A229" i="138"/>
  <c r="M228" i="138"/>
  <c r="L228" i="138"/>
  <c r="A228" i="138"/>
  <c r="M227" i="138"/>
  <c r="L227" i="138"/>
  <c r="A227" i="138"/>
  <c r="M226" i="138"/>
  <c r="L226" i="138"/>
  <c r="A226" i="138"/>
  <c r="M225" i="138"/>
  <c r="L225" i="138"/>
  <c r="A225" i="138"/>
  <c r="M224" i="138"/>
  <c r="L224" i="138"/>
  <c r="A224" i="138"/>
  <c r="M223" i="138"/>
  <c r="L223" i="138"/>
  <c r="A223" i="138"/>
  <c r="M222" i="138"/>
  <c r="L222" i="138"/>
  <c r="A222" i="138"/>
  <c r="M221" i="138"/>
  <c r="L221" i="138"/>
  <c r="A221" i="138"/>
  <c r="M220" i="138"/>
  <c r="L220" i="138"/>
  <c r="A220" i="138"/>
  <c r="M219" i="138"/>
  <c r="L219" i="138"/>
  <c r="A219" i="138"/>
  <c r="M218" i="138"/>
  <c r="L218" i="138"/>
  <c r="A218" i="138"/>
  <c r="M217" i="138"/>
  <c r="L217" i="138"/>
  <c r="A217" i="138"/>
  <c r="M216" i="138"/>
  <c r="L216" i="138"/>
  <c r="A216" i="138"/>
  <c r="M215" i="138"/>
  <c r="L215" i="138"/>
  <c r="A215" i="138"/>
  <c r="M214" i="138"/>
  <c r="L214" i="138"/>
  <c r="A214" i="138"/>
  <c r="M213" i="138"/>
  <c r="L213" i="138"/>
  <c r="A213" i="138"/>
  <c r="M212" i="138"/>
  <c r="L212" i="138"/>
  <c r="A212" i="138"/>
  <c r="M211" i="138"/>
  <c r="L211" i="138"/>
  <c r="A211" i="138"/>
  <c r="M210" i="138"/>
  <c r="L210" i="138"/>
  <c r="A210" i="138"/>
  <c r="M209" i="138"/>
  <c r="L209" i="138"/>
  <c r="A209" i="138"/>
  <c r="M208" i="138"/>
  <c r="L208" i="138"/>
  <c r="A208" i="138"/>
  <c r="M207" i="138"/>
  <c r="L207" i="138"/>
  <c r="A207" i="138"/>
  <c r="M206" i="138"/>
  <c r="L206" i="138"/>
  <c r="A206" i="138"/>
  <c r="M205" i="138"/>
  <c r="L205" i="138"/>
  <c r="A205" i="138"/>
  <c r="M204" i="138"/>
  <c r="L204" i="138"/>
  <c r="A204" i="138"/>
  <c r="M203" i="138"/>
  <c r="L203" i="138"/>
  <c r="A203" i="138"/>
  <c r="M202" i="138"/>
  <c r="L202" i="138"/>
  <c r="A202" i="138"/>
  <c r="M201" i="138"/>
  <c r="L201" i="138"/>
  <c r="A201" i="138"/>
  <c r="M200" i="138"/>
  <c r="L200" i="138"/>
  <c r="A200" i="138"/>
  <c r="M199" i="138"/>
  <c r="L199" i="138"/>
  <c r="A199" i="138"/>
  <c r="M198" i="138"/>
  <c r="L198" i="138"/>
  <c r="A198" i="138"/>
  <c r="M197" i="138"/>
  <c r="L197" i="138"/>
  <c r="A197" i="138"/>
  <c r="M196" i="138"/>
  <c r="L196" i="138"/>
  <c r="A196" i="138"/>
  <c r="M195" i="138"/>
  <c r="L195" i="138"/>
  <c r="A195" i="138"/>
  <c r="M194" i="138"/>
  <c r="L194" i="138"/>
  <c r="A194" i="138"/>
  <c r="M193" i="138"/>
  <c r="L193" i="138"/>
  <c r="A193" i="138"/>
  <c r="M192" i="138"/>
  <c r="L192" i="138"/>
  <c r="A192" i="138"/>
  <c r="M191" i="138"/>
  <c r="L191" i="138"/>
  <c r="A191" i="138"/>
  <c r="M190" i="138"/>
  <c r="L190" i="138"/>
  <c r="A190" i="138"/>
  <c r="M189" i="138"/>
  <c r="L189" i="138"/>
  <c r="A189" i="138"/>
  <c r="M188" i="138"/>
  <c r="L188" i="138"/>
  <c r="A188" i="138"/>
  <c r="M187" i="138"/>
  <c r="L187" i="138"/>
  <c r="A187" i="138"/>
  <c r="M186" i="138"/>
  <c r="L186" i="138"/>
  <c r="A186" i="138"/>
  <c r="M185" i="138"/>
  <c r="L185" i="138"/>
  <c r="A185" i="138"/>
  <c r="M184" i="138"/>
  <c r="L184" i="138"/>
  <c r="A184" i="138"/>
  <c r="M183" i="138"/>
  <c r="L183" i="138"/>
  <c r="A183" i="138"/>
  <c r="M182" i="138"/>
  <c r="L182" i="138"/>
  <c r="A182" i="138"/>
  <c r="M181" i="138"/>
  <c r="L181" i="138"/>
  <c r="A181" i="138"/>
  <c r="M180" i="138"/>
  <c r="L180" i="138"/>
  <c r="A180" i="138"/>
  <c r="M179" i="138"/>
  <c r="L179" i="138"/>
  <c r="A179" i="138"/>
  <c r="M178" i="138"/>
  <c r="L178" i="138"/>
  <c r="A178" i="138"/>
  <c r="M177" i="138"/>
  <c r="L177" i="138"/>
  <c r="A177" i="138"/>
  <c r="M176" i="138"/>
  <c r="L176" i="138"/>
  <c r="A176" i="138"/>
  <c r="M175" i="138"/>
  <c r="L175" i="138"/>
  <c r="A175" i="138"/>
  <c r="M174" i="138"/>
  <c r="L174" i="138"/>
  <c r="A174" i="138"/>
  <c r="M173" i="138"/>
  <c r="L173" i="138"/>
  <c r="A173" i="138"/>
  <c r="M172" i="138"/>
  <c r="L172" i="138"/>
  <c r="A172" i="138"/>
  <c r="M171" i="138"/>
  <c r="L171" i="138"/>
  <c r="A171" i="138"/>
  <c r="M170" i="138"/>
  <c r="L170" i="138"/>
  <c r="A170" i="138"/>
  <c r="M169" i="138"/>
  <c r="L169" i="138"/>
  <c r="A169" i="138"/>
  <c r="M168" i="138"/>
  <c r="L168" i="138"/>
  <c r="A168" i="138"/>
  <c r="M167" i="138"/>
  <c r="L167" i="138"/>
  <c r="A167" i="138"/>
  <c r="M166" i="138"/>
  <c r="L166" i="138"/>
  <c r="A166" i="138"/>
  <c r="M165" i="138"/>
  <c r="L165" i="138"/>
  <c r="A165" i="138"/>
  <c r="M164" i="138"/>
  <c r="L164" i="138"/>
  <c r="A164" i="138"/>
  <c r="M163" i="138"/>
  <c r="L163" i="138"/>
  <c r="A163" i="138"/>
  <c r="M162" i="138"/>
  <c r="L162" i="138"/>
  <c r="A162" i="138"/>
  <c r="M161" i="138"/>
  <c r="L161" i="138"/>
  <c r="A161" i="138"/>
  <c r="M160" i="138"/>
  <c r="L160" i="138"/>
  <c r="A160" i="138"/>
  <c r="M159" i="138"/>
  <c r="L159" i="138"/>
  <c r="A159" i="138"/>
  <c r="M158" i="138"/>
  <c r="L158" i="138"/>
  <c r="A158" i="138"/>
  <c r="M157" i="138"/>
  <c r="L157" i="138"/>
  <c r="A157" i="138"/>
  <c r="M156" i="138"/>
  <c r="L156" i="138"/>
  <c r="A156" i="138"/>
  <c r="M155" i="138"/>
  <c r="L155" i="138"/>
  <c r="A155" i="138"/>
  <c r="M154" i="138"/>
  <c r="L154" i="138"/>
  <c r="A154" i="138"/>
  <c r="M153" i="138"/>
  <c r="L153" i="138"/>
  <c r="A153" i="138"/>
  <c r="M152" i="138"/>
  <c r="L152" i="138"/>
  <c r="A152" i="138"/>
  <c r="M151" i="138"/>
  <c r="L151" i="138"/>
  <c r="A151" i="138"/>
  <c r="M150" i="138"/>
  <c r="L150" i="138"/>
  <c r="A150" i="138"/>
  <c r="M149" i="138"/>
  <c r="L149" i="138"/>
  <c r="A149" i="138"/>
  <c r="M148" i="138"/>
  <c r="L148" i="138"/>
  <c r="A148" i="138"/>
  <c r="M147" i="138"/>
  <c r="L147" i="138"/>
  <c r="A147" i="138"/>
  <c r="M146" i="138"/>
  <c r="L146" i="138"/>
  <c r="A146" i="138"/>
  <c r="M145" i="138"/>
  <c r="L145" i="138"/>
  <c r="A145" i="138"/>
  <c r="M144" i="138"/>
  <c r="L144" i="138"/>
  <c r="A144" i="138"/>
  <c r="M143" i="138"/>
  <c r="L143" i="138"/>
  <c r="A143" i="138"/>
  <c r="M142" i="138"/>
  <c r="L142" i="138"/>
  <c r="A142" i="138"/>
  <c r="M141" i="138"/>
  <c r="L141" i="138"/>
  <c r="A141" i="138"/>
  <c r="M140" i="138"/>
  <c r="L140" i="138"/>
  <c r="A140" i="138"/>
  <c r="M139" i="138"/>
  <c r="L139" i="138"/>
  <c r="A139" i="138"/>
  <c r="M138" i="138"/>
  <c r="L138" i="138"/>
  <c r="A138" i="138"/>
  <c r="M137" i="138"/>
  <c r="L137" i="138"/>
  <c r="A137" i="138"/>
  <c r="M136" i="138"/>
  <c r="L136" i="138"/>
  <c r="A136" i="138"/>
  <c r="M135" i="138"/>
  <c r="L135" i="138"/>
  <c r="A135" i="138"/>
  <c r="M134" i="138"/>
  <c r="L134" i="138"/>
  <c r="A134" i="138"/>
  <c r="M133" i="138"/>
  <c r="L133" i="138"/>
  <c r="A133" i="138"/>
  <c r="M132" i="138"/>
  <c r="L132" i="138"/>
  <c r="A132" i="138"/>
  <c r="M131" i="138"/>
  <c r="L131" i="138"/>
  <c r="A131" i="138"/>
  <c r="M130" i="138"/>
  <c r="L130" i="138"/>
  <c r="A130" i="138"/>
  <c r="M129" i="138"/>
  <c r="L129" i="138"/>
  <c r="A129" i="138"/>
  <c r="M128" i="138"/>
  <c r="L128" i="138"/>
  <c r="A128" i="138"/>
  <c r="M127" i="138"/>
  <c r="L127" i="138"/>
  <c r="A127" i="138"/>
  <c r="M126" i="138"/>
  <c r="L126" i="138"/>
  <c r="A126" i="138"/>
  <c r="M125" i="138"/>
  <c r="L125" i="138"/>
  <c r="A125" i="138"/>
  <c r="M124" i="138"/>
  <c r="L124" i="138"/>
  <c r="A124" i="138"/>
  <c r="M123" i="138"/>
  <c r="L123" i="138"/>
  <c r="A123" i="138"/>
  <c r="M122" i="138"/>
  <c r="L122" i="138"/>
  <c r="A122" i="138"/>
  <c r="M121" i="138"/>
  <c r="L121" i="138"/>
  <c r="A121" i="138"/>
  <c r="M120" i="138"/>
  <c r="L120" i="138"/>
  <c r="A120" i="138"/>
  <c r="M119" i="138"/>
  <c r="L119" i="138"/>
  <c r="A119" i="138"/>
  <c r="M118" i="138"/>
  <c r="L118" i="138"/>
  <c r="A118" i="138"/>
  <c r="M117" i="138"/>
  <c r="L117" i="138"/>
  <c r="A117" i="138"/>
  <c r="M116" i="138"/>
  <c r="L116" i="138"/>
  <c r="A116" i="138"/>
  <c r="M115" i="138"/>
  <c r="L115" i="138"/>
  <c r="A115" i="138"/>
  <c r="M114" i="138"/>
  <c r="L114" i="138"/>
  <c r="A114" i="138"/>
  <c r="M113" i="138"/>
  <c r="L113" i="138"/>
  <c r="A113" i="138"/>
  <c r="M112" i="138"/>
  <c r="L112" i="138"/>
  <c r="A112" i="138"/>
  <c r="M111" i="138"/>
  <c r="L111" i="138"/>
  <c r="A111" i="138"/>
  <c r="M110" i="138"/>
  <c r="L110" i="138"/>
  <c r="A110" i="138"/>
  <c r="M109" i="138"/>
  <c r="L109" i="138"/>
  <c r="A109" i="138"/>
  <c r="M108" i="138"/>
  <c r="L108" i="138"/>
  <c r="A108" i="138"/>
  <c r="M107" i="138"/>
  <c r="L107" i="138"/>
  <c r="A107" i="138"/>
  <c r="M106" i="138"/>
  <c r="L106" i="138"/>
  <c r="A106" i="138"/>
  <c r="M105" i="138"/>
  <c r="L105" i="138"/>
  <c r="A105" i="138"/>
  <c r="M104" i="138"/>
  <c r="L104" i="138"/>
  <c r="A104" i="138"/>
  <c r="M103" i="138"/>
  <c r="L103" i="138"/>
  <c r="A103" i="138"/>
  <c r="M102" i="138"/>
  <c r="L102" i="138"/>
  <c r="A102" i="138"/>
  <c r="M101" i="138"/>
  <c r="L101" i="138"/>
  <c r="A101" i="138"/>
  <c r="M100" i="138"/>
  <c r="L100" i="138"/>
  <c r="A100" i="138"/>
  <c r="M99" i="138"/>
  <c r="L99" i="138"/>
  <c r="A99" i="138"/>
  <c r="M98" i="138"/>
  <c r="L98" i="138"/>
  <c r="A98" i="138"/>
  <c r="M97" i="138"/>
  <c r="L97" i="138"/>
  <c r="A97" i="138"/>
  <c r="M96" i="138"/>
  <c r="L96" i="138"/>
  <c r="A96" i="138"/>
  <c r="M95" i="138"/>
  <c r="L95" i="138"/>
  <c r="A95" i="138"/>
  <c r="M94" i="138"/>
  <c r="L94" i="138"/>
  <c r="A94" i="138"/>
  <c r="M93" i="138"/>
  <c r="L93" i="138"/>
  <c r="A93" i="138"/>
  <c r="M92" i="138"/>
  <c r="L92" i="138"/>
  <c r="A92" i="138"/>
  <c r="M91" i="138"/>
  <c r="L91" i="138"/>
  <c r="A91" i="138"/>
  <c r="M90" i="138"/>
  <c r="L90" i="138"/>
  <c r="A90" i="138"/>
  <c r="M89" i="138"/>
  <c r="L89" i="138"/>
  <c r="A89" i="138"/>
  <c r="M88" i="138"/>
  <c r="L88" i="138"/>
  <c r="A88" i="138"/>
  <c r="M87" i="138"/>
  <c r="L87" i="138"/>
  <c r="A87" i="138"/>
  <c r="M86" i="138"/>
  <c r="L86" i="138"/>
  <c r="A86" i="138"/>
  <c r="M85" i="138"/>
  <c r="L85" i="138"/>
  <c r="A85" i="138"/>
  <c r="M84" i="138"/>
  <c r="L84" i="138"/>
  <c r="A84" i="138"/>
  <c r="M83" i="138"/>
  <c r="L83" i="138"/>
  <c r="A83" i="138"/>
  <c r="M82" i="138"/>
  <c r="L82" i="138"/>
  <c r="A82" i="138"/>
  <c r="M81" i="138"/>
  <c r="L81" i="138"/>
  <c r="A81" i="138"/>
  <c r="M80" i="138"/>
  <c r="L80" i="138"/>
  <c r="A80" i="138"/>
  <c r="M79" i="138"/>
  <c r="L79" i="138"/>
  <c r="A79" i="138"/>
  <c r="M78" i="138"/>
  <c r="L78" i="138"/>
  <c r="A78" i="138"/>
  <c r="M77" i="138"/>
  <c r="L77" i="138"/>
  <c r="A77" i="138"/>
  <c r="M76" i="138"/>
  <c r="L76" i="138"/>
  <c r="A76" i="138"/>
  <c r="M75" i="138"/>
  <c r="L75" i="138"/>
  <c r="A75" i="138"/>
  <c r="M74" i="138"/>
  <c r="L74" i="138"/>
  <c r="A74" i="138"/>
  <c r="M73" i="138"/>
  <c r="L73" i="138"/>
  <c r="A73" i="138"/>
  <c r="M72" i="138"/>
  <c r="L72" i="138"/>
  <c r="A72" i="138"/>
  <c r="M71" i="138"/>
  <c r="L71" i="138"/>
  <c r="A71" i="138"/>
  <c r="M70" i="138"/>
  <c r="L70" i="138"/>
  <c r="A70" i="138"/>
  <c r="M69" i="138"/>
  <c r="L69" i="138"/>
  <c r="A69" i="138"/>
  <c r="M68" i="138"/>
  <c r="L68" i="138"/>
  <c r="A68" i="138"/>
  <c r="M67" i="138"/>
  <c r="L67" i="138"/>
  <c r="A67" i="138"/>
  <c r="M66" i="138"/>
  <c r="L66" i="138"/>
  <c r="A66" i="138"/>
  <c r="M65" i="138"/>
  <c r="L65" i="138"/>
  <c r="A65" i="138"/>
  <c r="M64" i="138"/>
  <c r="L64" i="138"/>
  <c r="A64" i="138"/>
  <c r="M63" i="138"/>
  <c r="L63" i="138"/>
  <c r="A63" i="138"/>
  <c r="M62" i="138"/>
  <c r="L62" i="138"/>
  <c r="A62" i="138"/>
  <c r="M61" i="138"/>
  <c r="L61" i="138"/>
  <c r="A61" i="138"/>
  <c r="M60" i="138"/>
  <c r="L60" i="138"/>
  <c r="A60" i="138"/>
  <c r="M59" i="138"/>
  <c r="L59" i="138"/>
  <c r="A59" i="138"/>
  <c r="M58" i="138"/>
  <c r="L58" i="138"/>
  <c r="A58" i="138"/>
  <c r="M57" i="138"/>
  <c r="L57" i="138"/>
  <c r="A57" i="138"/>
  <c r="M56" i="138"/>
  <c r="L56" i="138"/>
  <c r="A56" i="138"/>
  <c r="M55" i="138"/>
  <c r="L55" i="138"/>
  <c r="A55" i="138"/>
  <c r="M54" i="138"/>
  <c r="L54" i="138"/>
  <c r="A54" i="138"/>
  <c r="M53" i="138"/>
  <c r="L53" i="138"/>
  <c r="A53" i="138"/>
  <c r="M52" i="138"/>
  <c r="L52" i="138"/>
  <c r="A52" i="138"/>
  <c r="M51" i="138"/>
  <c r="L51" i="138"/>
  <c r="A51" i="138"/>
  <c r="M50" i="138"/>
  <c r="L50" i="138"/>
  <c r="A50" i="138"/>
  <c r="M49" i="138"/>
  <c r="L49" i="138"/>
  <c r="A49" i="138"/>
  <c r="M48" i="138"/>
  <c r="L48" i="138"/>
  <c r="A48" i="138"/>
  <c r="M47" i="138"/>
  <c r="L47" i="138"/>
  <c r="A47" i="138"/>
  <c r="M46" i="138"/>
  <c r="L46" i="138"/>
  <c r="A46" i="138"/>
  <c r="M45" i="138"/>
  <c r="L45" i="138"/>
  <c r="A45" i="138"/>
  <c r="M44" i="138"/>
  <c r="L44" i="138"/>
  <c r="A44" i="138"/>
  <c r="M43" i="138"/>
  <c r="L43" i="138"/>
  <c r="A43" i="138"/>
  <c r="M42" i="138"/>
  <c r="L42" i="138"/>
  <c r="A42" i="138"/>
  <c r="M41" i="138"/>
  <c r="L41" i="138"/>
  <c r="A41" i="138"/>
  <c r="M40" i="138"/>
  <c r="L40" i="138"/>
  <c r="A40" i="138"/>
  <c r="M39" i="138"/>
  <c r="L39" i="138"/>
  <c r="A39" i="138"/>
  <c r="M38" i="138"/>
  <c r="L38" i="138"/>
  <c r="A38" i="138"/>
  <c r="M37" i="138"/>
  <c r="L37" i="138"/>
  <c r="A37" i="138"/>
  <c r="M36" i="138"/>
  <c r="L36" i="138"/>
  <c r="A36" i="138"/>
  <c r="M35" i="138"/>
  <c r="L35" i="138"/>
  <c r="A35" i="138"/>
  <c r="M34" i="138"/>
  <c r="L34" i="138"/>
  <c r="A34" i="138"/>
  <c r="M33" i="138"/>
  <c r="L33" i="138"/>
  <c r="A33" i="138"/>
  <c r="M32" i="138"/>
  <c r="L32" i="138"/>
  <c r="A32" i="138"/>
  <c r="M31" i="138"/>
  <c r="L31" i="138"/>
  <c r="A31" i="138"/>
  <c r="M30" i="138"/>
  <c r="L30" i="138"/>
  <c r="A30" i="138"/>
  <c r="M29" i="138"/>
  <c r="L29" i="138"/>
  <c r="A29" i="138"/>
  <c r="M28" i="138"/>
  <c r="L28" i="138"/>
  <c r="A28" i="138"/>
  <c r="M27" i="138"/>
  <c r="L27" i="138"/>
  <c r="A27" i="138"/>
  <c r="M26" i="138"/>
  <c r="L26" i="138"/>
  <c r="A26" i="138"/>
  <c r="M25" i="138"/>
  <c r="L25" i="138"/>
  <c r="A25" i="138"/>
  <c r="M24" i="138"/>
  <c r="L24" i="138"/>
  <c r="A24" i="138"/>
  <c r="M23" i="138"/>
  <c r="L23" i="138"/>
  <c r="A23" i="138"/>
  <c r="M22" i="138"/>
  <c r="L22" i="138"/>
  <c r="A22" i="138"/>
  <c r="M21" i="138"/>
  <c r="L21" i="138"/>
  <c r="A21" i="138"/>
  <c r="M20" i="138"/>
  <c r="L20" i="138"/>
  <c r="A20" i="138"/>
  <c r="M19" i="138"/>
  <c r="L19" i="138"/>
  <c r="A19" i="138"/>
  <c r="M18" i="138"/>
  <c r="L18" i="138"/>
  <c r="A18" i="138"/>
  <c r="M17" i="138"/>
  <c r="L17" i="138"/>
  <c r="A17" i="138"/>
  <c r="M16" i="138"/>
  <c r="L16" i="138"/>
  <c r="A16" i="138"/>
  <c r="M15" i="138"/>
  <c r="L15" i="138"/>
  <c r="A15" i="138"/>
  <c r="M14" i="138"/>
  <c r="L14" i="138"/>
  <c r="A14" i="138"/>
  <c r="M13" i="138"/>
  <c r="L13" i="138"/>
  <c r="A13" i="138"/>
  <c r="M12" i="138"/>
  <c r="L12" i="138"/>
  <c r="A12" i="138"/>
  <c r="M11" i="138"/>
  <c r="L11" i="138"/>
  <c r="A11" i="138"/>
  <c r="M10" i="138"/>
  <c r="L10" i="138"/>
  <c r="A10" i="138"/>
  <c r="M9" i="138"/>
  <c r="L9" i="138"/>
  <c r="A9" i="138"/>
  <c r="M8" i="138"/>
  <c r="L8" i="138"/>
  <c r="A8" i="138"/>
  <c r="M7" i="138"/>
  <c r="L7" i="138"/>
  <c r="A7" i="138"/>
  <c r="M6" i="138"/>
  <c r="L6" i="138"/>
  <c r="A6" i="138"/>
  <c r="M5" i="138"/>
  <c r="L5" i="138"/>
  <c r="A5" i="138"/>
  <c r="M4" i="138"/>
  <c r="L4" i="138"/>
  <c r="A4" i="138"/>
  <c r="Z448" i="1" s="1"/>
  <c r="M3" i="138"/>
  <c r="L3" i="138"/>
  <c r="A3" i="138"/>
  <c r="O2" i="138"/>
  <c r="M2" i="138"/>
  <c r="L2" i="138"/>
  <c r="A2" i="138"/>
  <c r="Z424" i="1" s="1"/>
  <c r="AM469" i="1" l="1"/>
  <c r="N469" i="1"/>
  <c r="L469" i="1"/>
  <c r="AM465" i="1"/>
  <c r="N465" i="1"/>
  <c r="L465" i="1"/>
  <c r="AM461" i="1"/>
  <c r="N461" i="1"/>
  <c r="L461" i="1"/>
  <c r="AM457" i="1"/>
  <c r="N457" i="1"/>
  <c r="L457" i="1"/>
  <c r="AM453" i="1"/>
  <c r="N453" i="1"/>
  <c r="L453" i="1"/>
  <c r="AM449" i="1"/>
  <c r="N449" i="1"/>
  <c r="L449" i="1"/>
  <c r="AM445" i="1"/>
  <c r="N445" i="1"/>
  <c r="L445" i="1"/>
  <c r="AM441" i="1"/>
  <c r="N441" i="1"/>
  <c r="L441" i="1"/>
  <c r="AM437" i="1"/>
  <c r="N437" i="1"/>
  <c r="L437" i="1"/>
  <c r="AM433" i="1"/>
  <c r="N433" i="1"/>
  <c r="L433" i="1"/>
  <c r="AM429" i="1"/>
  <c r="N429" i="1"/>
  <c r="L429" i="1"/>
  <c r="AM425" i="1"/>
  <c r="N425" i="1"/>
  <c r="L425" i="1"/>
  <c r="AM421" i="1"/>
  <c r="N421" i="1"/>
  <c r="L421" i="1"/>
  <c r="AM417" i="1"/>
  <c r="N417" i="1"/>
  <c r="L417" i="1"/>
  <c r="AM413" i="1"/>
  <c r="N413" i="1"/>
  <c r="L413" i="1"/>
  <c r="M470" i="1"/>
  <c r="K470" i="1"/>
  <c r="M466" i="1"/>
  <c r="K466" i="1"/>
  <c r="M462" i="1"/>
  <c r="K462" i="1"/>
  <c r="M458" i="1"/>
  <c r="K458" i="1"/>
  <c r="M454" i="1"/>
  <c r="K454" i="1"/>
  <c r="M450" i="1"/>
  <c r="K450" i="1"/>
  <c r="M446" i="1"/>
  <c r="K446" i="1"/>
  <c r="M442" i="1"/>
  <c r="K442" i="1"/>
  <c r="M438" i="1"/>
  <c r="K438" i="1"/>
  <c r="M434" i="1"/>
  <c r="K434" i="1"/>
  <c r="M430" i="1"/>
  <c r="K430" i="1"/>
  <c r="M426" i="1"/>
  <c r="K426" i="1"/>
  <c r="M422" i="1"/>
  <c r="K422" i="1"/>
  <c r="M418" i="1"/>
  <c r="K418" i="1"/>
  <c r="M414" i="1"/>
  <c r="K414" i="1"/>
  <c r="AM468" i="1"/>
  <c r="L468" i="1"/>
  <c r="N468" i="1"/>
  <c r="AM464" i="1"/>
  <c r="N464" i="1"/>
  <c r="L464" i="1"/>
  <c r="AM460" i="1"/>
  <c r="N460" i="1"/>
  <c r="L460" i="1"/>
  <c r="AM456" i="1"/>
  <c r="N456" i="1"/>
  <c r="L456" i="1"/>
  <c r="AM452" i="1"/>
  <c r="L452" i="1"/>
  <c r="N452" i="1"/>
  <c r="AM448" i="1"/>
  <c r="N448" i="1"/>
  <c r="L448" i="1"/>
  <c r="AM444" i="1"/>
  <c r="N444" i="1"/>
  <c r="L444" i="1"/>
  <c r="AM440" i="1"/>
  <c r="N440" i="1"/>
  <c r="L440" i="1"/>
  <c r="AM436" i="1"/>
  <c r="L436" i="1"/>
  <c r="N436" i="1"/>
  <c r="AM432" i="1"/>
  <c r="N432" i="1"/>
  <c r="L432" i="1"/>
  <c r="AM428" i="1"/>
  <c r="N428" i="1"/>
  <c r="L428" i="1"/>
  <c r="AM424" i="1"/>
  <c r="N424" i="1"/>
  <c r="L424" i="1"/>
  <c r="AM420" i="1"/>
  <c r="L420" i="1"/>
  <c r="N420" i="1"/>
  <c r="AM416" i="1"/>
  <c r="N416" i="1"/>
  <c r="L416" i="1"/>
  <c r="AM412" i="1"/>
  <c r="N412" i="1"/>
  <c r="L412" i="1"/>
  <c r="M469" i="1"/>
  <c r="K469" i="1"/>
  <c r="M465" i="1"/>
  <c r="K465" i="1"/>
  <c r="M461" i="1"/>
  <c r="K461" i="1"/>
  <c r="M457" i="1"/>
  <c r="K457" i="1"/>
  <c r="M453" i="1"/>
  <c r="K453" i="1"/>
  <c r="M449" i="1"/>
  <c r="K449" i="1"/>
  <c r="M445" i="1"/>
  <c r="K445" i="1"/>
  <c r="K441" i="1"/>
  <c r="M441" i="1"/>
  <c r="M437" i="1"/>
  <c r="K437" i="1"/>
  <c r="M433" i="1"/>
  <c r="K433" i="1"/>
  <c r="M429" i="1"/>
  <c r="K429" i="1"/>
  <c r="M425" i="1"/>
  <c r="K425" i="1"/>
  <c r="M421" i="1"/>
  <c r="K421" i="1"/>
  <c r="M417" i="1"/>
  <c r="K417" i="1"/>
  <c r="M413" i="1"/>
  <c r="K413" i="1"/>
  <c r="AM471" i="1"/>
  <c r="N471" i="1"/>
  <c r="L471" i="1"/>
  <c r="AM467" i="1"/>
  <c r="N467" i="1"/>
  <c r="L467" i="1"/>
  <c r="AM463" i="1"/>
  <c r="N463" i="1"/>
  <c r="L463" i="1"/>
  <c r="AM459" i="1"/>
  <c r="N459" i="1"/>
  <c r="L459" i="1"/>
  <c r="AM455" i="1"/>
  <c r="N455" i="1"/>
  <c r="L455" i="1"/>
  <c r="AM451" i="1"/>
  <c r="N451" i="1"/>
  <c r="L451" i="1"/>
  <c r="AM447" i="1"/>
  <c r="N447" i="1"/>
  <c r="L447" i="1"/>
  <c r="AM443" i="1"/>
  <c r="N443" i="1"/>
  <c r="L443" i="1"/>
  <c r="AM439" i="1"/>
  <c r="N439" i="1"/>
  <c r="L439" i="1"/>
  <c r="AM435" i="1"/>
  <c r="N435" i="1"/>
  <c r="L435" i="1"/>
  <c r="AM431" i="1"/>
  <c r="N431" i="1"/>
  <c r="L431" i="1"/>
  <c r="AM427" i="1"/>
  <c r="N427" i="1"/>
  <c r="L427" i="1"/>
  <c r="AM423" i="1"/>
  <c r="N423" i="1"/>
  <c r="L423" i="1"/>
  <c r="AM419" i="1"/>
  <c r="N419" i="1"/>
  <c r="L419" i="1"/>
  <c r="AM415" i="1"/>
  <c r="N415" i="1"/>
  <c r="L415" i="1"/>
  <c r="AM411" i="1"/>
  <c r="N411" i="1"/>
  <c r="L411" i="1"/>
  <c r="M468" i="1"/>
  <c r="K468" i="1"/>
  <c r="K464" i="1"/>
  <c r="M464" i="1"/>
  <c r="M460" i="1"/>
  <c r="K460" i="1"/>
  <c r="M456" i="1"/>
  <c r="K456" i="1"/>
  <c r="M452" i="1"/>
  <c r="K452" i="1"/>
  <c r="M448" i="1"/>
  <c r="K448" i="1"/>
  <c r="M444" i="1"/>
  <c r="K444" i="1"/>
  <c r="M440" i="1"/>
  <c r="K440" i="1"/>
  <c r="M436" i="1"/>
  <c r="K436" i="1"/>
  <c r="M432" i="1"/>
  <c r="K432" i="1"/>
  <c r="M428" i="1"/>
  <c r="K428" i="1"/>
  <c r="M424" i="1"/>
  <c r="K424" i="1"/>
  <c r="M420" i="1"/>
  <c r="K420" i="1"/>
  <c r="M416" i="1"/>
  <c r="K416" i="1"/>
  <c r="M412" i="1"/>
  <c r="K412" i="1"/>
  <c r="AM470" i="1"/>
  <c r="N470" i="1"/>
  <c r="L470" i="1"/>
  <c r="AM466" i="1"/>
  <c r="N466" i="1"/>
  <c r="L466" i="1"/>
  <c r="AM462" i="1"/>
  <c r="N462" i="1"/>
  <c r="L462" i="1"/>
  <c r="AM458" i="1"/>
  <c r="N458" i="1"/>
  <c r="L458" i="1"/>
  <c r="AM454" i="1"/>
  <c r="N454" i="1"/>
  <c r="L454" i="1"/>
  <c r="AM450" i="1"/>
  <c r="N450" i="1"/>
  <c r="L450" i="1"/>
  <c r="AM446" i="1"/>
  <c r="N446" i="1"/>
  <c r="L446" i="1"/>
  <c r="AM442" i="1"/>
  <c r="N442" i="1"/>
  <c r="L442" i="1"/>
  <c r="AM438" i="1"/>
  <c r="N438" i="1"/>
  <c r="L438" i="1"/>
  <c r="AM434" i="1"/>
  <c r="N434" i="1"/>
  <c r="L434" i="1"/>
  <c r="AM430" i="1"/>
  <c r="N430" i="1"/>
  <c r="L430" i="1"/>
  <c r="AM426" i="1"/>
  <c r="N426" i="1"/>
  <c r="L426" i="1"/>
  <c r="AM422" i="1"/>
  <c r="N422" i="1"/>
  <c r="L422" i="1"/>
  <c r="AM418" i="1"/>
  <c r="N418" i="1"/>
  <c r="L418" i="1"/>
  <c r="AM414" i="1"/>
  <c r="N414" i="1"/>
  <c r="L414" i="1"/>
  <c r="M471" i="1"/>
  <c r="K471" i="1"/>
  <c r="M467" i="1"/>
  <c r="K467" i="1"/>
  <c r="M463" i="1"/>
  <c r="K463" i="1"/>
  <c r="M459" i="1"/>
  <c r="K459" i="1"/>
  <c r="M455" i="1"/>
  <c r="K455" i="1"/>
  <c r="M451" i="1"/>
  <c r="K451" i="1"/>
  <c r="M447" i="1"/>
  <c r="K447" i="1"/>
  <c r="M443" i="1"/>
  <c r="K443" i="1"/>
  <c r="M439" i="1"/>
  <c r="K439" i="1"/>
  <c r="M435" i="1"/>
  <c r="K435" i="1"/>
  <c r="M431" i="1"/>
  <c r="K431" i="1"/>
  <c r="M427" i="1"/>
  <c r="K427" i="1"/>
  <c r="M423" i="1"/>
  <c r="K423" i="1"/>
  <c r="M419" i="1"/>
  <c r="K419" i="1"/>
  <c r="M415" i="1"/>
  <c r="K415" i="1"/>
  <c r="M411" i="1"/>
  <c r="K411" i="1"/>
  <c r="T470" i="1"/>
  <c r="AL470" i="1"/>
  <c r="T466" i="1"/>
  <c r="AL466" i="1"/>
  <c r="T462" i="1"/>
  <c r="AL462" i="1"/>
  <c r="T458" i="1"/>
  <c r="AL458" i="1"/>
  <c r="T454" i="1"/>
  <c r="AL454" i="1"/>
  <c r="T450" i="1"/>
  <c r="AL450" i="1"/>
  <c r="T446" i="1"/>
  <c r="AL446" i="1"/>
  <c r="T442" i="1"/>
  <c r="AL442" i="1"/>
  <c r="T438" i="1"/>
  <c r="AL438" i="1"/>
  <c r="T434" i="1"/>
  <c r="AL434" i="1"/>
  <c r="T430" i="1"/>
  <c r="AL430" i="1"/>
  <c r="T426" i="1"/>
  <c r="AL426" i="1"/>
  <c r="T422" i="1"/>
  <c r="AL422" i="1"/>
  <c r="T418" i="1"/>
  <c r="AL418" i="1"/>
  <c r="T414" i="1"/>
  <c r="AL414" i="1"/>
  <c r="T465" i="1"/>
  <c r="AL465" i="1"/>
  <c r="T457" i="1"/>
  <c r="AL457" i="1"/>
  <c r="T449" i="1"/>
  <c r="AL449" i="1"/>
  <c r="T441" i="1"/>
  <c r="AL441" i="1"/>
  <c r="T433" i="1"/>
  <c r="AL433" i="1"/>
  <c r="T425" i="1"/>
  <c r="AL425" i="1"/>
  <c r="T413" i="1"/>
  <c r="AL413" i="1"/>
  <c r="T469" i="1"/>
  <c r="AL469" i="1"/>
  <c r="T461" i="1"/>
  <c r="AL461" i="1"/>
  <c r="T453" i="1"/>
  <c r="AL453" i="1"/>
  <c r="T445" i="1"/>
  <c r="AL445" i="1"/>
  <c r="T437" i="1"/>
  <c r="AL437" i="1"/>
  <c r="T429" i="1"/>
  <c r="AL429" i="1"/>
  <c r="T421" i="1"/>
  <c r="AL421" i="1"/>
  <c r="T417" i="1"/>
  <c r="AL417" i="1"/>
  <c r="T468" i="1"/>
  <c r="AL468" i="1"/>
  <c r="T464" i="1"/>
  <c r="AL464" i="1"/>
  <c r="T460" i="1"/>
  <c r="AL460" i="1"/>
  <c r="T456" i="1"/>
  <c r="AL456" i="1"/>
  <c r="T452" i="1"/>
  <c r="AL452" i="1"/>
  <c r="T448" i="1"/>
  <c r="AL448" i="1"/>
  <c r="T444" i="1"/>
  <c r="AL444" i="1"/>
  <c r="T440" i="1"/>
  <c r="AL440" i="1"/>
  <c r="T436" i="1"/>
  <c r="AL436" i="1"/>
  <c r="T432" i="1"/>
  <c r="AL432" i="1"/>
  <c r="T428" i="1"/>
  <c r="AL428" i="1"/>
  <c r="T424" i="1"/>
  <c r="AL424" i="1"/>
  <c r="T420" i="1"/>
  <c r="AL420" i="1"/>
  <c r="T416" i="1"/>
  <c r="AL416" i="1"/>
  <c r="T412" i="1"/>
  <c r="AL412" i="1"/>
  <c r="T471" i="1"/>
  <c r="AL471" i="1"/>
  <c r="T467" i="1"/>
  <c r="AL467" i="1"/>
  <c r="T463" i="1"/>
  <c r="AL463" i="1"/>
  <c r="T459" i="1"/>
  <c r="AL459" i="1"/>
  <c r="T455" i="1"/>
  <c r="AL455" i="1"/>
  <c r="T451" i="1"/>
  <c r="AL451" i="1"/>
  <c r="T447" i="1"/>
  <c r="AL447" i="1"/>
  <c r="T443" i="1"/>
  <c r="AL443" i="1"/>
  <c r="T439" i="1"/>
  <c r="AL439" i="1"/>
  <c r="T435" i="1"/>
  <c r="AL435" i="1"/>
  <c r="T431" i="1"/>
  <c r="AL431" i="1"/>
  <c r="T427" i="1"/>
  <c r="AL427" i="1"/>
  <c r="T423" i="1"/>
  <c r="AL423" i="1"/>
  <c r="T419" i="1"/>
  <c r="AL419" i="1"/>
  <c r="T415" i="1"/>
  <c r="AL415" i="1"/>
  <c r="T411" i="1"/>
  <c r="AL411" i="1"/>
  <c r="U469" i="1"/>
  <c r="U461" i="1"/>
  <c r="U453" i="1"/>
  <c r="U445" i="1"/>
  <c r="U437" i="1"/>
  <c r="U429" i="1"/>
  <c r="U421" i="1"/>
  <c r="U413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65" i="1"/>
  <c r="U457" i="1"/>
  <c r="U449" i="1"/>
  <c r="U441" i="1"/>
  <c r="U433" i="1"/>
  <c r="U425" i="1"/>
  <c r="U417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AS439" i="1"/>
  <c r="AS424" i="1"/>
  <c r="AR456" i="1"/>
  <c r="AR432" i="1"/>
  <c r="AR416" i="1"/>
  <c r="Z432" i="1"/>
  <c r="AO465" i="1"/>
  <c r="W465" i="1"/>
  <c r="AO453" i="1"/>
  <c r="W453" i="1"/>
  <c r="AO441" i="1"/>
  <c r="W441" i="1"/>
  <c r="AO429" i="1"/>
  <c r="W429" i="1"/>
  <c r="AO413" i="1"/>
  <c r="W413" i="1"/>
  <c r="V422" i="1"/>
  <c r="AS463" i="1"/>
  <c r="AS447" i="1"/>
  <c r="AS435" i="1"/>
  <c r="AS423" i="1"/>
  <c r="AR469" i="1"/>
  <c r="AR461" i="1"/>
  <c r="AR453" i="1"/>
  <c r="AR445" i="1"/>
  <c r="AR437" i="1"/>
  <c r="AR429" i="1"/>
  <c r="AR421" i="1"/>
  <c r="AR413" i="1"/>
  <c r="AA419" i="1"/>
  <c r="Z444" i="1"/>
  <c r="Z428" i="1"/>
  <c r="Z412" i="1"/>
  <c r="AO468" i="1"/>
  <c r="W468" i="1"/>
  <c r="AO464" i="1"/>
  <c r="W464" i="1"/>
  <c r="AO460" i="1"/>
  <c r="W460" i="1"/>
  <c r="AO456" i="1"/>
  <c r="W456" i="1"/>
  <c r="AO452" i="1"/>
  <c r="W452" i="1"/>
  <c r="AO448" i="1"/>
  <c r="W448" i="1"/>
  <c r="AO444" i="1"/>
  <c r="W444" i="1"/>
  <c r="AO440" i="1"/>
  <c r="W440" i="1"/>
  <c r="AO436" i="1"/>
  <c r="W436" i="1"/>
  <c r="AO432" i="1"/>
  <c r="W432" i="1"/>
  <c r="AO428" i="1"/>
  <c r="W428" i="1"/>
  <c r="AO424" i="1"/>
  <c r="W424" i="1"/>
  <c r="AO420" i="1"/>
  <c r="W420" i="1"/>
  <c r="AO416" i="1"/>
  <c r="W416" i="1"/>
  <c r="AO412" i="1"/>
  <c r="W412" i="1"/>
  <c r="V469" i="1"/>
  <c r="V465" i="1"/>
  <c r="V461" i="1"/>
  <c r="V457" i="1"/>
  <c r="V453" i="1"/>
  <c r="V449" i="1"/>
  <c r="V445" i="1"/>
  <c r="AN441" i="1"/>
  <c r="V441" i="1"/>
  <c r="V437" i="1"/>
  <c r="V433" i="1"/>
  <c r="V429" i="1"/>
  <c r="V425" i="1"/>
  <c r="V421" i="1"/>
  <c r="V417" i="1"/>
  <c r="V413" i="1"/>
  <c r="AS467" i="1"/>
  <c r="AR448" i="1"/>
  <c r="Z416" i="1"/>
  <c r="AO457" i="1"/>
  <c r="W457" i="1"/>
  <c r="AO445" i="1"/>
  <c r="W445" i="1"/>
  <c r="AO433" i="1"/>
  <c r="W433" i="1"/>
  <c r="AO421" i="1"/>
  <c r="W421" i="1"/>
  <c r="V470" i="1"/>
  <c r="V462" i="1"/>
  <c r="V454" i="1"/>
  <c r="V446" i="1"/>
  <c r="V442" i="1"/>
  <c r="V434" i="1"/>
  <c r="V430" i="1"/>
  <c r="V426" i="1"/>
  <c r="V414" i="1"/>
  <c r="AS459" i="1"/>
  <c r="AS443" i="1"/>
  <c r="AS431" i="1"/>
  <c r="AR468" i="1"/>
  <c r="AR460" i="1"/>
  <c r="AR452" i="1"/>
  <c r="AR444" i="1"/>
  <c r="AR436" i="1"/>
  <c r="AR428" i="1"/>
  <c r="AR420" i="1"/>
  <c r="AR412" i="1"/>
  <c r="Z464" i="1"/>
  <c r="Z440" i="1"/>
  <c r="W471" i="1"/>
  <c r="W467" i="1"/>
  <c r="W463" i="1"/>
  <c r="W459" i="1"/>
  <c r="W455" i="1"/>
  <c r="W451" i="1"/>
  <c r="W447" i="1"/>
  <c r="W443" i="1"/>
  <c r="W439" i="1"/>
  <c r="W435" i="1"/>
  <c r="AO431" i="1"/>
  <c r="W431" i="1"/>
  <c r="W427" i="1"/>
  <c r="W423" i="1"/>
  <c r="W419" i="1"/>
  <c r="AO415" i="1"/>
  <c r="W415" i="1"/>
  <c r="AO411" i="1"/>
  <c r="W411" i="1"/>
  <c r="V468" i="1"/>
  <c r="V464" i="1"/>
  <c r="V460" i="1"/>
  <c r="V456" i="1"/>
  <c r="V452" i="1"/>
  <c r="V448" i="1"/>
  <c r="V444" i="1"/>
  <c r="V440" i="1"/>
  <c r="V436" i="1"/>
  <c r="V432" i="1"/>
  <c r="V428" i="1"/>
  <c r="V424" i="1"/>
  <c r="V420" i="1"/>
  <c r="V416" i="1"/>
  <c r="V412" i="1"/>
  <c r="AS451" i="1"/>
  <c r="AR464" i="1"/>
  <c r="AR440" i="1"/>
  <c r="AR424" i="1"/>
  <c r="AO469" i="1"/>
  <c r="W469" i="1"/>
  <c r="AO461" i="1"/>
  <c r="W461" i="1"/>
  <c r="AO449" i="1"/>
  <c r="W449" i="1"/>
  <c r="AO437" i="1"/>
  <c r="W437" i="1"/>
  <c r="AO425" i="1"/>
  <c r="W425" i="1"/>
  <c r="W417" i="1"/>
  <c r="V466" i="1"/>
  <c r="V458" i="1"/>
  <c r="V450" i="1"/>
  <c r="V438" i="1"/>
  <c r="V418" i="1"/>
  <c r="AS471" i="1"/>
  <c r="AS455" i="1"/>
  <c r="AS440" i="1"/>
  <c r="AS427" i="1"/>
  <c r="AS415" i="1"/>
  <c r="AR465" i="1"/>
  <c r="AR457" i="1"/>
  <c r="AR449" i="1"/>
  <c r="AR441" i="1"/>
  <c r="AR433" i="1"/>
  <c r="AR425" i="1"/>
  <c r="AR417" i="1"/>
  <c r="Z452" i="1"/>
  <c r="Z436" i="1"/>
  <c r="Z420" i="1"/>
  <c r="AO470" i="1"/>
  <c r="W470" i="1"/>
  <c r="W466" i="1"/>
  <c r="AO462" i="1"/>
  <c r="W462" i="1"/>
  <c r="W458" i="1"/>
  <c r="AO454" i="1"/>
  <c r="W454" i="1"/>
  <c r="W450" i="1"/>
  <c r="W446" i="1"/>
  <c r="AO442" i="1"/>
  <c r="W442" i="1"/>
  <c r="AO438" i="1"/>
  <c r="W438" i="1"/>
  <c r="W434" i="1"/>
  <c r="AO430" i="1"/>
  <c r="W430" i="1"/>
  <c r="W426" i="1"/>
  <c r="AO422" i="1"/>
  <c r="W422" i="1"/>
  <c r="AO418" i="1"/>
  <c r="W418" i="1"/>
  <c r="AO414" i="1"/>
  <c r="W414" i="1"/>
  <c r="V471" i="1"/>
  <c r="V467" i="1"/>
  <c r="V463" i="1"/>
  <c r="V459" i="1"/>
  <c r="V455" i="1"/>
  <c r="V451" i="1"/>
  <c r="V447" i="1"/>
  <c r="V443" i="1"/>
  <c r="V439" i="1"/>
  <c r="V435" i="1"/>
  <c r="V431" i="1"/>
  <c r="V427" i="1"/>
  <c r="V423" i="1"/>
  <c r="V419" i="1"/>
  <c r="V415" i="1"/>
  <c r="V411" i="1"/>
  <c r="AS417" i="1"/>
  <c r="AO417" i="1"/>
  <c r="AP470" i="1"/>
  <c r="AN470" i="1"/>
  <c r="AN466" i="1"/>
  <c r="AP462" i="1"/>
  <c r="AN462" i="1"/>
  <c r="AN458" i="1"/>
  <c r="AP454" i="1"/>
  <c r="AN454" i="1"/>
  <c r="AN450" i="1"/>
  <c r="AP446" i="1"/>
  <c r="AN446" i="1"/>
  <c r="AN442" i="1"/>
  <c r="AP438" i="1"/>
  <c r="AN438" i="1"/>
  <c r="AN434" i="1"/>
  <c r="AP430" i="1"/>
  <c r="AN430" i="1"/>
  <c r="AP426" i="1"/>
  <c r="AN426" i="1"/>
  <c r="AP422" i="1"/>
  <c r="AN422" i="1"/>
  <c r="AN418" i="1"/>
  <c r="AP414" i="1"/>
  <c r="AN414" i="1"/>
  <c r="AP469" i="1"/>
  <c r="AN469" i="1"/>
  <c r="AP465" i="1"/>
  <c r="AN465" i="1"/>
  <c r="AP461" i="1"/>
  <c r="AN461" i="1"/>
  <c r="AP457" i="1"/>
  <c r="AN457" i="1"/>
  <c r="AP453" i="1"/>
  <c r="AN453" i="1"/>
  <c r="AP449" i="1"/>
  <c r="AN449" i="1"/>
  <c r="AP445" i="1"/>
  <c r="AN445" i="1"/>
  <c r="AP437" i="1"/>
  <c r="AN437" i="1"/>
  <c r="AP433" i="1"/>
  <c r="AN433" i="1"/>
  <c r="AP429" i="1"/>
  <c r="AN429" i="1"/>
  <c r="AP425" i="1"/>
  <c r="AN425" i="1"/>
  <c r="AP421" i="1"/>
  <c r="AN421" i="1"/>
  <c r="AP417" i="1"/>
  <c r="AN417" i="1"/>
  <c r="AP413" i="1"/>
  <c r="AN413" i="1"/>
  <c r="AO471" i="1"/>
  <c r="AO467" i="1"/>
  <c r="AO463" i="1"/>
  <c r="AO459" i="1"/>
  <c r="AO455" i="1"/>
  <c r="AO451" i="1"/>
  <c r="AO447" i="1"/>
  <c r="AA443" i="1"/>
  <c r="AO443" i="1"/>
  <c r="AO439" i="1"/>
  <c r="AO435" i="1"/>
  <c r="AO427" i="1"/>
  <c r="AO423" i="1"/>
  <c r="AO419" i="1"/>
  <c r="AP468" i="1"/>
  <c r="AN468" i="1"/>
  <c r="X464" i="1"/>
  <c r="AN464" i="1"/>
  <c r="AP460" i="1"/>
  <c r="AN460" i="1"/>
  <c r="X456" i="1"/>
  <c r="AN456" i="1"/>
  <c r="X452" i="1"/>
  <c r="AN452" i="1"/>
  <c r="X448" i="1"/>
  <c r="AN448" i="1"/>
  <c r="X444" i="1"/>
  <c r="AN444" i="1"/>
  <c r="X440" i="1"/>
  <c r="AN440" i="1"/>
  <c r="X436" i="1"/>
  <c r="AN436" i="1"/>
  <c r="X432" i="1"/>
  <c r="AN432" i="1"/>
  <c r="X428" i="1"/>
  <c r="AN428" i="1"/>
  <c r="X424" i="1"/>
  <c r="AN424" i="1"/>
  <c r="X420" i="1"/>
  <c r="AN420" i="1"/>
  <c r="X416" i="1"/>
  <c r="AN416" i="1"/>
  <c r="X412" i="1"/>
  <c r="AN412" i="1"/>
  <c r="AO466" i="1"/>
  <c r="AO458" i="1"/>
  <c r="AO450" i="1"/>
  <c r="AO446" i="1"/>
  <c r="AO434" i="1"/>
  <c r="AO426" i="1"/>
  <c r="AP471" i="1"/>
  <c r="AN471" i="1"/>
  <c r="AN467" i="1"/>
  <c r="AN463" i="1"/>
  <c r="AN459" i="1"/>
  <c r="AP455" i="1"/>
  <c r="AN455" i="1"/>
  <c r="AN451" i="1"/>
  <c r="AN447" i="1"/>
  <c r="AN443" i="1"/>
  <c r="AN439" i="1"/>
  <c r="Z435" i="1"/>
  <c r="AN435" i="1"/>
  <c r="AP431" i="1"/>
  <c r="AN431" i="1"/>
  <c r="AN427" i="1"/>
  <c r="AN423" i="1"/>
  <c r="AP419" i="1"/>
  <c r="AN419" i="1"/>
  <c r="Z415" i="1"/>
  <c r="AN415" i="1"/>
  <c r="AN411" i="1"/>
  <c r="AR426" i="1"/>
  <c r="AA435" i="1"/>
  <c r="AA455" i="1"/>
  <c r="AR422" i="1"/>
  <c r="AR454" i="1"/>
  <c r="AA467" i="1"/>
  <c r="AA423" i="1"/>
  <c r="AR458" i="1"/>
  <c r="AR470" i="1"/>
  <c r="AR438" i="1"/>
  <c r="AR442" i="1"/>
  <c r="AQ470" i="1"/>
  <c r="AQ462" i="1"/>
  <c r="AQ454" i="1"/>
  <c r="AQ442" i="1"/>
  <c r="AQ430" i="1"/>
  <c r="AQ422" i="1"/>
  <c r="AA414" i="1"/>
  <c r="AP443" i="1"/>
  <c r="AP434" i="1"/>
  <c r="AP423" i="1"/>
  <c r="AP411" i="1"/>
  <c r="AS465" i="1"/>
  <c r="AP466" i="1"/>
  <c r="AP451" i="1"/>
  <c r="AP442" i="1"/>
  <c r="AR462" i="1"/>
  <c r="AR446" i="1"/>
  <c r="AR430" i="1"/>
  <c r="AR414" i="1"/>
  <c r="AP459" i="1"/>
  <c r="AP450" i="1"/>
  <c r="AP439" i="1"/>
  <c r="AP427" i="1"/>
  <c r="AP418" i="1"/>
  <c r="AR466" i="1"/>
  <c r="AR450" i="1"/>
  <c r="AR434" i="1"/>
  <c r="AR418" i="1"/>
  <c r="AQ471" i="1"/>
  <c r="AQ467" i="1"/>
  <c r="AQ463" i="1"/>
  <c r="AQ459" i="1"/>
  <c r="AQ455" i="1"/>
  <c r="AQ451" i="1"/>
  <c r="AQ447" i="1"/>
  <c r="AQ443" i="1"/>
  <c r="AQ439" i="1"/>
  <c r="AQ435" i="1"/>
  <c r="AQ431" i="1"/>
  <c r="AQ427" i="1"/>
  <c r="AQ423" i="1"/>
  <c r="AQ419" i="1"/>
  <c r="AQ415" i="1"/>
  <c r="AP458" i="1"/>
  <c r="AP447" i="1"/>
  <c r="AP435" i="1"/>
  <c r="AP415" i="1"/>
  <c r="AS449" i="1"/>
  <c r="AS456" i="1"/>
  <c r="AA451" i="1"/>
  <c r="AS433" i="1"/>
  <c r="AS469" i="1"/>
  <c r="AA461" i="1"/>
  <c r="AS457" i="1"/>
  <c r="AQ453" i="1"/>
  <c r="AS453" i="1"/>
  <c r="AQ449" i="1"/>
  <c r="AQ445" i="1"/>
  <c r="AA445" i="1"/>
  <c r="AQ441" i="1"/>
  <c r="AS441" i="1"/>
  <c r="AQ437" i="1"/>
  <c r="AS437" i="1"/>
  <c r="AQ433" i="1"/>
  <c r="AQ425" i="1"/>
  <c r="AS425" i="1"/>
  <c r="AQ421" i="1"/>
  <c r="AS421" i="1"/>
  <c r="AQ417" i="1"/>
  <c r="AQ413" i="1"/>
  <c r="AA433" i="1"/>
  <c r="AQ468" i="1"/>
  <c r="AS468" i="1"/>
  <c r="AQ464" i="1"/>
  <c r="AS464" i="1"/>
  <c r="AQ460" i="1"/>
  <c r="AQ456" i="1"/>
  <c r="AQ452" i="1"/>
  <c r="AS452" i="1"/>
  <c r="AQ448" i="1"/>
  <c r="AS448" i="1"/>
  <c r="AQ444" i="1"/>
  <c r="AQ440" i="1"/>
  <c r="AQ436" i="1"/>
  <c r="AS436" i="1"/>
  <c r="AQ432" i="1"/>
  <c r="AS432" i="1"/>
  <c r="AQ428" i="1"/>
  <c r="AQ424" i="1"/>
  <c r="AQ420" i="1"/>
  <c r="AS420" i="1"/>
  <c r="AQ416" i="1"/>
  <c r="AS416" i="1"/>
  <c r="AQ412" i="1"/>
  <c r="AS461" i="1"/>
  <c r="AS445" i="1"/>
  <c r="AS429" i="1"/>
  <c r="AS413" i="1"/>
  <c r="AS460" i="1"/>
  <c r="AS444" i="1"/>
  <c r="AS428" i="1"/>
  <c r="AS412" i="1"/>
  <c r="AA411" i="1"/>
  <c r="AQ466" i="1"/>
  <c r="AQ458" i="1"/>
  <c r="AQ450" i="1"/>
  <c r="AQ434" i="1"/>
  <c r="AQ426" i="1"/>
  <c r="AQ418" i="1"/>
  <c r="AQ469" i="1"/>
  <c r="AQ465" i="1"/>
  <c r="AQ461" i="1"/>
  <c r="AQ457" i="1"/>
  <c r="AQ429" i="1"/>
  <c r="AP463" i="1"/>
  <c r="AP441" i="1"/>
  <c r="AQ446" i="1"/>
  <c r="AQ414" i="1"/>
  <c r="AP467" i="1"/>
  <c r="AQ438" i="1"/>
  <c r="Y411" i="1"/>
  <c r="AQ411" i="1"/>
  <c r="AP464" i="1"/>
  <c r="AP456" i="1"/>
  <c r="AP452" i="1"/>
  <c r="AP448" i="1"/>
  <c r="AP444" i="1"/>
  <c r="AP440" i="1"/>
  <c r="AP436" i="1"/>
  <c r="AP432" i="1"/>
  <c r="AP428" i="1"/>
  <c r="AP424" i="1"/>
  <c r="AP420" i="1"/>
  <c r="AP416" i="1"/>
  <c r="AP412" i="1"/>
  <c r="AA449" i="1"/>
  <c r="AA417" i="1"/>
  <c r="Z446" i="1"/>
  <c r="Z438" i="1"/>
  <c r="AA457" i="1"/>
  <c r="AA429" i="1"/>
  <c r="AA413" i="1"/>
  <c r="Z462" i="1"/>
  <c r="Z426" i="1"/>
  <c r="AA441" i="1"/>
  <c r="AA425" i="1"/>
  <c r="Z458" i="1"/>
  <c r="Z414" i="1"/>
  <c r="Y471" i="1"/>
  <c r="AA471" i="1"/>
  <c r="Y467" i="1"/>
  <c r="Y463" i="1"/>
  <c r="Y459" i="1"/>
  <c r="AA459" i="1"/>
  <c r="Y455" i="1"/>
  <c r="Y451" i="1"/>
  <c r="Y447" i="1"/>
  <c r="Y443" i="1"/>
  <c r="Y439" i="1"/>
  <c r="AA439" i="1"/>
  <c r="Y435" i="1"/>
  <c r="Y431" i="1"/>
  <c r="Y427" i="1"/>
  <c r="AA427" i="1"/>
  <c r="Y423" i="1"/>
  <c r="Y419" i="1"/>
  <c r="Y415" i="1"/>
  <c r="X468" i="1"/>
  <c r="Z468" i="1"/>
  <c r="X460" i="1"/>
  <c r="AA465" i="1"/>
  <c r="Z470" i="1"/>
  <c r="Z454" i="1"/>
  <c r="Z442" i="1"/>
  <c r="Z430" i="1"/>
  <c r="Z422" i="1"/>
  <c r="Z456" i="1"/>
  <c r="AS470" i="1"/>
  <c r="AA470" i="1"/>
  <c r="Y454" i="1"/>
  <c r="AA454" i="1"/>
  <c r="AS454" i="1"/>
  <c r="Y442" i="1"/>
  <c r="AA442" i="1"/>
  <c r="AS442" i="1"/>
  <c r="Y430" i="1"/>
  <c r="AA430" i="1"/>
  <c r="AS430" i="1"/>
  <c r="Y422" i="1"/>
  <c r="AS422" i="1"/>
  <c r="Z471" i="1"/>
  <c r="AR471" i="1"/>
  <c r="X471" i="1"/>
  <c r="X455" i="1"/>
  <c r="Z455" i="1"/>
  <c r="AR455" i="1"/>
  <c r="X443" i="1"/>
  <c r="Z443" i="1"/>
  <c r="AR443" i="1"/>
  <c r="Z431" i="1"/>
  <c r="AR431" i="1"/>
  <c r="X419" i="1"/>
  <c r="Z419" i="1"/>
  <c r="AR419" i="1"/>
  <c r="X451" i="1"/>
  <c r="AS462" i="1"/>
  <c r="Y462" i="1"/>
  <c r="AA462" i="1"/>
  <c r="Y450" i="1"/>
  <c r="AS450" i="1"/>
  <c r="AA438" i="1"/>
  <c r="Y438" i="1"/>
  <c r="AS438" i="1"/>
  <c r="Y426" i="1"/>
  <c r="AA426" i="1"/>
  <c r="AS426" i="1"/>
  <c r="Y418" i="1"/>
  <c r="AA418" i="1"/>
  <c r="AS418" i="1"/>
  <c r="X467" i="1"/>
  <c r="AR467" i="1"/>
  <c r="Z467" i="1"/>
  <c r="X459" i="1"/>
  <c r="AR459" i="1"/>
  <c r="Z459" i="1"/>
  <c r="X447" i="1"/>
  <c r="AR447" i="1"/>
  <c r="X435" i="1"/>
  <c r="AR435" i="1"/>
  <c r="X423" i="1"/>
  <c r="Z423" i="1"/>
  <c r="AR423" i="1"/>
  <c r="X411" i="1"/>
  <c r="Z411" i="1"/>
  <c r="AR411" i="1"/>
  <c r="Z447" i="1"/>
  <c r="X431" i="1"/>
  <c r="Y466" i="1"/>
  <c r="AA466" i="1"/>
  <c r="AS466" i="1"/>
  <c r="Y458" i="1"/>
  <c r="AA458" i="1"/>
  <c r="AS458" i="1"/>
  <c r="Y446" i="1"/>
  <c r="AA446" i="1"/>
  <c r="AS446" i="1"/>
  <c r="Y434" i="1"/>
  <c r="AS434" i="1"/>
  <c r="AA434" i="1"/>
  <c r="Y414" i="1"/>
  <c r="AS414" i="1"/>
  <c r="Z463" i="1"/>
  <c r="X463" i="1"/>
  <c r="AR463" i="1"/>
  <c r="Z451" i="1"/>
  <c r="AR451" i="1"/>
  <c r="Z439" i="1"/>
  <c r="X439" i="1"/>
  <c r="AR439" i="1"/>
  <c r="AR427" i="1"/>
  <c r="X427" i="1"/>
  <c r="Z427" i="1"/>
  <c r="X415" i="1"/>
  <c r="AR415" i="1"/>
  <c r="AA450" i="1"/>
  <c r="AA422" i="1"/>
  <c r="Y470" i="1"/>
  <c r="AA469" i="1"/>
  <c r="AA453" i="1"/>
  <c r="AA437" i="1"/>
  <c r="AA421" i="1"/>
  <c r="X466" i="1"/>
  <c r="Z466" i="1"/>
  <c r="X458" i="1"/>
  <c r="Z450" i="1"/>
  <c r="X434" i="1"/>
  <c r="Z434" i="1"/>
  <c r="X426" i="1"/>
  <c r="Z418" i="1"/>
  <c r="X450" i="1"/>
  <c r="X442" i="1"/>
  <c r="X418" i="1"/>
  <c r="AA463" i="1"/>
  <c r="AA447" i="1"/>
  <c r="AA431" i="1"/>
  <c r="AA415" i="1"/>
  <c r="Z460" i="1"/>
  <c r="Y468" i="1"/>
  <c r="AA468" i="1"/>
  <c r="Y464" i="1"/>
  <c r="AA464" i="1"/>
  <c r="Y460" i="1"/>
  <c r="AA460" i="1"/>
  <c r="Y456" i="1"/>
  <c r="AA456" i="1"/>
  <c r="Y452" i="1"/>
  <c r="AA452" i="1"/>
  <c r="Y448" i="1"/>
  <c r="AA448" i="1"/>
  <c r="Y444" i="1"/>
  <c r="AA444" i="1"/>
  <c r="Y440" i="1"/>
  <c r="AA440" i="1"/>
  <c r="Y436" i="1"/>
  <c r="AA436" i="1"/>
  <c r="Y432" i="1"/>
  <c r="AA432" i="1"/>
  <c r="Y428" i="1"/>
  <c r="AA428" i="1"/>
  <c r="Y424" i="1"/>
  <c r="AA424" i="1"/>
  <c r="Y420" i="1"/>
  <c r="AA420" i="1"/>
  <c r="Y416" i="1"/>
  <c r="AA416" i="1"/>
  <c r="Y412" i="1"/>
  <c r="AA412" i="1"/>
  <c r="X469" i="1"/>
  <c r="Z469" i="1"/>
  <c r="X465" i="1"/>
  <c r="Z465" i="1"/>
  <c r="X461" i="1"/>
  <c r="Z461" i="1"/>
  <c r="X457" i="1"/>
  <c r="Z457" i="1"/>
  <c r="X453" i="1"/>
  <c r="Z453" i="1"/>
  <c r="X449" i="1"/>
  <c r="Z449" i="1"/>
  <c r="X445" i="1"/>
  <c r="Z445" i="1"/>
  <c r="X441" i="1"/>
  <c r="Z441" i="1"/>
  <c r="X437" i="1"/>
  <c r="Z437" i="1"/>
  <c r="X433" i="1"/>
  <c r="Z433" i="1"/>
  <c r="X429" i="1"/>
  <c r="Z429" i="1"/>
  <c r="X425" i="1"/>
  <c r="Z425" i="1"/>
  <c r="X421" i="1"/>
  <c r="Z421" i="1"/>
  <c r="X417" i="1"/>
  <c r="Z417" i="1"/>
  <c r="X413" i="1"/>
  <c r="Z413" i="1"/>
  <c r="X470" i="1"/>
  <c r="X462" i="1"/>
  <c r="X454" i="1"/>
  <c r="X446" i="1"/>
  <c r="X438" i="1"/>
  <c r="X430" i="1"/>
  <c r="X422" i="1"/>
  <c r="X414" i="1"/>
  <c r="Y469" i="1"/>
  <c r="Y465" i="1"/>
  <c r="Y461" i="1"/>
  <c r="Y457" i="1"/>
  <c r="Y453" i="1"/>
  <c r="Y449" i="1"/>
  <c r="Y445" i="1"/>
  <c r="Y441" i="1"/>
  <c r="Y437" i="1"/>
  <c r="Y433" i="1"/>
  <c r="Y429" i="1"/>
  <c r="Y425" i="1"/>
  <c r="Y421" i="1"/>
  <c r="Y417" i="1"/>
  <c r="Y413" i="1"/>
  <c r="A341" i="1"/>
  <c r="R341" i="1" s="1"/>
  <c r="A342" i="1"/>
  <c r="R342" i="1" s="1"/>
  <c r="A343" i="1"/>
  <c r="R343" i="1" s="1"/>
  <c r="A344" i="1"/>
  <c r="R344" i="1" s="1"/>
  <c r="A345" i="1"/>
  <c r="R345" i="1" s="1"/>
  <c r="A346" i="1"/>
  <c r="R346" i="1" s="1"/>
  <c r="A347" i="1"/>
  <c r="R347" i="1" s="1"/>
  <c r="A348" i="1"/>
  <c r="R348" i="1" s="1"/>
  <c r="A349" i="1"/>
  <c r="R349" i="1" s="1"/>
  <c r="A350" i="1"/>
  <c r="R350" i="1" s="1"/>
  <c r="A351" i="1"/>
  <c r="R351" i="1" s="1"/>
  <c r="A352" i="1"/>
  <c r="R352" i="1" s="1"/>
  <c r="A353" i="1"/>
  <c r="R353" i="1" s="1"/>
  <c r="A354" i="1"/>
  <c r="R354" i="1" s="1"/>
  <c r="A355" i="1"/>
  <c r="R355" i="1" s="1"/>
  <c r="A356" i="1"/>
  <c r="R356" i="1" s="1"/>
  <c r="A357" i="1"/>
  <c r="R357" i="1" s="1"/>
  <c r="A358" i="1"/>
  <c r="R358" i="1" s="1"/>
  <c r="A359" i="1"/>
  <c r="R359" i="1" s="1"/>
  <c r="A360" i="1"/>
  <c r="R360" i="1" s="1"/>
  <c r="A361" i="1"/>
  <c r="R361" i="1" s="1"/>
  <c r="A362" i="1"/>
  <c r="R362" i="1" s="1"/>
  <c r="A363" i="1"/>
  <c r="R363" i="1" s="1"/>
  <c r="A364" i="1"/>
  <c r="R364" i="1" s="1"/>
  <c r="A365" i="1"/>
  <c r="R365" i="1" s="1"/>
  <c r="A366" i="1"/>
  <c r="R366" i="1" s="1"/>
  <c r="A367" i="1"/>
  <c r="R367" i="1" s="1"/>
  <c r="A368" i="1"/>
  <c r="R368" i="1" s="1"/>
  <c r="A369" i="1"/>
  <c r="R369" i="1" s="1"/>
  <c r="A370" i="1"/>
  <c r="R370" i="1" s="1"/>
  <c r="A371" i="1"/>
  <c r="R371" i="1" s="1"/>
  <c r="A372" i="1"/>
  <c r="R372" i="1" s="1"/>
  <c r="A373" i="1"/>
  <c r="R373" i="1" s="1"/>
  <c r="A374" i="1"/>
  <c r="R374" i="1" s="1"/>
  <c r="A375" i="1"/>
  <c r="R375" i="1" s="1"/>
  <c r="A376" i="1"/>
  <c r="R376" i="1" s="1"/>
  <c r="A377" i="1"/>
  <c r="R377" i="1" s="1"/>
  <c r="A378" i="1"/>
  <c r="R378" i="1" s="1"/>
  <c r="A379" i="1"/>
  <c r="R379" i="1" s="1"/>
  <c r="A380" i="1"/>
  <c r="R380" i="1" s="1"/>
  <c r="A381" i="1"/>
  <c r="R381" i="1" s="1"/>
  <c r="A382" i="1"/>
  <c r="R382" i="1" s="1"/>
  <c r="A383" i="1"/>
  <c r="R383" i="1" s="1"/>
  <c r="A384" i="1"/>
  <c r="R384" i="1" s="1"/>
  <c r="A385" i="1"/>
  <c r="R385" i="1" s="1"/>
  <c r="A386" i="1"/>
  <c r="R386" i="1" s="1"/>
  <c r="A387" i="1"/>
  <c r="R387" i="1" s="1"/>
  <c r="A388" i="1"/>
  <c r="R388" i="1" s="1"/>
  <c r="A389" i="1"/>
  <c r="R389" i="1" s="1"/>
  <c r="A390" i="1"/>
  <c r="R390" i="1" s="1"/>
  <c r="A391" i="1"/>
  <c r="R391" i="1" s="1"/>
  <c r="A392" i="1"/>
  <c r="R392" i="1" s="1"/>
  <c r="A393" i="1"/>
  <c r="R393" i="1" s="1"/>
  <c r="A394" i="1"/>
  <c r="R394" i="1" s="1"/>
  <c r="A395" i="1"/>
  <c r="R395" i="1" s="1"/>
  <c r="A396" i="1"/>
  <c r="R396" i="1" s="1"/>
  <c r="A397" i="1"/>
  <c r="R397" i="1" s="1"/>
  <c r="A398" i="1"/>
  <c r="R398" i="1" s="1"/>
  <c r="A399" i="1"/>
  <c r="R399" i="1" s="1"/>
  <c r="A400" i="1"/>
  <c r="R400" i="1" s="1"/>
  <c r="A401" i="1"/>
  <c r="R401" i="1" s="1"/>
  <c r="A402" i="1"/>
  <c r="R402" i="1" s="1"/>
  <c r="A403" i="1"/>
  <c r="R403" i="1" s="1"/>
  <c r="A404" i="1"/>
  <c r="R404" i="1" s="1"/>
  <c r="A405" i="1"/>
  <c r="R405" i="1" s="1"/>
  <c r="A406" i="1"/>
  <c r="R406" i="1" s="1"/>
  <c r="A407" i="1"/>
  <c r="R407" i="1" s="1"/>
  <c r="A408" i="1"/>
  <c r="R408" i="1" s="1"/>
  <c r="A409" i="1"/>
  <c r="R409" i="1" s="1"/>
  <c r="A410" i="1"/>
  <c r="R410" i="1" s="1"/>
  <c r="B341" i="1"/>
  <c r="S341" i="1" s="1"/>
  <c r="B342" i="1"/>
  <c r="S342" i="1" s="1"/>
  <c r="B343" i="1"/>
  <c r="S343" i="1" s="1"/>
  <c r="B344" i="1"/>
  <c r="S344" i="1" s="1"/>
  <c r="B345" i="1"/>
  <c r="S345" i="1" s="1"/>
  <c r="B346" i="1"/>
  <c r="S346" i="1" s="1"/>
  <c r="B347" i="1"/>
  <c r="S347" i="1" s="1"/>
  <c r="B348" i="1"/>
  <c r="S348" i="1" s="1"/>
  <c r="B349" i="1"/>
  <c r="S349" i="1" s="1"/>
  <c r="B350" i="1"/>
  <c r="S350" i="1" s="1"/>
  <c r="B351" i="1"/>
  <c r="S351" i="1" s="1"/>
  <c r="B352" i="1"/>
  <c r="S352" i="1" s="1"/>
  <c r="B353" i="1"/>
  <c r="S353" i="1" s="1"/>
  <c r="B354" i="1"/>
  <c r="S354" i="1" s="1"/>
  <c r="B355" i="1"/>
  <c r="S355" i="1" s="1"/>
  <c r="B356" i="1"/>
  <c r="S356" i="1" s="1"/>
  <c r="B357" i="1"/>
  <c r="S357" i="1" s="1"/>
  <c r="B358" i="1"/>
  <c r="S358" i="1" s="1"/>
  <c r="B359" i="1"/>
  <c r="S359" i="1" s="1"/>
  <c r="B360" i="1"/>
  <c r="S360" i="1" s="1"/>
  <c r="B361" i="1"/>
  <c r="S361" i="1" s="1"/>
  <c r="B362" i="1"/>
  <c r="S362" i="1" s="1"/>
  <c r="B363" i="1"/>
  <c r="S363" i="1" s="1"/>
  <c r="B364" i="1"/>
  <c r="S364" i="1" s="1"/>
  <c r="B365" i="1"/>
  <c r="S365" i="1" s="1"/>
  <c r="B366" i="1"/>
  <c r="S366" i="1" s="1"/>
  <c r="B367" i="1"/>
  <c r="S367" i="1" s="1"/>
  <c r="B368" i="1"/>
  <c r="S368" i="1" s="1"/>
  <c r="B369" i="1"/>
  <c r="S369" i="1" s="1"/>
  <c r="B370" i="1"/>
  <c r="S370" i="1" s="1"/>
  <c r="B371" i="1"/>
  <c r="S371" i="1" s="1"/>
  <c r="B372" i="1"/>
  <c r="S372" i="1" s="1"/>
  <c r="B373" i="1"/>
  <c r="S373" i="1" s="1"/>
  <c r="B374" i="1"/>
  <c r="S374" i="1" s="1"/>
  <c r="B375" i="1"/>
  <c r="S375" i="1" s="1"/>
  <c r="B376" i="1"/>
  <c r="S376" i="1" s="1"/>
  <c r="B377" i="1"/>
  <c r="S377" i="1" s="1"/>
  <c r="B378" i="1"/>
  <c r="S378" i="1" s="1"/>
  <c r="B379" i="1"/>
  <c r="S379" i="1" s="1"/>
  <c r="B380" i="1"/>
  <c r="S380" i="1" s="1"/>
  <c r="B381" i="1"/>
  <c r="S381" i="1" s="1"/>
  <c r="B382" i="1"/>
  <c r="S382" i="1" s="1"/>
  <c r="B383" i="1"/>
  <c r="S383" i="1" s="1"/>
  <c r="B384" i="1"/>
  <c r="S384" i="1" s="1"/>
  <c r="B385" i="1"/>
  <c r="S385" i="1" s="1"/>
  <c r="B386" i="1"/>
  <c r="S386" i="1" s="1"/>
  <c r="B387" i="1"/>
  <c r="S387" i="1" s="1"/>
  <c r="B388" i="1"/>
  <c r="S388" i="1" s="1"/>
  <c r="B389" i="1"/>
  <c r="S389" i="1" s="1"/>
  <c r="B390" i="1"/>
  <c r="S390" i="1" s="1"/>
  <c r="B391" i="1"/>
  <c r="S391" i="1" s="1"/>
  <c r="B392" i="1"/>
  <c r="S392" i="1" s="1"/>
  <c r="B393" i="1"/>
  <c r="S393" i="1" s="1"/>
  <c r="B394" i="1"/>
  <c r="S394" i="1" s="1"/>
  <c r="B395" i="1"/>
  <c r="S395" i="1" s="1"/>
  <c r="B396" i="1"/>
  <c r="S396" i="1" s="1"/>
  <c r="B397" i="1"/>
  <c r="S397" i="1" s="1"/>
  <c r="B398" i="1"/>
  <c r="S398" i="1" s="1"/>
  <c r="B399" i="1"/>
  <c r="S399" i="1" s="1"/>
  <c r="B400" i="1"/>
  <c r="S400" i="1" s="1"/>
  <c r="B401" i="1"/>
  <c r="B402" i="1"/>
  <c r="B403" i="1"/>
  <c r="B404" i="1"/>
  <c r="B405" i="1"/>
  <c r="B406" i="1"/>
  <c r="B407" i="1"/>
  <c r="B408" i="1"/>
  <c r="B409" i="1"/>
  <c r="S409" i="1" s="1"/>
  <c r="B410" i="1"/>
  <c r="S410" i="1" s="1"/>
  <c r="S402" i="1" l="1"/>
  <c r="AK402" i="1"/>
  <c r="S406" i="1"/>
  <c r="AK406" i="1"/>
  <c r="S405" i="1"/>
  <c r="AK405" i="1"/>
  <c r="S408" i="1"/>
  <c r="AK408" i="1"/>
  <c r="S404" i="1"/>
  <c r="AK404" i="1"/>
  <c r="S407" i="1"/>
  <c r="AK407" i="1"/>
  <c r="S403" i="1"/>
  <c r="AK403" i="1"/>
  <c r="S401" i="1"/>
  <c r="AK401" i="1"/>
  <c r="AM406" i="1"/>
  <c r="N406" i="1"/>
  <c r="L406" i="1"/>
  <c r="AM402" i="1"/>
  <c r="N402" i="1"/>
  <c r="L402" i="1"/>
  <c r="AM398" i="1"/>
  <c r="N398" i="1"/>
  <c r="L398" i="1"/>
  <c r="AM394" i="1"/>
  <c r="N394" i="1"/>
  <c r="L394" i="1"/>
  <c r="AM390" i="1"/>
  <c r="N390" i="1"/>
  <c r="L390" i="1"/>
  <c r="AM386" i="1"/>
  <c r="N386" i="1"/>
  <c r="L386" i="1"/>
  <c r="AM382" i="1"/>
  <c r="N382" i="1"/>
  <c r="L382" i="1"/>
  <c r="AM378" i="1"/>
  <c r="N378" i="1"/>
  <c r="L378" i="1"/>
  <c r="AM374" i="1"/>
  <c r="N374" i="1"/>
  <c r="L374" i="1"/>
  <c r="AM370" i="1"/>
  <c r="N370" i="1"/>
  <c r="L370" i="1"/>
  <c r="AM366" i="1"/>
  <c r="N366" i="1"/>
  <c r="L366" i="1"/>
  <c r="AM362" i="1"/>
  <c r="N362" i="1"/>
  <c r="L362" i="1"/>
  <c r="AM358" i="1"/>
  <c r="N358" i="1"/>
  <c r="L358" i="1"/>
  <c r="AM354" i="1"/>
  <c r="N354" i="1"/>
  <c r="L354" i="1"/>
  <c r="AM350" i="1"/>
  <c r="N350" i="1"/>
  <c r="L350" i="1"/>
  <c r="AM346" i="1"/>
  <c r="N346" i="1"/>
  <c r="L346" i="1"/>
  <c r="AM342" i="1"/>
  <c r="N342" i="1"/>
  <c r="L342" i="1"/>
  <c r="M408" i="1"/>
  <c r="K408" i="1"/>
  <c r="M404" i="1"/>
  <c r="K404" i="1"/>
  <c r="M400" i="1"/>
  <c r="K400" i="1"/>
  <c r="M396" i="1"/>
  <c r="K396" i="1"/>
  <c r="M392" i="1"/>
  <c r="K392" i="1"/>
  <c r="M388" i="1"/>
  <c r="K388" i="1"/>
  <c r="M384" i="1"/>
  <c r="K384" i="1"/>
  <c r="M380" i="1"/>
  <c r="K380" i="1"/>
  <c r="M376" i="1"/>
  <c r="K376" i="1"/>
  <c r="M372" i="1"/>
  <c r="K372" i="1"/>
  <c r="M368" i="1"/>
  <c r="K368" i="1"/>
  <c r="M364" i="1"/>
  <c r="K364" i="1"/>
  <c r="M360" i="1"/>
  <c r="K360" i="1"/>
  <c r="M356" i="1"/>
  <c r="K356" i="1"/>
  <c r="M352" i="1"/>
  <c r="K352" i="1"/>
  <c r="M348" i="1"/>
  <c r="K348" i="1"/>
  <c r="M344" i="1"/>
  <c r="K344" i="1"/>
  <c r="AM405" i="1"/>
  <c r="N405" i="1"/>
  <c r="L405" i="1"/>
  <c r="AM397" i="1"/>
  <c r="N397" i="1"/>
  <c r="L397" i="1"/>
  <c r="AM389" i="1"/>
  <c r="N389" i="1"/>
  <c r="L389" i="1"/>
  <c r="AM381" i="1"/>
  <c r="N381" i="1"/>
  <c r="L381" i="1"/>
  <c r="AM373" i="1"/>
  <c r="N373" i="1"/>
  <c r="L373" i="1"/>
  <c r="AM361" i="1"/>
  <c r="N361" i="1"/>
  <c r="L361" i="1"/>
  <c r="M407" i="1"/>
  <c r="K407" i="1"/>
  <c r="AM410" i="1"/>
  <c r="N410" i="1"/>
  <c r="L410" i="1"/>
  <c r="AM409" i="1"/>
  <c r="N409" i="1"/>
  <c r="L409" i="1"/>
  <c r="AM401" i="1"/>
  <c r="N401" i="1"/>
  <c r="L401" i="1"/>
  <c r="AM393" i="1"/>
  <c r="N393" i="1"/>
  <c r="L393" i="1"/>
  <c r="AM385" i="1"/>
  <c r="N385" i="1"/>
  <c r="L385" i="1"/>
  <c r="AM377" i="1"/>
  <c r="N377" i="1"/>
  <c r="L377" i="1"/>
  <c r="AM369" i="1"/>
  <c r="N369" i="1"/>
  <c r="L369" i="1"/>
  <c r="AM365" i="1"/>
  <c r="N365" i="1"/>
  <c r="L365" i="1"/>
  <c r="AM357" i="1"/>
  <c r="N357" i="1"/>
  <c r="L357" i="1"/>
  <c r="AM353" i="1"/>
  <c r="N353" i="1"/>
  <c r="L353" i="1"/>
  <c r="AM349" i="1"/>
  <c r="N349" i="1"/>
  <c r="L349" i="1"/>
  <c r="AM345" i="1"/>
  <c r="N345" i="1"/>
  <c r="L345" i="1"/>
  <c r="AM341" i="1"/>
  <c r="N341" i="1"/>
  <c r="L341" i="1"/>
  <c r="M403" i="1"/>
  <c r="K403" i="1"/>
  <c r="M399" i="1"/>
  <c r="K399" i="1"/>
  <c r="M395" i="1"/>
  <c r="K395" i="1"/>
  <c r="M391" i="1"/>
  <c r="K391" i="1"/>
  <c r="M387" i="1"/>
  <c r="K387" i="1"/>
  <c r="M383" i="1"/>
  <c r="K383" i="1"/>
  <c r="M379" i="1"/>
  <c r="K379" i="1"/>
  <c r="M375" i="1"/>
  <c r="K375" i="1"/>
  <c r="M371" i="1"/>
  <c r="K371" i="1"/>
  <c r="M367" i="1"/>
  <c r="K367" i="1"/>
  <c r="M363" i="1"/>
  <c r="K363" i="1"/>
  <c r="M359" i="1"/>
  <c r="K359" i="1"/>
  <c r="M355" i="1"/>
  <c r="K355" i="1"/>
  <c r="M351" i="1"/>
  <c r="K351" i="1"/>
  <c r="M347" i="1"/>
  <c r="K347" i="1"/>
  <c r="M343" i="1"/>
  <c r="K343" i="1"/>
  <c r="AM408" i="1"/>
  <c r="N408" i="1"/>
  <c r="L408" i="1"/>
  <c r="AM404" i="1"/>
  <c r="L404" i="1"/>
  <c r="N404" i="1"/>
  <c r="AM400" i="1"/>
  <c r="N400" i="1"/>
  <c r="L400" i="1"/>
  <c r="AM396" i="1"/>
  <c r="N396" i="1"/>
  <c r="L396" i="1"/>
  <c r="AM392" i="1"/>
  <c r="N392" i="1"/>
  <c r="L392" i="1"/>
  <c r="AM388" i="1"/>
  <c r="L388" i="1"/>
  <c r="N388" i="1"/>
  <c r="AM384" i="1"/>
  <c r="N384" i="1"/>
  <c r="L384" i="1"/>
  <c r="AM380" i="1"/>
  <c r="N380" i="1"/>
  <c r="L380" i="1"/>
  <c r="AM376" i="1"/>
  <c r="N376" i="1"/>
  <c r="L376" i="1"/>
  <c r="AM372" i="1"/>
  <c r="L372" i="1"/>
  <c r="N372" i="1"/>
  <c r="AM368" i="1"/>
  <c r="N368" i="1"/>
  <c r="L368" i="1"/>
  <c r="AM364" i="1"/>
  <c r="N364" i="1"/>
  <c r="L364" i="1"/>
  <c r="AM360" i="1"/>
  <c r="N360" i="1"/>
  <c r="L360" i="1"/>
  <c r="AM356" i="1"/>
  <c r="L356" i="1"/>
  <c r="N356" i="1"/>
  <c r="AM352" i="1"/>
  <c r="N352" i="1"/>
  <c r="L352" i="1"/>
  <c r="AM348" i="1"/>
  <c r="N348" i="1"/>
  <c r="L348" i="1"/>
  <c r="AM344" i="1"/>
  <c r="N344" i="1"/>
  <c r="L344" i="1"/>
  <c r="M410" i="1"/>
  <c r="K410" i="1"/>
  <c r="M406" i="1"/>
  <c r="K406" i="1"/>
  <c r="M402" i="1"/>
  <c r="K402" i="1"/>
  <c r="M398" i="1"/>
  <c r="K398" i="1"/>
  <c r="M394" i="1"/>
  <c r="K394" i="1"/>
  <c r="M390" i="1"/>
  <c r="K390" i="1"/>
  <c r="M386" i="1"/>
  <c r="K386" i="1"/>
  <c r="M382" i="1"/>
  <c r="K382" i="1"/>
  <c r="M378" i="1"/>
  <c r="K378" i="1"/>
  <c r="M374" i="1"/>
  <c r="K374" i="1"/>
  <c r="M370" i="1"/>
  <c r="K370" i="1"/>
  <c r="M366" i="1"/>
  <c r="K366" i="1"/>
  <c r="M362" i="1"/>
  <c r="K362" i="1"/>
  <c r="M358" i="1"/>
  <c r="K358" i="1"/>
  <c r="M354" i="1"/>
  <c r="K354" i="1"/>
  <c r="M350" i="1"/>
  <c r="K350" i="1"/>
  <c r="M346" i="1"/>
  <c r="K346" i="1"/>
  <c r="M342" i="1"/>
  <c r="K342" i="1"/>
  <c r="AM407" i="1"/>
  <c r="N407" i="1"/>
  <c r="L407" i="1"/>
  <c r="AM403" i="1"/>
  <c r="N403" i="1"/>
  <c r="L403" i="1"/>
  <c r="AM399" i="1"/>
  <c r="N399" i="1"/>
  <c r="L399" i="1"/>
  <c r="AM395" i="1"/>
  <c r="N395" i="1"/>
  <c r="L395" i="1"/>
  <c r="AM391" i="1"/>
  <c r="N391" i="1"/>
  <c r="L391" i="1"/>
  <c r="AM387" i="1"/>
  <c r="N387" i="1"/>
  <c r="L387" i="1"/>
  <c r="AM383" i="1"/>
  <c r="N383" i="1"/>
  <c r="L383" i="1"/>
  <c r="AM379" i="1"/>
  <c r="N379" i="1"/>
  <c r="L379" i="1"/>
  <c r="AM375" i="1"/>
  <c r="N375" i="1"/>
  <c r="L375" i="1"/>
  <c r="AM371" i="1"/>
  <c r="N371" i="1"/>
  <c r="L371" i="1"/>
  <c r="AM367" i="1"/>
  <c r="N367" i="1"/>
  <c r="L367" i="1"/>
  <c r="AM363" i="1"/>
  <c r="N363" i="1"/>
  <c r="L363" i="1"/>
  <c r="AM359" i="1"/>
  <c r="N359" i="1"/>
  <c r="L359" i="1"/>
  <c r="AM355" i="1"/>
  <c r="N355" i="1"/>
  <c r="L355" i="1"/>
  <c r="AM351" i="1"/>
  <c r="N351" i="1"/>
  <c r="L351" i="1"/>
  <c r="AM347" i="1"/>
  <c r="N347" i="1"/>
  <c r="L347" i="1"/>
  <c r="AM343" i="1"/>
  <c r="N343" i="1"/>
  <c r="L343" i="1"/>
  <c r="M409" i="1"/>
  <c r="K409" i="1"/>
  <c r="M405" i="1"/>
  <c r="K405" i="1"/>
  <c r="M401" i="1"/>
  <c r="K401" i="1"/>
  <c r="M397" i="1"/>
  <c r="K397" i="1"/>
  <c r="M393" i="1"/>
  <c r="K393" i="1"/>
  <c r="M389" i="1"/>
  <c r="K389" i="1"/>
  <c r="M385" i="1"/>
  <c r="K385" i="1"/>
  <c r="M381" i="1"/>
  <c r="K381" i="1"/>
  <c r="M377" i="1"/>
  <c r="K377" i="1"/>
  <c r="M373" i="1"/>
  <c r="K373" i="1"/>
  <c r="M369" i="1"/>
  <c r="K369" i="1"/>
  <c r="M365" i="1"/>
  <c r="K365" i="1"/>
  <c r="M361" i="1"/>
  <c r="K361" i="1"/>
  <c r="M357" i="1"/>
  <c r="K357" i="1"/>
  <c r="M353" i="1"/>
  <c r="K353" i="1"/>
  <c r="M349" i="1"/>
  <c r="K349" i="1"/>
  <c r="K345" i="1"/>
  <c r="M345" i="1"/>
  <c r="M341" i="1"/>
  <c r="K341" i="1"/>
  <c r="T410" i="1"/>
  <c r="AL410" i="1"/>
  <c r="T402" i="1"/>
  <c r="AL402" i="1"/>
  <c r="T394" i="1"/>
  <c r="AL394" i="1"/>
  <c r="T386" i="1"/>
  <c r="AL386" i="1"/>
  <c r="T382" i="1"/>
  <c r="AL382" i="1"/>
  <c r="T374" i="1"/>
  <c r="AL374" i="1"/>
  <c r="T366" i="1"/>
  <c r="AL366" i="1"/>
  <c r="T362" i="1"/>
  <c r="AL362" i="1"/>
  <c r="T354" i="1"/>
  <c r="AL354" i="1"/>
  <c r="T350" i="1"/>
  <c r="AL350" i="1"/>
  <c r="T346" i="1"/>
  <c r="AL346" i="1"/>
  <c r="T342" i="1"/>
  <c r="AL342" i="1"/>
  <c r="T409" i="1"/>
  <c r="AL409" i="1"/>
  <c r="T401" i="1"/>
  <c r="AL401" i="1"/>
  <c r="T393" i="1"/>
  <c r="AL393" i="1"/>
  <c r="T385" i="1"/>
  <c r="AL385" i="1"/>
  <c r="T377" i="1"/>
  <c r="AL377" i="1"/>
  <c r="T369" i="1"/>
  <c r="AL369" i="1"/>
  <c r="T365" i="1"/>
  <c r="AL365" i="1"/>
  <c r="T361" i="1"/>
  <c r="AL361" i="1"/>
  <c r="T353" i="1"/>
  <c r="AL353" i="1"/>
  <c r="T349" i="1"/>
  <c r="AL349" i="1"/>
  <c r="T345" i="1"/>
  <c r="AL345" i="1"/>
  <c r="T341" i="1"/>
  <c r="AL341" i="1"/>
  <c r="T408" i="1"/>
  <c r="AL408" i="1"/>
  <c r="T404" i="1"/>
  <c r="AL404" i="1"/>
  <c r="T400" i="1"/>
  <c r="AL400" i="1"/>
  <c r="T396" i="1"/>
  <c r="AL396" i="1"/>
  <c r="T392" i="1"/>
  <c r="AL392" i="1"/>
  <c r="T388" i="1"/>
  <c r="AL388" i="1"/>
  <c r="T384" i="1"/>
  <c r="AL384" i="1"/>
  <c r="T380" i="1"/>
  <c r="AL380" i="1"/>
  <c r="T376" i="1"/>
  <c r="AL376" i="1"/>
  <c r="T372" i="1"/>
  <c r="AL372" i="1"/>
  <c r="T368" i="1"/>
  <c r="AL368" i="1"/>
  <c r="T364" i="1"/>
  <c r="AL364" i="1"/>
  <c r="T360" i="1"/>
  <c r="AL360" i="1"/>
  <c r="T356" i="1"/>
  <c r="AL356" i="1"/>
  <c r="T352" i="1"/>
  <c r="AL352" i="1"/>
  <c r="T348" i="1"/>
  <c r="AL348" i="1"/>
  <c r="T344" i="1"/>
  <c r="AL344" i="1"/>
  <c r="T406" i="1"/>
  <c r="AL406" i="1"/>
  <c r="T398" i="1"/>
  <c r="AL398" i="1"/>
  <c r="T390" i="1"/>
  <c r="AL390" i="1"/>
  <c r="T378" i="1"/>
  <c r="AL378" i="1"/>
  <c r="T370" i="1"/>
  <c r="AL370" i="1"/>
  <c r="T358" i="1"/>
  <c r="AL358" i="1"/>
  <c r="T405" i="1"/>
  <c r="AL405" i="1"/>
  <c r="T397" i="1"/>
  <c r="AL397" i="1"/>
  <c r="T389" i="1"/>
  <c r="AL389" i="1"/>
  <c r="T381" i="1"/>
  <c r="AL381" i="1"/>
  <c r="T373" i="1"/>
  <c r="AL373" i="1"/>
  <c r="T357" i="1"/>
  <c r="AL357" i="1"/>
  <c r="T407" i="1"/>
  <c r="AL407" i="1"/>
  <c r="T403" i="1"/>
  <c r="AL403" i="1"/>
  <c r="T399" i="1"/>
  <c r="AL399" i="1"/>
  <c r="T395" i="1"/>
  <c r="AL395" i="1"/>
  <c r="T391" i="1"/>
  <c r="AL391" i="1"/>
  <c r="T387" i="1"/>
  <c r="AL387" i="1"/>
  <c r="T383" i="1"/>
  <c r="AL383" i="1"/>
  <c r="T379" i="1"/>
  <c r="AL379" i="1"/>
  <c r="T375" i="1"/>
  <c r="AL375" i="1"/>
  <c r="T371" i="1"/>
  <c r="AL371" i="1"/>
  <c r="T367" i="1"/>
  <c r="AL367" i="1"/>
  <c r="T363" i="1"/>
  <c r="AL363" i="1"/>
  <c r="T359" i="1"/>
  <c r="AL359" i="1"/>
  <c r="T355" i="1"/>
  <c r="AL355" i="1"/>
  <c r="T351" i="1"/>
  <c r="AL351" i="1"/>
  <c r="T347" i="1"/>
  <c r="AL347" i="1"/>
  <c r="T343" i="1"/>
  <c r="AL343" i="1"/>
  <c r="U409" i="1"/>
  <c r="U397" i="1"/>
  <c r="U385" i="1"/>
  <c r="U381" i="1"/>
  <c r="U369" i="1"/>
  <c r="U365" i="1"/>
  <c r="U361" i="1"/>
  <c r="U357" i="1"/>
  <c r="U353" i="1"/>
  <c r="U349" i="1"/>
  <c r="U345" i="1"/>
  <c r="U341" i="1"/>
  <c r="U404" i="1"/>
  <c r="U400" i="1"/>
  <c r="U392" i="1"/>
  <c r="U384" i="1"/>
  <c r="U380" i="1"/>
  <c r="U372" i="1"/>
  <c r="U368" i="1"/>
  <c r="U364" i="1"/>
  <c r="U360" i="1"/>
  <c r="U356" i="1"/>
  <c r="U352" i="1"/>
  <c r="U348" i="1"/>
  <c r="U344" i="1"/>
  <c r="U401" i="1"/>
  <c r="U389" i="1"/>
  <c r="U373" i="1"/>
  <c r="U408" i="1"/>
  <c r="U396" i="1"/>
  <c r="U388" i="1"/>
  <c r="U376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405" i="1"/>
  <c r="U393" i="1"/>
  <c r="U377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AO410" i="1"/>
  <c r="W410" i="1"/>
  <c r="W398" i="1"/>
  <c r="W386" i="1"/>
  <c r="W374" i="1"/>
  <c r="W358" i="1"/>
  <c r="W346" i="1"/>
  <c r="AN404" i="1"/>
  <c r="V404" i="1"/>
  <c r="AN392" i="1"/>
  <c r="V392" i="1"/>
  <c r="AN372" i="1"/>
  <c r="V372" i="1"/>
  <c r="W401" i="1"/>
  <c r="W389" i="1"/>
  <c r="W377" i="1"/>
  <c r="W365" i="1"/>
  <c r="W353" i="1"/>
  <c r="W341" i="1"/>
  <c r="AN399" i="1"/>
  <c r="V399" i="1"/>
  <c r="AN387" i="1"/>
  <c r="V387" i="1"/>
  <c r="AN375" i="1"/>
  <c r="V375" i="1"/>
  <c r="AN363" i="1"/>
  <c r="V363" i="1"/>
  <c r="AN355" i="1"/>
  <c r="V355" i="1"/>
  <c r="AN351" i="1"/>
  <c r="V351" i="1"/>
  <c r="AN347" i="1"/>
  <c r="V347" i="1"/>
  <c r="AN343" i="1"/>
  <c r="V343" i="1"/>
  <c r="W402" i="1"/>
  <c r="W390" i="1"/>
  <c r="W378" i="1"/>
  <c r="W366" i="1"/>
  <c r="W354" i="1"/>
  <c r="W342" i="1"/>
  <c r="AN400" i="1"/>
  <c r="V400" i="1"/>
  <c r="AN380" i="1"/>
  <c r="V380" i="1"/>
  <c r="W405" i="1"/>
  <c r="W397" i="1"/>
  <c r="W385" i="1"/>
  <c r="W373" i="1"/>
  <c r="W361" i="1"/>
  <c r="W349" i="1"/>
  <c r="AN407" i="1"/>
  <c r="V407" i="1"/>
  <c r="AN395" i="1"/>
  <c r="V395" i="1"/>
  <c r="AN383" i="1"/>
  <c r="V383" i="1"/>
  <c r="AN367" i="1"/>
  <c r="V367" i="1"/>
  <c r="AO408" i="1"/>
  <c r="W408" i="1"/>
  <c r="W400" i="1"/>
  <c r="W392" i="1"/>
  <c r="W384" i="1"/>
  <c r="W376" i="1"/>
  <c r="W368" i="1"/>
  <c r="W360" i="1"/>
  <c r="W352" i="1"/>
  <c r="AN410" i="1"/>
  <c r="V410" i="1"/>
  <c r="AN402" i="1"/>
  <c r="V402" i="1"/>
  <c r="AN394" i="1"/>
  <c r="V394" i="1"/>
  <c r="AN382" i="1"/>
  <c r="V382" i="1"/>
  <c r="AN374" i="1"/>
  <c r="V374" i="1"/>
  <c r="AN366" i="1"/>
  <c r="V366" i="1"/>
  <c r="AN358" i="1"/>
  <c r="V358" i="1"/>
  <c r="AN346" i="1"/>
  <c r="V346" i="1"/>
  <c r="AO406" i="1"/>
  <c r="W406" i="1"/>
  <c r="W394" i="1"/>
  <c r="W382" i="1"/>
  <c r="W370" i="1"/>
  <c r="W362" i="1"/>
  <c r="W350" i="1"/>
  <c r="AN408" i="1"/>
  <c r="V408" i="1"/>
  <c r="AN396" i="1"/>
  <c r="V396" i="1"/>
  <c r="AN388" i="1"/>
  <c r="V388" i="1"/>
  <c r="AN384" i="1"/>
  <c r="V384" i="1"/>
  <c r="AN376" i="1"/>
  <c r="V376" i="1"/>
  <c r="AN368" i="1"/>
  <c r="V368" i="1"/>
  <c r="AN364" i="1"/>
  <c r="V364" i="1"/>
  <c r="AN360" i="1"/>
  <c r="V360" i="1"/>
  <c r="AN356" i="1"/>
  <c r="V356" i="1"/>
  <c r="AN352" i="1"/>
  <c r="V352" i="1"/>
  <c r="AN348" i="1"/>
  <c r="V348" i="1"/>
  <c r="AN344" i="1"/>
  <c r="V344" i="1"/>
  <c r="AO409" i="1"/>
  <c r="W409" i="1"/>
  <c r="W393" i="1"/>
  <c r="W381" i="1"/>
  <c r="W369" i="1"/>
  <c r="W357" i="1"/>
  <c r="W345" i="1"/>
  <c r="AN403" i="1"/>
  <c r="V403" i="1"/>
  <c r="AN391" i="1"/>
  <c r="V391" i="1"/>
  <c r="AN379" i="1"/>
  <c r="V379" i="1"/>
  <c r="AN371" i="1"/>
  <c r="V371" i="1"/>
  <c r="AN359" i="1"/>
  <c r="V359" i="1"/>
  <c r="W404" i="1"/>
  <c r="W396" i="1"/>
  <c r="W388" i="1"/>
  <c r="W380" i="1"/>
  <c r="W372" i="1"/>
  <c r="W364" i="1"/>
  <c r="W356" i="1"/>
  <c r="W348" i="1"/>
  <c r="W344" i="1"/>
  <c r="AN406" i="1"/>
  <c r="V406" i="1"/>
  <c r="AN398" i="1"/>
  <c r="V398" i="1"/>
  <c r="AN390" i="1"/>
  <c r="V390" i="1"/>
  <c r="AN386" i="1"/>
  <c r="V386" i="1"/>
  <c r="AN378" i="1"/>
  <c r="V378" i="1"/>
  <c r="AN370" i="1"/>
  <c r="V370" i="1"/>
  <c r="AN362" i="1"/>
  <c r="V362" i="1"/>
  <c r="AN354" i="1"/>
  <c r="V354" i="1"/>
  <c r="AN350" i="1"/>
  <c r="V350" i="1"/>
  <c r="AN342" i="1"/>
  <c r="V342" i="1"/>
  <c r="AO407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AN409" i="1"/>
  <c r="V409" i="1"/>
  <c r="AN405" i="1"/>
  <c r="V405" i="1"/>
  <c r="AN401" i="1"/>
  <c r="V401" i="1"/>
  <c r="AN397" i="1"/>
  <c r="V397" i="1"/>
  <c r="AN393" i="1"/>
  <c r="V393" i="1"/>
  <c r="AN389" i="1"/>
  <c r="V389" i="1"/>
  <c r="AN385" i="1"/>
  <c r="V385" i="1"/>
  <c r="AN381" i="1"/>
  <c r="V381" i="1"/>
  <c r="AN377" i="1"/>
  <c r="V377" i="1"/>
  <c r="AN373" i="1"/>
  <c r="V373" i="1"/>
  <c r="AN369" i="1"/>
  <c r="V369" i="1"/>
  <c r="AN365" i="1"/>
  <c r="V365" i="1"/>
  <c r="AN361" i="1"/>
  <c r="V361" i="1"/>
  <c r="AN357" i="1"/>
  <c r="V357" i="1"/>
  <c r="AN353" i="1"/>
  <c r="V353" i="1"/>
  <c r="AN349" i="1"/>
  <c r="V349" i="1"/>
  <c r="AN345" i="1"/>
  <c r="V345" i="1"/>
  <c r="AN341" i="1"/>
  <c r="V341" i="1"/>
  <c r="AO403" i="1"/>
  <c r="AO391" i="1"/>
  <c r="AO379" i="1"/>
  <c r="AO367" i="1"/>
  <c r="AO405" i="1"/>
  <c r="AO397" i="1"/>
  <c r="AO389" i="1"/>
  <c r="AO381" i="1"/>
  <c r="AO373" i="1"/>
  <c r="AO365" i="1"/>
  <c r="AO361" i="1"/>
  <c r="AO353" i="1"/>
  <c r="AO349" i="1"/>
  <c r="AO345" i="1"/>
  <c r="AO341" i="1"/>
  <c r="AO404" i="1"/>
  <c r="AO400" i="1"/>
  <c r="AO396" i="1"/>
  <c r="AO392" i="1"/>
  <c r="AO388" i="1"/>
  <c r="AO384" i="1"/>
  <c r="AO380" i="1"/>
  <c r="AO376" i="1"/>
  <c r="AO372" i="1"/>
  <c r="AO368" i="1"/>
  <c r="AO364" i="1"/>
  <c r="AO360" i="1"/>
  <c r="AO356" i="1"/>
  <c r="AO352" i="1"/>
  <c r="AO348" i="1"/>
  <c r="AO344" i="1"/>
  <c r="AO395" i="1"/>
  <c r="AO383" i="1"/>
  <c r="AO375" i="1"/>
  <c r="AO363" i="1"/>
  <c r="AO359" i="1"/>
  <c r="AO355" i="1"/>
  <c r="AO351" i="1"/>
  <c r="AO347" i="1"/>
  <c r="AO343" i="1"/>
  <c r="AO399" i="1"/>
  <c r="AO387" i="1"/>
  <c r="AO371" i="1"/>
  <c r="AO402" i="1"/>
  <c r="AO398" i="1"/>
  <c r="AO394" i="1"/>
  <c r="AO390" i="1"/>
  <c r="AO386" i="1"/>
  <c r="AO382" i="1"/>
  <c r="AO378" i="1"/>
  <c r="AO374" i="1"/>
  <c r="AO370" i="1"/>
  <c r="AO366" i="1"/>
  <c r="AO362" i="1"/>
  <c r="AO358" i="1"/>
  <c r="AO354" i="1"/>
  <c r="AO350" i="1"/>
  <c r="AO346" i="1"/>
  <c r="AO342" i="1"/>
  <c r="AO401" i="1"/>
  <c r="AO393" i="1"/>
  <c r="AO385" i="1"/>
  <c r="AO377" i="1"/>
  <c r="AO369" i="1"/>
  <c r="AO357" i="1"/>
  <c r="Y408" i="1"/>
  <c r="AQ408" i="1"/>
  <c r="Y400" i="1"/>
  <c r="AQ400" i="1"/>
  <c r="Y392" i="1"/>
  <c r="AQ392" i="1"/>
  <c r="Y384" i="1"/>
  <c r="AQ384" i="1"/>
  <c r="Y372" i="1"/>
  <c r="AQ372" i="1"/>
  <c r="Y360" i="1"/>
  <c r="AQ360" i="1"/>
  <c r="Y352" i="1"/>
  <c r="AQ352" i="1"/>
  <c r="Y344" i="1"/>
  <c r="AQ344" i="1"/>
  <c r="X406" i="1"/>
  <c r="AP406" i="1"/>
  <c r="X398" i="1"/>
  <c r="AP398" i="1"/>
  <c r="X390" i="1"/>
  <c r="AP390" i="1"/>
  <c r="X382" i="1"/>
  <c r="AP382" i="1"/>
  <c r="X374" i="1"/>
  <c r="AP374" i="1"/>
  <c r="X358" i="1"/>
  <c r="AP358" i="1"/>
  <c r="Y376" i="1"/>
  <c r="AQ376" i="1"/>
  <c r="Y407" i="1"/>
  <c r="AQ407" i="1"/>
  <c r="Y403" i="1"/>
  <c r="AQ403" i="1"/>
  <c r="Y399" i="1"/>
  <c r="AQ399" i="1"/>
  <c r="Y395" i="1"/>
  <c r="AQ395" i="1"/>
  <c r="Y391" i="1"/>
  <c r="AQ391" i="1"/>
  <c r="Y387" i="1"/>
  <c r="AQ387" i="1"/>
  <c r="Y383" i="1"/>
  <c r="AQ383" i="1"/>
  <c r="Y379" i="1"/>
  <c r="AQ379" i="1"/>
  <c r="Y375" i="1"/>
  <c r="AQ375" i="1"/>
  <c r="Y371" i="1"/>
  <c r="AQ371" i="1"/>
  <c r="Y367" i="1"/>
  <c r="AQ367" i="1"/>
  <c r="Y363" i="1"/>
  <c r="AQ363" i="1"/>
  <c r="Y359" i="1"/>
  <c r="AQ359" i="1"/>
  <c r="Y355" i="1"/>
  <c r="AQ355" i="1"/>
  <c r="Y351" i="1"/>
  <c r="AQ351" i="1"/>
  <c r="Y347" i="1"/>
  <c r="AQ347" i="1"/>
  <c r="Y343" i="1"/>
  <c r="AQ343" i="1"/>
  <c r="X409" i="1"/>
  <c r="AP409" i="1"/>
  <c r="X405" i="1"/>
  <c r="AP405" i="1"/>
  <c r="X401" i="1"/>
  <c r="AP401" i="1"/>
  <c r="X397" i="1"/>
  <c r="AP397" i="1"/>
  <c r="X393" i="1"/>
  <c r="AP393" i="1"/>
  <c r="X389" i="1"/>
  <c r="AP389" i="1"/>
  <c r="X385" i="1"/>
  <c r="AP385" i="1"/>
  <c r="X381" i="1"/>
  <c r="AP381" i="1"/>
  <c r="X377" i="1"/>
  <c r="AP377" i="1"/>
  <c r="X373" i="1"/>
  <c r="AP373" i="1"/>
  <c r="X369" i="1"/>
  <c r="AP369" i="1"/>
  <c r="X365" i="1"/>
  <c r="AP365" i="1"/>
  <c r="X361" i="1"/>
  <c r="AP361" i="1"/>
  <c r="X357" i="1"/>
  <c r="AP357" i="1"/>
  <c r="X353" i="1"/>
  <c r="AP353" i="1"/>
  <c r="X349" i="1"/>
  <c r="AP349" i="1"/>
  <c r="X345" i="1"/>
  <c r="AP345" i="1"/>
  <c r="X341" i="1"/>
  <c r="AP341" i="1"/>
  <c r="Y404" i="1"/>
  <c r="AQ404" i="1"/>
  <c r="Y368" i="1"/>
  <c r="AQ368" i="1"/>
  <c r="Y410" i="1"/>
  <c r="AQ410" i="1"/>
  <c r="Y402" i="1"/>
  <c r="AQ402" i="1"/>
  <c r="Y394" i="1"/>
  <c r="AQ394" i="1"/>
  <c r="Y382" i="1"/>
  <c r="AQ382" i="1"/>
  <c r="Y378" i="1"/>
  <c r="AQ378" i="1"/>
  <c r="Y366" i="1"/>
  <c r="AQ366" i="1"/>
  <c r="Y358" i="1"/>
  <c r="AQ358" i="1"/>
  <c r="Y350" i="1"/>
  <c r="AQ350" i="1"/>
  <c r="Y342" i="1"/>
  <c r="AQ342" i="1"/>
  <c r="X404" i="1"/>
  <c r="AP404" i="1"/>
  <c r="X396" i="1"/>
  <c r="AP396" i="1"/>
  <c r="X388" i="1"/>
  <c r="AP388" i="1"/>
  <c r="X376" i="1"/>
  <c r="AP376" i="1"/>
  <c r="X356" i="1"/>
  <c r="AP356" i="1"/>
  <c r="Y396" i="1"/>
  <c r="AQ396" i="1"/>
  <c r="Y388" i="1"/>
  <c r="AQ388" i="1"/>
  <c r="Y380" i="1"/>
  <c r="AQ380" i="1"/>
  <c r="Y364" i="1"/>
  <c r="AQ364" i="1"/>
  <c r="Y356" i="1"/>
  <c r="AQ356" i="1"/>
  <c r="Y348" i="1"/>
  <c r="AQ348" i="1"/>
  <c r="X410" i="1"/>
  <c r="AP410" i="1"/>
  <c r="X402" i="1"/>
  <c r="AP402" i="1"/>
  <c r="X394" i="1"/>
  <c r="AP394" i="1"/>
  <c r="X386" i="1"/>
  <c r="AP386" i="1"/>
  <c r="X378" i="1"/>
  <c r="AP378" i="1"/>
  <c r="X370" i="1"/>
  <c r="AP370" i="1"/>
  <c r="X366" i="1"/>
  <c r="AP366" i="1"/>
  <c r="X362" i="1"/>
  <c r="AP362" i="1"/>
  <c r="X354" i="1"/>
  <c r="AP354" i="1"/>
  <c r="X350" i="1"/>
  <c r="AP350" i="1"/>
  <c r="X346" i="1"/>
  <c r="AP346" i="1"/>
  <c r="X342" i="1"/>
  <c r="AP342" i="1"/>
  <c r="Y406" i="1"/>
  <c r="AQ406" i="1"/>
  <c r="Y398" i="1"/>
  <c r="AQ398" i="1"/>
  <c r="Y390" i="1"/>
  <c r="AQ390" i="1"/>
  <c r="Y386" i="1"/>
  <c r="AQ386" i="1"/>
  <c r="Y374" i="1"/>
  <c r="AQ374" i="1"/>
  <c r="Y370" i="1"/>
  <c r="AQ370" i="1"/>
  <c r="Y362" i="1"/>
  <c r="AQ362" i="1"/>
  <c r="Y354" i="1"/>
  <c r="AQ354" i="1"/>
  <c r="Y346" i="1"/>
  <c r="AQ346" i="1"/>
  <c r="X408" i="1"/>
  <c r="AP408" i="1"/>
  <c r="X400" i="1"/>
  <c r="AP400" i="1"/>
  <c r="X392" i="1"/>
  <c r="AP392" i="1"/>
  <c r="X384" i="1"/>
  <c r="AP384" i="1"/>
  <c r="X380" i="1"/>
  <c r="AP380" i="1"/>
  <c r="X372" i="1"/>
  <c r="AP372" i="1"/>
  <c r="X368" i="1"/>
  <c r="AP368" i="1"/>
  <c r="X364" i="1"/>
  <c r="AP364" i="1"/>
  <c r="X360" i="1"/>
  <c r="AP360" i="1"/>
  <c r="X352" i="1"/>
  <c r="AP352" i="1"/>
  <c r="X348" i="1"/>
  <c r="AP348" i="1"/>
  <c r="X344" i="1"/>
  <c r="AP344" i="1"/>
  <c r="Y409" i="1"/>
  <c r="AQ409" i="1"/>
  <c r="Y405" i="1"/>
  <c r="AQ405" i="1"/>
  <c r="Y401" i="1"/>
  <c r="AQ401" i="1"/>
  <c r="Y397" i="1"/>
  <c r="AQ397" i="1"/>
  <c r="Y393" i="1"/>
  <c r="AQ393" i="1"/>
  <c r="Y389" i="1"/>
  <c r="AQ389" i="1"/>
  <c r="Y385" i="1"/>
  <c r="AQ385" i="1"/>
  <c r="Y381" i="1"/>
  <c r="AQ381" i="1"/>
  <c r="Y377" i="1"/>
  <c r="AQ377" i="1"/>
  <c r="Y373" i="1"/>
  <c r="AQ373" i="1"/>
  <c r="Y369" i="1"/>
  <c r="AQ369" i="1"/>
  <c r="Y365" i="1"/>
  <c r="AQ365" i="1"/>
  <c r="Y361" i="1"/>
  <c r="AQ361" i="1"/>
  <c r="Y357" i="1"/>
  <c r="AQ357" i="1"/>
  <c r="Y353" i="1"/>
  <c r="AQ353" i="1"/>
  <c r="Y349" i="1"/>
  <c r="AQ349" i="1"/>
  <c r="Y345" i="1"/>
  <c r="AQ345" i="1"/>
  <c r="Y341" i="1"/>
  <c r="AQ341" i="1"/>
  <c r="X407" i="1"/>
  <c r="AP407" i="1"/>
  <c r="X403" i="1"/>
  <c r="AP403" i="1"/>
  <c r="X399" i="1"/>
  <c r="AP399" i="1"/>
  <c r="X395" i="1"/>
  <c r="AP395" i="1"/>
  <c r="X391" i="1"/>
  <c r="AP391" i="1"/>
  <c r="X387" i="1"/>
  <c r="AP387" i="1"/>
  <c r="X383" i="1"/>
  <c r="AP383" i="1"/>
  <c r="X379" i="1"/>
  <c r="AP379" i="1"/>
  <c r="X375" i="1"/>
  <c r="AP375" i="1"/>
  <c r="X371" i="1"/>
  <c r="AP371" i="1"/>
  <c r="X367" i="1"/>
  <c r="AP367" i="1"/>
  <c r="X363" i="1"/>
  <c r="AP363" i="1"/>
  <c r="X359" i="1"/>
  <c r="AP359" i="1"/>
  <c r="X355" i="1"/>
  <c r="AP355" i="1"/>
  <c r="X351" i="1"/>
  <c r="AP351" i="1"/>
  <c r="X347" i="1"/>
  <c r="AP347" i="1"/>
  <c r="X343" i="1"/>
  <c r="AP343" i="1"/>
  <c r="AA410" i="1"/>
  <c r="AS410" i="1"/>
  <c r="AA406" i="1"/>
  <c r="AS406" i="1"/>
  <c r="AA402" i="1"/>
  <c r="AS402" i="1"/>
  <c r="AA398" i="1"/>
  <c r="AS398" i="1"/>
  <c r="AA394" i="1"/>
  <c r="AS394" i="1"/>
  <c r="AA390" i="1"/>
  <c r="AS390" i="1"/>
  <c r="AA386" i="1"/>
  <c r="AS386" i="1"/>
  <c r="AA382" i="1"/>
  <c r="AS382" i="1"/>
  <c r="AA378" i="1"/>
  <c r="AS378" i="1"/>
  <c r="AA374" i="1"/>
  <c r="AS374" i="1"/>
  <c r="AA370" i="1"/>
  <c r="AS370" i="1"/>
  <c r="AA366" i="1"/>
  <c r="AS366" i="1"/>
  <c r="AA362" i="1"/>
  <c r="AS362" i="1"/>
  <c r="AA358" i="1"/>
  <c r="AS358" i="1"/>
  <c r="AA354" i="1"/>
  <c r="AS354" i="1"/>
  <c r="AA350" i="1"/>
  <c r="AS350" i="1"/>
  <c r="AA346" i="1"/>
  <c r="AS346" i="1"/>
  <c r="AA342" i="1"/>
  <c r="AS342" i="1"/>
  <c r="Z408" i="1"/>
  <c r="AR408" i="1"/>
  <c r="Z404" i="1"/>
  <c r="AR404" i="1"/>
  <c r="Z400" i="1"/>
  <c r="AR400" i="1"/>
  <c r="Z396" i="1"/>
  <c r="AR396" i="1"/>
  <c r="Z392" i="1"/>
  <c r="AR392" i="1"/>
  <c r="Z388" i="1"/>
  <c r="AR388" i="1"/>
  <c r="Z384" i="1"/>
  <c r="AR384" i="1"/>
  <c r="Z380" i="1"/>
  <c r="AR380" i="1"/>
  <c r="Z376" i="1"/>
  <c r="AR376" i="1"/>
  <c r="Z372" i="1"/>
  <c r="AR372" i="1"/>
  <c r="Z368" i="1"/>
  <c r="AR368" i="1"/>
  <c r="Z364" i="1"/>
  <c r="AR364" i="1"/>
  <c r="Z360" i="1"/>
  <c r="AR360" i="1"/>
  <c r="Z356" i="1"/>
  <c r="AR356" i="1"/>
  <c r="Z352" i="1"/>
  <c r="AR352" i="1"/>
  <c r="Z348" i="1"/>
  <c r="AR348" i="1"/>
  <c r="Z344" i="1"/>
  <c r="AR344" i="1"/>
  <c r="AA409" i="1"/>
  <c r="AS409" i="1"/>
  <c r="AA405" i="1"/>
  <c r="AS405" i="1"/>
  <c r="AA401" i="1"/>
  <c r="AS401" i="1"/>
  <c r="AA397" i="1"/>
  <c r="AS397" i="1"/>
  <c r="AA393" i="1"/>
  <c r="AS393" i="1"/>
  <c r="AA389" i="1"/>
  <c r="AS389" i="1"/>
  <c r="AA385" i="1"/>
  <c r="AS385" i="1"/>
  <c r="AA381" i="1"/>
  <c r="AS381" i="1"/>
  <c r="AA377" i="1"/>
  <c r="AS377" i="1"/>
  <c r="AA373" i="1"/>
  <c r="AS373" i="1"/>
  <c r="AA369" i="1"/>
  <c r="AS369" i="1"/>
  <c r="AA365" i="1"/>
  <c r="AS365" i="1"/>
  <c r="AA361" i="1"/>
  <c r="AS361" i="1"/>
  <c r="AA357" i="1"/>
  <c r="AS357" i="1"/>
  <c r="AA353" i="1"/>
  <c r="AS353" i="1"/>
  <c r="AA349" i="1"/>
  <c r="AS349" i="1"/>
  <c r="AA345" i="1"/>
  <c r="AS345" i="1"/>
  <c r="AA341" i="1"/>
  <c r="AS341" i="1"/>
  <c r="Z407" i="1"/>
  <c r="AR407" i="1"/>
  <c r="Z403" i="1"/>
  <c r="AR403" i="1"/>
  <c r="Z399" i="1"/>
  <c r="AR399" i="1"/>
  <c r="Z395" i="1"/>
  <c r="AR395" i="1"/>
  <c r="Z391" i="1"/>
  <c r="AR391" i="1"/>
  <c r="Z387" i="1"/>
  <c r="AR387" i="1"/>
  <c r="Z383" i="1"/>
  <c r="AR383" i="1"/>
  <c r="Z379" i="1"/>
  <c r="AR379" i="1"/>
  <c r="Z375" i="1"/>
  <c r="AR375" i="1"/>
  <c r="Z371" i="1"/>
  <c r="AR371" i="1"/>
  <c r="Z367" i="1"/>
  <c r="AR367" i="1"/>
  <c r="Z363" i="1"/>
  <c r="AR363" i="1"/>
  <c r="Z359" i="1"/>
  <c r="AR359" i="1"/>
  <c r="Z355" i="1"/>
  <c r="AR355" i="1"/>
  <c r="Z351" i="1"/>
  <c r="AR351" i="1"/>
  <c r="Z347" i="1"/>
  <c r="AR347" i="1"/>
  <c r="Z343" i="1"/>
  <c r="AR343" i="1"/>
  <c r="AA408" i="1"/>
  <c r="AS408" i="1"/>
  <c r="AA404" i="1"/>
  <c r="AS404" i="1"/>
  <c r="AA400" i="1"/>
  <c r="AS400" i="1"/>
  <c r="AA396" i="1"/>
  <c r="AS396" i="1"/>
  <c r="AA392" i="1"/>
  <c r="AS392" i="1"/>
  <c r="AA388" i="1"/>
  <c r="AS388" i="1"/>
  <c r="AA384" i="1"/>
  <c r="AS384" i="1"/>
  <c r="AA380" i="1"/>
  <c r="AS380" i="1"/>
  <c r="AA376" i="1"/>
  <c r="AS376" i="1"/>
  <c r="AA372" i="1"/>
  <c r="AS372" i="1"/>
  <c r="AA368" i="1"/>
  <c r="AS368" i="1"/>
  <c r="AA364" i="1"/>
  <c r="AS364" i="1"/>
  <c r="AA360" i="1"/>
  <c r="AS360" i="1"/>
  <c r="AA356" i="1"/>
  <c r="AS356" i="1"/>
  <c r="AA352" i="1"/>
  <c r="AS352" i="1"/>
  <c r="AA348" i="1"/>
  <c r="AS348" i="1"/>
  <c r="AA344" i="1"/>
  <c r="AS344" i="1"/>
  <c r="Z410" i="1"/>
  <c r="AR410" i="1"/>
  <c r="Z406" i="1"/>
  <c r="AR406" i="1"/>
  <c r="Z402" i="1"/>
  <c r="AR402" i="1"/>
  <c r="Z398" i="1"/>
  <c r="AR398" i="1"/>
  <c r="Z394" i="1"/>
  <c r="AR394" i="1"/>
  <c r="Z390" i="1"/>
  <c r="AR390" i="1"/>
  <c r="Z386" i="1"/>
  <c r="AR386" i="1"/>
  <c r="Z382" i="1"/>
  <c r="AR382" i="1"/>
  <c r="Z378" i="1"/>
  <c r="AR378" i="1"/>
  <c r="Z374" i="1"/>
  <c r="AR374" i="1"/>
  <c r="Z370" i="1"/>
  <c r="AR370" i="1"/>
  <c r="Z366" i="1"/>
  <c r="AR366" i="1"/>
  <c r="Z362" i="1"/>
  <c r="AR362" i="1"/>
  <c r="Z358" i="1"/>
  <c r="AR358" i="1"/>
  <c r="Z354" i="1"/>
  <c r="AR354" i="1"/>
  <c r="Z350" i="1"/>
  <c r="AR350" i="1"/>
  <c r="Z346" i="1"/>
  <c r="AR346" i="1"/>
  <c r="Z342" i="1"/>
  <c r="AR342" i="1"/>
  <c r="AA407" i="1"/>
  <c r="AS407" i="1"/>
  <c r="AA403" i="1"/>
  <c r="AS403" i="1"/>
  <c r="AA399" i="1"/>
  <c r="AS399" i="1"/>
  <c r="AA395" i="1"/>
  <c r="AS395" i="1"/>
  <c r="AA391" i="1"/>
  <c r="AS391" i="1"/>
  <c r="AA387" i="1"/>
  <c r="AS387" i="1"/>
  <c r="AA383" i="1"/>
  <c r="AS383" i="1"/>
  <c r="AA379" i="1"/>
  <c r="AS379" i="1"/>
  <c r="AA375" i="1"/>
  <c r="AS375" i="1"/>
  <c r="AA371" i="1"/>
  <c r="AS371" i="1"/>
  <c r="AA367" i="1"/>
  <c r="AS367" i="1"/>
  <c r="AA363" i="1"/>
  <c r="AS363" i="1"/>
  <c r="AA359" i="1"/>
  <c r="AS359" i="1"/>
  <c r="AA355" i="1"/>
  <c r="AS355" i="1"/>
  <c r="AA351" i="1"/>
  <c r="AS351" i="1"/>
  <c r="AA347" i="1"/>
  <c r="AS347" i="1"/>
  <c r="AA343" i="1"/>
  <c r="AS343" i="1"/>
  <c r="Z409" i="1"/>
  <c r="AR409" i="1"/>
  <c r="Z405" i="1"/>
  <c r="AR405" i="1"/>
  <c r="Z401" i="1"/>
  <c r="AR401" i="1"/>
  <c r="Z397" i="1"/>
  <c r="AR397" i="1"/>
  <c r="Z393" i="1"/>
  <c r="AR393" i="1"/>
  <c r="Z389" i="1"/>
  <c r="AR389" i="1"/>
  <c r="Z385" i="1"/>
  <c r="AR385" i="1"/>
  <c r="Z381" i="1"/>
  <c r="AR381" i="1"/>
  <c r="Z377" i="1"/>
  <c r="AR377" i="1"/>
  <c r="Z373" i="1"/>
  <c r="AR373" i="1"/>
  <c r="Z369" i="1"/>
  <c r="AR369" i="1"/>
  <c r="Z365" i="1"/>
  <c r="AR365" i="1"/>
  <c r="Z361" i="1"/>
  <c r="AR361" i="1"/>
  <c r="Z357" i="1"/>
  <c r="AR357" i="1"/>
  <c r="Z353" i="1"/>
  <c r="AR353" i="1"/>
  <c r="Z349" i="1"/>
  <c r="AR349" i="1"/>
  <c r="Z345" i="1"/>
  <c r="AR345" i="1"/>
  <c r="Z341" i="1"/>
  <c r="AR341" i="1"/>
  <c r="M784" i="137" l="1"/>
  <c r="L784" i="137"/>
  <c r="A784" i="137"/>
  <c r="M783" i="137"/>
  <c r="L783" i="137"/>
  <c r="A783" i="137"/>
  <c r="M782" i="137"/>
  <c r="L782" i="137"/>
  <c r="A782" i="137"/>
  <c r="M781" i="137"/>
  <c r="L781" i="137"/>
  <c r="A781" i="137"/>
  <c r="M780" i="137"/>
  <c r="L780" i="137"/>
  <c r="A780" i="137"/>
  <c r="M779" i="137"/>
  <c r="L779" i="137"/>
  <c r="A779" i="137"/>
  <c r="M778" i="137"/>
  <c r="L778" i="137"/>
  <c r="A778" i="137"/>
  <c r="M777" i="137"/>
  <c r="L777" i="137"/>
  <c r="A777" i="137"/>
  <c r="M776" i="137"/>
  <c r="L776" i="137"/>
  <c r="A776" i="137"/>
  <c r="M775" i="137"/>
  <c r="L775" i="137"/>
  <c r="A775" i="137"/>
  <c r="M774" i="137"/>
  <c r="L774" i="137"/>
  <c r="A774" i="137"/>
  <c r="M773" i="137"/>
  <c r="L773" i="137"/>
  <c r="A773" i="137"/>
  <c r="M772" i="137"/>
  <c r="L772" i="137"/>
  <c r="A772" i="137"/>
  <c r="M771" i="137"/>
  <c r="L771" i="137"/>
  <c r="A771" i="137"/>
  <c r="M770" i="137"/>
  <c r="L770" i="137"/>
  <c r="A770" i="137"/>
  <c r="M769" i="137"/>
  <c r="L769" i="137"/>
  <c r="A769" i="137"/>
  <c r="M768" i="137"/>
  <c r="L768" i="137"/>
  <c r="A768" i="137"/>
  <c r="M767" i="137"/>
  <c r="L767" i="137"/>
  <c r="A767" i="137"/>
  <c r="M766" i="137"/>
  <c r="L766" i="137"/>
  <c r="A766" i="137"/>
  <c r="M765" i="137"/>
  <c r="L765" i="137"/>
  <c r="A765" i="137"/>
  <c r="M764" i="137"/>
  <c r="L764" i="137"/>
  <c r="A764" i="137"/>
  <c r="M763" i="137"/>
  <c r="L763" i="137"/>
  <c r="A763" i="137"/>
  <c r="M762" i="137"/>
  <c r="L762" i="137"/>
  <c r="A762" i="137"/>
  <c r="M761" i="137"/>
  <c r="L761" i="137"/>
  <c r="A761" i="137"/>
  <c r="M760" i="137"/>
  <c r="L760" i="137"/>
  <c r="A760" i="137"/>
  <c r="M759" i="137"/>
  <c r="L759" i="137"/>
  <c r="A759" i="137"/>
  <c r="M758" i="137"/>
  <c r="L758" i="137"/>
  <c r="A758" i="137"/>
  <c r="M757" i="137"/>
  <c r="L757" i="137"/>
  <c r="A757" i="137"/>
  <c r="M756" i="137"/>
  <c r="L756" i="137"/>
  <c r="A756" i="137"/>
  <c r="M755" i="137"/>
  <c r="L755" i="137"/>
  <c r="A755" i="137"/>
  <c r="M754" i="137"/>
  <c r="L754" i="137"/>
  <c r="A754" i="137"/>
  <c r="M753" i="137"/>
  <c r="L753" i="137"/>
  <c r="A753" i="137"/>
  <c r="M752" i="137"/>
  <c r="L752" i="137"/>
  <c r="A752" i="137"/>
  <c r="M751" i="137"/>
  <c r="L751" i="137"/>
  <c r="A751" i="137"/>
  <c r="M750" i="137"/>
  <c r="L750" i="137"/>
  <c r="A750" i="137"/>
  <c r="M749" i="137"/>
  <c r="L749" i="137"/>
  <c r="A749" i="137"/>
  <c r="M748" i="137"/>
  <c r="L748" i="137"/>
  <c r="A748" i="137"/>
  <c r="M747" i="137"/>
  <c r="L747" i="137"/>
  <c r="A747" i="137"/>
  <c r="M746" i="137"/>
  <c r="L746" i="137"/>
  <c r="A746" i="137"/>
  <c r="M745" i="137"/>
  <c r="L745" i="137"/>
  <c r="A745" i="137"/>
  <c r="M744" i="137"/>
  <c r="L744" i="137"/>
  <c r="A744" i="137"/>
  <c r="M743" i="137"/>
  <c r="L743" i="137"/>
  <c r="A743" i="137"/>
  <c r="M742" i="137"/>
  <c r="L742" i="137"/>
  <c r="A742" i="137"/>
  <c r="M741" i="137"/>
  <c r="L741" i="137"/>
  <c r="A741" i="137"/>
  <c r="M740" i="137"/>
  <c r="L740" i="137"/>
  <c r="A740" i="137"/>
  <c r="M739" i="137"/>
  <c r="L739" i="137"/>
  <c r="A739" i="137"/>
  <c r="M738" i="137"/>
  <c r="L738" i="137"/>
  <c r="A738" i="137"/>
  <c r="M737" i="137"/>
  <c r="L737" i="137"/>
  <c r="A737" i="137"/>
  <c r="M736" i="137"/>
  <c r="L736" i="137"/>
  <c r="A736" i="137"/>
  <c r="M735" i="137"/>
  <c r="L735" i="137"/>
  <c r="A735" i="137"/>
  <c r="M734" i="137"/>
  <c r="L734" i="137"/>
  <c r="A734" i="137"/>
  <c r="M733" i="137"/>
  <c r="L733" i="137"/>
  <c r="A733" i="137"/>
  <c r="M732" i="137"/>
  <c r="L732" i="137"/>
  <c r="A732" i="137"/>
  <c r="M731" i="137"/>
  <c r="L731" i="137"/>
  <c r="A731" i="137"/>
  <c r="M730" i="137"/>
  <c r="L730" i="137"/>
  <c r="A730" i="137"/>
  <c r="M729" i="137"/>
  <c r="L729" i="137"/>
  <c r="A729" i="137"/>
  <c r="M728" i="137"/>
  <c r="L728" i="137"/>
  <c r="A728" i="137"/>
  <c r="M727" i="137"/>
  <c r="L727" i="137"/>
  <c r="A727" i="137"/>
  <c r="M726" i="137"/>
  <c r="L726" i="137"/>
  <c r="A726" i="137"/>
  <c r="M725" i="137"/>
  <c r="L725" i="137"/>
  <c r="A725" i="137"/>
  <c r="M724" i="137"/>
  <c r="L724" i="137"/>
  <c r="A724" i="137"/>
  <c r="M723" i="137"/>
  <c r="L723" i="137"/>
  <c r="A723" i="137"/>
  <c r="M722" i="137"/>
  <c r="L722" i="137"/>
  <c r="A722" i="137"/>
  <c r="M721" i="137"/>
  <c r="L721" i="137"/>
  <c r="A721" i="137"/>
  <c r="M720" i="137"/>
  <c r="L720" i="137"/>
  <c r="A720" i="137"/>
  <c r="M719" i="137"/>
  <c r="L719" i="137"/>
  <c r="A719" i="137"/>
  <c r="M718" i="137"/>
  <c r="L718" i="137"/>
  <c r="A718" i="137"/>
  <c r="M717" i="137"/>
  <c r="L717" i="137"/>
  <c r="A717" i="137"/>
  <c r="M716" i="137"/>
  <c r="L716" i="137"/>
  <c r="A716" i="137"/>
  <c r="M715" i="137"/>
  <c r="L715" i="137"/>
  <c r="A715" i="137"/>
  <c r="M714" i="137"/>
  <c r="L714" i="137"/>
  <c r="A714" i="137"/>
  <c r="M713" i="137"/>
  <c r="L713" i="137"/>
  <c r="A713" i="137"/>
  <c r="M712" i="137"/>
  <c r="L712" i="137"/>
  <c r="A712" i="137"/>
  <c r="M711" i="137"/>
  <c r="L711" i="137"/>
  <c r="A711" i="137"/>
  <c r="M710" i="137"/>
  <c r="L710" i="137"/>
  <c r="A710" i="137"/>
  <c r="M709" i="137"/>
  <c r="L709" i="137"/>
  <c r="A709" i="137"/>
  <c r="M708" i="137"/>
  <c r="L708" i="137"/>
  <c r="A708" i="137"/>
  <c r="M707" i="137"/>
  <c r="L707" i="137"/>
  <c r="A707" i="137"/>
  <c r="M706" i="137"/>
  <c r="L706" i="137"/>
  <c r="A706" i="137"/>
  <c r="M705" i="137"/>
  <c r="L705" i="137"/>
  <c r="A705" i="137"/>
  <c r="M704" i="137"/>
  <c r="L704" i="137"/>
  <c r="A704" i="137"/>
  <c r="M703" i="137"/>
  <c r="L703" i="137"/>
  <c r="A703" i="137"/>
  <c r="M702" i="137"/>
  <c r="L702" i="137"/>
  <c r="A702" i="137"/>
  <c r="M701" i="137"/>
  <c r="L701" i="137"/>
  <c r="A701" i="137"/>
  <c r="M700" i="137"/>
  <c r="L700" i="137"/>
  <c r="A700" i="137"/>
  <c r="M699" i="137"/>
  <c r="L699" i="137"/>
  <c r="A699" i="137"/>
  <c r="M698" i="137"/>
  <c r="L698" i="137"/>
  <c r="A698" i="137"/>
  <c r="M697" i="137"/>
  <c r="L697" i="137"/>
  <c r="A697" i="137"/>
  <c r="M696" i="137"/>
  <c r="L696" i="137"/>
  <c r="A696" i="137"/>
  <c r="M695" i="137"/>
  <c r="L695" i="137"/>
  <c r="A695" i="137"/>
  <c r="M694" i="137"/>
  <c r="L694" i="137"/>
  <c r="A694" i="137"/>
  <c r="M693" i="137"/>
  <c r="L693" i="137"/>
  <c r="A693" i="137"/>
  <c r="M692" i="137"/>
  <c r="L692" i="137"/>
  <c r="A692" i="137"/>
  <c r="M691" i="137"/>
  <c r="L691" i="137"/>
  <c r="A691" i="137"/>
  <c r="M690" i="137"/>
  <c r="L690" i="137"/>
  <c r="A690" i="137"/>
  <c r="M689" i="137"/>
  <c r="L689" i="137"/>
  <c r="A689" i="137"/>
  <c r="M688" i="137"/>
  <c r="L688" i="137"/>
  <c r="A688" i="137"/>
  <c r="M687" i="137"/>
  <c r="L687" i="137"/>
  <c r="A687" i="137"/>
  <c r="M686" i="137"/>
  <c r="L686" i="137"/>
  <c r="A686" i="137"/>
  <c r="M685" i="137"/>
  <c r="L685" i="137"/>
  <c r="A685" i="137"/>
  <c r="M684" i="137"/>
  <c r="L684" i="137"/>
  <c r="A684" i="137"/>
  <c r="M683" i="137"/>
  <c r="L683" i="137"/>
  <c r="A683" i="137"/>
  <c r="M682" i="137"/>
  <c r="L682" i="137"/>
  <c r="A682" i="137"/>
  <c r="M681" i="137"/>
  <c r="L681" i="137"/>
  <c r="A681" i="137"/>
  <c r="M680" i="137"/>
  <c r="L680" i="137"/>
  <c r="A680" i="137"/>
  <c r="M679" i="137"/>
  <c r="L679" i="137"/>
  <c r="A679" i="137"/>
  <c r="M678" i="137"/>
  <c r="L678" i="137"/>
  <c r="A678" i="137"/>
  <c r="M677" i="137"/>
  <c r="L677" i="137"/>
  <c r="A677" i="137"/>
  <c r="M676" i="137"/>
  <c r="L676" i="137"/>
  <c r="A676" i="137"/>
  <c r="M675" i="137"/>
  <c r="L675" i="137"/>
  <c r="A675" i="137"/>
  <c r="M674" i="137"/>
  <c r="L674" i="137"/>
  <c r="A674" i="137"/>
  <c r="M673" i="137"/>
  <c r="L673" i="137"/>
  <c r="A673" i="137"/>
  <c r="M672" i="137"/>
  <c r="L672" i="137"/>
  <c r="A672" i="137"/>
  <c r="M671" i="137"/>
  <c r="L671" i="137"/>
  <c r="A671" i="137"/>
  <c r="M670" i="137"/>
  <c r="L670" i="137"/>
  <c r="A670" i="137"/>
  <c r="M669" i="137"/>
  <c r="L669" i="137"/>
  <c r="A669" i="137"/>
  <c r="M668" i="137"/>
  <c r="L668" i="137"/>
  <c r="A668" i="137"/>
  <c r="M667" i="137"/>
  <c r="L667" i="137"/>
  <c r="A667" i="137"/>
  <c r="M666" i="137"/>
  <c r="L666" i="137"/>
  <c r="A666" i="137"/>
  <c r="M665" i="137"/>
  <c r="L665" i="137"/>
  <c r="A665" i="137"/>
  <c r="M664" i="137"/>
  <c r="L664" i="137"/>
  <c r="A664" i="137"/>
  <c r="M663" i="137"/>
  <c r="L663" i="137"/>
  <c r="A663" i="137"/>
  <c r="M662" i="137"/>
  <c r="L662" i="137"/>
  <c r="A662" i="137"/>
  <c r="M661" i="137"/>
  <c r="L661" i="137"/>
  <c r="A661" i="137"/>
  <c r="M660" i="137"/>
  <c r="L660" i="137"/>
  <c r="A660" i="137"/>
  <c r="M659" i="137"/>
  <c r="L659" i="137"/>
  <c r="A659" i="137"/>
  <c r="M658" i="137"/>
  <c r="L658" i="137"/>
  <c r="A658" i="137"/>
  <c r="M657" i="137"/>
  <c r="L657" i="137"/>
  <c r="A657" i="137"/>
  <c r="M656" i="137"/>
  <c r="L656" i="137"/>
  <c r="A656" i="137"/>
  <c r="M655" i="137"/>
  <c r="L655" i="137"/>
  <c r="A655" i="137"/>
  <c r="M654" i="137"/>
  <c r="L654" i="137"/>
  <c r="A654" i="137"/>
  <c r="M653" i="137"/>
  <c r="L653" i="137"/>
  <c r="A653" i="137"/>
  <c r="M652" i="137"/>
  <c r="L652" i="137"/>
  <c r="A652" i="137"/>
  <c r="M651" i="137"/>
  <c r="L651" i="137"/>
  <c r="A651" i="137"/>
  <c r="M650" i="137"/>
  <c r="L650" i="137"/>
  <c r="A650" i="137"/>
  <c r="M649" i="137"/>
  <c r="L649" i="137"/>
  <c r="A649" i="137"/>
  <c r="M648" i="137"/>
  <c r="L648" i="137"/>
  <c r="A648" i="137"/>
  <c r="M647" i="137"/>
  <c r="L647" i="137"/>
  <c r="A647" i="137"/>
  <c r="M646" i="137"/>
  <c r="L646" i="137"/>
  <c r="A646" i="137"/>
  <c r="M645" i="137"/>
  <c r="L645" i="137"/>
  <c r="A645" i="137"/>
  <c r="M644" i="137"/>
  <c r="L644" i="137"/>
  <c r="A644" i="137"/>
  <c r="M643" i="137"/>
  <c r="L643" i="137"/>
  <c r="A643" i="137"/>
  <c r="M642" i="137"/>
  <c r="L642" i="137"/>
  <c r="A642" i="137"/>
  <c r="M641" i="137"/>
  <c r="L641" i="137"/>
  <c r="A641" i="137"/>
  <c r="M640" i="137"/>
  <c r="L640" i="137"/>
  <c r="A640" i="137"/>
  <c r="M639" i="137"/>
  <c r="L639" i="137"/>
  <c r="A639" i="137"/>
  <c r="M638" i="137"/>
  <c r="L638" i="137"/>
  <c r="A638" i="137"/>
  <c r="M637" i="137"/>
  <c r="L637" i="137"/>
  <c r="A637" i="137"/>
  <c r="M636" i="137"/>
  <c r="L636" i="137"/>
  <c r="A636" i="137"/>
  <c r="M635" i="137"/>
  <c r="L635" i="137"/>
  <c r="A635" i="137"/>
  <c r="M634" i="137"/>
  <c r="L634" i="137"/>
  <c r="A634" i="137"/>
  <c r="M633" i="137"/>
  <c r="L633" i="137"/>
  <c r="A633" i="137"/>
  <c r="M632" i="137"/>
  <c r="L632" i="137"/>
  <c r="A632" i="137"/>
  <c r="M631" i="137"/>
  <c r="L631" i="137"/>
  <c r="A631" i="137"/>
  <c r="M630" i="137"/>
  <c r="L630" i="137"/>
  <c r="A630" i="137"/>
  <c r="M629" i="137"/>
  <c r="L629" i="137"/>
  <c r="A629" i="137"/>
  <c r="M628" i="137"/>
  <c r="L628" i="137"/>
  <c r="A628" i="137"/>
  <c r="M627" i="137"/>
  <c r="L627" i="137"/>
  <c r="A627" i="137"/>
  <c r="M626" i="137"/>
  <c r="L626" i="137"/>
  <c r="A626" i="137"/>
  <c r="M625" i="137"/>
  <c r="L625" i="137"/>
  <c r="A625" i="137"/>
  <c r="M624" i="137"/>
  <c r="L624" i="137"/>
  <c r="A624" i="137"/>
  <c r="M623" i="137"/>
  <c r="L623" i="137"/>
  <c r="A623" i="137"/>
  <c r="M622" i="137"/>
  <c r="L622" i="137"/>
  <c r="A622" i="137"/>
  <c r="M621" i="137"/>
  <c r="L621" i="137"/>
  <c r="A621" i="137"/>
  <c r="M620" i="137"/>
  <c r="L620" i="137"/>
  <c r="A620" i="137"/>
  <c r="M619" i="137"/>
  <c r="L619" i="137"/>
  <c r="A619" i="137"/>
  <c r="M618" i="137"/>
  <c r="L618" i="137"/>
  <c r="A618" i="137"/>
  <c r="M617" i="137"/>
  <c r="L617" i="137"/>
  <c r="A617" i="137"/>
  <c r="M616" i="137"/>
  <c r="L616" i="137"/>
  <c r="A616" i="137"/>
  <c r="M615" i="137"/>
  <c r="L615" i="137"/>
  <c r="A615" i="137"/>
  <c r="M614" i="137"/>
  <c r="L614" i="137"/>
  <c r="A614" i="137"/>
  <c r="M613" i="137"/>
  <c r="L613" i="137"/>
  <c r="A613" i="137"/>
  <c r="M612" i="137"/>
  <c r="L612" i="137"/>
  <c r="A612" i="137"/>
  <c r="M611" i="137"/>
  <c r="L611" i="137"/>
  <c r="A611" i="137"/>
  <c r="M610" i="137"/>
  <c r="L610" i="137"/>
  <c r="A610" i="137"/>
  <c r="M609" i="137"/>
  <c r="L609" i="137"/>
  <c r="A609" i="137"/>
  <c r="M608" i="137"/>
  <c r="L608" i="137"/>
  <c r="A608" i="137"/>
  <c r="M607" i="137"/>
  <c r="L607" i="137"/>
  <c r="A607" i="137"/>
  <c r="M606" i="137"/>
  <c r="L606" i="137"/>
  <c r="A606" i="137"/>
  <c r="M605" i="137"/>
  <c r="L605" i="137"/>
  <c r="A605" i="137"/>
  <c r="M604" i="137"/>
  <c r="L604" i="137"/>
  <c r="A604" i="137"/>
  <c r="M603" i="137"/>
  <c r="L603" i="137"/>
  <c r="A603" i="137"/>
  <c r="M602" i="137"/>
  <c r="L602" i="137"/>
  <c r="A602" i="137"/>
  <c r="M601" i="137"/>
  <c r="L601" i="137"/>
  <c r="A601" i="137"/>
  <c r="M600" i="137"/>
  <c r="L600" i="137"/>
  <c r="A600" i="137"/>
  <c r="M599" i="137"/>
  <c r="L599" i="137"/>
  <c r="A599" i="137"/>
  <c r="M598" i="137"/>
  <c r="L598" i="137"/>
  <c r="A598" i="137"/>
  <c r="M597" i="137"/>
  <c r="L597" i="137"/>
  <c r="A597" i="137"/>
  <c r="M596" i="137"/>
  <c r="L596" i="137"/>
  <c r="A596" i="137"/>
  <c r="M595" i="137"/>
  <c r="L595" i="137"/>
  <c r="A595" i="137"/>
  <c r="M594" i="137"/>
  <c r="L594" i="137"/>
  <c r="A594" i="137"/>
  <c r="M593" i="137"/>
  <c r="L593" i="137"/>
  <c r="A593" i="137"/>
  <c r="M592" i="137"/>
  <c r="L592" i="137"/>
  <c r="A592" i="137"/>
  <c r="M591" i="137"/>
  <c r="L591" i="137"/>
  <c r="A591" i="137"/>
  <c r="M590" i="137"/>
  <c r="L590" i="137"/>
  <c r="A590" i="137"/>
  <c r="M589" i="137"/>
  <c r="L589" i="137"/>
  <c r="A589" i="137"/>
  <c r="M588" i="137"/>
  <c r="L588" i="137"/>
  <c r="A588" i="137"/>
  <c r="M587" i="137"/>
  <c r="L587" i="137"/>
  <c r="A587" i="137"/>
  <c r="M586" i="137"/>
  <c r="L586" i="137"/>
  <c r="A586" i="137"/>
  <c r="M585" i="137"/>
  <c r="L585" i="137"/>
  <c r="A585" i="137"/>
  <c r="M584" i="137"/>
  <c r="L584" i="137"/>
  <c r="A584" i="137"/>
  <c r="M583" i="137"/>
  <c r="L583" i="137"/>
  <c r="A583" i="137"/>
  <c r="M582" i="137"/>
  <c r="L582" i="137"/>
  <c r="A582" i="137"/>
  <c r="M581" i="137"/>
  <c r="L581" i="137"/>
  <c r="A581" i="137"/>
  <c r="M580" i="137"/>
  <c r="L580" i="137"/>
  <c r="A580" i="137"/>
  <c r="M579" i="137"/>
  <c r="L579" i="137"/>
  <c r="A579" i="137"/>
  <c r="M578" i="137"/>
  <c r="L578" i="137"/>
  <c r="A578" i="137"/>
  <c r="M577" i="137"/>
  <c r="L577" i="137"/>
  <c r="A577" i="137"/>
  <c r="M576" i="137"/>
  <c r="L576" i="137"/>
  <c r="A576" i="137"/>
  <c r="M575" i="137"/>
  <c r="L575" i="137"/>
  <c r="A575" i="137"/>
  <c r="M574" i="137"/>
  <c r="L574" i="137"/>
  <c r="A574" i="137"/>
  <c r="M573" i="137"/>
  <c r="L573" i="137"/>
  <c r="A573" i="137"/>
  <c r="M572" i="137"/>
  <c r="L572" i="137"/>
  <c r="A572" i="137"/>
  <c r="M571" i="137"/>
  <c r="L571" i="137"/>
  <c r="A571" i="137"/>
  <c r="M570" i="137"/>
  <c r="L570" i="137"/>
  <c r="A570" i="137"/>
  <c r="M569" i="137"/>
  <c r="L569" i="137"/>
  <c r="A569" i="137"/>
  <c r="M568" i="137"/>
  <c r="L568" i="137"/>
  <c r="A568" i="137"/>
  <c r="M567" i="137"/>
  <c r="L567" i="137"/>
  <c r="A567" i="137"/>
  <c r="M566" i="137"/>
  <c r="L566" i="137"/>
  <c r="A566" i="137"/>
  <c r="M565" i="137"/>
  <c r="L565" i="137"/>
  <c r="A565" i="137"/>
  <c r="M564" i="137"/>
  <c r="L564" i="137"/>
  <c r="A564" i="137"/>
  <c r="M563" i="137"/>
  <c r="L563" i="137"/>
  <c r="A563" i="137"/>
  <c r="M562" i="137"/>
  <c r="L562" i="137"/>
  <c r="A562" i="137"/>
  <c r="M561" i="137"/>
  <c r="L561" i="137"/>
  <c r="A561" i="137"/>
  <c r="M560" i="137"/>
  <c r="L560" i="137"/>
  <c r="A560" i="137"/>
  <c r="M559" i="137"/>
  <c r="L559" i="137"/>
  <c r="A559" i="137"/>
  <c r="M558" i="137"/>
  <c r="L558" i="137"/>
  <c r="A558" i="137"/>
  <c r="M557" i="137"/>
  <c r="L557" i="137"/>
  <c r="A557" i="137"/>
  <c r="M556" i="137"/>
  <c r="L556" i="137"/>
  <c r="A556" i="137"/>
  <c r="M555" i="137"/>
  <c r="L555" i="137"/>
  <c r="A555" i="137"/>
  <c r="M554" i="137"/>
  <c r="L554" i="137"/>
  <c r="A554" i="137"/>
  <c r="M553" i="137"/>
  <c r="L553" i="137"/>
  <c r="A553" i="137"/>
  <c r="M552" i="137"/>
  <c r="L552" i="137"/>
  <c r="A552" i="137"/>
  <c r="M551" i="137"/>
  <c r="L551" i="137"/>
  <c r="A551" i="137"/>
  <c r="M550" i="137"/>
  <c r="L550" i="137"/>
  <c r="A550" i="137"/>
  <c r="M549" i="137"/>
  <c r="L549" i="137"/>
  <c r="A549" i="137"/>
  <c r="M548" i="137"/>
  <c r="L548" i="137"/>
  <c r="A548" i="137"/>
  <c r="M547" i="137"/>
  <c r="L547" i="137"/>
  <c r="A547" i="137"/>
  <c r="M546" i="137"/>
  <c r="L546" i="137"/>
  <c r="A546" i="137"/>
  <c r="M545" i="137"/>
  <c r="L545" i="137"/>
  <c r="A545" i="137"/>
  <c r="M544" i="137"/>
  <c r="L544" i="137"/>
  <c r="A544" i="137"/>
  <c r="M543" i="137"/>
  <c r="L543" i="137"/>
  <c r="A543" i="137"/>
  <c r="M542" i="137"/>
  <c r="L542" i="137"/>
  <c r="A542" i="137"/>
  <c r="M541" i="137"/>
  <c r="L541" i="137"/>
  <c r="A541" i="137"/>
  <c r="M540" i="137"/>
  <c r="L540" i="137"/>
  <c r="A540" i="137"/>
  <c r="M539" i="137"/>
  <c r="L539" i="137"/>
  <c r="A539" i="137"/>
  <c r="M538" i="137"/>
  <c r="L538" i="137"/>
  <c r="A538" i="137"/>
  <c r="M537" i="137"/>
  <c r="L537" i="137"/>
  <c r="A537" i="137"/>
  <c r="M536" i="137"/>
  <c r="L536" i="137"/>
  <c r="A536" i="137"/>
  <c r="M535" i="137"/>
  <c r="L535" i="137"/>
  <c r="A535" i="137"/>
  <c r="M534" i="137"/>
  <c r="L534" i="137"/>
  <c r="A534" i="137"/>
  <c r="M533" i="137"/>
  <c r="L533" i="137"/>
  <c r="A533" i="137"/>
  <c r="M532" i="137"/>
  <c r="L532" i="137"/>
  <c r="A532" i="137"/>
  <c r="M531" i="137"/>
  <c r="L531" i="137"/>
  <c r="A531" i="137"/>
  <c r="M530" i="137"/>
  <c r="L530" i="137"/>
  <c r="A530" i="137"/>
  <c r="M529" i="137"/>
  <c r="L529" i="137"/>
  <c r="A529" i="137"/>
  <c r="M528" i="137"/>
  <c r="L528" i="137"/>
  <c r="A528" i="137"/>
  <c r="M527" i="137"/>
  <c r="L527" i="137"/>
  <c r="A527" i="137"/>
  <c r="M526" i="137"/>
  <c r="L526" i="137"/>
  <c r="A526" i="137"/>
  <c r="M525" i="137"/>
  <c r="L525" i="137"/>
  <c r="A525" i="137"/>
  <c r="M524" i="137"/>
  <c r="L524" i="137"/>
  <c r="A524" i="137"/>
  <c r="M523" i="137"/>
  <c r="L523" i="137"/>
  <c r="A523" i="137"/>
  <c r="M522" i="137"/>
  <c r="L522" i="137"/>
  <c r="A522" i="137"/>
  <c r="M521" i="137"/>
  <c r="L521" i="137"/>
  <c r="A521" i="137"/>
  <c r="M520" i="137"/>
  <c r="L520" i="137"/>
  <c r="A520" i="137"/>
  <c r="M519" i="137"/>
  <c r="L519" i="137"/>
  <c r="A519" i="137"/>
  <c r="M518" i="137"/>
  <c r="L518" i="137"/>
  <c r="A518" i="137"/>
  <c r="M517" i="137"/>
  <c r="L517" i="137"/>
  <c r="A517" i="137"/>
  <c r="M516" i="137"/>
  <c r="L516" i="137"/>
  <c r="A516" i="137"/>
  <c r="M515" i="137"/>
  <c r="L515" i="137"/>
  <c r="A515" i="137"/>
  <c r="M514" i="137"/>
  <c r="L514" i="137"/>
  <c r="A514" i="137"/>
  <c r="M513" i="137"/>
  <c r="L513" i="137"/>
  <c r="A513" i="137"/>
  <c r="M512" i="137"/>
  <c r="L512" i="137"/>
  <c r="A512" i="137"/>
  <c r="M511" i="137"/>
  <c r="L511" i="137"/>
  <c r="A511" i="137"/>
  <c r="M510" i="137"/>
  <c r="L510" i="137"/>
  <c r="A510" i="137"/>
  <c r="M509" i="137"/>
  <c r="L509" i="137"/>
  <c r="A509" i="137"/>
  <c r="M508" i="137"/>
  <c r="L508" i="137"/>
  <c r="A508" i="137"/>
  <c r="M507" i="137"/>
  <c r="L507" i="137"/>
  <c r="A507" i="137"/>
  <c r="M506" i="137"/>
  <c r="L506" i="137"/>
  <c r="A506" i="137"/>
  <c r="M505" i="137"/>
  <c r="L505" i="137"/>
  <c r="A505" i="137"/>
  <c r="M504" i="137"/>
  <c r="L504" i="137"/>
  <c r="A504" i="137"/>
  <c r="M503" i="137"/>
  <c r="L503" i="137"/>
  <c r="A503" i="137"/>
  <c r="M502" i="137"/>
  <c r="L502" i="137"/>
  <c r="A502" i="137"/>
  <c r="M501" i="137"/>
  <c r="L501" i="137"/>
  <c r="A501" i="137"/>
  <c r="M500" i="137"/>
  <c r="L500" i="137"/>
  <c r="A500" i="137"/>
  <c r="M499" i="137"/>
  <c r="L499" i="137"/>
  <c r="A499" i="137"/>
  <c r="M498" i="137"/>
  <c r="L498" i="137"/>
  <c r="A498" i="137"/>
  <c r="M497" i="137"/>
  <c r="L497" i="137"/>
  <c r="A497" i="137"/>
  <c r="M496" i="137"/>
  <c r="L496" i="137"/>
  <c r="A496" i="137"/>
  <c r="M495" i="137"/>
  <c r="L495" i="137"/>
  <c r="A495" i="137"/>
  <c r="M494" i="137"/>
  <c r="L494" i="137"/>
  <c r="A494" i="137"/>
  <c r="M493" i="137"/>
  <c r="L493" i="137"/>
  <c r="A493" i="137"/>
  <c r="M492" i="137"/>
  <c r="L492" i="137"/>
  <c r="A492" i="137"/>
  <c r="M491" i="137"/>
  <c r="L491" i="137"/>
  <c r="A491" i="137"/>
  <c r="M490" i="137"/>
  <c r="L490" i="137"/>
  <c r="A490" i="137"/>
  <c r="M489" i="137"/>
  <c r="L489" i="137"/>
  <c r="A489" i="137"/>
  <c r="M488" i="137"/>
  <c r="L488" i="137"/>
  <c r="A488" i="137"/>
  <c r="M487" i="137"/>
  <c r="L487" i="137"/>
  <c r="A487" i="137"/>
  <c r="M486" i="137"/>
  <c r="L486" i="137"/>
  <c r="A486" i="137"/>
  <c r="M485" i="137"/>
  <c r="L485" i="137"/>
  <c r="A485" i="137"/>
  <c r="M484" i="137"/>
  <c r="L484" i="137"/>
  <c r="A484" i="137"/>
  <c r="M483" i="137"/>
  <c r="L483" i="137"/>
  <c r="A483" i="137"/>
  <c r="M482" i="137"/>
  <c r="L482" i="137"/>
  <c r="A482" i="137"/>
  <c r="M481" i="137"/>
  <c r="L481" i="137"/>
  <c r="A481" i="137"/>
  <c r="M480" i="137"/>
  <c r="L480" i="137"/>
  <c r="A480" i="137"/>
  <c r="M479" i="137"/>
  <c r="L479" i="137"/>
  <c r="A479" i="137"/>
  <c r="M478" i="137"/>
  <c r="L478" i="137"/>
  <c r="A478" i="137"/>
  <c r="M477" i="137"/>
  <c r="L477" i="137"/>
  <c r="A477" i="137"/>
  <c r="M476" i="137"/>
  <c r="L476" i="137"/>
  <c r="A476" i="137"/>
  <c r="M475" i="137"/>
  <c r="L475" i="137"/>
  <c r="A475" i="137"/>
  <c r="M474" i="137"/>
  <c r="L474" i="137"/>
  <c r="A474" i="137"/>
  <c r="M473" i="137"/>
  <c r="L473" i="137"/>
  <c r="A473" i="137"/>
  <c r="M472" i="137"/>
  <c r="L472" i="137"/>
  <c r="A472" i="137"/>
  <c r="M471" i="137"/>
  <c r="L471" i="137"/>
  <c r="A471" i="137"/>
  <c r="M470" i="137"/>
  <c r="L470" i="137"/>
  <c r="A470" i="137"/>
  <c r="M469" i="137"/>
  <c r="L469" i="137"/>
  <c r="A469" i="137"/>
  <c r="M468" i="137"/>
  <c r="L468" i="137"/>
  <c r="A468" i="137"/>
  <c r="M467" i="137"/>
  <c r="L467" i="137"/>
  <c r="A467" i="137"/>
  <c r="M466" i="137"/>
  <c r="L466" i="137"/>
  <c r="A466" i="137"/>
  <c r="M465" i="137"/>
  <c r="L465" i="137"/>
  <c r="A465" i="137"/>
  <c r="M464" i="137"/>
  <c r="L464" i="137"/>
  <c r="A464" i="137"/>
  <c r="M463" i="137"/>
  <c r="L463" i="137"/>
  <c r="A463" i="137"/>
  <c r="M462" i="137"/>
  <c r="L462" i="137"/>
  <c r="A462" i="137"/>
  <c r="M461" i="137"/>
  <c r="L461" i="137"/>
  <c r="A461" i="137"/>
  <c r="M460" i="137"/>
  <c r="L460" i="137"/>
  <c r="A460" i="137"/>
  <c r="M459" i="137"/>
  <c r="L459" i="137"/>
  <c r="A459" i="137"/>
  <c r="M458" i="137"/>
  <c r="L458" i="137"/>
  <c r="A458" i="137"/>
  <c r="M457" i="137"/>
  <c r="L457" i="137"/>
  <c r="A457" i="137"/>
  <c r="M456" i="137"/>
  <c r="L456" i="137"/>
  <c r="A456" i="137"/>
  <c r="M455" i="137"/>
  <c r="L455" i="137"/>
  <c r="A455" i="137"/>
  <c r="M454" i="137"/>
  <c r="L454" i="137"/>
  <c r="A454" i="137"/>
  <c r="M453" i="137"/>
  <c r="L453" i="137"/>
  <c r="A453" i="137"/>
  <c r="M452" i="137"/>
  <c r="L452" i="137"/>
  <c r="A452" i="137"/>
  <c r="M451" i="137"/>
  <c r="L451" i="137"/>
  <c r="A451" i="137"/>
  <c r="M450" i="137"/>
  <c r="L450" i="137"/>
  <c r="A450" i="137"/>
  <c r="M449" i="137"/>
  <c r="L449" i="137"/>
  <c r="A449" i="137"/>
  <c r="M448" i="137"/>
  <c r="L448" i="137"/>
  <c r="A448" i="137"/>
  <c r="M447" i="137"/>
  <c r="L447" i="137"/>
  <c r="A447" i="137"/>
  <c r="M446" i="137"/>
  <c r="L446" i="137"/>
  <c r="A446" i="137"/>
  <c r="M445" i="137"/>
  <c r="L445" i="137"/>
  <c r="A445" i="137"/>
  <c r="M444" i="137"/>
  <c r="L444" i="137"/>
  <c r="A444" i="137"/>
  <c r="M443" i="137"/>
  <c r="L443" i="137"/>
  <c r="A443" i="137"/>
  <c r="M442" i="137"/>
  <c r="L442" i="137"/>
  <c r="A442" i="137"/>
  <c r="M441" i="137"/>
  <c r="L441" i="137"/>
  <c r="A441" i="137"/>
  <c r="M440" i="137"/>
  <c r="L440" i="137"/>
  <c r="A440" i="137"/>
  <c r="M439" i="137"/>
  <c r="L439" i="137"/>
  <c r="A439" i="137"/>
  <c r="M438" i="137"/>
  <c r="L438" i="137"/>
  <c r="A438" i="137"/>
  <c r="M437" i="137"/>
  <c r="L437" i="137"/>
  <c r="A437" i="137"/>
  <c r="M436" i="137"/>
  <c r="L436" i="137"/>
  <c r="A436" i="137"/>
  <c r="M435" i="137"/>
  <c r="L435" i="137"/>
  <c r="A435" i="137"/>
  <c r="M434" i="137"/>
  <c r="L434" i="137"/>
  <c r="A434" i="137"/>
  <c r="M433" i="137"/>
  <c r="L433" i="137"/>
  <c r="A433" i="137"/>
  <c r="M432" i="137"/>
  <c r="L432" i="137"/>
  <c r="A432" i="137"/>
  <c r="M431" i="137"/>
  <c r="L431" i="137"/>
  <c r="A431" i="137"/>
  <c r="M430" i="137"/>
  <c r="L430" i="137"/>
  <c r="A430" i="137"/>
  <c r="M429" i="137"/>
  <c r="L429" i="137"/>
  <c r="A429" i="137"/>
  <c r="M428" i="137"/>
  <c r="L428" i="137"/>
  <c r="A428" i="137"/>
  <c r="M427" i="137"/>
  <c r="L427" i="137"/>
  <c r="A427" i="137"/>
  <c r="M426" i="137"/>
  <c r="L426" i="137"/>
  <c r="A426" i="137"/>
  <c r="M425" i="137"/>
  <c r="L425" i="137"/>
  <c r="A425" i="137"/>
  <c r="M424" i="137"/>
  <c r="L424" i="137"/>
  <c r="A424" i="137"/>
  <c r="M423" i="137"/>
  <c r="L423" i="137"/>
  <c r="A423" i="137"/>
  <c r="M422" i="137"/>
  <c r="L422" i="137"/>
  <c r="A422" i="137"/>
  <c r="M421" i="137"/>
  <c r="L421" i="137"/>
  <c r="A421" i="137"/>
  <c r="M420" i="137"/>
  <c r="L420" i="137"/>
  <c r="A420" i="137"/>
  <c r="M419" i="137"/>
  <c r="L419" i="137"/>
  <c r="A419" i="137"/>
  <c r="M418" i="137"/>
  <c r="L418" i="137"/>
  <c r="A418" i="137"/>
  <c r="M417" i="137"/>
  <c r="L417" i="137"/>
  <c r="A417" i="137"/>
  <c r="M416" i="137"/>
  <c r="L416" i="137"/>
  <c r="A416" i="137"/>
  <c r="M415" i="137"/>
  <c r="L415" i="137"/>
  <c r="A415" i="137"/>
  <c r="M414" i="137"/>
  <c r="L414" i="137"/>
  <c r="A414" i="137"/>
  <c r="M413" i="137"/>
  <c r="L413" i="137"/>
  <c r="A413" i="137"/>
  <c r="M412" i="137"/>
  <c r="L412" i="137"/>
  <c r="A412" i="137"/>
  <c r="M411" i="137"/>
  <c r="L411" i="137"/>
  <c r="A411" i="137"/>
  <c r="M410" i="137"/>
  <c r="L410" i="137"/>
  <c r="A410" i="137"/>
  <c r="M409" i="137"/>
  <c r="L409" i="137"/>
  <c r="A409" i="137"/>
  <c r="M408" i="137"/>
  <c r="L408" i="137"/>
  <c r="A408" i="137"/>
  <c r="M407" i="137"/>
  <c r="L407" i="137"/>
  <c r="A407" i="137"/>
  <c r="M406" i="137"/>
  <c r="L406" i="137"/>
  <c r="A406" i="137"/>
  <c r="M405" i="137"/>
  <c r="L405" i="137"/>
  <c r="A405" i="137"/>
  <c r="M404" i="137"/>
  <c r="L404" i="137"/>
  <c r="A404" i="137"/>
  <c r="M403" i="137"/>
  <c r="L403" i="137"/>
  <c r="A403" i="137"/>
  <c r="M402" i="137"/>
  <c r="L402" i="137"/>
  <c r="A402" i="137"/>
  <c r="M401" i="137"/>
  <c r="L401" i="137"/>
  <c r="A401" i="137"/>
  <c r="M400" i="137"/>
  <c r="L400" i="137"/>
  <c r="A400" i="137"/>
  <c r="M399" i="137"/>
  <c r="L399" i="137"/>
  <c r="A399" i="137"/>
  <c r="M398" i="137"/>
  <c r="L398" i="137"/>
  <c r="A398" i="137"/>
  <c r="M397" i="137"/>
  <c r="L397" i="137"/>
  <c r="A397" i="137"/>
  <c r="M396" i="137"/>
  <c r="L396" i="137"/>
  <c r="A396" i="137"/>
  <c r="M395" i="137"/>
  <c r="L395" i="137"/>
  <c r="A395" i="137"/>
  <c r="M394" i="137"/>
  <c r="L394" i="137"/>
  <c r="A394" i="137"/>
  <c r="M393" i="137"/>
  <c r="L393" i="137"/>
  <c r="A393" i="137"/>
  <c r="M392" i="137"/>
  <c r="L392" i="137"/>
  <c r="A392" i="137"/>
  <c r="M391" i="137"/>
  <c r="L391" i="137"/>
  <c r="A391" i="137"/>
  <c r="M390" i="137"/>
  <c r="L390" i="137"/>
  <c r="A390" i="137"/>
  <c r="M389" i="137"/>
  <c r="L389" i="137"/>
  <c r="A389" i="137"/>
  <c r="M388" i="137"/>
  <c r="L388" i="137"/>
  <c r="A388" i="137"/>
  <c r="M387" i="137"/>
  <c r="L387" i="137"/>
  <c r="A387" i="137"/>
  <c r="M386" i="137"/>
  <c r="L386" i="137"/>
  <c r="A386" i="137"/>
  <c r="M385" i="137"/>
  <c r="L385" i="137"/>
  <c r="A385" i="137"/>
  <c r="M384" i="137"/>
  <c r="L384" i="137"/>
  <c r="A384" i="137"/>
  <c r="M383" i="137"/>
  <c r="L383" i="137"/>
  <c r="A383" i="137"/>
  <c r="M382" i="137"/>
  <c r="L382" i="137"/>
  <c r="A382" i="137"/>
  <c r="M381" i="137"/>
  <c r="L381" i="137"/>
  <c r="A381" i="137"/>
  <c r="M380" i="137"/>
  <c r="L380" i="137"/>
  <c r="A380" i="137"/>
  <c r="M379" i="137"/>
  <c r="L379" i="137"/>
  <c r="A379" i="137"/>
  <c r="M378" i="137"/>
  <c r="L378" i="137"/>
  <c r="A378" i="137"/>
  <c r="M377" i="137"/>
  <c r="L377" i="137"/>
  <c r="A377" i="137"/>
  <c r="M376" i="137"/>
  <c r="L376" i="137"/>
  <c r="A376" i="137"/>
  <c r="M375" i="137"/>
  <c r="L375" i="137"/>
  <c r="A375" i="137"/>
  <c r="M374" i="137"/>
  <c r="L374" i="137"/>
  <c r="A374" i="137"/>
  <c r="M373" i="137"/>
  <c r="L373" i="137"/>
  <c r="A373" i="137"/>
  <c r="M372" i="137"/>
  <c r="L372" i="137"/>
  <c r="A372" i="137"/>
  <c r="M371" i="137"/>
  <c r="L371" i="137"/>
  <c r="A371" i="137"/>
  <c r="M370" i="137"/>
  <c r="L370" i="137"/>
  <c r="A370" i="137"/>
  <c r="M369" i="137"/>
  <c r="L369" i="137"/>
  <c r="A369" i="137"/>
  <c r="M368" i="137"/>
  <c r="L368" i="137"/>
  <c r="A368" i="137"/>
  <c r="M367" i="137"/>
  <c r="L367" i="137"/>
  <c r="A367" i="137"/>
  <c r="M366" i="137"/>
  <c r="L366" i="137"/>
  <c r="A366" i="137"/>
  <c r="M365" i="137"/>
  <c r="L365" i="137"/>
  <c r="A365" i="137"/>
  <c r="M364" i="137"/>
  <c r="L364" i="137"/>
  <c r="A364" i="137"/>
  <c r="M363" i="137"/>
  <c r="L363" i="137"/>
  <c r="A363" i="137"/>
  <c r="S362" i="137"/>
  <c r="R362" i="137"/>
  <c r="Q362" i="137"/>
  <c r="P362" i="137"/>
  <c r="O362" i="137"/>
  <c r="M362" i="137"/>
  <c r="L362" i="137"/>
  <c r="A362" i="137"/>
  <c r="M361" i="137"/>
  <c r="L361" i="137"/>
  <c r="A361" i="137"/>
  <c r="M360" i="137"/>
  <c r="L360" i="137"/>
  <c r="A360" i="137"/>
  <c r="M359" i="137"/>
  <c r="L359" i="137"/>
  <c r="A359" i="137"/>
  <c r="M358" i="137"/>
  <c r="L358" i="137"/>
  <c r="A358" i="137"/>
  <c r="M357" i="137"/>
  <c r="L357" i="137"/>
  <c r="A357" i="137"/>
  <c r="M356" i="137"/>
  <c r="L356" i="137"/>
  <c r="A356" i="137"/>
  <c r="M355" i="137"/>
  <c r="L355" i="137"/>
  <c r="A355" i="137"/>
  <c r="M354" i="137"/>
  <c r="L354" i="137"/>
  <c r="A354" i="137"/>
  <c r="M353" i="137"/>
  <c r="L353" i="137"/>
  <c r="A353" i="137"/>
  <c r="M352" i="137"/>
  <c r="L352" i="137"/>
  <c r="A352" i="137"/>
  <c r="M351" i="137"/>
  <c r="L351" i="137"/>
  <c r="A351" i="137"/>
  <c r="M350" i="137"/>
  <c r="L350" i="137"/>
  <c r="A350" i="137"/>
  <c r="M349" i="137"/>
  <c r="L349" i="137"/>
  <c r="A349" i="137"/>
  <c r="M348" i="137"/>
  <c r="L348" i="137"/>
  <c r="A348" i="137"/>
  <c r="M347" i="137"/>
  <c r="L347" i="137"/>
  <c r="A347" i="137"/>
  <c r="M346" i="137"/>
  <c r="L346" i="137"/>
  <c r="A346" i="137"/>
  <c r="M345" i="137"/>
  <c r="L345" i="137"/>
  <c r="A345" i="137"/>
  <c r="M344" i="137"/>
  <c r="L344" i="137"/>
  <c r="A344" i="137"/>
  <c r="M343" i="137"/>
  <c r="L343" i="137"/>
  <c r="A343" i="137"/>
  <c r="M342" i="137"/>
  <c r="L342" i="137"/>
  <c r="A342" i="137"/>
  <c r="M341" i="137"/>
  <c r="L341" i="137"/>
  <c r="A341" i="137"/>
  <c r="M340" i="137"/>
  <c r="L340" i="137"/>
  <c r="A340" i="137"/>
  <c r="M339" i="137"/>
  <c r="L339" i="137"/>
  <c r="A339" i="137"/>
  <c r="M338" i="137"/>
  <c r="L338" i="137"/>
  <c r="A338" i="137"/>
  <c r="M337" i="137"/>
  <c r="L337" i="137"/>
  <c r="A337" i="137"/>
  <c r="M336" i="137"/>
  <c r="L336" i="137"/>
  <c r="A336" i="137"/>
  <c r="M335" i="137"/>
  <c r="L335" i="137"/>
  <c r="A335" i="137"/>
  <c r="M334" i="137"/>
  <c r="L334" i="137"/>
  <c r="A334" i="137"/>
  <c r="M333" i="137"/>
  <c r="L333" i="137"/>
  <c r="A333" i="137"/>
  <c r="M332" i="137"/>
  <c r="L332" i="137"/>
  <c r="A332" i="137"/>
  <c r="M331" i="137"/>
  <c r="L331" i="137"/>
  <c r="A331" i="137"/>
  <c r="M330" i="137"/>
  <c r="L330" i="137"/>
  <c r="A330" i="137"/>
  <c r="M329" i="137"/>
  <c r="L329" i="137"/>
  <c r="A329" i="137"/>
  <c r="M328" i="137"/>
  <c r="L328" i="137"/>
  <c r="A328" i="137"/>
  <c r="M327" i="137"/>
  <c r="L327" i="137"/>
  <c r="A327" i="137"/>
  <c r="M326" i="137"/>
  <c r="L326" i="137"/>
  <c r="A326" i="137"/>
  <c r="M325" i="137"/>
  <c r="L325" i="137"/>
  <c r="A325" i="137"/>
  <c r="M324" i="137"/>
  <c r="L324" i="137"/>
  <c r="A324" i="137"/>
  <c r="M323" i="137"/>
  <c r="L323" i="137"/>
  <c r="A323" i="137"/>
  <c r="M322" i="137"/>
  <c r="L322" i="137"/>
  <c r="A322" i="137"/>
  <c r="M321" i="137"/>
  <c r="L321" i="137"/>
  <c r="A321" i="137"/>
  <c r="M320" i="137"/>
  <c r="L320" i="137"/>
  <c r="A320" i="137"/>
  <c r="M319" i="137"/>
  <c r="L319" i="137"/>
  <c r="A319" i="137"/>
  <c r="M318" i="137"/>
  <c r="L318" i="137"/>
  <c r="A318" i="137"/>
  <c r="M317" i="137"/>
  <c r="L317" i="137"/>
  <c r="A317" i="137"/>
  <c r="M316" i="137"/>
  <c r="L316" i="137"/>
  <c r="A316" i="137"/>
  <c r="M315" i="137"/>
  <c r="L315" i="137"/>
  <c r="A315" i="137"/>
  <c r="M314" i="137"/>
  <c r="L314" i="137"/>
  <c r="A314" i="137"/>
  <c r="M313" i="137"/>
  <c r="L313" i="137"/>
  <c r="A313" i="137"/>
  <c r="M312" i="137"/>
  <c r="L312" i="137"/>
  <c r="A312" i="137"/>
  <c r="M311" i="137"/>
  <c r="L311" i="137"/>
  <c r="A311" i="137"/>
  <c r="M310" i="137"/>
  <c r="L310" i="137"/>
  <c r="A310" i="137"/>
  <c r="M309" i="137"/>
  <c r="L309" i="137"/>
  <c r="A309" i="137"/>
  <c r="M308" i="137"/>
  <c r="L308" i="137"/>
  <c r="A308" i="137"/>
  <c r="M307" i="137"/>
  <c r="L307" i="137"/>
  <c r="A307" i="137"/>
  <c r="M306" i="137"/>
  <c r="L306" i="137"/>
  <c r="A306" i="137"/>
  <c r="M305" i="137"/>
  <c r="L305" i="137"/>
  <c r="A305" i="137"/>
  <c r="M304" i="137"/>
  <c r="L304" i="137"/>
  <c r="A304" i="137"/>
  <c r="M303" i="137"/>
  <c r="L303" i="137"/>
  <c r="A303" i="137"/>
  <c r="M302" i="137"/>
  <c r="L302" i="137"/>
  <c r="A302" i="137"/>
  <c r="M301" i="137"/>
  <c r="L301" i="137"/>
  <c r="A301" i="137"/>
  <c r="M300" i="137"/>
  <c r="L300" i="137"/>
  <c r="A300" i="137"/>
  <c r="M299" i="137"/>
  <c r="L299" i="137"/>
  <c r="A299" i="137"/>
  <c r="M298" i="137"/>
  <c r="L298" i="137"/>
  <c r="A298" i="137"/>
  <c r="M297" i="137"/>
  <c r="L297" i="137"/>
  <c r="A297" i="137"/>
  <c r="M296" i="137"/>
  <c r="L296" i="137"/>
  <c r="A296" i="137"/>
  <c r="M295" i="137"/>
  <c r="L295" i="137"/>
  <c r="A295" i="137"/>
  <c r="M294" i="137"/>
  <c r="L294" i="137"/>
  <c r="A294" i="137"/>
  <c r="M293" i="137"/>
  <c r="L293" i="137"/>
  <c r="A293" i="137"/>
  <c r="M292" i="137"/>
  <c r="L292" i="137"/>
  <c r="A292" i="137"/>
  <c r="M291" i="137"/>
  <c r="L291" i="137"/>
  <c r="A291" i="137"/>
  <c r="M290" i="137"/>
  <c r="L290" i="137"/>
  <c r="A290" i="137"/>
  <c r="M289" i="137"/>
  <c r="L289" i="137"/>
  <c r="A289" i="137"/>
  <c r="M288" i="137"/>
  <c r="L288" i="137"/>
  <c r="A288" i="137"/>
  <c r="M287" i="137"/>
  <c r="L287" i="137"/>
  <c r="A287" i="137"/>
  <c r="M286" i="137"/>
  <c r="L286" i="137"/>
  <c r="A286" i="137"/>
  <c r="M285" i="137"/>
  <c r="L285" i="137"/>
  <c r="A285" i="137"/>
  <c r="M284" i="137"/>
  <c r="L284" i="137"/>
  <c r="A284" i="137"/>
  <c r="M283" i="137"/>
  <c r="L283" i="137"/>
  <c r="A283" i="137"/>
  <c r="M282" i="137"/>
  <c r="L282" i="137"/>
  <c r="A282" i="137"/>
  <c r="M281" i="137"/>
  <c r="L281" i="137"/>
  <c r="A281" i="137"/>
  <c r="M280" i="137"/>
  <c r="L280" i="137"/>
  <c r="A280" i="137"/>
  <c r="M279" i="137"/>
  <c r="L279" i="137"/>
  <c r="A279" i="137"/>
  <c r="M278" i="137"/>
  <c r="L278" i="137"/>
  <c r="A278" i="137"/>
  <c r="M277" i="137"/>
  <c r="L277" i="137"/>
  <c r="A277" i="137"/>
  <c r="M276" i="137"/>
  <c r="L276" i="137"/>
  <c r="A276" i="137"/>
  <c r="M275" i="137"/>
  <c r="L275" i="137"/>
  <c r="A275" i="137"/>
  <c r="M274" i="137"/>
  <c r="L274" i="137"/>
  <c r="A274" i="137"/>
  <c r="M273" i="137"/>
  <c r="L273" i="137"/>
  <c r="A273" i="137"/>
  <c r="M272" i="137"/>
  <c r="L272" i="137"/>
  <c r="A272" i="137"/>
  <c r="M271" i="137"/>
  <c r="L271" i="137"/>
  <c r="A271" i="137"/>
  <c r="M270" i="137"/>
  <c r="L270" i="137"/>
  <c r="A270" i="137"/>
  <c r="M269" i="137"/>
  <c r="L269" i="137"/>
  <c r="A269" i="137"/>
  <c r="M268" i="137"/>
  <c r="L268" i="137"/>
  <c r="A268" i="137"/>
  <c r="M267" i="137"/>
  <c r="L267" i="137"/>
  <c r="A267" i="137"/>
  <c r="M266" i="137"/>
  <c r="L266" i="137"/>
  <c r="A266" i="137"/>
  <c r="M265" i="137"/>
  <c r="L265" i="137"/>
  <c r="A265" i="137"/>
  <c r="M264" i="137"/>
  <c r="L264" i="137"/>
  <c r="A264" i="137"/>
  <c r="M263" i="137"/>
  <c r="L263" i="137"/>
  <c r="A263" i="137"/>
  <c r="M262" i="137"/>
  <c r="L262" i="137"/>
  <c r="A262" i="137"/>
  <c r="M261" i="137"/>
  <c r="L261" i="137"/>
  <c r="A261" i="137"/>
  <c r="M260" i="137"/>
  <c r="L260" i="137"/>
  <c r="A260" i="137"/>
  <c r="M259" i="137"/>
  <c r="L259" i="137"/>
  <c r="A259" i="137"/>
  <c r="M258" i="137"/>
  <c r="L258" i="137"/>
  <c r="A258" i="137"/>
  <c r="M257" i="137"/>
  <c r="L257" i="137"/>
  <c r="A257" i="137"/>
  <c r="M256" i="137"/>
  <c r="L256" i="137"/>
  <c r="A256" i="137"/>
  <c r="M255" i="137"/>
  <c r="L255" i="137"/>
  <c r="A255" i="137"/>
  <c r="M254" i="137"/>
  <c r="L254" i="137"/>
  <c r="A254" i="137"/>
  <c r="M253" i="137"/>
  <c r="L253" i="137"/>
  <c r="A253" i="137"/>
  <c r="M252" i="137"/>
  <c r="L252" i="137"/>
  <c r="A252" i="137"/>
  <c r="M251" i="137"/>
  <c r="L251" i="137"/>
  <c r="A251" i="137"/>
  <c r="M250" i="137"/>
  <c r="L250" i="137"/>
  <c r="A250" i="137"/>
  <c r="M249" i="137"/>
  <c r="L249" i="137"/>
  <c r="A249" i="137"/>
  <c r="M248" i="137"/>
  <c r="L248" i="137"/>
  <c r="A248" i="137"/>
  <c r="M247" i="137"/>
  <c r="L247" i="137"/>
  <c r="A247" i="137"/>
  <c r="M246" i="137"/>
  <c r="L246" i="137"/>
  <c r="A246" i="137"/>
  <c r="M245" i="137"/>
  <c r="L245" i="137"/>
  <c r="A245" i="137"/>
  <c r="M244" i="137"/>
  <c r="L244" i="137"/>
  <c r="A244" i="137"/>
  <c r="M243" i="137"/>
  <c r="L243" i="137"/>
  <c r="A243" i="137"/>
  <c r="M242" i="137"/>
  <c r="L242" i="137"/>
  <c r="A242" i="137"/>
  <c r="M241" i="137"/>
  <c r="L241" i="137"/>
  <c r="A241" i="137"/>
  <c r="M240" i="137"/>
  <c r="L240" i="137"/>
  <c r="A240" i="137"/>
  <c r="M239" i="137"/>
  <c r="L239" i="137"/>
  <c r="A239" i="137"/>
  <c r="M238" i="137"/>
  <c r="L238" i="137"/>
  <c r="A238" i="137"/>
  <c r="M237" i="137"/>
  <c r="L237" i="137"/>
  <c r="A237" i="137"/>
  <c r="M236" i="137"/>
  <c r="L236" i="137"/>
  <c r="A236" i="137"/>
  <c r="M235" i="137"/>
  <c r="L235" i="137"/>
  <c r="A235" i="137"/>
  <c r="M234" i="137"/>
  <c r="L234" i="137"/>
  <c r="A234" i="137"/>
  <c r="M233" i="137"/>
  <c r="L233" i="137"/>
  <c r="A233" i="137"/>
  <c r="M232" i="137"/>
  <c r="L232" i="137"/>
  <c r="A232" i="137"/>
  <c r="M231" i="137"/>
  <c r="L231" i="137"/>
  <c r="A231" i="137"/>
  <c r="M230" i="137"/>
  <c r="L230" i="137"/>
  <c r="A230" i="137"/>
  <c r="M229" i="137"/>
  <c r="L229" i="137"/>
  <c r="A229" i="137"/>
  <c r="M228" i="137"/>
  <c r="L228" i="137"/>
  <c r="A228" i="137"/>
  <c r="M227" i="137"/>
  <c r="L227" i="137"/>
  <c r="A227" i="137"/>
  <c r="M226" i="137"/>
  <c r="L226" i="137"/>
  <c r="A226" i="137"/>
  <c r="M225" i="137"/>
  <c r="L225" i="137"/>
  <c r="A225" i="137"/>
  <c r="M224" i="137"/>
  <c r="L224" i="137"/>
  <c r="A224" i="137"/>
  <c r="M223" i="137"/>
  <c r="L223" i="137"/>
  <c r="A223" i="137"/>
  <c r="M222" i="137"/>
  <c r="L222" i="137"/>
  <c r="A222" i="137"/>
  <c r="M221" i="137"/>
  <c r="L221" i="137"/>
  <c r="A221" i="137"/>
  <c r="M220" i="137"/>
  <c r="L220" i="137"/>
  <c r="A220" i="137"/>
  <c r="M219" i="137"/>
  <c r="L219" i="137"/>
  <c r="A219" i="137"/>
  <c r="M218" i="137"/>
  <c r="L218" i="137"/>
  <c r="A218" i="137"/>
  <c r="M217" i="137"/>
  <c r="L217" i="137"/>
  <c r="A217" i="137"/>
  <c r="M216" i="137"/>
  <c r="L216" i="137"/>
  <c r="A216" i="137"/>
  <c r="M215" i="137"/>
  <c r="L215" i="137"/>
  <c r="A215" i="137"/>
  <c r="M214" i="137"/>
  <c r="L214" i="137"/>
  <c r="A214" i="137"/>
  <c r="M213" i="137"/>
  <c r="L213" i="137"/>
  <c r="A213" i="137"/>
  <c r="M212" i="137"/>
  <c r="L212" i="137"/>
  <c r="A212" i="137"/>
  <c r="M211" i="137"/>
  <c r="L211" i="137"/>
  <c r="A211" i="137"/>
  <c r="M210" i="137"/>
  <c r="L210" i="137"/>
  <c r="A210" i="137"/>
  <c r="M209" i="137"/>
  <c r="L209" i="137"/>
  <c r="A209" i="137"/>
  <c r="M208" i="137"/>
  <c r="L208" i="137"/>
  <c r="A208" i="137"/>
  <c r="M207" i="137"/>
  <c r="L207" i="137"/>
  <c r="A207" i="137"/>
  <c r="M206" i="137"/>
  <c r="L206" i="137"/>
  <c r="A206" i="137"/>
  <c r="M205" i="137"/>
  <c r="L205" i="137"/>
  <c r="A205" i="137"/>
  <c r="M204" i="137"/>
  <c r="L204" i="137"/>
  <c r="A204" i="137"/>
  <c r="M203" i="137"/>
  <c r="L203" i="137"/>
  <c r="A203" i="137"/>
  <c r="M202" i="137"/>
  <c r="L202" i="137"/>
  <c r="A202" i="137"/>
  <c r="M201" i="137"/>
  <c r="L201" i="137"/>
  <c r="A201" i="137"/>
  <c r="M200" i="137"/>
  <c r="L200" i="137"/>
  <c r="A200" i="137"/>
  <c r="M199" i="137"/>
  <c r="L199" i="137"/>
  <c r="A199" i="137"/>
  <c r="M198" i="137"/>
  <c r="L198" i="137"/>
  <c r="A198" i="137"/>
  <c r="M197" i="137"/>
  <c r="L197" i="137"/>
  <c r="A197" i="137"/>
  <c r="M196" i="137"/>
  <c r="L196" i="137"/>
  <c r="A196" i="137"/>
  <c r="M195" i="137"/>
  <c r="L195" i="137"/>
  <c r="A195" i="137"/>
  <c r="M194" i="137"/>
  <c r="L194" i="137"/>
  <c r="A194" i="137"/>
  <c r="M193" i="137"/>
  <c r="L193" i="137"/>
  <c r="A193" i="137"/>
  <c r="M192" i="137"/>
  <c r="L192" i="137"/>
  <c r="A192" i="137"/>
  <c r="M191" i="137"/>
  <c r="L191" i="137"/>
  <c r="A191" i="137"/>
  <c r="M190" i="137"/>
  <c r="L190" i="137"/>
  <c r="A190" i="137"/>
  <c r="M189" i="137"/>
  <c r="L189" i="137"/>
  <c r="A189" i="137"/>
  <c r="M188" i="137"/>
  <c r="L188" i="137"/>
  <c r="A188" i="137"/>
  <c r="M187" i="137"/>
  <c r="L187" i="137"/>
  <c r="A187" i="137"/>
  <c r="M186" i="137"/>
  <c r="L186" i="137"/>
  <c r="A186" i="137"/>
  <c r="M185" i="137"/>
  <c r="L185" i="137"/>
  <c r="A185" i="137"/>
  <c r="M184" i="137"/>
  <c r="L184" i="137"/>
  <c r="A184" i="137"/>
  <c r="M183" i="137"/>
  <c r="L183" i="137"/>
  <c r="A183" i="137"/>
  <c r="M182" i="137"/>
  <c r="L182" i="137"/>
  <c r="A182" i="137"/>
  <c r="M181" i="137"/>
  <c r="L181" i="137"/>
  <c r="A181" i="137"/>
  <c r="M180" i="137"/>
  <c r="L180" i="137"/>
  <c r="A180" i="137"/>
  <c r="M179" i="137"/>
  <c r="L179" i="137"/>
  <c r="A179" i="137"/>
  <c r="M178" i="137"/>
  <c r="L178" i="137"/>
  <c r="A178" i="137"/>
  <c r="M177" i="137"/>
  <c r="L177" i="137"/>
  <c r="A177" i="137"/>
  <c r="M176" i="137"/>
  <c r="L176" i="137"/>
  <c r="A176" i="137"/>
  <c r="M175" i="137"/>
  <c r="L175" i="137"/>
  <c r="A175" i="137"/>
  <c r="M174" i="137"/>
  <c r="L174" i="137"/>
  <c r="A174" i="137"/>
  <c r="M173" i="137"/>
  <c r="L173" i="137"/>
  <c r="A173" i="137"/>
  <c r="M172" i="137"/>
  <c r="L172" i="137"/>
  <c r="A172" i="137"/>
  <c r="M171" i="137"/>
  <c r="L171" i="137"/>
  <c r="A171" i="137"/>
  <c r="M170" i="137"/>
  <c r="L170" i="137"/>
  <c r="A170" i="137"/>
  <c r="M169" i="137"/>
  <c r="L169" i="137"/>
  <c r="A169" i="137"/>
  <c r="M168" i="137"/>
  <c r="L168" i="137"/>
  <c r="A168" i="137"/>
  <c r="M167" i="137"/>
  <c r="L167" i="137"/>
  <c r="A167" i="137"/>
  <c r="M166" i="137"/>
  <c r="L166" i="137"/>
  <c r="A166" i="137"/>
  <c r="M165" i="137"/>
  <c r="L165" i="137"/>
  <c r="A165" i="137"/>
  <c r="M164" i="137"/>
  <c r="L164" i="137"/>
  <c r="A164" i="137"/>
  <c r="M163" i="137"/>
  <c r="L163" i="137"/>
  <c r="A163" i="137"/>
  <c r="M162" i="137"/>
  <c r="L162" i="137"/>
  <c r="A162" i="137"/>
  <c r="M161" i="137"/>
  <c r="L161" i="137"/>
  <c r="A161" i="137"/>
  <c r="M160" i="137"/>
  <c r="L160" i="137"/>
  <c r="A160" i="137"/>
  <c r="M159" i="137"/>
  <c r="L159" i="137"/>
  <c r="A159" i="137"/>
  <c r="M158" i="137"/>
  <c r="L158" i="137"/>
  <c r="A158" i="137"/>
  <c r="M157" i="137"/>
  <c r="L157" i="137"/>
  <c r="A157" i="137"/>
  <c r="M156" i="137"/>
  <c r="L156" i="137"/>
  <c r="A156" i="137"/>
  <c r="M155" i="137"/>
  <c r="L155" i="137"/>
  <c r="A155" i="137"/>
  <c r="M154" i="137"/>
  <c r="L154" i="137"/>
  <c r="A154" i="137"/>
  <c r="M153" i="137"/>
  <c r="L153" i="137"/>
  <c r="A153" i="137"/>
  <c r="M152" i="137"/>
  <c r="L152" i="137"/>
  <c r="A152" i="137"/>
  <c r="M151" i="137"/>
  <c r="L151" i="137"/>
  <c r="A151" i="137"/>
  <c r="M150" i="137"/>
  <c r="L150" i="137"/>
  <c r="A150" i="137"/>
  <c r="M149" i="137"/>
  <c r="L149" i="137"/>
  <c r="A149" i="137"/>
  <c r="M148" i="137"/>
  <c r="L148" i="137"/>
  <c r="A148" i="137"/>
  <c r="M147" i="137"/>
  <c r="L147" i="137"/>
  <c r="A147" i="137"/>
  <c r="M146" i="137"/>
  <c r="L146" i="137"/>
  <c r="A146" i="137"/>
  <c r="M145" i="137"/>
  <c r="L145" i="137"/>
  <c r="A145" i="137"/>
  <c r="M144" i="137"/>
  <c r="L144" i="137"/>
  <c r="A144" i="137"/>
  <c r="M143" i="137"/>
  <c r="L143" i="137"/>
  <c r="A143" i="137"/>
  <c r="M142" i="137"/>
  <c r="L142" i="137"/>
  <c r="A142" i="137"/>
  <c r="M141" i="137"/>
  <c r="L141" i="137"/>
  <c r="A141" i="137"/>
  <c r="M140" i="137"/>
  <c r="L140" i="137"/>
  <c r="A140" i="137"/>
  <c r="M139" i="137"/>
  <c r="L139" i="137"/>
  <c r="A139" i="137"/>
  <c r="M138" i="137"/>
  <c r="L138" i="137"/>
  <c r="A138" i="137"/>
  <c r="M137" i="137"/>
  <c r="L137" i="137"/>
  <c r="A137" i="137"/>
  <c r="M136" i="137"/>
  <c r="L136" i="137"/>
  <c r="A136" i="137"/>
  <c r="M135" i="137"/>
  <c r="L135" i="137"/>
  <c r="A135" i="137"/>
  <c r="M134" i="137"/>
  <c r="L134" i="137"/>
  <c r="A134" i="137"/>
  <c r="M133" i="137"/>
  <c r="L133" i="137"/>
  <c r="A133" i="137"/>
  <c r="M132" i="137"/>
  <c r="L132" i="137"/>
  <c r="A132" i="137"/>
  <c r="M131" i="137"/>
  <c r="L131" i="137"/>
  <c r="A131" i="137"/>
  <c r="M130" i="137"/>
  <c r="L130" i="137"/>
  <c r="A130" i="137"/>
  <c r="M129" i="137"/>
  <c r="L129" i="137"/>
  <c r="A129" i="137"/>
  <c r="M128" i="137"/>
  <c r="L128" i="137"/>
  <c r="A128" i="137"/>
  <c r="M127" i="137"/>
  <c r="L127" i="137"/>
  <c r="A127" i="137"/>
  <c r="M126" i="137"/>
  <c r="L126" i="137"/>
  <c r="A126" i="137"/>
  <c r="M125" i="137"/>
  <c r="L125" i="137"/>
  <c r="A125" i="137"/>
  <c r="M124" i="137"/>
  <c r="L124" i="137"/>
  <c r="A124" i="137"/>
  <c r="M123" i="137"/>
  <c r="L123" i="137"/>
  <c r="A123" i="137"/>
  <c r="M122" i="137"/>
  <c r="L122" i="137"/>
  <c r="A122" i="137"/>
  <c r="M121" i="137"/>
  <c r="L121" i="137"/>
  <c r="A121" i="137"/>
  <c r="M120" i="137"/>
  <c r="L120" i="137"/>
  <c r="A120" i="137"/>
  <c r="M119" i="137"/>
  <c r="L119" i="137"/>
  <c r="A119" i="137"/>
  <c r="M118" i="137"/>
  <c r="L118" i="137"/>
  <c r="A118" i="137"/>
  <c r="M117" i="137"/>
  <c r="L117" i="137"/>
  <c r="A117" i="137"/>
  <c r="M116" i="137"/>
  <c r="L116" i="137"/>
  <c r="A116" i="137"/>
  <c r="M115" i="137"/>
  <c r="L115" i="137"/>
  <c r="A115" i="137"/>
  <c r="M114" i="137"/>
  <c r="L114" i="137"/>
  <c r="A114" i="137"/>
  <c r="M113" i="137"/>
  <c r="L113" i="137"/>
  <c r="A113" i="137"/>
  <c r="M112" i="137"/>
  <c r="L112" i="137"/>
  <c r="A112" i="137"/>
  <c r="M111" i="137"/>
  <c r="L111" i="137"/>
  <c r="A111" i="137"/>
  <c r="M110" i="137"/>
  <c r="L110" i="137"/>
  <c r="A110" i="137"/>
  <c r="M109" i="137"/>
  <c r="L109" i="137"/>
  <c r="A109" i="137"/>
  <c r="M108" i="137"/>
  <c r="L108" i="137"/>
  <c r="A108" i="137"/>
  <c r="M107" i="137"/>
  <c r="L107" i="137"/>
  <c r="A107" i="137"/>
  <c r="M106" i="137"/>
  <c r="L106" i="137"/>
  <c r="A106" i="137"/>
  <c r="M105" i="137"/>
  <c r="L105" i="137"/>
  <c r="A105" i="137"/>
  <c r="M104" i="137"/>
  <c r="L104" i="137"/>
  <c r="A104" i="137"/>
  <c r="M103" i="137"/>
  <c r="L103" i="137"/>
  <c r="A103" i="137"/>
  <c r="M102" i="137"/>
  <c r="L102" i="137"/>
  <c r="A102" i="137"/>
  <c r="M101" i="137"/>
  <c r="L101" i="137"/>
  <c r="A101" i="137"/>
  <c r="M100" i="137"/>
  <c r="L100" i="137"/>
  <c r="A100" i="137"/>
  <c r="M99" i="137"/>
  <c r="L99" i="137"/>
  <c r="A99" i="137"/>
  <c r="M98" i="137"/>
  <c r="L98" i="137"/>
  <c r="A98" i="137"/>
  <c r="M97" i="137"/>
  <c r="L97" i="137"/>
  <c r="A97" i="137"/>
  <c r="M96" i="137"/>
  <c r="L96" i="137"/>
  <c r="A96" i="137"/>
  <c r="M95" i="137"/>
  <c r="L95" i="137"/>
  <c r="A95" i="137"/>
  <c r="M94" i="137"/>
  <c r="L94" i="137"/>
  <c r="A94" i="137"/>
  <c r="M93" i="137"/>
  <c r="L93" i="137"/>
  <c r="A93" i="137"/>
  <c r="M92" i="137"/>
  <c r="L92" i="137"/>
  <c r="A92" i="137"/>
  <c r="M91" i="137"/>
  <c r="L91" i="137"/>
  <c r="A91" i="137"/>
  <c r="M90" i="137"/>
  <c r="L90" i="137"/>
  <c r="A90" i="137"/>
  <c r="M89" i="137"/>
  <c r="L89" i="137"/>
  <c r="A89" i="137"/>
  <c r="M88" i="137"/>
  <c r="L88" i="137"/>
  <c r="A88" i="137"/>
  <c r="M87" i="137"/>
  <c r="L87" i="137"/>
  <c r="A87" i="137"/>
  <c r="M86" i="137"/>
  <c r="L86" i="137"/>
  <c r="A86" i="137"/>
  <c r="M85" i="137"/>
  <c r="L85" i="137"/>
  <c r="A85" i="137"/>
  <c r="M84" i="137"/>
  <c r="L84" i="137"/>
  <c r="A84" i="137"/>
  <c r="M83" i="137"/>
  <c r="L83" i="137"/>
  <c r="A83" i="137"/>
  <c r="M82" i="137"/>
  <c r="L82" i="137"/>
  <c r="A82" i="137"/>
  <c r="M81" i="137"/>
  <c r="L81" i="137"/>
  <c r="A81" i="137"/>
  <c r="M80" i="137"/>
  <c r="L80" i="137"/>
  <c r="A80" i="137"/>
  <c r="M79" i="137"/>
  <c r="L79" i="137"/>
  <c r="A79" i="137"/>
  <c r="M78" i="137"/>
  <c r="L78" i="137"/>
  <c r="A78" i="137"/>
  <c r="M77" i="137"/>
  <c r="L77" i="137"/>
  <c r="A77" i="137"/>
  <c r="M76" i="137"/>
  <c r="L76" i="137"/>
  <c r="A76" i="137"/>
  <c r="M75" i="137"/>
  <c r="L75" i="137"/>
  <c r="A75" i="137"/>
  <c r="M74" i="137"/>
  <c r="L74" i="137"/>
  <c r="A74" i="137"/>
  <c r="M73" i="137"/>
  <c r="L73" i="137"/>
  <c r="A73" i="137"/>
  <c r="M72" i="137"/>
  <c r="L72" i="137"/>
  <c r="A72" i="137"/>
  <c r="M71" i="137"/>
  <c r="L71" i="137"/>
  <c r="A71" i="137"/>
  <c r="M70" i="137"/>
  <c r="L70" i="137"/>
  <c r="A70" i="137"/>
  <c r="M69" i="137"/>
  <c r="L69" i="137"/>
  <c r="A69" i="137"/>
  <c r="M68" i="137"/>
  <c r="L68" i="137"/>
  <c r="A68" i="137"/>
  <c r="M67" i="137"/>
  <c r="L67" i="137"/>
  <c r="A67" i="137"/>
  <c r="M66" i="137"/>
  <c r="L66" i="137"/>
  <c r="A66" i="137"/>
  <c r="M65" i="137"/>
  <c r="L65" i="137"/>
  <c r="A65" i="137"/>
  <c r="M64" i="137"/>
  <c r="L64" i="137"/>
  <c r="A64" i="137"/>
  <c r="M63" i="137"/>
  <c r="L63" i="137"/>
  <c r="A63" i="137"/>
  <c r="M62" i="137"/>
  <c r="L62" i="137"/>
  <c r="A62" i="137"/>
  <c r="M61" i="137"/>
  <c r="L61" i="137"/>
  <c r="A61" i="137"/>
  <c r="M60" i="137"/>
  <c r="L60" i="137"/>
  <c r="A60" i="137"/>
  <c r="M59" i="137"/>
  <c r="L59" i="137"/>
  <c r="A59" i="137"/>
  <c r="M58" i="137"/>
  <c r="L58" i="137"/>
  <c r="A58" i="137"/>
  <c r="M57" i="137"/>
  <c r="L57" i="137"/>
  <c r="A57" i="137"/>
  <c r="M56" i="137"/>
  <c r="L56" i="137"/>
  <c r="A56" i="137"/>
  <c r="M55" i="137"/>
  <c r="L55" i="137"/>
  <c r="A55" i="137"/>
  <c r="M54" i="137"/>
  <c r="L54" i="137"/>
  <c r="A54" i="137"/>
  <c r="M53" i="137"/>
  <c r="L53" i="137"/>
  <c r="A53" i="137"/>
  <c r="M52" i="137"/>
  <c r="L52" i="137"/>
  <c r="A52" i="137"/>
  <c r="M51" i="137"/>
  <c r="L51" i="137"/>
  <c r="A51" i="137"/>
  <c r="M50" i="137"/>
  <c r="L50" i="137"/>
  <c r="A50" i="137"/>
  <c r="M49" i="137"/>
  <c r="L49" i="137"/>
  <c r="A49" i="137"/>
  <c r="M48" i="137"/>
  <c r="L48" i="137"/>
  <c r="A48" i="137"/>
  <c r="M47" i="137"/>
  <c r="L47" i="137"/>
  <c r="A47" i="137"/>
  <c r="M46" i="137"/>
  <c r="L46" i="137"/>
  <c r="A46" i="137"/>
  <c r="M45" i="137"/>
  <c r="L45" i="137"/>
  <c r="A45" i="137"/>
  <c r="M44" i="137"/>
  <c r="L44" i="137"/>
  <c r="A44" i="137"/>
  <c r="M43" i="137"/>
  <c r="L43" i="137"/>
  <c r="A43" i="137"/>
  <c r="M42" i="137"/>
  <c r="L42" i="137"/>
  <c r="A42" i="137"/>
  <c r="M41" i="137"/>
  <c r="L41" i="137"/>
  <c r="A41" i="137"/>
  <c r="M40" i="137"/>
  <c r="L40" i="137"/>
  <c r="A40" i="137"/>
  <c r="M39" i="137"/>
  <c r="L39" i="137"/>
  <c r="A39" i="137"/>
  <c r="M38" i="137"/>
  <c r="L38" i="137"/>
  <c r="A38" i="137"/>
  <c r="M37" i="137"/>
  <c r="L37" i="137"/>
  <c r="A37" i="137"/>
  <c r="M36" i="137"/>
  <c r="L36" i="137"/>
  <c r="A36" i="137"/>
  <c r="M35" i="137"/>
  <c r="L35" i="137"/>
  <c r="A35" i="137"/>
  <c r="M34" i="137"/>
  <c r="L34" i="137"/>
  <c r="A34" i="137"/>
  <c r="M33" i="137"/>
  <c r="L33" i="137"/>
  <c r="A33" i="137"/>
  <c r="M32" i="137"/>
  <c r="L32" i="137"/>
  <c r="A32" i="137"/>
  <c r="M31" i="137"/>
  <c r="L31" i="137"/>
  <c r="A31" i="137"/>
  <c r="M30" i="137"/>
  <c r="L30" i="137"/>
  <c r="A30" i="137"/>
  <c r="M29" i="137"/>
  <c r="L29" i="137"/>
  <c r="A29" i="137"/>
  <c r="M28" i="137"/>
  <c r="L28" i="137"/>
  <c r="A28" i="137"/>
  <c r="M27" i="137"/>
  <c r="L27" i="137"/>
  <c r="A27" i="137"/>
  <c r="M26" i="137"/>
  <c r="L26" i="137"/>
  <c r="A26" i="137"/>
  <c r="M25" i="137"/>
  <c r="L25" i="137"/>
  <c r="A25" i="137"/>
  <c r="M24" i="137"/>
  <c r="L24" i="137"/>
  <c r="A24" i="137"/>
  <c r="M23" i="137"/>
  <c r="L23" i="137"/>
  <c r="A23" i="137"/>
  <c r="M22" i="137"/>
  <c r="L22" i="137"/>
  <c r="A22" i="137"/>
  <c r="M21" i="137"/>
  <c r="L21" i="137"/>
  <c r="A21" i="137"/>
  <c r="M20" i="137"/>
  <c r="L20" i="137"/>
  <c r="A20" i="137"/>
  <c r="M19" i="137"/>
  <c r="L19" i="137"/>
  <c r="A19" i="137"/>
  <c r="M18" i="137"/>
  <c r="L18" i="137"/>
  <c r="A18" i="137"/>
  <c r="M17" i="137"/>
  <c r="L17" i="137"/>
  <c r="A17" i="137"/>
  <c r="M16" i="137"/>
  <c r="L16" i="137"/>
  <c r="A16" i="137"/>
  <c r="M15" i="137"/>
  <c r="L15" i="137"/>
  <c r="A15" i="137"/>
  <c r="M14" i="137"/>
  <c r="L14" i="137"/>
  <c r="A14" i="137"/>
  <c r="M13" i="137"/>
  <c r="L13" i="137"/>
  <c r="A13" i="137"/>
  <c r="M12" i="137"/>
  <c r="L12" i="137"/>
  <c r="A12" i="137"/>
  <c r="M11" i="137"/>
  <c r="L11" i="137"/>
  <c r="A11" i="137"/>
  <c r="M10" i="137"/>
  <c r="L10" i="137"/>
  <c r="A10" i="137"/>
  <c r="M9" i="137"/>
  <c r="L9" i="137"/>
  <c r="A9" i="137"/>
  <c r="M8" i="137"/>
  <c r="L8" i="137"/>
  <c r="A8" i="137"/>
  <c r="M7" i="137"/>
  <c r="L7" i="137"/>
  <c r="A7" i="137"/>
  <c r="M6" i="137"/>
  <c r="L6" i="137"/>
  <c r="A6" i="137"/>
  <c r="M5" i="137"/>
  <c r="L5" i="137"/>
  <c r="A5" i="137"/>
  <c r="M4" i="137"/>
  <c r="L4" i="137"/>
  <c r="A4" i="137"/>
  <c r="M3" i="137"/>
  <c r="L3" i="137"/>
  <c r="A3" i="137"/>
  <c r="M2" i="137"/>
  <c r="L2" i="137"/>
  <c r="A2" i="137"/>
  <c r="M786" i="136"/>
  <c r="L786" i="136"/>
  <c r="A786" i="136"/>
  <c r="M785" i="136"/>
  <c r="L785" i="136"/>
  <c r="A785" i="136"/>
  <c r="M784" i="136"/>
  <c r="L784" i="136"/>
  <c r="A784" i="136"/>
  <c r="M783" i="136"/>
  <c r="L783" i="136"/>
  <c r="A783" i="136"/>
  <c r="M782" i="136"/>
  <c r="L782" i="136"/>
  <c r="A782" i="136"/>
  <c r="M781" i="136"/>
  <c r="L781" i="136"/>
  <c r="A781" i="136"/>
  <c r="M780" i="136"/>
  <c r="L780" i="136"/>
  <c r="A780" i="136"/>
  <c r="M779" i="136"/>
  <c r="L779" i="136"/>
  <c r="A779" i="136"/>
  <c r="M778" i="136"/>
  <c r="L778" i="136"/>
  <c r="A778" i="136"/>
  <c r="M777" i="136"/>
  <c r="L777" i="136"/>
  <c r="A777" i="136"/>
  <c r="M776" i="136"/>
  <c r="L776" i="136"/>
  <c r="A776" i="136"/>
  <c r="M775" i="136"/>
  <c r="L775" i="136"/>
  <c r="A775" i="136"/>
  <c r="M774" i="136"/>
  <c r="L774" i="136"/>
  <c r="A774" i="136"/>
  <c r="M773" i="136"/>
  <c r="L773" i="136"/>
  <c r="A773" i="136"/>
  <c r="M772" i="136"/>
  <c r="L772" i="136"/>
  <c r="A772" i="136"/>
  <c r="M771" i="136"/>
  <c r="L771" i="136"/>
  <c r="A771" i="136"/>
  <c r="M770" i="136"/>
  <c r="L770" i="136"/>
  <c r="A770" i="136"/>
  <c r="M769" i="136"/>
  <c r="L769" i="136"/>
  <c r="A769" i="136"/>
  <c r="M768" i="136"/>
  <c r="L768" i="136"/>
  <c r="A768" i="136"/>
  <c r="M767" i="136"/>
  <c r="L767" i="136"/>
  <c r="A767" i="136"/>
  <c r="M766" i="136"/>
  <c r="L766" i="136"/>
  <c r="A766" i="136"/>
  <c r="M765" i="136"/>
  <c r="L765" i="136"/>
  <c r="A765" i="136"/>
  <c r="M764" i="136"/>
  <c r="L764" i="136"/>
  <c r="A764" i="136"/>
  <c r="M763" i="136"/>
  <c r="L763" i="136"/>
  <c r="A763" i="136"/>
  <c r="M762" i="136"/>
  <c r="L762" i="136"/>
  <c r="A762" i="136"/>
  <c r="M761" i="136"/>
  <c r="L761" i="136"/>
  <c r="A761" i="136"/>
  <c r="M760" i="136"/>
  <c r="L760" i="136"/>
  <c r="A760" i="136"/>
  <c r="M759" i="136"/>
  <c r="L759" i="136"/>
  <c r="A759" i="136"/>
  <c r="M758" i="136"/>
  <c r="L758" i="136"/>
  <c r="A758" i="136"/>
  <c r="M757" i="136"/>
  <c r="L757" i="136"/>
  <c r="A757" i="136"/>
  <c r="M756" i="136"/>
  <c r="L756" i="136"/>
  <c r="A756" i="136"/>
  <c r="M755" i="136"/>
  <c r="L755" i="136"/>
  <c r="A755" i="136"/>
  <c r="M754" i="136"/>
  <c r="L754" i="136"/>
  <c r="A754" i="136"/>
  <c r="M753" i="136"/>
  <c r="L753" i="136"/>
  <c r="A753" i="136"/>
  <c r="M752" i="136"/>
  <c r="L752" i="136"/>
  <c r="A752" i="136"/>
  <c r="M751" i="136"/>
  <c r="L751" i="136"/>
  <c r="A751" i="136"/>
  <c r="M750" i="136"/>
  <c r="L750" i="136"/>
  <c r="A750" i="136"/>
  <c r="M749" i="136"/>
  <c r="L749" i="136"/>
  <c r="A749" i="136"/>
  <c r="M748" i="136"/>
  <c r="L748" i="136"/>
  <c r="A748" i="136"/>
  <c r="M747" i="136"/>
  <c r="L747" i="136"/>
  <c r="A747" i="136"/>
  <c r="M746" i="136"/>
  <c r="L746" i="136"/>
  <c r="A746" i="136"/>
  <c r="M745" i="136"/>
  <c r="L745" i="136"/>
  <c r="A745" i="136"/>
  <c r="M744" i="136"/>
  <c r="L744" i="136"/>
  <c r="A744" i="136"/>
  <c r="M743" i="136"/>
  <c r="L743" i="136"/>
  <c r="A743" i="136"/>
  <c r="M742" i="136"/>
  <c r="L742" i="136"/>
  <c r="A742" i="136"/>
  <c r="M741" i="136"/>
  <c r="L741" i="136"/>
  <c r="A741" i="136"/>
  <c r="M740" i="136"/>
  <c r="L740" i="136"/>
  <c r="A740" i="136"/>
  <c r="M739" i="136"/>
  <c r="L739" i="136"/>
  <c r="A739" i="136"/>
  <c r="M738" i="136"/>
  <c r="L738" i="136"/>
  <c r="A738" i="136"/>
  <c r="M737" i="136"/>
  <c r="L737" i="136"/>
  <c r="A737" i="136"/>
  <c r="M736" i="136"/>
  <c r="L736" i="136"/>
  <c r="A736" i="136"/>
  <c r="M735" i="136"/>
  <c r="L735" i="136"/>
  <c r="A735" i="136"/>
  <c r="M734" i="136"/>
  <c r="L734" i="136"/>
  <c r="A734" i="136"/>
  <c r="M733" i="136"/>
  <c r="L733" i="136"/>
  <c r="A733" i="136"/>
  <c r="M732" i="136"/>
  <c r="L732" i="136"/>
  <c r="A732" i="136"/>
  <c r="M731" i="136"/>
  <c r="L731" i="136"/>
  <c r="A731" i="136"/>
  <c r="M730" i="136"/>
  <c r="L730" i="136"/>
  <c r="A730" i="136"/>
  <c r="M729" i="136"/>
  <c r="L729" i="136"/>
  <c r="A729" i="136"/>
  <c r="M728" i="136"/>
  <c r="L728" i="136"/>
  <c r="A728" i="136"/>
  <c r="M727" i="136"/>
  <c r="L727" i="136"/>
  <c r="A727" i="136"/>
  <c r="M726" i="136"/>
  <c r="L726" i="136"/>
  <c r="A726" i="136"/>
  <c r="M725" i="136"/>
  <c r="L725" i="136"/>
  <c r="A725" i="136"/>
  <c r="M724" i="136"/>
  <c r="L724" i="136"/>
  <c r="A724" i="136"/>
  <c r="M723" i="136"/>
  <c r="L723" i="136"/>
  <c r="A723" i="136"/>
  <c r="M722" i="136"/>
  <c r="L722" i="136"/>
  <c r="A722" i="136"/>
  <c r="M721" i="136"/>
  <c r="L721" i="136"/>
  <c r="A721" i="136"/>
  <c r="M720" i="136"/>
  <c r="L720" i="136"/>
  <c r="A720" i="136"/>
  <c r="M719" i="136"/>
  <c r="L719" i="136"/>
  <c r="A719" i="136"/>
  <c r="M718" i="136"/>
  <c r="L718" i="136"/>
  <c r="A718" i="136"/>
  <c r="M717" i="136"/>
  <c r="L717" i="136"/>
  <c r="A717" i="136"/>
  <c r="M716" i="136"/>
  <c r="L716" i="136"/>
  <c r="A716" i="136"/>
  <c r="M715" i="136"/>
  <c r="L715" i="136"/>
  <c r="A715" i="136"/>
  <c r="M714" i="136"/>
  <c r="L714" i="136"/>
  <c r="A714" i="136"/>
  <c r="M713" i="136"/>
  <c r="L713" i="136"/>
  <c r="A713" i="136"/>
  <c r="M712" i="136"/>
  <c r="L712" i="136"/>
  <c r="A712" i="136"/>
  <c r="M711" i="136"/>
  <c r="L711" i="136"/>
  <c r="A711" i="136"/>
  <c r="M710" i="136"/>
  <c r="L710" i="136"/>
  <c r="A710" i="136"/>
  <c r="M709" i="136"/>
  <c r="L709" i="136"/>
  <c r="A709" i="136"/>
  <c r="M708" i="136"/>
  <c r="L708" i="136"/>
  <c r="A708" i="136"/>
  <c r="M707" i="136"/>
  <c r="L707" i="136"/>
  <c r="A707" i="136"/>
  <c r="M706" i="136"/>
  <c r="L706" i="136"/>
  <c r="A706" i="136"/>
  <c r="M705" i="136"/>
  <c r="L705" i="136"/>
  <c r="A705" i="136"/>
  <c r="M704" i="136"/>
  <c r="L704" i="136"/>
  <c r="A704" i="136"/>
  <c r="M703" i="136"/>
  <c r="L703" i="136"/>
  <c r="A703" i="136"/>
  <c r="M702" i="136"/>
  <c r="L702" i="136"/>
  <c r="A702" i="136"/>
  <c r="M701" i="136"/>
  <c r="L701" i="136"/>
  <c r="A701" i="136"/>
  <c r="M700" i="136"/>
  <c r="L700" i="136"/>
  <c r="A700" i="136"/>
  <c r="M699" i="136"/>
  <c r="L699" i="136"/>
  <c r="A699" i="136"/>
  <c r="M698" i="136"/>
  <c r="L698" i="136"/>
  <c r="A698" i="136"/>
  <c r="M697" i="136"/>
  <c r="L697" i="136"/>
  <c r="A697" i="136"/>
  <c r="M696" i="136"/>
  <c r="L696" i="136"/>
  <c r="A696" i="136"/>
  <c r="M695" i="136"/>
  <c r="L695" i="136"/>
  <c r="A695" i="136"/>
  <c r="M694" i="136"/>
  <c r="L694" i="136"/>
  <c r="A694" i="136"/>
  <c r="M693" i="136"/>
  <c r="L693" i="136"/>
  <c r="A693" i="136"/>
  <c r="M692" i="136"/>
  <c r="L692" i="136"/>
  <c r="A692" i="136"/>
  <c r="M691" i="136"/>
  <c r="L691" i="136"/>
  <c r="A691" i="136"/>
  <c r="M690" i="136"/>
  <c r="L690" i="136"/>
  <c r="A690" i="136"/>
  <c r="M689" i="136"/>
  <c r="L689" i="136"/>
  <c r="A689" i="136"/>
  <c r="M688" i="136"/>
  <c r="L688" i="136"/>
  <c r="A688" i="136"/>
  <c r="M687" i="136"/>
  <c r="L687" i="136"/>
  <c r="A687" i="136"/>
  <c r="M686" i="136"/>
  <c r="L686" i="136"/>
  <c r="A686" i="136"/>
  <c r="M685" i="136"/>
  <c r="L685" i="136"/>
  <c r="A685" i="136"/>
  <c r="M684" i="136"/>
  <c r="L684" i="136"/>
  <c r="A684" i="136"/>
  <c r="M683" i="136"/>
  <c r="L683" i="136"/>
  <c r="A683" i="136"/>
  <c r="M682" i="136"/>
  <c r="L682" i="136"/>
  <c r="A682" i="136"/>
  <c r="M681" i="136"/>
  <c r="L681" i="136"/>
  <c r="A681" i="136"/>
  <c r="M680" i="136"/>
  <c r="L680" i="136"/>
  <c r="A680" i="136"/>
  <c r="M679" i="136"/>
  <c r="L679" i="136"/>
  <c r="A679" i="136"/>
  <c r="M678" i="136"/>
  <c r="L678" i="136"/>
  <c r="A678" i="136"/>
  <c r="M677" i="136"/>
  <c r="L677" i="136"/>
  <c r="A677" i="136"/>
  <c r="M676" i="136"/>
  <c r="L676" i="136"/>
  <c r="A676" i="136"/>
  <c r="M675" i="136"/>
  <c r="L675" i="136"/>
  <c r="A675" i="136"/>
  <c r="M674" i="136"/>
  <c r="L674" i="136"/>
  <c r="A674" i="136"/>
  <c r="M673" i="136"/>
  <c r="L673" i="136"/>
  <c r="A673" i="136"/>
  <c r="M672" i="136"/>
  <c r="L672" i="136"/>
  <c r="A672" i="136"/>
  <c r="M671" i="136"/>
  <c r="L671" i="136"/>
  <c r="A671" i="136"/>
  <c r="M670" i="136"/>
  <c r="L670" i="136"/>
  <c r="A670" i="136"/>
  <c r="M669" i="136"/>
  <c r="L669" i="136"/>
  <c r="A669" i="136"/>
  <c r="M668" i="136"/>
  <c r="L668" i="136"/>
  <c r="A668" i="136"/>
  <c r="M667" i="136"/>
  <c r="L667" i="136"/>
  <c r="A667" i="136"/>
  <c r="M666" i="136"/>
  <c r="L666" i="136"/>
  <c r="A666" i="136"/>
  <c r="M665" i="136"/>
  <c r="L665" i="136"/>
  <c r="A665" i="136"/>
  <c r="M664" i="136"/>
  <c r="L664" i="136"/>
  <c r="A664" i="136"/>
  <c r="M663" i="136"/>
  <c r="L663" i="136"/>
  <c r="A663" i="136"/>
  <c r="M662" i="136"/>
  <c r="L662" i="136"/>
  <c r="A662" i="136"/>
  <c r="M661" i="136"/>
  <c r="L661" i="136"/>
  <c r="A661" i="136"/>
  <c r="M660" i="136"/>
  <c r="L660" i="136"/>
  <c r="A660" i="136"/>
  <c r="M659" i="136"/>
  <c r="L659" i="136"/>
  <c r="A659" i="136"/>
  <c r="M658" i="136"/>
  <c r="L658" i="136"/>
  <c r="A658" i="136"/>
  <c r="M657" i="136"/>
  <c r="L657" i="136"/>
  <c r="A657" i="136"/>
  <c r="M656" i="136"/>
  <c r="L656" i="136"/>
  <c r="A656" i="136"/>
  <c r="M655" i="136"/>
  <c r="L655" i="136"/>
  <c r="A655" i="136"/>
  <c r="M654" i="136"/>
  <c r="L654" i="136"/>
  <c r="A654" i="136"/>
  <c r="M653" i="136"/>
  <c r="L653" i="136"/>
  <c r="A653" i="136"/>
  <c r="M652" i="136"/>
  <c r="L652" i="136"/>
  <c r="A652" i="136"/>
  <c r="M651" i="136"/>
  <c r="L651" i="136"/>
  <c r="A651" i="136"/>
  <c r="M650" i="136"/>
  <c r="L650" i="136"/>
  <c r="A650" i="136"/>
  <c r="M649" i="136"/>
  <c r="L649" i="136"/>
  <c r="A649" i="136"/>
  <c r="M648" i="136"/>
  <c r="L648" i="136"/>
  <c r="A648" i="136"/>
  <c r="M647" i="136"/>
  <c r="L647" i="136"/>
  <c r="A647" i="136"/>
  <c r="M646" i="136"/>
  <c r="L646" i="136"/>
  <c r="A646" i="136"/>
  <c r="M645" i="136"/>
  <c r="L645" i="136"/>
  <c r="A645" i="136"/>
  <c r="M644" i="136"/>
  <c r="L644" i="136"/>
  <c r="A644" i="136"/>
  <c r="M643" i="136"/>
  <c r="L643" i="136"/>
  <c r="A643" i="136"/>
  <c r="M642" i="136"/>
  <c r="L642" i="136"/>
  <c r="A642" i="136"/>
  <c r="M641" i="136"/>
  <c r="L641" i="136"/>
  <c r="A641" i="136"/>
  <c r="M640" i="136"/>
  <c r="L640" i="136"/>
  <c r="A640" i="136"/>
  <c r="M639" i="136"/>
  <c r="L639" i="136"/>
  <c r="A639" i="136"/>
  <c r="M638" i="136"/>
  <c r="L638" i="136"/>
  <c r="A638" i="136"/>
  <c r="M637" i="136"/>
  <c r="L637" i="136"/>
  <c r="A637" i="136"/>
  <c r="M636" i="136"/>
  <c r="L636" i="136"/>
  <c r="A636" i="136"/>
  <c r="M635" i="136"/>
  <c r="L635" i="136"/>
  <c r="A635" i="136"/>
  <c r="M634" i="136"/>
  <c r="L634" i="136"/>
  <c r="A634" i="136"/>
  <c r="M633" i="136"/>
  <c r="L633" i="136"/>
  <c r="A633" i="136"/>
  <c r="M632" i="136"/>
  <c r="L632" i="136"/>
  <c r="A632" i="136"/>
  <c r="M631" i="136"/>
  <c r="L631" i="136"/>
  <c r="A631" i="136"/>
  <c r="M630" i="136"/>
  <c r="L630" i="136"/>
  <c r="A630" i="136"/>
  <c r="M629" i="136"/>
  <c r="L629" i="136"/>
  <c r="A629" i="136"/>
  <c r="M628" i="136"/>
  <c r="L628" i="136"/>
  <c r="A628" i="136"/>
  <c r="M627" i="136"/>
  <c r="L627" i="136"/>
  <c r="A627" i="136"/>
  <c r="M626" i="136"/>
  <c r="L626" i="136"/>
  <c r="A626" i="136"/>
  <c r="M625" i="136"/>
  <c r="L625" i="136"/>
  <c r="A625" i="136"/>
  <c r="M624" i="136"/>
  <c r="L624" i="136"/>
  <c r="A624" i="136"/>
  <c r="M623" i="136"/>
  <c r="L623" i="136"/>
  <c r="A623" i="136"/>
  <c r="M622" i="136"/>
  <c r="L622" i="136"/>
  <c r="A622" i="136"/>
  <c r="M621" i="136"/>
  <c r="L621" i="136"/>
  <c r="A621" i="136"/>
  <c r="M620" i="136"/>
  <c r="L620" i="136"/>
  <c r="A620" i="136"/>
  <c r="M619" i="136"/>
  <c r="L619" i="136"/>
  <c r="A619" i="136"/>
  <c r="M618" i="136"/>
  <c r="L618" i="136"/>
  <c r="A618" i="136"/>
  <c r="M617" i="136"/>
  <c r="L617" i="136"/>
  <c r="A617" i="136"/>
  <c r="M616" i="136"/>
  <c r="L616" i="136"/>
  <c r="A616" i="136"/>
  <c r="M615" i="136"/>
  <c r="L615" i="136"/>
  <c r="A615" i="136"/>
  <c r="M614" i="136"/>
  <c r="L614" i="136"/>
  <c r="A614" i="136"/>
  <c r="M613" i="136"/>
  <c r="L613" i="136"/>
  <c r="A613" i="136"/>
  <c r="M612" i="136"/>
  <c r="L612" i="136"/>
  <c r="A612" i="136"/>
  <c r="M611" i="136"/>
  <c r="L611" i="136"/>
  <c r="A611" i="136"/>
  <c r="M610" i="136"/>
  <c r="L610" i="136"/>
  <c r="A610" i="136"/>
  <c r="M609" i="136"/>
  <c r="L609" i="136"/>
  <c r="A609" i="136"/>
  <c r="M608" i="136"/>
  <c r="L608" i="136"/>
  <c r="A608" i="136"/>
  <c r="M607" i="136"/>
  <c r="L607" i="136"/>
  <c r="A607" i="136"/>
  <c r="M606" i="136"/>
  <c r="L606" i="136"/>
  <c r="A606" i="136"/>
  <c r="M605" i="136"/>
  <c r="L605" i="136"/>
  <c r="A605" i="136"/>
  <c r="M604" i="136"/>
  <c r="L604" i="136"/>
  <c r="A604" i="136"/>
  <c r="M603" i="136"/>
  <c r="L603" i="136"/>
  <c r="A603" i="136"/>
  <c r="M602" i="136"/>
  <c r="L602" i="136"/>
  <c r="A602" i="136"/>
  <c r="M601" i="136"/>
  <c r="L601" i="136"/>
  <c r="A601" i="136"/>
  <c r="M600" i="136"/>
  <c r="L600" i="136"/>
  <c r="A600" i="136"/>
  <c r="M599" i="136"/>
  <c r="L599" i="136"/>
  <c r="A599" i="136"/>
  <c r="M598" i="136"/>
  <c r="L598" i="136"/>
  <c r="A598" i="136"/>
  <c r="M597" i="136"/>
  <c r="L597" i="136"/>
  <c r="A597" i="136"/>
  <c r="M596" i="136"/>
  <c r="L596" i="136"/>
  <c r="A596" i="136"/>
  <c r="M595" i="136"/>
  <c r="L595" i="136"/>
  <c r="A595" i="136"/>
  <c r="M594" i="136"/>
  <c r="L594" i="136"/>
  <c r="A594" i="136"/>
  <c r="M593" i="136"/>
  <c r="L593" i="136"/>
  <c r="A593" i="136"/>
  <c r="M592" i="136"/>
  <c r="L592" i="136"/>
  <c r="A592" i="136"/>
  <c r="M591" i="136"/>
  <c r="L591" i="136"/>
  <c r="A591" i="136"/>
  <c r="M590" i="136"/>
  <c r="L590" i="136"/>
  <c r="A590" i="136"/>
  <c r="M589" i="136"/>
  <c r="L589" i="136"/>
  <c r="A589" i="136"/>
  <c r="M588" i="136"/>
  <c r="L588" i="136"/>
  <c r="A588" i="136"/>
  <c r="M587" i="136"/>
  <c r="L587" i="136"/>
  <c r="A587" i="136"/>
  <c r="M586" i="136"/>
  <c r="L586" i="136"/>
  <c r="A586" i="136"/>
  <c r="M585" i="136"/>
  <c r="L585" i="136"/>
  <c r="A585" i="136"/>
  <c r="M584" i="136"/>
  <c r="L584" i="136"/>
  <c r="A584" i="136"/>
  <c r="M583" i="136"/>
  <c r="L583" i="136"/>
  <c r="A583" i="136"/>
  <c r="M582" i="136"/>
  <c r="L582" i="136"/>
  <c r="A582" i="136"/>
  <c r="M581" i="136"/>
  <c r="L581" i="136"/>
  <c r="A581" i="136"/>
  <c r="M580" i="136"/>
  <c r="L580" i="136"/>
  <c r="A580" i="136"/>
  <c r="M579" i="136"/>
  <c r="L579" i="136"/>
  <c r="A579" i="136"/>
  <c r="M578" i="136"/>
  <c r="L578" i="136"/>
  <c r="A578" i="136"/>
  <c r="M577" i="136"/>
  <c r="L577" i="136"/>
  <c r="A577" i="136"/>
  <c r="M576" i="136"/>
  <c r="L576" i="136"/>
  <c r="A576" i="136"/>
  <c r="M575" i="136"/>
  <c r="L575" i="136"/>
  <c r="A575" i="136"/>
  <c r="M574" i="136"/>
  <c r="L574" i="136"/>
  <c r="A574" i="136"/>
  <c r="M573" i="136"/>
  <c r="L573" i="136"/>
  <c r="A573" i="136"/>
  <c r="M572" i="136"/>
  <c r="L572" i="136"/>
  <c r="A572" i="136"/>
  <c r="M571" i="136"/>
  <c r="L571" i="136"/>
  <c r="A571" i="136"/>
  <c r="M570" i="136"/>
  <c r="L570" i="136"/>
  <c r="A570" i="136"/>
  <c r="M569" i="136"/>
  <c r="L569" i="136"/>
  <c r="A569" i="136"/>
  <c r="M568" i="136"/>
  <c r="L568" i="136"/>
  <c r="A568" i="136"/>
  <c r="M567" i="136"/>
  <c r="L567" i="136"/>
  <c r="A567" i="136"/>
  <c r="M566" i="136"/>
  <c r="L566" i="136"/>
  <c r="A566" i="136"/>
  <c r="M565" i="136"/>
  <c r="L565" i="136"/>
  <c r="A565" i="136"/>
  <c r="M564" i="136"/>
  <c r="L564" i="136"/>
  <c r="A564" i="136"/>
  <c r="M563" i="136"/>
  <c r="L563" i="136"/>
  <c r="A563" i="136"/>
  <c r="M562" i="136"/>
  <c r="L562" i="136"/>
  <c r="A562" i="136"/>
  <c r="M561" i="136"/>
  <c r="L561" i="136"/>
  <c r="A561" i="136"/>
  <c r="M560" i="136"/>
  <c r="L560" i="136"/>
  <c r="A560" i="136"/>
  <c r="M559" i="136"/>
  <c r="L559" i="136"/>
  <c r="A559" i="136"/>
  <c r="M558" i="136"/>
  <c r="L558" i="136"/>
  <c r="A558" i="136"/>
  <c r="M557" i="136"/>
  <c r="L557" i="136"/>
  <c r="A557" i="136"/>
  <c r="M556" i="136"/>
  <c r="L556" i="136"/>
  <c r="A556" i="136"/>
  <c r="M555" i="136"/>
  <c r="L555" i="136"/>
  <c r="A555" i="136"/>
  <c r="M554" i="136"/>
  <c r="L554" i="136"/>
  <c r="A554" i="136"/>
  <c r="M553" i="136"/>
  <c r="L553" i="136"/>
  <c r="A553" i="136"/>
  <c r="M552" i="136"/>
  <c r="L552" i="136"/>
  <c r="A552" i="136"/>
  <c r="M551" i="136"/>
  <c r="L551" i="136"/>
  <c r="A551" i="136"/>
  <c r="M550" i="136"/>
  <c r="L550" i="136"/>
  <c r="A550" i="136"/>
  <c r="M549" i="136"/>
  <c r="L549" i="136"/>
  <c r="A549" i="136"/>
  <c r="M548" i="136"/>
  <c r="L548" i="136"/>
  <c r="A548" i="136"/>
  <c r="M547" i="136"/>
  <c r="L547" i="136"/>
  <c r="A547" i="136"/>
  <c r="M546" i="136"/>
  <c r="L546" i="136"/>
  <c r="A546" i="136"/>
  <c r="M545" i="136"/>
  <c r="L545" i="136"/>
  <c r="A545" i="136"/>
  <c r="M544" i="136"/>
  <c r="L544" i="136"/>
  <c r="A544" i="136"/>
  <c r="M543" i="136"/>
  <c r="L543" i="136"/>
  <c r="A543" i="136"/>
  <c r="M542" i="136"/>
  <c r="L542" i="136"/>
  <c r="A542" i="136"/>
  <c r="M541" i="136"/>
  <c r="L541" i="136"/>
  <c r="A541" i="136"/>
  <c r="M540" i="136"/>
  <c r="L540" i="136"/>
  <c r="A540" i="136"/>
  <c r="M539" i="136"/>
  <c r="L539" i="136"/>
  <c r="A539" i="136"/>
  <c r="M538" i="136"/>
  <c r="L538" i="136"/>
  <c r="A538" i="136"/>
  <c r="M537" i="136"/>
  <c r="L537" i="136"/>
  <c r="A537" i="136"/>
  <c r="M536" i="136"/>
  <c r="L536" i="136"/>
  <c r="A536" i="136"/>
  <c r="M535" i="136"/>
  <c r="L535" i="136"/>
  <c r="A535" i="136"/>
  <c r="M534" i="136"/>
  <c r="L534" i="136"/>
  <c r="A534" i="136"/>
  <c r="M533" i="136"/>
  <c r="L533" i="136"/>
  <c r="A533" i="136"/>
  <c r="M532" i="136"/>
  <c r="L532" i="136"/>
  <c r="A532" i="136"/>
  <c r="M531" i="136"/>
  <c r="L531" i="136"/>
  <c r="A531" i="136"/>
  <c r="M530" i="136"/>
  <c r="L530" i="136"/>
  <c r="A530" i="136"/>
  <c r="M529" i="136"/>
  <c r="L529" i="136"/>
  <c r="A529" i="136"/>
  <c r="M528" i="136"/>
  <c r="L528" i="136"/>
  <c r="A528" i="136"/>
  <c r="M527" i="136"/>
  <c r="L527" i="136"/>
  <c r="A527" i="136"/>
  <c r="M526" i="136"/>
  <c r="L526" i="136"/>
  <c r="A526" i="136"/>
  <c r="M525" i="136"/>
  <c r="L525" i="136"/>
  <c r="A525" i="136"/>
  <c r="M524" i="136"/>
  <c r="L524" i="136"/>
  <c r="A524" i="136"/>
  <c r="M523" i="136"/>
  <c r="L523" i="136"/>
  <c r="A523" i="136"/>
  <c r="M522" i="136"/>
  <c r="L522" i="136"/>
  <c r="A522" i="136"/>
  <c r="M521" i="136"/>
  <c r="L521" i="136"/>
  <c r="A521" i="136"/>
  <c r="M520" i="136"/>
  <c r="L520" i="136"/>
  <c r="A520" i="136"/>
  <c r="M519" i="136"/>
  <c r="L519" i="136"/>
  <c r="A519" i="136"/>
  <c r="M518" i="136"/>
  <c r="L518" i="136"/>
  <c r="A518" i="136"/>
  <c r="M517" i="136"/>
  <c r="L517" i="136"/>
  <c r="A517" i="136"/>
  <c r="M516" i="136"/>
  <c r="L516" i="136"/>
  <c r="A516" i="136"/>
  <c r="M515" i="136"/>
  <c r="L515" i="136"/>
  <c r="A515" i="136"/>
  <c r="M514" i="136"/>
  <c r="L514" i="136"/>
  <c r="A514" i="136"/>
  <c r="M513" i="136"/>
  <c r="L513" i="136"/>
  <c r="A513" i="136"/>
  <c r="M512" i="136"/>
  <c r="L512" i="136"/>
  <c r="A512" i="136"/>
  <c r="M511" i="136"/>
  <c r="L511" i="136"/>
  <c r="A511" i="136"/>
  <c r="M510" i="136"/>
  <c r="L510" i="136"/>
  <c r="A510" i="136"/>
  <c r="M509" i="136"/>
  <c r="L509" i="136"/>
  <c r="A509" i="136"/>
  <c r="M508" i="136"/>
  <c r="L508" i="136"/>
  <c r="A508" i="136"/>
  <c r="M507" i="136"/>
  <c r="L507" i="136"/>
  <c r="A507" i="136"/>
  <c r="M506" i="136"/>
  <c r="L506" i="136"/>
  <c r="A506" i="136"/>
  <c r="M505" i="136"/>
  <c r="L505" i="136"/>
  <c r="A505" i="136"/>
  <c r="M504" i="136"/>
  <c r="L504" i="136"/>
  <c r="A504" i="136"/>
  <c r="M503" i="136"/>
  <c r="L503" i="136"/>
  <c r="A503" i="136"/>
  <c r="M502" i="136"/>
  <c r="L502" i="136"/>
  <c r="A502" i="136"/>
  <c r="M501" i="136"/>
  <c r="L501" i="136"/>
  <c r="A501" i="136"/>
  <c r="M500" i="136"/>
  <c r="L500" i="136"/>
  <c r="A500" i="136"/>
  <c r="M499" i="136"/>
  <c r="L499" i="136"/>
  <c r="A499" i="136"/>
  <c r="M498" i="136"/>
  <c r="L498" i="136"/>
  <c r="A498" i="136"/>
  <c r="M497" i="136"/>
  <c r="L497" i="136"/>
  <c r="A497" i="136"/>
  <c r="M496" i="136"/>
  <c r="L496" i="136"/>
  <c r="A496" i="136"/>
  <c r="M495" i="136"/>
  <c r="L495" i="136"/>
  <c r="A495" i="136"/>
  <c r="M494" i="136"/>
  <c r="L494" i="136"/>
  <c r="A494" i="136"/>
  <c r="M493" i="136"/>
  <c r="L493" i="136"/>
  <c r="A493" i="136"/>
  <c r="M492" i="136"/>
  <c r="L492" i="136"/>
  <c r="A492" i="136"/>
  <c r="M491" i="136"/>
  <c r="L491" i="136"/>
  <c r="A491" i="136"/>
  <c r="M490" i="136"/>
  <c r="L490" i="136"/>
  <c r="A490" i="136"/>
  <c r="M489" i="136"/>
  <c r="L489" i="136"/>
  <c r="A489" i="136"/>
  <c r="M488" i="136"/>
  <c r="L488" i="136"/>
  <c r="A488" i="136"/>
  <c r="M487" i="136"/>
  <c r="L487" i="136"/>
  <c r="A487" i="136"/>
  <c r="M486" i="136"/>
  <c r="L486" i="136"/>
  <c r="A486" i="136"/>
  <c r="M485" i="136"/>
  <c r="L485" i="136"/>
  <c r="A485" i="136"/>
  <c r="M484" i="136"/>
  <c r="L484" i="136"/>
  <c r="A484" i="136"/>
  <c r="M483" i="136"/>
  <c r="L483" i="136"/>
  <c r="A483" i="136"/>
  <c r="M482" i="136"/>
  <c r="L482" i="136"/>
  <c r="A482" i="136"/>
  <c r="M481" i="136"/>
  <c r="L481" i="136"/>
  <c r="A481" i="136"/>
  <c r="M480" i="136"/>
  <c r="L480" i="136"/>
  <c r="A480" i="136"/>
  <c r="M479" i="136"/>
  <c r="L479" i="136"/>
  <c r="A479" i="136"/>
  <c r="M478" i="136"/>
  <c r="L478" i="136"/>
  <c r="A478" i="136"/>
  <c r="M477" i="136"/>
  <c r="L477" i="136"/>
  <c r="A477" i="136"/>
  <c r="M476" i="136"/>
  <c r="L476" i="136"/>
  <c r="A476" i="136"/>
  <c r="M475" i="136"/>
  <c r="L475" i="136"/>
  <c r="A475" i="136"/>
  <c r="M474" i="136"/>
  <c r="L474" i="136"/>
  <c r="A474" i="136"/>
  <c r="M473" i="136"/>
  <c r="L473" i="136"/>
  <c r="A473" i="136"/>
  <c r="M472" i="136"/>
  <c r="L472" i="136"/>
  <c r="A472" i="136"/>
  <c r="M471" i="136"/>
  <c r="L471" i="136"/>
  <c r="A471" i="136"/>
  <c r="M470" i="136"/>
  <c r="L470" i="136"/>
  <c r="A470" i="136"/>
  <c r="M469" i="136"/>
  <c r="L469" i="136"/>
  <c r="A469" i="136"/>
  <c r="M468" i="136"/>
  <c r="L468" i="136"/>
  <c r="A468" i="136"/>
  <c r="M467" i="136"/>
  <c r="L467" i="136"/>
  <c r="A467" i="136"/>
  <c r="M466" i="136"/>
  <c r="L466" i="136"/>
  <c r="A466" i="136"/>
  <c r="M465" i="136"/>
  <c r="L465" i="136"/>
  <c r="A465" i="136"/>
  <c r="M464" i="136"/>
  <c r="L464" i="136"/>
  <c r="A464" i="136"/>
  <c r="M463" i="136"/>
  <c r="L463" i="136"/>
  <c r="A463" i="136"/>
  <c r="M462" i="136"/>
  <c r="L462" i="136"/>
  <c r="A462" i="136"/>
  <c r="M461" i="136"/>
  <c r="L461" i="136"/>
  <c r="A461" i="136"/>
  <c r="M460" i="136"/>
  <c r="L460" i="136"/>
  <c r="A460" i="136"/>
  <c r="M459" i="136"/>
  <c r="L459" i="136"/>
  <c r="A459" i="136"/>
  <c r="M458" i="136"/>
  <c r="L458" i="136"/>
  <c r="A458" i="136"/>
  <c r="M457" i="136"/>
  <c r="L457" i="136"/>
  <c r="A457" i="136"/>
  <c r="M456" i="136"/>
  <c r="L456" i="136"/>
  <c r="A456" i="136"/>
  <c r="M455" i="136"/>
  <c r="L455" i="136"/>
  <c r="A455" i="136"/>
  <c r="M454" i="136"/>
  <c r="L454" i="136"/>
  <c r="A454" i="136"/>
  <c r="M453" i="136"/>
  <c r="L453" i="136"/>
  <c r="A453" i="136"/>
  <c r="M452" i="136"/>
  <c r="L452" i="136"/>
  <c r="A452" i="136"/>
  <c r="M451" i="136"/>
  <c r="L451" i="136"/>
  <c r="A451" i="136"/>
  <c r="M450" i="136"/>
  <c r="L450" i="136"/>
  <c r="A450" i="136"/>
  <c r="M449" i="136"/>
  <c r="L449" i="136"/>
  <c r="A449" i="136"/>
  <c r="M448" i="136"/>
  <c r="L448" i="136"/>
  <c r="A448" i="136"/>
  <c r="M447" i="136"/>
  <c r="L447" i="136"/>
  <c r="A447" i="136"/>
  <c r="M446" i="136"/>
  <c r="L446" i="136"/>
  <c r="A446" i="136"/>
  <c r="M445" i="136"/>
  <c r="L445" i="136"/>
  <c r="A445" i="136"/>
  <c r="M444" i="136"/>
  <c r="L444" i="136"/>
  <c r="A444" i="136"/>
  <c r="M443" i="136"/>
  <c r="L443" i="136"/>
  <c r="A443" i="136"/>
  <c r="M442" i="136"/>
  <c r="L442" i="136"/>
  <c r="A442" i="136"/>
  <c r="M441" i="136"/>
  <c r="L441" i="136"/>
  <c r="A441" i="136"/>
  <c r="M440" i="136"/>
  <c r="L440" i="136"/>
  <c r="A440" i="136"/>
  <c r="M439" i="136"/>
  <c r="L439" i="136"/>
  <c r="A439" i="136"/>
  <c r="M438" i="136"/>
  <c r="L438" i="136"/>
  <c r="A438" i="136"/>
  <c r="M437" i="136"/>
  <c r="L437" i="136"/>
  <c r="A437" i="136"/>
  <c r="M436" i="136"/>
  <c r="L436" i="136"/>
  <c r="A436" i="136"/>
  <c r="M435" i="136"/>
  <c r="L435" i="136"/>
  <c r="A435" i="136"/>
  <c r="M434" i="136"/>
  <c r="L434" i="136"/>
  <c r="A434" i="136"/>
  <c r="M433" i="136"/>
  <c r="L433" i="136"/>
  <c r="A433" i="136"/>
  <c r="M432" i="136"/>
  <c r="L432" i="136"/>
  <c r="A432" i="136"/>
  <c r="M431" i="136"/>
  <c r="L431" i="136"/>
  <c r="A431" i="136"/>
  <c r="M430" i="136"/>
  <c r="L430" i="136"/>
  <c r="A430" i="136"/>
  <c r="M429" i="136"/>
  <c r="L429" i="136"/>
  <c r="A429" i="136"/>
  <c r="M428" i="136"/>
  <c r="L428" i="136"/>
  <c r="A428" i="136"/>
  <c r="M427" i="136"/>
  <c r="L427" i="136"/>
  <c r="A427" i="136"/>
  <c r="M426" i="136"/>
  <c r="L426" i="136"/>
  <c r="A426" i="136"/>
  <c r="M425" i="136"/>
  <c r="L425" i="136"/>
  <c r="A425" i="136"/>
  <c r="M424" i="136"/>
  <c r="L424" i="136"/>
  <c r="A424" i="136"/>
  <c r="M423" i="136"/>
  <c r="L423" i="136"/>
  <c r="A423" i="136"/>
  <c r="M422" i="136"/>
  <c r="L422" i="136"/>
  <c r="A422" i="136"/>
  <c r="M421" i="136"/>
  <c r="L421" i="136"/>
  <c r="A421" i="136"/>
  <c r="M420" i="136"/>
  <c r="L420" i="136"/>
  <c r="A420" i="136"/>
  <c r="M419" i="136"/>
  <c r="L419" i="136"/>
  <c r="A419" i="136"/>
  <c r="M418" i="136"/>
  <c r="L418" i="136"/>
  <c r="A418" i="136"/>
  <c r="M417" i="136"/>
  <c r="L417" i="136"/>
  <c r="A417" i="136"/>
  <c r="M416" i="136"/>
  <c r="L416" i="136"/>
  <c r="A416" i="136"/>
  <c r="M415" i="136"/>
  <c r="L415" i="136"/>
  <c r="A415" i="136"/>
  <c r="M414" i="136"/>
  <c r="L414" i="136"/>
  <c r="A414" i="136"/>
  <c r="M413" i="136"/>
  <c r="L413" i="136"/>
  <c r="A413" i="136"/>
  <c r="M412" i="136"/>
  <c r="L412" i="136"/>
  <c r="A412" i="136"/>
  <c r="M411" i="136"/>
  <c r="L411" i="136"/>
  <c r="A411" i="136"/>
  <c r="M410" i="136"/>
  <c r="L410" i="136"/>
  <c r="A410" i="136"/>
  <c r="M409" i="136"/>
  <c r="L409" i="136"/>
  <c r="A409" i="136"/>
  <c r="M408" i="136"/>
  <c r="L408" i="136"/>
  <c r="A408" i="136"/>
  <c r="M407" i="136"/>
  <c r="L407" i="136"/>
  <c r="A407" i="136"/>
  <c r="M406" i="136"/>
  <c r="L406" i="136"/>
  <c r="A406" i="136"/>
  <c r="M405" i="136"/>
  <c r="L405" i="136"/>
  <c r="A405" i="136"/>
  <c r="M404" i="136"/>
  <c r="L404" i="136"/>
  <c r="A404" i="136"/>
  <c r="M403" i="136"/>
  <c r="L403" i="136"/>
  <c r="A403" i="136"/>
  <c r="M402" i="136"/>
  <c r="L402" i="136"/>
  <c r="A402" i="136"/>
  <c r="M401" i="136"/>
  <c r="L401" i="136"/>
  <c r="A401" i="136"/>
  <c r="M400" i="136"/>
  <c r="L400" i="136"/>
  <c r="A400" i="136"/>
  <c r="M399" i="136"/>
  <c r="L399" i="136"/>
  <c r="A399" i="136"/>
  <c r="M398" i="136"/>
  <c r="L398" i="136"/>
  <c r="A398" i="136"/>
  <c r="M397" i="136"/>
  <c r="L397" i="136"/>
  <c r="A397" i="136"/>
  <c r="M396" i="136"/>
  <c r="L396" i="136"/>
  <c r="A396" i="136"/>
  <c r="M395" i="136"/>
  <c r="L395" i="136"/>
  <c r="A395" i="136"/>
  <c r="M394" i="136"/>
  <c r="L394" i="136"/>
  <c r="A394" i="136"/>
  <c r="M393" i="136"/>
  <c r="L393" i="136"/>
  <c r="A393" i="136"/>
  <c r="M392" i="136"/>
  <c r="L392" i="136"/>
  <c r="A392" i="136"/>
  <c r="M391" i="136"/>
  <c r="L391" i="136"/>
  <c r="A391" i="136"/>
  <c r="M390" i="136"/>
  <c r="L390" i="136"/>
  <c r="A390" i="136"/>
  <c r="M389" i="136"/>
  <c r="L389" i="136"/>
  <c r="A389" i="136"/>
  <c r="M388" i="136"/>
  <c r="L388" i="136"/>
  <c r="A388" i="136"/>
  <c r="M387" i="136"/>
  <c r="L387" i="136"/>
  <c r="A387" i="136"/>
  <c r="M386" i="136"/>
  <c r="L386" i="136"/>
  <c r="A386" i="136"/>
  <c r="M385" i="136"/>
  <c r="L385" i="136"/>
  <c r="A385" i="136"/>
  <c r="M384" i="136"/>
  <c r="L384" i="136"/>
  <c r="A384" i="136"/>
  <c r="M383" i="136"/>
  <c r="L383" i="136"/>
  <c r="A383" i="136"/>
  <c r="M382" i="136"/>
  <c r="L382" i="136"/>
  <c r="A382" i="136"/>
  <c r="M381" i="136"/>
  <c r="L381" i="136"/>
  <c r="A381" i="136"/>
  <c r="M380" i="136"/>
  <c r="L380" i="136"/>
  <c r="A380" i="136"/>
  <c r="M379" i="136"/>
  <c r="L379" i="136"/>
  <c r="A379" i="136"/>
  <c r="M378" i="136"/>
  <c r="L378" i="136"/>
  <c r="A378" i="136"/>
  <c r="M377" i="136"/>
  <c r="L377" i="136"/>
  <c r="A377" i="136"/>
  <c r="M376" i="136"/>
  <c r="L376" i="136"/>
  <c r="A376" i="136"/>
  <c r="M375" i="136"/>
  <c r="L375" i="136"/>
  <c r="A375" i="136"/>
  <c r="M374" i="136"/>
  <c r="L374" i="136"/>
  <c r="A374" i="136"/>
  <c r="M373" i="136"/>
  <c r="L373" i="136"/>
  <c r="A373" i="136"/>
  <c r="M372" i="136"/>
  <c r="L372" i="136"/>
  <c r="A372" i="136"/>
  <c r="M371" i="136"/>
  <c r="L371" i="136"/>
  <c r="A371" i="136"/>
  <c r="M370" i="136"/>
  <c r="L370" i="136"/>
  <c r="A370" i="136"/>
  <c r="M369" i="136"/>
  <c r="L369" i="136"/>
  <c r="A369" i="136"/>
  <c r="M368" i="136"/>
  <c r="L368" i="136"/>
  <c r="A368" i="136"/>
  <c r="M367" i="136"/>
  <c r="L367" i="136"/>
  <c r="A367" i="136"/>
  <c r="M366" i="136"/>
  <c r="L366" i="136"/>
  <c r="A366" i="136"/>
  <c r="M365" i="136"/>
  <c r="L365" i="136"/>
  <c r="A365" i="136"/>
  <c r="M364" i="136"/>
  <c r="L364" i="136"/>
  <c r="A364" i="136"/>
  <c r="M363" i="136"/>
  <c r="L363" i="136"/>
  <c r="A363" i="136"/>
  <c r="M362" i="136"/>
  <c r="L362" i="136"/>
  <c r="A362" i="136"/>
  <c r="M361" i="136"/>
  <c r="L361" i="136"/>
  <c r="A361" i="136"/>
  <c r="M360" i="136"/>
  <c r="L360" i="136"/>
  <c r="A360" i="136"/>
  <c r="M359" i="136"/>
  <c r="L359" i="136"/>
  <c r="A359" i="136"/>
  <c r="M358" i="136"/>
  <c r="L358" i="136"/>
  <c r="A358" i="136"/>
  <c r="M357" i="136"/>
  <c r="L357" i="136"/>
  <c r="A357" i="136"/>
  <c r="M356" i="136"/>
  <c r="L356" i="136"/>
  <c r="A356" i="136"/>
  <c r="M355" i="136"/>
  <c r="L355" i="136"/>
  <c r="A355" i="136"/>
  <c r="M354" i="136"/>
  <c r="L354" i="136"/>
  <c r="A354" i="136"/>
  <c r="M353" i="136"/>
  <c r="L353" i="136"/>
  <c r="A353" i="136"/>
  <c r="M352" i="136"/>
  <c r="L352" i="136"/>
  <c r="A352" i="136"/>
  <c r="M351" i="136"/>
  <c r="L351" i="136"/>
  <c r="A351" i="136"/>
  <c r="M350" i="136"/>
  <c r="L350" i="136"/>
  <c r="A350" i="136"/>
  <c r="M349" i="136"/>
  <c r="L349" i="136"/>
  <c r="A349" i="136"/>
  <c r="M348" i="136"/>
  <c r="L348" i="136"/>
  <c r="A348" i="136"/>
  <c r="M347" i="136"/>
  <c r="L347" i="136"/>
  <c r="A347" i="136"/>
  <c r="M346" i="136"/>
  <c r="L346" i="136"/>
  <c r="A346" i="136"/>
  <c r="M345" i="136"/>
  <c r="L345" i="136"/>
  <c r="A345" i="136"/>
  <c r="M344" i="136"/>
  <c r="L344" i="136"/>
  <c r="A344" i="136"/>
  <c r="M343" i="136"/>
  <c r="L343" i="136"/>
  <c r="A343" i="136"/>
  <c r="M342" i="136"/>
  <c r="L342" i="136"/>
  <c r="A342" i="136"/>
  <c r="M341" i="136"/>
  <c r="L341" i="136"/>
  <c r="A341" i="136"/>
  <c r="M340" i="136"/>
  <c r="L340" i="136"/>
  <c r="A340" i="136"/>
  <c r="M339" i="136"/>
  <c r="L339" i="136"/>
  <c r="A339" i="136"/>
  <c r="M338" i="136"/>
  <c r="L338" i="136"/>
  <c r="A338" i="136"/>
  <c r="M337" i="136"/>
  <c r="L337" i="136"/>
  <c r="A337" i="136"/>
  <c r="M336" i="136"/>
  <c r="L336" i="136"/>
  <c r="A336" i="136"/>
  <c r="M335" i="136"/>
  <c r="L335" i="136"/>
  <c r="A335" i="136"/>
  <c r="M334" i="136"/>
  <c r="L334" i="136"/>
  <c r="A334" i="136"/>
  <c r="M333" i="136"/>
  <c r="L333" i="136"/>
  <c r="A333" i="136"/>
  <c r="M332" i="136"/>
  <c r="L332" i="136"/>
  <c r="A332" i="136"/>
  <c r="M331" i="136"/>
  <c r="L331" i="136"/>
  <c r="A331" i="136"/>
  <c r="M330" i="136"/>
  <c r="L330" i="136"/>
  <c r="A330" i="136"/>
  <c r="M329" i="136"/>
  <c r="L329" i="136"/>
  <c r="A329" i="136"/>
  <c r="M328" i="136"/>
  <c r="L328" i="136"/>
  <c r="A328" i="136"/>
  <c r="M327" i="136"/>
  <c r="L327" i="136"/>
  <c r="A327" i="136"/>
  <c r="M326" i="136"/>
  <c r="L326" i="136"/>
  <c r="A326" i="136"/>
  <c r="M325" i="136"/>
  <c r="L325" i="136"/>
  <c r="A325" i="136"/>
  <c r="M324" i="136"/>
  <c r="L324" i="136"/>
  <c r="A324" i="136"/>
  <c r="M323" i="136"/>
  <c r="L323" i="136"/>
  <c r="A323" i="136"/>
  <c r="M322" i="136"/>
  <c r="L322" i="136"/>
  <c r="A322" i="136"/>
  <c r="M321" i="136"/>
  <c r="L321" i="136"/>
  <c r="A321" i="136"/>
  <c r="M320" i="136"/>
  <c r="L320" i="136"/>
  <c r="A320" i="136"/>
  <c r="M319" i="136"/>
  <c r="L319" i="136"/>
  <c r="A319" i="136"/>
  <c r="M318" i="136"/>
  <c r="L318" i="136"/>
  <c r="A318" i="136"/>
  <c r="M317" i="136"/>
  <c r="L317" i="136"/>
  <c r="A317" i="136"/>
  <c r="M316" i="136"/>
  <c r="L316" i="136"/>
  <c r="A316" i="136"/>
  <c r="M315" i="136"/>
  <c r="L315" i="136"/>
  <c r="A315" i="136"/>
  <c r="M314" i="136"/>
  <c r="L314" i="136"/>
  <c r="A314" i="136"/>
  <c r="M313" i="136"/>
  <c r="L313" i="136"/>
  <c r="A313" i="136"/>
  <c r="M312" i="136"/>
  <c r="L312" i="136"/>
  <c r="A312" i="136"/>
  <c r="M311" i="136"/>
  <c r="L311" i="136"/>
  <c r="A311" i="136"/>
  <c r="M310" i="136"/>
  <c r="L310" i="136"/>
  <c r="A310" i="136"/>
  <c r="M309" i="136"/>
  <c r="L309" i="136"/>
  <c r="A309" i="136"/>
  <c r="M308" i="136"/>
  <c r="L308" i="136"/>
  <c r="A308" i="136"/>
  <c r="M307" i="136"/>
  <c r="L307" i="136"/>
  <c r="A307" i="136"/>
  <c r="M306" i="136"/>
  <c r="L306" i="136"/>
  <c r="A306" i="136"/>
  <c r="M305" i="136"/>
  <c r="L305" i="136"/>
  <c r="A305" i="136"/>
  <c r="M304" i="136"/>
  <c r="L304" i="136"/>
  <c r="A304" i="136"/>
  <c r="M303" i="136"/>
  <c r="L303" i="136"/>
  <c r="A303" i="136"/>
  <c r="M302" i="136"/>
  <c r="L302" i="136"/>
  <c r="A302" i="136"/>
  <c r="M301" i="136"/>
  <c r="L301" i="136"/>
  <c r="A301" i="136"/>
  <c r="M300" i="136"/>
  <c r="L300" i="136"/>
  <c r="A300" i="136"/>
  <c r="M299" i="136"/>
  <c r="L299" i="136"/>
  <c r="A299" i="136"/>
  <c r="M298" i="136"/>
  <c r="L298" i="136"/>
  <c r="A298" i="136"/>
  <c r="M297" i="136"/>
  <c r="L297" i="136"/>
  <c r="A297" i="136"/>
  <c r="M296" i="136"/>
  <c r="L296" i="136"/>
  <c r="A296" i="136"/>
  <c r="M295" i="136"/>
  <c r="L295" i="136"/>
  <c r="A295" i="136"/>
  <c r="M294" i="136"/>
  <c r="L294" i="136"/>
  <c r="A294" i="136"/>
  <c r="M293" i="136"/>
  <c r="L293" i="136"/>
  <c r="A293" i="136"/>
  <c r="M292" i="136"/>
  <c r="L292" i="136"/>
  <c r="A292" i="136"/>
  <c r="M291" i="136"/>
  <c r="L291" i="136"/>
  <c r="A291" i="136"/>
  <c r="M290" i="136"/>
  <c r="L290" i="136"/>
  <c r="A290" i="136"/>
  <c r="M289" i="136"/>
  <c r="L289" i="136"/>
  <c r="A289" i="136"/>
  <c r="M288" i="136"/>
  <c r="L288" i="136"/>
  <c r="A288" i="136"/>
  <c r="M287" i="136"/>
  <c r="L287" i="136"/>
  <c r="A287" i="136"/>
  <c r="M286" i="136"/>
  <c r="L286" i="136"/>
  <c r="A286" i="136"/>
  <c r="M285" i="136"/>
  <c r="L285" i="136"/>
  <c r="A285" i="136"/>
  <c r="M284" i="136"/>
  <c r="L284" i="136"/>
  <c r="A284" i="136"/>
  <c r="M283" i="136"/>
  <c r="L283" i="136"/>
  <c r="A283" i="136"/>
  <c r="M282" i="136"/>
  <c r="L282" i="136"/>
  <c r="A282" i="136"/>
  <c r="M281" i="136"/>
  <c r="L281" i="136"/>
  <c r="A281" i="136"/>
  <c r="M280" i="136"/>
  <c r="L280" i="136"/>
  <c r="A280" i="136"/>
  <c r="M279" i="136"/>
  <c r="L279" i="136"/>
  <c r="A279" i="136"/>
  <c r="M278" i="136"/>
  <c r="L278" i="136"/>
  <c r="A278" i="136"/>
  <c r="M277" i="136"/>
  <c r="L277" i="136"/>
  <c r="A277" i="136"/>
  <c r="M276" i="136"/>
  <c r="L276" i="136"/>
  <c r="A276" i="136"/>
  <c r="M275" i="136"/>
  <c r="L275" i="136"/>
  <c r="A275" i="136"/>
  <c r="M274" i="136"/>
  <c r="L274" i="136"/>
  <c r="A274" i="136"/>
  <c r="M273" i="136"/>
  <c r="L273" i="136"/>
  <c r="A273" i="136"/>
  <c r="M272" i="136"/>
  <c r="L272" i="136"/>
  <c r="A272" i="136"/>
  <c r="M271" i="136"/>
  <c r="L271" i="136"/>
  <c r="A271" i="136"/>
  <c r="M270" i="136"/>
  <c r="L270" i="136"/>
  <c r="A270" i="136"/>
  <c r="M269" i="136"/>
  <c r="L269" i="136"/>
  <c r="A269" i="136"/>
  <c r="M268" i="136"/>
  <c r="L268" i="136"/>
  <c r="A268" i="136"/>
  <c r="M267" i="136"/>
  <c r="L267" i="136"/>
  <c r="A267" i="136"/>
  <c r="M266" i="136"/>
  <c r="L266" i="136"/>
  <c r="A266" i="136"/>
  <c r="M265" i="136"/>
  <c r="L265" i="136"/>
  <c r="A265" i="136"/>
  <c r="M264" i="136"/>
  <c r="L264" i="136"/>
  <c r="A264" i="136"/>
  <c r="M263" i="136"/>
  <c r="L263" i="136"/>
  <c r="A263" i="136"/>
  <c r="M262" i="136"/>
  <c r="L262" i="136"/>
  <c r="A262" i="136"/>
  <c r="M261" i="136"/>
  <c r="L261" i="136"/>
  <c r="A261" i="136"/>
  <c r="M260" i="136"/>
  <c r="L260" i="136"/>
  <c r="A260" i="136"/>
  <c r="M259" i="136"/>
  <c r="L259" i="136"/>
  <c r="A259" i="136"/>
  <c r="M258" i="136"/>
  <c r="L258" i="136"/>
  <c r="A258" i="136"/>
  <c r="M257" i="136"/>
  <c r="L257" i="136"/>
  <c r="A257" i="136"/>
  <c r="M256" i="136"/>
  <c r="L256" i="136"/>
  <c r="A256" i="136"/>
  <c r="M255" i="136"/>
  <c r="L255" i="136"/>
  <c r="A255" i="136"/>
  <c r="M254" i="136"/>
  <c r="L254" i="136"/>
  <c r="A254" i="136"/>
  <c r="M253" i="136"/>
  <c r="L253" i="136"/>
  <c r="A253" i="136"/>
  <c r="M252" i="136"/>
  <c r="L252" i="136"/>
  <c r="A252" i="136"/>
  <c r="M251" i="136"/>
  <c r="L251" i="136"/>
  <c r="A251" i="136"/>
  <c r="M250" i="136"/>
  <c r="L250" i="136"/>
  <c r="A250" i="136"/>
  <c r="M249" i="136"/>
  <c r="L249" i="136"/>
  <c r="A249" i="136"/>
  <c r="M248" i="136"/>
  <c r="L248" i="136"/>
  <c r="A248" i="136"/>
  <c r="M247" i="136"/>
  <c r="L247" i="136"/>
  <c r="A247" i="136"/>
  <c r="M246" i="136"/>
  <c r="L246" i="136"/>
  <c r="A246" i="136"/>
  <c r="M245" i="136"/>
  <c r="L245" i="136"/>
  <c r="A245" i="136"/>
  <c r="M244" i="136"/>
  <c r="L244" i="136"/>
  <c r="A244" i="136"/>
  <c r="M243" i="136"/>
  <c r="L243" i="136"/>
  <c r="A243" i="136"/>
  <c r="M242" i="136"/>
  <c r="L242" i="136"/>
  <c r="A242" i="136"/>
  <c r="M241" i="136"/>
  <c r="L241" i="136"/>
  <c r="A241" i="136"/>
  <c r="M240" i="136"/>
  <c r="L240" i="136"/>
  <c r="A240" i="136"/>
  <c r="M239" i="136"/>
  <c r="L239" i="136"/>
  <c r="A239" i="136"/>
  <c r="M238" i="136"/>
  <c r="L238" i="136"/>
  <c r="A238" i="136"/>
  <c r="M237" i="136"/>
  <c r="L237" i="136"/>
  <c r="A237" i="136"/>
  <c r="M236" i="136"/>
  <c r="L236" i="136"/>
  <c r="A236" i="136"/>
  <c r="M235" i="136"/>
  <c r="L235" i="136"/>
  <c r="A235" i="136"/>
  <c r="M234" i="136"/>
  <c r="L234" i="136"/>
  <c r="A234" i="136"/>
  <c r="M233" i="136"/>
  <c r="L233" i="136"/>
  <c r="A233" i="136"/>
  <c r="M232" i="136"/>
  <c r="L232" i="136"/>
  <c r="A232" i="136"/>
  <c r="M231" i="136"/>
  <c r="L231" i="136"/>
  <c r="A231" i="136"/>
  <c r="M230" i="136"/>
  <c r="L230" i="136"/>
  <c r="A230" i="136"/>
  <c r="M229" i="136"/>
  <c r="L229" i="136"/>
  <c r="A229" i="136"/>
  <c r="M228" i="136"/>
  <c r="L228" i="136"/>
  <c r="A228" i="136"/>
  <c r="M227" i="136"/>
  <c r="L227" i="136"/>
  <c r="A227" i="136"/>
  <c r="M226" i="136"/>
  <c r="L226" i="136"/>
  <c r="A226" i="136"/>
  <c r="M225" i="136"/>
  <c r="L225" i="136"/>
  <c r="A225" i="136"/>
  <c r="M224" i="136"/>
  <c r="L224" i="136"/>
  <c r="A224" i="136"/>
  <c r="M223" i="136"/>
  <c r="L223" i="136"/>
  <c r="A223" i="136"/>
  <c r="M222" i="136"/>
  <c r="L222" i="136"/>
  <c r="A222" i="136"/>
  <c r="M221" i="136"/>
  <c r="L221" i="136"/>
  <c r="A221" i="136"/>
  <c r="M220" i="136"/>
  <c r="L220" i="136"/>
  <c r="A220" i="136"/>
  <c r="M219" i="136"/>
  <c r="L219" i="136"/>
  <c r="A219" i="136"/>
  <c r="M218" i="136"/>
  <c r="L218" i="136"/>
  <c r="A218" i="136"/>
  <c r="M217" i="136"/>
  <c r="L217" i="136"/>
  <c r="A217" i="136"/>
  <c r="M216" i="136"/>
  <c r="L216" i="136"/>
  <c r="A216" i="136"/>
  <c r="M215" i="136"/>
  <c r="L215" i="136"/>
  <c r="A215" i="136"/>
  <c r="M214" i="136"/>
  <c r="L214" i="136"/>
  <c r="A214" i="136"/>
  <c r="M213" i="136"/>
  <c r="L213" i="136"/>
  <c r="A213" i="136"/>
  <c r="M212" i="136"/>
  <c r="L212" i="136"/>
  <c r="A212" i="136"/>
  <c r="M211" i="136"/>
  <c r="L211" i="136"/>
  <c r="A211" i="136"/>
  <c r="M210" i="136"/>
  <c r="L210" i="136"/>
  <c r="A210" i="136"/>
  <c r="M209" i="136"/>
  <c r="L209" i="136"/>
  <c r="A209" i="136"/>
  <c r="M208" i="136"/>
  <c r="L208" i="136"/>
  <c r="A208" i="136"/>
  <c r="M207" i="136"/>
  <c r="L207" i="136"/>
  <c r="A207" i="136"/>
  <c r="M206" i="136"/>
  <c r="L206" i="136"/>
  <c r="A206" i="136"/>
  <c r="M205" i="136"/>
  <c r="L205" i="136"/>
  <c r="A205" i="136"/>
  <c r="M204" i="136"/>
  <c r="L204" i="136"/>
  <c r="A204" i="136"/>
  <c r="M203" i="136"/>
  <c r="L203" i="136"/>
  <c r="A203" i="136"/>
  <c r="M202" i="136"/>
  <c r="L202" i="136"/>
  <c r="A202" i="136"/>
  <c r="M201" i="136"/>
  <c r="L201" i="136"/>
  <c r="A201" i="136"/>
  <c r="M200" i="136"/>
  <c r="L200" i="136"/>
  <c r="A200" i="136"/>
  <c r="M199" i="136"/>
  <c r="L199" i="136"/>
  <c r="A199" i="136"/>
  <c r="M198" i="136"/>
  <c r="L198" i="136"/>
  <c r="A198" i="136"/>
  <c r="M197" i="136"/>
  <c r="L197" i="136"/>
  <c r="A197" i="136"/>
  <c r="M196" i="136"/>
  <c r="L196" i="136"/>
  <c r="A196" i="136"/>
  <c r="M195" i="136"/>
  <c r="L195" i="136"/>
  <c r="A195" i="136"/>
  <c r="M194" i="136"/>
  <c r="L194" i="136"/>
  <c r="A194" i="136"/>
  <c r="M193" i="136"/>
  <c r="L193" i="136"/>
  <c r="A193" i="136"/>
  <c r="M192" i="136"/>
  <c r="L192" i="136"/>
  <c r="A192" i="136"/>
  <c r="M191" i="136"/>
  <c r="L191" i="136"/>
  <c r="A191" i="136"/>
  <c r="M190" i="136"/>
  <c r="L190" i="136"/>
  <c r="A190" i="136"/>
  <c r="M189" i="136"/>
  <c r="L189" i="136"/>
  <c r="A189" i="136"/>
  <c r="M188" i="136"/>
  <c r="L188" i="136"/>
  <c r="A188" i="136"/>
  <c r="M187" i="136"/>
  <c r="L187" i="136"/>
  <c r="A187" i="136"/>
  <c r="M186" i="136"/>
  <c r="L186" i="136"/>
  <c r="A186" i="136"/>
  <c r="M185" i="136"/>
  <c r="L185" i="136"/>
  <c r="A185" i="136"/>
  <c r="M184" i="136"/>
  <c r="L184" i="136"/>
  <c r="A184" i="136"/>
  <c r="M183" i="136"/>
  <c r="L183" i="136"/>
  <c r="A183" i="136"/>
  <c r="M182" i="136"/>
  <c r="L182" i="136"/>
  <c r="A182" i="136"/>
  <c r="M181" i="136"/>
  <c r="L181" i="136"/>
  <c r="A181" i="136"/>
  <c r="M180" i="136"/>
  <c r="L180" i="136"/>
  <c r="A180" i="136"/>
  <c r="M179" i="136"/>
  <c r="L179" i="136"/>
  <c r="A179" i="136"/>
  <c r="M178" i="136"/>
  <c r="L178" i="136"/>
  <c r="A178" i="136"/>
  <c r="M177" i="136"/>
  <c r="L177" i="136"/>
  <c r="A177" i="136"/>
  <c r="M176" i="136"/>
  <c r="L176" i="136"/>
  <c r="A176" i="136"/>
  <c r="M175" i="136"/>
  <c r="L175" i="136"/>
  <c r="A175" i="136"/>
  <c r="M174" i="136"/>
  <c r="L174" i="136"/>
  <c r="A174" i="136"/>
  <c r="M173" i="136"/>
  <c r="L173" i="136"/>
  <c r="A173" i="136"/>
  <c r="M172" i="136"/>
  <c r="L172" i="136"/>
  <c r="A172" i="136"/>
  <c r="M171" i="136"/>
  <c r="L171" i="136"/>
  <c r="A171" i="136"/>
  <c r="M170" i="136"/>
  <c r="L170" i="136"/>
  <c r="A170" i="136"/>
  <c r="M169" i="136"/>
  <c r="L169" i="136"/>
  <c r="A169" i="136"/>
  <c r="M168" i="136"/>
  <c r="L168" i="136"/>
  <c r="A168" i="136"/>
  <c r="M167" i="136"/>
  <c r="L167" i="136"/>
  <c r="A167" i="136"/>
  <c r="M166" i="136"/>
  <c r="L166" i="136"/>
  <c r="A166" i="136"/>
  <c r="M165" i="136"/>
  <c r="L165" i="136"/>
  <c r="A165" i="136"/>
  <c r="M164" i="136"/>
  <c r="L164" i="136"/>
  <c r="A164" i="136"/>
  <c r="M163" i="136"/>
  <c r="L163" i="136"/>
  <c r="A163" i="136"/>
  <c r="M162" i="136"/>
  <c r="L162" i="136"/>
  <c r="A162" i="136"/>
  <c r="M161" i="136"/>
  <c r="L161" i="136"/>
  <c r="A161" i="136"/>
  <c r="M160" i="136"/>
  <c r="L160" i="136"/>
  <c r="A160" i="136"/>
  <c r="M159" i="136"/>
  <c r="L159" i="136"/>
  <c r="A159" i="136"/>
  <c r="M158" i="136"/>
  <c r="L158" i="136"/>
  <c r="A158" i="136"/>
  <c r="M157" i="136"/>
  <c r="L157" i="136"/>
  <c r="A157" i="136"/>
  <c r="M156" i="136"/>
  <c r="L156" i="136"/>
  <c r="A156" i="136"/>
  <c r="M155" i="136"/>
  <c r="L155" i="136"/>
  <c r="A155" i="136"/>
  <c r="M154" i="136"/>
  <c r="L154" i="136"/>
  <c r="A154" i="136"/>
  <c r="M153" i="136"/>
  <c r="L153" i="136"/>
  <c r="A153" i="136"/>
  <c r="M152" i="136"/>
  <c r="L152" i="136"/>
  <c r="A152" i="136"/>
  <c r="M151" i="136"/>
  <c r="L151" i="136"/>
  <c r="A151" i="136"/>
  <c r="M150" i="136"/>
  <c r="L150" i="136"/>
  <c r="A150" i="136"/>
  <c r="M149" i="136"/>
  <c r="L149" i="136"/>
  <c r="A149" i="136"/>
  <c r="M148" i="136"/>
  <c r="L148" i="136"/>
  <c r="A148" i="136"/>
  <c r="M147" i="136"/>
  <c r="L147" i="136"/>
  <c r="A147" i="136"/>
  <c r="M146" i="136"/>
  <c r="L146" i="136"/>
  <c r="A146" i="136"/>
  <c r="M145" i="136"/>
  <c r="L145" i="136"/>
  <c r="A145" i="136"/>
  <c r="M144" i="136"/>
  <c r="L144" i="136"/>
  <c r="A144" i="136"/>
  <c r="M143" i="136"/>
  <c r="L143" i="136"/>
  <c r="A143" i="136"/>
  <c r="M142" i="136"/>
  <c r="L142" i="136"/>
  <c r="A142" i="136"/>
  <c r="M141" i="136"/>
  <c r="L141" i="136"/>
  <c r="A141" i="136"/>
  <c r="M140" i="136"/>
  <c r="L140" i="136"/>
  <c r="A140" i="136"/>
  <c r="M139" i="136"/>
  <c r="L139" i="136"/>
  <c r="A139" i="136"/>
  <c r="M138" i="136"/>
  <c r="L138" i="136"/>
  <c r="A138" i="136"/>
  <c r="M137" i="136"/>
  <c r="L137" i="136"/>
  <c r="A137" i="136"/>
  <c r="M136" i="136"/>
  <c r="L136" i="136"/>
  <c r="A136" i="136"/>
  <c r="M135" i="136"/>
  <c r="L135" i="136"/>
  <c r="A135" i="136"/>
  <c r="M134" i="136"/>
  <c r="L134" i="136"/>
  <c r="A134" i="136"/>
  <c r="M133" i="136"/>
  <c r="L133" i="136"/>
  <c r="A133" i="136"/>
  <c r="M132" i="136"/>
  <c r="L132" i="136"/>
  <c r="A132" i="136"/>
  <c r="M131" i="136"/>
  <c r="L131" i="136"/>
  <c r="A131" i="136"/>
  <c r="M130" i="136"/>
  <c r="L130" i="136"/>
  <c r="A130" i="136"/>
  <c r="M129" i="136"/>
  <c r="L129" i="136"/>
  <c r="A129" i="136"/>
  <c r="M128" i="136"/>
  <c r="L128" i="136"/>
  <c r="A128" i="136"/>
  <c r="M127" i="136"/>
  <c r="L127" i="136"/>
  <c r="A127" i="136"/>
  <c r="M126" i="136"/>
  <c r="L126" i="136"/>
  <c r="A126" i="136"/>
  <c r="M125" i="136"/>
  <c r="L125" i="136"/>
  <c r="A125" i="136"/>
  <c r="M124" i="136"/>
  <c r="L124" i="136"/>
  <c r="A124" i="136"/>
  <c r="M123" i="136"/>
  <c r="L123" i="136"/>
  <c r="A123" i="136"/>
  <c r="M122" i="136"/>
  <c r="L122" i="136"/>
  <c r="A122" i="136"/>
  <c r="M121" i="136"/>
  <c r="L121" i="136"/>
  <c r="A121" i="136"/>
  <c r="M120" i="136"/>
  <c r="L120" i="136"/>
  <c r="A120" i="136"/>
  <c r="M119" i="136"/>
  <c r="L119" i="136"/>
  <c r="A119" i="136"/>
  <c r="M118" i="136"/>
  <c r="L118" i="136"/>
  <c r="A118" i="136"/>
  <c r="M117" i="136"/>
  <c r="L117" i="136"/>
  <c r="A117" i="136"/>
  <c r="M116" i="136"/>
  <c r="L116" i="136"/>
  <c r="A116" i="136"/>
  <c r="M115" i="136"/>
  <c r="L115" i="136"/>
  <c r="A115" i="136"/>
  <c r="M114" i="136"/>
  <c r="L114" i="136"/>
  <c r="A114" i="136"/>
  <c r="M113" i="136"/>
  <c r="L113" i="136"/>
  <c r="A113" i="136"/>
  <c r="M112" i="136"/>
  <c r="L112" i="136"/>
  <c r="A112" i="136"/>
  <c r="M111" i="136"/>
  <c r="L111" i="136"/>
  <c r="A111" i="136"/>
  <c r="M110" i="136"/>
  <c r="L110" i="136"/>
  <c r="A110" i="136"/>
  <c r="M109" i="136"/>
  <c r="L109" i="136"/>
  <c r="A109" i="136"/>
  <c r="M108" i="136"/>
  <c r="L108" i="136"/>
  <c r="A108" i="136"/>
  <c r="M107" i="136"/>
  <c r="L107" i="136"/>
  <c r="A107" i="136"/>
  <c r="M106" i="136"/>
  <c r="L106" i="136"/>
  <c r="A106" i="136"/>
  <c r="M105" i="136"/>
  <c r="L105" i="136"/>
  <c r="A105" i="136"/>
  <c r="M104" i="136"/>
  <c r="L104" i="136"/>
  <c r="A104" i="136"/>
  <c r="M103" i="136"/>
  <c r="L103" i="136"/>
  <c r="A103" i="136"/>
  <c r="M102" i="136"/>
  <c r="L102" i="136"/>
  <c r="A102" i="136"/>
  <c r="M101" i="136"/>
  <c r="L101" i="136"/>
  <c r="A101" i="136"/>
  <c r="M100" i="136"/>
  <c r="L100" i="136"/>
  <c r="A100" i="136"/>
  <c r="M99" i="136"/>
  <c r="L99" i="136"/>
  <c r="A99" i="136"/>
  <c r="M98" i="136"/>
  <c r="L98" i="136"/>
  <c r="A98" i="136"/>
  <c r="M97" i="136"/>
  <c r="L97" i="136"/>
  <c r="A97" i="136"/>
  <c r="M96" i="136"/>
  <c r="L96" i="136"/>
  <c r="A96" i="136"/>
  <c r="M95" i="136"/>
  <c r="L95" i="136"/>
  <c r="A95" i="136"/>
  <c r="M94" i="136"/>
  <c r="L94" i="136"/>
  <c r="A94" i="136"/>
  <c r="M93" i="136"/>
  <c r="L93" i="136"/>
  <c r="A93" i="136"/>
  <c r="M92" i="136"/>
  <c r="L92" i="136"/>
  <c r="A92" i="136"/>
  <c r="M91" i="136"/>
  <c r="L91" i="136"/>
  <c r="A91" i="136"/>
  <c r="M90" i="136"/>
  <c r="L90" i="136"/>
  <c r="A90" i="136"/>
  <c r="M89" i="136"/>
  <c r="L89" i="136"/>
  <c r="A89" i="136"/>
  <c r="M88" i="136"/>
  <c r="L88" i="136"/>
  <c r="A88" i="136"/>
  <c r="M87" i="136"/>
  <c r="L87" i="136"/>
  <c r="A87" i="136"/>
  <c r="M86" i="136"/>
  <c r="L86" i="136"/>
  <c r="A86" i="136"/>
  <c r="M85" i="136"/>
  <c r="L85" i="136"/>
  <c r="A85" i="136"/>
  <c r="M84" i="136"/>
  <c r="L84" i="136"/>
  <c r="A84" i="136"/>
  <c r="M83" i="136"/>
  <c r="L83" i="136"/>
  <c r="A83" i="136"/>
  <c r="M82" i="136"/>
  <c r="L82" i="136"/>
  <c r="A82" i="136"/>
  <c r="M81" i="136"/>
  <c r="L81" i="136"/>
  <c r="A81" i="136"/>
  <c r="M80" i="136"/>
  <c r="L80" i="136"/>
  <c r="A80" i="136"/>
  <c r="M79" i="136"/>
  <c r="L79" i="136"/>
  <c r="A79" i="136"/>
  <c r="M78" i="136"/>
  <c r="L78" i="136"/>
  <c r="A78" i="136"/>
  <c r="M77" i="136"/>
  <c r="L77" i="136"/>
  <c r="A77" i="136"/>
  <c r="M76" i="136"/>
  <c r="L76" i="136"/>
  <c r="A76" i="136"/>
  <c r="M75" i="136"/>
  <c r="L75" i="136"/>
  <c r="A75" i="136"/>
  <c r="M74" i="136"/>
  <c r="L74" i="136"/>
  <c r="A74" i="136"/>
  <c r="M73" i="136"/>
  <c r="L73" i="136"/>
  <c r="A73" i="136"/>
  <c r="M72" i="136"/>
  <c r="L72" i="136"/>
  <c r="A72" i="136"/>
  <c r="M71" i="136"/>
  <c r="L71" i="136"/>
  <c r="A71" i="136"/>
  <c r="M70" i="136"/>
  <c r="L70" i="136"/>
  <c r="A70" i="136"/>
  <c r="M69" i="136"/>
  <c r="L69" i="136"/>
  <c r="A69" i="136"/>
  <c r="M68" i="136"/>
  <c r="L68" i="136"/>
  <c r="A68" i="136"/>
  <c r="M67" i="136"/>
  <c r="L67" i="136"/>
  <c r="A67" i="136"/>
  <c r="M66" i="136"/>
  <c r="L66" i="136"/>
  <c r="A66" i="136"/>
  <c r="M65" i="136"/>
  <c r="L65" i="136"/>
  <c r="A65" i="136"/>
  <c r="M64" i="136"/>
  <c r="L64" i="136"/>
  <c r="A64" i="136"/>
  <c r="M63" i="136"/>
  <c r="L63" i="136"/>
  <c r="A63" i="136"/>
  <c r="M62" i="136"/>
  <c r="L62" i="136"/>
  <c r="A62" i="136"/>
  <c r="M61" i="136"/>
  <c r="L61" i="136"/>
  <c r="A61" i="136"/>
  <c r="M60" i="136"/>
  <c r="L60" i="136"/>
  <c r="A60" i="136"/>
  <c r="M59" i="136"/>
  <c r="L59" i="136"/>
  <c r="A59" i="136"/>
  <c r="M58" i="136"/>
  <c r="L58" i="136"/>
  <c r="A58" i="136"/>
  <c r="M57" i="136"/>
  <c r="L57" i="136"/>
  <c r="A57" i="136"/>
  <c r="M56" i="136"/>
  <c r="L56" i="136"/>
  <c r="A56" i="136"/>
  <c r="M55" i="136"/>
  <c r="L55" i="136"/>
  <c r="A55" i="136"/>
  <c r="M54" i="136"/>
  <c r="L54" i="136"/>
  <c r="A54" i="136"/>
  <c r="M53" i="136"/>
  <c r="L53" i="136"/>
  <c r="A53" i="136"/>
  <c r="M52" i="136"/>
  <c r="L52" i="136"/>
  <c r="A52" i="136"/>
  <c r="M51" i="136"/>
  <c r="L51" i="136"/>
  <c r="A51" i="136"/>
  <c r="M50" i="136"/>
  <c r="L50" i="136"/>
  <c r="A50" i="136"/>
  <c r="M49" i="136"/>
  <c r="L49" i="136"/>
  <c r="A49" i="136"/>
  <c r="M48" i="136"/>
  <c r="L48" i="136"/>
  <c r="A48" i="136"/>
  <c r="M47" i="136"/>
  <c r="L47" i="136"/>
  <c r="A47" i="136"/>
  <c r="M46" i="136"/>
  <c r="L46" i="136"/>
  <c r="A46" i="136"/>
  <c r="M45" i="136"/>
  <c r="L45" i="136"/>
  <c r="A45" i="136"/>
  <c r="M44" i="136"/>
  <c r="L44" i="136"/>
  <c r="A44" i="136"/>
  <c r="M43" i="136"/>
  <c r="L43" i="136"/>
  <c r="A43" i="136"/>
  <c r="M42" i="136"/>
  <c r="L42" i="136"/>
  <c r="A42" i="136"/>
  <c r="M41" i="136"/>
  <c r="L41" i="136"/>
  <c r="A41" i="136"/>
  <c r="M40" i="136"/>
  <c r="L40" i="136"/>
  <c r="A40" i="136"/>
  <c r="M39" i="136"/>
  <c r="L39" i="136"/>
  <c r="A39" i="136"/>
  <c r="M38" i="136"/>
  <c r="L38" i="136"/>
  <c r="A38" i="136"/>
  <c r="M37" i="136"/>
  <c r="L37" i="136"/>
  <c r="A37" i="136"/>
  <c r="M36" i="136"/>
  <c r="L36" i="136"/>
  <c r="A36" i="136"/>
  <c r="M35" i="136"/>
  <c r="L35" i="136"/>
  <c r="A35" i="136"/>
  <c r="M34" i="136"/>
  <c r="L34" i="136"/>
  <c r="A34" i="136"/>
  <c r="M33" i="136"/>
  <c r="L33" i="136"/>
  <c r="A33" i="136"/>
  <c r="M32" i="136"/>
  <c r="L32" i="136"/>
  <c r="A32" i="136"/>
  <c r="M31" i="136"/>
  <c r="L31" i="136"/>
  <c r="A31" i="136"/>
  <c r="M30" i="136"/>
  <c r="L30" i="136"/>
  <c r="A30" i="136"/>
  <c r="M29" i="136"/>
  <c r="L29" i="136"/>
  <c r="A29" i="136"/>
  <c r="M28" i="136"/>
  <c r="L28" i="136"/>
  <c r="A28" i="136"/>
  <c r="M27" i="136"/>
  <c r="L27" i="136"/>
  <c r="A27" i="136"/>
  <c r="M26" i="136"/>
  <c r="L26" i="136"/>
  <c r="A26" i="136"/>
  <c r="M25" i="136"/>
  <c r="L25" i="136"/>
  <c r="A25" i="136"/>
  <c r="M24" i="136"/>
  <c r="L24" i="136"/>
  <c r="A24" i="136"/>
  <c r="M23" i="136"/>
  <c r="L23" i="136"/>
  <c r="A23" i="136"/>
  <c r="M22" i="136"/>
  <c r="L22" i="136"/>
  <c r="A22" i="136"/>
  <c r="M21" i="136"/>
  <c r="L21" i="136"/>
  <c r="A21" i="136"/>
  <c r="M20" i="136"/>
  <c r="L20" i="136"/>
  <c r="A20" i="136"/>
  <c r="M19" i="136"/>
  <c r="L19" i="136"/>
  <c r="A19" i="136"/>
  <c r="M18" i="136"/>
  <c r="L18" i="136"/>
  <c r="A18" i="136"/>
  <c r="M17" i="136"/>
  <c r="L17" i="136"/>
  <c r="A17" i="136"/>
  <c r="M16" i="136"/>
  <c r="L16" i="136"/>
  <c r="A16" i="136"/>
  <c r="M15" i="136"/>
  <c r="L15" i="136"/>
  <c r="A15" i="136"/>
  <c r="M14" i="136"/>
  <c r="L14" i="136"/>
  <c r="A14" i="136"/>
  <c r="M13" i="136"/>
  <c r="L13" i="136"/>
  <c r="A13" i="136"/>
  <c r="M12" i="136"/>
  <c r="L12" i="136"/>
  <c r="A12" i="136"/>
  <c r="M11" i="136"/>
  <c r="L11" i="136"/>
  <c r="A11" i="136"/>
  <c r="M10" i="136"/>
  <c r="L10" i="136"/>
  <c r="A10" i="136"/>
  <c r="M9" i="136"/>
  <c r="L9" i="136"/>
  <c r="A9" i="136"/>
  <c r="M8" i="136"/>
  <c r="L8" i="136"/>
  <c r="A8" i="136"/>
  <c r="M7" i="136"/>
  <c r="L7" i="136"/>
  <c r="A7" i="136"/>
  <c r="M6" i="136"/>
  <c r="L6" i="136"/>
  <c r="A6" i="136"/>
  <c r="M5" i="136"/>
  <c r="L5" i="136"/>
  <c r="A5" i="136"/>
  <c r="M4" i="136"/>
  <c r="L4" i="136"/>
  <c r="A4" i="136"/>
  <c r="M3" i="136"/>
  <c r="L3" i="136"/>
  <c r="A3" i="136"/>
  <c r="O2" i="136"/>
  <c r="M2" i="136"/>
  <c r="L2" i="136"/>
  <c r="A2" i="136"/>
  <c r="AB447" i="1" l="1"/>
  <c r="AB444" i="1"/>
  <c r="AB456" i="1"/>
  <c r="AT436" i="1"/>
  <c r="AT464" i="1"/>
  <c r="AB420" i="1"/>
  <c r="AB436" i="1"/>
  <c r="AB448" i="1"/>
  <c r="AB468" i="1"/>
  <c r="AT412" i="1"/>
  <c r="AT428" i="1"/>
  <c r="AT444" i="1"/>
  <c r="AT460" i="1"/>
  <c r="AT468" i="1"/>
  <c r="AB412" i="1"/>
  <c r="AT452" i="1"/>
  <c r="AB424" i="1"/>
  <c r="AB440" i="1"/>
  <c r="AB452" i="1"/>
  <c r="AT416" i="1"/>
  <c r="AT432" i="1"/>
  <c r="AT448" i="1"/>
  <c r="AT461" i="1"/>
  <c r="AT469" i="1"/>
  <c r="AB428" i="1"/>
  <c r="AT420" i="1"/>
  <c r="AT424" i="1"/>
  <c r="AB432" i="1"/>
  <c r="AT418" i="1"/>
  <c r="AT426" i="1"/>
  <c r="AT463" i="1"/>
  <c r="AT462" i="1"/>
  <c r="AB422" i="1"/>
  <c r="AT446" i="1"/>
  <c r="AT414" i="1"/>
  <c r="AB470" i="1"/>
  <c r="AB438" i="1"/>
  <c r="AB471" i="1"/>
  <c r="AT455" i="1"/>
  <c r="AB419" i="1"/>
  <c r="AT465" i="1"/>
  <c r="AB416" i="1"/>
  <c r="AT459" i="1"/>
  <c r="AT458" i="1"/>
  <c r="AT438" i="1"/>
  <c r="AB415" i="1"/>
  <c r="AB431" i="1"/>
  <c r="AT431" i="1"/>
  <c r="AT419" i="1"/>
  <c r="AT443" i="1"/>
  <c r="AT456" i="1"/>
  <c r="AT471" i="1"/>
  <c r="AT450" i="1"/>
  <c r="AT470" i="1"/>
  <c r="AT434" i="1"/>
  <c r="AT442" i="1"/>
  <c r="AT430" i="1"/>
  <c r="AT440" i="1"/>
  <c r="AB464" i="1"/>
  <c r="AB442" i="1"/>
  <c r="AB458" i="1"/>
  <c r="AT467" i="1"/>
  <c r="AT466" i="1"/>
  <c r="AB414" i="1"/>
  <c r="AB430" i="1"/>
  <c r="AB459" i="1"/>
  <c r="AT423" i="1"/>
  <c r="AT427" i="1"/>
  <c r="AB463" i="1"/>
  <c r="AB451" i="1"/>
  <c r="AB467" i="1"/>
  <c r="AB469" i="1"/>
  <c r="AT457" i="1"/>
  <c r="AT453" i="1"/>
  <c r="AT449" i="1"/>
  <c r="AT445" i="1"/>
  <c r="AT441" i="1"/>
  <c r="AT437" i="1"/>
  <c r="AT433" i="1"/>
  <c r="AT429" i="1"/>
  <c r="AT425" i="1"/>
  <c r="AT421" i="1"/>
  <c r="AT417" i="1"/>
  <c r="AT413" i="1"/>
  <c r="AB457" i="1"/>
  <c r="AB453" i="1"/>
  <c r="AB445" i="1"/>
  <c r="AB437" i="1"/>
  <c r="AB429" i="1"/>
  <c r="AB421" i="1"/>
  <c r="AB413" i="1"/>
  <c r="AB466" i="1"/>
  <c r="AT454" i="1"/>
  <c r="AB426" i="1"/>
  <c r="AB462" i="1"/>
  <c r="AB455" i="1"/>
  <c r="AB443" i="1"/>
  <c r="AT435" i="1"/>
  <c r="AT451" i="1"/>
  <c r="AB439" i="1"/>
  <c r="AT415" i="1"/>
  <c r="AT411" i="1"/>
  <c r="AB435" i="1"/>
  <c r="AB449" i="1"/>
  <c r="AB441" i="1"/>
  <c r="AB433" i="1"/>
  <c r="AB425" i="1"/>
  <c r="AB417" i="1"/>
  <c r="AT439" i="1"/>
  <c r="AB427" i="1"/>
  <c r="AB450" i="1"/>
  <c r="AB465" i="1"/>
  <c r="AT422" i="1"/>
  <c r="AB454" i="1"/>
  <c r="AB460" i="1"/>
  <c r="AT447" i="1"/>
  <c r="AB461" i="1"/>
  <c r="AB434" i="1"/>
  <c r="AB446" i="1"/>
  <c r="AB423" i="1"/>
  <c r="AB411" i="1"/>
  <c r="AB418" i="1"/>
  <c r="AU427" i="1"/>
  <c r="AU459" i="1"/>
  <c r="AC443" i="1"/>
  <c r="AU419" i="1"/>
  <c r="AU435" i="1"/>
  <c r="AU451" i="1"/>
  <c r="AU467" i="1"/>
  <c r="AC419" i="1"/>
  <c r="AU411" i="1"/>
  <c r="AU443" i="1"/>
  <c r="AC415" i="1"/>
  <c r="AU423" i="1"/>
  <c r="AU439" i="1"/>
  <c r="AU455" i="1"/>
  <c r="AU471" i="1"/>
  <c r="AU415" i="1"/>
  <c r="AC451" i="1"/>
  <c r="AC439" i="1"/>
  <c r="AU462" i="1"/>
  <c r="AU430" i="1"/>
  <c r="AU464" i="1"/>
  <c r="AU460" i="1"/>
  <c r="AU448" i="1"/>
  <c r="AU444" i="1"/>
  <c r="AU424" i="1"/>
  <c r="AU420" i="1"/>
  <c r="AU425" i="1"/>
  <c r="AU453" i="1"/>
  <c r="AU429" i="1"/>
  <c r="AC418" i="1"/>
  <c r="AC446" i="1"/>
  <c r="AC445" i="1"/>
  <c r="AC425" i="1"/>
  <c r="AC417" i="1"/>
  <c r="AC422" i="1"/>
  <c r="AC438" i="1"/>
  <c r="AC426" i="1"/>
  <c r="AU463" i="1"/>
  <c r="AC459" i="1"/>
  <c r="AU458" i="1"/>
  <c r="AU426" i="1"/>
  <c r="AC467" i="1"/>
  <c r="AU454" i="1"/>
  <c r="AU422" i="1"/>
  <c r="AU432" i="1"/>
  <c r="AU428" i="1"/>
  <c r="AU437" i="1"/>
  <c r="AU413" i="1"/>
  <c r="AC461" i="1"/>
  <c r="AC429" i="1"/>
  <c r="AC441" i="1"/>
  <c r="AC449" i="1"/>
  <c r="AC470" i="1"/>
  <c r="AC462" i="1"/>
  <c r="AU447" i="1"/>
  <c r="AC423" i="1"/>
  <c r="AU418" i="1"/>
  <c r="AU417" i="1"/>
  <c r="AU446" i="1"/>
  <c r="AU414" i="1"/>
  <c r="AU465" i="1"/>
  <c r="AU416" i="1"/>
  <c r="AU412" i="1"/>
  <c r="AU457" i="1"/>
  <c r="AU461" i="1"/>
  <c r="AC457" i="1"/>
  <c r="AU431" i="1"/>
  <c r="AC427" i="1"/>
  <c r="AU466" i="1"/>
  <c r="AU450" i="1"/>
  <c r="AU434" i="1"/>
  <c r="AU442" i="1"/>
  <c r="AU438" i="1"/>
  <c r="AU421" i="1"/>
  <c r="AU456" i="1"/>
  <c r="AU436" i="1"/>
  <c r="AU441" i="1"/>
  <c r="AC433" i="1"/>
  <c r="AC455" i="1"/>
  <c r="AC413" i="1"/>
  <c r="AC450" i="1"/>
  <c r="AC466" i="1"/>
  <c r="AC463" i="1"/>
  <c r="AC453" i="1"/>
  <c r="AC411" i="1"/>
  <c r="AU433" i="1"/>
  <c r="AU440" i="1"/>
  <c r="AU469" i="1"/>
  <c r="AU445" i="1"/>
  <c r="AC442" i="1"/>
  <c r="AC414" i="1"/>
  <c r="AC447" i="1"/>
  <c r="AC468" i="1"/>
  <c r="AC464" i="1"/>
  <c r="AC460" i="1"/>
  <c r="AC456" i="1"/>
  <c r="AC452" i="1"/>
  <c r="AC448" i="1"/>
  <c r="AC444" i="1"/>
  <c r="AC440" i="1"/>
  <c r="AC436" i="1"/>
  <c r="AC432" i="1"/>
  <c r="AC428" i="1"/>
  <c r="AC424" i="1"/>
  <c r="AC420" i="1"/>
  <c r="AC416" i="1"/>
  <c r="AC412" i="1"/>
  <c r="AU468" i="1"/>
  <c r="AC465" i="1"/>
  <c r="AC430" i="1"/>
  <c r="AC431" i="1"/>
  <c r="AC469" i="1"/>
  <c r="AC421" i="1"/>
  <c r="AU449" i="1"/>
  <c r="AU470" i="1"/>
  <c r="AC471" i="1"/>
  <c r="AU452" i="1"/>
  <c r="AC435" i="1"/>
  <c r="AC454" i="1"/>
  <c r="AC458" i="1"/>
  <c r="AC434" i="1"/>
  <c r="AC437" i="1"/>
  <c r="AU401" i="1"/>
  <c r="AU385" i="1"/>
  <c r="AU369" i="1"/>
  <c r="AU353" i="1"/>
  <c r="AU396" i="1"/>
  <c r="AU380" i="1"/>
  <c r="AU364" i="1"/>
  <c r="AU348" i="1"/>
  <c r="AU407" i="1"/>
  <c r="AU391" i="1"/>
  <c r="AU375" i="1"/>
  <c r="AU359" i="1"/>
  <c r="AU405" i="1"/>
  <c r="AU389" i="1"/>
  <c r="AU373" i="1"/>
  <c r="AU357" i="1"/>
  <c r="AU341" i="1"/>
  <c r="AU400" i="1"/>
  <c r="AU384" i="1"/>
  <c r="AU368" i="1"/>
  <c r="AU352" i="1"/>
  <c r="AU395" i="1"/>
  <c r="AU379" i="1"/>
  <c r="AU363" i="1"/>
  <c r="AU347" i="1"/>
  <c r="AU397" i="1"/>
  <c r="AU365" i="1"/>
  <c r="AU409" i="1"/>
  <c r="AU377" i="1"/>
  <c r="AU345" i="1"/>
  <c r="AU381" i="1"/>
  <c r="AU349" i="1"/>
  <c r="AU392" i="1"/>
  <c r="AU360" i="1"/>
  <c r="AU403" i="1"/>
  <c r="AU371" i="1"/>
  <c r="AU410" i="1"/>
  <c r="AU402" i="1"/>
  <c r="AU394" i="1"/>
  <c r="AU386" i="1"/>
  <c r="AU378" i="1"/>
  <c r="AU370" i="1"/>
  <c r="AU362" i="1"/>
  <c r="AU354" i="1"/>
  <c r="AU346" i="1"/>
  <c r="AC406" i="1"/>
  <c r="AC398" i="1"/>
  <c r="AC390" i="1"/>
  <c r="AC382" i="1"/>
  <c r="AC374" i="1"/>
  <c r="AC366" i="1"/>
  <c r="AC358" i="1"/>
  <c r="AC350" i="1"/>
  <c r="AC342" i="1"/>
  <c r="AC409" i="1"/>
  <c r="AC401" i="1"/>
  <c r="AC393" i="1"/>
  <c r="AC385" i="1"/>
  <c r="AC377" i="1"/>
  <c r="AC369" i="1"/>
  <c r="AC361" i="1"/>
  <c r="AC353" i="1"/>
  <c r="AC345" i="1"/>
  <c r="AC404" i="1"/>
  <c r="AC396" i="1"/>
  <c r="AC388" i="1"/>
  <c r="AC380" i="1"/>
  <c r="AC372" i="1"/>
  <c r="AC364" i="1"/>
  <c r="AC356" i="1"/>
  <c r="AC348" i="1"/>
  <c r="AC407" i="1"/>
  <c r="AC399" i="1"/>
  <c r="AC391" i="1"/>
  <c r="AC383" i="1"/>
  <c r="AC375" i="1"/>
  <c r="AC367" i="1"/>
  <c r="AC359" i="1"/>
  <c r="AC351" i="1"/>
  <c r="AC343" i="1"/>
  <c r="AU393" i="1"/>
  <c r="AU361" i="1"/>
  <c r="AU404" i="1"/>
  <c r="AU372" i="1"/>
  <c r="AU383" i="1"/>
  <c r="AU351" i="1"/>
  <c r="AU376" i="1"/>
  <c r="AU387" i="1"/>
  <c r="AU388" i="1"/>
  <c r="AU399" i="1"/>
  <c r="AU343" i="1"/>
  <c r="AU398" i="1"/>
  <c r="AU382" i="1"/>
  <c r="AU366" i="1"/>
  <c r="AU350" i="1"/>
  <c r="AC402" i="1"/>
  <c r="AC386" i="1"/>
  <c r="AC370" i="1"/>
  <c r="AC354" i="1"/>
  <c r="AC397" i="1"/>
  <c r="AC381" i="1"/>
  <c r="AC365" i="1"/>
  <c r="AC349" i="1"/>
  <c r="AC408" i="1"/>
  <c r="AC392" i="1"/>
  <c r="AC376" i="1"/>
  <c r="AC360" i="1"/>
  <c r="AC344" i="1"/>
  <c r="AC403" i="1"/>
  <c r="AC387" i="1"/>
  <c r="AC371" i="1"/>
  <c r="AC355" i="1"/>
  <c r="AU408" i="1"/>
  <c r="AU344" i="1"/>
  <c r="AU355" i="1"/>
  <c r="AU356" i="1"/>
  <c r="AU367" i="1"/>
  <c r="AU406" i="1"/>
  <c r="AU390" i="1"/>
  <c r="AU374" i="1"/>
  <c r="AU358" i="1"/>
  <c r="AU342" i="1"/>
  <c r="AC410" i="1"/>
  <c r="AC394" i="1"/>
  <c r="AC378" i="1"/>
  <c r="AC362" i="1"/>
  <c r="AC346" i="1"/>
  <c r="AC405" i="1"/>
  <c r="AC389" i="1"/>
  <c r="AC373" i="1"/>
  <c r="AC357" i="1"/>
  <c r="AC341" i="1"/>
  <c r="AC400" i="1"/>
  <c r="AC384" i="1"/>
  <c r="AC368" i="1"/>
  <c r="AC352" i="1"/>
  <c r="AC395" i="1"/>
  <c r="AC379" i="1"/>
  <c r="AC363" i="1"/>
  <c r="AC347" i="1"/>
  <c r="AT407" i="1"/>
  <c r="AT391" i="1"/>
  <c r="AT375" i="1"/>
  <c r="AT359" i="1"/>
  <c r="AT343" i="1"/>
  <c r="AT402" i="1"/>
  <c r="AT386" i="1"/>
  <c r="AT370" i="1"/>
  <c r="AT354" i="1"/>
  <c r="AT395" i="1"/>
  <c r="AT379" i="1"/>
  <c r="AT363" i="1"/>
  <c r="AT347" i="1"/>
  <c r="AT406" i="1"/>
  <c r="AT390" i="1"/>
  <c r="AT374" i="1"/>
  <c r="AT358" i="1"/>
  <c r="AT342" i="1"/>
  <c r="AT401" i="1"/>
  <c r="AT385" i="1"/>
  <c r="AT369" i="1"/>
  <c r="AT353" i="1"/>
  <c r="AT403" i="1"/>
  <c r="AT383" i="1"/>
  <c r="AT344" i="1"/>
  <c r="AT387" i="1"/>
  <c r="AT355" i="1"/>
  <c r="AT398" i="1"/>
  <c r="AT366" i="1"/>
  <c r="AT405" i="1"/>
  <c r="AT393" i="1"/>
  <c r="AT381" i="1"/>
  <c r="AT341" i="1"/>
  <c r="AT408" i="1"/>
  <c r="AT400" i="1"/>
  <c r="AT392" i="1"/>
  <c r="AT384" i="1"/>
  <c r="AT376" i="1"/>
  <c r="AT368" i="1"/>
  <c r="AT360" i="1"/>
  <c r="AT352" i="1"/>
  <c r="AB396" i="1"/>
  <c r="AB388" i="1"/>
  <c r="AB380" i="1"/>
  <c r="AB372" i="1"/>
  <c r="AB364" i="1"/>
  <c r="AB356" i="1"/>
  <c r="AB348" i="1"/>
  <c r="AB407" i="1"/>
  <c r="AB399" i="1"/>
  <c r="AB391" i="1"/>
  <c r="AB383" i="1"/>
  <c r="AB375" i="1"/>
  <c r="AB367" i="1"/>
  <c r="AB359" i="1"/>
  <c r="AB351" i="1"/>
  <c r="AB343" i="1"/>
  <c r="AB410" i="1"/>
  <c r="AB402" i="1"/>
  <c r="AB394" i="1"/>
  <c r="AB386" i="1"/>
  <c r="AB378" i="1"/>
  <c r="AB370" i="1"/>
  <c r="AB362" i="1"/>
  <c r="AB354" i="1"/>
  <c r="AB346" i="1"/>
  <c r="AB405" i="1"/>
  <c r="AB397" i="1"/>
  <c r="AB389" i="1"/>
  <c r="AB381" i="1"/>
  <c r="AB373" i="1"/>
  <c r="AB365" i="1"/>
  <c r="AB357" i="1"/>
  <c r="AB349" i="1"/>
  <c r="AB341" i="1"/>
  <c r="AT399" i="1"/>
  <c r="AT367" i="1"/>
  <c r="AT410" i="1"/>
  <c r="AT378" i="1"/>
  <c r="AT346" i="1"/>
  <c r="AT409" i="1"/>
  <c r="AT397" i="1"/>
  <c r="AT357" i="1"/>
  <c r="AT345" i="1"/>
  <c r="AT371" i="1"/>
  <c r="AT382" i="1"/>
  <c r="AT373" i="1"/>
  <c r="AT361" i="1"/>
  <c r="AB404" i="1"/>
  <c r="AT394" i="1"/>
  <c r="AT377" i="1"/>
  <c r="AT365" i="1"/>
  <c r="AT404" i="1"/>
  <c r="AT388" i="1"/>
  <c r="AT372" i="1"/>
  <c r="AT356" i="1"/>
  <c r="AB408" i="1"/>
  <c r="AB392" i="1"/>
  <c r="AB376" i="1"/>
  <c r="AB360" i="1"/>
  <c r="AB344" i="1"/>
  <c r="AB403" i="1"/>
  <c r="AB387" i="1"/>
  <c r="AB371" i="1"/>
  <c r="AB355" i="1"/>
  <c r="AB398" i="1"/>
  <c r="AB382" i="1"/>
  <c r="AB366" i="1"/>
  <c r="AB350" i="1"/>
  <c r="AB409" i="1"/>
  <c r="AB393" i="1"/>
  <c r="AB377" i="1"/>
  <c r="AB361" i="1"/>
  <c r="AB345" i="1"/>
  <c r="AT350" i="1"/>
  <c r="AT389" i="1"/>
  <c r="AT351" i="1"/>
  <c r="AT362" i="1"/>
  <c r="AT349" i="1"/>
  <c r="AT396" i="1"/>
  <c r="AT380" i="1"/>
  <c r="AT364" i="1"/>
  <c r="AT348" i="1"/>
  <c r="AB400" i="1"/>
  <c r="AB384" i="1"/>
  <c r="AB368" i="1"/>
  <c r="AB352" i="1"/>
  <c r="AB395" i="1"/>
  <c r="AB379" i="1"/>
  <c r="AB363" i="1"/>
  <c r="AB347" i="1"/>
  <c r="AB406" i="1"/>
  <c r="AB390" i="1"/>
  <c r="AB374" i="1"/>
  <c r="AB358" i="1"/>
  <c r="AB342" i="1"/>
  <c r="AB401" i="1"/>
  <c r="AB385" i="1"/>
  <c r="AB369" i="1"/>
  <c r="AB353" i="1"/>
  <c r="M784" i="135"/>
  <c r="L784" i="135"/>
  <c r="A784" i="135"/>
  <c r="M783" i="135"/>
  <c r="L783" i="135"/>
  <c r="A783" i="135"/>
  <c r="M782" i="135"/>
  <c r="L782" i="135"/>
  <c r="A782" i="135"/>
  <c r="M781" i="135"/>
  <c r="L781" i="135"/>
  <c r="A781" i="135"/>
  <c r="M780" i="135"/>
  <c r="L780" i="135"/>
  <c r="A780" i="135"/>
  <c r="M779" i="135"/>
  <c r="L779" i="135"/>
  <c r="A779" i="135"/>
  <c r="M778" i="135"/>
  <c r="L778" i="135"/>
  <c r="A778" i="135"/>
  <c r="M777" i="135"/>
  <c r="L777" i="135"/>
  <c r="A777" i="135"/>
  <c r="M776" i="135"/>
  <c r="L776" i="135"/>
  <c r="A776" i="135"/>
  <c r="M775" i="135"/>
  <c r="L775" i="135"/>
  <c r="A775" i="135"/>
  <c r="M774" i="135"/>
  <c r="L774" i="135"/>
  <c r="A774" i="135"/>
  <c r="M773" i="135"/>
  <c r="L773" i="135"/>
  <c r="A773" i="135"/>
  <c r="M772" i="135"/>
  <c r="L772" i="135"/>
  <c r="A772" i="135"/>
  <c r="M771" i="135"/>
  <c r="L771" i="135"/>
  <c r="A771" i="135"/>
  <c r="M770" i="135"/>
  <c r="L770" i="135"/>
  <c r="A770" i="135"/>
  <c r="M769" i="135"/>
  <c r="L769" i="135"/>
  <c r="A769" i="135"/>
  <c r="M768" i="135"/>
  <c r="L768" i="135"/>
  <c r="A768" i="135"/>
  <c r="M767" i="135"/>
  <c r="L767" i="135"/>
  <c r="A767" i="135"/>
  <c r="M766" i="135"/>
  <c r="L766" i="135"/>
  <c r="A766" i="135"/>
  <c r="M765" i="135"/>
  <c r="L765" i="135"/>
  <c r="A765" i="135"/>
  <c r="M764" i="135"/>
  <c r="L764" i="135"/>
  <c r="A764" i="135"/>
  <c r="M763" i="135"/>
  <c r="L763" i="135"/>
  <c r="A763" i="135"/>
  <c r="M762" i="135"/>
  <c r="L762" i="135"/>
  <c r="A762" i="135"/>
  <c r="M761" i="135"/>
  <c r="L761" i="135"/>
  <c r="A761" i="135"/>
  <c r="M760" i="135"/>
  <c r="L760" i="135"/>
  <c r="A760" i="135"/>
  <c r="M759" i="135"/>
  <c r="L759" i="135"/>
  <c r="A759" i="135"/>
  <c r="M758" i="135"/>
  <c r="L758" i="135"/>
  <c r="A758" i="135"/>
  <c r="M757" i="135"/>
  <c r="L757" i="135"/>
  <c r="A757" i="135"/>
  <c r="M756" i="135"/>
  <c r="L756" i="135"/>
  <c r="A756" i="135"/>
  <c r="M755" i="135"/>
  <c r="L755" i="135"/>
  <c r="A755" i="135"/>
  <c r="M754" i="135"/>
  <c r="L754" i="135"/>
  <c r="A754" i="135"/>
  <c r="M753" i="135"/>
  <c r="L753" i="135"/>
  <c r="A753" i="135"/>
  <c r="M752" i="135"/>
  <c r="L752" i="135"/>
  <c r="A752" i="135"/>
  <c r="M751" i="135"/>
  <c r="L751" i="135"/>
  <c r="A751" i="135"/>
  <c r="M750" i="135"/>
  <c r="L750" i="135"/>
  <c r="A750" i="135"/>
  <c r="M749" i="135"/>
  <c r="L749" i="135"/>
  <c r="A749" i="135"/>
  <c r="M748" i="135"/>
  <c r="L748" i="135"/>
  <c r="A748" i="135"/>
  <c r="M747" i="135"/>
  <c r="L747" i="135"/>
  <c r="A747" i="135"/>
  <c r="M746" i="135"/>
  <c r="L746" i="135"/>
  <c r="A746" i="135"/>
  <c r="M745" i="135"/>
  <c r="L745" i="135"/>
  <c r="A745" i="135"/>
  <c r="M744" i="135"/>
  <c r="L744" i="135"/>
  <c r="A744" i="135"/>
  <c r="M743" i="135"/>
  <c r="L743" i="135"/>
  <c r="A743" i="135"/>
  <c r="M742" i="135"/>
  <c r="L742" i="135"/>
  <c r="A742" i="135"/>
  <c r="M741" i="135"/>
  <c r="L741" i="135"/>
  <c r="A741" i="135"/>
  <c r="M740" i="135"/>
  <c r="L740" i="135"/>
  <c r="A740" i="135"/>
  <c r="M739" i="135"/>
  <c r="L739" i="135"/>
  <c r="A739" i="135"/>
  <c r="M738" i="135"/>
  <c r="L738" i="135"/>
  <c r="A738" i="135"/>
  <c r="M737" i="135"/>
  <c r="L737" i="135"/>
  <c r="A737" i="135"/>
  <c r="M736" i="135"/>
  <c r="L736" i="135"/>
  <c r="A736" i="135"/>
  <c r="M735" i="135"/>
  <c r="L735" i="135"/>
  <c r="A735" i="135"/>
  <c r="M734" i="135"/>
  <c r="L734" i="135"/>
  <c r="A734" i="135"/>
  <c r="M733" i="135"/>
  <c r="L733" i="135"/>
  <c r="A733" i="135"/>
  <c r="M732" i="135"/>
  <c r="L732" i="135"/>
  <c r="A732" i="135"/>
  <c r="M731" i="135"/>
  <c r="L731" i="135"/>
  <c r="A731" i="135"/>
  <c r="M730" i="135"/>
  <c r="L730" i="135"/>
  <c r="A730" i="135"/>
  <c r="M729" i="135"/>
  <c r="L729" i="135"/>
  <c r="A729" i="135"/>
  <c r="M728" i="135"/>
  <c r="L728" i="135"/>
  <c r="A728" i="135"/>
  <c r="M727" i="135"/>
  <c r="L727" i="135"/>
  <c r="A727" i="135"/>
  <c r="M726" i="135"/>
  <c r="L726" i="135"/>
  <c r="A726" i="135"/>
  <c r="M725" i="135"/>
  <c r="L725" i="135"/>
  <c r="A725" i="135"/>
  <c r="M724" i="135"/>
  <c r="L724" i="135"/>
  <c r="A724" i="135"/>
  <c r="M723" i="135"/>
  <c r="L723" i="135"/>
  <c r="A723" i="135"/>
  <c r="M722" i="135"/>
  <c r="L722" i="135"/>
  <c r="A722" i="135"/>
  <c r="M721" i="135"/>
  <c r="L721" i="135"/>
  <c r="A721" i="135"/>
  <c r="M720" i="135"/>
  <c r="L720" i="135"/>
  <c r="A720" i="135"/>
  <c r="M719" i="135"/>
  <c r="L719" i="135"/>
  <c r="A719" i="135"/>
  <c r="M718" i="135"/>
  <c r="L718" i="135"/>
  <c r="A718" i="135"/>
  <c r="M717" i="135"/>
  <c r="L717" i="135"/>
  <c r="A717" i="135"/>
  <c r="M716" i="135"/>
  <c r="L716" i="135"/>
  <c r="A716" i="135"/>
  <c r="M715" i="135"/>
  <c r="L715" i="135"/>
  <c r="A715" i="135"/>
  <c r="M714" i="135"/>
  <c r="L714" i="135"/>
  <c r="A714" i="135"/>
  <c r="M713" i="135"/>
  <c r="L713" i="135"/>
  <c r="A713" i="135"/>
  <c r="M712" i="135"/>
  <c r="L712" i="135"/>
  <c r="A712" i="135"/>
  <c r="M711" i="135"/>
  <c r="L711" i="135"/>
  <c r="A711" i="135"/>
  <c r="M710" i="135"/>
  <c r="L710" i="135"/>
  <c r="A710" i="135"/>
  <c r="M709" i="135"/>
  <c r="L709" i="135"/>
  <c r="A709" i="135"/>
  <c r="M708" i="135"/>
  <c r="L708" i="135"/>
  <c r="A708" i="135"/>
  <c r="M707" i="135"/>
  <c r="L707" i="135"/>
  <c r="A707" i="135"/>
  <c r="M706" i="135"/>
  <c r="L706" i="135"/>
  <c r="A706" i="135"/>
  <c r="M705" i="135"/>
  <c r="L705" i="135"/>
  <c r="A705" i="135"/>
  <c r="M704" i="135"/>
  <c r="L704" i="135"/>
  <c r="A704" i="135"/>
  <c r="M703" i="135"/>
  <c r="L703" i="135"/>
  <c r="A703" i="135"/>
  <c r="M702" i="135"/>
  <c r="L702" i="135"/>
  <c r="A702" i="135"/>
  <c r="M701" i="135"/>
  <c r="L701" i="135"/>
  <c r="A701" i="135"/>
  <c r="M700" i="135"/>
  <c r="L700" i="135"/>
  <c r="A700" i="135"/>
  <c r="M699" i="135"/>
  <c r="L699" i="135"/>
  <c r="A699" i="135"/>
  <c r="M698" i="135"/>
  <c r="L698" i="135"/>
  <c r="A698" i="135"/>
  <c r="M697" i="135"/>
  <c r="L697" i="135"/>
  <c r="A697" i="135"/>
  <c r="M696" i="135"/>
  <c r="L696" i="135"/>
  <c r="A696" i="135"/>
  <c r="M695" i="135"/>
  <c r="L695" i="135"/>
  <c r="A695" i="135"/>
  <c r="M694" i="135"/>
  <c r="L694" i="135"/>
  <c r="A694" i="135"/>
  <c r="M693" i="135"/>
  <c r="L693" i="135"/>
  <c r="A693" i="135"/>
  <c r="M692" i="135"/>
  <c r="L692" i="135"/>
  <c r="A692" i="135"/>
  <c r="M691" i="135"/>
  <c r="L691" i="135"/>
  <c r="A691" i="135"/>
  <c r="M690" i="135"/>
  <c r="L690" i="135"/>
  <c r="A690" i="135"/>
  <c r="M689" i="135"/>
  <c r="L689" i="135"/>
  <c r="A689" i="135"/>
  <c r="M688" i="135"/>
  <c r="L688" i="135"/>
  <c r="A688" i="135"/>
  <c r="M687" i="135"/>
  <c r="L687" i="135"/>
  <c r="A687" i="135"/>
  <c r="M686" i="135"/>
  <c r="L686" i="135"/>
  <c r="A686" i="135"/>
  <c r="M685" i="135"/>
  <c r="L685" i="135"/>
  <c r="A685" i="135"/>
  <c r="M684" i="135"/>
  <c r="L684" i="135"/>
  <c r="A684" i="135"/>
  <c r="M683" i="135"/>
  <c r="L683" i="135"/>
  <c r="A683" i="135"/>
  <c r="M682" i="135"/>
  <c r="L682" i="135"/>
  <c r="A682" i="135"/>
  <c r="M681" i="135"/>
  <c r="L681" i="135"/>
  <c r="A681" i="135"/>
  <c r="M680" i="135"/>
  <c r="L680" i="135"/>
  <c r="A680" i="135"/>
  <c r="M679" i="135"/>
  <c r="L679" i="135"/>
  <c r="A679" i="135"/>
  <c r="M678" i="135"/>
  <c r="L678" i="135"/>
  <c r="A678" i="135"/>
  <c r="M677" i="135"/>
  <c r="L677" i="135"/>
  <c r="A677" i="135"/>
  <c r="M676" i="135"/>
  <c r="L676" i="135"/>
  <c r="A676" i="135"/>
  <c r="M675" i="135"/>
  <c r="L675" i="135"/>
  <c r="A675" i="135"/>
  <c r="M674" i="135"/>
  <c r="L674" i="135"/>
  <c r="A674" i="135"/>
  <c r="M673" i="135"/>
  <c r="L673" i="135"/>
  <c r="A673" i="135"/>
  <c r="M672" i="135"/>
  <c r="L672" i="135"/>
  <c r="A672" i="135"/>
  <c r="M671" i="135"/>
  <c r="L671" i="135"/>
  <c r="A671" i="135"/>
  <c r="M670" i="135"/>
  <c r="L670" i="135"/>
  <c r="A670" i="135"/>
  <c r="M669" i="135"/>
  <c r="L669" i="135"/>
  <c r="A669" i="135"/>
  <c r="M668" i="135"/>
  <c r="L668" i="135"/>
  <c r="A668" i="135"/>
  <c r="M667" i="135"/>
  <c r="L667" i="135"/>
  <c r="A667" i="135"/>
  <c r="M666" i="135"/>
  <c r="L666" i="135"/>
  <c r="A666" i="135"/>
  <c r="M665" i="135"/>
  <c r="L665" i="135"/>
  <c r="A665" i="135"/>
  <c r="M664" i="135"/>
  <c r="L664" i="135"/>
  <c r="A664" i="135"/>
  <c r="M663" i="135"/>
  <c r="L663" i="135"/>
  <c r="A663" i="135"/>
  <c r="M662" i="135"/>
  <c r="L662" i="135"/>
  <c r="A662" i="135"/>
  <c r="M661" i="135"/>
  <c r="L661" i="135"/>
  <c r="A661" i="135"/>
  <c r="M660" i="135"/>
  <c r="L660" i="135"/>
  <c r="A660" i="135"/>
  <c r="M659" i="135"/>
  <c r="L659" i="135"/>
  <c r="A659" i="135"/>
  <c r="M658" i="135"/>
  <c r="L658" i="135"/>
  <c r="A658" i="135"/>
  <c r="M657" i="135"/>
  <c r="L657" i="135"/>
  <c r="A657" i="135"/>
  <c r="M656" i="135"/>
  <c r="L656" i="135"/>
  <c r="A656" i="135"/>
  <c r="M655" i="135"/>
  <c r="L655" i="135"/>
  <c r="A655" i="135"/>
  <c r="M654" i="135"/>
  <c r="L654" i="135"/>
  <c r="A654" i="135"/>
  <c r="M653" i="135"/>
  <c r="L653" i="135"/>
  <c r="A653" i="135"/>
  <c r="M652" i="135"/>
  <c r="L652" i="135"/>
  <c r="A652" i="135"/>
  <c r="M651" i="135"/>
  <c r="L651" i="135"/>
  <c r="A651" i="135"/>
  <c r="M650" i="135"/>
  <c r="L650" i="135"/>
  <c r="A650" i="135"/>
  <c r="M649" i="135"/>
  <c r="L649" i="135"/>
  <c r="A649" i="135"/>
  <c r="M648" i="135"/>
  <c r="L648" i="135"/>
  <c r="A648" i="135"/>
  <c r="M647" i="135"/>
  <c r="L647" i="135"/>
  <c r="A647" i="135"/>
  <c r="M646" i="135"/>
  <c r="L646" i="135"/>
  <c r="A646" i="135"/>
  <c r="M645" i="135"/>
  <c r="L645" i="135"/>
  <c r="A645" i="135"/>
  <c r="M644" i="135"/>
  <c r="L644" i="135"/>
  <c r="A644" i="135"/>
  <c r="M643" i="135"/>
  <c r="L643" i="135"/>
  <c r="A643" i="135"/>
  <c r="M642" i="135"/>
  <c r="L642" i="135"/>
  <c r="A642" i="135"/>
  <c r="M641" i="135"/>
  <c r="L641" i="135"/>
  <c r="A641" i="135"/>
  <c r="M640" i="135"/>
  <c r="L640" i="135"/>
  <c r="A640" i="135"/>
  <c r="M639" i="135"/>
  <c r="L639" i="135"/>
  <c r="A639" i="135"/>
  <c r="M638" i="135"/>
  <c r="L638" i="135"/>
  <c r="A638" i="135"/>
  <c r="M637" i="135"/>
  <c r="L637" i="135"/>
  <c r="A637" i="135"/>
  <c r="M636" i="135"/>
  <c r="L636" i="135"/>
  <c r="A636" i="135"/>
  <c r="M635" i="135"/>
  <c r="L635" i="135"/>
  <c r="A635" i="135"/>
  <c r="M634" i="135"/>
  <c r="L634" i="135"/>
  <c r="A634" i="135"/>
  <c r="M633" i="135"/>
  <c r="L633" i="135"/>
  <c r="A633" i="135"/>
  <c r="M632" i="135"/>
  <c r="L632" i="135"/>
  <c r="A632" i="135"/>
  <c r="M631" i="135"/>
  <c r="L631" i="135"/>
  <c r="A631" i="135"/>
  <c r="M630" i="135"/>
  <c r="L630" i="135"/>
  <c r="A630" i="135"/>
  <c r="M629" i="135"/>
  <c r="L629" i="135"/>
  <c r="A629" i="135"/>
  <c r="M628" i="135"/>
  <c r="L628" i="135"/>
  <c r="A628" i="135"/>
  <c r="M627" i="135"/>
  <c r="L627" i="135"/>
  <c r="A627" i="135"/>
  <c r="M626" i="135"/>
  <c r="L626" i="135"/>
  <c r="A626" i="135"/>
  <c r="M625" i="135"/>
  <c r="L625" i="135"/>
  <c r="A625" i="135"/>
  <c r="M624" i="135"/>
  <c r="L624" i="135"/>
  <c r="A624" i="135"/>
  <c r="M623" i="135"/>
  <c r="L623" i="135"/>
  <c r="A623" i="135"/>
  <c r="M622" i="135"/>
  <c r="L622" i="135"/>
  <c r="A622" i="135"/>
  <c r="M621" i="135"/>
  <c r="L621" i="135"/>
  <c r="A621" i="135"/>
  <c r="M620" i="135"/>
  <c r="L620" i="135"/>
  <c r="A620" i="135"/>
  <c r="M619" i="135"/>
  <c r="L619" i="135"/>
  <c r="A619" i="135"/>
  <c r="M618" i="135"/>
  <c r="L618" i="135"/>
  <c r="A618" i="135"/>
  <c r="M617" i="135"/>
  <c r="L617" i="135"/>
  <c r="A617" i="135"/>
  <c r="M616" i="135"/>
  <c r="L616" i="135"/>
  <c r="A616" i="135"/>
  <c r="M615" i="135"/>
  <c r="L615" i="135"/>
  <c r="A615" i="135"/>
  <c r="M614" i="135"/>
  <c r="L614" i="135"/>
  <c r="A614" i="135"/>
  <c r="M613" i="135"/>
  <c r="L613" i="135"/>
  <c r="A613" i="135"/>
  <c r="M612" i="135"/>
  <c r="L612" i="135"/>
  <c r="A612" i="135"/>
  <c r="M611" i="135"/>
  <c r="L611" i="135"/>
  <c r="A611" i="135"/>
  <c r="M610" i="135"/>
  <c r="L610" i="135"/>
  <c r="A610" i="135"/>
  <c r="M609" i="135"/>
  <c r="L609" i="135"/>
  <c r="A609" i="135"/>
  <c r="M608" i="135"/>
  <c r="L608" i="135"/>
  <c r="A608" i="135"/>
  <c r="M607" i="135"/>
  <c r="L607" i="135"/>
  <c r="A607" i="135"/>
  <c r="M606" i="135"/>
  <c r="L606" i="135"/>
  <c r="A606" i="135"/>
  <c r="M605" i="135"/>
  <c r="L605" i="135"/>
  <c r="A605" i="135"/>
  <c r="M604" i="135"/>
  <c r="L604" i="135"/>
  <c r="A604" i="135"/>
  <c r="M603" i="135"/>
  <c r="L603" i="135"/>
  <c r="A603" i="135"/>
  <c r="M602" i="135"/>
  <c r="L602" i="135"/>
  <c r="A602" i="135"/>
  <c r="M601" i="135"/>
  <c r="L601" i="135"/>
  <c r="A601" i="135"/>
  <c r="M600" i="135"/>
  <c r="L600" i="135"/>
  <c r="A600" i="135"/>
  <c r="M599" i="135"/>
  <c r="L599" i="135"/>
  <c r="A599" i="135"/>
  <c r="M598" i="135"/>
  <c r="L598" i="135"/>
  <c r="A598" i="135"/>
  <c r="M597" i="135"/>
  <c r="L597" i="135"/>
  <c r="A597" i="135"/>
  <c r="M596" i="135"/>
  <c r="L596" i="135"/>
  <c r="A596" i="135"/>
  <c r="M595" i="135"/>
  <c r="L595" i="135"/>
  <c r="A595" i="135"/>
  <c r="M594" i="135"/>
  <c r="L594" i="135"/>
  <c r="A594" i="135"/>
  <c r="M593" i="135"/>
  <c r="L593" i="135"/>
  <c r="A593" i="135"/>
  <c r="M592" i="135"/>
  <c r="L592" i="135"/>
  <c r="A592" i="135"/>
  <c r="M591" i="135"/>
  <c r="L591" i="135"/>
  <c r="A591" i="135"/>
  <c r="M590" i="135"/>
  <c r="L590" i="135"/>
  <c r="A590" i="135"/>
  <c r="M589" i="135"/>
  <c r="L589" i="135"/>
  <c r="A589" i="135"/>
  <c r="M588" i="135"/>
  <c r="L588" i="135"/>
  <c r="A588" i="135"/>
  <c r="M587" i="135"/>
  <c r="L587" i="135"/>
  <c r="A587" i="135"/>
  <c r="M586" i="135"/>
  <c r="L586" i="135"/>
  <c r="A586" i="135"/>
  <c r="M585" i="135"/>
  <c r="L585" i="135"/>
  <c r="A585" i="135"/>
  <c r="M584" i="135"/>
  <c r="L584" i="135"/>
  <c r="A584" i="135"/>
  <c r="M583" i="135"/>
  <c r="L583" i="135"/>
  <c r="A583" i="135"/>
  <c r="M582" i="135"/>
  <c r="L582" i="135"/>
  <c r="A582" i="135"/>
  <c r="M581" i="135"/>
  <c r="L581" i="135"/>
  <c r="A581" i="135"/>
  <c r="M580" i="135"/>
  <c r="L580" i="135"/>
  <c r="A580" i="135"/>
  <c r="M579" i="135"/>
  <c r="L579" i="135"/>
  <c r="A579" i="135"/>
  <c r="M578" i="135"/>
  <c r="L578" i="135"/>
  <c r="A578" i="135"/>
  <c r="M577" i="135"/>
  <c r="L577" i="135"/>
  <c r="A577" i="135"/>
  <c r="M576" i="135"/>
  <c r="L576" i="135"/>
  <c r="A576" i="135"/>
  <c r="M575" i="135"/>
  <c r="L575" i="135"/>
  <c r="A575" i="135"/>
  <c r="M574" i="135"/>
  <c r="L574" i="135"/>
  <c r="A574" i="135"/>
  <c r="M573" i="135"/>
  <c r="L573" i="135"/>
  <c r="A573" i="135"/>
  <c r="M572" i="135"/>
  <c r="L572" i="135"/>
  <c r="A572" i="135"/>
  <c r="M571" i="135"/>
  <c r="L571" i="135"/>
  <c r="A571" i="135"/>
  <c r="M570" i="135"/>
  <c r="L570" i="135"/>
  <c r="A570" i="135"/>
  <c r="M569" i="135"/>
  <c r="L569" i="135"/>
  <c r="A569" i="135"/>
  <c r="M568" i="135"/>
  <c r="L568" i="135"/>
  <c r="A568" i="135"/>
  <c r="M567" i="135"/>
  <c r="L567" i="135"/>
  <c r="A567" i="135"/>
  <c r="M566" i="135"/>
  <c r="L566" i="135"/>
  <c r="A566" i="135"/>
  <c r="M565" i="135"/>
  <c r="L565" i="135"/>
  <c r="A565" i="135"/>
  <c r="M564" i="135"/>
  <c r="L564" i="135"/>
  <c r="A564" i="135"/>
  <c r="M563" i="135"/>
  <c r="L563" i="135"/>
  <c r="A563" i="135"/>
  <c r="M562" i="135"/>
  <c r="L562" i="135"/>
  <c r="A562" i="135"/>
  <c r="M561" i="135"/>
  <c r="L561" i="135"/>
  <c r="A561" i="135"/>
  <c r="M560" i="135"/>
  <c r="L560" i="135"/>
  <c r="A560" i="135"/>
  <c r="M559" i="135"/>
  <c r="L559" i="135"/>
  <c r="A559" i="135"/>
  <c r="M558" i="135"/>
  <c r="L558" i="135"/>
  <c r="A558" i="135"/>
  <c r="M557" i="135"/>
  <c r="L557" i="135"/>
  <c r="A557" i="135"/>
  <c r="M556" i="135"/>
  <c r="L556" i="135"/>
  <c r="A556" i="135"/>
  <c r="M555" i="135"/>
  <c r="L555" i="135"/>
  <c r="A555" i="135"/>
  <c r="M554" i="135"/>
  <c r="L554" i="135"/>
  <c r="A554" i="135"/>
  <c r="M553" i="135"/>
  <c r="L553" i="135"/>
  <c r="A553" i="135"/>
  <c r="M552" i="135"/>
  <c r="L552" i="135"/>
  <c r="A552" i="135"/>
  <c r="M551" i="135"/>
  <c r="L551" i="135"/>
  <c r="A551" i="135"/>
  <c r="M550" i="135"/>
  <c r="L550" i="135"/>
  <c r="A550" i="135"/>
  <c r="M549" i="135"/>
  <c r="L549" i="135"/>
  <c r="A549" i="135"/>
  <c r="M548" i="135"/>
  <c r="L548" i="135"/>
  <c r="A548" i="135"/>
  <c r="M547" i="135"/>
  <c r="L547" i="135"/>
  <c r="A547" i="135"/>
  <c r="M546" i="135"/>
  <c r="L546" i="135"/>
  <c r="A546" i="135"/>
  <c r="M545" i="135"/>
  <c r="L545" i="135"/>
  <c r="A545" i="135"/>
  <c r="M544" i="135"/>
  <c r="L544" i="135"/>
  <c r="A544" i="135"/>
  <c r="M543" i="135"/>
  <c r="L543" i="135"/>
  <c r="A543" i="135"/>
  <c r="M542" i="135"/>
  <c r="L542" i="135"/>
  <c r="A542" i="135"/>
  <c r="M541" i="135"/>
  <c r="L541" i="135"/>
  <c r="A541" i="135"/>
  <c r="M540" i="135"/>
  <c r="L540" i="135"/>
  <c r="A540" i="135"/>
  <c r="M539" i="135"/>
  <c r="L539" i="135"/>
  <c r="A539" i="135"/>
  <c r="M538" i="135"/>
  <c r="L538" i="135"/>
  <c r="A538" i="135"/>
  <c r="M537" i="135"/>
  <c r="L537" i="135"/>
  <c r="A537" i="135"/>
  <c r="M536" i="135"/>
  <c r="L536" i="135"/>
  <c r="A536" i="135"/>
  <c r="M535" i="135"/>
  <c r="L535" i="135"/>
  <c r="A535" i="135"/>
  <c r="M534" i="135"/>
  <c r="L534" i="135"/>
  <c r="A534" i="135"/>
  <c r="M533" i="135"/>
  <c r="L533" i="135"/>
  <c r="A533" i="135"/>
  <c r="M532" i="135"/>
  <c r="L532" i="135"/>
  <c r="A532" i="135"/>
  <c r="M531" i="135"/>
  <c r="L531" i="135"/>
  <c r="A531" i="135"/>
  <c r="M530" i="135"/>
  <c r="L530" i="135"/>
  <c r="A530" i="135"/>
  <c r="M529" i="135"/>
  <c r="L529" i="135"/>
  <c r="A529" i="135"/>
  <c r="M528" i="135"/>
  <c r="L528" i="135"/>
  <c r="A528" i="135"/>
  <c r="M527" i="135"/>
  <c r="L527" i="135"/>
  <c r="A527" i="135"/>
  <c r="M526" i="135"/>
  <c r="L526" i="135"/>
  <c r="A526" i="135"/>
  <c r="M525" i="135"/>
  <c r="L525" i="135"/>
  <c r="A525" i="135"/>
  <c r="M524" i="135"/>
  <c r="L524" i="135"/>
  <c r="A524" i="135"/>
  <c r="M523" i="135"/>
  <c r="L523" i="135"/>
  <c r="A523" i="135"/>
  <c r="M522" i="135"/>
  <c r="L522" i="135"/>
  <c r="A522" i="135"/>
  <c r="M521" i="135"/>
  <c r="L521" i="135"/>
  <c r="A521" i="135"/>
  <c r="M520" i="135"/>
  <c r="L520" i="135"/>
  <c r="A520" i="135"/>
  <c r="M519" i="135"/>
  <c r="L519" i="135"/>
  <c r="A519" i="135"/>
  <c r="M518" i="135"/>
  <c r="L518" i="135"/>
  <c r="A518" i="135"/>
  <c r="M517" i="135"/>
  <c r="L517" i="135"/>
  <c r="A517" i="135"/>
  <c r="M516" i="135"/>
  <c r="L516" i="135"/>
  <c r="A516" i="135"/>
  <c r="M515" i="135"/>
  <c r="L515" i="135"/>
  <c r="A515" i="135"/>
  <c r="M514" i="135"/>
  <c r="L514" i="135"/>
  <c r="A514" i="135"/>
  <c r="M513" i="135"/>
  <c r="L513" i="135"/>
  <c r="A513" i="135"/>
  <c r="M512" i="135"/>
  <c r="L512" i="135"/>
  <c r="A512" i="135"/>
  <c r="M511" i="135"/>
  <c r="L511" i="135"/>
  <c r="A511" i="135"/>
  <c r="M510" i="135"/>
  <c r="L510" i="135"/>
  <c r="A510" i="135"/>
  <c r="M509" i="135"/>
  <c r="L509" i="135"/>
  <c r="A509" i="135"/>
  <c r="M508" i="135"/>
  <c r="L508" i="135"/>
  <c r="A508" i="135"/>
  <c r="M507" i="135"/>
  <c r="L507" i="135"/>
  <c r="A507" i="135"/>
  <c r="M506" i="135"/>
  <c r="L506" i="135"/>
  <c r="A506" i="135"/>
  <c r="M505" i="135"/>
  <c r="L505" i="135"/>
  <c r="A505" i="135"/>
  <c r="M504" i="135"/>
  <c r="L504" i="135"/>
  <c r="A504" i="135"/>
  <c r="M503" i="135"/>
  <c r="L503" i="135"/>
  <c r="A503" i="135"/>
  <c r="M502" i="135"/>
  <c r="L502" i="135"/>
  <c r="A502" i="135"/>
  <c r="M501" i="135"/>
  <c r="L501" i="135"/>
  <c r="A501" i="135"/>
  <c r="M500" i="135"/>
  <c r="L500" i="135"/>
  <c r="A500" i="135"/>
  <c r="M499" i="135"/>
  <c r="L499" i="135"/>
  <c r="A499" i="135"/>
  <c r="M498" i="135"/>
  <c r="L498" i="135"/>
  <c r="A498" i="135"/>
  <c r="M497" i="135"/>
  <c r="L497" i="135"/>
  <c r="A497" i="135"/>
  <c r="M496" i="135"/>
  <c r="L496" i="135"/>
  <c r="A496" i="135"/>
  <c r="M495" i="135"/>
  <c r="L495" i="135"/>
  <c r="A495" i="135"/>
  <c r="M494" i="135"/>
  <c r="L494" i="135"/>
  <c r="A494" i="135"/>
  <c r="M493" i="135"/>
  <c r="L493" i="135"/>
  <c r="A493" i="135"/>
  <c r="M492" i="135"/>
  <c r="L492" i="135"/>
  <c r="A492" i="135"/>
  <c r="M491" i="135"/>
  <c r="L491" i="135"/>
  <c r="A491" i="135"/>
  <c r="M490" i="135"/>
  <c r="L490" i="135"/>
  <c r="A490" i="135"/>
  <c r="M489" i="135"/>
  <c r="L489" i="135"/>
  <c r="A489" i="135"/>
  <c r="M488" i="135"/>
  <c r="L488" i="135"/>
  <c r="A488" i="135"/>
  <c r="M487" i="135"/>
  <c r="L487" i="135"/>
  <c r="A487" i="135"/>
  <c r="M486" i="135"/>
  <c r="L486" i="135"/>
  <c r="A486" i="135"/>
  <c r="M485" i="135"/>
  <c r="L485" i="135"/>
  <c r="A485" i="135"/>
  <c r="M484" i="135"/>
  <c r="L484" i="135"/>
  <c r="A484" i="135"/>
  <c r="M483" i="135"/>
  <c r="L483" i="135"/>
  <c r="A483" i="135"/>
  <c r="M482" i="135"/>
  <c r="L482" i="135"/>
  <c r="A482" i="135"/>
  <c r="M481" i="135"/>
  <c r="L481" i="135"/>
  <c r="A481" i="135"/>
  <c r="M480" i="135"/>
  <c r="L480" i="135"/>
  <c r="A480" i="135"/>
  <c r="M479" i="135"/>
  <c r="L479" i="135"/>
  <c r="A479" i="135"/>
  <c r="M478" i="135"/>
  <c r="L478" i="135"/>
  <c r="A478" i="135"/>
  <c r="M477" i="135"/>
  <c r="L477" i="135"/>
  <c r="A477" i="135"/>
  <c r="M476" i="135"/>
  <c r="L476" i="135"/>
  <c r="A476" i="135"/>
  <c r="M475" i="135"/>
  <c r="L475" i="135"/>
  <c r="A475" i="135"/>
  <c r="M474" i="135"/>
  <c r="L474" i="135"/>
  <c r="A474" i="135"/>
  <c r="M473" i="135"/>
  <c r="L473" i="135"/>
  <c r="A473" i="135"/>
  <c r="M472" i="135"/>
  <c r="L472" i="135"/>
  <c r="A472" i="135"/>
  <c r="M471" i="135"/>
  <c r="L471" i="135"/>
  <c r="A471" i="135"/>
  <c r="M470" i="135"/>
  <c r="L470" i="135"/>
  <c r="A470" i="135"/>
  <c r="M469" i="135"/>
  <c r="L469" i="135"/>
  <c r="A469" i="135"/>
  <c r="M468" i="135"/>
  <c r="L468" i="135"/>
  <c r="A468" i="135"/>
  <c r="M467" i="135"/>
  <c r="L467" i="135"/>
  <c r="A467" i="135"/>
  <c r="M466" i="135"/>
  <c r="L466" i="135"/>
  <c r="A466" i="135"/>
  <c r="M465" i="135"/>
  <c r="L465" i="135"/>
  <c r="A465" i="135"/>
  <c r="M464" i="135"/>
  <c r="L464" i="135"/>
  <c r="A464" i="135"/>
  <c r="M463" i="135"/>
  <c r="L463" i="135"/>
  <c r="A463" i="135"/>
  <c r="M462" i="135"/>
  <c r="L462" i="135"/>
  <c r="A462" i="135"/>
  <c r="M461" i="135"/>
  <c r="L461" i="135"/>
  <c r="A461" i="135"/>
  <c r="M460" i="135"/>
  <c r="L460" i="135"/>
  <c r="A460" i="135"/>
  <c r="M459" i="135"/>
  <c r="L459" i="135"/>
  <c r="A459" i="135"/>
  <c r="M458" i="135"/>
  <c r="L458" i="135"/>
  <c r="A458" i="135"/>
  <c r="M457" i="135"/>
  <c r="L457" i="135"/>
  <c r="A457" i="135"/>
  <c r="M456" i="135"/>
  <c r="L456" i="135"/>
  <c r="A456" i="135"/>
  <c r="M455" i="135"/>
  <c r="L455" i="135"/>
  <c r="A455" i="135"/>
  <c r="M454" i="135"/>
  <c r="L454" i="135"/>
  <c r="A454" i="135"/>
  <c r="M453" i="135"/>
  <c r="L453" i="135"/>
  <c r="A453" i="135"/>
  <c r="M452" i="135"/>
  <c r="L452" i="135"/>
  <c r="A452" i="135"/>
  <c r="M451" i="135"/>
  <c r="L451" i="135"/>
  <c r="A451" i="135"/>
  <c r="M450" i="135"/>
  <c r="L450" i="135"/>
  <c r="A450" i="135"/>
  <c r="M449" i="135"/>
  <c r="L449" i="135"/>
  <c r="A449" i="135"/>
  <c r="M448" i="135"/>
  <c r="L448" i="135"/>
  <c r="A448" i="135"/>
  <c r="M447" i="135"/>
  <c r="L447" i="135"/>
  <c r="A447" i="135"/>
  <c r="M446" i="135"/>
  <c r="L446" i="135"/>
  <c r="A446" i="135"/>
  <c r="M445" i="135"/>
  <c r="L445" i="135"/>
  <c r="A445" i="135"/>
  <c r="M444" i="135"/>
  <c r="L444" i="135"/>
  <c r="A444" i="135"/>
  <c r="M443" i="135"/>
  <c r="L443" i="135"/>
  <c r="A443" i="135"/>
  <c r="M442" i="135"/>
  <c r="L442" i="135"/>
  <c r="A442" i="135"/>
  <c r="M441" i="135"/>
  <c r="L441" i="135"/>
  <c r="A441" i="135"/>
  <c r="M440" i="135"/>
  <c r="L440" i="135"/>
  <c r="A440" i="135"/>
  <c r="M439" i="135"/>
  <c r="L439" i="135"/>
  <c r="A439" i="135"/>
  <c r="M438" i="135"/>
  <c r="L438" i="135"/>
  <c r="A438" i="135"/>
  <c r="M437" i="135"/>
  <c r="L437" i="135"/>
  <c r="A437" i="135"/>
  <c r="M436" i="135"/>
  <c r="L436" i="135"/>
  <c r="A436" i="135"/>
  <c r="M435" i="135"/>
  <c r="L435" i="135"/>
  <c r="A435" i="135"/>
  <c r="M434" i="135"/>
  <c r="L434" i="135"/>
  <c r="A434" i="135"/>
  <c r="M433" i="135"/>
  <c r="L433" i="135"/>
  <c r="A433" i="135"/>
  <c r="M432" i="135"/>
  <c r="L432" i="135"/>
  <c r="A432" i="135"/>
  <c r="M431" i="135"/>
  <c r="L431" i="135"/>
  <c r="A431" i="135"/>
  <c r="M430" i="135"/>
  <c r="L430" i="135"/>
  <c r="A430" i="135"/>
  <c r="M429" i="135"/>
  <c r="L429" i="135"/>
  <c r="A429" i="135"/>
  <c r="M428" i="135"/>
  <c r="L428" i="135"/>
  <c r="A428" i="135"/>
  <c r="M427" i="135"/>
  <c r="L427" i="135"/>
  <c r="A427" i="135"/>
  <c r="M426" i="135"/>
  <c r="L426" i="135"/>
  <c r="A426" i="135"/>
  <c r="M425" i="135"/>
  <c r="L425" i="135"/>
  <c r="A425" i="135"/>
  <c r="M424" i="135"/>
  <c r="L424" i="135"/>
  <c r="A424" i="135"/>
  <c r="M423" i="135"/>
  <c r="L423" i="135"/>
  <c r="A423" i="135"/>
  <c r="M422" i="135"/>
  <c r="L422" i="135"/>
  <c r="A422" i="135"/>
  <c r="M421" i="135"/>
  <c r="L421" i="135"/>
  <c r="A421" i="135"/>
  <c r="M420" i="135"/>
  <c r="L420" i="135"/>
  <c r="A420" i="135"/>
  <c r="M419" i="135"/>
  <c r="L419" i="135"/>
  <c r="A419" i="135"/>
  <c r="M418" i="135"/>
  <c r="L418" i="135"/>
  <c r="A418" i="135"/>
  <c r="M417" i="135"/>
  <c r="L417" i="135"/>
  <c r="A417" i="135"/>
  <c r="M416" i="135"/>
  <c r="L416" i="135"/>
  <c r="A416" i="135"/>
  <c r="M415" i="135"/>
  <c r="L415" i="135"/>
  <c r="A415" i="135"/>
  <c r="M414" i="135"/>
  <c r="L414" i="135"/>
  <c r="A414" i="135"/>
  <c r="M413" i="135"/>
  <c r="L413" i="135"/>
  <c r="A413" i="135"/>
  <c r="M412" i="135"/>
  <c r="L412" i="135"/>
  <c r="A412" i="135"/>
  <c r="M411" i="135"/>
  <c r="L411" i="135"/>
  <c r="A411" i="135"/>
  <c r="M410" i="135"/>
  <c r="L410" i="135"/>
  <c r="A410" i="135"/>
  <c r="M409" i="135"/>
  <c r="L409" i="135"/>
  <c r="A409" i="135"/>
  <c r="M408" i="135"/>
  <c r="L408" i="135"/>
  <c r="A408" i="135"/>
  <c r="M407" i="135"/>
  <c r="L407" i="135"/>
  <c r="A407" i="135"/>
  <c r="M406" i="135"/>
  <c r="L406" i="135"/>
  <c r="A406" i="135"/>
  <c r="M405" i="135"/>
  <c r="L405" i="135"/>
  <c r="A405" i="135"/>
  <c r="M404" i="135"/>
  <c r="L404" i="135"/>
  <c r="A404" i="135"/>
  <c r="M403" i="135"/>
  <c r="L403" i="135"/>
  <c r="A403" i="135"/>
  <c r="M402" i="135"/>
  <c r="L402" i="135"/>
  <c r="A402" i="135"/>
  <c r="M401" i="135"/>
  <c r="L401" i="135"/>
  <c r="A401" i="135"/>
  <c r="M400" i="135"/>
  <c r="L400" i="135"/>
  <c r="A400" i="135"/>
  <c r="M399" i="135"/>
  <c r="L399" i="135"/>
  <c r="A399" i="135"/>
  <c r="M398" i="135"/>
  <c r="L398" i="135"/>
  <c r="A398" i="135"/>
  <c r="M397" i="135"/>
  <c r="L397" i="135"/>
  <c r="A397" i="135"/>
  <c r="M396" i="135"/>
  <c r="L396" i="135"/>
  <c r="A396" i="135"/>
  <c r="M395" i="135"/>
  <c r="L395" i="135"/>
  <c r="A395" i="135"/>
  <c r="M394" i="135"/>
  <c r="L394" i="135"/>
  <c r="A394" i="135"/>
  <c r="M393" i="135"/>
  <c r="L393" i="135"/>
  <c r="A393" i="135"/>
  <c r="M392" i="135"/>
  <c r="L392" i="135"/>
  <c r="A392" i="135"/>
  <c r="M391" i="135"/>
  <c r="L391" i="135"/>
  <c r="A391" i="135"/>
  <c r="M390" i="135"/>
  <c r="L390" i="135"/>
  <c r="A390" i="135"/>
  <c r="M389" i="135"/>
  <c r="L389" i="135"/>
  <c r="A389" i="135"/>
  <c r="M388" i="135"/>
  <c r="L388" i="135"/>
  <c r="A388" i="135"/>
  <c r="M387" i="135"/>
  <c r="L387" i="135"/>
  <c r="A387" i="135"/>
  <c r="M386" i="135"/>
  <c r="L386" i="135"/>
  <c r="A386" i="135"/>
  <c r="M385" i="135"/>
  <c r="L385" i="135"/>
  <c r="A385" i="135"/>
  <c r="M384" i="135"/>
  <c r="L384" i="135"/>
  <c r="A384" i="135"/>
  <c r="M383" i="135"/>
  <c r="L383" i="135"/>
  <c r="A383" i="135"/>
  <c r="M382" i="135"/>
  <c r="L382" i="135"/>
  <c r="A382" i="135"/>
  <c r="M381" i="135"/>
  <c r="L381" i="135"/>
  <c r="A381" i="135"/>
  <c r="M380" i="135"/>
  <c r="L380" i="135"/>
  <c r="A380" i="135"/>
  <c r="M379" i="135"/>
  <c r="L379" i="135"/>
  <c r="A379" i="135"/>
  <c r="M378" i="135"/>
  <c r="L378" i="135"/>
  <c r="A378" i="135"/>
  <c r="M377" i="135"/>
  <c r="L377" i="135"/>
  <c r="A377" i="135"/>
  <c r="M376" i="135"/>
  <c r="L376" i="135"/>
  <c r="A376" i="135"/>
  <c r="M375" i="135"/>
  <c r="L375" i="135"/>
  <c r="A375" i="135"/>
  <c r="M374" i="135"/>
  <c r="L374" i="135"/>
  <c r="A374" i="135"/>
  <c r="M373" i="135"/>
  <c r="L373" i="135"/>
  <c r="A373" i="135"/>
  <c r="M372" i="135"/>
  <c r="L372" i="135"/>
  <c r="A372" i="135"/>
  <c r="M371" i="135"/>
  <c r="L371" i="135"/>
  <c r="A371" i="135"/>
  <c r="M370" i="135"/>
  <c r="L370" i="135"/>
  <c r="A370" i="135"/>
  <c r="M369" i="135"/>
  <c r="L369" i="135"/>
  <c r="A369" i="135"/>
  <c r="M368" i="135"/>
  <c r="L368" i="135"/>
  <c r="A368" i="135"/>
  <c r="M367" i="135"/>
  <c r="L367" i="135"/>
  <c r="A367" i="135"/>
  <c r="M366" i="135"/>
  <c r="L366" i="135"/>
  <c r="A366" i="135"/>
  <c r="M365" i="135"/>
  <c r="L365" i="135"/>
  <c r="A365" i="135"/>
  <c r="M364" i="135"/>
  <c r="L364" i="135"/>
  <c r="A364" i="135"/>
  <c r="M363" i="135"/>
  <c r="L363" i="135"/>
  <c r="A363" i="135"/>
  <c r="S362" i="135"/>
  <c r="R362" i="135"/>
  <c r="Q362" i="135"/>
  <c r="P362" i="135"/>
  <c r="O362" i="135"/>
  <c r="M362" i="135"/>
  <c r="L362" i="135"/>
  <c r="A362" i="135"/>
  <c r="M361" i="135"/>
  <c r="L361" i="135"/>
  <c r="A361" i="135"/>
  <c r="M360" i="135"/>
  <c r="L360" i="135"/>
  <c r="A360" i="135"/>
  <c r="M359" i="135"/>
  <c r="L359" i="135"/>
  <c r="A359" i="135"/>
  <c r="M358" i="135"/>
  <c r="L358" i="135"/>
  <c r="A358" i="135"/>
  <c r="M357" i="135"/>
  <c r="L357" i="135"/>
  <c r="A357" i="135"/>
  <c r="M356" i="135"/>
  <c r="L356" i="135"/>
  <c r="A356" i="135"/>
  <c r="M355" i="135"/>
  <c r="L355" i="135"/>
  <c r="A355" i="135"/>
  <c r="M354" i="135"/>
  <c r="L354" i="135"/>
  <c r="A354" i="135"/>
  <c r="M353" i="135"/>
  <c r="L353" i="135"/>
  <c r="A353" i="135"/>
  <c r="M352" i="135"/>
  <c r="L352" i="135"/>
  <c r="A352" i="135"/>
  <c r="M351" i="135"/>
  <c r="L351" i="135"/>
  <c r="A351" i="135"/>
  <c r="M350" i="135"/>
  <c r="L350" i="135"/>
  <c r="A350" i="135"/>
  <c r="M349" i="135"/>
  <c r="L349" i="135"/>
  <c r="A349" i="135"/>
  <c r="M348" i="135"/>
  <c r="L348" i="135"/>
  <c r="A348" i="135"/>
  <c r="M347" i="135"/>
  <c r="L347" i="135"/>
  <c r="A347" i="135"/>
  <c r="M346" i="135"/>
  <c r="L346" i="135"/>
  <c r="A346" i="135"/>
  <c r="M345" i="135"/>
  <c r="L345" i="135"/>
  <c r="A345" i="135"/>
  <c r="M344" i="135"/>
  <c r="L344" i="135"/>
  <c r="A344" i="135"/>
  <c r="M343" i="135"/>
  <c r="L343" i="135"/>
  <c r="A343" i="135"/>
  <c r="M342" i="135"/>
  <c r="L342" i="135"/>
  <c r="A342" i="135"/>
  <c r="M341" i="135"/>
  <c r="L341" i="135"/>
  <c r="A341" i="135"/>
  <c r="M340" i="135"/>
  <c r="L340" i="135"/>
  <c r="A340" i="135"/>
  <c r="M339" i="135"/>
  <c r="L339" i="135"/>
  <c r="A339" i="135"/>
  <c r="M338" i="135"/>
  <c r="L338" i="135"/>
  <c r="A338" i="135"/>
  <c r="M337" i="135"/>
  <c r="L337" i="135"/>
  <c r="A337" i="135"/>
  <c r="M336" i="135"/>
  <c r="L336" i="135"/>
  <c r="A336" i="135"/>
  <c r="M335" i="135"/>
  <c r="L335" i="135"/>
  <c r="A335" i="135"/>
  <c r="M334" i="135"/>
  <c r="L334" i="135"/>
  <c r="A334" i="135"/>
  <c r="M333" i="135"/>
  <c r="L333" i="135"/>
  <c r="A333" i="135"/>
  <c r="M332" i="135"/>
  <c r="L332" i="135"/>
  <c r="A332" i="135"/>
  <c r="M331" i="135"/>
  <c r="L331" i="135"/>
  <c r="A331" i="135"/>
  <c r="M330" i="135"/>
  <c r="L330" i="135"/>
  <c r="A330" i="135"/>
  <c r="M329" i="135"/>
  <c r="L329" i="135"/>
  <c r="A329" i="135"/>
  <c r="M328" i="135"/>
  <c r="L328" i="135"/>
  <c r="A328" i="135"/>
  <c r="M327" i="135"/>
  <c r="L327" i="135"/>
  <c r="A327" i="135"/>
  <c r="M326" i="135"/>
  <c r="L326" i="135"/>
  <c r="A326" i="135"/>
  <c r="M325" i="135"/>
  <c r="L325" i="135"/>
  <c r="A325" i="135"/>
  <c r="M324" i="135"/>
  <c r="L324" i="135"/>
  <c r="A324" i="135"/>
  <c r="M323" i="135"/>
  <c r="L323" i="135"/>
  <c r="A323" i="135"/>
  <c r="M322" i="135"/>
  <c r="L322" i="135"/>
  <c r="A322" i="135"/>
  <c r="M321" i="135"/>
  <c r="L321" i="135"/>
  <c r="A321" i="135"/>
  <c r="M320" i="135"/>
  <c r="L320" i="135"/>
  <c r="A320" i="135"/>
  <c r="M319" i="135"/>
  <c r="L319" i="135"/>
  <c r="A319" i="135"/>
  <c r="M318" i="135"/>
  <c r="L318" i="135"/>
  <c r="A318" i="135"/>
  <c r="M317" i="135"/>
  <c r="L317" i="135"/>
  <c r="A317" i="135"/>
  <c r="M316" i="135"/>
  <c r="L316" i="135"/>
  <c r="A316" i="135"/>
  <c r="M315" i="135"/>
  <c r="L315" i="135"/>
  <c r="A315" i="135"/>
  <c r="M314" i="135"/>
  <c r="L314" i="135"/>
  <c r="A314" i="135"/>
  <c r="M313" i="135"/>
  <c r="L313" i="135"/>
  <c r="A313" i="135"/>
  <c r="M312" i="135"/>
  <c r="L312" i="135"/>
  <c r="A312" i="135"/>
  <c r="M311" i="135"/>
  <c r="L311" i="135"/>
  <c r="A311" i="135"/>
  <c r="M310" i="135"/>
  <c r="L310" i="135"/>
  <c r="A310" i="135"/>
  <c r="M309" i="135"/>
  <c r="L309" i="135"/>
  <c r="A309" i="135"/>
  <c r="M308" i="135"/>
  <c r="L308" i="135"/>
  <c r="A308" i="135"/>
  <c r="M307" i="135"/>
  <c r="L307" i="135"/>
  <c r="A307" i="135"/>
  <c r="M306" i="135"/>
  <c r="L306" i="135"/>
  <c r="A306" i="135"/>
  <c r="M305" i="135"/>
  <c r="L305" i="135"/>
  <c r="A305" i="135"/>
  <c r="M304" i="135"/>
  <c r="L304" i="135"/>
  <c r="A304" i="135"/>
  <c r="M303" i="135"/>
  <c r="L303" i="135"/>
  <c r="A303" i="135"/>
  <c r="M302" i="135"/>
  <c r="L302" i="135"/>
  <c r="A302" i="135"/>
  <c r="M301" i="135"/>
  <c r="L301" i="135"/>
  <c r="A301" i="135"/>
  <c r="M300" i="135"/>
  <c r="L300" i="135"/>
  <c r="A300" i="135"/>
  <c r="M299" i="135"/>
  <c r="L299" i="135"/>
  <c r="A299" i="135"/>
  <c r="M298" i="135"/>
  <c r="L298" i="135"/>
  <c r="A298" i="135"/>
  <c r="M297" i="135"/>
  <c r="L297" i="135"/>
  <c r="A297" i="135"/>
  <c r="M296" i="135"/>
  <c r="L296" i="135"/>
  <c r="A296" i="135"/>
  <c r="M295" i="135"/>
  <c r="L295" i="135"/>
  <c r="A295" i="135"/>
  <c r="M294" i="135"/>
  <c r="L294" i="135"/>
  <c r="A294" i="135"/>
  <c r="M293" i="135"/>
  <c r="L293" i="135"/>
  <c r="A293" i="135"/>
  <c r="M292" i="135"/>
  <c r="L292" i="135"/>
  <c r="A292" i="135"/>
  <c r="M291" i="135"/>
  <c r="L291" i="135"/>
  <c r="A291" i="135"/>
  <c r="M290" i="135"/>
  <c r="L290" i="135"/>
  <c r="A290" i="135"/>
  <c r="M289" i="135"/>
  <c r="L289" i="135"/>
  <c r="A289" i="135"/>
  <c r="M288" i="135"/>
  <c r="L288" i="135"/>
  <c r="A288" i="135"/>
  <c r="M287" i="135"/>
  <c r="L287" i="135"/>
  <c r="A287" i="135"/>
  <c r="M286" i="135"/>
  <c r="L286" i="135"/>
  <c r="A286" i="135"/>
  <c r="M285" i="135"/>
  <c r="L285" i="135"/>
  <c r="A285" i="135"/>
  <c r="M284" i="135"/>
  <c r="L284" i="135"/>
  <c r="A284" i="135"/>
  <c r="M283" i="135"/>
  <c r="L283" i="135"/>
  <c r="A283" i="135"/>
  <c r="M282" i="135"/>
  <c r="L282" i="135"/>
  <c r="A282" i="135"/>
  <c r="M281" i="135"/>
  <c r="L281" i="135"/>
  <c r="A281" i="135"/>
  <c r="M280" i="135"/>
  <c r="L280" i="135"/>
  <c r="A280" i="135"/>
  <c r="M279" i="135"/>
  <c r="L279" i="135"/>
  <c r="A279" i="135"/>
  <c r="M278" i="135"/>
  <c r="L278" i="135"/>
  <c r="A278" i="135"/>
  <c r="M277" i="135"/>
  <c r="L277" i="135"/>
  <c r="A277" i="135"/>
  <c r="M276" i="135"/>
  <c r="L276" i="135"/>
  <c r="A276" i="135"/>
  <c r="M275" i="135"/>
  <c r="L275" i="135"/>
  <c r="A275" i="135"/>
  <c r="M274" i="135"/>
  <c r="L274" i="135"/>
  <c r="A274" i="135"/>
  <c r="M273" i="135"/>
  <c r="L273" i="135"/>
  <c r="A273" i="135"/>
  <c r="M272" i="135"/>
  <c r="L272" i="135"/>
  <c r="A272" i="135"/>
  <c r="M271" i="135"/>
  <c r="L271" i="135"/>
  <c r="A271" i="135"/>
  <c r="M270" i="135"/>
  <c r="L270" i="135"/>
  <c r="A270" i="135"/>
  <c r="M269" i="135"/>
  <c r="L269" i="135"/>
  <c r="A269" i="135"/>
  <c r="M268" i="135"/>
  <c r="L268" i="135"/>
  <c r="A268" i="135"/>
  <c r="M267" i="135"/>
  <c r="L267" i="135"/>
  <c r="A267" i="135"/>
  <c r="M266" i="135"/>
  <c r="L266" i="135"/>
  <c r="A266" i="135"/>
  <c r="M265" i="135"/>
  <c r="L265" i="135"/>
  <c r="A265" i="135"/>
  <c r="M264" i="135"/>
  <c r="L264" i="135"/>
  <c r="A264" i="135"/>
  <c r="M263" i="135"/>
  <c r="L263" i="135"/>
  <c r="A263" i="135"/>
  <c r="M262" i="135"/>
  <c r="L262" i="135"/>
  <c r="A262" i="135"/>
  <c r="M261" i="135"/>
  <c r="L261" i="135"/>
  <c r="A261" i="135"/>
  <c r="M260" i="135"/>
  <c r="L260" i="135"/>
  <c r="A260" i="135"/>
  <c r="M259" i="135"/>
  <c r="L259" i="135"/>
  <c r="A259" i="135"/>
  <c r="M258" i="135"/>
  <c r="L258" i="135"/>
  <c r="A258" i="135"/>
  <c r="M257" i="135"/>
  <c r="L257" i="135"/>
  <c r="A257" i="135"/>
  <c r="M256" i="135"/>
  <c r="L256" i="135"/>
  <c r="A256" i="135"/>
  <c r="M255" i="135"/>
  <c r="L255" i="135"/>
  <c r="A255" i="135"/>
  <c r="M254" i="135"/>
  <c r="L254" i="135"/>
  <c r="A254" i="135"/>
  <c r="M253" i="135"/>
  <c r="L253" i="135"/>
  <c r="A253" i="135"/>
  <c r="M252" i="135"/>
  <c r="L252" i="135"/>
  <c r="A252" i="135"/>
  <c r="M251" i="135"/>
  <c r="L251" i="135"/>
  <c r="A251" i="135"/>
  <c r="M250" i="135"/>
  <c r="L250" i="135"/>
  <c r="A250" i="135"/>
  <c r="M249" i="135"/>
  <c r="L249" i="135"/>
  <c r="A249" i="135"/>
  <c r="M248" i="135"/>
  <c r="L248" i="135"/>
  <c r="A248" i="135"/>
  <c r="M247" i="135"/>
  <c r="L247" i="135"/>
  <c r="A247" i="135"/>
  <c r="M246" i="135"/>
  <c r="L246" i="135"/>
  <c r="A246" i="135"/>
  <c r="M245" i="135"/>
  <c r="L245" i="135"/>
  <c r="A245" i="135"/>
  <c r="M244" i="135"/>
  <c r="L244" i="135"/>
  <c r="A244" i="135"/>
  <c r="M243" i="135"/>
  <c r="L243" i="135"/>
  <c r="A243" i="135"/>
  <c r="M242" i="135"/>
  <c r="L242" i="135"/>
  <c r="A242" i="135"/>
  <c r="M241" i="135"/>
  <c r="L241" i="135"/>
  <c r="A241" i="135"/>
  <c r="M240" i="135"/>
  <c r="L240" i="135"/>
  <c r="A240" i="135"/>
  <c r="M239" i="135"/>
  <c r="L239" i="135"/>
  <c r="A239" i="135"/>
  <c r="M238" i="135"/>
  <c r="L238" i="135"/>
  <c r="A238" i="135"/>
  <c r="M237" i="135"/>
  <c r="L237" i="135"/>
  <c r="A237" i="135"/>
  <c r="M236" i="135"/>
  <c r="L236" i="135"/>
  <c r="A236" i="135"/>
  <c r="M235" i="135"/>
  <c r="L235" i="135"/>
  <c r="A235" i="135"/>
  <c r="M234" i="135"/>
  <c r="L234" i="135"/>
  <c r="A234" i="135"/>
  <c r="M233" i="135"/>
  <c r="L233" i="135"/>
  <c r="A233" i="135"/>
  <c r="M232" i="135"/>
  <c r="L232" i="135"/>
  <c r="A232" i="135"/>
  <c r="M231" i="135"/>
  <c r="L231" i="135"/>
  <c r="A231" i="135"/>
  <c r="M230" i="135"/>
  <c r="L230" i="135"/>
  <c r="A230" i="135"/>
  <c r="M229" i="135"/>
  <c r="L229" i="135"/>
  <c r="A229" i="135"/>
  <c r="M228" i="135"/>
  <c r="L228" i="135"/>
  <c r="A228" i="135"/>
  <c r="M227" i="135"/>
  <c r="L227" i="135"/>
  <c r="A227" i="135"/>
  <c r="M226" i="135"/>
  <c r="L226" i="135"/>
  <c r="A226" i="135"/>
  <c r="M225" i="135"/>
  <c r="L225" i="135"/>
  <c r="A225" i="135"/>
  <c r="M224" i="135"/>
  <c r="L224" i="135"/>
  <c r="A224" i="135"/>
  <c r="M223" i="135"/>
  <c r="L223" i="135"/>
  <c r="A223" i="135"/>
  <c r="M222" i="135"/>
  <c r="L222" i="135"/>
  <c r="A222" i="135"/>
  <c r="M221" i="135"/>
  <c r="L221" i="135"/>
  <c r="A221" i="135"/>
  <c r="M220" i="135"/>
  <c r="L220" i="135"/>
  <c r="A220" i="135"/>
  <c r="M219" i="135"/>
  <c r="L219" i="135"/>
  <c r="A219" i="135"/>
  <c r="M218" i="135"/>
  <c r="L218" i="135"/>
  <c r="A218" i="135"/>
  <c r="M217" i="135"/>
  <c r="L217" i="135"/>
  <c r="A217" i="135"/>
  <c r="M216" i="135"/>
  <c r="L216" i="135"/>
  <c r="A216" i="135"/>
  <c r="M215" i="135"/>
  <c r="L215" i="135"/>
  <c r="A215" i="135"/>
  <c r="M214" i="135"/>
  <c r="L214" i="135"/>
  <c r="A214" i="135"/>
  <c r="M213" i="135"/>
  <c r="L213" i="135"/>
  <c r="A213" i="135"/>
  <c r="M212" i="135"/>
  <c r="L212" i="135"/>
  <c r="A212" i="135"/>
  <c r="M211" i="135"/>
  <c r="L211" i="135"/>
  <c r="A211" i="135"/>
  <c r="M210" i="135"/>
  <c r="L210" i="135"/>
  <c r="A210" i="135"/>
  <c r="M209" i="135"/>
  <c r="L209" i="135"/>
  <c r="A209" i="135"/>
  <c r="M208" i="135"/>
  <c r="L208" i="135"/>
  <c r="A208" i="135"/>
  <c r="M207" i="135"/>
  <c r="L207" i="135"/>
  <c r="A207" i="135"/>
  <c r="M206" i="135"/>
  <c r="L206" i="135"/>
  <c r="A206" i="135"/>
  <c r="M205" i="135"/>
  <c r="L205" i="135"/>
  <c r="A205" i="135"/>
  <c r="M204" i="135"/>
  <c r="L204" i="135"/>
  <c r="A204" i="135"/>
  <c r="M203" i="135"/>
  <c r="L203" i="135"/>
  <c r="A203" i="135"/>
  <c r="M202" i="135"/>
  <c r="L202" i="135"/>
  <c r="A202" i="135"/>
  <c r="M201" i="135"/>
  <c r="L201" i="135"/>
  <c r="A201" i="135"/>
  <c r="M200" i="135"/>
  <c r="L200" i="135"/>
  <c r="A200" i="135"/>
  <c r="M199" i="135"/>
  <c r="L199" i="135"/>
  <c r="A199" i="135"/>
  <c r="M198" i="135"/>
  <c r="L198" i="135"/>
  <c r="A198" i="135"/>
  <c r="M197" i="135"/>
  <c r="L197" i="135"/>
  <c r="A197" i="135"/>
  <c r="M196" i="135"/>
  <c r="L196" i="135"/>
  <c r="A196" i="135"/>
  <c r="M195" i="135"/>
  <c r="L195" i="135"/>
  <c r="A195" i="135"/>
  <c r="M194" i="135"/>
  <c r="L194" i="135"/>
  <c r="A194" i="135"/>
  <c r="M193" i="135"/>
  <c r="L193" i="135"/>
  <c r="A193" i="135"/>
  <c r="M192" i="135"/>
  <c r="L192" i="135"/>
  <c r="A192" i="135"/>
  <c r="M191" i="135"/>
  <c r="L191" i="135"/>
  <c r="A191" i="135"/>
  <c r="M190" i="135"/>
  <c r="L190" i="135"/>
  <c r="A190" i="135"/>
  <c r="M189" i="135"/>
  <c r="L189" i="135"/>
  <c r="A189" i="135"/>
  <c r="M188" i="135"/>
  <c r="L188" i="135"/>
  <c r="A188" i="135"/>
  <c r="M187" i="135"/>
  <c r="L187" i="135"/>
  <c r="A187" i="135"/>
  <c r="M186" i="135"/>
  <c r="L186" i="135"/>
  <c r="A186" i="135"/>
  <c r="M185" i="135"/>
  <c r="L185" i="135"/>
  <c r="A185" i="135"/>
  <c r="M184" i="135"/>
  <c r="L184" i="135"/>
  <c r="A184" i="135"/>
  <c r="M183" i="135"/>
  <c r="L183" i="135"/>
  <c r="A183" i="135"/>
  <c r="M182" i="135"/>
  <c r="L182" i="135"/>
  <c r="A182" i="135"/>
  <c r="M181" i="135"/>
  <c r="L181" i="135"/>
  <c r="A181" i="135"/>
  <c r="M180" i="135"/>
  <c r="L180" i="135"/>
  <c r="A180" i="135"/>
  <c r="M179" i="135"/>
  <c r="L179" i="135"/>
  <c r="A179" i="135"/>
  <c r="M178" i="135"/>
  <c r="L178" i="135"/>
  <c r="A178" i="135"/>
  <c r="M177" i="135"/>
  <c r="L177" i="135"/>
  <c r="A177" i="135"/>
  <c r="M176" i="135"/>
  <c r="L176" i="135"/>
  <c r="A176" i="135"/>
  <c r="M175" i="135"/>
  <c r="L175" i="135"/>
  <c r="A175" i="135"/>
  <c r="M174" i="135"/>
  <c r="L174" i="135"/>
  <c r="A174" i="135"/>
  <c r="M173" i="135"/>
  <c r="L173" i="135"/>
  <c r="A173" i="135"/>
  <c r="M172" i="135"/>
  <c r="L172" i="135"/>
  <c r="A172" i="135"/>
  <c r="M171" i="135"/>
  <c r="L171" i="135"/>
  <c r="A171" i="135"/>
  <c r="M170" i="135"/>
  <c r="L170" i="135"/>
  <c r="A170" i="135"/>
  <c r="M169" i="135"/>
  <c r="L169" i="135"/>
  <c r="A169" i="135"/>
  <c r="M168" i="135"/>
  <c r="L168" i="135"/>
  <c r="A168" i="135"/>
  <c r="M167" i="135"/>
  <c r="L167" i="135"/>
  <c r="A167" i="135"/>
  <c r="M166" i="135"/>
  <c r="L166" i="135"/>
  <c r="A166" i="135"/>
  <c r="M165" i="135"/>
  <c r="L165" i="135"/>
  <c r="A165" i="135"/>
  <c r="M164" i="135"/>
  <c r="L164" i="135"/>
  <c r="A164" i="135"/>
  <c r="M163" i="135"/>
  <c r="L163" i="135"/>
  <c r="A163" i="135"/>
  <c r="M162" i="135"/>
  <c r="L162" i="135"/>
  <c r="A162" i="135"/>
  <c r="M161" i="135"/>
  <c r="L161" i="135"/>
  <c r="A161" i="135"/>
  <c r="M160" i="135"/>
  <c r="L160" i="135"/>
  <c r="A160" i="135"/>
  <c r="M159" i="135"/>
  <c r="L159" i="135"/>
  <c r="A159" i="135"/>
  <c r="M158" i="135"/>
  <c r="L158" i="135"/>
  <c r="A158" i="135"/>
  <c r="M157" i="135"/>
  <c r="L157" i="135"/>
  <c r="A157" i="135"/>
  <c r="M156" i="135"/>
  <c r="L156" i="135"/>
  <c r="A156" i="135"/>
  <c r="M155" i="135"/>
  <c r="L155" i="135"/>
  <c r="A155" i="135"/>
  <c r="M154" i="135"/>
  <c r="L154" i="135"/>
  <c r="A154" i="135"/>
  <c r="M153" i="135"/>
  <c r="L153" i="135"/>
  <c r="A153" i="135"/>
  <c r="M152" i="135"/>
  <c r="L152" i="135"/>
  <c r="A152" i="135"/>
  <c r="M151" i="135"/>
  <c r="L151" i="135"/>
  <c r="A151" i="135"/>
  <c r="M150" i="135"/>
  <c r="L150" i="135"/>
  <c r="A150" i="135"/>
  <c r="M149" i="135"/>
  <c r="L149" i="135"/>
  <c r="A149" i="135"/>
  <c r="M148" i="135"/>
  <c r="L148" i="135"/>
  <c r="A148" i="135"/>
  <c r="M147" i="135"/>
  <c r="L147" i="135"/>
  <c r="A147" i="135"/>
  <c r="M146" i="135"/>
  <c r="L146" i="135"/>
  <c r="A146" i="135"/>
  <c r="M145" i="135"/>
  <c r="L145" i="135"/>
  <c r="A145" i="135"/>
  <c r="M144" i="135"/>
  <c r="L144" i="135"/>
  <c r="A144" i="135"/>
  <c r="M143" i="135"/>
  <c r="L143" i="135"/>
  <c r="A143" i="135"/>
  <c r="M142" i="135"/>
  <c r="L142" i="135"/>
  <c r="A142" i="135"/>
  <c r="M141" i="135"/>
  <c r="L141" i="135"/>
  <c r="A141" i="135"/>
  <c r="M140" i="135"/>
  <c r="L140" i="135"/>
  <c r="A140" i="135"/>
  <c r="M139" i="135"/>
  <c r="L139" i="135"/>
  <c r="A139" i="135"/>
  <c r="M138" i="135"/>
  <c r="L138" i="135"/>
  <c r="A138" i="135"/>
  <c r="M137" i="135"/>
  <c r="L137" i="135"/>
  <c r="A137" i="135"/>
  <c r="M136" i="135"/>
  <c r="L136" i="135"/>
  <c r="A136" i="135"/>
  <c r="M135" i="135"/>
  <c r="L135" i="135"/>
  <c r="A135" i="135"/>
  <c r="M134" i="135"/>
  <c r="L134" i="135"/>
  <c r="A134" i="135"/>
  <c r="M133" i="135"/>
  <c r="L133" i="135"/>
  <c r="A133" i="135"/>
  <c r="M132" i="135"/>
  <c r="L132" i="135"/>
  <c r="A132" i="135"/>
  <c r="M131" i="135"/>
  <c r="L131" i="135"/>
  <c r="A131" i="135"/>
  <c r="M130" i="135"/>
  <c r="L130" i="135"/>
  <c r="A130" i="135"/>
  <c r="M129" i="135"/>
  <c r="L129" i="135"/>
  <c r="A129" i="135"/>
  <c r="M128" i="135"/>
  <c r="L128" i="135"/>
  <c r="A128" i="135"/>
  <c r="M127" i="135"/>
  <c r="L127" i="135"/>
  <c r="A127" i="135"/>
  <c r="M126" i="135"/>
  <c r="L126" i="135"/>
  <c r="A126" i="135"/>
  <c r="M125" i="135"/>
  <c r="L125" i="135"/>
  <c r="A125" i="135"/>
  <c r="M124" i="135"/>
  <c r="L124" i="135"/>
  <c r="A124" i="135"/>
  <c r="M123" i="135"/>
  <c r="L123" i="135"/>
  <c r="A123" i="135"/>
  <c r="M122" i="135"/>
  <c r="L122" i="135"/>
  <c r="A122" i="135"/>
  <c r="M121" i="135"/>
  <c r="L121" i="135"/>
  <c r="A121" i="135"/>
  <c r="M120" i="135"/>
  <c r="L120" i="135"/>
  <c r="A120" i="135"/>
  <c r="M119" i="135"/>
  <c r="L119" i="135"/>
  <c r="A119" i="135"/>
  <c r="M118" i="135"/>
  <c r="L118" i="135"/>
  <c r="A118" i="135"/>
  <c r="M117" i="135"/>
  <c r="L117" i="135"/>
  <c r="A117" i="135"/>
  <c r="M116" i="135"/>
  <c r="L116" i="135"/>
  <c r="A116" i="135"/>
  <c r="M115" i="135"/>
  <c r="L115" i="135"/>
  <c r="A115" i="135"/>
  <c r="M114" i="135"/>
  <c r="L114" i="135"/>
  <c r="A114" i="135"/>
  <c r="M113" i="135"/>
  <c r="L113" i="135"/>
  <c r="A113" i="135"/>
  <c r="M112" i="135"/>
  <c r="L112" i="135"/>
  <c r="A112" i="135"/>
  <c r="M111" i="135"/>
  <c r="L111" i="135"/>
  <c r="A111" i="135"/>
  <c r="M110" i="135"/>
  <c r="L110" i="135"/>
  <c r="A110" i="135"/>
  <c r="M109" i="135"/>
  <c r="L109" i="135"/>
  <c r="A109" i="135"/>
  <c r="M108" i="135"/>
  <c r="L108" i="135"/>
  <c r="A108" i="135"/>
  <c r="M107" i="135"/>
  <c r="L107" i="135"/>
  <c r="A107" i="135"/>
  <c r="M106" i="135"/>
  <c r="L106" i="135"/>
  <c r="A106" i="135"/>
  <c r="M105" i="135"/>
  <c r="L105" i="135"/>
  <c r="A105" i="135"/>
  <c r="M104" i="135"/>
  <c r="L104" i="135"/>
  <c r="A104" i="135"/>
  <c r="M103" i="135"/>
  <c r="L103" i="135"/>
  <c r="A103" i="135"/>
  <c r="M102" i="135"/>
  <c r="L102" i="135"/>
  <c r="A102" i="135"/>
  <c r="M101" i="135"/>
  <c r="L101" i="135"/>
  <c r="A101" i="135"/>
  <c r="M100" i="135"/>
  <c r="L100" i="135"/>
  <c r="A100" i="135"/>
  <c r="M99" i="135"/>
  <c r="L99" i="135"/>
  <c r="A99" i="135"/>
  <c r="M98" i="135"/>
  <c r="L98" i="135"/>
  <c r="A98" i="135"/>
  <c r="M97" i="135"/>
  <c r="L97" i="135"/>
  <c r="A97" i="135"/>
  <c r="M96" i="135"/>
  <c r="L96" i="135"/>
  <c r="A96" i="135"/>
  <c r="M95" i="135"/>
  <c r="L95" i="135"/>
  <c r="A95" i="135"/>
  <c r="M94" i="135"/>
  <c r="L94" i="135"/>
  <c r="A94" i="135"/>
  <c r="M93" i="135"/>
  <c r="L93" i="135"/>
  <c r="A93" i="135"/>
  <c r="M92" i="135"/>
  <c r="L92" i="135"/>
  <c r="A92" i="135"/>
  <c r="M91" i="135"/>
  <c r="L91" i="135"/>
  <c r="A91" i="135"/>
  <c r="M90" i="135"/>
  <c r="L90" i="135"/>
  <c r="A90" i="135"/>
  <c r="M89" i="135"/>
  <c r="L89" i="135"/>
  <c r="A89" i="135"/>
  <c r="M88" i="135"/>
  <c r="L88" i="135"/>
  <c r="A88" i="135"/>
  <c r="M87" i="135"/>
  <c r="L87" i="135"/>
  <c r="A87" i="135"/>
  <c r="M86" i="135"/>
  <c r="L86" i="135"/>
  <c r="A86" i="135"/>
  <c r="M85" i="135"/>
  <c r="L85" i="135"/>
  <c r="A85" i="135"/>
  <c r="M84" i="135"/>
  <c r="L84" i="135"/>
  <c r="A84" i="135"/>
  <c r="M83" i="135"/>
  <c r="L83" i="135"/>
  <c r="A83" i="135"/>
  <c r="M82" i="135"/>
  <c r="L82" i="135"/>
  <c r="A82" i="135"/>
  <c r="M81" i="135"/>
  <c r="L81" i="135"/>
  <c r="A81" i="135"/>
  <c r="M80" i="135"/>
  <c r="L80" i="135"/>
  <c r="A80" i="135"/>
  <c r="M79" i="135"/>
  <c r="L79" i="135"/>
  <c r="A79" i="135"/>
  <c r="M78" i="135"/>
  <c r="L78" i="135"/>
  <c r="A78" i="135"/>
  <c r="M77" i="135"/>
  <c r="L77" i="135"/>
  <c r="A77" i="135"/>
  <c r="M76" i="135"/>
  <c r="L76" i="135"/>
  <c r="A76" i="135"/>
  <c r="M75" i="135"/>
  <c r="L75" i="135"/>
  <c r="A75" i="135"/>
  <c r="M74" i="135"/>
  <c r="L74" i="135"/>
  <c r="A74" i="135"/>
  <c r="M73" i="135"/>
  <c r="L73" i="135"/>
  <c r="A73" i="135"/>
  <c r="M72" i="135"/>
  <c r="L72" i="135"/>
  <c r="A72" i="135"/>
  <c r="M71" i="135"/>
  <c r="L71" i="135"/>
  <c r="A71" i="135"/>
  <c r="M70" i="135"/>
  <c r="L70" i="135"/>
  <c r="A70" i="135"/>
  <c r="M69" i="135"/>
  <c r="L69" i="135"/>
  <c r="A69" i="135"/>
  <c r="M68" i="135"/>
  <c r="L68" i="135"/>
  <c r="A68" i="135"/>
  <c r="M67" i="135"/>
  <c r="L67" i="135"/>
  <c r="A67" i="135"/>
  <c r="M66" i="135"/>
  <c r="L66" i="135"/>
  <c r="A66" i="135"/>
  <c r="M65" i="135"/>
  <c r="L65" i="135"/>
  <c r="A65" i="135"/>
  <c r="M64" i="135"/>
  <c r="L64" i="135"/>
  <c r="A64" i="135"/>
  <c r="M63" i="135"/>
  <c r="L63" i="135"/>
  <c r="A63" i="135"/>
  <c r="M62" i="135"/>
  <c r="L62" i="135"/>
  <c r="A62" i="135"/>
  <c r="M61" i="135"/>
  <c r="L61" i="135"/>
  <c r="A61" i="135"/>
  <c r="M60" i="135"/>
  <c r="L60" i="135"/>
  <c r="A60" i="135"/>
  <c r="M59" i="135"/>
  <c r="L59" i="135"/>
  <c r="A59" i="135"/>
  <c r="M58" i="135"/>
  <c r="L58" i="135"/>
  <c r="A58" i="135"/>
  <c r="M57" i="135"/>
  <c r="L57" i="135"/>
  <c r="A57" i="135"/>
  <c r="M56" i="135"/>
  <c r="L56" i="135"/>
  <c r="A56" i="135"/>
  <c r="M55" i="135"/>
  <c r="L55" i="135"/>
  <c r="A55" i="135"/>
  <c r="M54" i="135"/>
  <c r="L54" i="135"/>
  <c r="A54" i="135"/>
  <c r="M53" i="135"/>
  <c r="L53" i="135"/>
  <c r="A53" i="135"/>
  <c r="M52" i="135"/>
  <c r="L52" i="135"/>
  <c r="A52" i="135"/>
  <c r="M51" i="135"/>
  <c r="L51" i="135"/>
  <c r="A51" i="135"/>
  <c r="M50" i="135"/>
  <c r="L50" i="135"/>
  <c r="A50" i="135"/>
  <c r="M49" i="135"/>
  <c r="L49" i="135"/>
  <c r="A49" i="135"/>
  <c r="M48" i="135"/>
  <c r="L48" i="135"/>
  <c r="A48" i="135"/>
  <c r="M47" i="135"/>
  <c r="L47" i="135"/>
  <c r="A47" i="135"/>
  <c r="M46" i="135"/>
  <c r="L46" i="135"/>
  <c r="A46" i="135"/>
  <c r="M45" i="135"/>
  <c r="L45" i="135"/>
  <c r="A45" i="135"/>
  <c r="M44" i="135"/>
  <c r="L44" i="135"/>
  <c r="A44" i="135"/>
  <c r="M43" i="135"/>
  <c r="L43" i="135"/>
  <c r="A43" i="135"/>
  <c r="M42" i="135"/>
  <c r="L42" i="135"/>
  <c r="A42" i="135"/>
  <c r="M41" i="135"/>
  <c r="L41" i="135"/>
  <c r="A41" i="135"/>
  <c r="M40" i="135"/>
  <c r="L40" i="135"/>
  <c r="A40" i="135"/>
  <c r="M39" i="135"/>
  <c r="L39" i="135"/>
  <c r="A39" i="135"/>
  <c r="M38" i="135"/>
  <c r="L38" i="135"/>
  <c r="A38" i="135"/>
  <c r="M37" i="135"/>
  <c r="L37" i="135"/>
  <c r="A37" i="135"/>
  <c r="M36" i="135"/>
  <c r="L36" i="135"/>
  <c r="A36" i="135"/>
  <c r="M35" i="135"/>
  <c r="L35" i="135"/>
  <c r="A35" i="135"/>
  <c r="M34" i="135"/>
  <c r="L34" i="135"/>
  <c r="A34" i="135"/>
  <c r="M33" i="135"/>
  <c r="L33" i="135"/>
  <c r="A33" i="135"/>
  <c r="M32" i="135"/>
  <c r="L32" i="135"/>
  <c r="A32" i="135"/>
  <c r="M31" i="135"/>
  <c r="L31" i="135"/>
  <c r="A31" i="135"/>
  <c r="M30" i="135"/>
  <c r="L30" i="135"/>
  <c r="A30" i="135"/>
  <c r="M29" i="135"/>
  <c r="L29" i="135"/>
  <c r="A29" i="135"/>
  <c r="M28" i="135"/>
  <c r="L28" i="135"/>
  <c r="A28" i="135"/>
  <c r="M27" i="135"/>
  <c r="L27" i="135"/>
  <c r="A27" i="135"/>
  <c r="M26" i="135"/>
  <c r="L26" i="135"/>
  <c r="A26" i="135"/>
  <c r="M25" i="135"/>
  <c r="L25" i="135"/>
  <c r="A25" i="135"/>
  <c r="M24" i="135"/>
  <c r="L24" i="135"/>
  <c r="A24" i="135"/>
  <c r="M23" i="135"/>
  <c r="L23" i="135"/>
  <c r="A23" i="135"/>
  <c r="M22" i="135"/>
  <c r="L22" i="135"/>
  <c r="A22" i="135"/>
  <c r="M21" i="135"/>
  <c r="L21" i="135"/>
  <c r="A21" i="135"/>
  <c r="M20" i="135"/>
  <c r="L20" i="135"/>
  <c r="A20" i="135"/>
  <c r="M19" i="135"/>
  <c r="L19" i="135"/>
  <c r="A19" i="135"/>
  <c r="M18" i="135"/>
  <c r="L18" i="135"/>
  <c r="A18" i="135"/>
  <c r="M17" i="135"/>
  <c r="L17" i="135"/>
  <c r="A17" i="135"/>
  <c r="M16" i="135"/>
  <c r="L16" i="135"/>
  <c r="A16" i="135"/>
  <c r="M15" i="135"/>
  <c r="L15" i="135"/>
  <c r="A15" i="135"/>
  <c r="M14" i="135"/>
  <c r="L14" i="135"/>
  <c r="A14" i="135"/>
  <c r="M13" i="135"/>
  <c r="L13" i="135"/>
  <c r="A13" i="135"/>
  <c r="M12" i="135"/>
  <c r="L12" i="135"/>
  <c r="A12" i="135"/>
  <c r="M11" i="135"/>
  <c r="L11" i="135"/>
  <c r="A11" i="135"/>
  <c r="M10" i="135"/>
  <c r="L10" i="135"/>
  <c r="A10" i="135"/>
  <c r="M9" i="135"/>
  <c r="L9" i="135"/>
  <c r="A9" i="135"/>
  <c r="M8" i="135"/>
  <c r="L8" i="135"/>
  <c r="A8" i="135"/>
  <c r="M7" i="135"/>
  <c r="L7" i="135"/>
  <c r="A7" i="135"/>
  <c r="M6" i="135"/>
  <c r="L6" i="135"/>
  <c r="A6" i="135"/>
  <c r="M5" i="135"/>
  <c r="L5" i="135"/>
  <c r="A5" i="135"/>
  <c r="M4" i="135"/>
  <c r="L4" i="135"/>
  <c r="A4" i="135"/>
  <c r="M3" i="135"/>
  <c r="L3" i="135"/>
  <c r="A3" i="135"/>
  <c r="M2" i="135"/>
  <c r="L2" i="135"/>
  <c r="A2" i="135"/>
  <c r="M786" i="134"/>
  <c r="L786" i="134"/>
  <c r="A786" i="134"/>
  <c r="M785" i="134"/>
  <c r="L785" i="134"/>
  <c r="A785" i="134"/>
  <c r="M784" i="134"/>
  <c r="L784" i="134"/>
  <c r="A784" i="134"/>
  <c r="M783" i="134"/>
  <c r="L783" i="134"/>
  <c r="A783" i="134"/>
  <c r="M782" i="134"/>
  <c r="L782" i="134"/>
  <c r="A782" i="134"/>
  <c r="M781" i="134"/>
  <c r="L781" i="134"/>
  <c r="A781" i="134"/>
  <c r="M780" i="134"/>
  <c r="L780" i="134"/>
  <c r="A780" i="134"/>
  <c r="M779" i="134"/>
  <c r="L779" i="134"/>
  <c r="A779" i="134"/>
  <c r="M778" i="134"/>
  <c r="L778" i="134"/>
  <c r="A778" i="134"/>
  <c r="M777" i="134"/>
  <c r="L777" i="134"/>
  <c r="A777" i="134"/>
  <c r="M776" i="134"/>
  <c r="L776" i="134"/>
  <c r="A776" i="134"/>
  <c r="M775" i="134"/>
  <c r="L775" i="134"/>
  <c r="A775" i="134"/>
  <c r="M774" i="134"/>
  <c r="L774" i="134"/>
  <c r="A774" i="134"/>
  <c r="M773" i="134"/>
  <c r="L773" i="134"/>
  <c r="A773" i="134"/>
  <c r="M772" i="134"/>
  <c r="L772" i="134"/>
  <c r="A772" i="134"/>
  <c r="M771" i="134"/>
  <c r="L771" i="134"/>
  <c r="A771" i="134"/>
  <c r="M770" i="134"/>
  <c r="L770" i="134"/>
  <c r="A770" i="134"/>
  <c r="M769" i="134"/>
  <c r="L769" i="134"/>
  <c r="A769" i="134"/>
  <c r="M768" i="134"/>
  <c r="L768" i="134"/>
  <c r="A768" i="134"/>
  <c r="M767" i="134"/>
  <c r="L767" i="134"/>
  <c r="A767" i="134"/>
  <c r="M766" i="134"/>
  <c r="L766" i="134"/>
  <c r="A766" i="134"/>
  <c r="M765" i="134"/>
  <c r="L765" i="134"/>
  <c r="A765" i="134"/>
  <c r="M764" i="134"/>
  <c r="L764" i="134"/>
  <c r="A764" i="134"/>
  <c r="M763" i="134"/>
  <c r="L763" i="134"/>
  <c r="A763" i="134"/>
  <c r="M762" i="134"/>
  <c r="L762" i="134"/>
  <c r="A762" i="134"/>
  <c r="M761" i="134"/>
  <c r="L761" i="134"/>
  <c r="A761" i="134"/>
  <c r="M760" i="134"/>
  <c r="L760" i="134"/>
  <c r="A760" i="134"/>
  <c r="M759" i="134"/>
  <c r="L759" i="134"/>
  <c r="A759" i="134"/>
  <c r="M758" i="134"/>
  <c r="L758" i="134"/>
  <c r="A758" i="134"/>
  <c r="M757" i="134"/>
  <c r="L757" i="134"/>
  <c r="A757" i="134"/>
  <c r="M756" i="134"/>
  <c r="L756" i="134"/>
  <c r="A756" i="134"/>
  <c r="M755" i="134"/>
  <c r="L755" i="134"/>
  <c r="A755" i="134"/>
  <c r="M754" i="134"/>
  <c r="L754" i="134"/>
  <c r="A754" i="134"/>
  <c r="M753" i="134"/>
  <c r="L753" i="134"/>
  <c r="A753" i="134"/>
  <c r="M752" i="134"/>
  <c r="L752" i="134"/>
  <c r="A752" i="134"/>
  <c r="M751" i="134"/>
  <c r="L751" i="134"/>
  <c r="A751" i="134"/>
  <c r="M750" i="134"/>
  <c r="L750" i="134"/>
  <c r="A750" i="134"/>
  <c r="M749" i="134"/>
  <c r="L749" i="134"/>
  <c r="A749" i="134"/>
  <c r="M748" i="134"/>
  <c r="L748" i="134"/>
  <c r="A748" i="134"/>
  <c r="M747" i="134"/>
  <c r="L747" i="134"/>
  <c r="A747" i="134"/>
  <c r="M746" i="134"/>
  <c r="L746" i="134"/>
  <c r="A746" i="134"/>
  <c r="M745" i="134"/>
  <c r="L745" i="134"/>
  <c r="A745" i="134"/>
  <c r="M744" i="134"/>
  <c r="L744" i="134"/>
  <c r="A744" i="134"/>
  <c r="M743" i="134"/>
  <c r="L743" i="134"/>
  <c r="A743" i="134"/>
  <c r="M742" i="134"/>
  <c r="L742" i="134"/>
  <c r="A742" i="134"/>
  <c r="M741" i="134"/>
  <c r="L741" i="134"/>
  <c r="A741" i="134"/>
  <c r="M740" i="134"/>
  <c r="L740" i="134"/>
  <c r="A740" i="134"/>
  <c r="M739" i="134"/>
  <c r="L739" i="134"/>
  <c r="A739" i="134"/>
  <c r="M738" i="134"/>
  <c r="L738" i="134"/>
  <c r="A738" i="134"/>
  <c r="M737" i="134"/>
  <c r="L737" i="134"/>
  <c r="A737" i="134"/>
  <c r="M736" i="134"/>
  <c r="L736" i="134"/>
  <c r="A736" i="134"/>
  <c r="M735" i="134"/>
  <c r="L735" i="134"/>
  <c r="A735" i="134"/>
  <c r="M734" i="134"/>
  <c r="L734" i="134"/>
  <c r="A734" i="134"/>
  <c r="M733" i="134"/>
  <c r="L733" i="134"/>
  <c r="A733" i="134"/>
  <c r="M732" i="134"/>
  <c r="L732" i="134"/>
  <c r="A732" i="134"/>
  <c r="M731" i="134"/>
  <c r="L731" i="134"/>
  <c r="A731" i="134"/>
  <c r="M730" i="134"/>
  <c r="L730" i="134"/>
  <c r="A730" i="134"/>
  <c r="M729" i="134"/>
  <c r="L729" i="134"/>
  <c r="A729" i="134"/>
  <c r="M728" i="134"/>
  <c r="L728" i="134"/>
  <c r="A728" i="134"/>
  <c r="M727" i="134"/>
  <c r="L727" i="134"/>
  <c r="A727" i="134"/>
  <c r="M726" i="134"/>
  <c r="L726" i="134"/>
  <c r="A726" i="134"/>
  <c r="M725" i="134"/>
  <c r="L725" i="134"/>
  <c r="A725" i="134"/>
  <c r="M724" i="134"/>
  <c r="L724" i="134"/>
  <c r="A724" i="134"/>
  <c r="M723" i="134"/>
  <c r="L723" i="134"/>
  <c r="A723" i="134"/>
  <c r="M722" i="134"/>
  <c r="L722" i="134"/>
  <c r="A722" i="134"/>
  <c r="M721" i="134"/>
  <c r="L721" i="134"/>
  <c r="A721" i="134"/>
  <c r="M720" i="134"/>
  <c r="L720" i="134"/>
  <c r="A720" i="134"/>
  <c r="M719" i="134"/>
  <c r="L719" i="134"/>
  <c r="A719" i="134"/>
  <c r="M718" i="134"/>
  <c r="L718" i="134"/>
  <c r="A718" i="134"/>
  <c r="M717" i="134"/>
  <c r="L717" i="134"/>
  <c r="A717" i="134"/>
  <c r="M716" i="134"/>
  <c r="L716" i="134"/>
  <c r="A716" i="134"/>
  <c r="M715" i="134"/>
  <c r="L715" i="134"/>
  <c r="A715" i="134"/>
  <c r="M714" i="134"/>
  <c r="L714" i="134"/>
  <c r="A714" i="134"/>
  <c r="M713" i="134"/>
  <c r="L713" i="134"/>
  <c r="A713" i="134"/>
  <c r="M712" i="134"/>
  <c r="L712" i="134"/>
  <c r="A712" i="134"/>
  <c r="M711" i="134"/>
  <c r="L711" i="134"/>
  <c r="A711" i="134"/>
  <c r="M710" i="134"/>
  <c r="L710" i="134"/>
  <c r="A710" i="134"/>
  <c r="M709" i="134"/>
  <c r="L709" i="134"/>
  <c r="A709" i="134"/>
  <c r="M708" i="134"/>
  <c r="L708" i="134"/>
  <c r="A708" i="134"/>
  <c r="M707" i="134"/>
  <c r="L707" i="134"/>
  <c r="A707" i="134"/>
  <c r="M706" i="134"/>
  <c r="L706" i="134"/>
  <c r="A706" i="134"/>
  <c r="M705" i="134"/>
  <c r="L705" i="134"/>
  <c r="A705" i="134"/>
  <c r="M704" i="134"/>
  <c r="L704" i="134"/>
  <c r="A704" i="134"/>
  <c r="M703" i="134"/>
  <c r="L703" i="134"/>
  <c r="A703" i="134"/>
  <c r="M702" i="134"/>
  <c r="L702" i="134"/>
  <c r="A702" i="134"/>
  <c r="M701" i="134"/>
  <c r="L701" i="134"/>
  <c r="A701" i="134"/>
  <c r="M700" i="134"/>
  <c r="L700" i="134"/>
  <c r="A700" i="134"/>
  <c r="M699" i="134"/>
  <c r="L699" i="134"/>
  <c r="A699" i="134"/>
  <c r="M698" i="134"/>
  <c r="L698" i="134"/>
  <c r="A698" i="134"/>
  <c r="M697" i="134"/>
  <c r="L697" i="134"/>
  <c r="A697" i="134"/>
  <c r="M696" i="134"/>
  <c r="L696" i="134"/>
  <c r="A696" i="134"/>
  <c r="M695" i="134"/>
  <c r="L695" i="134"/>
  <c r="A695" i="134"/>
  <c r="M694" i="134"/>
  <c r="L694" i="134"/>
  <c r="A694" i="134"/>
  <c r="M693" i="134"/>
  <c r="L693" i="134"/>
  <c r="A693" i="134"/>
  <c r="M692" i="134"/>
  <c r="L692" i="134"/>
  <c r="A692" i="134"/>
  <c r="M691" i="134"/>
  <c r="L691" i="134"/>
  <c r="A691" i="134"/>
  <c r="M690" i="134"/>
  <c r="L690" i="134"/>
  <c r="A690" i="134"/>
  <c r="M689" i="134"/>
  <c r="L689" i="134"/>
  <c r="A689" i="134"/>
  <c r="M688" i="134"/>
  <c r="L688" i="134"/>
  <c r="A688" i="134"/>
  <c r="M687" i="134"/>
  <c r="L687" i="134"/>
  <c r="A687" i="134"/>
  <c r="M686" i="134"/>
  <c r="L686" i="134"/>
  <c r="A686" i="134"/>
  <c r="M685" i="134"/>
  <c r="L685" i="134"/>
  <c r="A685" i="134"/>
  <c r="M684" i="134"/>
  <c r="L684" i="134"/>
  <c r="A684" i="134"/>
  <c r="M683" i="134"/>
  <c r="L683" i="134"/>
  <c r="A683" i="134"/>
  <c r="M682" i="134"/>
  <c r="L682" i="134"/>
  <c r="A682" i="134"/>
  <c r="M681" i="134"/>
  <c r="L681" i="134"/>
  <c r="A681" i="134"/>
  <c r="M680" i="134"/>
  <c r="L680" i="134"/>
  <c r="A680" i="134"/>
  <c r="M679" i="134"/>
  <c r="L679" i="134"/>
  <c r="A679" i="134"/>
  <c r="M678" i="134"/>
  <c r="L678" i="134"/>
  <c r="A678" i="134"/>
  <c r="M677" i="134"/>
  <c r="L677" i="134"/>
  <c r="A677" i="134"/>
  <c r="M676" i="134"/>
  <c r="L676" i="134"/>
  <c r="A676" i="134"/>
  <c r="M675" i="134"/>
  <c r="L675" i="134"/>
  <c r="A675" i="134"/>
  <c r="M674" i="134"/>
  <c r="L674" i="134"/>
  <c r="A674" i="134"/>
  <c r="M673" i="134"/>
  <c r="L673" i="134"/>
  <c r="A673" i="134"/>
  <c r="M672" i="134"/>
  <c r="L672" i="134"/>
  <c r="A672" i="134"/>
  <c r="M671" i="134"/>
  <c r="L671" i="134"/>
  <c r="A671" i="134"/>
  <c r="M670" i="134"/>
  <c r="L670" i="134"/>
  <c r="A670" i="134"/>
  <c r="M669" i="134"/>
  <c r="L669" i="134"/>
  <c r="A669" i="134"/>
  <c r="M668" i="134"/>
  <c r="L668" i="134"/>
  <c r="A668" i="134"/>
  <c r="M667" i="134"/>
  <c r="L667" i="134"/>
  <c r="A667" i="134"/>
  <c r="M666" i="134"/>
  <c r="L666" i="134"/>
  <c r="A666" i="134"/>
  <c r="M665" i="134"/>
  <c r="L665" i="134"/>
  <c r="A665" i="134"/>
  <c r="M664" i="134"/>
  <c r="L664" i="134"/>
  <c r="A664" i="134"/>
  <c r="M663" i="134"/>
  <c r="L663" i="134"/>
  <c r="A663" i="134"/>
  <c r="M662" i="134"/>
  <c r="L662" i="134"/>
  <c r="A662" i="134"/>
  <c r="M661" i="134"/>
  <c r="L661" i="134"/>
  <c r="A661" i="134"/>
  <c r="M660" i="134"/>
  <c r="L660" i="134"/>
  <c r="A660" i="134"/>
  <c r="M659" i="134"/>
  <c r="L659" i="134"/>
  <c r="A659" i="134"/>
  <c r="M658" i="134"/>
  <c r="L658" i="134"/>
  <c r="A658" i="134"/>
  <c r="M657" i="134"/>
  <c r="L657" i="134"/>
  <c r="A657" i="134"/>
  <c r="M656" i="134"/>
  <c r="L656" i="134"/>
  <c r="A656" i="134"/>
  <c r="M655" i="134"/>
  <c r="L655" i="134"/>
  <c r="A655" i="134"/>
  <c r="M654" i="134"/>
  <c r="L654" i="134"/>
  <c r="A654" i="134"/>
  <c r="M653" i="134"/>
  <c r="L653" i="134"/>
  <c r="A653" i="134"/>
  <c r="M652" i="134"/>
  <c r="L652" i="134"/>
  <c r="A652" i="134"/>
  <c r="M651" i="134"/>
  <c r="L651" i="134"/>
  <c r="A651" i="134"/>
  <c r="M650" i="134"/>
  <c r="L650" i="134"/>
  <c r="A650" i="134"/>
  <c r="M649" i="134"/>
  <c r="L649" i="134"/>
  <c r="A649" i="134"/>
  <c r="M648" i="134"/>
  <c r="L648" i="134"/>
  <c r="A648" i="134"/>
  <c r="M647" i="134"/>
  <c r="L647" i="134"/>
  <c r="A647" i="134"/>
  <c r="M646" i="134"/>
  <c r="L646" i="134"/>
  <c r="A646" i="134"/>
  <c r="M645" i="134"/>
  <c r="L645" i="134"/>
  <c r="A645" i="134"/>
  <c r="M644" i="134"/>
  <c r="L644" i="134"/>
  <c r="A644" i="134"/>
  <c r="M643" i="134"/>
  <c r="L643" i="134"/>
  <c r="A643" i="134"/>
  <c r="M642" i="134"/>
  <c r="L642" i="134"/>
  <c r="A642" i="134"/>
  <c r="M641" i="134"/>
  <c r="L641" i="134"/>
  <c r="A641" i="134"/>
  <c r="M640" i="134"/>
  <c r="L640" i="134"/>
  <c r="A640" i="134"/>
  <c r="M639" i="134"/>
  <c r="L639" i="134"/>
  <c r="A639" i="134"/>
  <c r="M638" i="134"/>
  <c r="L638" i="134"/>
  <c r="A638" i="134"/>
  <c r="M637" i="134"/>
  <c r="L637" i="134"/>
  <c r="A637" i="134"/>
  <c r="M636" i="134"/>
  <c r="L636" i="134"/>
  <c r="A636" i="134"/>
  <c r="M635" i="134"/>
  <c r="L635" i="134"/>
  <c r="A635" i="134"/>
  <c r="M634" i="134"/>
  <c r="L634" i="134"/>
  <c r="A634" i="134"/>
  <c r="M633" i="134"/>
  <c r="L633" i="134"/>
  <c r="A633" i="134"/>
  <c r="M632" i="134"/>
  <c r="L632" i="134"/>
  <c r="A632" i="134"/>
  <c r="M631" i="134"/>
  <c r="L631" i="134"/>
  <c r="A631" i="134"/>
  <c r="M630" i="134"/>
  <c r="L630" i="134"/>
  <c r="A630" i="134"/>
  <c r="M629" i="134"/>
  <c r="L629" i="134"/>
  <c r="A629" i="134"/>
  <c r="M628" i="134"/>
  <c r="L628" i="134"/>
  <c r="A628" i="134"/>
  <c r="M627" i="134"/>
  <c r="L627" i="134"/>
  <c r="A627" i="134"/>
  <c r="M626" i="134"/>
  <c r="L626" i="134"/>
  <c r="A626" i="134"/>
  <c r="M625" i="134"/>
  <c r="L625" i="134"/>
  <c r="A625" i="134"/>
  <c r="M624" i="134"/>
  <c r="L624" i="134"/>
  <c r="A624" i="134"/>
  <c r="M623" i="134"/>
  <c r="L623" i="134"/>
  <c r="A623" i="134"/>
  <c r="M622" i="134"/>
  <c r="L622" i="134"/>
  <c r="A622" i="134"/>
  <c r="M621" i="134"/>
  <c r="L621" i="134"/>
  <c r="A621" i="134"/>
  <c r="M620" i="134"/>
  <c r="L620" i="134"/>
  <c r="A620" i="134"/>
  <c r="M619" i="134"/>
  <c r="L619" i="134"/>
  <c r="A619" i="134"/>
  <c r="M618" i="134"/>
  <c r="L618" i="134"/>
  <c r="A618" i="134"/>
  <c r="M617" i="134"/>
  <c r="L617" i="134"/>
  <c r="A617" i="134"/>
  <c r="M616" i="134"/>
  <c r="L616" i="134"/>
  <c r="A616" i="134"/>
  <c r="M615" i="134"/>
  <c r="L615" i="134"/>
  <c r="A615" i="134"/>
  <c r="M614" i="134"/>
  <c r="L614" i="134"/>
  <c r="A614" i="134"/>
  <c r="M613" i="134"/>
  <c r="L613" i="134"/>
  <c r="A613" i="134"/>
  <c r="M612" i="134"/>
  <c r="L612" i="134"/>
  <c r="A612" i="134"/>
  <c r="M611" i="134"/>
  <c r="L611" i="134"/>
  <c r="A611" i="134"/>
  <c r="M610" i="134"/>
  <c r="L610" i="134"/>
  <c r="A610" i="134"/>
  <c r="M609" i="134"/>
  <c r="L609" i="134"/>
  <c r="A609" i="134"/>
  <c r="M608" i="134"/>
  <c r="L608" i="134"/>
  <c r="A608" i="134"/>
  <c r="M607" i="134"/>
  <c r="L607" i="134"/>
  <c r="A607" i="134"/>
  <c r="M606" i="134"/>
  <c r="L606" i="134"/>
  <c r="A606" i="134"/>
  <c r="M605" i="134"/>
  <c r="L605" i="134"/>
  <c r="A605" i="134"/>
  <c r="M604" i="134"/>
  <c r="L604" i="134"/>
  <c r="A604" i="134"/>
  <c r="M603" i="134"/>
  <c r="L603" i="134"/>
  <c r="A603" i="134"/>
  <c r="M602" i="134"/>
  <c r="L602" i="134"/>
  <c r="A602" i="134"/>
  <c r="M601" i="134"/>
  <c r="L601" i="134"/>
  <c r="A601" i="134"/>
  <c r="M600" i="134"/>
  <c r="L600" i="134"/>
  <c r="A600" i="134"/>
  <c r="M599" i="134"/>
  <c r="L599" i="134"/>
  <c r="A599" i="134"/>
  <c r="M598" i="134"/>
  <c r="L598" i="134"/>
  <c r="A598" i="134"/>
  <c r="M597" i="134"/>
  <c r="L597" i="134"/>
  <c r="A597" i="134"/>
  <c r="M596" i="134"/>
  <c r="L596" i="134"/>
  <c r="A596" i="134"/>
  <c r="M595" i="134"/>
  <c r="L595" i="134"/>
  <c r="A595" i="134"/>
  <c r="M594" i="134"/>
  <c r="L594" i="134"/>
  <c r="A594" i="134"/>
  <c r="M593" i="134"/>
  <c r="L593" i="134"/>
  <c r="A593" i="134"/>
  <c r="M592" i="134"/>
  <c r="L592" i="134"/>
  <c r="A592" i="134"/>
  <c r="M591" i="134"/>
  <c r="L591" i="134"/>
  <c r="A591" i="134"/>
  <c r="M590" i="134"/>
  <c r="L590" i="134"/>
  <c r="A590" i="134"/>
  <c r="M589" i="134"/>
  <c r="L589" i="134"/>
  <c r="A589" i="134"/>
  <c r="M588" i="134"/>
  <c r="L588" i="134"/>
  <c r="A588" i="134"/>
  <c r="M587" i="134"/>
  <c r="L587" i="134"/>
  <c r="A587" i="134"/>
  <c r="M586" i="134"/>
  <c r="L586" i="134"/>
  <c r="A586" i="134"/>
  <c r="M585" i="134"/>
  <c r="L585" i="134"/>
  <c r="A585" i="134"/>
  <c r="M584" i="134"/>
  <c r="L584" i="134"/>
  <c r="A584" i="134"/>
  <c r="M583" i="134"/>
  <c r="L583" i="134"/>
  <c r="A583" i="134"/>
  <c r="M582" i="134"/>
  <c r="L582" i="134"/>
  <c r="A582" i="134"/>
  <c r="M581" i="134"/>
  <c r="L581" i="134"/>
  <c r="A581" i="134"/>
  <c r="M580" i="134"/>
  <c r="L580" i="134"/>
  <c r="A580" i="134"/>
  <c r="M579" i="134"/>
  <c r="L579" i="134"/>
  <c r="A579" i="134"/>
  <c r="M578" i="134"/>
  <c r="L578" i="134"/>
  <c r="A578" i="134"/>
  <c r="M577" i="134"/>
  <c r="L577" i="134"/>
  <c r="A577" i="134"/>
  <c r="M576" i="134"/>
  <c r="L576" i="134"/>
  <c r="A576" i="134"/>
  <c r="M575" i="134"/>
  <c r="L575" i="134"/>
  <c r="A575" i="134"/>
  <c r="M574" i="134"/>
  <c r="L574" i="134"/>
  <c r="A574" i="134"/>
  <c r="M573" i="134"/>
  <c r="L573" i="134"/>
  <c r="A573" i="134"/>
  <c r="M572" i="134"/>
  <c r="L572" i="134"/>
  <c r="A572" i="134"/>
  <c r="M571" i="134"/>
  <c r="L571" i="134"/>
  <c r="A571" i="134"/>
  <c r="M570" i="134"/>
  <c r="L570" i="134"/>
  <c r="A570" i="134"/>
  <c r="M569" i="134"/>
  <c r="L569" i="134"/>
  <c r="A569" i="134"/>
  <c r="M568" i="134"/>
  <c r="L568" i="134"/>
  <c r="A568" i="134"/>
  <c r="M567" i="134"/>
  <c r="L567" i="134"/>
  <c r="A567" i="134"/>
  <c r="M566" i="134"/>
  <c r="L566" i="134"/>
  <c r="A566" i="134"/>
  <c r="M565" i="134"/>
  <c r="L565" i="134"/>
  <c r="A565" i="134"/>
  <c r="M564" i="134"/>
  <c r="L564" i="134"/>
  <c r="A564" i="134"/>
  <c r="M563" i="134"/>
  <c r="L563" i="134"/>
  <c r="A563" i="134"/>
  <c r="M562" i="134"/>
  <c r="L562" i="134"/>
  <c r="A562" i="134"/>
  <c r="M561" i="134"/>
  <c r="L561" i="134"/>
  <c r="A561" i="134"/>
  <c r="M560" i="134"/>
  <c r="L560" i="134"/>
  <c r="A560" i="134"/>
  <c r="M559" i="134"/>
  <c r="L559" i="134"/>
  <c r="A559" i="134"/>
  <c r="M558" i="134"/>
  <c r="L558" i="134"/>
  <c r="A558" i="134"/>
  <c r="M557" i="134"/>
  <c r="L557" i="134"/>
  <c r="A557" i="134"/>
  <c r="M556" i="134"/>
  <c r="L556" i="134"/>
  <c r="A556" i="134"/>
  <c r="M555" i="134"/>
  <c r="L555" i="134"/>
  <c r="A555" i="134"/>
  <c r="M554" i="134"/>
  <c r="L554" i="134"/>
  <c r="A554" i="134"/>
  <c r="M553" i="134"/>
  <c r="L553" i="134"/>
  <c r="A553" i="134"/>
  <c r="M552" i="134"/>
  <c r="L552" i="134"/>
  <c r="A552" i="134"/>
  <c r="M551" i="134"/>
  <c r="L551" i="134"/>
  <c r="A551" i="134"/>
  <c r="M550" i="134"/>
  <c r="L550" i="134"/>
  <c r="A550" i="134"/>
  <c r="M549" i="134"/>
  <c r="L549" i="134"/>
  <c r="A549" i="134"/>
  <c r="M548" i="134"/>
  <c r="L548" i="134"/>
  <c r="A548" i="134"/>
  <c r="M547" i="134"/>
  <c r="L547" i="134"/>
  <c r="A547" i="134"/>
  <c r="M546" i="134"/>
  <c r="L546" i="134"/>
  <c r="A546" i="134"/>
  <c r="M545" i="134"/>
  <c r="L545" i="134"/>
  <c r="A545" i="134"/>
  <c r="M544" i="134"/>
  <c r="L544" i="134"/>
  <c r="A544" i="134"/>
  <c r="M543" i="134"/>
  <c r="L543" i="134"/>
  <c r="A543" i="134"/>
  <c r="M542" i="134"/>
  <c r="L542" i="134"/>
  <c r="A542" i="134"/>
  <c r="M541" i="134"/>
  <c r="L541" i="134"/>
  <c r="A541" i="134"/>
  <c r="M540" i="134"/>
  <c r="L540" i="134"/>
  <c r="A540" i="134"/>
  <c r="M539" i="134"/>
  <c r="L539" i="134"/>
  <c r="A539" i="134"/>
  <c r="M538" i="134"/>
  <c r="L538" i="134"/>
  <c r="A538" i="134"/>
  <c r="M537" i="134"/>
  <c r="L537" i="134"/>
  <c r="A537" i="134"/>
  <c r="M536" i="134"/>
  <c r="L536" i="134"/>
  <c r="A536" i="134"/>
  <c r="M535" i="134"/>
  <c r="L535" i="134"/>
  <c r="A535" i="134"/>
  <c r="M534" i="134"/>
  <c r="L534" i="134"/>
  <c r="A534" i="134"/>
  <c r="M533" i="134"/>
  <c r="L533" i="134"/>
  <c r="A533" i="134"/>
  <c r="M532" i="134"/>
  <c r="L532" i="134"/>
  <c r="A532" i="134"/>
  <c r="M531" i="134"/>
  <c r="L531" i="134"/>
  <c r="A531" i="134"/>
  <c r="M530" i="134"/>
  <c r="L530" i="134"/>
  <c r="A530" i="134"/>
  <c r="M529" i="134"/>
  <c r="L529" i="134"/>
  <c r="A529" i="134"/>
  <c r="M528" i="134"/>
  <c r="L528" i="134"/>
  <c r="A528" i="134"/>
  <c r="M527" i="134"/>
  <c r="L527" i="134"/>
  <c r="A527" i="134"/>
  <c r="M526" i="134"/>
  <c r="L526" i="134"/>
  <c r="A526" i="134"/>
  <c r="M525" i="134"/>
  <c r="L525" i="134"/>
  <c r="A525" i="134"/>
  <c r="M524" i="134"/>
  <c r="L524" i="134"/>
  <c r="A524" i="134"/>
  <c r="M523" i="134"/>
  <c r="L523" i="134"/>
  <c r="A523" i="134"/>
  <c r="M522" i="134"/>
  <c r="L522" i="134"/>
  <c r="A522" i="134"/>
  <c r="M521" i="134"/>
  <c r="L521" i="134"/>
  <c r="A521" i="134"/>
  <c r="M520" i="134"/>
  <c r="L520" i="134"/>
  <c r="A520" i="134"/>
  <c r="M519" i="134"/>
  <c r="L519" i="134"/>
  <c r="A519" i="134"/>
  <c r="M518" i="134"/>
  <c r="L518" i="134"/>
  <c r="A518" i="134"/>
  <c r="M517" i="134"/>
  <c r="L517" i="134"/>
  <c r="A517" i="134"/>
  <c r="M516" i="134"/>
  <c r="L516" i="134"/>
  <c r="A516" i="134"/>
  <c r="M515" i="134"/>
  <c r="L515" i="134"/>
  <c r="A515" i="134"/>
  <c r="M514" i="134"/>
  <c r="L514" i="134"/>
  <c r="A514" i="134"/>
  <c r="M513" i="134"/>
  <c r="L513" i="134"/>
  <c r="A513" i="134"/>
  <c r="M512" i="134"/>
  <c r="L512" i="134"/>
  <c r="A512" i="134"/>
  <c r="M511" i="134"/>
  <c r="L511" i="134"/>
  <c r="A511" i="134"/>
  <c r="M510" i="134"/>
  <c r="L510" i="134"/>
  <c r="A510" i="134"/>
  <c r="M509" i="134"/>
  <c r="L509" i="134"/>
  <c r="A509" i="134"/>
  <c r="M508" i="134"/>
  <c r="L508" i="134"/>
  <c r="A508" i="134"/>
  <c r="M507" i="134"/>
  <c r="L507" i="134"/>
  <c r="A507" i="134"/>
  <c r="M506" i="134"/>
  <c r="L506" i="134"/>
  <c r="A506" i="134"/>
  <c r="M505" i="134"/>
  <c r="L505" i="134"/>
  <c r="A505" i="134"/>
  <c r="M504" i="134"/>
  <c r="L504" i="134"/>
  <c r="A504" i="134"/>
  <c r="M503" i="134"/>
  <c r="L503" i="134"/>
  <c r="A503" i="134"/>
  <c r="M502" i="134"/>
  <c r="L502" i="134"/>
  <c r="A502" i="134"/>
  <c r="M501" i="134"/>
  <c r="L501" i="134"/>
  <c r="A501" i="134"/>
  <c r="M500" i="134"/>
  <c r="L500" i="134"/>
  <c r="A500" i="134"/>
  <c r="M499" i="134"/>
  <c r="L499" i="134"/>
  <c r="A499" i="134"/>
  <c r="M498" i="134"/>
  <c r="L498" i="134"/>
  <c r="A498" i="134"/>
  <c r="M497" i="134"/>
  <c r="L497" i="134"/>
  <c r="A497" i="134"/>
  <c r="M496" i="134"/>
  <c r="L496" i="134"/>
  <c r="A496" i="134"/>
  <c r="M495" i="134"/>
  <c r="L495" i="134"/>
  <c r="A495" i="134"/>
  <c r="M494" i="134"/>
  <c r="L494" i="134"/>
  <c r="A494" i="134"/>
  <c r="M493" i="134"/>
  <c r="L493" i="134"/>
  <c r="A493" i="134"/>
  <c r="M492" i="134"/>
  <c r="L492" i="134"/>
  <c r="A492" i="134"/>
  <c r="M491" i="134"/>
  <c r="L491" i="134"/>
  <c r="A491" i="134"/>
  <c r="M490" i="134"/>
  <c r="L490" i="134"/>
  <c r="A490" i="134"/>
  <c r="M489" i="134"/>
  <c r="L489" i="134"/>
  <c r="A489" i="134"/>
  <c r="M488" i="134"/>
  <c r="L488" i="134"/>
  <c r="A488" i="134"/>
  <c r="M487" i="134"/>
  <c r="L487" i="134"/>
  <c r="A487" i="134"/>
  <c r="M486" i="134"/>
  <c r="L486" i="134"/>
  <c r="A486" i="134"/>
  <c r="M485" i="134"/>
  <c r="L485" i="134"/>
  <c r="A485" i="134"/>
  <c r="M484" i="134"/>
  <c r="L484" i="134"/>
  <c r="A484" i="134"/>
  <c r="M483" i="134"/>
  <c r="L483" i="134"/>
  <c r="A483" i="134"/>
  <c r="M482" i="134"/>
  <c r="L482" i="134"/>
  <c r="A482" i="134"/>
  <c r="M481" i="134"/>
  <c r="L481" i="134"/>
  <c r="A481" i="134"/>
  <c r="M480" i="134"/>
  <c r="L480" i="134"/>
  <c r="A480" i="134"/>
  <c r="M479" i="134"/>
  <c r="L479" i="134"/>
  <c r="A479" i="134"/>
  <c r="M478" i="134"/>
  <c r="L478" i="134"/>
  <c r="A478" i="134"/>
  <c r="M477" i="134"/>
  <c r="L477" i="134"/>
  <c r="A477" i="134"/>
  <c r="M476" i="134"/>
  <c r="L476" i="134"/>
  <c r="A476" i="134"/>
  <c r="M475" i="134"/>
  <c r="L475" i="134"/>
  <c r="A475" i="134"/>
  <c r="M474" i="134"/>
  <c r="L474" i="134"/>
  <c r="A474" i="134"/>
  <c r="M473" i="134"/>
  <c r="L473" i="134"/>
  <c r="A473" i="134"/>
  <c r="M472" i="134"/>
  <c r="L472" i="134"/>
  <c r="A472" i="134"/>
  <c r="M471" i="134"/>
  <c r="L471" i="134"/>
  <c r="A471" i="134"/>
  <c r="M470" i="134"/>
  <c r="L470" i="134"/>
  <c r="A470" i="134"/>
  <c r="M469" i="134"/>
  <c r="L469" i="134"/>
  <c r="A469" i="134"/>
  <c r="M468" i="134"/>
  <c r="L468" i="134"/>
  <c r="A468" i="134"/>
  <c r="M467" i="134"/>
  <c r="L467" i="134"/>
  <c r="A467" i="134"/>
  <c r="M466" i="134"/>
  <c r="L466" i="134"/>
  <c r="A466" i="134"/>
  <c r="M465" i="134"/>
  <c r="L465" i="134"/>
  <c r="A465" i="134"/>
  <c r="M464" i="134"/>
  <c r="L464" i="134"/>
  <c r="A464" i="134"/>
  <c r="M463" i="134"/>
  <c r="L463" i="134"/>
  <c r="A463" i="134"/>
  <c r="M462" i="134"/>
  <c r="L462" i="134"/>
  <c r="A462" i="134"/>
  <c r="M461" i="134"/>
  <c r="L461" i="134"/>
  <c r="A461" i="134"/>
  <c r="M460" i="134"/>
  <c r="L460" i="134"/>
  <c r="A460" i="134"/>
  <c r="M459" i="134"/>
  <c r="L459" i="134"/>
  <c r="A459" i="134"/>
  <c r="M458" i="134"/>
  <c r="L458" i="134"/>
  <c r="A458" i="134"/>
  <c r="M457" i="134"/>
  <c r="L457" i="134"/>
  <c r="A457" i="134"/>
  <c r="M456" i="134"/>
  <c r="L456" i="134"/>
  <c r="A456" i="134"/>
  <c r="M455" i="134"/>
  <c r="L455" i="134"/>
  <c r="A455" i="134"/>
  <c r="M454" i="134"/>
  <c r="L454" i="134"/>
  <c r="A454" i="134"/>
  <c r="M453" i="134"/>
  <c r="L453" i="134"/>
  <c r="A453" i="134"/>
  <c r="M452" i="134"/>
  <c r="L452" i="134"/>
  <c r="A452" i="134"/>
  <c r="M451" i="134"/>
  <c r="L451" i="134"/>
  <c r="A451" i="134"/>
  <c r="M450" i="134"/>
  <c r="L450" i="134"/>
  <c r="A450" i="134"/>
  <c r="M449" i="134"/>
  <c r="L449" i="134"/>
  <c r="A449" i="134"/>
  <c r="M448" i="134"/>
  <c r="L448" i="134"/>
  <c r="A448" i="134"/>
  <c r="M447" i="134"/>
  <c r="L447" i="134"/>
  <c r="A447" i="134"/>
  <c r="M446" i="134"/>
  <c r="L446" i="134"/>
  <c r="A446" i="134"/>
  <c r="M445" i="134"/>
  <c r="L445" i="134"/>
  <c r="A445" i="134"/>
  <c r="M444" i="134"/>
  <c r="L444" i="134"/>
  <c r="A444" i="134"/>
  <c r="M443" i="134"/>
  <c r="L443" i="134"/>
  <c r="A443" i="134"/>
  <c r="M442" i="134"/>
  <c r="L442" i="134"/>
  <c r="A442" i="134"/>
  <c r="M441" i="134"/>
  <c r="L441" i="134"/>
  <c r="A441" i="134"/>
  <c r="M440" i="134"/>
  <c r="L440" i="134"/>
  <c r="A440" i="134"/>
  <c r="M439" i="134"/>
  <c r="L439" i="134"/>
  <c r="A439" i="134"/>
  <c r="M438" i="134"/>
  <c r="L438" i="134"/>
  <c r="A438" i="134"/>
  <c r="M437" i="134"/>
  <c r="L437" i="134"/>
  <c r="A437" i="134"/>
  <c r="M436" i="134"/>
  <c r="L436" i="134"/>
  <c r="A436" i="134"/>
  <c r="M435" i="134"/>
  <c r="L435" i="134"/>
  <c r="A435" i="134"/>
  <c r="M434" i="134"/>
  <c r="L434" i="134"/>
  <c r="A434" i="134"/>
  <c r="M433" i="134"/>
  <c r="L433" i="134"/>
  <c r="A433" i="134"/>
  <c r="M432" i="134"/>
  <c r="L432" i="134"/>
  <c r="A432" i="134"/>
  <c r="M431" i="134"/>
  <c r="L431" i="134"/>
  <c r="A431" i="134"/>
  <c r="M430" i="134"/>
  <c r="L430" i="134"/>
  <c r="A430" i="134"/>
  <c r="M429" i="134"/>
  <c r="L429" i="134"/>
  <c r="A429" i="134"/>
  <c r="M428" i="134"/>
  <c r="L428" i="134"/>
  <c r="A428" i="134"/>
  <c r="M427" i="134"/>
  <c r="L427" i="134"/>
  <c r="A427" i="134"/>
  <c r="M426" i="134"/>
  <c r="L426" i="134"/>
  <c r="A426" i="134"/>
  <c r="M425" i="134"/>
  <c r="L425" i="134"/>
  <c r="A425" i="134"/>
  <c r="M424" i="134"/>
  <c r="L424" i="134"/>
  <c r="A424" i="134"/>
  <c r="M423" i="134"/>
  <c r="L423" i="134"/>
  <c r="A423" i="134"/>
  <c r="M422" i="134"/>
  <c r="L422" i="134"/>
  <c r="A422" i="134"/>
  <c r="M421" i="134"/>
  <c r="L421" i="134"/>
  <c r="A421" i="134"/>
  <c r="M420" i="134"/>
  <c r="L420" i="134"/>
  <c r="A420" i="134"/>
  <c r="M419" i="134"/>
  <c r="L419" i="134"/>
  <c r="A419" i="134"/>
  <c r="M418" i="134"/>
  <c r="L418" i="134"/>
  <c r="A418" i="134"/>
  <c r="M417" i="134"/>
  <c r="L417" i="134"/>
  <c r="A417" i="134"/>
  <c r="M416" i="134"/>
  <c r="L416" i="134"/>
  <c r="A416" i="134"/>
  <c r="M415" i="134"/>
  <c r="L415" i="134"/>
  <c r="A415" i="134"/>
  <c r="M414" i="134"/>
  <c r="L414" i="134"/>
  <c r="A414" i="134"/>
  <c r="M413" i="134"/>
  <c r="L413" i="134"/>
  <c r="A413" i="134"/>
  <c r="M412" i="134"/>
  <c r="L412" i="134"/>
  <c r="A412" i="134"/>
  <c r="M411" i="134"/>
  <c r="L411" i="134"/>
  <c r="A411" i="134"/>
  <c r="M410" i="134"/>
  <c r="L410" i="134"/>
  <c r="A410" i="134"/>
  <c r="M409" i="134"/>
  <c r="L409" i="134"/>
  <c r="A409" i="134"/>
  <c r="M408" i="134"/>
  <c r="L408" i="134"/>
  <c r="A408" i="134"/>
  <c r="M407" i="134"/>
  <c r="L407" i="134"/>
  <c r="A407" i="134"/>
  <c r="M406" i="134"/>
  <c r="L406" i="134"/>
  <c r="A406" i="134"/>
  <c r="M405" i="134"/>
  <c r="L405" i="134"/>
  <c r="A405" i="134"/>
  <c r="M404" i="134"/>
  <c r="L404" i="134"/>
  <c r="A404" i="134"/>
  <c r="M403" i="134"/>
  <c r="L403" i="134"/>
  <c r="A403" i="134"/>
  <c r="M402" i="134"/>
  <c r="L402" i="134"/>
  <c r="A402" i="134"/>
  <c r="M401" i="134"/>
  <c r="L401" i="134"/>
  <c r="A401" i="134"/>
  <c r="M400" i="134"/>
  <c r="L400" i="134"/>
  <c r="A400" i="134"/>
  <c r="M399" i="134"/>
  <c r="L399" i="134"/>
  <c r="A399" i="134"/>
  <c r="M398" i="134"/>
  <c r="L398" i="134"/>
  <c r="A398" i="134"/>
  <c r="M397" i="134"/>
  <c r="L397" i="134"/>
  <c r="A397" i="134"/>
  <c r="M396" i="134"/>
  <c r="L396" i="134"/>
  <c r="A396" i="134"/>
  <c r="M395" i="134"/>
  <c r="L395" i="134"/>
  <c r="A395" i="134"/>
  <c r="M394" i="134"/>
  <c r="L394" i="134"/>
  <c r="A394" i="134"/>
  <c r="M393" i="134"/>
  <c r="L393" i="134"/>
  <c r="A393" i="134"/>
  <c r="M392" i="134"/>
  <c r="L392" i="134"/>
  <c r="A392" i="134"/>
  <c r="M391" i="134"/>
  <c r="L391" i="134"/>
  <c r="A391" i="134"/>
  <c r="M390" i="134"/>
  <c r="L390" i="134"/>
  <c r="A390" i="134"/>
  <c r="M389" i="134"/>
  <c r="L389" i="134"/>
  <c r="A389" i="134"/>
  <c r="M388" i="134"/>
  <c r="L388" i="134"/>
  <c r="A388" i="134"/>
  <c r="M387" i="134"/>
  <c r="L387" i="134"/>
  <c r="A387" i="134"/>
  <c r="M386" i="134"/>
  <c r="L386" i="134"/>
  <c r="A386" i="134"/>
  <c r="M385" i="134"/>
  <c r="L385" i="134"/>
  <c r="A385" i="134"/>
  <c r="M384" i="134"/>
  <c r="L384" i="134"/>
  <c r="A384" i="134"/>
  <c r="M383" i="134"/>
  <c r="L383" i="134"/>
  <c r="A383" i="134"/>
  <c r="M382" i="134"/>
  <c r="L382" i="134"/>
  <c r="A382" i="134"/>
  <c r="M381" i="134"/>
  <c r="L381" i="134"/>
  <c r="A381" i="134"/>
  <c r="M380" i="134"/>
  <c r="L380" i="134"/>
  <c r="A380" i="134"/>
  <c r="M379" i="134"/>
  <c r="L379" i="134"/>
  <c r="A379" i="134"/>
  <c r="M378" i="134"/>
  <c r="L378" i="134"/>
  <c r="A378" i="134"/>
  <c r="M377" i="134"/>
  <c r="L377" i="134"/>
  <c r="A377" i="134"/>
  <c r="M376" i="134"/>
  <c r="L376" i="134"/>
  <c r="A376" i="134"/>
  <c r="M375" i="134"/>
  <c r="L375" i="134"/>
  <c r="A375" i="134"/>
  <c r="M374" i="134"/>
  <c r="L374" i="134"/>
  <c r="A374" i="134"/>
  <c r="M373" i="134"/>
  <c r="L373" i="134"/>
  <c r="A373" i="134"/>
  <c r="M372" i="134"/>
  <c r="L372" i="134"/>
  <c r="A372" i="134"/>
  <c r="M371" i="134"/>
  <c r="L371" i="134"/>
  <c r="A371" i="134"/>
  <c r="M370" i="134"/>
  <c r="L370" i="134"/>
  <c r="A370" i="134"/>
  <c r="M369" i="134"/>
  <c r="L369" i="134"/>
  <c r="A369" i="134"/>
  <c r="M368" i="134"/>
  <c r="L368" i="134"/>
  <c r="A368" i="134"/>
  <c r="M367" i="134"/>
  <c r="L367" i="134"/>
  <c r="A367" i="134"/>
  <c r="M366" i="134"/>
  <c r="L366" i="134"/>
  <c r="A366" i="134"/>
  <c r="M365" i="134"/>
  <c r="L365" i="134"/>
  <c r="A365" i="134"/>
  <c r="M364" i="134"/>
  <c r="L364" i="134"/>
  <c r="A364" i="134"/>
  <c r="M363" i="134"/>
  <c r="L363" i="134"/>
  <c r="A363" i="134"/>
  <c r="M362" i="134"/>
  <c r="L362" i="134"/>
  <c r="A362" i="134"/>
  <c r="M361" i="134"/>
  <c r="L361" i="134"/>
  <c r="A361" i="134"/>
  <c r="M360" i="134"/>
  <c r="L360" i="134"/>
  <c r="A360" i="134"/>
  <c r="M359" i="134"/>
  <c r="L359" i="134"/>
  <c r="A359" i="134"/>
  <c r="M358" i="134"/>
  <c r="L358" i="134"/>
  <c r="A358" i="134"/>
  <c r="M357" i="134"/>
  <c r="L357" i="134"/>
  <c r="A357" i="134"/>
  <c r="M356" i="134"/>
  <c r="L356" i="134"/>
  <c r="A356" i="134"/>
  <c r="M355" i="134"/>
  <c r="L355" i="134"/>
  <c r="A355" i="134"/>
  <c r="M354" i="134"/>
  <c r="L354" i="134"/>
  <c r="A354" i="134"/>
  <c r="M353" i="134"/>
  <c r="L353" i="134"/>
  <c r="A353" i="134"/>
  <c r="M352" i="134"/>
  <c r="L352" i="134"/>
  <c r="A352" i="134"/>
  <c r="M351" i="134"/>
  <c r="L351" i="134"/>
  <c r="A351" i="134"/>
  <c r="M350" i="134"/>
  <c r="L350" i="134"/>
  <c r="A350" i="134"/>
  <c r="M349" i="134"/>
  <c r="L349" i="134"/>
  <c r="A349" i="134"/>
  <c r="M348" i="134"/>
  <c r="L348" i="134"/>
  <c r="A348" i="134"/>
  <c r="M347" i="134"/>
  <c r="L347" i="134"/>
  <c r="A347" i="134"/>
  <c r="M346" i="134"/>
  <c r="L346" i="134"/>
  <c r="A346" i="134"/>
  <c r="M345" i="134"/>
  <c r="L345" i="134"/>
  <c r="A345" i="134"/>
  <c r="M344" i="134"/>
  <c r="L344" i="134"/>
  <c r="A344" i="134"/>
  <c r="M343" i="134"/>
  <c r="L343" i="134"/>
  <c r="A343" i="134"/>
  <c r="M342" i="134"/>
  <c r="L342" i="134"/>
  <c r="A342" i="134"/>
  <c r="M341" i="134"/>
  <c r="L341" i="134"/>
  <c r="A341" i="134"/>
  <c r="M340" i="134"/>
  <c r="L340" i="134"/>
  <c r="A340" i="134"/>
  <c r="M339" i="134"/>
  <c r="L339" i="134"/>
  <c r="A339" i="134"/>
  <c r="M338" i="134"/>
  <c r="L338" i="134"/>
  <c r="A338" i="134"/>
  <c r="M337" i="134"/>
  <c r="L337" i="134"/>
  <c r="A337" i="134"/>
  <c r="M336" i="134"/>
  <c r="L336" i="134"/>
  <c r="A336" i="134"/>
  <c r="M335" i="134"/>
  <c r="L335" i="134"/>
  <c r="A335" i="134"/>
  <c r="M334" i="134"/>
  <c r="L334" i="134"/>
  <c r="A334" i="134"/>
  <c r="M333" i="134"/>
  <c r="L333" i="134"/>
  <c r="A333" i="134"/>
  <c r="M332" i="134"/>
  <c r="L332" i="134"/>
  <c r="A332" i="134"/>
  <c r="M331" i="134"/>
  <c r="L331" i="134"/>
  <c r="A331" i="134"/>
  <c r="M330" i="134"/>
  <c r="L330" i="134"/>
  <c r="A330" i="134"/>
  <c r="M329" i="134"/>
  <c r="L329" i="134"/>
  <c r="A329" i="134"/>
  <c r="M328" i="134"/>
  <c r="L328" i="134"/>
  <c r="A328" i="134"/>
  <c r="M327" i="134"/>
  <c r="L327" i="134"/>
  <c r="A327" i="134"/>
  <c r="M326" i="134"/>
  <c r="L326" i="134"/>
  <c r="A326" i="134"/>
  <c r="M325" i="134"/>
  <c r="L325" i="134"/>
  <c r="A325" i="134"/>
  <c r="M324" i="134"/>
  <c r="L324" i="134"/>
  <c r="A324" i="134"/>
  <c r="M323" i="134"/>
  <c r="L323" i="134"/>
  <c r="A323" i="134"/>
  <c r="M322" i="134"/>
  <c r="L322" i="134"/>
  <c r="A322" i="134"/>
  <c r="M321" i="134"/>
  <c r="L321" i="134"/>
  <c r="A321" i="134"/>
  <c r="M320" i="134"/>
  <c r="L320" i="134"/>
  <c r="A320" i="134"/>
  <c r="M319" i="134"/>
  <c r="L319" i="134"/>
  <c r="A319" i="134"/>
  <c r="M318" i="134"/>
  <c r="L318" i="134"/>
  <c r="A318" i="134"/>
  <c r="M317" i="134"/>
  <c r="L317" i="134"/>
  <c r="A317" i="134"/>
  <c r="M316" i="134"/>
  <c r="L316" i="134"/>
  <c r="A316" i="134"/>
  <c r="M315" i="134"/>
  <c r="L315" i="134"/>
  <c r="A315" i="134"/>
  <c r="M314" i="134"/>
  <c r="L314" i="134"/>
  <c r="A314" i="134"/>
  <c r="M313" i="134"/>
  <c r="L313" i="134"/>
  <c r="A313" i="134"/>
  <c r="M312" i="134"/>
  <c r="L312" i="134"/>
  <c r="A312" i="134"/>
  <c r="M311" i="134"/>
  <c r="L311" i="134"/>
  <c r="A311" i="134"/>
  <c r="M310" i="134"/>
  <c r="L310" i="134"/>
  <c r="A310" i="134"/>
  <c r="M309" i="134"/>
  <c r="L309" i="134"/>
  <c r="A309" i="134"/>
  <c r="M308" i="134"/>
  <c r="L308" i="134"/>
  <c r="A308" i="134"/>
  <c r="M307" i="134"/>
  <c r="L307" i="134"/>
  <c r="A307" i="134"/>
  <c r="M306" i="134"/>
  <c r="L306" i="134"/>
  <c r="A306" i="134"/>
  <c r="M305" i="134"/>
  <c r="L305" i="134"/>
  <c r="A305" i="134"/>
  <c r="M304" i="134"/>
  <c r="L304" i="134"/>
  <c r="A304" i="134"/>
  <c r="M303" i="134"/>
  <c r="L303" i="134"/>
  <c r="A303" i="134"/>
  <c r="M302" i="134"/>
  <c r="L302" i="134"/>
  <c r="A302" i="134"/>
  <c r="M301" i="134"/>
  <c r="L301" i="134"/>
  <c r="A301" i="134"/>
  <c r="M300" i="134"/>
  <c r="L300" i="134"/>
  <c r="A300" i="134"/>
  <c r="M299" i="134"/>
  <c r="L299" i="134"/>
  <c r="A299" i="134"/>
  <c r="M298" i="134"/>
  <c r="L298" i="134"/>
  <c r="A298" i="134"/>
  <c r="M297" i="134"/>
  <c r="L297" i="134"/>
  <c r="A297" i="134"/>
  <c r="M296" i="134"/>
  <c r="L296" i="134"/>
  <c r="A296" i="134"/>
  <c r="M295" i="134"/>
  <c r="L295" i="134"/>
  <c r="A295" i="134"/>
  <c r="M294" i="134"/>
  <c r="L294" i="134"/>
  <c r="A294" i="134"/>
  <c r="M293" i="134"/>
  <c r="L293" i="134"/>
  <c r="A293" i="134"/>
  <c r="M292" i="134"/>
  <c r="L292" i="134"/>
  <c r="A292" i="134"/>
  <c r="M291" i="134"/>
  <c r="L291" i="134"/>
  <c r="A291" i="134"/>
  <c r="M290" i="134"/>
  <c r="L290" i="134"/>
  <c r="A290" i="134"/>
  <c r="M289" i="134"/>
  <c r="L289" i="134"/>
  <c r="A289" i="134"/>
  <c r="M288" i="134"/>
  <c r="L288" i="134"/>
  <c r="A288" i="134"/>
  <c r="M287" i="134"/>
  <c r="L287" i="134"/>
  <c r="A287" i="134"/>
  <c r="M286" i="134"/>
  <c r="L286" i="134"/>
  <c r="A286" i="134"/>
  <c r="M285" i="134"/>
  <c r="L285" i="134"/>
  <c r="A285" i="134"/>
  <c r="M284" i="134"/>
  <c r="L284" i="134"/>
  <c r="A284" i="134"/>
  <c r="M283" i="134"/>
  <c r="L283" i="134"/>
  <c r="A283" i="134"/>
  <c r="M282" i="134"/>
  <c r="L282" i="134"/>
  <c r="A282" i="134"/>
  <c r="M281" i="134"/>
  <c r="L281" i="134"/>
  <c r="A281" i="134"/>
  <c r="M280" i="134"/>
  <c r="L280" i="134"/>
  <c r="A280" i="134"/>
  <c r="M279" i="134"/>
  <c r="L279" i="134"/>
  <c r="A279" i="134"/>
  <c r="M278" i="134"/>
  <c r="L278" i="134"/>
  <c r="A278" i="134"/>
  <c r="M277" i="134"/>
  <c r="L277" i="134"/>
  <c r="A277" i="134"/>
  <c r="M276" i="134"/>
  <c r="L276" i="134"/>
  <c r="A276" i="134"/>
  <c r="M275" i="134"/>
  <c r="L275" i="134"/>
  <c r="A275" i="134"/>
  <c r="M274" i="134"/>
  <c r="L274" i="134"/>
  <c r="A274" i="134"/>
  <c r="M273" i="134"/>
  <c r="L273" i="134"/>
  <c r="A273" i="134"/>
  <c r="M272" i="134"/>
  <c r="L272" i="134"/>
  <c r="A272" i="134"/>
  <c r="M271" i="134"/>
  <c r="L271" i="134"/>
  <c r="A271" i="134"/>
  <c r="M270" i="134"/>
  <c r="L270" i="134"/>
  <c r="A270" i="134"/>
  <c r="M269" i="134"/>
  <c r="L269" i="134"/>
  <c r="A269" i="134"/>
  <c r="M268" i="134"/>
  <c r="L268" i="134"/>
  <c r="A268" i="134"/>
  <c r="M267" i="134"/>
  <c r="L267" i="134"/>
  <c r="A267" i="134"/>
  <c r="M266" i="134"/>
  <c r="L266" i="134"/>
  <c r="A266" i="134"/>
  <c r="M265" i="134"/>
  <c r="L265" i="134"/>
  <c r="A265" i="134"/>
  <c r="M264" i="134"/>
  <c r="L264" i="134"/>
  <c r="A264" i="134"/>
  <c r="M263" i="134"/>
  <c r="L263" i="134"/>
  <c r="A263" i="134"/>
  <c r="M262" i="134"/>
  <c r="L262" i="134"/>
  <c r="A262" i="134"/>
  <c r="M261" i="134"/>
  <c r="L261" i="134"/>
  <c r="A261" i="134"/>
  <c r="M260" i="134"/>
  <c r="L260" i="134"/>
  <c r="A260" i="134"/>
  <c r="M259" i="134"/>
  <c r="L259" i="134"/>
  <c r="A259" i="134"/>
  <c r="M258" i="134"/>
  <c r="L258" i="134"/>
  <c r="A258" i="134"/>
  <c r="M257" i="134"/>
  <c r="L257" i="134"/>
  <c r="A257" i="134"/>
  <c r="M256" i="134"/>
  <c r="L256" i="134"/>
  <c r="A256" i="134"/>
  <c r="M255" i="134"/>
  <c r="L255" i="134"/>
  <c r="A255" i="134"/>
  <c r="M254" i="134"/>
  <c r="L254" i="134"/>
  <c r="A254" i="134"/>
  <c r="M253" i="134"/>
  <c r="L253" i="134"/>
  <c r="A253" i="134"/>
  <c r="M252" i="134"/>
  <c r="L252" i="134"/>
  <c r="A252" i="134"/>
  <c r="M251" i="134"/>
  <c r="L251" i="134"/>
  <c r="A251" i="134"/>
  <c r="M250" i="134"/>
  <c r="L250" i="134"/>
  <c r="A250" i="134"/>
  <c r="M249" i="134"/>
  <c r="L249" i="134"/>
  <c r="A249" i="134"/>
  <c r="M248" i="134"/>
  <c r="L248" i="134"/>
  <c r="A248" i="134"/>
  <c r="M247" i="134"/>
  <c r="L247" i="134"/>
  <c r="A247" i="134"/>
  <c r="M246" i="134"/>
  <c r="L246" i="134"/>
  <c r="A246" i="134"/>
  <c r="M245" i="134"/>
  <c r="L245" i="134"/>
  <c r="A245" i="134"/>
  <c r="M244" i="134"/>
  <c r="L244" i="134"/>
  <c r="A244" i="134"/>
  <c r="M243" i="134"/>
  <c r="L243" i="134"/>
  <c r="A243" i="134"/>
  <c r="M242" i="134"/>
  <c r="L242" i="134"/>
  <c r="A242" i="134"/>
  <c r="M241" i="134"/>
  <c r="L241" i="134"/>
  <c r="A241" i="134"/>
  <c r="M240" i="134"/>
  <c r="L240" i="134"/>
  <c r="A240" i="134"/>
  <c r="M239" i="134"/>
  <c r="L239" i="134"/>
  <c r="A239" i="134"/>
  <c r="M238" i="134"/>
  <c r="L238" i="134"/>
  <c r="A238" i="134"/>
  <c r="M237" i="134"/>
  <c r="L237" i="134"/>
  <c r="A237" i="134"/>
  <c r="M236" i="134"/>
  <c r="L236" i="134"/>
  <c r="A236" i="134"/>
  <c r="M235" i="134"/>
  <c r="L235" i="134"/>
  <c r="A235" i="134"/>
  <c r="M234" i="134"/>
  <c r="L234" i="134"/>
  <c r="A234" i="134"/>
  <c r="M233" i="134"/>
  <c r="L233" i="134"/>
  <c r="A233" i="134"/>
  <c r="M232" i="134"/>
  <c r="L232" i="134"/>
  <c r="A232" i="134"/>
  <c r="M231" i="134"/>
  <c r="L231" i="134"/>
  <c r="A231" i="134"/>
  <c r="M230" i="134"/>
  <c r="L230" i="134"/>
  <c r="A230" i="134"/>
  <c r="M229" i="134"/>
  <c r="L229" i="134"/>
  <c r="A229" i="134"/>
  <c r="M228" i="134"/>
  <c r="L228" i="134"/>
  <c r="A228" i="134"/>
  <c r="M227" i="134"/>
  <c r="L227" i="134"/>
  <c r="A227" i="134"/>
  <c r="M226" i="134"/>
  <c r="L226" i="134"/>
  <c r="A226" i="134"/>
  <c r="M225" i="134"/>
  <c r="L225" i="134"/>
  <c r="A225" i="134"/>
  <c r="M224" i="134"/>
  <c r="L224" i="134"/>
  <c r="A224" i="134"/>
  <c r="M223" i="134"/>
  <c r="L223" i="134"/>
  <c r="A223" i="134"/>
  <c r="M222" i="134"/>
  <c r="L222" i="134"/>
  <c r="A222" i="134"/>
  <c r="M221" i="134"/>
  <c r="L221" i="134"/>
  <c r="A221" i="134"/>
  <c r="M220" i="134"/>
  <c r="L220" i="134"/>
  <c r="A220" i="134"/>
  <c r="M219" i="134"/>
  <c r="L219" i="134"/>
  <c r="A219" i="134"/>
  <c r="M218" i="134"/>
  <c r="L218" i="134"/>
  <c r="A218" i="134"/>
  <c r="M217" i="134"/>
  <c r="L217" i="134"/>
  <c r="A217" i="134"/>
  <c r="M216" i="134"/>
  <c r="L216" i="134"/>
  <c r="A216" i="134"/>
  <c r="M215" i="134"/>
  <c r="L215" i="134"/>
  <c r="A215" i="134"/>
  <c r="M214" i="134"/>
  <c r="L214" i="134"/>
  <c r="A214" i="134"/>
  <c r="M213" i="134"/>
  <c r="L213" i="134"/>
  <c r="A213" i="134"/>
  <c r="M212" i="134"/>
  <c r="L212" i="134"/>
  <c r="A212" i="134"/>
  <c r="M211" i="134"/>
  <c r="L211" i="134"/>
  <c r="A211" i="134"/>
  <c r="M210" i="134"/>
  <c r="L210" i="134"/>
  <c r="A210" i="134"/>
  <c r="M209" i="134"/>
  <c r="L209" i="134"/>
  <c r="A209" i="134"/>
  <c r="M208" i="134"/>
  <c r="L208" i="134"/>
  <c r="A208" i="134"/>
  <c r="M207" i="134"/>
  <c r="L207" i="134"/>
  <c r="A207" i="134"/>
  <c r="M206" i="134"/>
  <c r="L206" i="134"/>
  <c r="A206" i="134"/>
  <c r="M205" i="134"/>
  <c r="L205" i="134"/>
  <c r="A205" i="134"/>
  <c r="M204" i="134"/>
  <c r="L204" i="134"/>
  <c r="A204" i="134"/>
  <c r="M203" i="134"/>
  <c r="L203" i="134"/>
  <c r="A203" i="134"/>
  <c r="M202" i="134"/>
  <c r="L202" i="134"/>
  <c r="A202" i="134"/>
  <c r="M201" i="134"/>
  <c r="L201" i="134"/>
  <c r="A201" i="134"/>
  <c r="M200" i="134"/>
  <c r="L200" i="134"/>
  <c r="A200" i="134"/>
  <c r="M199" i="134"/>
  <c r="L199" i="134"/>
  <c r="A199" i="134"/>
  <c r="M198" i="134"/>
  <c r="L198" i="134"/>
  <c r="A198" i="134"/>
  <c r="M197" i="134"/>
  <c r="L197" i="134"/>
  <c r="A197" i="134"/>
  <c r="M196" i="134"/>
  <c r="L196" i="134"/>
  <c r="A196" i="134"/>
  <c r="M195" i="134"/>
  <c r="L195" i="134"/>
  <c r="A195" i="134"/>
  <c r="M194" i="134"/>
  <c r="L194" i="134"/>
  <c r="A194" i="134"/>
  <c r="M193" i="134"/>
  <c r="L193" i="134"/>
  <c r="A193" i="134"/>
  <c r="M192" i="134"/>
  <c r="L192" i="134"/>
  <c r="A192" i="134"/>
  <c r="M191" i="134"/>
  <c r="L191" i="134"/>
  <c r="A191" i="134"/>
  <c r="M190" i="134"/>
  <c r="L190" i="134"/>
  <c r="A190" i="134"/>
  <c r="M189" i="134"/>
  <c r="L189" i="134"/>
  <c r="A189" i="134"/>
  <c r="M188" i="134"/>
  <c r="L188" i="134"/>
  <c r="A188" i="134"/>
  <c r="M187" i="134"/>
  <c r="L187" i="134"/>
  <c r="A187" i="134"/>
  <c r="M186" i="134"/>
  <c r="L186" i="134"/>
  <c r="A186" i="134"/>
  <c r="M185" i="134"/>
  <c r="L185" i="134"/>
  <c r="A185" i="134"/>
  <c r="M184" i="134"/>
  <c r="L184" i="134"/>
  <c r="A184" i="134"/>
  <c r="M183" i="134"/>
  <c r="L183" i="134"/>
  <c r="A183" i="134"/>
  <c r="M182" i="134"/>
  <c r="L182" i="134"/>
  <c r="A182" i="134"/>
  <c r="M181" i="134"/>
  <c r="L181" i="134"/>
  <c r="A181" i="134"/>
  <c r="M180" i="134"/>
  <c r="L180" i="134"/>
  <c r="A180" i="134"/>
  <c r="M179" i="134"/>
  <c r="L179" i="134"/>
  <c r="A179" i="134"/>
  <c r="M178" i="134"/>
  <c r="L178" i="134"/>
  <c r="A178" i="134"/>
  <c r="M177" i="134"/>
  <c r="L177" i="134"/>
  <c r="A177" i="134"/>
  <c r="M176" i="134"/>
  <c r="L176" i="134"/>
  <c r="A176" i="134"/>
  <c r="M175" i="134"/>
  <c r="L175" i="134"/>
  <c r="A175" i="134"/>
  <c r="M174" i="134"/>
  <c r="L174" i="134"/>
  <c r="A174" i="134"/>
  <c r="M173" i="134"/>
  <c r="L173" i="134"/>
  <c r="A173" i="134"/>
  <c r="M172" i="134"/>
  <c r="L172" i="134"/>
  <c r="A172" i="134"/>
  <c r="M171" i="134"/>
  <c r="L171" i="134"/>
  <c r="A171" i="134"/>
  <c r="M170" i="134"/>
  <c r="L170" i="134"/>
  <c r="A170" i="134"/>
  <c r="M169" i="134"/>
  <c r="L169" i="134"/>
  <c r="A169" i="134"/>
  <c r="M168" i="134"/>
  <c r="L168" i="134"/>
  <c r="A168" i="134"/>
  <c r="M167" i="134"/>
  <c r="L167" i="134"/>
  <c r="A167" i="134"/>
  <c r="M166" i="134"/>
  <c r="L166" i="134"/>
  <c r="A166" i="134"/>
  <c r="M165" i="134"/>
  <c r="L165" i="134"/>
  <c r="A165" i="134"/>
  <c r="M164" i="134"/>
  <c r="L164" i="134"/>
  <c r="A164" i="134"/>
  <c r="M163" i="134"/>
  <c r="L163" i="134"/>
  <c r="A163" i="134"/>
  <c r="M162" i="134"/>
  <c r="L162" i="134"/>
  <c r="A162" i="134"/>
  <c r="M161" i="134"/>
  <c r="L161" i="134"/>
  <c r="A161" i="134"/>
  <c r="M160" i="134"/>
  <c r="L160" i="134"/>
  <c r="A160" i="134"/>
  <c r="M159" i="134"/>
  <c r="L159" i="134"/>
  <c r="A159" i="134"/>
  <c r="M158" i="134"/>
  <c r="L158" i="134"/>
  <c r="A158" i="134"/>
  <c r="M157" i="134"/>
  <c r="L157" i="134"/>
  <c r="A157" i="134"/>
  <c r="M156" i="134"/>
  <c r="L156" i="134"/>
  <c r="A156" i="134"/>
  <c r="M155" i="134"/>
  <c r="L155" i="134"/>
  <c r="A155" i="134"/>
  <c r="M154" i="134"/>
  <c r="L154" i="134"/>
  <c r="A154" i="134"/>
  <c r="M153" i="134"/>
  <c r="L153" i="134"/>
  <c r="A153" i="134"/>
  <c r="M152" i="134"/>
  <c r="L152" i="134"/>
  <c r="A152" i="134"/>
  <c r="M151" i="134"/>
  <c r="L151" i="134"/>
  <c r="A151" i="134"/>
  <c r="M150" i="134"/>
  <c r="L150" i="134"/>
  <c r="A150" i="134"/>
  <c r="M149" i="134"/>
  <c r="L149" i="134"/>
  <c r="A149" i="134"/>
  <c r="M148" i="134"/>
  <c r="L148" i="134"/>
  <c r="A148" i="134"/>
  <c r="M147" i="134"/>
  <c r="L147" i="134"/>
  <c r="A147" i="134"/>
  <c r="M146" i="134"/>
  <c r="L146" i="134"/>
  <c r="A146" i="134"/>
  <c r="M145" i="134"/>
  <c r="L145" i="134"/>
  <c r="A145" i="134"/>
  <c r="M144" i="134"/>
  <c r="L144" i="134"/>
  <c r="A144" i="134"/>
  <c r="M143" i="134"/>
  <c r="L143" i="134"/>
  <c r="A143" i="134"/>
  <c r="M142" i="134"/>
  <c r="L142" i="134"/>
  <c r="A142" i="134"/>
  <c r="M141" i="134"/>
  <c r="L141" i="134"/>
  <c r="A141" i="134"/>
  <c r="M140" i="134"/>
  <c r="L140" i="134"/>
  <c r="A140" i="134"/>
  <c r="M139" i="134"/>
  <c r="L139" i="134"/>
  <c r="A139" i="134"/>
  <c r="M138" i="134"/>
  <c r="L138" i="134"/>
  <c r="A138" i="134"/>
  <c r="M137" i="134"/>
  <c r="L137" i="134"/>
  <c r="A137" i="134"/>
  <c r="M136" i="134"/>
  <c r="L136" i="134"/>
  <c r="A136" i="134"/>
  <c r="M135" i="134"/>
  <c r="L135" i="134"/>
  <c r="A135" i="134"/>
  <c r="M134" i="134"/>
  <c r="L134" i="134"/>
  <c r="A134" i="134"/>
  <c r="M133" i="134"/>
  <c r="L133" i="134"/>
  <c r="A133" i="134"/>
  <c r="M132" i="134"/>
  <c r="L132" i="134"/>
  <c r="A132" i="134"/>
  <c r="M131" i="134"/>
  <c r="L131" i="134"/>
  <c r="A131" i="134"/>
  <c r="M130" i="134"/>
  <c r="L130" i="134"/>
  <c r="A130" i="134"/>
  <c r="M129" i="134"/>
  <c r="L129" i="134"/>
  <c r="A129" i="134"/>
  <c r="M128" i="134"/>
  <c r="L128" i="134"/>
  <c r="A128" i="134"/>
  <c r="M127" i="134"/>
  <c r="L127" i="134"/>
  <c r="A127" i="134"/>
  <c r="M126" i="134"/>
  <c r="L126" i="134"/>
  <c r="A126" i="134"/>
  <c r="M125" i="134"/>
  <c r="L125" i="134"/>
  <c r="A125" i="134"/>
  <c r="M124" i="134"/>
  <c r="L124" i="134"/>
  <c r="A124" i="134"/>
  <c r="M123" i="134"/>
  <c r="L123" i="134"/>
  <c r="A123" i="134"/>
  <c r="M122" i="134"/>
  <c r="L122" i="134"/>
  <c r="A122" i="134"/>
  <c r="M121" i="134"/>
  <c r="L121" i="134"/>
  <c r="A121" i="134"/>
  <c r="M120" i="134"/>
  <c r="L120" i="134"/>
  <c r="A120" i="134"/>
  <c r="M119" i="134"/>
  <c r="L119" i="134"/>
  <c r="A119" i="134"/>
  <c r="M118" i="134"/>
  <c r="L118" i="134"/>
  <c r="A118" i="134"/>
  <c r="M117" i="134"/>
  <c r="L117" i="134"/>
  <c r="A117" i="134"/>
  <c r="M116" i="134"/>
  <c r="L116" i="134"/>
  <c r="A116" i="134"/>
  <c r="M115" i="134"/>
  <c r="L115" i="134"/>
  <c r="A115" i="134"/>
  <c r="M114" i="134"/>
  <c r="L114" i="134"/>
  <c r="A114" i="134"/>
  <c r="M113" i="134"/>
  <c r="L113" i="134"/>
  <c r="A113" i="134"/>
  <c r="M112" i="134"/>
  <c r="L112" i="134"/>
  <c r="A112" i="134"/>
  <c r="M111" i="134"/>
  <c r="L111" i="134"/>
  <c r="A111" i="134"/>
  <c r="M110" i="134"/>
  <c r="L110" i="134"/>
  <c r="A110" i="134"/>
  <c r="M109" i="134"/>
  <c r="L109" i="134"/>
  <c r="A109" i="134"/>
  <c r="M108" i="134"/>
  <c r="L108" i="134"/>
  <c r="A108" i="134"/>
  <c r="M107" i="134"/>
  <c r="L107" i="134"/>
  <c r="A107" i="134"/>
  <c r="M106" i="134"/>
  <c r="L106" i="134"/>
  <c r="A106" i="134"/>
  <c r="M105" i="134"/>
  <c r="L105" i="134"/>
  <c r="A105" i="134"/>
  <c r="M104" i="134"/>
  <c r="L104" i="134"/>
  <c r="A104" i="134"/>
  <c r="M103" i="134"/>
  <c r="L103" i="134"/>
  <c r="A103" i="134"/>
  <c r="M102" i="134"/>
  <c r="L102" i="134"/>
  <c r="A102" i="134"/>
  <c r="M101" i="134"/>
  <c r="L101" i="134"/>
  <c r="A101" i="134"/>
  <c r="M100" i="134"/>
  <c r="L100" i="134"/>
  <c r="A100" i="134"/>
  <c r="M99" i="134"/>
  <c r="L99" i="134"/>
  <c r="A99" i="134"/>
  <c r="M98" i="134"/>
  <c r="L98" i="134"/>
  <c r="A98" i="134"/>
  <c r="M97" i="134"/>
  <c r="L97" i="134"/>
  <c r="A97" i="134"/>
  <c r="M96" i="134"/>
  <c r="L96" i="134"/>
  <c r="A96" i="134"/>
  <c r="M95" i="134"/>
  <c r="L95" i="134"/>
  <c r="A95" i="134"/>
  <c r="M94" i="134"/>
  <c r="L94" i="134"/>
  <c r="A94" i="134"/>
  <c r="M93" i="134"/>
  <c r="L93" i="134"/>
  <c r="A93" i="134"/>
  <c r="M92" i="134"/>
  <c r="L92" i="134"/>
  <c r="A92" i="134"/>
  <c r="M91" i="134"/>
  <c r="L91" i="134"/>
  <c r="A91" i="134"/>
  <c r="M90" i="134"/>
  <c r="L90" i="134"/>
  <c r="A90" i="134"/>
  <c r="M89" i="134"/>
  <c r="L89" i="134"/>
  <c r="A89" i="134"/>
  <c r="M88" i="134"/>
  <c r="L88" i="134"/>
  <c r="A88" i="134"/>
  <c r="M87" i="134"/>
  <c r="L87" i="134"/>
  <c r="A87" i="134"/>
  <c r="M86" i="134"/>
  <c r="L86" i="134"/>
  <c r="A86" i="134"/>
  <c r="M85" i="134"/>
  <c r="L85" i="134"/>
  <c r="A85" i="134"/>
  <c r="M84" i="134"/>
  <c r="L84" i="134"/>
  <c r="A84" i="134"/>
  <c r="M83" i="134"/>
  <c r="L83" i="134"/>
  <c r="A83" i="134"/>
  <c r="M82" i="134"/>
  <c r="L82" i="134"/>
  <c r="A82" i="134"/>
  <c r="M81" i="134"/>
  <c r="L81" i="134"/>
  <c r="A81" i="134"/>
  <c r="M80" i="134"/>
  <c r="L80" i="134"/>
  <c r="A80" i="134"/>
  <c r="M79" i="134"/>
  <c r="L79" i="134"/>
  <c r="A79" i="134"/>
  <c r="M78" i="134"/>
  <c r="L78" i="134"/>
  <c r="A78" i="134"/>
  <c r="M77" i="134"/>
  <c r="L77" i="134"/>
  <c r="A77" i="134"/>
  <c r="M76" i="134"/>
  <c r="L76" i="134"/>
  <c r="A76" i="134"/>
  <c r="M75" i="134"/>
  <c r="L75" i="134"/>
  <c r="A75" i="134"/>
  <c r="M74" i="134"/>
  <c r="L74" i="134"/>
  <c r="A74" i="134"/>
  <c r="M73" i="134"/>
  <c r="L73" i="134"/>
  <c r="A73" i="134"/>
  <c r="M72" i="134"/>
  <c r="L72" i="134"/>
  <c r="A72" i="134"/>
  <c r="M71" i="134"/>
  <c r="L71" i="134"/>
  <c r="A71" i="134"/>
  <c r="M70" i="134"/>
  <c r="L70" i="134"/>
  <c r="A70" i="134"/>
  <c r="M69" i="134"/>
  <c r="L69" i="134"/>
  <c r="A69" i="134"/>
  <c r="M68" i="134"/>
  <c r="L68" i="134"/>
  <c r="A68" i="134"/>
  <c r="M67" i="134"/>
  <c r="L67" i="134"/>
  <c r="A67" i="134"/>
  <c r="M66" i="134"/>
  <c r="L66" i="134"/>
  <c r="A66" i="134"/>
  <c r="M65" i="134"/>
  <c r="L65" i="134"/>
  <c r="A65" i="134"/>
  <c r="M64" i="134"/>
  <c r="L64" i="134"/>
  <c r="A64" i="134"/>
  <c r="M63" i="134"/>
  <c r="L63" i="134"/>
  <c r="A63" i="134"/>
  <c r="M62" i="134"/>
  <c r="L62" i="134"/>
  <c r="A62" i="134"/>
  <c r="M61" i="134"/>
  <c r="L61" i="134"/>
  <c r="A61" i="134"/>
  <c r="M60" i="134"/>
  <c r="L60" i="134"/>
  <c r="A60" i="134"/>
  <c r="M59" i="134"/>
  <c r="L59" i="134"/>
  <c r="A59" i="134"/>
  <c r="M58" i="134"/>
  <c r="L58" i="134"/>
  <c r="A58" i="134"/>
  <c r="M57" i="134"/>
  <c r="L57" i="134"/>
  <c r="A57" i="134"/>
  <c r="M56" i="134"/>
  <c r="L56" i="134"/>
  <c r="A56" i="134"/>
  <c r="M55" i="134"/>
  <c r="L55" i="134"/>
  <c r="A55" i="134"/>
  <c r="M54" i="134"/>
  <c r="L54" i="134"/>
  <c r="A54" i="134"/>
  <c r="M53" i="134"/>
  <c r="L53" i="134"/>
  <c r="A53" i="134"/>
  <c r="M52" i="134"/>
  <c r="L52" i="134"/>
  <c r="A52" i="134"/>
  <c r="M51" i="134"/>
  <c r="L51" i="134"/>
  <c r="A51" i="134"/>
  <c r="M50" i="134"/>
  <c r="L50" i="134"/>
  <c r="A50" i="134"/>
  <c r="M49" i="134"/>
  <c r="L49" i="134"/>
  <c r="A49" i="134"/>
  <c r="M48" i="134"/>
  <c r="L48" i="134"/>
  <c r="A48" i="134"/>
  <c r="M47" i="134"/>
  <c r="L47" i="134"/>
  <c r="A47" i="134"/>
  <c r="M46" i="134"/>
  <c r="L46" i="134"/>
  <c r="A46" i="134"/>
  <c r="M45" i="134"/>
  <c r="L45" i="134"/>
  <c r="A45" i="134"/>
  <c r="M44" i="134"/>
  <c r="L44" i="134"/>
  <c r="A44" i="134"/>
  <c r="M43" i="134"/>
  <c r="L43" i="134"/>
  <c r="A43" i="134"/>
  <c r="M42" i="134"/>
  <c r="L42" i="134"/>
  <c r="A42" i="134"/>
  <c r="M41" i="134"/>
  <c r="L41" i="134"/>
  <c r="A41" i="134"/>
  <c r="M40" i="134"/>
  <c r="L40" i="134"/>
  <c r="A40" i="134"/>
  <c r="M39" i="134"/>
  <c r="L39" i="134"/>
  <c r="A39" i="134"/>
  <c r="M38" i="134"/>
  <c r="L38" i="134"/>
  <c r="A38" i="134"/>
  <c r="M37" i="134"/>
  <c r="L37" i="134"/>
  <c r="A37" i="134"/>
  <c r="M36" i="134"/>
  <c r="L36" i="134"/>
  <c r="A36" i="134"/>
  <c r="M35" i="134"/>
  <c r="L35" i="134"/>
  <c r="A35" i="134"/>
  <c r="M34" i="134"/>
  <c r="L34" i="134"/>
  <c r="A34" i="134"/>
  <c r="M33" i="134"/>
  <c r="L33" i="134"/>
  <c r="A33" i="134"/>
  <c r="M32" i="134"/>
  <c r="L32" i="134"/>
  <c r="A32" i="134"/>
  <c r="M31" i="134"/>
  <c r="L31" i="134"/>
  <c r="A31" i="134"/>
  <c r="M30" i="134"/>
  <c r="L30" i="134"/>
  <c r="A30" i="134"/>
  <c r="M29" i="134"/>
  <c r="L29" i="134"/>
  <c r="A29" i="134"/>
  <c r="M28" i="134"/>
  <c r="L28" i="134"/>
  <c r="A28" i="134"/>
  <c r="M27" i="134"/>
  <c r="L27" i="134"/>
  <c r="A27" i="134"/>
  <c r="M26" i="134"/>
  <c r="L26" i="134"/>
  <c r="A26" i="134"/>
  <c r="M25" i="134"/>
  <c r="L25" i="134"/>
  <c r="A25" i="134"/>
  <c r="M24" i="134"/>
  <c r="L24" i="134"/>
  <c r="A24" i="134"/>
  <c r="M23" i="134"/>
  <c r="L23" i="134"/>
  <c r="A23" i="134"/>
  <c r="M22" i="134"/>
  <c r="L22" i="134"/>
  <c r="A22" i="134"/>
  <c r="M21" i="134"/>
  <c r="L21" i="134"/>
  <c r="A21" i="134"/>
  <c r="M20" i="134"/>
  <c r="L20" i="134"/>
  <c r="A20" i="134"/>
  <c r="M19" i="134"/>
  <c r="L19" i="134"/>
  <c r="A19" i="134"/>
  <c r="M18" i="134"/>
  <c r="L18" i="134"/>
  <c r="A18" i="134"/>
  <c r="M17" i="134"/>
  <c r="L17" i="134"/>
  <c r="A17" i="134"/>
  <c r="M16" i="134"/>
  <c r="L16" i="134"/>
  <c r="A16" i="134"/>
  <c r="M15" i="134"/>
  <c r="L15" i="134"/>
  <c r="A15" i="134"/>
  <c r="M14" i="134"/>
  <c r="L14" i="134"/>
  <c r="A14" i="134"/>
  <c r="M13" i="134"/>
  <c r="L13" i="134"/>
  <c r="A13" i="134"/>
  <c r="M12" i="134"/>
  <c r="L12" i="134"/>
  <c r="A12" i="134"/>
  <c r="M11" i="134"/>
  <c r="L11" i="134"/>
  <c r="A11" i="134"/>
  <c r="M10" i="134"/>
  <c r="L10" i="134"/>
  <c r="A10" i="134"/>
  <c r="M9" i="134"/>
  <c r="L9" i="134"/>
  <c r="A9" i="134"/>
  <c r="M8" i="134"/>
  <c r="L8" i="134"/>
  <c r="A8" i="134"/>
  <c r="M7" i="134"/>
  <c r="L7" i="134"/>
  <c r="A7" i="134"/>
  <c r="M6" i="134"/>
  <c r="L6" i="134"/>
  <c r="A6" i="134"/>
  <c r="M5" i="134"/>
  <c r="L5" i="134"/>
  <c r="A5" i="134"/>
  <c r="M4" i="134"/>
  <c r="L4" i="134"/>
  <c r="A4" i="134"/>
  <c r="M3" i="134"/>
  <c r="L3" i="134"/>
  <c r="A3" i="134"/>
  <c r="O2" i="134"/>
  <c r="M2" i="134"/>
  <c r="L2" i="134"/>
  <c r="A2" i="134"/>
  <c r="AD432" i="1" l="1"/>
  <c r="AV420" i="1"/>
  <c r="AV444" i="1"/>
  <c r="AV468" i="1"/>
  <c r="AD424" i="1"/>
  <c r="AD440" i="1"/>
  <c r="AD456" i="1"/>
  <c r="AV416" i="1"/>
  <c r="AV424" i="1"/>
  <c r="AV432" i="1"/>
  <c r="AV440" i="1"/>
  <c r="AV448" i="1"/>
  <c r="AV456" i="1"/>
  <c r="AV464" i="1"/>
  <c r="AD468" i="1"/>
  <c r="AV412" i="1"/>
  <c r="AV436" i="1"/>
  <c r="AV452" i="1"/>
  <c r="AD412" i="1"/>
  <c r="AD428" i="1"/>
  <c r="AD444" i="1"/>
  <c r="AD464" i="1"/>
  <c r="AV417" i="1"/>
  <c r="AV425" i="1"/>
  <c r="AV433" i="1"/>
  <c r="AV441" i="1"/>
  <c r="AV449" i="1"/>
  <c r="AV457" i="1"/>
  <c r="AV465" i="1"/>
  <c r="AD416" i="1"/>
  <c r="AD448" i="1"/>
  <c r="AV428" i="1"/>
  <c r="AV460" i="1"/>
  <c r="AV445" i="1"/>
  <c r="AV413" i="1"/>
  <c r="AD436" i="1"/>
  <c r="AV470" i="1"/>
  <c r="AV438" i="1"/>
  <c r="AV454" i="1"/>
  <c r="AV446" i="1"/>
  <c r="AD426" i="1"/>
  <c r="AD455" i="1"/>
  <c r="AV443" i="1"/>
  <c r="AV469" i="1"/>
  <c r="AV437" i="1"/>
  <c r="AD420" i="1"/>
  <c r="AD451" i="1"/>
  <c r="AD422" i="1"/>
  <c r="AV434" i="1"/>
  <c r="AD462" i="1"/>
  <c r="AV426" i="1"/>
  <c r="AV442" i="1"/>
  <c r="AV430" i="1"/>
  <c r="AD458" i="1"/>
  <c r="AD470" i="1"/>
  <c r="AD442" i="1"/>
  <c r="AD471" i="1"/>
  <c r="AV461" i="1"/>
  <c r="AV429" i="1"/>
  <c r="AV422" i="1"/>
  <c r="AV418" i="1"/>
  <c r="AD430" i="1"/>
  <c r="AV414" i="1"/>
  <c r="AD438" i="1"/>
  <c r="AV453" i="1"/>
  <c r="AV421" i="1"/>
  <c r="AD452" i="1"/>
  <c r="AV458" i="1"/>
  <c r="AV450" i="1"/>
  <c r="AV466" i="1"/>
  <c r="AD454" i="1"/>
  <c r="AV471" i="1"/>
  <c r="AD443" i="1"/>
  <c r="AV447" i="1"/>
  <c r="AD435" i="1"/>
  <c r="AD423" i="1"/>
  <c r="AD411" i="1"/>
  <c r="AD427" i="1"/>
  <c r="AD466" i="1"/>
  <c r="AD450" i="1"/>
  <c r="AD434" i="1"/>
  <c r="AD418" i="1"/>
  <c r="AD461" i="1"/>
  <c r="AD431" i="1"/>
  <c r="AD417" i="1"/>
  <c r="AD446" i="1"/>
  <c r="AV455" i="1"/>
  <c r="AV459" i="1"/>
  <c r="AV411" i="1"/>
  <c r="AV439" i="1"/>
  <c r="AD415" i="1"/>
  <c r="AD465" i="1"/>
  <c r="AD457" i="1"/>
  <c r="AD453" i="1"/>
  <c r="AD449" i="1"/>
  <c r="AD445" i="1"/>
  <c r="AD441" i="1"/>
  <c r="AD437" i="1"/>
  <c r="AD433" i="1"/>
  <c r="AD429" i="1"/>
  <c r="AD425" i="1"/>
  <c r="AD421" i="1"/>
  <c r="AD413" i="1"/>
  <c r="AV462" i="1"/>
  <c r="AD467" i="1"/>
  <c r="AD447" i="1"/>
  <c r="AV435" i="1"/>
  <c r="AV423" i="1"/>
  <c r="AV463" i="1"/>
  <c r="AV451" i="1"/>
  <c r="AD439" i="1"/>
  <c r="AV427" i="1"/>
  <c r="AD463" i="1"/>
  <c r="AD469" i="1"/>
  <c r="AV415" i="1"/>
  <c r="AD414" i="1"/>
  <c r="AD460" i="1"/>
  <c r="AV431" i="1"/>
  <c r="AV419" i="1"/>
  <c r="AV467" i="1"/>
  <c r="AD459" i="1"/>
  <c r="AD419" i="1"/>
  <c r="AW443" i="1"/>
  <c r="AE415" i="1"/>
  <c r="AE451" i="1"/>
  <c r="AW411" i="1"/>
  <c r="AW423" i="1"/>
  <c r="AW435" i="1"/>
  <c r="AW463" i="1"/>
  <c r="AW427" i="1"/>
  <c r="AW455" i="1"/>
  <c r="AE419" i="1"/>
  <c r="AW415" i="1"/>
  <c r="AW424" i="1"/>
  <c r="AW439" i="1"/>
  <c r="AW451" i="1"/>
  <c r="AW467" i="1"/>
  <c r="AE423" i="1"/>
  <c r="AW416" i="1"/>
  <c r="AW471" i="1"/>
  <c r="AW448" i="1"/>
  <c r="AW419" i="1"/>
  <c r="AE459" i="1"/>
  <c r="AW469" i="1"/>
  <c r="AW437" i="1"/>
  <c r="AW444" i="1"/>
  <c r="AW425" i="1"/>
  <c r="AW468" i="1"/>
  <c r="AW452" i="1"/>
  <c r="AW436" i="1"/>
  <c r="AW460" i="1"/>
  <c r="AW428" i="1"/>
  <c r="AW432" i="1"/>
  <c r="AE442" i="1"/>
  <c r="AW430" i="1"/>
  <c r="AW462" i="1"/>
  <c r="AW459" i="1"/>
  <c r="AE431" i="1"/>
  <c r="AW456" i="1"/>
  <c r="AE465" i="1"/>
  <c r="AE429" i="1"/>
  <c r="AW420" i="1"/>
  <c r="AW453" i="1"/>
  <c r="AW421" i="1"/>
  <c r="AE457" i="1"/>
  <c r="AW413" i="1"/>
  <c r="AE445" i="1"/>
  <c r="AE417" i="1"/>
  <c r="AW442" i="1"/>
  <c r="AW422" i="1"/>
  <c r="AW450" i="1"/>
  <c r="AE438" i="1"/>
  <c r="AE426" i="1"/>
  <c r="AW418" i="1"/>
  <c r="AW447" i="1"/>
  <c r="AE411" i="1"/>
  <c r="AE467" i="1"/>
  <c r="AW412" i="1"/>
  <c r="AW449" i="1"/>
  <c r="AW417" i="1"/>
  <c r="AE461" i="1"/>
  <c r="AE433" i="1"/>
  <c r="AE413" i="1"/>
  <c r="AW461" i="1"/>
  <c r="AW440" i="1"/>
  <c r="AE441" i="1"/>
  <c r="AW429" i="1"/>
  <c r="AW464" i="1"/>
  <c r="AW431" i="1"/>
  <c r="AE471" i="1"/>
  <c r="AE447" i="1"/>
  <c r="AE439" i="1"/>
  <c r="AE443" i="1"/>
  <c r="AW457" i="1"/>
  <c r="AE449" i="1"/>
  <c r="AW445" i="1"/>
  <c r="AE435" i="1"/>
  <c r="AE430" i="1"/>
  <c r="AE458" i="1"/>
  <c r="AE466" i="1"/>
  <c r="AE469" i="1"/>
  <c r="AE453" i="1"/>
  <c r="AE437" i="1"/>
  <c r="AE421" i="1"/>
  <c r="AE455" i="1"/>
  <c r="AE427" i="1"/>
  <c r="AW454" i="1"/>
  <c r="AE450" i="1"/>
  <c r="AE454" i="1"/>
  <c r="AW458" i="1"/>
  <c r="AE446" i="1"/>
  <c r="AW434" i="1"/>
  <c r="AE414" i="1"/>
  <c r="AE434" i="1"/>
  <c r="AW441" i="1"/>
  <c r="AE425" i="1"/>
  <c r="AW465" i="1"/>
  <c r="AW470" i="1"/>
  <c r="AE462" i="1"/>
  <c r="AE422" i="1"/>
  <c r="AW466" i="1"/>
  <c r="AE468" i="1"/>
  <c r="AE464" i="1"/>
  <c r="AE460" i="1"/>
  <c r="AE456" i="1"/>
  <c r="AE452" i="1"/>
  <c r="AE448" i="1"/>
  <c r="AE444" i="1"/>
  <c r="AE440" i="1"/>
  <c r="AE436" i="1"/>
  <c r="AE432" i="1"/>
  <c r="AE428" i="1"/>
  <c r="AE424" i="1"/>
  <c r="AE420" i="1"/>
  <c r="AE416" i="1"/>
  <c r="AE412" i="1"/>
  <c r="AW433" i="1"/>
  <c r="AE463" i="1"/>
  <c r="AE470" i="1"/>
  <c r="AW438" i="1"/>
  <c r="AW426" i="1"/>
  <c r="AE418" i="1"/>
  <c r="AW446" i="1"/>
  <c r="AW414" i="1"/>
  <c r="AD346" i="1"/>
  <c r="AD353" i="1"/>
  <c r="AD361" i="1"/>
  <c r="AD369" i="1"/>
  <c r="AD375" i="1"/>
  <c r="AD382" i="1"/>
  <c r="AD390" i="1"/>
  <c r="AD398" i="1"/>
  <c r="AD406" i="1"/>
  <c r="AD341" i="1"/>
  <c r="AD347" i="1"/>
  <c r="AD354" i="1"/>
  <c r="AD362" i="1"/>
  <c r="AD370" i="1"/>
  <c r="AD377" i="1"/>
  <c r="AD385" i="1"/>
  <c r="AD393" i="1"/>
  <c r="AD401" i="1"/>
  <c r="AD409" i="1"/>
  <c r="AD342" i="1"/>
  <c r="AD349" i="1"/>
  <c r="AD357" i="1"/>
  <c r="AD365" i="1"/>
  <c r="AD373" i="1"/>
  <c r="AD378" i="1"/>
  <c r="AD386" i="1"/>
  <c r="AD394" i="1"/>
  <c r="AD402" i="1"/>
  <c r="AD410" i="1"/>
  <c r="AD345" i="1"/>
  <c r="AD350" i="1"/>
  <c r="AD358" i="1"/>
  <c r="AD366" i="1"/>
  <c r="AD374" i="1"/>
  <c r="AD381" i="1"/>
  <c r="AD389" i="1"/>
  <c r="AD397" i="1"/>
  <c r="AD405" i="1"/>
  <c r="AV342" i="1"/>
  <c r="AV349" i="1"/>
  <c r="AV355" i="1"/>
  <c r="AV361" i="1"/>
  <c r="AV369" i="1"/>
  <c r="AV374" i="1"/>
  <c r="AV381" i="1"/>
  <c r="AV387" i="1"/>
  <c r="AV393" i="1"/>
  <c r="AV401" i="1"/>
  <c r="AV406" i="1"/>
  <c r="AV343" i="1"/>
  <c r="AV350" i="1"/>
  <c r="AV357" i="1"/>
  <c r="AV362" i="1"/>
  <c r="AV370" i="1"/>
  <c r="AV375" i="1"/>
  <c r="AV382" i="1"/>
  <c r="AV389" i="1"/>
  <c r="AV394" i="1"/>
  <c r="AV402" i="1"/>
  <c r="AV407" i="1"/>
  <c r="AV345" i="1"/>
  <c r="AV358" i="1"/>
  <c r="AV371" i="1"/>
  <c r="AV385" i="1"/>
  <c r="AV397" i="1"/>
  <c r="AV409" i="1"/>
  <c r="AV365" i="1"/>
  <c r="AV390" i="1"/>
  <c r="AV403" i="1"/>
  <c r="AV341" i="1"/>
  <c r="AV366" i="1"/>
  <c r="AV391" i="1"/>
  <c r="AV346" i="1"/>
  <c r="AV359" i="1"/>
  <c r="AV373" i="1"/>
  <c r="AV386" i="1"/>
  <c r="AV398" i="1"/>
  <c r="AV410" i="1"/>
  <c r="AV353" i="1"/>
  <c r="AV377" i="1"/>
  <c r="AV354" i="1"/>
  <c r="AV378" i="1"/>
  <c r="AV405" i="1"/>
  <c r="AV379" i="1"/>
  <c r="AV367" i="1"/>
  <c r="AV363" i="1"/>
  <c r="AV351" i="1"/>
  <c r="AD379" i="1"/>
  <c r="AV395" i="1"/>
  <c r="AV347" i="1"/>
  <c r="AV399" i="1"/>
  <c r="AD407" i="1"/>
  <c r="AV400" i="1"/>
  <c r="AV384" i="1"/>
  <c r="AV368" i="1"/>
  <c r="AV352" i="1"/>
  <c r="AV383" i="1"/>
  <c r="AD343" i="1"/>
  <c r="AD359" i="1"/>
  <c r="AV408" i="1"/>
  <c r="AV388" i="1"/>
  <c r="AV364" i="1"/>
  <c r="AD399" i="1"/>
  <c r="AD355" i="1"/>
  <c r="AD396" i="1"/>
  <c r="AD388" i="1"/>
  <c r="AD380" i="1"/>
  <c r="AD372" i="1"/>
  <c r="AD364" i="1"/>
  <c r="AD395" i="1"/>
  <c r="AV404" i="1"/>
  <c r="AV380" i="1"/>
  <c r="AV360" i="1"/>
  <c r="AD400" i="1"/>
  <c r="AV344" i="1"/>
  <c r="AD383" i="1"/>
  <c r="AD403" i="1"/>
  <c r="AD363" i="1"/>
  <c r="AV396" i="1"/>
  <c r="AV376" i="1"/>
  <c r="AV356" i="1"/>
  <c r="AD408" i="1"/>
  <c r="AD367" i="1"/>
  <c r="AD387" i="1"/>
  <c r="AD392" i="1"/>
  <c r="AD384" i="1"/>
  <c r="AD376" i="1"/>
  <c r="AD368" i="1"/>
  <c r="AD360" i="1"/>
  <c r="AD352" i="1"/>
  <c r="AD344" i="1"/>
  <c r="AD391" i="1"/>
  <c r="AV392" i="1"/>
  <c r="AV372" i="1"/>
  <c r="AV348" i="1"/>
  <c r="AD351" i="1"/>
  <c r="AD404" i="1"/>
  <c r="AD371" i="1"/>
  <c r="AD348" i="1"/>
  <c r="AD356" i="1"/>
  <c r="AE344" i="1"/>
  <c r="AE351" i="1"/>
  <c r="AE359" i="1"/>
  <c r="AE367" i="1"/>
  <c r="AE372" i="1"/>
  <c r="AE380" i="1"/>
  <c r="AE388" i="1"/>
  <c r="AE396" i="1"/>
  <c r="AE404" i="1"/>
  <c r="AE347" i="1"/>
  <c r="AE352" i="1"/>
  <c r="AE360" i="1"/>
  <c r="AE368" i="1"/>
  <c r="AE375" i="1"/>
  <c r="AE383" i="1"/>
  <c r="AE391" i="1"/>
  <c r="AE399" i="1"/>
  <c r="AE407" i="1"/>
  <c r="AE348" i="1"/>
  <c r="AE355" i="1"/>
  <c r="AE363" i="1"/>
  <c r="AE369" i="1"/>
  <c r="AE376" i="1"/>
  <c r="AE384" i="1"/>
  <c r="AE392" i="1"/>
  <c r="AE400" i="1"/>
  <c r="AE408" i="1"/>
  <c r="AE343" i="1"/>
  <c r="AE349" i="1"/>
  <c r="AE379" i="1"/>
  <c r="AW343" i="1"/>
  <c r="AW349" i="1"/>
  <c r="AW355" i="1"/>
  <c r="AW363" i="1"/>
  <c r="AW368" i="1"/>
  <c r="AW375" i="1"/>
  <c r="AW381" i="1"/>
  <c r="AW387" i="1"/>
  <c r="AW395" i="1"/>
  <c r="AW400" i="1"/>
  <c r="AW407" i="1"/>
  <c r="AE356" i="1"/>
  <c r="AE387" i="1"/>
  <c r="AW344" i="1"/>
  <c r="AW351" i="1"/>
  <c r="AW356" i="1"/>
  <c r="AW364" i="1"/>
  <c r="AW369" i="1"/>
  <c r="AW376" i="1"/>
  <c r="AW383" i="1"/>
  <c r="AW388" i="1"/>
  <c r="AW396" i="1"/>
  <c r="AW401" i="1"/>
  <c r="AW408" i="1"/>
  <c r="AE364" i="1"/>
  <c r="AW352" i="1"/>
  <c r="AW365" i="1"/>
  <c r="AW379" i="1"/>
  <c r="AW391" i="1"/>
  <c r="AW403" i="1"/>
  <c r="AE395" i="1"/>
  <c r="AW359" i="1"/>
  <c r="AW384" i="1"/>
  <c r="AE403" i="1"/>
  <c r="AW348" i="1"/>
  <c r="AW372" i="1"/>
  <c r="AE371" i="1"/>
  <c r="AW353" i="1"/>
  <c r="AW367" i="1"/>
  <c r="AW380" i="1"/>
  <c r="AW392" i="1"/>
  <c r="AW404" i="1"/>
  <c r="AW347" i="1"/>
  <c r="AW371" i="1"/>
  <c r="AW397" i="1"/>
  <c r="AW360" i="1"/>
  <c r="AW385" i="1"/>
  <c r="AW399" i="1"/>
  <c r="AW373" i="1"/>
  <c r="AW361" i="1"/>
  <c r="AW357" i="1"/>
  <c r="AE381" i="1"/>
  <c r="AW409" i="1"/>
  <c r="AW345" i="1"/>
  <c r="AE401" i="1"/>
  <c r="AE353" i="1"/>
  <c r="AW341" i="1"/>
  <c r="AW393" i="1"/>
  <c r="AW377" i="1"/>
  <c r="AW405" i="1"/>
  <c r="AE397" i="1"/>
  <c r="AW410" i="1"/>
  <c r="AW394" i="1"/>
  <c r="AW378" i="1"/>
  <c r="AW362" i="1"/>
  <c r="AW346" i="1"/>
  <c r="AW389" i="1"/>
  <c r="AE385" i="1"/>
  <c r="AE365" i="1"/>
  <c r="AW402" i="1"/>
  <c r="AW382" i="1"/>
  <c r="AW358" i="1"/>
  <c r="AE405" i="1"/>
  <c r="AE409" i="1"/>
  <c r="AE345" i="1"/>
  <c r="AE410" i="1"/>
  <c r="AE394" i="1"/>
  <c r="AE378" i="1"/>
  <c r="AE362" i="1"/>
  <c r="AE346" i="1"/>
  <c r="AW398" i="1"/>
  <c r="AW374" i="1"/>
  <c r="AW354" i="1"/>
  <c r="AE389" i="1"/>
  <c r="AE393" i="1"/>
  <c r="AE341" i="1"/>
  <c r="AE398" i="1"/>
  <c r="AE382" i="1"/>
  <c r="AE366" i="1"/>
  <c r="AE350" i="1"/>
  <c r="AW390" i="1"/>
  <c r="AW370" i="1"/>
  <c r="AW350" i="1"/>
  <c r="AE373" i="1"/>
  <c r="AE377" i="1"/>
  <c r="AE402" i="1"/>
  <c r="AE386" i="1"/>
  <c r="AE370" i="1"/>
  <c r="AE354" i="1"/>
  <c r="AE374" i="1"/>
  <c r="AE358" i="1"/>
  <c r="AE342" i="1"/>
  <c r="AW406" i="1"/>
  <c r="AW386" i="1"/>
  <c r="AW366" i="1"/>
  <c r="AW342" i="1"/>
  <c r="AE357" i="1"/>
  <c r="AE361" i="1"/>
  <c r="AE406" i="1"/>
  <c r="AE390" i="1"/>
  <c r="A1961" i="84"/>
  <c r="A1962" i="84"/>
  <c r="A1963" i="84"/>
  <c r="A1964" i="84"/>
  <c r="A1965" i="84"/>
  <c r="A1966" i="84"/>
  <c r="A1967" i="84"/>
  <c r="A1968" i="84"/>
  <c r="A1969" i="84"/>
  <c r="A1970" i="84"/>
  <c r="A1971" i="84"/>
  <c r="A1972" i="84"/>
  <c r="A1973" i="84"/>
  <c r="A1974" i="84"/>
  <c r="A1975" i="84"/>
  <c r="A1976" i="84"/>
  <c r="A1977" i="84"/>
  <c r="A1978" i="84"/>
  <c r="A1979" i="84"/>
  <c r="A1980" i="84"/>
  <c r="A1981" i="84"/>
  <c r="A1982" i="84"/>
  <c r="A1983" i="84"/>
  <c r="A1984" i="84"/>
  <c r="A1985" i="84"/>
  <c r="A1986" i="84"/>
  <c r="A1987" i="84"/>
  <c r="I1917" i="84"/>
  <c r="A272" i="1" l="1"/>
  <c r="R272" i="1" s="1"/>
  <c r="A273" i="1"/>
  <c r="R273" i="1" s="1"/>
  <c r="A274" i="1"/>
  <c r="R274" i="1" s="1"/>
  <c r="A275" i="1"/>
  <c r="R275" i="1" s="1"/>
  <c r="A276" i="1"/>
  <c r="R276" i="1" s="1"/>
  <c r="A277" i="1"/>
  <c r="R277" i="1" s="1"/>
  <c r="A278" i="1"/>
  <c r="R278" i="1" s="1"/>
  <c r="A279" i="1"/>
  <c r="R279" i="1" s="1"/>
  <c r="A280" i="1"/>
  <c r="R280" i="1" s="1"/>
  <c r="A281" i="1"/>
  <c r="R281" i="1" s="1"/>
  <c r="A282" i="1"/>
  <c r="R282" i="1" s="1"/>
  <c r="A283" i="1"/>
  <c r="R283" i="1" s="1"/>
  <c r="A284" i="1"/>
  <c r="R284" i="1" s="1"/>
  <c r="A285" i="1"/>
  <c r="R285" i="1" s="1"/>
  <c r="A286" i="1"/>
  <c r="R286" i="1" s="1"/>
  <c r="A287" i="1"/>
  <c r="R287" i="1" s="1"/>
  <c r="A288" i="1"/>
  <c r="R288" i="1" s="1"/>
  <c r="A289" i="1"/>
  <c r="R289" i="1" s="1"/>
  <c r="A290" i="1"/>
  <c r="R290" i="1" s="1"/>
  <c r="A291" i="1"/>
  <c r="R291" i="1" s="1"/>
  <c r="A292" i="1"/>
  <c r="R292" i="1" s="1"/>
  <c r="A293" i="1"/>
  <c r="R293" i="1" s="1"/>
  <c r="A294" i="1"/>
  <c r="R294" i="1" s="1"/>
  <c r="A295" i="1"/>
  <c r="R295" i="1" s="1"/>
  <c r="A296" i="1"/>
  <c r="R296" i="1" s="1"/>
  <c r="A297" i="1"/>
  <c r="R297" i="1" s="1"/>
  <c r="A298" i="1"/>
  <c r="R298" i="1" s="1"/>
  <c r="A299" i="1"/>
  <c r="R299" i="1" s="1"/>
  <c r="A300" i="1"/>
  <c r="R300" i="1" s="1"/>
  <c r="A301" i="1"/>
  <c r="R301" i="1" s="1"/>
  <c r="A302" i="1"/>
  <c r="R302" i="1" s="1"/>
  <c r="A303" i="1"/>
  <c r="R303" i="1" s="1"/>
  <c r="A304" i="1"/>
  <c r="R304" i="1" s="1"/>
  <c r="A305" i="1"/>
  <c r="R305" i="1" s="1"/>
  <c r="A306" i="1"/>
  <c r="R306" i="1" s="1"/>
  <c r="A307" i="1"/>
  <c r="R307" i="1" s="1"/>
  <c r="A308" i="1"/>
  <c r="R308" i="1" s="1"/>
  <c r="A309" i="1"/>
  <c r="R309" i="1" s="1"/>
  <c r="A310" i="1"/>
  <c r="R310" i="1" s="1"/>
  <c r="A311" i="1"/>
  <c r="R311" i="1" s="1"/>
  <c r="A312" i="1"/>
  <c r="R312" i="1" s="1"/>
  <c r="A313" i="1"/>
  <c r="R313" i="1" s="1"/>
  <c r="A314" i="1"/>
  <c r="R314" i="1" s="1"/>
  <c r="A315" i="1"/>
  <c r="R315" i="1" s="1"/>
  <c r="A316" i="1"/>
  <c r="R316" i="1" s="1"/>
  <c r="A317" i="1"/>
  <c r="R317" i="1" s="1"/>
  <c r="A318" i="1"/>
  <c r="R318" i="1" s="1"/>
  <c r="A319" i="1"/>
  <c r="R319" i="1" s="1"/>
  <c r="A320" i="1"/>
  <c r="R320" i="1" s="1"/>
  <c r="A321" i="1"/>
  <c r="R321" i="1" s="1"/>
  <c r="A322" i="1"/>
  <c r="R322" i="1" s="1"/>
  <c r="A323" i="1"/>
  <c r="R323" i="1" s="1"/>
  <c r="A324" i="1"/>
  <c r="R324" i="1" s="1"/>
  <c r="A325" i="1"/>
  <c r="R325" i="1" s="1"/>
  <c r="A326" i="1"/>
  <c r="R326" i="1" s="1"/>
  <c r="A327" i="1"/>
  <c r="R327" i="1" s="1"/>
  <c r="A328" i="1"/>
  <c r="R328" i="1" s="1"/>
  <c r="A329" i="1"/>
  <c r="R329" i="1" s="1"/>
  <c r="A330" i="1"/>
  <c r="R330" i="1" s="1"/>
  <c r="A331" i="1"/>
  <c r="R331" i="1" s="1"/>
  <c r="A332" i="1"/>
  <c r="R332" i="1" s="1"/>
  <c r="A333" i="1"/>
  <c r="R333" i="1" s="1"/>
  <c r="A334" i="1"/>
  <c r="R334" i="1" s="1"/>
  <c r="A335" i="1"/>
  <c r="R335" i="1" s="1"/>
  <c r="A336" i="1"/>
  <c r="R336" i="1" s="1"/>
  <c r="A337" i="1"/>
  <c r="R337" i="1" s="1"/>
  <c r="A338" i="1"/>
  <c r="R338" i="1" s="1"/>
  <c r="A339" i="1"/>
  <c r="R339" i="1" s="1"/>
  <c r="A340" i="1"/>
  <c r="R340" i="1" s="1"/>
  <c r="B272" i="1"/>
  <c r="S272" i="1" s="1"/>
  <c r="B273" i="1"/>
  <c r="S273" i="1" s="1"/>
  <c r="B274" i="1"/>
  <c r="S274" i="1" s="1"/>
  <c r="B275" i="1"/>
  <c r="S275" i="1" s="1"/>
  <c r="B276" i="1"/>
  <c r="S276" i="1" s="1"/>
  <c r="B277" i="1"/>
  <c r="S277" i="1" s="1"/>
  <c r="B278" i="1"/>
  <c r="S278" i="1" s="1"/>
  <c r="B279" i="1"/>
  <c r="S279" i="1" s="1"/>
  <c r="B280" i="1"/>
  <c r="S280" i="1" s="1"/>
  <c r="B281" i="1"/>
  <c r="S281" i="1" s="1"/>
  <c r="B282" i="1"/>
  <c r="S282" i="1" s="1"/>
  <c r="B283" i="1"/>
  <c r="S283" i="1" s="1"/>
  <c r="B284" i="1"/>
  <c r="S284" i="1" s="1"/>
  <c r="B285" i="1"/>
  <c r="S285" i="1" s="1"/>
  <c r="B286" i="1"/>
  <c r="S286" i="1" s="1"/>
  <c r="B287" i="1"/>
  <c r="S287" i="1" s="1"/>
  <c r="B288" i="1"/>
  <c r="S288" i="1" s="1"/>
  <c r="B289" i="1"/>
  <c r="S289" i="1" s="1"/>
  <c r="B290" i="1"/>
  <c r="S290" i="1" s="1"/>
  <c r="B291" i="1"/>
  <c r="S291" i="1" s="1"/>
  <c r="B292" i="1"/>
  <c r="S292" i="1" s="1"/>
  <c r="B293" i="1"/>
  <c r="S293" i="1" s="1"/>
  <c r="B294" i="1"/>
  <c r="S294" i="1" s="1"/>
  <c r="B295" i="1"/>
  <c r="S295" i="1" s="1"/>
  <c r="B296" i="1"/>
  <c r="S296" i="1" s="1"/>
  <c r="B297" i="1"/>
  <c r="S297" i="1" s="1"/>
  <c r="B298" i="1"/>
  <c r="S298" i="1" s="1"/>
  <c r="B299" i="1"/>
  <c r="S299" i="1" s="1"/>
  <c r="B300" i="1"/>
  <c r="S300" i="1" s="1"/>
  <c r="B301" i="1"/>
  <c r="S301" i="1" s="1"/>
  <c r="B302" i="1"/>
  <c r="S302" i="1" s="1"/>
  <c r="B303" i="1"/>
  <c r="S303" i="1" s="1"/>
  <c r="B304" i="1"/>
  <c r="S304" i="1" s="1"/>
  <c r="B305" i="1"/>
  <c r="S305" i="1" s="1"/>
  <c r="B306" i="1"/>
  <c r="S306" i="1" s="1"/>
  <c r="B307" i="1"/>
  <c r="S307" i="1" s="1"/>
  <c r="B308" i="1"/>
  <c r="S308" i="1" s="1"/>
  <c r="B309" i="1"/>
  <c r="S309" i="1" s="1"/>
  <c r="B310" i="1"/>
  <c r="S310" i="1" s="1"/>
  <c r="B311" i="1"/>
  <c r="S311" i="1" s="1"/>
  <c r="B312" i="1"/>
  <c r="S312" i="1" s="1"/>
  <c r="B313" i="1"/>
  <c r="S313" i="1" s="1"/>
  <c r="B314" i="1"/>
  <c r="S314" i="1" s="1"/>
  <c r="B315" i="1"/>
  <c r="S315" i="1" s="1"/>
  <c r="B316" i="1"/>
  <c r="S316" i="1" s="1"/>
  <c r="B317" i="1"/>
  <c r="S317" i="1" s="1"/>
  <c r="B318" i="1"/>
  <c r="S318" i="1" s="1"/>
  <c r="B319" i="1"/>
  <c r="S319" i="1" s="1"/>
  <c r="B320" i="1"/>
  <c r="S320" i="1" s="1"/>
  <c r="B321" i="1"/>
  <c r="S321" i="1" s="1"/>
  <c r="B322" i="1"/>
  <c r="S322" i="1" s="1"/>
  <c r="B323" i="1"/>
  <c r="S323" i="1" s="1"/>
  <c r="B324" i="1"/>
  <c r="S324" i="1" s="1"/>
  <c r="B325" i="1"/>
  <c r="S325" i="1" s="1"/>
  <c r="B326" i="1"/>
  <c r="S326" i="1" s="1"/>
  <c r="B327" i="1"/>
  <c r="S327" i="1" s="1"/>
  <c r="B328" i="1"/>
  <c r="S328" i="1" s="1"/>
  <c r="B329" i="1"/>
  <c r="S329" i="1" s="1"/>
  <c r="B330" i="1"/>
  <c r="S330" i="1" s="1"/>
  <c r="B331" i="1"/>
  <c r="S331" i="1" s="1"/>
  <c r="B332" i="1"/>
  <c r="S332" i="1" s="1"/>
  <c r="B333" i="1"/>
  <c r="S333" i="1" s="1"/>
  <c r="B334" i="1"/>
  <c r="S334" i="1" s="1"/>
  <c r="B335" i="1"/>
  <c r="B336" i="1"/>
  <c r="B337" i="1"/>
  <c r="B338" i="1"/>
  <c r="B339" i="1"/>
  <c r="S339" i="1" s="1"/>
  <c r="B340" i="1"/>
  <c r="S340" i="1" s="1"/>
  <c r="M784" i="133"/>
  <c r="L784" i="133"/>
  <c r="A784" i="133"/>
  <c r="M783" i="133"/>
  <c r="L783" i="133"/>
  <c r="A783" i="133"/>
  <c r="M782" i="133"/>
  <c r="L782" i="133"/>
  <c r="A782" i="133"/>
  <c r="M781" i="133"/>
  <c r="L781" i="133"/>
  <c r="A781" i="133"/>
  <c r="M780" i="133"/>
  <c r="L780" i="133"/>
  <c r="A780" i="133"/>
  <c r="M779" i="133"/>
  <c r="L779" i="133"/>
  <c r="A779" i="133"/>
  <c r="M778" i="133"/>
  <c r="L778" i="133"/>
  <c r="A778" i="133"/>
  <c r="M777" i="133"/>
  <c r="L777" i="133"/>
  <c r="A777" i="133"/>
  <c r="M776" i="133"/>
  <c r="L776" i="133"/>
  <c r="A776" i="133"/>
  <c r="M775" i="133"/>
  <c r="L775" i="133"/>
  <c r="A775" i="133"/>
  <c r="M774" i="133"/>
  <c r="L774" i="133"/>
  <c r="A774" i="133"/>
  <c r="M773" i="133"/>
  <c r="L773" i="133"/>
  <c r="A773" i="133"/>
  <c r="M772" i="133"/>
  <c r="L772" i="133"/>
  <c r="A772" i="133"/>
  <c r="M771" i="133"/>
  <c r="L771" i="133"/>
  <c r="A771" i="133"/>
  <c r="M770" i="133"/>
  <c r="L770" i="133"/>
  <c r="A770" i="133"/>
  <c r="M769" i="133"/>
  <c r="L769" i="133"/>
  <c r="A769" i="133"/>
  <c r="M768" i="133"/>
  <c r="L768" i="133"/>
  <c r="A768" i="133"/>
  <c r="M767" i="133"/>
  <c r="L767" i="133"/>
  <c r="A767" i="133"/>
  <c r="M766" i="133"/>
  <c r="L766" i="133"/>
  <c r="A766" i="133"/>
  <c r="M765" i="133"/>
  <c r="L765" i="133"/>
  <c r="A765" i="133"/>
  <c r="M764" i="133"/>
  <c r="L764" i="133"/>
  <c r="A764" i="133"/>
  <c r="M763" i="133"/>
  <c r="L763" i="133"/>
  <c r="A763" i="133"/>
  <c r="M762" i="133"/>
  <c r="L762" i="133"/>
  <c r="A762" i="133"/>
  <c r="M761" i="133"/>
  <c r="L761" i="133"/>
  <c r="A761" i="133"/>
  <c r="M760" i="133"/>
  <c r="L760" i="133"/>
  <c r="A760" i="133"/>
  <c r="M759" i="133"/>
  <c r="L759" i="133"/>
  <c r="A759" i="133"/>
  <c r="M758" i="133"/>
  <c r="L758" i="133"/>
  <c r="A758" i="133"/>
  <c r="M757" i="133"/>
  <c r="L757" i="133"/>
  <c r="A757" i="133"/>
  <c r="M756" i="133"/>
  <c r="L756" i="133"/>
  <c r="A756" i="133"/>
  <c r="M755" i="133"/>
  <c r="L755" i="133"/>
  <c r="A755" i="133"/>
  <c r="M754" i="133"/>
  <c r="L754" i="133"/>
  <c r="A754" i="133"/>
  <c r="M753" i="133"/>
  <c r="L753" i="133"/>
  <c r="A753" i="133"/>
  <c r="M752" i="133"/>
  <c r="L752" i="133"/>
  <c r="A752" i="133"/>
  <c r="M751" i="133"/>
  <c r="L751" i="133"/>
  <c r="A751" i="133"/>
  <c r="M750" i="133"/>
  <c r="L750" i="133"/>
  <c r="A750" i="133"/>
  <c r="M749" i="133"/>
  <c r="L749" i="133"/>
  <c r="A749" i="133"/>
  <c r="M748" i="133"/>
  <c r="L748" i="133"/>
  <c r="A748" i="133"/>
  <c r="M747" i="133"/>
  <c r="L747" i="133"/>
  <c r="A747" i="133"/>
  <c r="M746" i="133"/>
  <c r="L746" i="133"/>
  <c r="A746" i="133"/>
  <c r="M745" i="133"/>
  <c r="L745" i="133"/>
  <c r="A745" i="133"/>
  <c r="M744" i="133"/>
  <c r="L744" i="133"/>
  <c r="A744" i="133"/>
  <c r="M743" i="133"/>
  <c r="L743" i="133"/>
  <c r="A743" i="133"/>
  <c r="M742" i="133"/>
  <c r="L742" i="133"/>
  <c r="A742" i="133"/>
  <c r="M741" i="133"/>
  <c r="L741" i="133"/>
  <c r="A741" i="133"/>
  <c r="M740" i="133"/>
  <c r="L740" i="133"/>
  <c r="A740" i="133"/>
  <c r="M739" i="133"/>
  <c r="L739" i="133"/>
  <c r="A739" i="133"/>
  <c r="M738" i="133"/>
  <c r="L738" i="133"/>
  <c r="A738" i="133"/>
  <c r="M737" i="133"/>
  <c r="L737" i="133"/>
  <c r="A737" i="133"/>
  <c r="M736" i="133"/>
  <c r="L736" i="133"/>
  <c r="A736" i="133"/>
  <c r="M735" i="133"/>
  <c r="L735" i="133"/>
  <c r="A735" i="133"/>
  <c r="M734" i="133"/>
  <c r="L734" i="133"/>
  <c r="A734" i="133"/>
  <c r="M733" i="133"/>
  <c r="L733" i="133"/>
  <c r="A733" i="133"/>
  <c r="M732" i="133"/>
  <c r="L732" i="133"/>
  <c r="A732" i="133"/>
  <c r="M731" i="133"/>
  <c r="L731" i="133"/>
  <c r="A731" i="133"/>
  <c r="M730" i="133"/>
  <c r="L730" i="133"/>
  <c r="A730" i="133"/>
  <c r="M729" i="133"/>
  <c r="L729" i="133"/>
  <c r="A729" i="133"/>
  <c r="M728" i="133"/>
  <c r="L728" i="133"/>
  <c r="A728" i="133"/>
  <c r="M727" i="133"/>
  <c r="L727" i="133"/>
  <c r="A727" i="133"/>
  <c r="M726" i="133"/>
  <c r="L726" i="133"/>
  <c r="A726" i="133"/>
  <c r="M725" i="133"/>
  <c r="L725" i="133"/>
  <c r="A725" i="133"/>
  <c r="M724" i="133"/>
  <c r="L724" i="133"/>
  <c r="A724" i="133"/>
  <c r="M723" i="133"/>
  <c r="L723" i="133"/>
  <c r="A723" i="133"/>
  <c r="M722" i="133"/>
  <c r="L722" i="133"/>
  <c r="A722" i="133"/>
  <c r="M721" i="133"/>
  <c r="L721" i="133"/>
  <c r="A721" i="133"/>
  <c r="M720" i="133"/>
  <c r="L720" i="133"/>
  <c r="A720" i="133"/>
  <c r="M719" i="133"/>
  <c r="L719" i="133"/>
  <c r="A719" i="133"/>
  <c r="M718" i="133"/>
  <c r="L718" i="133"/>
  <c r="A718" i="133"/>
  <c r="M717" i="133"/>
  <c r="L717" i="133"/>
  <c r="A717" i="133"/>
  <c r="M716" i="133"/>
  <c r="L716" i="133"/>
  <c r="A716" i="133"/>
  <c r="M715" i="133"/>
  <c r="L715" i="133"/>
  <c r="A715" i="133"/>
  <c r="M714" i="133"/>
  <c r="L714" i="133"/>
  <c r="A714" i="133"/>
  <c r="M713" i="133"/>
  <c r="L713" i="133"/>
  <c r="A713" i="133"/>
  <c r="M712" i="133"/>
  <c r="L712" i="133"/>
  <c r="A712" i="133"/>
  <c r="M711" i="133"/>
  <c r="L711" i="133"/>
  <c r="A711" i="133"/>
  <c r="M710" i="133"/>
  <c r="L710" i="133"/>
  <c r="A710" i="133"/>
  <c r="M709" i="133"/>
  <c r="L709" i="133"/>
  <c r="A709" i="133"/>
  <c r="M708" i="133"/>
  <c r="L708" i="133"/>
  <c r="A708" i="133"/>
  <c r="M707" i="133"/>
  <c r="L707" i="133"/>
  <c r="A707" i="133"/>
  <c r="M706" i="133"/>
  <c r="L706" i="133"/>
  <c r="A706" i="133"/>
  <c r="M705" i="133"/>
  <c r="L705" i="133"/>
  <c r="A705" i="133"/>
  <c r="M704" i="133"/>
  <c r="L704" i="133"/>
  <c r="A704" i="133"/>
  <c r="M703" i="133"/>
  <c r="L703" i="133"/>
  <c r="A703" i="133"/>
  <c r="M702" i="133"/>
  <c r="L702" i="133"/>
  <c r="A702" i="133"/>
  <c r="M701" i="133"/>
  <c r="L701" i="133"/>
  <c r="A701" i="133"/>
  <c r="M700" i="133"/>
  <c r="L700" i="133"/>
  <c r="A700" i="133"/>
  <c r="M699" i="133"/>
  <c r="L699" i="133"/>
  <c r="A699" i="133"/>
  <c r="M698" i="133"/>
  <c r="L698" i="133"/>
  <c r="A698" i="133"/>
  <c r="M697" i="133"/>
  <c r="L697" i="133"/>
  <c r="A697" i="133"/>
  <c r="M696" i="133"/>
  <c r="L696" i="133"/>
  <c r="A696" i="133"/>
  <c r="M695" i="133"/>
  <c r="L695" i="133"/>
  <c r="A695" i="133"/>
  <c r="M694" i="133"/>
  <c r="L694" i="133"/>
  <c r="A694" i="133"/>
  <c r="M693" i="133"/>
  <c r="L693" i="133"/>
  <c r="A693" i="133"/>
  <c r="M692" i="133"/>
  <c r="L692" i="133"/>
  <c r="A692" i="133"/>
  <c r="M691" i="133"/>
  <c r="L691" i="133"/>
  <c r="A691" i="133"/>
  <c r="M690" i="133"/>
  <c r="L690" i="133"/>
  <c r="A690" i="133"/>
  <c r="M689" i="133"/>
  <c r="L689" i="133"/>
  <c r="A689" i="133"/>
  <c r="M688" i="133"/>
  <c r="L688" i="133"/>
  <c r="A688" i="133"/>
  <c r="M687" i="133"/>
  <c r="L687" i="133"/>
  <c r="A687" i="133"/>
  <c r="M686" i="133"/>
  <c r="L686" i="133"/>
  <c r="A686" i="133"/>
  <c r="M685" i="133"/>
  <c r="L685" i="133"/>
  <c r="A685" i="133"/>
  <c r="M684" i="133"/>
  <c r="L684" i="133"/>
  <c r="A684" i="133"/>
  <c r="M683" i="133"/>
  <c r="L683" i="133"/>
  <c r="A683" i="133"/>
  <c r="M682" i="133"/>
  <c r="L682" i="133"/>
  <c r="A682" i="133"/>
  <c r="M681" i="133"/>
  <c r="L681" i="133"/>
  <c r="A681" i="133"/>
  <c r="M680" i="133"/>
  <c r="L680" i="133"/>
  <c r="A680" i="133"/>
  <c r="M679" i="133"/>
  <c r="L679" i="133"/>
  <c r="A679" i="133"/>
  <c r="M678" i="133"/>
  <c r="L678" i="133"/>
  <c r="A678" i="133"/>
  <c r="M677" i="133"/>
  <c r="L677" i="133"/>
  <c r="A677" i="133"/>
  <c r="M676" i="133"/>
  <c r="L676" i="133"/>
  <c r="A676" i="133"/>
  <c r="M675" i="133"/>
  <c r="L675" i="133"/>
  <c r="A675" i="133"/>
  <c r="M674" i="133"/>
  <c r="L674" i="133"/>
  <c r="A674" i="133"/>
  <c r="M673" i="133"/>
  <c r="L673" i="133"/>
  <c r="A673" i="133"/>
  <c r="M672" i="133"/>
  <c r="L672" i="133"/>
  <c r="A672" i="133"/>
  <c r="M671" i="133"/>
  <c r="L671" i="133"/>
  <c r="A671" i="133"/>
  <c r="M670" i="133"/>
  <c r="L670" i="133"/>
  <c r="A670" i="133"/>
  <c r="M669" i="133"/>
  <c r="L669" i="133"/>
  <c r="A669" i="133"/>
  <c r="M668" i="133"/>
  <c r="L668" i="133"/>
  <c r="A668" i="133"/>
  <c r="M667" i="133"/>
  <c r="L667" i="133"/>
  <c r="A667" i="133"/>
  <c r="M666" i="133"/>
  <c r="L666" i="133"/>
  <c r="A666" i="133"/>
  <c r="M665" i="133"/>
  <c r="L665" i="133"/>
  <c r="A665" i="133"/>
  <c r="M664" i="133"/>
  <c r="L664" i="133"/>
  <c r="A664" i="133"/>
  <c r="M663" i="133"/>
  <c r="L663" i="133"/>
  <c r="A663" i="133"/>
  <c r="M662" i="133"/>
  <c r="L662" i="133"/>
  <c r="A662" i="133"/>
  <c r="M661" i="133"/>
  <c r="L661" i="133"/>
  <c r="A661" i="133"/>
  <c r="M660" i="133"/>
  <c r="L660" i="133"/>
  <c r="A660" i="133"/>
  <c r="M659" i="133"/>
  <c r="L659" i="133"/>
  <c r="A659" i="133"/>
  <c r="M658" i="133"/>
  <c r="L658" i="133"/>
  <c r="A658" i="133"/>
  <c r="M657" i="133"/>
  <c r="L657" i="133"/>
  <c r="A657" i="133"/>
  <c r="M656" i="133"/>
  <c r="L656" i="133"/>
  <c r="A656" i="133"/>
  <c r="M655" i="133"/>
  <c r="L655" i="133"/>
  <c r="A655" i="133"/>
  <c r="M654" i="133"/>
  <c r="L654" i="133"/>
  <c r="A654" i="133"/>
  <c r="M653" i="133"/>
  <c r="L653" i="133"/>
  <c r="A653" i="133"/>
  <c r="M652" i="133"/>
  <c r="L652" i="133"/>
  <c r="A652" i="133"/>
  <c r="M651" i="133"/>
  <c r="L651" i="133"/>
  <c r="A651" i="133"/>
  <c r="M650" i="133"/>
  <c r="L650" i="133"/>
  <c r="A650" i="133"/>
  <c r="M649" i="133"/>
  <c r="L649" i="133"/>
  <c r="A649" i="133"/>
  <c r="M648" i="133"/>
  <c r="L648" i="133"/>
  <c r="A648" i="133"/>
  <c r="M647" i="133"/>
  <c r="L647" i="133"/>
  <c r="A647" i="133"/>
  <c r="M646" i="133"/>
  <c r="L646" i="133"/>
  <c r="A646" i="133"/>
  <c r="M645" i="133"/>
  <c r="L645" i="133"/>
  <c r="A645" i="133"/>
  <c r="M644" i="133"/>
  <c r="L644" i="133"/>
  <c r="A644" i="133"/>
  <c r="M643" i="133"/>
  <c r="L643" i="133"/>
  <c r="A643" i="133"/>
  <c r="M642" i="133"/>
  <c r="L642" i="133"/>
  <c r="A642" i="133"/>
  <c r="M641" i="133"/>
  <c r="L641" i="133"/>
  <c r="A641" i="133"/>
  <c r="M640" i="133"/>
  <c r="L640" i="133"/>
  <c r="A640" i="133"/>
  <c r="M639" i="133"/>
  <c r="L639" i="133"/>
  <c r="A639" i="133"/>
  <c r="M638" i="133"/>
  <c r="L638" i="133"/>
  <c r="A638" i="133"/>
  <c r="M637" i="133"/>
  <c r="L637" i="133"/>
  <c r="A637" i="133"/>
  <c r="M636" i="133"/>
  <c r="L636" i="133"/>
  <c r="A636" i="133"/>
  <c r="M635" i="133"/>
  <c r="L635" i="133"/>
  <c r="A635" i="133"/>
  <c r="M634" i="133"/>
  <c r="L634" i="133"/>
  <c r="A634" i="133"/>
  <c r="M633" i="133"/>
  <c r="L633" i="133"/>
  <c r="A633" i="133"/>
  <c r="M632" i="133"/>
  <c r="L632" i="133"/>
  <c r="A632" i="133"/>
  <c r="M631" i="133"/>
  <c r="L631" i="133"/>
  <c r="A631" i="133"/>
  <c r="M630" i="133"/>
  <c r="L630" i="133"/>
  <c r="A630" i="133"/>
  <c r="M629" i="133"/>
  <c r="L629" i="133"/>
  <c r="A629" i="133"/>
  <c r="M628" i="133"/>
  <c r="L628" i="133"/>
  <c r="A628" i="133"/>
  <c r="M627" i="133"/>
  <c r="L627" i="133"/>
  <c r="A627" i="133"/>
  <c r="M626" i="133"/>
  <c r="L626" i="133"/>
  <c r="A626" i="133"/>
  <c r="M625" i="133"/>
  <c r="L625" i="133"/>
  <c r="A625" i="133"/>
  <c r="M624" i="133"/>
  <c r="L624" i="133"/>
  <c r="A624" i="133"/>
  <c r="M623" i="133"/>
  <c r="L623" i="133"/>
  <c r="A623" i="133"/>
  <c r="M622" i="133"/>
  <c r="L622" i="133"/>
  <c r="A622" i="133"/>
  <c r="M621" i="133"/>
  <c r="L621" i="133"/>
  <c r="A621" i="133"/>
  <c r="M620" i="133"/>
  <c r="L620" i="133"/>
  <c r="A620" i="133"/>
  <c r="M619" i="133"/>
  <c r="L619" i="133"/>
  <c r="A619" i="133"/>
  <c r="M618" i="133"/>
  <c r="L618" i="133"/>
  <c r="A618" i="133"/>
  <c r="M617" i="133"/>
  <c r="L617" i="133"/>
  <c r="A617" i="133"/>
  <c r="M616" i="133"/>
  <c r="L616" i="133"/>
  <c r="A616" i="133"/>
  <c r="M615" i="133"/>
  <c r="L615" i="133"/>
  <c r="A615" i="133"/>
  <c r="M614" i="133"/>
  <c r="L614" i="133"/>
  <c r="A614" i="133"/>
  <c r="M613" i="133"/>
  <c r="L613" i="133"/>
  <c r="A613" i="133"/>
  <c r="M612" i="133"/>
  <c r="L612" i="133"/>
  <c r="A612" i="133"/>
  <c r="M611" i="133"/>
  <c r="L611" i="133"/>
  <c r="A611" i="133"/>
  <c r="M610" i="133"/>
  <c r="L610" i="133"/>
  <c r="A610" i="133"/>
  <c r="M609" i="133"/>
  <c r="L609" i="133"/>
  <c r="A609" i="133"/>
  <c r="M608" i="133"/>
  <c r="L608" i="133"/>
  <c r="A608" i="133"/>
  <c r="M607" i="133"/>
  <c r="L607" i="133"/>
  <c r="A607" i="133"/>
  <c r="M606" i="133"/>
  <c r="L606" i="133"/>
  <c r="A606" i="133"/>
  <c r="M605" i="133"/>
  <c r="L605" i="133"/>
  <c r="A605" i="133"/>
  <c r="M604" i="133"/>
  <c r="L604" i="133"/>
  <c r="A604" i="133"/>
  <c r="M603" i="133"/>
  <c r="L603" i="133"/>
  <c r="A603" i="133"/>
  <c r="M602" i="133"/>
  <c r="L602" i="133"/>
  <c r="A602" i="133"/>
  <c r="M601" i="133"/>
  <c r="L601" i="133"/>
  <c r="A601" i="133"/>
  <c r="M600" i="133"/>
  <c r="L600" i="133"/>
  <c r="A600" i="133"/>
  <c r="M599" i="133"/>
  <c r="L599" i="133"/>
  <c r="A599" i="133"/>
  <c r="M598" i="133"/>
  <c r="L598" i="133"/>
  <c r="A598" i="133"/>
  <c r="M597" i="133"/>
  <c r="L597" i="133"/>
  <c r="A597" i="133"/>
  <c r="M596" i="133"/>
  <c r="L596" i="133"/>
  <c r="A596" i="133"/>
  <c r="M595" i="133"/>
  <c r="L595" i="133"/>
  <c r="A595" i="133"/>
  <c r="M594" i="133"/>
  <c r="L594" i="133"/>
  <c r="A594" i="133"/>
  <c r="M593" i="133"/>
  <c r="L593" i="133"/>
  <c r="A593" i="133"/>
  <c r="M592" i="133"/>
  <c r="L592" i="133"/>
  <c r="A592" i="133"/>
  <c r="M591" i="133"/>
  <c r="L591" i="133"/>
  <c r="A591" i="133"/>
  <c r="M590" i="133"/>
  <c r="L590" i="133"/>
  <c r="A590" i="133"/>
  <c r="M589" i="133"/>
  <c r="L589" i="133"/>
  <c r="A589" i="133"/>
  <c r="M588" i="133"/>
  <c r="L588" i="133"/>
  <c r="A588" i="133"/>
  <c r="M587" i="133"/>
  <c r="L587" i="133"/>
  <c r="A587" i="133"/>
  <c r="M586" i="133"/>
  <c r="L586" i="133"/>
  <c r="A586" i="133"/>
  <c r="M585" i="133"/>
  <c r="L585" i="133"/>
  <c r="A585" i="133"/>
  <c r="M584" i="133"/>
  <c r="L584" i="133"/>
  <c r="A584" i="133"/>
  <c r="M583" i="133"/>
  <c r="L583" i="133"/>
  <c r="A583" i="133"/>
  <c r="M582" i="133"/>
  <c r="L582" i="133"/>
  <c r="A582" i="133"/>
  <c r="M581" i="133"/>
  <c r="L581" i="133"/>
  <c r="A581" i="133"/>
  <c r="M580" i="133"/>
  <c r="L580" i="133"/>
  <c r="A580" i="133"/>
  <c r="M579" i="133"/>
  <c r="L579" i="133"/>
  <c r="A579" i="133"/>
  <c r="M578" i="133"/>
  <c r="L578" i="133"/>
  <c r="A578" i="133"/>
  <c r="M577" i="133"/>
  <c r="L577" i="133"/>
  <c r="A577" i="133"/>
  <c r="M576" i="133"/>
  <c r="L576" i="133"/>
  <c r="A576" i="133"/>
  <c r="M575" i="133"/>
  <c r="L575" i="133"/>
  <c r="A575" i="133"/>
  <c r="M574" i="133"/>
  <c r="L574" i="133"/>
  <c r="A574" i="133"/>
  <c r="M573" i="133"/>
  <c r="L573" i="133"/>
  <c r="A573" i="133"/>
  <c r="M572" i="133"/>
  <c r="L572" i="133"/>
  <c r="A572" i="133"/>
  <c r="M571" i="133"/>
  <c r="L571" i="133"/>
  <c r="A571" i="133"/>
  <c r="M570" i="133"/>
  <c r="L570" i="133"/>
  <c r="A570" i="133"/>
  <c r="M569" i="133"/>
  <c r="L569" i="133"/>
  <c r="A569" i="133"/>
  <c r="M568" i="133"/>
  <c r="L568" i="133"/>
  <c r="A568" i="133"/>
  <c r="M567" i="133"/>
  <c r="L567" i="133"/>
  <c r="A567" i="133"/>
  <c r="M566" i="133"/>
  <c r="L566" i="133"/>
  <c r="A566" i="133"/>
  <c r="M565" i="133"/>
  <c r="L565" i="133"/>
  <c r="A565" i="133"/>
  <c r="M564" i="133"/>
  <c r="L564" i="133"/>
  <c r="A564" i="133"/>
  <c r="M563" i="133"/>
  <c r="L563" i="133"/>
  <c r="A563" i="133"/>
  <c r="M562" i="133"/>
  <c r="L562" i="133"/>
  <c r="A562" i="133"/>
  <c r="M561" i="133"/>
  <c r="L561" i="133"/>
  <c r="A561" i="133"/>
  <c r="M560" i="133"/>
  <c r="L560" i="133"/>
  <c r="A560" i="133"/>
  <c r="M559" i="133"/>
  <c r="L559" i="133"/>
  <c r="A559" i="133"/>
  <c r="M558" i="133"/>
  <c r="L558" i="133"/>
  <c r="A558" i="133"/>
  <c r="M557" i="133"/>
  <c r="L557" i="133"/>
  <c r="A557" i="133"/>
  <c r="M556" i="133"/>
  <c r="L556" i="133"/>
  <c r="A556" i="133"/>
  <c r="M555" i="133"/>
  <c r="L555" i="133"/>
  <c r="A555" i="133"/>
  <c r="M554" i="133"/>
  <c r="L554" i="133"/>
  <c r="A554" i="133"/>
  <c r="M553" i="133"/>
  <c r="L553" i="133"/>
  <c r="A553" i="133"/>
  <c r="M552" i="133"/>
  <c r="L552" i="133"/>
  <c r="A552" i="133"/>
  <c r="M551" i="133"/>
  <c r="L551" i="133"/>
  <c r="A551" i="133"/>
  <c r="M550" i="133"/>
  <c r="L550" i="133"/>
  <c r="A550" i="133"/>
  <c r="M549" i="133"/>
  <c r="L549" i="133"/>
  <c r="A549" i="133"/>
  <c r="M548" i="133"/>
  <c r="L548" i="133"/>
  <c r="A548" i="133"/>
  <c r="M547" i="133"/>
  <c r="L547" i="133"/>
  <c r="A547" i="133"/>
  <c r="M546" i="133"/>
  <c r="L546" i="133"/>
  <c r="A546" i="133"/>
  <c r="M545" i="133"/>
  <c r="L545" i="133"/>
  <c r="A545" i="133"/>
  <c r="M544" i="133"/>
  <c r="L544" i="133"/>
  <c r="A544" i="133"/>
  <c r="M543" i="133"/>
  <c r="L543" i="133"/>
  <c r="A543" i="133"/>
  <c r="M542" i="133"/>
  <c r="L542" i="133"/>
  <c r="A542" i="133"/>
  <c r="M541" i="133"/>
  <c r="L541" i="133"/>
  <c r="A541" i="133"/>
  <c r="M540" i="133"/>
  <c r="L540" i="133"/>
  <c r="A540" i="133"/>
  <c r="M539" i="133"/>
  <c r="L539" i="133"/>
  <c r="A539" i="133"/>
  <c r="M538" i="133"/>
  <c r="L538" i="133"/>
  <c r="A538" i="133"/>
  <c r="M537" i="133"/>
  <c r="L537" i="133"/>
  <c r="A537" i="133"/>
  <c r="M536" i="133"/>
  <c r="L536" i="133"/>
  <c r="A536" i="133"/>
  <c r="M535" i="133"/>
  <c r="L535" i="133"/>
  <c r="A535" i="133"/>
  <c r="M534" i="133"/>
  <c r="L534" i="133"/>
  <c r="A534" i="133"/>
  <c r="M533" i="133"/>
  <c r="L533" i="133"/>
  <c r="A533" i="133"/>
  <c r="M532" i="133"/>
  <c r="L532" i="133"/>
  <c r="A532" i="133"/>
  <c r="M531" i="133"/>
  <c r="L531" i="133"/>
  <c r="A531" i="133"/>
  <c r="M530" i="133"/>
  <c r="L530" i="133"/>
  <c r="A530" i="133"/>
  <c r="M529" i="133"/>
  <c r="L529" i="133"/>
  <c r="A529" i="133"/>
  <c r="M528" i="133"/>
  <c r="L528" i="133"/>
  <c r="A528" i="133"/>
  <c r="M527" i="133"/>
  <c r="L527" i="133"/>
  <c r="A527" i="133"/>
  <c r="M526" i="133"/>
  <c r="L526" i="133"/>
  <c r="A526" i="133"/>
  <c r="M525" i="133"/>
  <c r="L525" i="133"/>
  <c r="A525" i="133"/>
  <c r="M524" i="133"/>
  <c r="L524" i="133"/>
  <c r="A524" i="133"/>
  <c r="M523" i="133"/>
  <c r="L523" i="133"/>
  <c r="A523" i="133"/>
  <c r="M522" i="133"/>
  <c r="L522" i="133"/>
  <c r="A522" i="133"/>
  <c r="M521" i="133"/>
  <c r="L521" i="133"/>
  <c r="A521" i="133"/>
  <c r="M520" i="133"/>
  <c r="L520" i="133"/>
  <c r="A520" i="133"/>
  <c r="M519" i="133"/>
  <c r="L519" i="133"/>
  <c r="A519" i="133"/>
  <c r="M518" i="133"/>
  <c r="L518" i="133"/>
  <c r="A518" i="133"/>
  <c r="M517" i="133"/>
  <c r="L517" i="133"/>
  <c r="A517" i="133"/>
  <c r="M516" i="133"/>
  <c r="L516" i="133"/>
  <c r="A516" i="133"/>
  <c r="M515" i="133"/>
  <c r="L515" i="133"/>
  <c r="A515" i="133"/>
  <c r="M514" i="133"/>
  <c r="L514" i="133"/>
  <c r="A514" i="133"/>
  <c r="M513" i="133"/>
  <c r="L513" i="133"/>
  <c r="A513" i="133"/>
  <c r="M512" i="133"/>
  <c r="L512" i="133"/>
  <c r="A512" i="133"/>
  <c r="M511" i="133"/>
  <c r="L511" i="133"/>
  <c r="A511" i="133"/>
  <c r="M510" i="133"/>
  <c r="L510" i="133"/>
  <c r="A510" i="133"/>
  <c r="M509" i="133"/>
  <c r="L509" i="133"/>
  <c r="A509" i="133"/>
  <c r="M508" i="133"/>
  <c r="L508" i="133"/>
  <c r="A508" i="133"/>
  <c r="M507" i="133"/>
  <c r="L507" i="133"/>
  <c r="A507" i="133"/>
  <c r="M506" i="133"/>
  <c r="L506" i="133"/>
  <c r="A506" i="133"/>
  <c r="M505" i="133"/>
  <c r="L505" i="133"/>
  <c r="A505" i="133"/>
  <c r="M504" i="133"/>
  <c r="L504" i="133"/>
  <c r="A504" i="133"/>
  <c r="M503" i="133"/>
  <c r="L503" i="133"/>
  <c r="A503" i="133"/>
  <c r="M502" i="133"/>
  <c r="L502" i="133"/>
  <c r="A502" i="133"/>
  <c r="M501" i="133"/>
  <c r="L501" i="133"/>
  <c r="A501" i="133"/>
  <c r="M500" i="133"/>
  <c r="L500" i="133"/>
  <c r="A500" i="133"/>
  <c r="M499" i="133"/>
  <c r="L499" i="133"/>
  <c r="A499" i="133"/>
  <c r="M498" i="133"/>
  <c r="L498" i="133"/>
  <c r="A498" i="133"/>
  <c r="M497" i="133"/>
  <c r="L497" i="133"/>
  <c r="A497" i="133"/>
  <c r="M496" i="133"/>
  <c r="L496" i="133"/>
  <c r="A496" i="133"/>
  <c r="M495" i="133"/>
  <c r="L495" i="133"/>
  <c r="A495" i="133"/>
  <c r="M494" i="133"/>
  <c r="L494" i="133"/>
  <c r="A494" i="133"/>
  <c r="M493" i="133"/>
  <c r="L493" i="133"/>
  <c r="A493" i="133"/>
  <c r="M492" i="133"/>
  <c r="L492" i="133"/>
  <c r="A492" i="133"/>
  <c r="M491" i="133"/>
  <c r="L491" i="133"/>
  <c r="A491" i="133"/>
  <c r="M490" i="133"/>
  <c r="L490" i="133"/>
  <c r="A490" i="133"/>
  <c r="M489" i="133"/>
  <c r="L489" i="133"/>
  <c r="A489" i="133"/>
  <c r="M488" i="133"/>
  <c r="L488" i="133"/>
  <c r="A488" i="133"/>
  <c r="M487" i="133"/>
  <c r="L487" i="133"/>
  <c r="A487" i="133"/>
  <c r="M486" i="133"/>
  <c r="L486" i="133"/>
  <c r="A486" i="133"/>
  <c r="M485" i="133"/>
  <c r="L485" i="133"/>
  <c r="A485" i="133"/>
  <c r="M484" i="133"/>
  <c r="L484" i="133"/>
  <c r="A484" i="133"/>
  <c r="M483" i="133"/>
  <c r="L483" i="133"/>
  <c r="A483" i="133"/>
  <c r="M482" i="133"/>
  <c r="L482" i="133"/>
  <c r="A482" i="133"/>
  <c r="M481" i="133"/>
  <c r="L481" i="133"/>
  <c r="A481" i="133"/>
  <c r="M480" i="133"/>
  <c r="L480" i="133"/>
  <c r="A480" i="133"/>
  <c r="M479" i="133"/>
  <c r="L479" i="133"/>
  <c r="A479" i="133"/>
  <c r="M478" i="133"/>
  <c r="L478" i="133"/>
  <c r="A478" i="133"/>
  <c r="M477" i="133"/>
  <c r="L477" i="133"/>
  <c r="A477" i="133"/>
  <c r="M476" i="133"/>
  <c r="L476" i="133"/>
  <c r="A476" i="133"/>
  <c r="M475" i="133"/>
  <c r="L475" i="133"/>
  <c r="A475" i="133"/>
  <c r="M474" i="133"/>
  <c r="L474" i="133"/>
  <c r="A474" i="133"/>
  <c r="M473" i="133"/>
  <c r="L473" i="133"/>
  <c r="A473" i="133"/>
  <c r="M472" i="133"/>
  <c r="L472" i="133"/>
  <c r="A472" i="133"/>
  <c r="M471" i="133"/>
  <c r="L471" i="133"/>
  <c r="A471" i="133"/>
  <c r="M470" i="133"/>
  <c r="L470" i="133"/>
  <c r="A470" i="133"/>
  <c r="M469" i="133"/>
  <c r="L469" i="133"/>
  <c r="A469" i="133"/>
  <c r="M468" i="133"/>
  <c r="L468" i="133"/>
  <c r="A468" i="133"/>
  <c r="M467" i="133"/>
  <c r="L467" i="133"/>
  <c r="A467" i="133"/>
  <c r="M466" i="133"/>
  <c r="L466" i="133"/>
  <c r="A466" i="133"/>
  <c r="M465" i="133"/>
  <c r="L465" i="133"/>
  <c r="A465" i="133"/>
  <c r="M464" i="133"/>
  <c r="L464" i="133"/>
  <c r="A464" i="133"/>
  <c r="M463" i="133"/>
  <c r="L463" i="133"/>
  <c r="A463" i="133"/>
  <c r="M462" i="133"/>
  <c r="L462" i="133"/>
  <c r="A462" i="133"/>
  <c r="M461" i="133"/>
  <c r="L461" i="133"/>
  <c r="A461" i="133"/>
  <c r="M460" i="133"/>
  <c r="L460" i="133"/>
  <c r="A460" i="133"/>
  <c r="M459" i="133"/>
  <c r="L459" i="133"/>
  <c r="A459" i="133"/>
  <c r="M458" i="133"/>
  <c r="L458" i="133"/>
  <c r="A458" i="133"/>
  <c r="M457" i="133"/>
  <c r="L457" i="133"/>
  <c r="A457" i="133"/>
  <c r="M456" i="133"/>
  <c r="L456" i="133"/>
  <c r="A456" i="133"/>
  <c r="M455" i="133"/>
  <c r="L455" i="133"/>
  <c r="A455" i="133"/>
  <c r="M454" i="133"/>
  <c r="L454" i="133"/>
  <c r="A454" i="133"/>
  <c r="M453" i="133"/>
  <c r="L453" i="133"/>
  <c r="A453" i="133"/>
  <c r="M452" i="133"/>
  <c r="L452" i="133"/>
  <c r="A452" i="133"/>
  <c r="M451" i="133"/>
  <c r="L451" i="133"/>
  <c r="A451" i="133"/>
  <c r="M450" i="133"/>
  <c r="L450" i="133"/>
  <c r="A450" i="133"/>
  <c r="M449" i="133"/>
  <c r="L449" i="133"/>
  <c r="A449" i="133"/>
  <c r="M448" i="133"/>
  <c r="L448" i="133"/>
  <c r="A448" i="133"/>
  <c r="M447" i="133"/>
  <c r="L447" i="133"/>
  <c r="A447" i="133"/>
  <c r="M446" i="133"/>
  <c r="L446" i="133"/>
  <c r="A446" i="133"/>
  <c r="M445" i="133"/>
  <c r="L445" i="133"/>
  <c r="A445" i="133"/>
  <c r="M444" i="133"/>
  <c r="L444" i="133"/>
  <c r="A444" i="133"/>
  <c r="M443" i="133"/>
  <c r="L443" i="133"/>
  <c r="A443" i="133"/>
  <c r="M442" i="133"/>
  <c r="L442" i="133"/>
  <c r="A442" i="133"/>
  <c r="M441" i="133"/>
  <c r="L441" i="133"/>
  <c r="A441" i="133"/>
  <c r="M440" i="133"/>
  <c r="L440" i="133"/>
  <c r="A440" i="133"/>
  <c r="M439" i="133"/>
  <c r="L439" i="133"/>
  <c r="A439" i="133"/>
  <c r="M438" i="133"/>
  <c r="L438" i="133"/>
  <c r="A438" i="133"/>
  <c r="M437" i="133"/>
  <c r="L437" i="133"/>
  <c r="A437" i="133"/>
  <c r="M436" i="133"/>
  <c r="L436" i="133"/>
  <c r="A436" i="133"/>
  <c r="M435" i="133"/>
  <c r="L435" i="133"/>
  <c r="A435" i="133"/>
  <c r="M434" i="133"/>
  <c r="L434" i="133"/>
  <c r="A434" i="133"/>
  <c r="M433" i="133"/>
  <c r="L433" i="133"/>
  <c r="A433" i="133"/>
  <c r="M432" i="133"/>
  <c r="L432" i="133"/>
  <c r="A432" i="133"/>
  <c r="M431" i="133"/>
  <c r="L431" i="133"/>
  <c r="A431" i="133"/>
  <c r="M430" i="133"/>
  <c r="L430" i="133"/>
  <c r="A430" i="133"/>
  <c r="M429" i="133"/>
  <c r="L429" i="133"/>
  <c r="A429" i="133"/>
  <c r="M428" i="133"/>
  <c r="L428" i="133"/>
  <c r="A428" i="133"/>
  <c r="M427" i="133"/>
  <c r="L427" i="133"/>
  <c r="A427" i="133"/>
  <c r="M426" i="133"/>
  <c r="L426" i="133"/>
  <c r="A426" i="133"/>
  <c r="M425" i="133"/>
  <c r="L425" i="133"/>
  <c r="A425" i="133"/>
  <c r="M424" i="133"/>
  <c r="L424" i="133"/>
  <c r="A424" i="133"/>
  <c r="M423" i="133"/>
  <c r="L423" i="133"/>
  <c r="A423" i="133"/>
  <c r="M422" i="133"/>
  <c r="L422" i="133"/>
  <c r="A422" i="133"/>
  <c r="M421" i="133"/>
  <c r="L421" i="133"/>
  <c r="A421" i="133"/>
  <c r="M420" i="133"/>
  <c r="L420" i="133"/>
  <c r="A420" i="133"/>
  <c r="M419" i="133"/>
  <c r="L419" i="133"/>
  <c r="A419" i="133"/>
  <c r="M418" i="133"/>
  <c r="L418" i="133"/>
  <c r="A418" i="133"/>
  <c r="M417" i="133"/>
  <c r="L417" i="133"/>
  <c r="A417" i="133"/>
  <c r="M416" i="133"/>
  <c r="L416" i="133"/>
  <c r="A416" i="133"/>
  <c r="M415" i="133"/>
  <c r="L415" i="133"/>
  <c r="A415" i="133"/>
  <c r="M414" i="133"/>
  <c r="L414" i="133"/>
  <c r="A414" i="133"/>
  <c r="M413" i="133"/>
  <c r="L413" i="133"/>
  <c r="A413" i="133"/>
  <c r="M412" i="133"/>
  <c r="L412" i="133"/>
  <c r="A412" i="133"/>
  <c r="M411" i="133"/>
  <c r="L411" i="133"/>
  <c r="A411" i="133"/>
  <c r="M410" i="133"/>
  <c r="L410" i="133"/>
  <c r="A410" i="133"/>
  <c r="M409" i="133"/>
  <c r="L409" i="133"/>
  <c r="A409" i="133"/>
  <c r="M408" i="133"/>
  <c r="L408" i="133"/>
  <c r="A408" i="133"/>
  <c r="M407" i="133"/>
  <c r="L407" i="133"/>
  <c r="A407" i="133"/>
  <c r="M406" i="133"/>
  <c r="L406" i="133"/>
  <c r="A406" i="133"/>
  <c r="M405" i="133"/>
  <c r="L405" i="133"/>
  <c r="A405" i="133"/>
  <c r="M404" i="133"/>
  <c r="L404" i="133"/>
  <c r="A404" i="133"/>
  <c r="M403" i="133"/>
  <c r="L403" i="133"/>
  <c r="A403" i="133"/>
  <c r="M402" i="133"/>
  <c r="L402" i="133"/>
  <c r="A402" i="133"/>
  <c r="M401" i="133"/>
  <c r="L401" i="133"/>
  <c r="A401" i="133"/>
  <c r="M400" i="133"/>
  <c r="L400" i="133"/>
  <c r="A400" i="133"/>
  <c r="M399" i="133"/>
  <c r="L399" i="133"/>
  <c r="A399" i="133"/>
  <c r="M398" i="133"/>
  <c r="L398" i="133"/>
  <c r="A398" i="133"/>
  <c r="M397" i="133"/>
  <c r="L397" i="133"/>
  <c r="A397" i="133"/>
  <c r="M396" i="133"/>
  <c r="L396" i="133"/>
  <c r="A396" i="133"/>
  <c r="M395" i="133"/>
  <c r="L395" i="133"/>
  <c r="A395" i="133"/>
  <c r="M394" i="133"/>
  <c r="L394" i="133"/>
  <c r="A394" i="133"/>
  <c r="M393" i="133"/>
  <c r="L393" i="133"/>
  <c r="A393" i="133"/>
  <c r="M392" i="133"/>
  <c r="L392" i="133"/>
  <c r="A392" i="133"/>
  <c r="M391" i="133"/>
  <c r="L391" i="133"/>
  <c r="A391" i="133"/>
  <c r="M390" i="133"/>
  <c r="L390" i="133"/>
  <c r="A390" i="133"/>
  <c r="M389" i="133"/>
  <c r="L389" i="133"/>
  <c r="A389" i="133"/>
  <c r="M388" i="133"/>
  <c r="L388" i="133"/>
  <c r="A388" i="133"/>
  <c r="M387" i="133"/>
  <c r="L387" i="133"/>
  <c r="A387" i="133"/>
  <c r="M386" i="133"/>
  <c r="L386" i="133"/>
  <c r="A386" i="133"/>
  <c r="M385" i="133"/>
  <c r="L385" i="133"/>
  <c r="A385" i="133"/>
  <c r="M384" i="133"/>
  <c r="L384" i="133"/>
  <c r="A384" i="133"/>
  <c r="M383" i="133"/>
  <c r="L383" i="133"/>
  <c r="A383" i="133"/>
  <c r="M382" i="133"/>
  <c r="L382" i="133"/>
  <c r="A382" i="133"/>
  <c r="M381" i="133"/>
  <c r="L381" i="133"/>
  <c r="A381" i="133"/>
  <c r="M380" i="133"/>
  <c r="L380" i="133"/>
  <c r="A380" i="133"/>
  <c r="M379" i="133"/>
  <c r="L379" i="133"/>
  <c r="A379" i="133"/>
  <c r="M378" i="133"/>
  <c r="L378" i="133"/>
  <c r="A378" i="133"/>
  <c r="M377" i="133"/>
  <c r="L377" i="133"/>
  <c r="A377" i="133"/>
  <c r="M376" i="133"/>
  <c r="L376" i="133"/>
  <c r="A376" i="133"/>
  <c r="M375" i="133"/>
  <c r="L375" i="133"/>
  <c r="A375" i="133"/>
  <c r="M374" i="133"/>
  <c r="L374" i="133"/>
  <c r="A374" i="133"/>
  <c r="M373" i="133"/>
  <c r="L373" i="133"/>
  <c r="A373" i="133"/>
  <c r="M372" i="133"/>
  <c r="L372" i="133"/>
  <c r="A372" i="133"/>
  <c r="M371" i="133"/>
  <c r="L371" i="133"/>
  <c r="A371" i="133"/>
  <c r="M370" i="133"/>
  <c r="L370" i="133"/>
  <c r="A370" i="133"/>
  <c r="M369" i="133"/>
  <c r="L369" i="133"/>
  <c r="A369" i="133"/>
  <c r="M368" i="133"/>
  <c r="L368" i="133"/>
  <c r="A368" i="133"/>
  <c r="M367" i="133"/>
  <c r="L367" i="133"/>
  <c r="A367" i="133"/>
  <c r="M366" i="133"/>
  <c r="L366" i="133"/>
  <c r="A366" i="133"/>
  <c r="M365" i="133"/>
  <c r="L365" i="133"/>
  <c r="A365" i="133"/>
  <c r="M364" i="133"/>
  <c r="L364" i="133"/>
  <c r="A364" i="133"/>
  <c r="M363" i="133"/>
  <c r="L363" i="133"/>
  <c r="A363" i="133"/>
  <c r="S362" i="133"/>
  <c r="R362" i="133"/>
  <c r="Q362" i="133"/>
  <c r="P362" i="133"/>
  <c r="O362" i="133"/>
  <c r="M362" i="133"/>
  <c r="L362" i="133"/>
  <c r="A362" i="133"/>
  <c r="M361" i="133"/>
  <c r="L361" i="133"/>
  <c r="A361" i="133"/>
  <c r="M360" i="133"/>
  <c r="L360" i="133"/>
  <c r="A360" i="133"/>
  <c r="M359" i="133"/>
  <c r="L359" i="133"/>
  <c r="A359" i="133"/>
  <c r="M358" i="133"/>
  <c r="L358" i="133"/>
  <c r="A358" i="133"/>
  <c r="M357" i="133"/>
  <c r="L357" i="133"/>
  <c r="A357" i="133"/>
  <c r="M356" i="133"/>
  <c r="L356" i="133"/>
  <c r="A356" i="133"/>
  <c r="M355" i="133"/>
  <c r="L355" i="133"/>
  <c r="A355" i="133"/>
  <c r="M354" i="133"/>
  <c r="L354" i="133"/>
  <c r="A354" i="133"/>
  <c r="M353" i="133"/>
  <c r="L353" i="133"/>
  <c r="A353" i="133"/>
  <c r="M352" i="133"/>
  <c r="L352" i="133"/>
  <c r="A352" i="133"/>
  <c r="M351" i="133"/>
  <c r="L351" i="133"/>
  <c r="A351" i="133"/>
  <c r="M350" i="133"/>
  <c r="L350" i="133"/>
  <c r="A350" i="133"/>
  <c r="M349" i="133"/>
  <c r="L349" i="133"/>
  <c r="A349" i="133"/>
  <c r="M348" i="133"/>
  <c r="L348" i="133"/>
  <c r="A348" i="133"/>
  <c r="M347" i="133"/>
  <c r="L347" i="133"/>
  <c r="A347" i="133"/>
  <c r="M346" i="133"/>
  <c r="L346" i="133"/>
  <c r="A346" i="133"/>
  <c r="M345" i="133"/>
  <c r="L345" i="133"/>
  <c r="A345" i="133"/>
  <c r="M344" i="133"/>
  <c r="L344" i="133"/>
  <c r="A344" i="133"/>
  <c r="M343" i="133"/>
  <c r="L343" i="133"/>
  <c r="A343" i="133"/>
  <c r="M342" i="133"/>
  <c r="L342" i="133"/>
  <c r="A342" i="133"/>
  <c r="M341" i="133"/>
  <c r="L341" i="133"/>
  <c r="A341" i="133"/>
  <c r="M340" i="133"/>
  <c r="L340" i="133"/>
  <c r="A340" i="133"/>
  <c r="M339" i="133"/>
  <c r="L339" i="133"/>
  <c r="A339" i="133"/>
  <c r="M338" i="133"/>
  <c r="L338" i="133"/>
  <c r="A338" i="133"/>
  <c r="M337" i="133"/>
  <c r="L337" i="133"/>
  <c r="A337" i="133"/>
  <c r="M336" i="133"/>
  <c r="L336" i="133"/>
  <c r="A336" i="133"/>
  <c r="M335" i="133"/>
  <c r="L335" i="133"/>
  <c r="A335" i="133"/>
  <c r="M334" i="133"/>
  <c r="L334" i="133"/>
  <c r="A334" i="133"/>
  <c r="M333" i="133"/>
  <c r="L333" i="133"/>
  <c r="A333" i="133"/>
  <c r="M332" i="133"/>
  <c r="L332" i="133"/>
  <c r="A332" i="133"/>
  <c r="M331" i="133"/>
  <c r="L331" i="133"/>
  <c r="A331" i="133"/>
  <c r="M330" i="133"/>
  <c r="L330" i="133"/>
  <c r="A330" i="133"/>
  <c r="M329" i="133"/>
  <c r="L329" i="133"/>
  <c r="A329" i="133"/>
  <c r="M328" i="133"/>
  <c r="L328" i="133"/>
  <c r="A328" i="133"/>
  <c r="M327" i="133"/>
  <c r="L327" i="133"/>
  <c r="A327" i="133"/>
  <c r="M326" i="133"/>
  <c r="L326" i="133"/>
  <c r="A326" i="133"/>
  <c r="M325" i="133"/>
  <c r="L325" i="133"/>
  <c r="A325" i="133"/>
  <c r="M324" i="133"/>
  <c r="L324" i="133"/>
  <c r="A324" i="133"/>
  <c r="M323" i="133"/>
  <c r="L323" i="133"/>
  <c r="A323" i="133"/>
  <c r="M322" i="133"/>
  <c r="L322" i="133"/>
  <c r="A322" i="133"/>
  <c r="M321" i="133"/>
  <c r="L321" i="133"/>
  <c r="A321" i="133"/>
  <c r="M320" i="133"/>
  <c r="L320" i="133"/>
  <c r="A320" i="133"/>
  <c r="M319" i="133"/>
  <c r="L319" i="133"/>
  <c r="A319" i="133"/>
  <c r="M318" i="133"/>
  <c r="L318" i="133"/>
  <c r="A318" i="133"/>
  <c r="M317" i="133"/>
  <c r="L317" i="133"/>
  <c r="A317" i="133"/>
  <c r="M316" i="133"/>
  <c r="L316" i="133"/>
  <c r="A316" i="133"/>
  <c r="M315" i="133"/>
  <c r="L315" i="133"/>
  <c r="A315" i="133"/>
  <c r="M314" i="133"/>
  <c r="L314" i="133"/>
  <c r="A314" i="133"/>
  <c r="M313" i="133"/>
  <c r="L313" i="133"/>
  <c r="A313" i="133"/>
  <c r="M312" i="133"/>
  <c r="L312" i="133"/>
  <c r="A312" i="133"/>
  <c r="M311" i="133"/>
  <c r="L311" i="133"/>
  <c r="A311" i="133"/>
  <c r="M310" i="133"/>
  <c r="L310" i="133"/>
  <c r="A310" i="133"/>
  <c r="M309" i="133"/>
  <c r="L309" i="133"/>
  <c r="A309" i="133"/>
  <c r="M308" i="133"/>
  <c r="L308" i="133"/>
  <c r="A308" i="133"/>
  <c r="M307" i="133"/>
  <c r="L307" i="133"/>
  <c r="A307" i="133"/>
  <c r="M306" i="133"/>
  <c r="L306" i="133"/>
  <c r="A306" i="133"/>
  <c r="M305" i="133"/>
  <c r="L305" i="133"/>
  <c r="A305" i="133"/>
  <c r="M304" i="133"/>
  <c r="L304" i="133"/>
  <c r="A304" i="133"/>
  <c r="M303" i="133"/>
  <c r="L303" i="133"/>
  <c r="A303" i="133"/>
  <c r="M302" i="133"/>
  <c r="L302" i="133"/>
  <c r="A302" i="133"/>
  <c r="M301" i="133"/>
  <c r="L301" i="133"/>
  <c r="A301" i="133"/>
  <c r="M300" i="133"/>
  <c r="L300" i="133"/>
  <c r="A300" i="133"/>
  <c r="M299" i="133"/>
  <c r="L299" i="133"/>
  <c r="A299" i="133"/>
  <c r="M298" i="133"/>
  <c r="L298" i="133"/>
  <c r="A298" i="133"/>
  <c r="M297" i="133"/>
  <c r="L297" i="133"/>
  <c r="A297" i="133"/>
  <c r="M296" i="133"/>
  <c r="L296" i="133"/>
  <c r="A296" i="133"/>
  <c r="M295" i="133"/>
  <c r="L295" i="133"/>
  <c r="A295" i="133"/>
  <c r="M294" i="133"/>
  <c r="L294" i="133"/>
  <c r="A294" i="133"/>
  <c r="M293" i="133"/>
  <c r="L293" i="133"/>
  <c r="A293" i="133"/>
  <c r="M292" i="133"/>
  <c r="L292" i="133"/>
  <c r="A292" i="133"/>
  <c r="M291" i="133"/>
  <c r="L291" i="133"/>
  <c r="A291" i="133"/>
  <c r="M290" i="133"/>
  <c r="L290" i="133"/>
  <c r="A290" i="133"/>
  <c r="M289" i="133"/>
  <c r="L289" i="133"/>
  <c r="A289" i="133"/>
  <c r="M288" i="133"/>
  <c r="L288" i="133"/>
  <c r="A288" i="133"/>
  <c r="M287" i="133"/>
  <c r="L287" i="133"/>
  <c r="A287" i="133"/>
  <c r="M286" i="133"/>
  <c r="L286" i="133"/>
  <c r="A286" i="133"/>
  <c r="M285" i="133"/>
  <c r="L285" i="133"/>
  <c r="A285" i="133"/>
  <c r="M284" i="133"/>
  <c r="L284" i="133"/>
  <c r="A284" i="133"/>
  <c r="M283" i="133"/>
  <c r="L283" i="133"/>
  <c r="A283" i="133"/>
  <c r="M282" i="133"/>
  <c r="L282" i="133"/>
  <c r="A282" i="133"/>
  <c r="M281" i="133"/>
  <c r="L281" i="133"/>
  <c r="A281" i="133"/>
  <c r="M280" i="133"/>
  <c r="L280" i="133"/>
  <c r="A280" i="133"/>
  <c r="M279" i="133"/>
  <c r="L279" i="133"/>
  <c r="A279" i="133"/>
  <c r="M278" i="133"/>
  <c r="L278" i="133"/>
  <c r="A278" i="133"/>
  <c r="M277" i="133"/>
  <c r="L277" i="133"/>
  <c r="A277" i="133"/>
  <c r="M276" i="133"/>
  <c r="L276" i="133"/>
  <c r="A276" i="133"/>
  <c r="M275" i="133"/>
  <c r="L275" i="133"/>
  <c r="A275" i="133"/>
  <c r="M274" i="133"/>
  <c r="L274" i="133"/>
  <c r="A274" i="133"/>
  <c r="M273" i="133"/>
  <c r="L273" i="133"/>
  <c r="A273" i="133"/>
  <c r="M272" i="133"/>
  <c r="L272" i="133"/>
  <c r="A272" i="133"/>
  <c r="M271" i="133"/>
  <c r="L271" i="133"/>
  <c r="A271" i="133"/>
  <c r="M270" i="133"/>
  <c r="L270" i="133"/>
  <c r="A270" i="133"/>
  <c r="M269" i="133"/>
  <c r="L269" i="133"/>
  <c r="A269" i="133"/>
  <c r="M268" i="133"/>
  <c r="L268" i="133"/>
  <c r="A268" i="133"/>
  <c r="M267" i="133"/>
  <c r="L267" i="133"/>
  <c r="A267" i="133"/>
  <c r="M266" i="133"/>
  <c r="L266" i="133"/>
  <c r="A266" i="133"/>
  <c r="M265" i="133"/>
  <c r="L265" i="133"/>
  <c r="A265" i="133"/>
  <c r="M264" i="133"/>
  <c r="L264" i="133"/>
  <c r="A264" i="133"/>
  <c r="M263" i="133"/>
  <c r="L263" i="133"/>
  <c r="A263" i="133"/>
  <c r="M262" i="133"/>
  <c r="L262" i="133"/>
  <c r="A262" i="133"/>
  <c r="M261" i="133"/>
  <c r="L261" i="133"/>
  <c r="A261" i="133"/>
  <c r="M260" i="133"/>
  <c r="L260" i="133"/>
  <c r="A260" i="133"/>
  <c r="M259" i="133"/>
  <c r="L259" i="133"/>
  <c r="A259" i="133"/>
  <c r="M258" i="133"/>
  <c r="L258" i="133"/>
  <c r="A258" i="133"/>
  <c r="M257" i="133"/>
  <c r="L257" i="133"/>
  <c r="A257" i="133"/>
  <c r="M256" i="133"/>
  <c r="L256" i="133"/>
  <c r="A256" i="133"/>
  <c r="M255" i="133"/>
  <c r="L255" i="133"/>
  <c r="A255" i="133"/>
  <c r="M254" i="133"/>
  <c r="L254" i="133"/>
  <c r="A254" i="133"/>
  <c r="M253" i="133"/>
  <c r="L253" i="133"/>
  <c r="A253" i="133"/>
  <c r="M252" i="133"/>
  <c r="L252" i="133"/>
  <c r="A252" i="133"/>
  <c r="M251" i="133"/>
  <c r="L251" i="133"/>
  <c r="A251" i="133"/>
  <c r="M250" i="133"/>
  <c r="L250" i="133"/>
  <c r="A250" i="133"/>
  <c r="M249" i="133"/>
  <c r="L249" i="133"/>
  <c r="A249" i="133"/>
  <c r="M248" i="133"/>
  <c r="L248" i="133"/>
  <c r="A248" i="133"/>
  <c r="M247" i="133"/>
  <c r="L247" i="133"/>
  <c r="A247" i="133"/>
  <c r="M246" i="133"/>
  <c r="L246" i="133"/>
  <c r="A246" i="133"/>
  <c r="M245" i="133"/>
  <c r="L245" i="133"/>
  <c r="A245" i="133"/>
  <c r="M244" i="133"/>
  <c r="L244" i="133"/>
  <c r="A244" i="133"/>
  <c r="M243" i="133"/>
  <c r="L243" i="133"/>
  <c r="A243" i="133"/>
  <c r="M242" i="133"/>
  <c r="L242" i="133"/>
  <c r="A242" i="133"/>
  <c r="M241" i="133"/>
  <c r="L241" i="133"/>
  <c r="A241" i="133"/>
  <c r="M240" i="133"/>
  <c r="L240" i="133"/>
  <c r="A240" i="133"/>
  <c r="M239" i="133"/>
  <c r="L239" i="133"/>
  <c r="A239" i="133"/>
  <c r="M238" i="133"/>
  <c r="L238" i="133"/>
  <c r="A238" i="133"/>
  <c r="M237" i="133"/>
  <c r="L237" i="133"/>
  <c r="A237" i="133"/>
  <c r="M236" i="133"/>
  <c r="L236" i="133"/>
  <c r="A236" i="133"/>
  <c r="M235" i="133"/>
  <c r="L235" i="133"/>
  <c r="A235" i="133"/>
  <c r="M234" i="133"/>
  <c r="L234" i="133"/>
  <c r="A234" i="133"/>
  <c r="M233" i="133"/>
  <c r="L233" i="133"/>
  <c r="A233" i="133"/>
  <c r="M232" i="133"/>
  <c r="L232" i="133"/>
  <c r="A232" i="133"/>
  <c r="M231" i="133"/>
  <c r="L231" i="133"/>
  <c r="A231" i="133"/>
  <c r="M230" i="133"/>
  <c r="L230" i="133"/>
  <c r="A230" i="133"/>
  <c r="M229" i="133"/>
  <c r="L229" i="133"/>
  <c r="A229" i="133"/>
  <c r="M228" i="133"/>
  <c r="L228" i="133"/>
  <c r="A228" i="133"/>
  <c r="M227" i="133"/>
  <c r="L227" i="133"/>
  <c r="A227" i="133"/>
  <c r="M226" i="133"/>
  <c r="L226" i="133"/>
  <c r="A226" i="133"/>
  <c r="M225" i="133"/>
  <c r="L225" i="133"/>
  <c r="A225" i="133"/>
  <c r="M224" i="133"/>
  <c r="L224" i="133"/>
  <c r="A224" i="133"/>
  <c r="M223" i="133"/>
  <c r="L223" i="133"/>
  <c r="A223" i="133"/>
  <c r="M222" i="133"/>
  <c r="L222" i="133"/>
  <c r="A222" i="133"/>
  <c r="M221" i="133"/>
  <c r="L221" i="133"/>
  <c r="A221" i="133"/>
  <c r="M220" i="133"/>
  <c r="L220" i="133"/>
  <c r="A220" i="133"/>
  <c r="M219" i="133"/>
  <c r="L219" i="133"/>
  <c r="A219" i="133"/>
  <c r="M218" i="133"/>
  <c r="L218" i="133"/>
  <c r="A218" i="133"/>
  <c r="M217" i="133"/>
  <c r="L217" i="133"/>
  <c r="A217" i="133"/>
  <c r="M216" i="133"/>
  <c r="L216" i="133"/>
  <c r="A216" i="133"/>
  <c r="M215" i="133"/>
  <c r="L215" i="133"/>
  <c r="A215" i="133"/>
  <c r="M214" i="133"/>
  <c r="L214" i="133"/>
  <c r="A214" i="133"/>
  <c r="M213" i="133"/>
  <c r="L213" i="133"/>
  <c r="A213" i="133"/>
  <c r="M212" i="133"/>
  <c r="L212" i="133"/>
  <c r="A212" i="133"/>
  <c r="M211" i="133"/>
  <c r="L211" i="133"/>
  <c r="A211" i="133"/>
  <c r="M210" i="133"/>
  <c r="L210" i="133"/>
  <c r="A210" i="133"/>
  <c r="M209" i="133"/>
  <c r="L209" i="133"/>
  <c r="A209" i="133"/>
  <c r="M208" i="133"/>
  <c r="L208" i="133"/>
  <c r="A208" i="133"/>
  <c r="M207" i="133"/>
  <c r="L207" i="133"/>
  <c r="A207" i="133"/>
  <c r="M206" i="133"/>
  <c r="L206" i="133"/>
  <c r="A206" i="133"/>
  <c r="M205" i="133"/>
  <c r="L205" i="133"/>
  <c r="A205" i="133"/>
  <c r="M204" i="133"/>
  <c r="L204" i="133"/>
  <c r="A204" i="133"/>
  <c r="M203" i="133"/>
  <c r="L203" i="133"/>
  <c r="A203" i="133"/>
  <c r="M202" i="133"/>
  <c r="L202" i="133"/>
  <c r="A202" i="133"/>
  <c r="M201" i="133"/>
  <c r="L201" i="133"/>
  <c r="A201" i="133"/>
  <c r="M200" i="133"/>
  <c r="L200" i="133"/>
  <c r="A200" i="133"/>
  <c r="M199" i="133"/>
  <c r="L199" i="133"/>
  <c r="A199" i="133"/>
  <c r="M198" i="133"/>
  <c r="L198" i="133"/>
  <c r="A198" i="133"/>
  <c r="M197" i="133"/>
  <c r="L197" i="133"/>
  <c r="A197" i="133"/>
  <c r="M196" i="133"/>
  <c r="L196" i="133"/>
  <c r="A196" i="133"/>
  <c r="M195" i="133"/>
  <c r="L195" i="133"/>
  <c r="A195" i="133"/>
  <c r="M194" i="133"/>
  <c r="L194" i="133"/>
  <c r="A194" i="133"/>
  <c r="M193" i="133"/>
  <c r="L193" i="133"/>
  <c r="A193" i="133"/>
  <c r="M192" i="133"/>
  <c r="L192" i="133"/>
  <c r="A192" i="133"/>
  <c r="M191" i="133"/>
  <c r="L191" i="133"/>
  <c r="A191" i="133"/>
  <c r="M190" i="133"/>
  <c r="L190" i="133"/>
  <c r="A190" i="133"/>
  <c r="M189" i="133"/>
  <c r="L189" i="133"/>
  <c r="A189" i="133"/>
  <c r="M188" i="133"/>
  <c r="L188" i="133"/>
  <c r="A188" i="133"/>
  <c r="M187" i="133"/>
  <c r="L187" i="133"/>
  <c r="A187" i="133"/>
  <c r="M186" i="133"/>
  <c r="L186" i="133"/>
  <c r="A186" i="133"/>
  <c r="M185" i="133"/>
  <c r="L185" i="133"/>
  <c r="A185" i="133"/>
  <c r="M184" i="133"/>
  <c r="L184" i="133"/>
  <c r="A184" i="133"/>
  <c r="M183" i="133"/>
  <c r="L183" i="133"/>
  <c r="A183" i="133"/>
  <c r="M182" i="133"/>
  <c r="L182" i="133"/>
  <c r="A182" i="133"/>
  <c r="M181" i="133"/>
  <c r="L181" i="133"/>
  <c r="A181" i="133"/>
  <c r="M180" i="133"/>
  <c r="L180" i="133"/>
  <c r="A180" i="133"/>
  <c r="M179" i="133"/>
  <c r="L179" i="133"/>
  <c r="A179" i="133"/>
  <c r="M178" i="133"/>
  <c r="L178" i="133"/>
  <c r="A178" i="133"/>
  <c r="M177" i="133"/>
  <c r="L177" i="133"/>
  <c r="A177" i="133"/>
  <c r="M176" i="133"/>
  <c r="L176" i="133"/>
  <c r="A176" i="133"/>
  <c r="M175" i="133"/>
  <c r="L175" i="133"/>
  <c r="A175" i="133"/>
  <c r="M174" i="133"/>
  <c r="L174" i="133"/>
  <c r="A174" i="133"/>
  <c r="M173" i="133"/>
  <c r="L173" i="133"/>
  <c r="A173" i="133"/>
  <c r="M172" i="133"/>
  <c r="L172" i="133"/>
  <c r="A172" i="133"/>
  <c r="M171" i="133"/>
  <c r="L171" i="133"/>
  <c r="A171" i="133"/>
  <c r="M170" i="133"/>
  <c r="L170" i="133"/>
  <c r="A170" i="133"/>
  <c r="M169" i="133"/>
  <c r="L169" i="133"/>
  <c r="A169" i="133"/>
  <c r="M168" i="133"/>
  <c r="L168" i="133"/>
  <c r="A168" i="133"/>
  <c r="M167" i="133"/>
  <c r="L167" i="133"/>
  <c r="A167" i="133"/>
  <c r="M166" i="133"/>
  <c r="L166" i="133"/>
  <c r="A166" i="133"/>
  <c r="M165" i="133"/>
  <c r="L165" i="133"/>
  <c r="A165" i="133"/>
  <c r="M164" i="133"/>
  <c r="L164" i="133"/>
  <c r="A164" i="133"/>
  <c r="M163" i="133"/>
  <c r="L163" i="133"/>
  <c r="A163" i="133"/>
  <c r="M162" i="133"/>
  <c r="L162" i="133"/>
  <c r="A162" i="133"/>
  <c r="M161" i="133"/>
  <c r="L161" i="133"/>
  <c r="A161" i="133"/>
  <c r="M160" i="133"/>
  <c r="L160" i="133"/>
  <c r="A160" i="133"/>
  <c r="M159" i="133"/>
  <c r="L159" i="133"/>
  <c r="A159" i="133"/>
  <c r="M158" i="133"/>
  <c r="L158" i="133"/>
  <c r="A158" i="133"/>
  <c r="M157" i="133"/>
  <c r="L157" i="133"/>
  <c r="A157" i="133"/>
  <c r="M156" i="133"/>
  <c r="L156" i="133"/>
  <c r="A156" i="133"/>
  <c r="M155" i="133"/>
  <c r="L155" i="133"/>
  <c r="A155" i="133"/>
  <c r="M154" i="133"/>
  <c r="L154" i="133"/>
  <c r="A154" i="133"/>
  <c r="M153" i="133"/>
  <c r="L153" i="133"/>
  <c r="A153" i="133"/>
  <c r="M152" i="133"/>
  <c r="L152" i="133"/>
  <c r="A152" i="133"/>
  <c r="M151" i="133"/>
  <c r="L151" i="133"/>
  <c r="A151" i="133"/>
  <c r="M150" i="133"/>
  <c r="L150" i="133"/>
  <c r="A150" i="133"/>
  <c r="M149" i="133"/>
  <c r="L149" i="133"/>
  <c r="A149" i="133"/>
  <c r="M148" i="133"/>
  <c r="L148" i="133"/>
  <c r="A148" i="133"/>
  <c r="M147" i="133"/>
  <c r="L147" i="133"/>
  <c r="A147" i="133"/>
  <c r="M146" i="133"/>
  <c r="L146" i="133"/>
  <c r="A146" i="133"/>
  <c r="M145" i="133"/>
  <c r="L145" i="133"/>
  <c r="A145" i="133"/>
  <c r="M144" i="133"/>
  <c r="L144" i="133"/>
  <c r="A144" i="133"/>
  <c r="M143" i="133"/>
  <c r="L143" i="133"/>
  <c r="A143" i="133"/>
  <c r="M142" i="133"/>
  <c r="L142" i="133"/>
  <c r="A142" i="133"/>
  <c r="M141" i="133"/>
  <c r="L141" i="133"/>
  <c r="A141" i="133"/>
  <c r="M140" i="133"/>
  <c r="L140" i="133"/>
  <c r="A140" i="133"/>
  <c r="M139" i="133"/>
  <c r="L139" i="133"/>
  <c r="A139" i="133"/>
  <c r="M138" i="133"/>
  <c r="L138" i="133"/>
  <c r="A138" i="133"/>
  <c r="M137" i="133"/>
  <c r="L137" i="133"/>
  <c r="A137" i="133"/>
  <c r="M136" i="133"/>
  <c r="L136" i="133"/>
  <c r="A136" i="133"/>
  <c r="M135" i="133"/>
  <c r="L135" i="133"/>
  <c r="A135" i="133"/>
  <c r="M134" i="133"/>
  <c r="L134" i="133"/>
  <c r="A134" i="133"/>
  <c r="M133" i="133"/>
  <c r="L133" i="133"/>
  <c r="A133" i="133"/>
  <c r="M132" i="133"/>
  <c r="L132" i="133"/>
  <c r="A132" i="133"/>
  <c r="M131" i="133"/>
  <c r="L131" i="133"/>
  <c r="A131" i="133"/>
  <c r="M130" i="133"/>
  <c r="L130" i="133"/>
  <c r="A130" i="133"/>
  <c r="M129" i="133"/>
  <c r="L129" i="133"/>
  <c r="A129" i="133"/>
  <c r="M128" i="133"/>
  <c r="L128" i="133"/>
  <c r="A128" i="133"/>
  <c r="M127" i="133"/>
  <c r="L127" i="133"/>
  <c r="A127" i="133"/>
  <c r="M126" i="133"/>
  <c r="L126" i="133"/>
  <c r="A126" i="133"/>
  <c r="M125" i="133"/>
  <c r="L125" i="133"/>
  <c r="A125" i="133"/>
  <c r="M124" i="133"/>
  <c r="L124" i="133"/>
  <c r="A124" i="133"/>
  <c r="M123" i="133"/>
  <c r="L123" i="133"/>
  <c r="A123" i="133"/>
  <c r="M122" i="133"/>
  <c r="L122" i="133"/>
  <c r="A122" i="133"/>
  <c r="M121" i="133"/>
  <c r="L121" i="133"/>
  <c r="A121" i="133"/>
  <c r="M120" i="133"/>
  <c r="L120" i="133"/>
  <c r="A120" i="133"/>
  <c r="M119" i="133"/>
  <c r="L119" i="133"/>
  <c r="A119" i="133"/>
  <c r="M118" i="133"/>
  <c r="L118" i="133"/>
  <c r="A118" i="133"/>
  <c r="M117" i="133"/>
  <c r="L117" i="133"/>
  <c r="A117" i="133"/>
  <c r="M116" i="133"/>
  <c r="L116" i="133"/>
  <c r="A116" i="133"/>
  <c r="M115" i="133"/>
  <c r="L115" i="133"/>
  <c r="A115" i="133"/>
  <c r="M114" i="133"/>
  <c r="L114" i="133"/>
  <c r="A114" i="133"/>
  <c r="M113" i="133"/>
  <c r="L113" i="133"/>
  <c r="A113" i="133"/>
  <c r="M112" i="133"/>
  <c r="L112" i="133"/>
  <c r="A112" i="133"/>
  <c r="M111" i="133"/>
  <c r="L111" i="133"/>
  <c r="A111" i="133"/>
  <c r="M110" i="133"/>
  <c r="L110" i="133"/>
  <c r="A110" i="133"/>
  <c r="M109" i="133"/>
  <c r="L109" i="133"/>
  <c r="A109" i="133"/>
  <c r="M108" i="133"/>
  <c r="L108" i="133"/>
  <c r="A108" i="133"/>
  <c r="M107" i="133"/>
  <c r="L107" i="133"/>
  <c r="A107" i="133"/>
  <c r="M106" i="133"/>
  <c r="L106" i="133"/>
  <c r="A106" i="133"/>
  <c r="M105" i="133"/>
  <c r="L105" i="133"/>
  <c r="A105" i="133"/>
  <c r="M104" i="133"/>
  <c r="L104" i="133"/>
  <c r="A104" i="133"/>
  <c r="M103" i="133"/>
  <c r="L103" i="133"/>
  <c r="A103" i="133"/>
  <c r="M102" i="133"/>
  <c r="L102" i="133"/>
  <c r="A102" i="133"/>
  <c r="M101" i="133"/>
  <c r="L101" i="133"/>
  <c r="A101" i="133"/>
  <c r="M100" i="133"/>
  <c r="L100" i="133"/>
  <c r="A100" i="133"/>
  <c r="M99" i="133"/>
  <c r="L99" i="133"/>
  <c r="A99" i="133"/>
  <c r="M98" i="133"/>
  <c r="L98" i="133"/>
  <c r="A98" i="133"/>
  <c r="M97" i="133"/>
  <c r="L97" i="133"/>
  <c r="A97" i="133"/>
  <c r="M96" i="133"/>
  <c r="L96" i="133"/>
  <c r="A96" i="133"/>
  <c r="M95" i="133"/>
  <c r="L95" i="133"/>
  <c r="A95" i="133"/>
  <c r="M94" i="133"/>
  <c r="L94" i="133"/>
  <c r="A94" i="133"/>
  <c r="M93" i="133"/>
  <c r="L93" i="133"/>
  <c r="A93" i="133"/>
  <c r="M92" i="133"/>
  <c r="L92" i="133"/>
  <c r="A92" i="133"/>
  <c r="M91" i="133"/>
  <c r="L91" i="133"/>
  <c r="A91" i="133"/>
  <c r="M90" i="133"/>
  <c r="L90" i="133"/>
  <c r="A90" i="133"/>
  <c r="M89" i="133"/>
  <c r="L89" i="133"/>
  <c r="A89" i="133"/>
  <c r="M88" i="133"/>
  <c r="L88" i="133"/>
  <c r="A88" i="133"/>
  <c r="M87" i="133"/>
  <c r="L87" i="133"/>
  <c r="A87" i="133"/>
  <c r="M86" i="133"/>
  <c r="L86" i="133"/>
  <c r="A86" i="133"/>
  <c r="M85" i="133"/>
  <c r="L85" i="133"/>
  <c r="A85" i="133"/>
  <c r="M84" i="133"/>
  <c r="L84" i="133"/>
  <c r="A84" i="133"/>
  <c r="M83" i="133"/>
  <c r="L83" i="133"/>
  <c r="A83" i="133"/>
  <c r="M82" i="133"/>
  <c r="L82" i="133"/>
  <c r="A82" i="133"/>
  <c r="M81" i="133"/>
  <c r="L81" i="133"/>
  <c r="A81" i="133"/>
  <c r="M80" i="133"/>
  <c r="L80" i="133"/>
  <c r="A80" i="133"/>
  <c r="M79" i="133"/>
  <c r="L79" i="133"/>
  <c r="A79" i="133"/>
  <c r="M78" i="133"/>
  <c r="L78" i="133"/>
  <c r="A78" i="133"/>
  <c r="M77" i="133"/>
  <c r="L77" i="133"/>
  <c r="A77" i="133"/>
  <c r="M76" i="133"/>
  <c r="L76" i="133"/>
  <c r="A76" i="133"/>
  <c r="M75" i="133"/>
  <c r="L75" i="133"/>
  <c r="A75" i="133"/>
  <c r="M74" i="133"/>
  <c r="L74" i="133"/>
  <c r="A74" i="133"/>
  <c r="M73" i="133"/>
  <c r="L73" i="133"/>
  <c r="A73" i="133"/>
  <c r="M72" i="133"/>
  <c r="L72" i="133"/>
  <c r="A72" i="133"/>
  <c r="M71" i="133"/>
  <c r="L71" i="133"/>
  <c r="A71" i="133"/>
  <c r="M70" i="133"/>
  <c r="L70" i="133"/>
  <c r="A70" i="133"/>
  <c r="M69" i="133"/>
  <c r="L69" i="133"/>
  <c r="A69" i="133"/>
  <c r="M68" i="133"/>
  <c r="L68" i="133"/>
  <c r="A68" i="133"/>
  <c r="M67" i="133"/>
  <c r="L67" i="133"/>
  <c r="A67" i="133"/>
  <c r="M66" i="133"/>
  <c r="L66" i="133"/>
  <c r="A66" i="133"/>
  <c r="M65" i="133"/>
  <c r="L65" i="133"/>
  <c r="A65" i="133"/>
  <c r="M64" i="133"/>
  <c r="L64" i="133"/>
  <c r="A64" i="133"/>
  <c r="M63" i="133"/>
  <c r="L63" i="133"/>
  <c r="A63" i="133"/>
  <c r="M62" i="133"/>
  <c r="L62" i="133"/>
  <c r="A62" i="133"/>
  <c r="M61" i="133"/>
  <c r="L61" i="133"/>
  <c r="A61" i="133"/>
  <c r="M60" i="133"/>
  <c r="L60" i="133"/>
  <c r="A60" i="133"/>
  <c r="M59" i="133"/>
  <c r="L59" i="133"/>
  <c r="A59" i="133"/>
  <c r="M58" i="133"/>
  <c r="L58" i="133"/>
  <c r="A58" i="133"/>
  <c r="M57" i="133"/>
  <c r="L57" i="133"/>
  <c r="A57" i="133"/>
  <c r="M56" i="133"/>
  <c r="L56" i="133"/>
  <c r="A56" i="133"/>
  <c r="M55" i="133"/>
  <c r="L55" i="133"/>
  <c r="A55" i="133"/>
  <c r="M54" i="133"/>
  <c r="L54" i="133"/>
  <c r="A54" i="133"/>
  <c r="M53" i="133"/>
  <c r="L53" i="133"/>
  <c r="A53" i="133"/>
  <c r="M52" i="133"/>
  <c r="L52" i="133"/>
  <c r="A52" i="133"/>
  <c r="M51" i="133"/>
  <c r="L51" i="133"/>
  <c r="A51" i="133"/>
  <c r="M50" i="133"/>
  <c r="L50" i="133"/>
  <c r="A50" i="133"/>
  <c r="M49" i="133"/>
  <c r="L49" i="133"/>
  <c r="A49" i="133"/>
  <c r="M48" i="133"/>
  <c r="L48" i="133"/>
  <c r="A48" i="133"/>
  <c r="M47" i="133"/>
  <c r="L47" i="133"/>
  <c r="A47" i="133"/>
  <c r="M46" i="133"/>
  <c r="L46" i="133"/>
  <c r="A46" i="133"/>
  <c r="M45" i="133"/>
  <c r="L45" i="133"/>
  <c r="A45" i="133"/>
  <c r="M44" i="133"/>
  <c r="L44" i="133"/>
  <c r="A44" i="133"/>
  <c r="M43" i="133"/>
  <c r="L43" i="133"/>
  <c r="A43" i="133"/>
  <c r="M42" i="133"/>
  <c r="L42" i="133"/>
  <c r="A42" i="133"/>
  <c r="M41" i="133"/>
  <c r="L41" i="133"/>
  <c r="A41" i="133"/>
  <c r="M40" i="133"/>
  <c r="L40" i="133"/>
  <c r="A40" i="133"/>
  <c r="M39" i="133"/>
  <c r="L39" i="133"/>
  <c r="A39" i="133"/>
  <c r="M38" i="133"/>
  <c r="L38" i="133"/>
  <c r="A38" i="133"/>
  <c r="M37" i="133"/>
  <c r="L37" i="133"/>
  <c r="A37" i="133"/>
  <c r="M36" i="133"/>
  <c r="L36" i="133"/>
  <c r="A36" i="133"/>
  <c r="M35" i="133"/>
  <c r="L35" i="133"/>
  <c r="A35" i="133"/>
  <c r="M34" i="133"/>
  <c r="L34" i="133"/>
  <c r="A34" i="133"/>
  <c r="M33" i="133"/>
  <c r="L33" i="133"/>
  <c r="A33" i="133"/>
  <c r="M32" i="133"/>
  <c r="L32" i="133"/>
  <c r="A32" i="133"/>
  <c r="M31" i="133"/>
  <c r="L31" i="133"/>
  <c r="A31" i="133"/>
  <c r="M30" i="133"/>
  <c r="L30" i="133"/>
  <c r="A30" i="133"/>
  <c r="M29" i="133"/>
  <c r="L29" i="133"/>
  <c r="A29" i="133"/>
  <c r="M28" i="133"/>
  <c r="L28" i="133"/>
  <c r="A28" i="133"/>
  <c r="M27" i="133"/>
  <c r="L27" i="133"/>
  <c r="A27" i="133"/>
  <c r="M26" i="133"/>
  <c r="L26" i="133"/>
  <c r="A26" i="133"/>
  <c r="M25" i="133"/>
  <c r="L25" i="133"/>
  <c r="A25" i="133"/>
  <c r="M24" i="133"/>
  <c r="L24" i="133"/>
  <c r="A24" i="133"/>
  <c r="M23" i="133"/>
  <c r="L23" i="133"/>
  <c r="A23" i="133"/>
  <c r="M22" i="133"/>
  <c r="L22" i="133"/>
  <c r="A22" i="133"/>
  <c r="M21" i="133"/>
  <c r="L21" i="133"/>
  <c r="A21" i="133"/>
  <c r="M20" i="133"/>
  <c r="L20" i="133"/>
  <c r="A20" i="133"/>
  <c r="M19" i="133"/>
  <c r="L19" i="133"/>
  <c r="A19" i="133"/>
  <c r="M18" i="133"/>
  <c r="L18" i="133"/>
  <c r="A18" i="133"/>
  <c r="M17" i="133"/>
  <c r="L17" i="133"/>
  <c r="A17" i="133"/>
  <c r="M16" i="133"/>
  <c r="L16" i="133"/>
  <c r="A16" i="133"/>
  <c r="M15" i="133"/>
  <c r="L15" i="133"/>
  <c r="A15" i="133"/>
  <c r="M14" i="133"/>
  <c r="L14" i="133"/>
  <c r="A14" i="133"/>
  <c r="M13" i="133"/>
  <c r="L13" i="133"/>
  <c r="A13" i="133"/>
  <c r="M12" i="133"/>
  <c r="L12" i="133"/>
  <c r="A12" i="133"/>
  <c r="M11" i="133"/>
  <c r="L11" i="133"/>
  <c r="A11" i="133"/>
  <c r="M10" i="133"/>
  <c r="L10" i="133"/>
  <c r="A10" i="133"/>
  <c r="M9" i="133"/>
  <c r="L9" i="133"/>
  <c r="A9" i="133"/>
  <c r="M8" i="133"/>
  <c r="L8" i="133"/>
  <c r="A8" i="133"/>
  <c r="M7" i="133"/>
  <c r="L7" i="133"/>
  <c r="A7" i="133"/>
  <c r="M6" i="133"/>
  <c r="L6" i="133"/>
  <c r="A6" i="133"/>
  <c r="M5" i="133"/>
  <c r="L5" i="133"/>
  <c r="A5" i="133"/>
  <c r="M4" i="133"/>
  <c r="L4" i="133"/>
  <c r="A4" i="133"/>
  <c r="M3" i="133"/>
  <c r="L3" i="133"/>
  <c r="A3" i="133"/>
  <c r="M2" i="133"/>
  <c r="L2" i="133"/>
  <c r="A2" i="133"/>
  <c r="M786" i="132"/>
  <c r="L786" i="132"/>
  <c r="A786" i="132"/>
  <c r="M785" i="132"/>
  <c r="L785" i="132"/>
  <c r="A785" i="132"/>
  <c r="M784" i="132"/>
  <c r="L784" i="132"/>
  <c r="A784" i="132"/>
  <c r="M783" i="132"/>
  <c r="L783" i="132"/>
  <c r="A783" i="132"/>
  <c r="M782" i="132"/>
  <c r="L782" i="132"/>
  <c r="A782" i="132"/>
  <c r="M781" i="132"/>
  <c r="L781" i="132"/>
  <c r="A781" i="132"/>
  <c r="M780" i="132"/>
  <c r="L780" i="132"/>
  <c r="A780" i="132"/>
  <c r="M779" i="132"/>
  <c r="L779" i="132"/>
  <c r="A779" i="132"/>
  <c r="M778" i="132"/>
  <c r="L778" i="132"/>
  <c r="A778" i="132"/>
  <c r="M777" i="132"/>
  <c r="L777" i="132"/>
  <c r="A777" i="132"/>
  <c r="M776" i="132"/>
  <c r="L776" i="132"/>
  <c r="A776" i="132"/>
  <c r="M775" i="132"/>
  <c r="L775" i="132"/>
  <c r="A775" i="132"/>
  <c r="M774" i="132"/>
  <c r="L774" i="132"/>
  <c r="A774" i="132"/>
  <c r="M773" i="132"/>
  <c r="L773" i="132"/>
  <c r="A773" i="132"/>
  <c r="M772" i="132"/>
  <c r="L772" i="132"/>
  <c r="A772" i="132"/>
  <c r="M771" i="132"/>
  <c r="L771" i="132"/>
  <c r="A771" i="132"/>
  <c r="M770" i="132"/>
  <c r="L770" i="132"/>
  <c r="A770" i="132"/>
  <c r="M769" i="132"/>
  <c r="L769" i="132"/>
  <c r="A769" i="132"/>
  <c r="M768" i="132"/>
  <c r="L768" i="132"/>
  <c r="A768" i="132"/>
  <c r="M767" i="132"/>
  <c r="L767" i="132"/>
  <c r="A767" i="132"/>
  <c r="M766" i="132"/>
  <c r="L766" i="132"/>
  <c r="A766" i="132"/>
  <c r="M765" i="132"/>
  <c r="L765" i="132"/>
  <c r="A765" i="132"/>
  <c r="M764" i="132"/>
  <c r="L764" i="132"/>
  <c r="A764" i="132"/>
  <c r="M763" i="132"/>
  <c r="L763" i="132"/>
  <c r="A763" i="132"/>
  <c r="M762" i="132"/>
  <c r="L762" i="132"/>
  <c r="A762" i="132"/>
  <c r="M761" i="132"/>
  <c r="L761" i="132"/>
  <c r="A761" i="132"/>
  <c r="M760" i="132"/>
  <c r="L760" i="132"/>
  <c r="A760" i="132"/>
  <c r="M759" i="132"/>
  <c r="L759" i="132"/>
  <c r="A759" i="132"/>
  <c r="M758" i="132"/>
  <c r="L758" i="132"/>
  <c r="A758" i="132"/>
  <c r="M757" i="132"/>
  <c r="L757" i="132"/>
  <c r="A757" i="132"/>
  <c r="M756" i="132"/>
  <c r="L756" i="132"/>
  <c r="A756" i="132"/>
  <c r="M755" i="132"/>
  <c r="L755" i="132"/>
  <c r="A755" i="132"/>
  <c r="M754" i="132"/>
  <c r="L754" i="132"/>
  <c r="A754" i="132"/>
  <c r="M753" i="132"/>
  <c r="L753" i="132"/>
  <c r="A753" i="132"/>
  <c r="M752" i="132"/>
  <c r="L752" i="132"/>
  <c r="A752" i="132"/>
  <c r="M751" i="132"/>
  <c r="L751" i="132"/>
  <c r="A751" i="132"/>
  <c r="M750" i="132"/>
  <c r="L750" i="132"/>
  <c r="A750" i="132"/>
  <c r="M749" i="132"/>
  <c r="L749" i="132"/>
  <c r="A749" i="132"/>
  <c r="M748" i="132"/>
  <c r="L748" i="132"/>
  <c r="A748" i="132"/>
  <c r="M747" i="132"/>
  <c r="L747" i="132"/>
  <c r="A747" i="132"/>
  <c r="M746" i="132"/>
  <c r="L746" i="132"/>
  <c r="A746" i="132"/>
  <c r="M745" i="132"/>
  <c r="L745" i="132"/>
  <c r="A745" i="132"/>
  <c r="M744" i="132"/>
  <c r="L744" i="132"/>
  <c r="A744" i="132"/>
  <c r="M743" i="132"/>
  <c r="L743" i="132"/>
  <c r="A743" i="132"/>
  <c r="M742" i="132"/>
  <c r="L742" i="132"/>
  <c r="A742" i="132"/>
  <c r="M741" i="132"/>
  <c r="L741" i="132"/>
  <c r="A741" i="132"/>
  <c r="M740" i="132"/>
  <c r="L740" i="132"/>
  <c r="A740" i="132"/>
  <c r="M739" i="132"/>
  <c r="L739" i="132"/>
  <c r="A739" i="132"/>
  <c r="M738" i="132"/>
  <c r="L738" i="132"/>
  <c r="A738" i="132"/>
  <c r="M737" i="132"/>
  <c r="L737" i="132"/>
  <c r="A737" i="132"/>
  <c r="M736" i="132"/>
  <c r="L736" i="132"/>
  <c r="A736" i="132"/>
  <c r="M735" i="132"/>
  <c r="L735" i="132"/>
  <c r="A735" i="132"/>
  <c r="M734" i="132"/>
  <c r="L734" i="132"/>
  <c r="A734" i="132"/>
  <c r="M733" i="132"/>
  <c r="L733" i="132"/>
  <c r="A733" i="132"/>
  <c r="M732" i="132"/>
  <c r="L732" i="132"/>
  <c r="A732" i="132"/>
  <c r="M731" i="132"/>
  <c r="L731" i="132"/>
  <c r="A731" i="132"/>
  <c r="M730" i="132"/>
  <c r="L730" i="132"/>
  <c r="A730" i="132"/>
  <c r="M729" i="132"/>
  <c r="L729" i="132"/>
  <c r="A729" i="132"/>
  <c r="M728" i="132"/>
  <c r="L728" i="132"/>
  <c r="A728" i="132"/>
  <c r="M727" i="132"/>
  <c r="L727" i="132"/>
  <c r="A727" i="132"/>
  <c r="M726" i="132"/>
  <c r="L726" i="132"/>
  <c r="A726" i="132"/>
  <c r="M725" i="132"/>
  <c r="L725" i="132"/>
  <c r="A725" i="132"/>
  <c r="M724" i="132"/>
  <c r="L724" i="132"/>
  <c r="A724" i="132"/>
  <c r="M723" i="132"/>
  <c r="L723" i="132"/>
  <c r="A723" i="132"/>
  <c r="M722" i="132"/>
  <c r="L722" i="132"/>
  <c r="A722" i="132"/>
  <c r="M721" i="132"/>
  <c r="L721" i="132"/>
  <c r="A721" i="132"/>
  <c r="M720" i="132"/>
  <c r="L720" i="132"/>
  <c r="A720" i="132"/>
  <c r="M719" i="132"/>
  <c r="L719" i="132"/>
  <c r="A719" i="132"/>
  <c r="M718" i="132"/>
  <c r="L718" i="132"/>
  <c r="A718" i="132"/>
  <c r="M717" i="132"/>
  <c r="L717" i="132"/>
  <c r="A717" i="132"/>
  <c r="M716" i="132"/>
  <c r="L716" i="132"/>
  <c r="A716" i="132"/>
  <c r="M715" i="132"/>
  <c r="L715" i="132"/>
  <c r="A715" i="132"/>
  <c r="M714" i="132"/>
  <c r="L714" i="132"/>
  <c r="A714" i="132"/>
  <c r="M713" i="132"/>
  <c r="L713" i="132"/>
  <c r="A713" i="132"/>
  <c r="M712" i="132"/>
  <c r="L712" i="132"/>
  <c r="A712" i="132"/>
  <c r="M711" i="132"/>
  <c r="L711" i="132"/>
  <c r="A711" i="132"/>
  <c r="M710" i="132"/>
  <c r="L710" i="132"/>
  <c r="A710" i="132"/>
  <c r="M709" i="132"/>
  <c r="L709" i="132"/>
  <c r="A709" i="132"/>
  <c r="M708" i="132"/>
  <c r="L708" i="132"/>
  <c r="A708" i="132"/>
  <c r="M707" i="132"/>
  <c r="L707" i="132"/>
  <c r="A707" i="132"/>
  <c r="M706" i="132"/>
  <c r="L706" i="132"/>
  <c r="A706" i="132"/>
  <c r="M705" i="132"/>
  <c r="L705" i="132"/>
  <c r="A705" i="132"/>
  <c r="M704" i="132"/>
  <c r="L704" i="132"/>
  <c r="A704" i="132"/>
  <c r="M703" i="132"/>
  <c r="L703" i="132"/>
  <c r="A703" i="132"/>
  <c r="M702" i="132"/>
  <c r="L702" i="132"/>
  <c r="A702" i="132"/>
  <c r="M701" i="132"/>
  <c r="L701" i="132"/>
  <c r="A701" i="132"/>
  <c r="M700" i="132"/>
  <c r="L700" i="132"/>
  <c r="A700" i="132"/>
  <c r="M699" i="132"/>
  <c r="L699" i="132"/>
  <c r="A699" i="132"/>
  <c r="M698" i="132"/>
  <c r="L698" i="132"/>
  <c r="A698" i="132"/>
  <c r="M697" i="132"/>
  <c r="L697" i="132"/>
  <c r="A697" i="132"/>
  <c r="M696" i="132"/>
  <c r="L696" i="132"/>
  <c r="A696" i="132"/>
  <c r="M695" i="132"/>
  <c r="L695" i="132"/>
  <c r="A695" i="132"/>
  <c r="M694" i="132"/>
  <c r="L694" i="132"/>
  <c r="A694" i="132"/>
  <c r="M693" i="132"/>
  <c r="L693" i="132"/>
  <c r="A693" i="132"/>
  <c r="M692" i="132"/>
  <c r="L692" i="132"/>
  <c r="A692" i="132"/>
  <c r="M691" i="132"/>
  <c r="L691" i="132"/>
  <c r="A691" i="132"/>
  <c r="M690" i="132"/>
  <c r="L690" i="132"/>
  <c r="A690" i="132"/>
  <c r="M689" i="132"/>
  <c r="L689" i="132"/>
  <c r="A689" i="132"/>
  <c r="M688" i="132"/>
  <c r="L688" i="132"/>
  <c r="A688" i="132"/>
  <c r="M687" i="132"/>
  <c r="L687" i="132"/>
  <c r="A687" i="132"/>
  <c r="M686" i="132"/>
  <c r="L686" i="132"/>
  <c r="A686" i="132"/>
  <c r="M685" i="132"/>
  <c r="L685" i="132"/>
  <c r="A685" i="132"/>
  <c r="M684" i="132"/>
  <c r="L684" i="132"/>
  <c r="A684" i="132"/>
  <c r="M683" i="132"/>
  <c r="L683" i="132"/>
  <c r="A683" i="132"/>
  <c r="M682" i="132"/>
  <c r="L682" i="132"/>
  <c r="A682" i="132"/>
  <c r="M681" i="132"/>
  <c r="L681" i="132"/>
  <c r="A681" i="132"/>
  <c r="M680" i="132"/>
  <c r="L680" i="132"/>
  <c r="A680" i="132"/>
  <c r="M679" i="132"/>
  <c r="L679" i="132"/>
  <c r="A679" i="132"/>
  <c r="M678" i="132"/>
  <c r="L678" i="132"/>
  <c r="A678" i="132"/>
  <c r="M677" i="132"/>
  <c r="L677" i="132"/>
  <c r="A677" i="132"/>
  <c r="M676" i="132"/>
  <c r="L676" i="132"/>
  <c r="A676" i="132"/>
  <c r="M675" i="132"/>
  <c r="L675" i="132"/>
  <c r="A675" i="132"/>
  <c r="M674" i="132"/>
  <c r="L674" i="132"/>
  <c r="A674" i="132"/>
  <c r="M673" i="132"/>
  <c r="L673" i="132"/>
  <c r="A673" i="132"/>
  <c r="M672" i="132"/>
  <c r="L672" i="132"/>
  <c r="A672" i="132"/>
  <c r="M671" i="132"/>
  <c r="L671" i="132"/>
  <c r="A671" i="132"/>
  <c r="M670" i="132"/>
  <c r="L670" i="132"/>
  <c r="A670" i="132"/>
  <c r="M669" i="132"/>
  <c r="L669" i="132"/>
  <c r="A669" i="132"/>
  <c r="M668" i="132"/>
  <c r="L668" i="132"/>
  <c r="A668" i="132"/>
  <c r="M667" i="132"/>
  <c r="L667" i="132"/>
  <c r="A667" i="132"/>
  <c r="M666" i="132"/>
  <c r="L666" i="132"/>
  <c r="A666" i="132"/>
  <c r="M665" i="132"/>
  <c r="L665" i="132"/>
  <c r="A665" i="132"/>
  <c r="M664" i="132"/>
  <c r="L664" i="132"/>
  <c r="A664" i="132"/>
  <c r="M663" i="132"/>
  <c r="L663" i="132"/>
  <c r="A663" i="132"/>
  <c r="M662" i="132"/>
  <c r="L662" i="132"/>
  <c r="A662" i="132"/>
  <c r="M661" i="132"/>
  <c r="L661" i="132"/>
  <c r="A661" i="132"/>
  <c r="M660" i="132"/>
  <c r="L660" i="132"/>
  <c r="A660" i="132"/>
  <c r="M659" i="132"/>
  <c r="L659" i="132"/>
  <c r="A659" i="132"/>
  <c r="M658" i="132"/>
  <c r="L658" i="132"/>
  <c r="A658" i="132"/>
  <c r="M657" i="132"/>
  <c r="L657" i="132"/>
  <c r="A657" i="132"/>
  <c r="M656" i="132"/>
  <c r="L656" i="132"/>
  <c r="A656" i="132"/>
  <c r="M655" i="132"/>
  <c r="L655" i="132"/>
  <c r="A655" i="132"/>
  <c r="M654" i="132"/>
  <c r="L654" i="132"/>
  <c r="A654" i="132"/>
  <c r="M653" i="132"/>
  <c r="L653" i="132"/>
  <c r="A653" i="132"/>
  <c r="M652" i="132"/>
  <c r="L652" i="132"/>
  <c r="A652" i="132"/>
  <c r="M651" i="132"/>
  <c r="L651" i="132"/>
  <c r="A651" i="132"/>
  <c r="M650" i="132"/>
  <c r="L650" i="132"/>
  <c r="A650" i="132"/>
  <c r="M649" i="132"/>
  <c r="L649" i="132"/>
  <c r="A649" i="132"/>
  <c r="M648" i="132"/>
  <c r="L648" i="132"/>
  <c r="A648" i="132"/>
  <c r="M647" i="132"/>
  <c r="L647" i="132"/>
  <c r="A647" i="132"/>
  <c r="M646" i="132"/>
  <c r="L646" i="132"/>
  <c r="A646" i="132"/>
  <c r="M645" i="132"/>
  <c r="L645" i="132"/>
  <c r="A645" i="132"/>
  <c r="M644" i="132"/>
  <c r="L644" i="132"/>
  <c r="A644" i="132"/>
  <c r="M643" i="132"/>
  <c r="L643" i="132"/>
  <c r="A643" i="132"/>
  <c r="M642" i="132"/>
  <c r="L642" i="132"/>
  <c r="A642" i="132"/>
  <c r="M641" i="132"/>
  <c r="L641" i="132"/>
  <c r="A641" i="132"/>
  <c r="M640" i="132"/>
  <c r="L640" i="132"/>
  <c r="A640" i="132"/>
  <c r="M639" i="132"/>
  <c r="L639" i="132"/>
  <c r="A639" i="132"/>
  <c r="M638" i="132"/>
  <c r="L638" i="132"/>
  <c r="A638" i="132"/>
  <c r="M637" i="132"/>
  <c r="L637" i="132"/>
  <c r="A637" i="132"/>
  <c r="M636" i="132"/>
  <c r="L636" i="132"/>
  <c r="A636" i="132"/>
  <c r="M635" i="132"/>
  <c r="L635" i="132"/>
  <c r="A635" i="132"/>
  <c r="M634" i="132"/>
  <c r="L634" i="132"/>
  <c r="A634" i="132"/>
  <c r="M633" i="132"/>
  <c r="L633" i="132"/>
  <c r="A633" i="132"/>
  <c r="M632" i="132"/>
  <c r="L632" i="132"/>
  <c r="A632" i="132"/>
  <c r="M631" i="132"/>
  <c r="L631" i="132"/>
  <c r="A631" i="132"/>
  <c r="M630" i="132"/>
  <c r="L630" i="132"/>
  <c r="A630" i="132"/>
  <c r="M629" i="132"/>
  <c r="L629" i="132"/>
  <c r="A629" i="132"/>
  <c r="M628" i="132"/>
  <c r="L628" i="132"/>
  <c r="A628" i="132"/>
  <c r="M627" i="132"/>
  <c r="L627" i="132"/>
  <c r="A627" i="132"/>
  <c r="M626" i="132"/>
  <c r="L626" i="132"/>
  <c r="A626" i="132"/>
  <c r="M625" i="132"/>
  <c r="L625" i="132"/>
  <c r="A625" i="132"/>
  <c r="M624" i="132"/>
  <c r="L624" i="132"/>
  <c r="A624" i="132"/>
  <c r="M623" i="132"/>
  <c r="L623" i="132"/>
  <c r="A623" i="132"/>
  <c r="M622" i="132"/>
  <c r="L622" i="132"/>
  <c r="A622" i="132"/>
  <c r="M621" i="132"/>
  <c r="L621" i="132"/>
  <c r="A621" i="132"/>
  <c r="M620" i="132"/>
  <c r="L620" i="132"/>
  <c r="A620" i="132"/>
  <c r="M619" i="132"/>
  <c r="L619" i="132"/>
  <c r="A619" i="132"/>
  <c r="M618" i="132"/>
  <c r="L618" i="132"/>
  <c r="A618" i="132"/>
  <c r="M617" i="132"/>
  <c r="L617" i="132"/>
  <c r="A617" i="132"/>
  <c r="M616" i="132"/>
  <c r="L616" i="132"/>
  <c r="A616" i="132"/>
  <c r="M615" i="132"/>
  <c r="L615" i="132"/>
  <c r="A615" i="132"/>
  <c r="M614" i="132"/>
  <c r="L614" i="132"/>
  <c r="A614" i="132"/>
  <c r="M613" i="132"/>
  <c r="L613" i="132"/>
  <c r="A613" i="132"/>
  <c r="M612" i="132"/>
  <c r="L612" i="132"/>
  <c r="A612" i="132"/>
  <c r="M611" i="132"/>
  <c r="L611" i="132"/>
  <c r="A611" i="132"/>
  <c r="M610" i="132"/>
  <c r="L610" i="132"/>
  <c r="A610" i="132"/>
  <c r="M609" i="132"/>
  <c r="L609" i="132"/>
  <c r="A609" i="132"/>
  <c r="M608" i="132"/>
  <c r="L608" i="132"/>
  <c r="A608" i="132"/>
  <c r="M607" i="132"/>
  <c r="L607" i="132"/>
  <c r="A607" i="132"/>
  <c r="M606" i="132"/>
  <c r="L606" i="132"/>
  <c r="A606" i="132"/>
  <c r="M605" i="132"/>
  <c r="L605" i="132"/>
  <c r="A605" i="132"/>
  <c r="M604" i="132"/>
  <c r="L604" i="132"/>
  <c r="A604" i="132"/>
  <c r="M603" i="132"/>
  <c r="L603" i="132"/>
  <c r="A603" i="132"/>
  <c r="M602" i="132"/>
  <c r="L602" i="132"/>
  <c r="A602" i="132"/>
  <c r="M601" i="132"/>
  <c r="L601" i="132"/>
  <c r="A601" i="132"/>
  <c r="M600" i="132"/>
  <c r="L600" i="132"/>
  <c r="A600" i="132"/>
  <c r="M599" i="132"/>
  <c r="L599" i="132"/>
  <c r="A599" i="132"/>
  <c r="M598" i="132"/>
  <c r="L598" i="132"/>
  <c r="A598" i="132"/>
  <c r="M597" i="132"/>
  <c r="L597" i="132"/>
  <c r="A597" i="132"/>
  <c r="M596" i="132"/>
  <c r="L596" i="132"/>
  <c r="A596" i="132"/>
  <c r="M595" i="132"/>
  <c r="L595" i="132"/>
  <c r="A595" i="132"/>
  <c r="M594" i="132"/>
  <c r="L594" i="132"/>
  <c r="A594" i="132"/>
  <c r="M593" i="132"/>
  <c r="L593" i="132"/>
  <c r="A593" i="132"/>
  <c r="M592" i="132"/>
  <c r="L592" i="132"/>
  <c r="A592" i="132"/>
  <c r="M591" i="132"/>
  <c r="L591" i="132"/>
  <c r="A591" i="132"/>
  <c r="M590" i="132"/>
  <c r="L590" i="132"/>
  <c r="A590" i="132"/>
  <c r="M589" i="132"/>
  <c r="L589" i="132"/>
  <c r="A589" i="132"/>
  <c r="M588" i="132"/>
  <c r="L588" i="132"/>
  <c r="A588" i="132"/>
  <c r="M587" i="132"/>
  <c r="L587" i="132"/>
  <c r="A587" i="132"/>
  <c r="M586" i="132"/>
  <c r="L586" i="132"/>
  <c r="A586" i="132"/>
  <c r="M585" i="132"/>
  <c r="L585" i="132"/>
  <c r="A585" i="132"/>
  <c r="M584" i="132"/>
  <c r="L584" i="132"/>
  <c r="A584" i="132"/>
  <c r="M583" i="132"/>
  <c r="L583" i="132"/>
  <c r="A583" i="132"/>
  <c r="M582" i="132"/>
  <c r="L582" i="132"/>
  <c r="A582" i="132"/>
  <c r="M581" i="132"/>
  <c r="L581" i="132"/>
  <c r="A581" i="132"/>
  <c r="M580" i="132"/>
  <c r="L580" i="132"/>
  <c r="A580" i="132"/>
  <c r="M579" i="132"/>
  <c r="L579" i="132"/>
  <c r="A579" i="132"/>
  <c r="M578" i="132"/>
  <c r="L578" i="132"/>
  <c r="A578" i="132"/>
  <c r="M577" i="132"/>
  <c r="L577" i="132"/>
  <c r="A577" i="132"/>
  <c r="M576" i="132"/>
  <c r="L576" i="132"/>
  <c r="A576" i="132"/>
  <c r="M575" i="132"/>
  <c r="L575" i="132"/>
  <c r="A575" i="132"/>
  <c r="M574" i="132"/>
  <c r="L574" i="132"/>
  <c r="A574" i="132"/>
  <c r="M573" i="132"/>
  <c r="L573" i="132"/>
  <c r="A573" i="132"/>
  <c r="M572" i="132"/>
  <c r="L572" i="132"/>
  <c r="A572" i="132"/>
  <c r="M571" i="132"/>
  <c r="L571" i="132"/>
  <c r="A571" i="132"/>
  <c r="M570" i="132"/>
  <c r="L570" i="132"/>
  <c r="A570" i="132"/>
  <c r="M569" i="132"/>
  <c r="L569" i="132"/>
  <c r="A569" i="132"/>
  <c r="M568" i="132"/>
  <c r="L568" i="132"/>
  <c r="A568" i="132"/>
  <c r="M567" i="132"/>
  <c r="L567" i="132"/>
  <c r="A567" i="132"/>
  <c r="M566" i="132"/>
  <c r="L566" i="132"/>
  <c r="A566" i="132"/>
  <c r="M565" i="132"/>
  <c r="L565" i="132"/>
  <c r="A565" i="132"/>
  <c r="M564" i="132"/>
  <c r="L564" i="132"/>
  <c r="A564" i="132"/>
  <c r="M563" i="132"/>
  <c r="L563" i="132"/>
  <c r="A563" i="132"/>
  <c r="M562" i="132"/>
  <c r="L562" i="132"/>
  <c r="A562" i="132"/>
  <c r="M561" i="132"/>
  <c r="L561" i="132"/>
  <c r="A561" i="132"/>
  <c r="M560" i="132"/>
  <c r="L560" i="132"/>
  <c r="A560" i="132"/>
  <c r="M559" i="132"/>
  <c r="L559" i="132"/>
  <c r="A559" i="132"/>
  <c r="M558" i="132"/>
  <c r="L558" i="132"/>
  <c r="A558" i="132"/>
  <c r="M557" i="132"/>
  <c r="L557" i="132"/>
  <c r="A557" i="132"/>
  <c r="M556" i="132"/>
  <c r="L556" i="132"/>
  <c r="A556" i="132"/>
  <c r="M555" i="132"/>
  <c r="L555" i="132"/>
  <c r="A555" i="132"/>
  <c r="M554" i="132"/>
  <c r="L554" i="132"/>
  <c r="A554" i="132"/>
  <c r="M553" i="132"/>
  <c r="L553" i="132"/>
  <c r="A553" i="132"/>
  <c r="M552" i="132"/>
  <c r="L552" i="132"/>
  <c r="A552" i="132"/>
  <c r="M551" i="132"/>
  <c r="L551" i="132"/>
  <c r="A551" i="132"/>
  <c r="M550" i="132"/>
  <c r="L550" i="132"/>
  <c r="A550" i="132"/>
  <c r="M549" i="132"/>
  <c r="L549" i="132"/>
  <c r="A549" i="132"/>
  <c r="M548" i="132"/>
  <c r="L548" i="132"/>
  <c r="A548" i="132"/>
  <c r="M547" i="132"/>
  <c r="L547" i="132"/>
  <c r="A547" i="132"/>
  <c r="M546" i="132"/>
  <c r="L546" i="132"/>
  <c r="A546" i="132"/>
  <c r="M545" i="132"/>
  <c r="L545" i="132"/>
  <c r="A545" i="132"/>
  <c r="M544" i="132"/>
  <c r="L544" i="132"/>
  <c r="A544" i="132"/>
  <c r="M543" i="132"/>
  <c r="L543" i="132"/>
  <c r="A543" i="132"/>
  <c r="M542" i="132"/>
  <c r="L542" i="132"/>
  <c r="A542" i="132"/>
  <c r="M541" i="132"/>
  <c r="L541" i="132"/>
  <c r="A541" i="132"/>
  <c r="M540" i="132"/>
  <c r="L540" i="132"/>
  <c r="A540" i="132"/>
  <c r="M539" i="132"/>
  <c r="L539" i="132"/>
  <c r="A539" i="132"/>
  <c r="M538" i="132"/>
  <c r="L538" i="132"/>
  <c r="A538" i="132"/>
  <c r="M537" i="132"/>
  <c r="L537" i="132"/>
  <c r="A537" i="132"/>
  <c r="M536" i="132"/>
  <c r="L536" i="132"/>
  <c r="A536" i="132"/>
  <c r="M535" i="132"/>
  <c r="L535" i="132"/>
  <c r="A535" i="132"/>
  <c r="M534" i="132"/>
  <c r="L534" i="132"/>
  <c r="A534" i="132"/>
  <c r="M533" i="132"/>
  <c r="L533" i="132"/>
  <c r="A533" i="132"/>
  <c r="M532" i="132"/>
  <c r="L532" i="132"/>
  <c r="A532" i="132"/>
  <c r="M531" i="132"/>
  <c r="L531" i="132"/>
  <c r="A531" i="132"/>
  <c r="M530" i="132"/>
  <c r="L530" i="132"/>
  <c r="A530" i="132"/>
  <c r="M529" i="132"/>
  <c r="L529" i="132"/>
  <c r="A529" i="132"/>
  <c r="M528" i="132"/>
  <c r="L528" i="132"/>
  <c r="A528" i="132"/>
  <c r="M527" i="132"/>
  <c r="L527" i="132"/>
  <c r="A527" i="132"/>
  <c r="M526" i="132"/>
  <c r="L526" i="132"/>
  <c r="A526" i="132"/>
  <c r="M525" i="132"/>
  <c r="L525" i="132"/>
  <c r="A525" i="132"/>
  <c r="M524" i="132"/>
  <c r="L524" i="132"/>
  <c r="A524" i="132"/>
  <c r="M523" i="132"/>
  <c r="L523" i="132"/>
  <c r="A523" i="132"/>
  <c r="M522" i="132"/>
  <c r="L522" i="132"/>
  <c r="A522" i="132"/>
  <c r="M521" i="132"/>
  <c r="L521" i="132"/>
  <c r="A521" i="132"/>
  <c r="M520" i="132"/>
  <c r="L520" i="132"/>
  <c r="A520" i="132"/>
  <c r="M519" i="132"/>
  <c r="L519" i="132"/>
  <c r="A519" i="132"/>
  <c r="M518" i="132"/>
  <c r="L518" i="132"/>
  <c r="A518" i="132"/>
  <c r="M517" i="132"/>
  <c r="L517" i="132"/>
  <c r="A517" i="132"/>
  <c r="M516" i="132"/>
  <c r="L516" i="132"/>
  <c r="A516" i="132"/>
  <c r="M515" i="132"/>
  <c r="L515" i="132"/>
  <c r="A515" i="132"/>
  <c r="M514" i="132"/>
  <c r="L514" i="132"/>
  <c r="A514" i="132"/>
  <c r="M513" i="132"/>
  <c r="L513" i="132"/>
  <c r="A513" i="132"/>
  <c r="M512" i="132"/>
  <c r="L512" i="132"/>
  <c r="A512" i="132"/>
  <c r="M511" i="132"/>
  <c r="L511" i="132"/>
  <c r="A511" i="132"/>
  <c r="M510" i="132"/>
  <c r="L510" i="132"/>
  <c r="A510" i="132"/>
  <c r="M509" i="132"/>
  <c r="L509" i="132"/>
  <c r="A509" i="132"/>
  <c r="M508" i="132"/>
  <c r="L508" i="132"/>
  <c r="A508" i="132"/>
  <c r="M507" i="132"/>
  <c r="L507" i="132"/>
  <c r="A507" i="132"/>
  <c r="M506" i="132"/>
  <c r="L506" i="132"/>
  <c r="A506" i="132"/>
  <c r="M505" i="132"/>
  <c r="L505" i="132"/>
  <c r="A505" i="132"/>
  <c r="M504" i="132"/>
  <c r="L504" i="132"/>
  <c r="A504" i="132"/>
  <c r="M503" i="132"/>
  <c r="L503" i="132"/>
  <c r="A503" i="132"/>
  <c r="M502" i="132"/>
  <c r="L502" i="132"/>
  <c r="A502" i="132"/>
  <c r="M501" i="132"/>
  <c r="L501" i="132"/>
  <c r="A501" i="132"/>
  <c r="M500" i="132"/>
  <c r="L500" i="132"/>
  <c r="A500" i="132"/>
  <c r="M499" i="132"/>
  <c r="L499" i="132"/>
  <c r="A499" i="132"/>
  <c r="M498" i="132"/>
  <c r="L498" i="132"/>
  <c r="A498" i="132"/>
  <c r="M497" i="132"/>
  <c r="L497" i="132"/>
  <c r="A497" i="132"/>
  <c r="M496" i="132"/>
  <c r="L496" i="132"/>
  <c r="A496" i="132"/>
  <c r="M495" i="132"/>
  <c r="L495" i="132"/>
  <c r="A495" i="132"/>
  <c r="M494" i="132"/>
  <c r="L494" i="132"/>
  <c r="A494" i="132"/>
  <c r="M493" i="132"/>
  <c r="L493" i="132"/>
  <c r="A493" i="132"/>
  <c r="M492" i="132"/>
  <c r="L492" i="132"/>
  <c r="A492" i="132"/>
  <c r="M491" i="132"/>
  <c r="L491" i="132"/>
  <c r="A491" i="132"/>
  <c r="M490" i="132"/>
  <c r="L490" i="132"/>
  <c r="A490" i="132"/>
  <c r="M489" i="132"/>
  <c r="L489" i="132"/>
  <c r="A489" i="132"/>
  <c r="M488" i="132"/>
  <c r="L488" i="132"/>
  <c r="A488" i="132"/>
  <c r="M487" i="132"/>
  <c r="L487" i="132"/>
  <c r="A487" i="132"/>
  <c r="M486" i="132"/>
  <c r="L486" i="132"/>
  <c r="A486" i="132"/>
  <c r="M485" i="132"/>
  <c r="L485" i="132"/>
  <c r="A485" i="132"/>
  <c r="M484" i="132"/>
  <c r="L484" i="132"/>
  <c r="A484" i="132"/>
  <c r="M483" i="132"/>
  <c r="L483" i="132"/>
  <c r="A483" i="132"/>
  <c r="M482" i="132"/>
  <c r="L482" i="132"/>
  <c r="A482" i="132"/>
  <c r="M481" i="132"/>
  <c r="L481" i="132"/>
  <c r="A481" i="132"/>
  <c r="M480" i="132"/>
  <c r="L480" i="132"/>
  <c r="A480" i="132"/>
  <c r="M479" i="132"/>
  <c r="L479" i="132"/>
  <c r="A479" i="132"/>
  <c r="M478" i="132"/>
  <c r="L478" i="132"/>
  <c r="A478" i="132"/>
  <c r="M477" i="132"/>
  <c r="L477" i="132"/>
  <c r="A477" i="132"/>
  <c r="M476" i="132"/>
  <c r="L476" i="132"/>
  <c r="A476" i="132"/>
  <c r="M475" i="132"/>
  <c r="L475" i="132"/>
  <c r="A475" i="132"/>
  <c r="M474" i="132"/>
  <c r="L474" i="132"/>
  <c r="A474" i="132"/>
  <c r="M473" i="132"/>
  <c r="L473" i="132"/>
  <c r="A473" i="132"/>
  <c r="M472" i="132"/>
  <c r="L472" i="132"/>
  <c r="A472" i="132"/>
  <c r="M471" i="132"/>
  <c r="L471" i="132"/>
  <c r="A471" i="132"/>
  <c r="M470" i="132"/>
  <c r="L470" i="132"/>
  <c r="A470" i="132"/>
  <c r="M469" i="132"/>
  <c r="L469" i="132"/>
  <c r="A469" i="132"/>
  <c r="M468" i="132"/>
  <c r="L468" i="132"/>
  <c r="A468" i="132"/>
  <c r="M467" i="132"/>
  <c r="L467" i="132"/>
  <c r="A467" i="132"/>
  <c r="M466" i="132"/>
  <c r="L466" i="132"/>
  <c r="A466" i="132"/>
  <c r="M465" i="132"/>
  <c r="L465" i="132"/>
  <c r="A465" i="132"/>
  <c r="M464" i="132"/>
  <c r="L464" i="132"/>
  <c r="A464" i="132"/>
  <c r="M463" i="132"/>
  <c r="L463" i="132"/>
  <c r="A463" i="132"/>
  <c r="M462" i="132"/>
  <c r="L462" i="132"/>
  <c r="A462" i="132"/>
  <c r="M461" i="132"/>
  <c r="L461" i="132"/>
  <c r="A461" i="132"/>
  <c r="M460" i="132"/>
  <c r="L460" i="132"/>
  <c r="A460" i="132"/>
  <c r="M459" i="132"/>
  <c r="L459" i="132"/>
  <c r="A459" i="132"/>
  <c r="M458" i="132"/>
  <c r="L458" i="132"/>
  <c r="A458" i="132"/>
  <c r="M457" i="132"/>
  <c r="L457" i="132"/>
  <c r="A457" i="132"/>
  <c r="M456" i="132"/>
  <c r="L456" i="132"/>
  <c r="A456" i="132"/>
  <c r="M455" i="132"/>
  <c r="L455" i="132"/>
  <c r="A455" i="132"/>
  <c r="M454" i="132"/>
  <c r="L454" i="132"/>
  <c r="A454" i="132"/>
  <c r="M453" i="132"/>
  <c r="L453" i="132"/>
  <c r="A453" i="132"/>
  <c r="M452" i="132"/>
  <c r="L452" i="132"/>
  <c r="A452" i="132"/>
  <c r="M451" i="132"/>
  <c r="L451" i="132"/>
  <c r="A451" i="132"/>
  <c r="M450" i="132"/>
  <c r="L450" i="132"/>
  <c r="A450" i="132"/>
  <c r="M449" i="132"/>
  <c r="L449" i="132"/>
  <c r="A449" i="132"/>
  <c r="M448" i="132"/>
  <c r="L448" i="132"/>
  <c r="A448" i="132"/>
  <c r="M447" i="132"/>
  <c r="L447" i="132"/>
  <c r="A447" i="132"/>
  <c r="M446" i="132"/>
  <c r="L446" i="132"/>
  <c r="A446" i="132"/>
  <c r="M445" i="132"/>
  <c r="L445" i="132"/>
  <c r="A445" i="132"/>
  <c r="M444" i="132"/>
  <c r="L444" i="132"/>
  <c r="A444" i="132"/>
  <c r="M443" i="132"/>
  <c r="L443" i="132"/>
  <c r="A443" i="132"/>
  <c r="M442" i="132"/>
  <c r="L442" i="132"/>
  <c r="A442" i="132"/>
  <c r="M441" i="132"/>
  <c r="L441" i="132"/>
  <c r="A441" i="132"/>
  <c r="M440" i="132"/>
  <c r="L440" i="132"/>
  <c r="A440" i="132"/>
  <c r="M439" i="132"/>
  <c r="L439" i="132"/>
  <c r="A439" i="132"/>
  <c r="M438" i="132"/>
  <c r="L438" i="132"/>
  <c r="A438" i="132"/>
  <c r="M437" i="132"/>
  <c r="L437" i="132"/>
  <c r="A437" i="132"/>
  <c r="M436" i="132"/>
  <c r="L436" i="132"/>
  <c r="A436" i="132"/>
  <c r="M435" i="132"/>
  <c r="L435" i="132"/>
  <c r="A435" i="132"/>
  <c r="M434" i="132"/>
  <c r="L434" i="132"/>
  <c r="A434" i="132"/>
  <c r="M433" i="132"/>
  <c r="L433" i="132"/>
  <c r="A433" i="132"/>
  <c r="M432" i="132"/>
  <c r="L432" i="132"/>
  <c r="A432" i="132"/>
  <c r="M431" i="132"/>
  <c r="L431" i="132"/>
  <c r="A431" i="132"/>
  <c r="M430" i="132"/>
  <c r="L430" i="132"/>
  <c r="A430" i="132"/>
  <c r="M429" i="132"/>
  <c r="L429" i="132"/>
  <c r="A429" i="132"/>
  <c r="M428" i="132"/>
  <c r="L428" i="132"/>
  <c r="A428" i="132"/>
  <c r="M427" i="132"/>
  <c r="L427" i="132"/>
  <c r="A427" i="132"/>
  <c r="M426" i="132"/>
  <c r="L426" i="132"/>
  <c r="A426" i="132"/>
  <c r="M425" i="132"/>
  <c r="L425" i="132"/>
  <c r="A425" i="132"/>
  <c r="M424" i="132"/>
  <c r="L424" i="132"/>
  <c r="A424" i="132"/>
  <c r="M423" i="132"/>
  <c r="L423" i="132"/>
  <c r="A423" i="132"/>
  <c r="M422" i="132"/>
  <c r="L422" i="132"/>
  <c r="A422" i="132"/>
  <c r="M421" i="132"/>
  <c r="L421" i="132"/>
  <c r="A421" i="132"/>
  <c r="M420" i="132"/>
  <c r="L420" i="132"/>
  <c r="A420" i="132"/>
  <c r="M419" i="132"/>
  <c r="L419" i="132"/>
  <c r="A419" i="132"/>
  <c r="M418" i="132"/>
  <c r="L418" i="132"/>
  <c r="A418" i="132"/>
  <c r="M417" i="132"/>
  <c r="L417" i="132"/>
  <c r="A417" i="132"/>
  <c r="M416" i="132"/>
  <c r="L416" i="132"/>
  <c r="A416" i="132"/>
  <c r="M415" i="132"/>
  <c r="L415" i="132"/>
  <c r="A415" i="132"/>
  <c r="M414" i="132"/>
  <c r="L414" i="132"/>
  <c r="A414" i="132"/>
  <c r="M413" i="132"/>
  <c r="L413" i="132"/>
  <c r="A413" i="132"/>
  <c r="M412" i="132"/>
  <c r="L412" i="132"/>
  <c r="A412" i="132"/>
  <c r="M411" i="132"/>
  <c r="L411" i="132"/>
  <c r="A411" i="132"/>
  <c r="M410" i="132"/>
  <c r="L410" i="132"/>
  <c r="A410" i="132"/>
  <c r="M409" i="132"/>
  <c r="L409" i="132"/>
  <c r="A409" i="132"/>
  <c r="M408" i="132"/>
  <c r="L408" i="132"/>
  <c r="A408" i="132"/>
  <c r="M407" i="132"/>
  <c r="L407" i="132"/>
  <c r="A407" i="132"/>
  <c r="M406" i="132"/>
  <c r="L406" i="132"/>
  <c r="A406" i="132"/>
  <c r="M405" i="132"/>
  <c r="L405" i="132"/>
  <c r="A405" i="132"/>
  <c r="M404" i="132"/>
  <c r="L404" i="132"/>
  <c r="A404" i="132"/>
  <c r="M403" i="132"/>
  <c r="L403" i="132"/>
  <c r="A403" i="132"/>
  <c r="M402" i="132"/>
  <c r="L402" i="132"/>
  <c r="A402" i="132"/>
  <c r="M401" i="132"/>
  <c r="L401" i="132"/>
  <c r="A401" i="132"/>
  <c r="M400" i="132"/>
  <c r="L400" i="132"/>
  <c r="A400" i="132"/>
  <c r="M399" i="132"/>
  <c r="L399" i="132"/>
  <c r="A399" i="132"/>
  <c r="M398" i="132"/>
  <c r="L398" i="132"/>
  <c r="A398" i="132"/>
  <c r="M397" i="132"/>
  <c r="L397" i="132"/>
  <c r="A397" i="132"/>
  <c r="M396" i="132"/>
  <c r="L396" i="132"/>
  <c r="A396" i="132"/>
  <c r="M395" i="132"/>
  <c r="L395" i="132"/>
  <c r="A395" i="132"/>
  <c r="M394" i="132"/>
  <c r="L394" i="132"/>
  <c r="A394" i="132"/>
  <c r="M393" i="132"/>
  <c r="L393" i="132"/>
  <c r="A393" i="132"/>
  <c r="M392" i="132"/>
  <c r="L392" i="132"/>
  <c r="A392" i="132"/>
  <c r="M391" i="132"/>
  <c r="L391" i="132"/>
  <c r="A391" i="132"/>
  <c r="M390" i="132"/>
  <c r="L390" i="132"/>
  <c r="A390" i="132"/>
  <c r="M389" i="132"/>
  <c r="L389" i="132"/>
  <c r="A389" i="132"/>
  <c r="M388" i="132"/>
  <c r="L388" i="132"/>
  <c r="A388" i="132"/>
  <c r="M387" i="132"/>
  <c r="L387" i="132"/>
  <c r="A387" i="132"/>
  <c r="M386" i="132"/>
  <c r="L386" i="132"/>
  <c r="A386" i="132"/>
  <c r="M385" i="132"/>
  <c r="L385" i="132"/>
  <c r="A385" i="132"/>
  <c r="M384" i="132"/>
  <c r="L384" i="132"/>
  <c r="A384" i="132"/>
  <c r="M383" i="132"/>
  <c r="L383" i="132"/>
  <c r="A383" i="132"/>
  <c r="M382" i="132"/>
  <c r="L382" i="132"/>
  <c r="A382" i="132"/>
  <c r="M381" i="132"/>
  <c r="L381" i="132"/>
  <c r="A381" i="132"/>
  <c r="M380" i="132"/>
  <c r="L380" i="132"/>
  <c r="A380" i="132"/>
  <c r="M379" i="132"/>
  <c r="L379" i="132"/>
  <c r="A379" i="132"/>
  <c r="M378" i="132"/>
  <c r="L378" i="132"/>
  <c r="A378" i="132"/>
  <c r="M377" i="132"/>
  <c r="L377" i="132"/>
  <c r="A377" i="132"/>
  <c r="M376" i="132"/>
  <c r="L376" i="132"/>
  <c r="A376" i="132"/>
  <c r="M375" i="132"/>
  <c r="L375" i="132"/>
  <c r="A375" i="132"/>
  <c r="M374" i="132"/>
  <c r="L374" i="132"/>
  <c r="A374" i="132"/>
  <c r="M373" i="132"/>
  <c r="L373" i="132"/>
  <c r="A373" i="132"/>
  <c r="M372" i="132"/>
  <c r="L372" i="132"/>
  <c r="A372" i="132"/>
  <c r="M371" i="132"/>
  <c r="L371" i="132"/>
  <c r="A371" i="132"/>
  <c r="M370" i="132"/>
  <c r="L370" i="132"/>
  <c r="A370" i="132"/>
  <c r="M369" i="132"/>
  <c r="L369" i="132"/>
  <c r="A369" i="132"/>
  <c r="M368" i="132"/>
  <c r="L368" i="132"/>
  <c r="A368" i="132"/>
  <c r="M367" i="132"/>
  <c r="L367" i="132"/>
  <c r="A367" i="132"/>
  <c r="M366" i="132"/>
  <c r="L366" i="132"/>
  <c r="A366" i="132"/>
  <c r="M365" i="132"/>
  <c r="L365" i="132"/>
  <c r="A365" i="132"/>
  <c r="M364" i="132"/>
  <c r="L364" i="132"/>
  <c r="A364" i="132"/>
  <c r="M363" i="132"/>
  <c r="L363" i="132"/>
  <c r="A363" i="132"/>
  <c r="M362" i="132"/>
  <c r="L362" i="132"/>
  <c r="A362" i="132"/>
  <c r="M361" i="132"/>
  <c r="L361" i="132"/>
  <c r="A361" i="132"/>
  <c r="M360" i="132"/>
  <c r="L360" i="132"/>
  <c r="A360" i="132"/>
  <c r="M359" i="132"/>
  <c r="L359" i="132"/>
  <c r="A359" i="132"/>
  <c r="M358" i="132"/>
  <c r="L358" i="132"/>
  <c r="A358" i="132"/>
  <c r="M357" i="132"/>
  <c r="L357" i="132"/>
  <c r="A357" i="132"/>
  <c r="M356" i="132"/>
  <c r="L356" i="132"/>
  <c r="A356" i="132"/>
  <c r="M355" i="132"/>
  <c r="L355" i="132"/>
  <c r="A355" i="132"/>
  <c r="M354" i="132"/>
  <c r="L354" i="132"/>
  <c r="A354" i="132"/>
  <c r="M353" i="132"/>
  <c r="L353" i="132"/>
  <c r="A353" i="132"/>
  <c r="M352" i="132"/>
  <c r="L352" i="132"/>
  <c r="A352" i="132"/>
  <c r="M351" i="132"/>
  <c r="L351" i="132"/>
  <c r="A351" i="132"/>
  <c r="M350" i="132"/>
  <c r="L350" i="132"/>
  <c r="A350" i="132"/>
  <c r="M349" i="132"/>
  <c r="L349" i="132"/>
  <c r="A349" i="132"/>
  <c r="M348" i="132"/>
  <c r="L348" i="132"/>
  <c r="A348" i="132"/>
  <c r="M347" i="132"/>
  <c r="L347" i="132"/>
  <c r="A347" i="132"/>
  <c r="M346" i="132"/>
  <c r="L346" i="132"/>
  <c r="A346" i="132"/>
  <c r="M345" i="132"/>
  <c r="L345" i="132"/>
  <c r="A345" i="132"/>
  <c r="M344" i="132"/>
  <c r="L344" i="132"/>
  <c r="A344" i="132"/>
  <c r="M343" i="132"/>
  <c r="L343" i="132"/>
  <c r="A343" i="132"/>
  <c r="M342" i="132"/>
  <c r="L342" i="132"/>
  <c r="A342" i="132"/>
  <c r="M341" i="132"/>
  <c r="L341" i="132"/>
  <c r="A341" i="132"/>
  <c r="M340" i="132"/>
  <c r="L340" i="132"/>
  <c r="A340" i="132"/>
  <c r="M339" i="132"/>
  <c r="L339" i="132"/>
  <c r="A339" i="132"/>
  <c r="M338" i="132"/>
  <c r="L338" i="132"/>
  <c r="A338" i="132"/>
  <c r="M337" i="132"/>
  <c r="L337" i="132"/>
  <c r="A337" i="132"/>
  <c r="M336" i="132"/>
  <c r="L336" i="132"/>
  <c r="A336" i="132"/>
  <c r="M335" i="132"/>
  <c r="L335" i="132"/>
  <c r="A335" i="132"/>
  <c r="M334" i="132"/>
  <c r="L334" i="132"/>
  <c r="A334" i="132"/>
  <c r="M333" i="132"/>
  <c r="L333" i="132"/>
  <c r="A333" i="132"/>
  <c r="M332" i="132"/>
  <c r="L332" i="132"/>
  <c r="A332" i="132"/>
  <c r="M331" i="132"/>
  <c r="L331" i="132"/>
  <c r="A331" i="132"/>
  <c r="M330" i="132"/>
  <c r="L330" i="132"/>
  <c r="A330" i="132"/>
  <c r="M329" i="132"/>
  <c r="L329" i="132"/>
  <c r="A329" i="132"/>
  <c r="M328" i="132"/>
  <c r="L328" i="132"/>
  <c r="A328" i="132"/>
  <c r="M327" i="132"/>
  <c r="L327" i="132"/>
  <c r="A327" i="132"/>
  <c r="M326" i="132"/>
  <c r="L326" i="132"/>
  <c r="A326" i="132"/>
  <c r="M325" i="132"/>
  <c r="L325" i="132"/>
  <c r="A325" i="132"/>
  <c r="M324" i="132"/>
  <c r="L324" i="132"/>
  <c r="A324" i="132"/>
  <c r="M323" i="132"/>
  <c r="L323" i="132"/>
  <c r="A323" i="132"/>
  <c r="M322" i="132"/>
  <c r="L322" i="132"/>
  <c r="A322" i="132"/>
  <c r="M321" i="132"/>
  <c r="L321" i="132"/>
  <c r="A321" i="132"/>
  <c r="M320" i="132"/>
  <c r="L320" i="132"/>
  <c r="A320" i="132"/>
  <c r="M319" i="132"/>
  <c r="L319" i="132"/>
  <c r="A319" i="132"/>
  <c r="M318" i="132"/>
  <c r="L318" i="132"/>
  <c r="A318" i="132"/>
  <c r="M317" i="132"/>
  <c r="L317" i="132"/>
  <c r="A317" i="132"/>
  <c r="M316" i="132"/>
  <c r="L316" i="132"/>
  <c r="A316" i="132"/>
  <c r="M315" i="132"/>
  <c r="L315" i="132"/>
  <c r="A315" i="132"/>
  <c r="M314" i="132"/>
  <c r="L314" i="132"/>
  <c r="A314" i="132"/>
  <c r="M313" i="132"/>
  <c r="L313" i="132"/>
  <c r="A313" i="132"/>
  <c r="M312" i="132"/>
  <c r="L312" i="132"/>
  <c r="A312" i="132"/>
  <c r="M311" i="132"/>
  <c r="L311" i="132"/>
  <c r="A311" i="132"/>
  <c r="M310" i="132"/>
  <c r="L310" i="132"/>
  <c r="A310" i="132"/>
  <c r="M309" i="132"/>
  <c r="L309" i="132"/>
  <c r="A309" i="132"/>
  <c r="M308" i="132"/>
  <c r="L308" i="132"/>
  <c r="A308" i="132"/>
  <c r="M307" i="132"/>
  <c r="L307" i="132"/>
  <c r="A307" i="132"/>
  <c r="M306" i="132"/>
  <c r="L306" i="132"/>
  <c r="A306" i="132"/>
  <c r="M305" i="132"/>
  <c r="L305" i="132"/>
  <c r="A305" i="132"/>
  <c r="M304" i="132"/>
  <c r="L304" i="132"/>
  <c r="A304" i="132"/>
  <c r="M303" i="132"/>
  <c r="L303" i="132"/>
  <c r="A303" i="132"/>
  <c r="M302" i="132"/>
  <c r="L302" i="132"/>
  <c r="A302" i="132"/>
  <c r="M301" i="132"/>
  <c r="L301" i="132"/>
  <c r="A301" i="132"/>
  <c r="M300" i="132"/>
  <c r="L300" i="132"/>
  <c r="A300" i="132"/>
  <c r="M299" i="132"/>
  <c r="L299" i="132"/>
  <c r="A299" i="132"/>
  <c r="M298" i="132"/>
  <c r="L298" i="132"/>
  <c r="A298" i="132"/>
  <c r="M297" i="132"/>
  <c r="L297" i="132"/>
  <c r="A297" i="132"/>
  <c r="M296" i="132"/>
  <c r="L296" i="132"/>
  <c r="A296" i="132"/>
  <c r="M295" i="132"/>
  <c r="L295" i="132"/>
  <c r="A295" i="132"/>
  <c r="M294" i="132"/>
  <c r="L294" i="132"/>
  <c r="A294" i="132"/>
  <c r="M293" i="132"/>
  <c r="L293" i="132"/>
  <c r="A293" i="132"/>
  <c r="M292" i="132"/>
  <c r="L292" i="132"/>
  <c r="A292" i="132"/>
  <c r="M291" i="132"/>
  <c r="L291" i="132"/>
  <c r="A291" i="132"/>
  <c r="M290" i="132"/>
  <c r="L290" i="132"/>
  <c r="A290" i="132"/>
  <c r="M289" i="132"/>
  <c r="L289" i="132"/>
  <c r="A289" i="132"/>
  <c r="M288" i="132"/>
  <c r="L288" i="132"/>
  <c r="A288" i="132"/>
  <c r="M287" i="132"/>
  <c r="L287" i="132"/>
  <c r="A287" i="132"/>
  <c r="M286" i="132"/>
  <c r="L286" i="132"/>
  <c r="A286" i="132"/>
  <c r="M285" i="132"/>
  <c r="L285" i="132"/>
  <c r="A285" i="132"/>
  <c r="M284" i="132"/>
  <c r="L284" i="132"/>
  <c r="A284" i="132"/>
  <c r="M283" i="132"/>
  <c r="L283" i="132"/>
  <c r="A283" i="132"/>
  <c r="M282" i="132"/>
  <c r="L282" i="132"/>
  <c r="A282" i="132"/>
  <c r="M281" i="132"/>
  <c r="L281" i="132"/>
  <c r="A281" i="132"/>
  <c r="M280" i="132"/>
  <c r="L280" i="132"/>
  <c r="A280" i="132"/>
  <c r="M279" i="132"/>
  <c r="L279" i="132"/>
  <c r="A279" i="132"/>
  <c r="M278" i="132"/>
  <c r="L278" i="132"/>
  <c r="A278" i="132"/>
  <c r="M277" i="132"/>
  <c r="L277" i="132"/>
  <c r="A277" i="132"/>
  <c r="M276" i="132"/>
  <c r="L276" i="132"/>
  <c r="A276" i="132"/>
  <c r="M275" i="132"/>
  <c r="L275" i="132"/>
  <c r="A275" i="132"/>
  <c r="M274" i="132"/>
  <c r="L274" i="132"/>
  <c r="A274" i="132"/>
  <c r="M273" i="132"/>
  <c r="L273" i="132"/>
  <c r="A273" i="132"/>
  <c r="M272" i="132"/>
  <c r="L272" i="132"/>
  <c r="A272" i="132"/>
  <c r="M271" i="132"/>
  <c r="L271" i="132"/>
  <c r="A271" i="132"/>
  <c r="M270" i="132"/>
  <c r="L270" i="132"/>
  <c r="A270" i="132"/>
  <c r="M269" i="132"/>
  <c r="L269" i="132"/>
  <c r="A269" i="132"/>
  <c r="M268" i="132"/>
  <c r="L268" i="132"/>
  <c r="A268" i="132"/>
  <c r="M267" i="132"/>
  <c r="L267" i="132"/>
  <c r="A267" i="132"/>
  <c r="M266" i="132"/>
  <c r="L266" i="132"/>
  <c r="A266" i="132"/>
  <c r="M265" i="132"/>
  <c r="L265" i="132"/>
  <c r="A265" i="132"/>
  <c r="M264" i="132"/>
  <c r="L264" i="132"/>
  <c r="A264" i="132"/>
  <c r="M263" i="132"/>
  <c r="L263" i="132"/>
  <c r="A263" i="132"/>
  <c r="M262" i="132"/>
  <c r="L262" i="132"/>
  <c r="A262" i="132"/>
  <c r="M261" i="132"/>
  <c r="L261" i="132"/>
  <c r="A261" i="132"/>
  <c r="M260" i="132"/>
  <c r="L260" i="132"/>
  <c r="A260" i="132"/>
  <c r="M259" i="132"/>
  <c r="L259" i="132"/>
  <c r="A259" i="132"/>
  <c r="M258" i="132"/>
  <c r="L258" i="132"/>
  <c r="A258" i="132"/>
  <c r="M257" i="132"/>
  <c r="L257" i="132"/>
  <c r="A257" i="132"/>
  <c r="M256" i="132"/>
  <c r="L256" i="132"/>
  <c r="A256" i="132"/>
  <c r="M255" i="132"/>
  <c r="L255" i="132"/>
  <c r="A255" i="132"/>
  <c r="M254" i="132"/>
  <c r="L254" i="132"/>
  <c r="A254" i="132"/>
  <c r="M253" i="132"/>
  <c r="L253" i="132"/>
  <c r="A253" i="132"/>
  <c r="M252" i="132"/>
  <c r="L252" i="132"/>
  <c r="A252" i="132"/>
  <c r="M251" i="132"/>
  <c r="L251" i="132"/>
  <c r="A251" i="132"/>
  <c r="M250" i="132"/>
  <c r="L250" i="132"/>
  <c r="A250" i="132"/>
  <c r="M249" i="132"/>
  <c r="L249" i="132"/>
  <c r="A249" i="132"/>
  <c r="M248" i="132"/>
  <c r="L248" i="132"/>
  <c r="A248" i="132"/>
  <c r="M247" i="132"/>
  <c r="L247" i="132"/>
  <c r="A247" i="132"/>
  <c r="M246" i="132"/>
  <c r="L246" i="132"/>
  <c r="A246" i="132"/>
  <c r="M245" i="132"/>
  <c r="L245" i="132"/>
  <c r="A245" i="132"/>
  <c r="M244" i="132"/>
  <c r="L244" i="132"/>
  <c r="A244" i="132"/>
  <c r="M243" i="132"/>
  <c r="L243" i="132"/>
  <c r="A243" i="132"/>
  <c r="M242" i="132"/>
  <c r="L242" i="132"/>
  <c r="A242" i="132"/>
  <c r="M241" i="132"/>
  <c r="L241" i="132"/>
  <c r="A241" i="132"/>
  <c r="M240" i="132"/>
  <c r="L240" i="132"/>
  <c r="A240" i="132"/>
  <c r="M239" i="132"/>
  <c r="L239" i="132"/>
  <c r="A239" i="132"/>
  <c r="M238" i="132"/>
  <c r="L238" i="132"/>
  <c r="A238" i="132"/>
  <c r="M237" i="132"/>
  <c r="L237" i="132"/>
  <c r="A237" i="132"/>
  <c r="M236" i="132"/>
  <c r="L236" i="132"/>
  <c r="A236" i="132"/>
  <c r="M235" i="132"/>
  <c r="L235" i="132"/>
  <c r="A235" i="132"/>
  <c r="M234" i="132"/>
  <c r="L234" i="132"/>
  <c r="A234" i="132"/>
  <c r="M233" i="132"/>
  <c r="L233" i="132"/>
  <c r="A233" i="132"/>
  <c r="M232" i="132"/>
  <c r="L232" i="132"/>
  <c r="A232" i="132"/>
  <c r="M231" i="132"/>
  <c r="L231" i="132"/>
  <c r="A231" i="132"/>
  <c r="M230" i="132"/>
  <c r="L230" i="132"/>
  <c r="A230" i="132"/>
  <c r="M229" i="132"/>
  <c r="L229" i="132"/>
  <c r="A229" i="132"/>
  <c r="M228" i="132"/>
  <c r="L228" i="132"/>
  <c r="A228" i="132"/>
  <c r="M227" i="132"/>
  <c r="L227" i="132"/>
  <c r="A227" i="132"/>
  <c r="M226" i="132"/>
  <c r="L226" i="132"/>
  <c r="A226" i="132"/>
  <c r="M225" i="132"/>
  <c r="L225" i="132"/>
  <c r="A225" i="132"/>
  <c r="M224" i="132"/>
  <c r="L224" i="132"/>
  <c r="A224" i="132"/>
  <c r="M223" i="132"/>
  <c r="L223" i="132"/>
  <c r="A223" i="132"/>
  <c r="M222" i="132"/>
  <c r="L222" i="132"/>
  <c r="A222" i="132"/>
  <c r="M221" i="132"/>
  <c r="L221" i="132"/>
  <c r="A221" i="132"/>
  <c r="M220" i="132"/>
  <c r="L220" i="132"/>
  <c r="A220" i="132"/>
  <c r="M219" i="132"/>
  <c r="L219" i="132"/>
  <c r="A219" i="132"/>
  <c r="M218" i="132"/>
  <c r="L218" i="132"/>
  <c r="A218" i="132"/>
  <c r="M217" i="132"/>
  <c r="L217" i="132"/>
  <c r="A217" i="132"/>
  <c r="M216" i="132"/>
  <c r="L216" i="132"/>
  <c r="A216" i="132"/>
  <c r="M215" i="132"/>
  <c r="L215" i="132"/>
  <c r="A215" i="132"/>
  <c r="M214" i="132"/>
  <c r="L214" i="132"/>
  <c r="A214" i="132"/>
  <c r="M213" i="132"/>
  <c r="L213" i="132"/>
  <c r="A213" i="132"/>
  <c r="M212" i="132"/>
  <c r="L212" i="132"/>
  <c r="A212" i="132"/>
  <c r="M211" i="132"/>
  <c r="L211" i="132"/>
  <c r="A211" i="132"/>
  <c r="M210" i="132"/>
  <c r="L210" i="132"/>
  <c r="A210" i="132"/>
  <c r="M209" i="132"/>
  <c r="L209" i="132"/>
  <c r="A209" i="132"/>
  <c r="M208" i="132"/>
  <c r="L208" i="132"/>
  <c r="A208" i="132"/>
  <c r="M207" i="132"/>
  <c r="L207" i="132"/>
  <c r="A207" i="132"/>
  <c r="M206" i="132"/>
  <c r="L206" i="132"/>
  <c r="A206" i="132"/>
  <c r="M205" i="132"/>
  <c r="L205" i="132"/>
  <c r="A205" i="132"/>
  <c r="M204" i="132"/>
  <c r="L204" i="132"/>
  <c r="A204" i="132"/>
  <c r="M203" i="132"/>
  <c r="L203" i="132"/>
  <c r="A203" i="132"/>
  <c r="M202" i="132"/>
  <c r="L202" i="132"/>
  <c r="A202" i="132"/>
  <c r="M201" i="132"/>
  <c r="L201" i="132"/>
  <c r="A201" i="132"/>
  <c r="M200" i="132"/>
  <c r="L200" i="132"/>
  <c r="A200" i="132"/>
  <c r="M199" i="132"/>
  <c r="L199" i="132"/>
  <c r="A199" i="132"/>
  <c r="M198" i="132"/>
  <c r="L198" i="132"/>
  <c r="A198" i="132"/>
  <c r="M197" i="132"/>
  <c r="L197" i="132"/>
  <c r="A197" i="132"/>
  <c r="M196" i="132"/>
  <c r="L196" i="132"/>
  <c r="A196" i="132"/>
  <c r="M195" i="132"/>
  <c r="L195" i="132"/>
  <c r="A195" i="132"/>
  <c r="M194" i="132"/>
  <c r="L194" i="132"/>
  <c r="A194" i="132"/>
  <c r="M193" i="132"/>
  <c r="L193" i="132"/>
  <c r="A193" i="132"/>
  <c r="M192" i="132"/>
  <c r="L192" i="132"/>
  <c r="A192" i="132"/>
  <c r="M191" i="132"/>
  <c r="L191" i="132"/>
  <c r="A191" i="132"/>
  <c r="M190" i="132"/>
  <c r="L190" i="132"/>
  <c r="A190" i="132"/>
  <c r="M189" i="132"/>
  <c r="L189" i="132"/>
  <c r="A189" i="132"/>
  <c r="M188" i="132"/>
  <c r="L188" i="132"/>
  <c r="A188" i="132"/>
  <c r="M187" i="132"/>
  <c r="L187" i="132"/>
  <c r="A187" i="132"/>
  <c r="M186" i="132"/>
  <c r="L186" i="132"/>
  <c r="A186" i="132"/>
  <c r="M185" i="132"/>
  <c r="L185" i="132"/>
  <c r="A185" i="132"/>
  <c r="M184" i="132"/>
  <c r="L184" i="132"/>
  <c r="A184" i="132"/>
  <c r="M183" i="132"/>
  <c r="L183" i="132"/>
  <c r="A183" i="132"/>
  <c r="M182" i="132"/>
  <c r="L182" i="132"/>
  <c r="A182" i="132"/>
  <c r="M181" i="132"/>
  <c r="L181" i="132"/>
  <c r="A181" i="132"/>
  <c r="M180" i="132"/>
  <c r="L180" i="132"/>
  <c r="A180" i="132"/>
  <c r="M179" i="132"/>
  <c r="L179" i="132"/>
  <c r="A179" i="132"/>
  <c r="M178" i="132"/>
  <c r="L178" i="132"/>
  <c r="A178" i="132"/>
  <c r="M177" i="132"/>
  <c r="L177" i="132"/>
  <c r="A177" i="132"/>
  <c r="M176" i="132"/>
  <c r="L176" i="132"/>
  <c r="A176" i="132"/>
  <c r="M175" i="132"/>
  <c r="L175" i="132"/>
  <c r="A175" i="132"/>
  <c r="M174" i="132"/>
  <c r="L174" i="132"/>
  <c r="A174" i="132"/>
  <c r="M173" i="132"/>
  <c r="L173" i="132"/>
  <c r="A173" i="132"/>
  <c r="M172" i="132"/>
  <c r="L172" i="132"/>
  <c r="A172" i="132"/>
  <c r="M171" i="132"/>
  <c r="L171" i="132"/>
  <c r="A171" i="132"/>
  <c r="M170" i="132"/>
  <c r="L170" i="132"/>
  <c r="A170" i="132"/>
  <c r="M169" i="132"/>
  <c r="L169" i="132"/>
  <c r="A169" i="132"/>
  <c r="M168" i="132"/>
  <c r="L168" i="132"/>
  <c r="A168" i="132"/>
  <c r="M167" i="132"/>
  <c r="L167" i="132"/>
  <c r="A167" i="132"/>
  <c r="M166" i="132"/>
  <c r="L166" i="132"/>
  <c r="A166" i="132"/>
  <c r="M165" i="132"/>
  <c r="L165" i="132"/>
  <c r="A165" i="132"/>
  <c r="M164" i="132"/>
  <c r="L164" i="132"/>
  <c r="A164" i="132"/>
  <c r="M163" i="132"/>
  <c r="L163" i="132"/>
  <c r="A163" i="132"/>
  <c r="M162" i="132"/>
  <c r="L162" i="132"/>
  <c r="A162" i="132"/>
  <c r="M161" i="132"/>
  <c r="L161" i="132"/>
  <c r="A161" i="132"/>
  <c r="M160" i="132"/>
  <c r="L160" i="132"/>
  <c r="A160" i="132"/>
  <c r="M159" i="132"/>
  <c r="L159" i="132"/>
  <c r="A159" i="132"/>
  <c r="M158" i="132"/>
  <c r="L158" i="132"/>
  <c r="A158" i="132"/>
  <c r="M157" i="132"/>
  <c r="L157" i="132"/>
  <c r="A157" i="132"/>
  <c r="M156" i="132"/>
  <c r="L156" i="132"/>
  <c r="A156" i="132"/>
  <c r="M155" i="132"/>
  <c r="L155" i="132"/>
  <c r="A155" i="132"/>
  <c r="M154" i="132"/>
  <c r="L154" i="132"/>
  <c r="A154" i="132"/>
  <c r="M153" i="132"/>
  <c r="L153" i="132"/>
  <c r="A153" i="132"/>
  <c r="M152" i="132"/>
  <c r="L152" i="132"/>
  <c r="A152" i="132"/>
  <c r="M151" i="132"/>
  <c r="L151" i="132"/>
  <c r="A151" i="132"/>
  <c r="M150" i="132"/>
  <c r="L150" i="132"/>
  <c r="A150" i="132"/>
  <c r="M149" i="132"/>
  <c r="L149" i="132"/>
  <c r="A149" i="132"/>
  <c r="M148" i="132"/>
  <c r="L148" i="132"/>
  <c r="A148" i="132"/>
  <c r="M147" i="132"/>
  <c r="L147" i="132"/>
  <c r="A147" i="132"/>
  <c r="M146" i="132"/>
  <c r="L146" i="132"/>
  <c r="A146" i="132"/>
  <c r="M145" i="132"/>
  <c r="L145" i="132"/>
  <c r="A145" i="132"/>
  <c r="M144" i="132"/>
  <c r="L144" i="132"/>
  <c r="A144" i="132"/>
  <c r="M143" i="132"/>
  <c r="L143" i="132"/>
  <c r="A143" i="132"/>
  <c r="M142" i="132"/>
  <c r="L142" i="132"/>
  <c r="A142" i="132"/>
  <c r="M141" i="132"/>
  <c r="L141" i="132"/>
  <c r="A141" i="132"/>
  <c r="M140" i="132"/>
  <c r="L140" i="132"/>
  <c r="A140" i="132"/>
  <c r="M139" i="132"/>
  <c r="L139" i="132"/>
  <c r="A139" i="132"/>
  <c r="M138" i="132"/>
  <c r="L138" i="132"/>
  <c r="A138" i="132"/>
  <c r="M137" i="132"/>
  <c r="L137" i="132"/>
  <c r="A137" i="132"/>
  <c r="M136" i="132"/>
  <c r="L136" i="132"/>
  <c r="A136" i="132"/>
  <c r="M135" i="132"/>
  <c r="L135" i="132"/>
  <c r="A135" i="132"/>
  <c r="M134" i="132"/>
  <c r="L134" i="132"/>
  <c r="A134" i="132"/>
  <c r="M133" i="132"/>
  <c r="L133" i="132"/>
  <c r="A133" i="132"/>
  <c r="M132" i="132"/>
  <c r="L132" i="132"/>
  <c r="A132" i="132"/>
  <c r="M131" i="132"/>
  <c r="L131" i="132"/>
  <c r="A131" i="132"/>
  <c r="M130" i="132"/>
  <c r="L130" i="132"/>
  <c r="A130" i="132"/>
  <c r="M129" i="132"/>
  <c r="L129" i="132"/>
  <c r="A129" i="132"/>
  <c r="M128" i="132"/>
  <c r="L128" i="132"/>
  <c r="A128" i="132"/>
  <c r="M127" i="132"/>
  <c r="L127" i="132"/>
  <c r="A127" i="132"/>
  <c r="M126" i="132"/>
  <c r="L126" i="132"/>
  <c r="A126" i="132"/>
  <c r="M125" i="132"/>
  <c r="L125" i="132"/>
  <c r="A125" i="132"/>
  <c r="M124" i="132"/>
  <c r="L124" i="132"/>
  <c r="A124" i="132"/>
  <c r="M123" i="132"/>
  <c r="L123" i="132"/>
  <c r="A123" i="132"/>
  <c r="M122" i="132"/>
  <c r="L122" i="132"/>
  <c r="A122" i="132"/>
  <c r="M121" i="132"/>
  <c r="L121" i="132"/>
  <c r="A121" i="132"/>
  <c r="M120" i="132"/>
  <c r="L120" i="132"/>
  <c r="A120" i="132"/>
  <c r="M119" i="132"/>
  <c r="L119" i="132"/>
  <c r="A119" i="132"/>
  <c r="M118" i="132"/>
  <c r="L118" i="132"/>
  <c r="A118" i="132"/>
  <c r="M117" i="132"/>
  <c r="L117" i="132"/>
  <c r="A117" i="132"/>
  <c r="M116" i="132"/>
  <c r="L116" i="132"/>
  <c r="A116" i="132"/>
  <c r="M115" i="132"/>
  <c r="L115" i="132"/>
  <c r="A115" i="132"/>
  <c r="M114" i="132"/>
  <c r="L114" i="132"/>
  <c r="A114" i="132"/>
  <c r="M113" i="132"/>
  <c r="L113" i="132"/>
  <c r="A113" i="132"/>
  <c r="M112" i="132"/>
  <c r="L112" i="132"/>
  <c r="A112" i="132"/>
  <c r="M111" i="132"/>
  <c r="L111" i="132"/>
  <c r="A111" i="132"/>
  <c r="M110" i="132"/>
  <c r="L110" i="132"/>
  <c r="A110" i="132"/>
  <c r="M109" i="132"/>
  <c r="L109" i="132"/>
  <c r="A109" i="132"/>
  <c r="M108" i="132"/>
  <c r="L108" i="132"/>
  <c r="A108" i="132"/>
  <c r="M107" i="132"/>
  <c r="L107" i="132"/>
  <c r="A107" i="132"/>
  <c r="M106" i="132"/>
  <c r="L106" i="132"/>
  <c r="A106" i="132"/>
  <c r="M105" i="132"/>
  <c r="L105" i="132"/>
  <c r="A105" i="132"/>
  <c r="M104" i="132"/>
  <c r="L104" i="132"/>
  <c r="A104" i="132"/>
  <c r="M103" i="132"/>
  <c r="L103" i="132"/>
  <c r="A103" i="132"/>
  <c r="M102" i="132"/>
  <c r="L102" i="132"/>
  <c r="A102" i="132"/>
  <c r="M101" i="132"/>
  <c r="L101" i="132"/>
  <c r="A101" i="132"/>
  <c r="M100" i="132"/>
  <c r="L100" i="132"/>
  <c r="A100" i="132"/>
  <c r="M99" i="132"/>
  <c r="L99" i="132"/>
  <c r="A99" i="132"/>
  <c r="M98" i="132"/>
  <c r="L98" i="132"/>
  <c r="A98" i="132"/>
  <c r="M97" i="132"/>
  <c r="L97" i="132"/>
  <c r="A97" i="132"/>
  <c r="M96" i="132"/>
  <c r="L96" i="132"/>
  <c r="A96" i="132"/>
  <c r="M95" i="132"/>
  <c r="L95" i="132"/>
  <c r="A95" i="132"/>
  <c r="M94" i="132"/>
  <c r="L94" i="132"/>
  <c r="A94" i="132"/>
  <c r="M93" i="132"/>
  <c r="L93" i="132"/>
  <c r="A93" i="132"/>
  <c r="M92" i="132"/>
  <c r="L92" i="132"/>
  <c r="A92" i="132"/>
  <c r="M91" i="132"/>
  <c r="L91" i="132"/>
  <c r="A91" i="132"/>
  <c r="M90" i="132"/>
  <c r="L90" i="132"/>
  <c r="A90" i="132"/>
  <c r="M89" i="132"/>
  <c r="L89" i="132"/>
  <c r="A89" i="132"/>
  <c r="M88" i="132"/>
  <c r="L88" i="132"/>
  <c r="A88" i="132"/>
  <c r="M87" i="132"/>
  <c r="L87" i="132"/>
  <c r="A87" i="132"/>
  <c r="M86" i="132"/>
  <c r="L86" i="132"/>
  <c r="A86" i="132"/>
  <c r="M85" i="132"/>
  <c r="L85" i="132"/>
  <c r="A85" i="132"/>
  <c r="M84" i="132"/>
  <c r="L84" i="132"/>
  <c r="A84" i="132"/>
  <c r="M83" i="132"/>
  <c r="L83" i="132"/>
  <c r="A83" i="132"/>
  <c r="M82" i="132"/>
  <c r="L82" i="132"/>
  <c r="A82" i="132"/>
  <c r="M81" i="132"/>
  <c r="L81" i="132"/>
  <c r="A81" i="132"/>
  <c r="M80" i="132"/>
  <c r="L80" i="132"/>
  <c r="A80" i="132"/>
  <c r="M79" i="132"/>
  <c r="L79" i="132"/>
  <c r="A79" i="132"/>
  <c r="M78" i="132"/>
  <c r="L78" i="132"/>
  <c r="A78" i="132"/>
  <c r="M77" i="132"/>
  <c r="L77" i="132"/>
  <c r="A77" i="132"/>
  <c r="M76" i="132"/>
  <c r="L76" i="132"/>
  <c r="A76" i="132"/>
  <c r="M75" i="132"/>
  <c r="L75" i="132"/>
  <c r="A75" i="132"/>
  <c r="M74" i="132"/>
  <c r="L74" i="132"/>
  <c r="A74" i="132"/>
  <c r="M73" i="132"/>
  <c r="L73" i="132"/>
  <c r="A73" i="132"/>
  <c r="M72" i="132"/>
  <c r="L72" i="132"/>
  <c r="A72" i="132"/>
  <c r="M71" i="132"/>
  <c r="L71" i="132"/>
  <c r="A71" i="132"/>
  <c r="M70" i="132"/>
  <c r="L70" i="132"/>
  <c r="A70" i="132"/>
  <c r="M69" i="132"/>
  <c r="L69" i="132"/>
  <c r="A69" i="132"/>
  <c r="M68" i="132"/>
  <c r="L68" i="132"/>
  <c r="A68" i="132"/>
  <c r="M67" i="132"/>
  <c r="L67" i="132"/>
  <c r="A67" i="132"/>
  <c r="M66" i="132"/>
  <c r="L66" i="132"/>
  <c r="A66" i="132"/>
  <c r="M65" i="132"/>
  <c r="L65" i="132"/>
  <c r="A65" i="132"/>
  <c r="M64" i="132"/>
  <c r="L64" i="132"/>
  <c r="A64" i="132"/>
  <c r="M63" i="132"/>
  <c r="L63" i="132"/>
  <c r="A63" i="132"/>
  <c r="M62" i="132"/>
  <c r="L62" i="132"/>
  <c r="A62" i="132"/>
  <c r="M61" i="132"/>
  <c r="L61" i="132"/>
  <c r="A61" i="132"/>
  <c r="M60" i="132"/>
  <c r="L60" i="132"/>
  <c r="A60" i="132"/>
  <c r="M59" i="132"/>
  <c r="L59" i="132"/>
  <c r="A59" i="132"/>
  <c r="M58" i="132"/>
  <c r="L58" i="132"/>
  <c r="A58" i="132"/>
  <c r="M57" i="132"/>
  <c r="L57" i="132"/>
  <c r="A57" i="132"/>
  <c r="M56" i="132"/>
  <c r="L56" i="132"/>
  <c r="A56" i="132"/>
  <c r="M55" i="132"/>
  <c r="L55" i="132"/>
  <c r="A55" i="132"/>
  <c r="M54" i="132"/>
  <c r="L54" i="132"/>
  <c r="A54" i="132"/>
  <c r="M53" i="132"/>
  <c r="L53" i="132"/>
  <c r="A53" i="132"/>
  <c r="M52" i="132"/>
  <c r="L52" i="132"/>
  <c r="A52" i="132"/>
  <c r="M51" i="132"/>
  <c r="L51" i="132"/>
  <c r="A51" i="132"/>
  <c r="M50" i="132"/>
  <c r="L50" i="132"/>
  <c r="A50" i="132"/>
  <c r="M49" i="132"/>
  <c r="L49" i="132"/>
  <c r="A49" i="132"/>
  <c r="M48" i="132"/>
  <c r="L48" i="132"/>
  <c r="A48" i="132"/>
  <c r="M47" i="132"/>
  <c r="L47" i="132"/>
  <c r="A47" i="132"/>
  <c r="M46" i="132"/>
  <c r="L46" i="132"/>
  <c r="A46" i="132"/>
  <c r="M45" i="132"/>
  <c r="L45" i="132"/>
  <c r="A45" i="132"/>
  <c r="M44" i="132"/>
  <c r="L44" i="132"/>
  <c r="A44" i="132"/>
  <c r="M43" i="132"/>
  <c r="L43" i="132"/>
  <c r="A43" i="132"/>
  <c r="M42" i="132"/>
  <c r="L42" i="132"/>
  <c r="A42" i="132"/>
  <c r="M41" i="132"/>
  <c r="L41" i="132"/>
  <c r="A41" i="132"/>
  <c r="M40" i="132"/>
  <c r="L40" i="132"/>
  <c r="A40" i="132"/>
  <c r="M39" i="132"/>
  <c r="L39" i="132"/>
  <c r="A39" i="132"/>
  <c r="M38" i="132"/>
  <c r="L38" i="132"/>
  <c r="A38" i="132"/>
  <c r="M37" i="132"/>
  <c r="L37" i="132"/>
  <c r="A37" i="132"/>
  <c r="M36" i="132"/>
  <c r="L36" i="132"/>
  <c r="A36" i="132"/>
  <c r="M35" i="132"/>
  <c r="L35" i="132"/>
  <c r="A35" i="132"/>
  <c r="M34" i="132"/>
  <c r="L34" i="132"/>
  <c r="A34" i="132"/>
  <c r="M33" i="132"/>
  <c r="L33" i="132"/>
  <c r="A33" i="132"/>
  <c r="M32" i="132"/>
  <c r="L32" i="132"/>
  <c r="A32" i="132"/>
  <c r="M31" i="132"/>
  <c r="L31" i="132"/>
  <c r="A31" i="132"/>
  <c r="M30" i="132"/>
  <c r="L30" i="132"/>
  <c r="A30" i="132"/>
  <c r="M29" i="132"/>
  <c r="L29" i="132"/>
  <c r="A29" i="132"/>
  <c r="M28" i="132"/>
  <c r="L28" i="132"/>
  <c r="A28" i="132"/>
  <c r="M27" i="132"/>
  <c r="L27" i="132"/>
  <c r="A27" i="132"/>
  <c r="M26" i="132"/>
  <c r="L26" i="132"/>
  <c r="A26" i="132"/>
  <c r="M25" i="132"/>
  <c r="L25" i="132"/>
  <c r="A25" i="132"/>
  <c r="M24" i="132"/>
  <c r="L24" i="132"/>
  <c r="A24" i="132"/>
  <c r="M23" i="132"/>
  <c r="L23" i="132"/>
  <c r="A23" i="132"/>
  <c r="M22" i="132"/>
  <c r="L22" i="132"/>
  <c r="A22" i="132"/>
  <c r="M21" i="132"/>
  <c r="L21" i="132"/>
  <c r="A21" i="132"/>
  <c r="M20" i="132"/>
  <c r="L20" i="132"/>
  <c r="A20" i="132"/>
  <c r="M19" i="132"/>
  <c r="L19" i="132"/>
  <c r="A19" i="132"/>
  <c r="M18" i="132"/>
  <c r="L18" i="132"/>
  <c r="A18" i="132"/>
  <c r="M17" i="132"/>
  <c r="L17" i="132"/>
  <c r="A17" i="132"/>
  <c r="M16" i="132"/>
  <c r="L16" i="132"/>
  <c r="A16" i="132"/>
  <c r="M15" i="132"/>
  <c r="L15" i="132"/>
  <c r="A15" i="132"/>
  <c r="M14" i="132"/>
  <c r="L14" i="132"/>
  <c r="A14" i="132"/>
  <c r="M13" i="132"/>
  <c r="L13" i="132"/>
  <c r="A13" i="132"/>
  <c r="M12" i="132"/>
  <c r="L12" i="132"/>
  <c r="A12" i="132"/>
  <c r="M11" i="132"/>
  <c r="L11" i="132"/>
  <c r="A11" i="132"/>
  <c r="M10" i="132"/>
  <c r="L10" i="132"/>
  <c r="A10" i="132"/>
  <c r="M9" i="132"/>
  <c r="L9" i="132"/>
  <c r="A9" i="132"/>
  <c r="M8" i="132"/>
  <c r="L8" i="132"/>
  <c r="A8" i="132"/>
  <c r="M7" i="132"/>
  <c r="L7" i="132"/>
  <c r="A7" i="132"/>
  <c r="M6" i="132"/>
  <c r="L6" i="132"/>
  <c r="A6" i="132"/>
  <c r="M5" i="132"/>
  <c r="L5" i="132"/>
  <c r="A5" i="132"/>
  <c r="M4" i="132"/>
  <c r="L4" i="132"/>
  <c r="A4" i="132"/>
  <c r="M3" i="132"/>
  <c r="L3" i="132"/>
  <c r="A3" i="132"/>
  <c r="O2" i="132"/>
  <c r="M2" i="132"/>
  <c r="L2" i="132"/>
  <c r="A2" i="132"/>
  <c r="O2" i="130"/>
  <c r="M784" i="131"/>
  <c r="L784" i="131"/>
  <c r="A784" i="131"/>
  <c r="M783" i="131"/>
  <c r="L783" i="131"/>
  <c r="A783" i="131"/>
  <c r="M782" i="131"/>
  <c r="L782" i="131"/>
  <c r="A782" i="131"/>
  <c r="M781" i="131"/>
  <c r="L781" i="131"/>
  <c r="A781" i="131"/>
  <c r="M780" i="131"/>
  <c r="L780" i="131"/>
  <c r="A780" i="131"/>
  <c r="M779" i="131"/>
  <c r="L779" i="131"/>
  <c r="A779" i="131"/>
  <c r="M778" i="131"/>
  <c r="L778" i="131"/>
  <c r="A778" i="131"/>
  <c r="M777" i="131"/>
  <c r="L777" i="131"/>
  <c r="A777" i="131"/>
  <c r="M776" i="131"/>
  <c r="L776" i="131"/>
  <c r="A776" i="131"/>
  <c r="M775" i="131"/>
  <c r="L775" i="131"/>
  <c r="A775" i="131"/>
  <c r="M774" i="131"/>
  <c r="L774" i="131"/>
  <c r="A774" i="131"/>
  <c r="M773" i="131"/>
  <c r="L773" i="131"/>
  <c r="A773" i="131"/>
  <c r="M772" i="131"/>
  <c r="L772" i="131"/>
  <c r="A772" i="131"/>
  <c r="M771" i="131"/>
  <c r="L771" i="131"/>
  <c r="A771" i="131"/>
  <c r="M770" i="131"/>
  <c r="L770" i="131"/>
  <c r="A770" i="131"/>
  <c r="M769" i="131"/>
  <c r="L769" i="131"/>
  <c r="A769" i="131"/>
  <c r="M768" i="131"/>
  <c r="L768" i="131"/>
  <c r="A768" i="131"/>
  <c r="M767" i="131"/>
  <c r="L767" i="131"/>
  <c r="A767" i="131"/>
  <c r="M766" i="131"/>
  <c r="L766" i="131"/>
  <c r="A766" i="131"/>
  <c r="M765" i="131"/>
  <c r="L765" i="131"/>
  <c r="A765" i="131"/>
  <c r="M764" i="131"/>
  <c r="L764" i="131"/>
  <c r="A764" i="131"/>
  <c r="M763" i="131"/>
  <c r="L763" i="131"/>
  <c r="A763" i="131"/>
  <c r="M762" i="131"/>
  <c r="L762" i="131"/>
  <c r="A762" i="131"/>
  <c r="M761" i="131"/>
  <c r="L761" i="131"/>
  <c r="A761" i="131"/>
  <c r="M760" i="131"/>
  <c r="L760" i="131"/>
  <c r="A760" i="131"/>
  <c r="M759" i="131"/>
  <c r="L759" i="131"/>
  <c r="A759" i="131"/>
  <c r="M758" i="131"/>
  <c r="L758" i="131"/>
  <c r="A758" i="131"/>
  <c r="M757" i="131"/>
  <c r="L757" i="131"/>
  <c r="A757" i="131"/>
  <c r="M756" i="131"/>
  <c r="L756" i="131"/>
  <c r="A756" i="131"/>
  <c r="M755" i="131"/>
  <c r="L755" i="131"/>
  <c r="A755" i="131"/>
  <c r="M754" i="131"/>
  <c r="L754" i="131"/>
  <c r="A754" i="131"/>
  <c r="M753" i="131"/>
  <c r="L753" i="131"/>
  <c r="A753" i="131"/>
  <c r="M752" i="131"/>
  <c r="L752" i="131"/>
  <c r="A752" i="131"/>
  <c r="M751" i="131"/>
  <c r="L751" i="131"/>
  <c r="A751" i="131"/>
  <c r="M750" i="131"/>
  <c r="L750" i="131"/>
  <c r="A750" i="131"/>
  <c r="M749" i="131"/>
  <c r="L749" i="131"/>
  <c r="A749" i="131"/>
  <c r="M748" i="131"/>
  <c r="L748" i="131"/>
  <c r="A748" i="131"/>
  <c r="M747" i="131"/>
  <c r="L747" i="131"/>
  <c r="A747" i="131"/>
  <c r="M746" i="131"/>
  <c r="L746" i="131"/>
  <c r="A746" i="131"/>
  <c r="M745" i="131"/>
  <c r="L745" i="131"/>
  <c r="A745" i="131"/>
  <c r="M744" i="131"/>
  <c r="L744" i="131"/>
  <c r="A744" i="131"/>
  <c r="M743" i="131"/>
  <c r="L743" i="131"/>
  <c r="A743" i="131"/>
  <c r="M742" i="131"/>
  <c r="L742" i="131"/>
  <c r="A742" i="131"/>
  <c r="M741" i="131"/>
  <c r="L741" i="131"/>
  <c r="A741" i="131"/>
  <c r="M740" i="131"/>
  <c r="L740" i="131"/>
  <c r="A740" i="131"/>
  <c r="M739" i="131"/>
  <c r="L739" i="131"/>
  <c r="A739" i="131"/>
  <c r="M738" i="131"/>
  <c r="L738" i="131"/>
  <c r="A738" i="131"/>
  <c r="M737" i="131"/>
  <c r="L737" i="131"/>
  <c r="A737" i="131"/>
  <c r="M736" i="131"/>
  <c r="L736" i="131"/>
  <c r="A736" i="131"/>
  <c r="M735" i="131"/>
  <c r="L735" i="131"/>
  <c r="A735" i="131"/>
  <c r="M734" i="131"/>
  <c r="L734" i="131"/>
  <c r="A734" i="131"/>
  <c r="M733" i="131"/>
  <c r="L733" i="131"/>
  <c r="A733" i="131"/>
  <c r="M732" i="131"/>
  <c r="L732" i="131"/>
  <c r="A732" i="131"/>
  <c r="M731" i="131"/>
  <c r="L731" i="131"/>
  <c r="A731" i="131"/>
  <c r="M730" i="131"/>
  <c r="L730" i="131"/>
  <c r="A730" i="131"/>
  <c r="M729" i="131"/>
  <c r="L729" i="131"/>
  <c r="A729" i="131"/>
  <c r="M728" i="131"/>
  <c r="L728" i="131"/>
  <c r="A728" i="131"/>
  <c r="M727" i="131"/>
  <c r="L727" i="131"/>
  <c r="A727" i="131"/>
  <c r="M726" i="131"/>
  <c r="L726" i="131"/>
  <c r="A726" i="131"/>
  <c r="M725" i="131"/>
  <c r="L725" i="131"/>
  <c r="A725" i="131"/>
  <c r="M724" i="131"/>
  <c r="L724" i="131"/>
  <c r="A724" i="131"/>
  <c r="M723" i="131"/>
  <c r="L723" i="131"/>
  <c r="A723" i="131"/>
  <c r="M722" i="131"/>
  <c r="L722" i="131"/>
  <c r="A722" i="131"/>
  <c r="M721" i="131"/>
  <c r="L721" i="131"/>
  <c r="A721" i="131"/>
  <c r="M720" i="131"/>
  <c r="L720" i="131"/>
  <c r="A720" i="131"/>
  <c r="M719" i="131"/>
  <c r="L719" i="131"/>
  <c r="A719" i="131"/>
  <c r="M718" i="131"/>
  <c r="L718" i="131"/>
  <c r="A718" i="131"/>
  <c r="M717" i="131"/>
  <c r="L717" i="131"/>
  <c r="A717" i="131"/>
  <c r="M716" i="131"/>
  <c r="L716" i="131"/>
  <c r="A716" i="131"/>
  <c r="M715" i="131"/>
  <c r="L715" i="131"/>
  <c r="A715" i="131"/>
  <c r="M714" i="131"/>
  <c r="L714" i="131"/>
  <c r="A714" i="131"/>
  <c r="M713" i="131"/>
  <c r="L713" i="131"/>
  <c r="A713" i="131"/>
  <c r="M712" i="131"/>
  <c r="L712" i="131"/>
  <c r="A712" i="131"/>
  <c r="M711" i="131"/>
  <c r="L711" i="131"/>
  <c r="A711" i="131"/>
  <c r="M710" i="131"/>
  <c r="L710" i="131"/>
  <c r="A710" i="131"/>
  <c r="M709" i="131"/>
  <c r="L709" i="131"/>
  <c r="A709" i="131"/>
  <c r="M708" i="131"/>
  <c r="L708" i="131"/>
  <c r="A708" i="131"/>
  <c r="M707" i="131"/>
  <c r="L707" i="131"/>
  <c r="A707" i="131"/>
  <c r="M706" i="131"/>
  <c r="L706" i="131"/>
  <c r="A706" i="131"/>
  <c r="M705" i="131"/>
  <c r="L705" i="131"/>
  <c r="A705" i="131"/>
  <c r="M704" i="131"/>
  <c r="L704" i="131"/>
  <c r="A704" i="131"/>
  <c r="M703" i="131"/>
  <c r="L703" i="131"/>
  <c r="A703" i="131"/>
  <c r="M702" i="131"/>
  <c r="L702" i="131"/>
  <c r="A702" i="131"/>
  <c r="M701" i="131"/>
  <c r="L701" i="131"/>
  <c r="A701" i="131"/>
  <c r="M700" i="131"/>
  <c r="L700" i="131"/>
  <c r="A700" i="131"/>
  <c r="M699" i="131"/>
  <c r="L699" i="131"/>
  <c r="A699" i="131"/>
  <c r="M698" i="131"/>
  <c r="L698" i="131"/>
  <c r="A698" i="131"/>
  <c r="M697" i="131"/>
  <c r="L697" i="131"/>
  <c r="A697" i="131"/>
  <c r="M696" i="131"/>
  <c r="L696" i="131"/>
  <c r="A696" i="131"/>
  <c r="M695" i="131"/>
  <c r="L695" i="131"/>
  <c r="A695" i="131"/>
  <c r="M694" i="131"/>
  <c r="L694" i="131"/>
  <c r="A694" i="131"/>
  <c r="M693" i="131"/>
  <c r="L693" i="131"/>
  <c r="A693" i="131"/>
  <c r="M692" i="131"/>
  <c r="L692" i="131"/>
  <c r="A692" i="131"/>
  <c r="M691" i="131"/>
  <c r="L691" i="131"/>
  <c r="A691" i="131"/>
  <c r="M690" i="131"/>
  <c r="L690" i="131"/>
  <c r="A690" i="131"/>
  <c r="M689" i="131"/>
  <c r="L689" i="131"/>
  <c r="A689" i="131"/>
  <c r="M688" i="131"/>
  <c r="L688" i="131"/>
  <c r="A688" i="131"/>
  <c r="M687" i="131"/>
  <c r="L687" i="131"/>
  <c r="A687" i="131"/>
  <c r="M686" i="131"/>
  <c r="L686" i="131"/>
  <c r="A686" i="131"/>
  <c r="M685" i="131"/>
  <c r="L685" i="131"/>
  <c r="A685" i="131"/>
  <c r="M684" i="131"/>
  <c r="L684" i="131"/>
  <c r="A684" i="131"/>
  <c r="M683" i="131"/>
  <c r="L683" i="131"/>
  <c r="A683" i="131"/>
  <c r="M682" i="131"/>
  <c r="L682" i="131"/>
  <c r="A682" i="131"/>
  <c r="M681" i="131"/>
  <c r="L681" i="131"/>
  <c r="A681" i="131"/>
  <c r="M680" i="131"/>
  <c r="L680" i="131"/>
  <c r="A680" i="131"/>
  <c r="M679" i="131"/>
  <c r="L679" i="131"/>
  <c r="A679" i="131"/>
  <c r="M678" i="131"/>
  <c r="L678" i="131"/>
  <c r="A678" i="131"/>
  <c r="M677" i="131"/>
  <c r="L677" i="131"/>
  <c r="A677" i="131"/>
  <c r="M676" i="131"/>
  <c r="L676" i="131"/>
  <c r="A676" i="131"/>
  <c r="M675" i="131"/>
  <c r="L675" i="131"/>
  <c r="A675" i="131"/>
  <c r="M674" i="131"/>
  <c r="L674" i="131"/>
  <c r="A674" i="131"/>
  <c r="M673" i="131"/>
  <c r="L673" i="131"/>
  <c r="A673" i="131"/>
  <c r="M672" i="131"/>
  <c r="L672" i="131"/>
  <c r="A672" i="131"/>
  <c r="M671" i="131"/>
  <c r="L671" i="131"/>
  <c r="A671" i="131"/>
  <c r="M670" i="131"/>
  <c r="L670" i="131"/>
  <c r="A670" i="131"/>
  <c r="M669" i="131"/>
  <c r="L669" i="131"/>
  <c r="A669" i="131"/>
  <c r="M668" i="131"/>
  <c r="L668" i="131"/>
  <c r="A668" i="131"/>
  <c r="M667" i="131"/>
  <c r="L667" i="131"/>
  <c r="A667" i="131"/>
  <c r="M666" i="131"/>
  <c r="L666" i="131"/>
  <c r="A666" i="131"/>
  <c r="M665" i="131"/>
  <c r="L665" i="131"/>
  <c r="A665" i="131"/>
  <c r="M664" i="131"/>
  <c r="L664" i="131"/>
  <c r="A664" i="131"/>
  <c r="M663" i="131"/>
  <c r="L663" i="131"/>
  <c r="A663" i="131"/>
  <c r="M662" i="131"/>
  <c r="L662" i="131"/>
  <c r="A662" i="131"/>
  <c r="M661" i="131"/>
  <c r="L661" i="131"/>
  <c r="A661" i="131"/>
  <c r="M660" i="131"/>
  <c r="L660" i="131"/>
  <c r="A660" i="131"/>
  <c r="M659" i="131"/>
  <c r="L659" i="131"/>
  <c r="A659" i="131"/>
  <c r="M658" i="131"/>
  <c r="L658" i="131"/>
  <c r="A658" i="131"/>
  <c r="M657" i="131"/>
  <c r="L657" i="131"/>
  <c r="A657" i="131"/>
  <c r="M656" i="131"/>
  <c r="L656" i="131"/>
  <c r="A656" i="131"/>
  <c r="M655" i="131"/>
  <c r="L655" i="131"/>
  <c r="A655" i="131"/>
  <c r="M654" i="131"/>
  <c r="L654" i="131"/>
  <c r="A654" i="131"/>
  <c r="M653" i="131"/>
  <c r="L653" i="131"/>
  <c r="A653" i="131"/>
  <c r="M652" i="131"/>
  <c r="L652" i="131"/>
  <c r="A652" i="131"/>
  <c r="M651" i="131"/>
  <c r="L651" i="131"/>
  <c r="A651" i="131"/>
  <c r="M650" i="131"/>
  <c r="L650" i="131"/>
  <c r="A650" i="131"/>
  <c r="M649" i="131"/>
  <c r="L649" i="131"/>
  <c r="A649" i="131"/>
  <c r="M648" i="131"/>
  <c r="L648" i="131"/>
  <c r="A648" i="131"/>
  <c r="M647" i="131"/>
  <c r="L647" i="131"/>
  <c r="A647" i="131"/>
  <c r="M646" i="131"/>
  <c r="L646" i="131"/>
  <c r="A646" i="131"/>
  <c r="M645" i="131"/>
  <c r="L645" i="131"/>
  <c r="A645" i="131"/>
  <c r="M644" i="131"/>
  <c r="L644" i="131"/>
  <c r="A644" i="131"/>
  <c r="M643" i="131"/>
  <c r="L643" i="131"/>
  <c r="A643" i="131"/>
  <c r="M642" i="131"/>
  <c r="L642" i="131"/>
  <c r="A642" i="131"/>
  <c r="M641" i="131"/>
  <c r="L641" i="131"/>
  <c r="A641" i="131"/>
  <c r="M640" i="131"/>
  <c r="L640" i="131"/>
  <c r="A640" i="131"/>
  <c r="M639" i="131"/>
  <c r="L639" i="131"/>
  <c r="A639" i="131"/>
  <c r="M638" i="131"/>
  <c r="L638" i="131"/>
  <c r="A638" i="131"/>
  <c r="M637" i="131"/>
  <c r="L637" i="131"/>
  <c r="A637" i="131"/>
  <c r="M636" i="131"/>
  <c r="L636" i="131"/>
  <c r="A636" i="131"/>
  <c r="M635" i="131"/>
  <c r="L635" i="131"/>
  <c r="A635" i="131"/>
  <c r="M634" i="131"/>
  <c r="L634" i="131"/>
  <c r="A634" i="131"/>
  <c r="M633" i="131"/>
  <c r="L633" i="131"/>
  <c r="A633" i="131"/>
  <c r="M632" i="131"/>
  <c r="L632" i="131"/>
  <c r="A632" i="131"/>
  <c r="M631" i="131"/>
  <c r="L631" i="131"/>
  <c r="A631" i="131"/>
  <c r="M630" i="131"/>
  <c r="L630" i="131"/>
  <c r="A630" i="131"/>
  <c r="M629" i="131"/>
  <c r="L629" i="131"/>
  <c r="A629" i="131"/>
  <c r="M628" i="131"/>
  <c r="L628" i="131"/>
  <c r="A628" i="131"/>
  <c r="M627" i="131"/>
  <c r="L627" i="131"/>
  <c r="A627" i="131"/>
  <c r="M626" i="131"/>
  <c r="L626" i="131"/>
  <c r="A626" i="131"/>
  <c r="M625" i="131"/>
  <c r="L625" i="131"/>
  <c r="A625" i="131"/>
  <c r="M624" i="131"/>
  <c r="L624" i="131"/>
  <c r="A624" i="131"/>
  <c r="M623" i="131"/>
  <c r="L623" i="131"/>
  <c r="A623" i="131"/>
  <c r="M622" i="131"/>
  <c r="L622" i="131"/>
  <c r="A622" i="131"/>
  <c r="M621" i="131"/>
  <c r="L621" i="131"/>
  <c r="A621" i="131"/>
  <c r="M620" i="131"/>
  <c r="L620" i="131"/>
  <c r="A620" i="131"/>
  <c r="M619" i="131"/>
  <c r="L619" i="131"/>
  <c r="A619" i="131"/>
  <c r="M618" i="131"/>
  <c r="L618" i="131"/>
  <c r="A618" i="131"/>
  <c r="M617" i="131"/>
  <c r="L617" i="131"/>
  <c r="A617" i="131"/>
  <c r="M616" i="131"/>
  <c r="L616" i="131"/>
  <c r="A616" i="131"/>
  <c r="M615" i="131"/>
  <c r="L615" i="131"/>
  <c r="A615" i="131"/>
  <c r="M614" i="131"/>
  <c r="L614" i="131"/>
  <c r="A614" i="131"/>
  <c r="M613" i="131"/>
  <c r="L613" i="131"/>
  <c r="A613" i="131"/>
  <c r="M612" i="131"/>
  <c r="L612" i="131"/>
  <c r="A612" i="131"/>
  <c r="M611" i="131"/>
  <c r="L611" i="131"/>
  <c r="A611" i="131"/>
  <c r="M610" i="131"/>
  <c r="L610" i="131"/>
  <c r="A610" i="131"/>
  <c r="M609" i="131"/>
  <c r="L609" i="131"/>
  <c r="A609" i="131"/>
  <c r="M608" i="131"/>
  <c r="L608" i="131"/>
  <c r="A608" i="131"/>
  <c r="M607" i="131"/>
  <c r="L607" i="131"/>
  <c r="A607" i="131"/>
  <c r="M606" i="131"/>
  <c r="L606" i="131"/>
  <c r="A606" i="131"/>
  <c r="M605" i="131"/>
  <c r="L605" i="131"/>
  <c r="A605" i="131"/>
  <c r="M604" i="131"/>
  <c r="L604" i="131"/>
  <c r="A604" i="131"/>
  <c r="M603" i="131"/>
  <c r="L603" i="131"/>
  <c r="A603" i="131"/>
  <c r="M602" i="131"/>
  <c r="L602" i="131"/>
  <c r="A602" i="131"/>
  <c r="M601" i="131"/>
  <c r="L601" i="131"/>
  <c r="A601" i="131"/>
  <c r="M600" i="131"/>
  <c r="L600" i="131"/>
  <c r="A600" i="131"/>
  <c r="M599" i="131"/>
  <c r="L599" i="131"/>
  <c r="A599" i="131"/>
  <c r="M598" i="131"/>
  <c r="L598" i="131"/>
  <c r="A598" i="131"/>
  <c r="M597" i="131"/>
  <c r="L597" i="131"/>
  <c r="A597" i="131"/>
  <c r="M596" i="131"/>
  <c r="L596" i="131"/>
  <c r="A596" i="131"/>
  <c r="M595" i="131"/>
  <c r="L595" i="131"/>
  <c r="A595" i="131"/>
  <c r="M594" i="131"/>
  <c r="L594" i="131"/>
  <c r="A594" i="131"/>
  <c r="M593" i="131"/>
  <c r="L593" i="131"/>
  <c r="A593" i="131"/>
  <c r="M592" i="131"/>
  <c r="L592" i="131"/>
  <c r="A592" i="131"/>
  <c r="M591" i="131"/>
  <c r="L591" i="131"/>
  <c r="A591" i="131"/>
  <c r="M590" i="131"/>
  <c r="L590" i="131"/>
  <c r="A590" i="131"/>
  <c r="M589" i="131"/>
  <c r="L589" i="131"/>
  <c r="A589" i="131"/>
  <c r="M588" i="131"/>
  <c r="L588" i="131"/>
  <c r="A588" i="131"/>
  <c r="M587" i="131"/>
  <c r="L587" i="131"/>
  <c r="A587" i="131"/>
  <c r="M586" i="131"/>
  <c r="L586" i="131"/>
  <c r="A586" i="131"/>
  <c r="M585" i="131"/>
  <c r="L585" i="131"/>
  <c r="A585" i="131"/>
  <c r="M584" i="131"/>
  <c r="L584" i="131"/>
  <c r="A584" i="131"/>
  <c r="M583" i="131"/>
  <c r="L583" i="131"/>
  <c r="A583" i="131"/>
  <c r="M582" i="131"/>
  <c r="L582" i="131"/>
  <c r="A582" i="131"/>
  <c r="M581" i="131"/>
  <c r="L581" i="131"/>
  <c r="A581" i="131"/>
  <c r="M580" i="131"/>
  <c r="L580" i="131"/>
  <c r="A580" i="131"/>
  <c r="M579" i="131"/>
  <c r="L579" i="131"/>
  <c r="A579" i="131"/>
  <c r="M578" i="131"/>
  <c r="L578" i="131"/>
  <c r="A578" i="131"/>
  <c r="M577" i="131"/>
  <c r="L577" i="131"/>
  <c r="A577" i="131"/>
  <c r="M576" i="131"/>
  <c r="L576" i="131"/>
  <c r="A576" i="131"/>
  <c r="M575" i="131"/>
  <c r="L575" i="131"/>
  <c r="A575" i="131"/>
  <c r="M574" i="131"/>
  <c r="L574" i="131"/>
  <c r="A574" i="131"/>
  <c r="M573" i="131"/>
  <c r="L573" i="131"/>
  <c r="A573" i="131"/>
  <c r="M572" i="131"/>
  <c r="L572" i="131"/>
  <c r="A572" i="131"/>
  <c r="M571" i="131"/>
  <c r="L571" i="131"/>
  <c r="A571" i="131"/>
  <c r="M570" i="131"/>
  <c r="L570" i="131"/>
  <c r="A570" i="131"/>
  <c r="M569" i="131"/>
  <c r="L569" i="131"/>
  <c r="A569" i="131"/>
  <c r="M568" i="131"/>
  <c r="L568" i="131"/>
  <c r="A568" i="131"/>
  <c r="M567" i="131"/>
  <c r="L567" i="131"/>
  <c r="A567" i="131"/>
  <c r="M566" i="131"/>
  <c r="L566" i="131"/>
  <c r="A566" i="131"/>
  <c r="M565" i="131"/>
  <c r="L565" i="131"/>
  <c r="A565" i="131"/>
  <c r="M564" i="131"/>
  <c r="L564" i="131"/>
  <c r="A564" i="131"/>
  <c r="M563" i="131"/>
  <c r="L563" i="131"/>
  <c r="A563" i="131"/>
  <c r="M562" i="131"/>
  <c r="L562" i="131"/>
  <c r="A562" i="131"/>
  <c r="M561" i="131"/>
  <c r="L561" i="131"/>
  <c r="A561" i="131"/>
  <c r="M560" i="131"/>
  <c r="L560" i="131"/>
  <c r="A560" i="131"/>
  <c r="M559" i="131"/>
  <c r="L559" i="131"/>
  <c r="A559" i="131"/>
  <c r="M558" i="131"/>
  <c r="L558" i="131"/>
  <c r="A558" i="131"/>
  <c r="M557" i="131"/>
  <c r="L557" i="131"/>
  <c r="A557" i="131"/>
  <c r="M556" i="131"/>
  <c r="L556" i="131"/>
  <c r="A556" i="131"/>
  <c r="M555" i="131"/>
  <c r="L555" i="131"/>
  <c r="A555" i="131"/>
  <c r="M554" i="131"/>
  <c r="L554" i="131"/>
  <c r="A554" i="131"/>
  <c r="M553" i="131"/>
  <c r="L553" i="131"/>
  <c r="A553" i="131"/>
  <c r="M552" i="131"/>
  <c r="L552" i="131"/>
  <c r="A552" i="131"/>
  <c r="M551" i="131"/>
  <c r="L551" i="131"/>
  <c r="A551" i="131"/>
  <c r="M550" i="131"/>
  <c r="L550" i="131"/>
  <c r="A550" i="131"/>
  <c r="M549" i="131"/>
  <c r="L549" i="131"/>
  <c r="A549" i="131"/>
  <c r="M548" i="131"/>
  <c r="L548" i="131"/>
  <c r="A548" i="131"/>
  <c r="M547" i="131"/>
  <c r="L547" i="131"/>
  <c r="A547" i="131"/>
  <c r="M546" i="131"/>
  <c r="L546" i="131"/>
  <c r="A546" i="131"/>
  <c r="M545" i="131"/>
  <c r="L545" i="131"/>
  <c r="A545" i="131"/>
  <c r="M544" i="131"/>
  <c r="L544" i="131"/>
  <c r="A544" i="131"/>
  <c r="M543" i="131"/>
  <c r="L543" i="131"/>
  <c r="A543" i="131"/>
  <c r="M542" i="131"/>
  <c r="L542" i="131"/>
  <c r="A542" i="131"/>
  <c r="M541" i="131"/>
  <c r="L541" i="131"/>
  <c r="A541" i="131"/>
  <c r="M540" i="131"/>
  <c r="L540" i="131"/>
  <c r="A540" i="131"/>
  <c r="M539" i="131"/>
  <c r="L539" i="131"/>
  <c r="A539" i="131"/>
  <c r="M538" i="131"/>
  <c r="L538" i="131"/>
  <c r="A538" i="131"/>
  <c r="M537" i="131"/>
  <c r="L537" i="131"/>
  <c r="A537" i="131"/>
  <c r="M536" i="131"/>
  <c r="L536" i="131"/>
  <c r="A536" i="131"/>
  <c r="M535" i="131"/>
  <c r="L535" i="131"/>
  <c r="A535" i="131"/>
  <c r="M534" i="131"/>
  <c r="L534" i="131"/>
  <c r="A534" i="131"/>
  <c r="M533" i="131"/>
  <c r="L533" i="131"/>
  <c r="A533" i="131"/>
  <c r="M532" i="131"/>
  <c r="L532" i="131"/>
  <c r="A532" i="131"/>
  <c r="M531" i="131"/>
  <c r="L531" i="131"/>
  <c r="A531" i="131"/>
  <c r="M530" i="131"/>
  <c r="L530" i="131"/>
  <c r="A530" i="131"/>
  <c r="M529" i="131"/>
  <c r="L529" i="131"/>
  <c r="A529" i="131"/>
  <c r="M528" i="131"/>
  <c r="L528" i="131"/>
  <c r="A528" i="131"/>
  <c r="M527" i="131"/>
  <c r="L527" i="131"/>
  <c r="A527" i="131"/>
  <c r="M526" i="131"/>
  <c r="L526" i="131"/>
  <c r="A526" i="131"/>
  <c r="M525" i="131"/>
  <c r="L525" i="131"/>
  <c r="A525" i="131"/>
  <c r="M524" i="131"/>
  <c r="L524" i="131"/>
  <c r="A524" i="131"/>
  <c r="M523" i="131"/>
  <c r="L523" i="131"/>
  <c r="A523" i="131"/>
  <c r="M522" i="131"/>
  <c r="L522" i="131"/>
  <c r="A522" i="131"/>
  <c r="M521" i="131"/>
  <c r="L521" i="131"/>
  <c r="A521" i="131"/>
  <c r="M520" i="131"/>
  <c r="L520" i="131"/>
  <c r="A520" i="131"/>
  <c r="M519" i="131"/>
  <c r="L519" i="131"/>
  <c r="A519" i="131"/>
  <c r="M518" i="131"/>
  <c r="L518" i="131"/>
  <c r="A518" i="131"/>
  <c r="M517" i="131"/>
  <c r="L517" i="131"/>
  <c r="A517" i="131"/>
  <c r="M516" i="131"/>
  <c r="L516" i="131"/>
  <c r="A516" i="131"/>
  <c r="M515" i="131"/>
  <c r="L515" i="131"/>
  <c r="A515" i="131"/>
  <c r="M514" i="131"/>
  <c r="L514" i="131"/>
  <c r="A514" i="131"/>
  <c r="M513" i="131"/>
  <c r="L513" i="131"/>
  <c r="A513" i="131"/>
  <c r="M512" i="131"/>
  <c r="L512" i="131"/>
  <c r="A512" i="131"/>
  <c r="M511" i="131"/>
  <c r="L511" i="131"/>
  <c r="A511" i="131"/>
  <c r="M510" i="131"/>
  <c r="L510" i="131"/>
  <c r="A510" i="131"/>
  <c r="M509" i="131"/>
  <c r="L509" i="131"/>
  <c r="A509" i="131"/>
  <c r="M508" i="131"/>
  <c r="L508" i="131"/>
  <c r="A508" i="131"/>
  <c r="M507" i="131"/>
  <c r="L507" i="131"/>
  <c r="A507" i="131"/>
  <c r="M506" i="131"/>
  <c r="L506" i="131"/>
  <c r="A506" i="131"/>
  <c r="M505" i="131"/>
  <c r="L505" i="131"/>
  <c r="A505" i="131"/>
  <c r="M504" i="131"/>
  <c r="L504" i="131"/>
  <c r="A504" i="131"/>
  <c r="M503" i="131"/>
  <c r="L503" i="131"/>
  <c r="A503" i="131"/>
  <c r="M502" i="131"/>
  <c r="L502" i="131"/>
  <c r="A502" i="131"/>
  <c r="M501" i="131"/>
  <c r="L501" i="131"/>
  <c r="A501" i="131"/>
  <c r="M500" i="131"/>
  <c r="L500" i="131"/>
  <c r="A500" i="131"/>
  <c r="M499" i="131"/>
  <c r="L499" i="131"/>
  <c r="A499" i="131"/>
  <c r="M498" i="131"/>
  <c r="L498" i="131"/>
  <c r="A498" i="131"/>
  <c r="M497" i="131"/>
  <c r="L497" i="131"/>
  <c r="A497" i="131"/>
  <c r="M496" i="131"/>
  <c r="L496" i="131"/>
  <c r="A496" i="131"/>
  <c r="M495" i="131"/>
  <c r="L495" i="131"/>
  <c r="A495" i="131"/>
  <c r="M494" i="131"/>
  <c r="L494" i="131"/>
  <c r="A494" i="131"/>
  <c r="M493" i="131"/>
  <c r="L493" i="131"/>
  <c r="A493" i="131"/>
  <c r="M492" i="131"/>
  <c r="L492" i="131"/>
  <c r="A492" i="131"/>
  <c r="M491" i="131"/>
  <c r="L491" i="131"/>
  <c r="A491" i="131"/>
  <c r="M490" i="131"/>
  <c r="L490" i="131"/>
  <c r="A490" i="131"/>
  <c r="M489" i="131"/>
  <c r="L489" i="131"/>
  <c r="A489" i="131"/>
  <c r="M488" i="131"/>
  <c r="L488" i="131"/>
  <c r="A488" i="131"/>
  <c r="M487" i="131"/>
  <c r="L487" i="131"/>
  <c r="A487" i="131"/>
  <c r="M486" i="131"/>
  <c r="L486" i="131"/>
  <c r="A486" i="131"/>
  <c r="M485" i="131"/>
  <c r="L485" i="131"/>
  <c r="A485" i="131"/>
  <c r="M484" i="131"/>
  <c r="L484" i="131"/>
  <c r="A484" i="131"/>
  <c r="M483" i="131"/>
  <c r="L483" i="131"/>
  <c r="A483" i="131"/>
  <c r="M482" i="131"/>
  <c r="L482" i="131"/>
  <c r="A482" i="131"/>
  <c r="M481" i="131"/>
  <c r="L481" i="131"/>
  <c r="A481" i="131"/>
  <c r="M480" i="131"/>
  <c r="L480" i="131"/>
  <c r="A480" i="131"/>
  <c r="M479" i="131"/>
  <c r="L479" i="131"/>
  <c r="A479" i="131"/>
  <c r="M478" i="131"/>
  <c r="L478" i="131"/>
  <c r="A478" i="131"/>
  <c r="M477" i="131"/>
  <c r="L477" i="131"/>
  <c r="A477" i="131"/>
  <c r="M476" i="131"/>
  <c r="L476" i="131"/>
  <c r="A476" i="131"/>
  <c r="M475" i="131"/>
  <c r="L475" i="131"/>
  <c r="A475" i="131"/>
  <c r="M474" i="131"/>
  <c r="L474" i="131"/>
  <c r="A474" i="131"/>
  <c r="M473" i="131"/>
  <c r="L473" i="131"/>
  <c r="A473" i="131"/>
  <c r="M472" i="131"/>
  <c r="L472" i="131"/>
  <c r="A472" i="131"/>
  <c r="M471" i="131"/>
  <c r="L471" i="131"/>
  <c r="A471" i="131"/>
  <c r="M470" i="131"/>
  <c r="L470" i="131"/>
  <c r="A470" i="131"/>
  <c r="M469" i="131"/>
  <c r="L469" i="131"/>
  <c r="A469" i="131"/>
  <c r="M468" i="131"/>
  <c r="L468" i="131"/>
  <c r="A468" i="131"/>
  <c r="M467" i="131"/>
  <c r="L467" i="131"/>
  <c r="A467" i="131"/>
  <c r="M466" i="131"/>
  <c r="L466" i="131"/>
  <c r="A466" i="131"/>
  <c r="M465" i="131"/>
  <c r="L465" i="131"/>
  <c r="A465" i="131"/>
  <c r="M464" i="131"/>
  <c r="L464" i="131"/>
  <c r="A464" i="131"/>
  <c r="M463" i="131"/>
  <c r="L463" i="131"/>
  <c r="A463" i="131"/>
  <c r="M462" i="131"/>
  <c r="L462" i="131"/>
  <c r="A462" i="131"/>
  <c r="M461" i="131"/>
  <c r="L461" i="131"/>
  <c r="A461" i="131"/>
  <c r="M460" i="131"/>
  <c r="L460" i="131"/>
  <c r="A460" i="131"/>
  <c r="M459" i="131"/>
  <c r="L459" i="131"/>
  <c r="A459" i="131"/>
  <c r="M458" i="131"/>
  <c r="L458" i="131"/>
  <c r="A458" i="131"/>
  <c r="M457" i="131"/>
  <c r="L457" i="131"/>
  <c r="A457" i="131"/>
  <c r="M456" i="131"/>
  <c r="L456" i="131"/>
  <c r="A456" i="131"/>
  <c r="M455" i="131"/>
  <c r="L455" i="131"/>
  <c r="A455" i="131"/>
  <c r="M454" i="131"/>
  <c r="L454" i="131"/>
  <c r="A454" i="131"/>
  <c r="M453" i="131"/>
  <c r="L453" i="131"/>
  <c r="A453" i="131"/>
  <c r="M452" i="131"/>
  <c r="L452" i="131"/>
  <c r="A452" i="131"/>
  <c r="M451" i="131"/>
  <c r="L451" i="131"/>
  <c r="A451" i="131"/>
  <c r="M450" i="131"/>
  <c r="L450" i="131"/>
  <c r="A450" i="131"/>
  <c r="M449" i="131"/>
  <c r="L449" i="131"/>
  <c r="A449" i="131"/>
  <c r="M448" i="131"/>
  <c r="L448" i="131"/>
  <c r="A448" i="131"/>
  <c r="M447" i="131"/>
  <c r="L447" i="131"/>
  <c r="A447" i="131"/>
  <c r="M446" i="131"/>
  <c r="L446" i="131"/>
  <c r="A446" i="131"/>
  <c r="M445" i="131"/>
  <c r="L445" i="131"/>
  <c r="A445" i="131"/>
  <c r="M444" i="131"/>
  <c r="L444" i="131"/>
  <c r="A444" i="131"/>
  <c r="M443" i="131"/>
  <c r="L443" i="131"/>
  <c r="A443" i="131"/>
  <c r="M442" i="131"/>
  <c r="L442" i="131"/>
  <c r="A442" i="131"/>
  <c r="M441" i="131"/>
  <c r="L441" i="131"/>
  <c r="A441" i="131"/>
  <c r="M440" i="131"/>
  <c r="L440" i="131"/>
  <c r="A440" i="131"/>
  <c r="M439" i="131"/>
  <c r="L439" i="131"/>
  <c r="A439" i="131"/>
  <c r="M438" i="131"/>
  <c r="L438" i="131"/>
  <c r="A438" i="131"/>
  <c r="M437" i="131"/>
  <c r="L437" i="131"/>
  <c r="A437" i="131"/>
  <c r="M436" i="131"/>
  <c r="L436" i="131"/>
  <c r="A436" i="131"/>
  <c r="M435" i="131"/>
  <c r="L435" i="131"/>
  <c r="A435" i="131"/>
  <c r="M434" i="131"/>
  <c r="L434" i="131"/>
  <c r="A434" i="131"/>
  <c r="M433" i="131"/>
  <c r="L433" i="131"/>
  <c r="A433" i="131"/>
  <c r="M432" i="131"/>
  <c r="L432" i="131"/>
  <c r="A432" i="131"/>
  <c r="M431" i="131"/>
  <c r="L431" i="131"/>
  <c r="A431" i="131"/>
  <c r="M430" i="131"/>
  <c r="L430" i="131"/>
  <c r="A430" i="131"/>
  <c r="M429" i="131"/>
  <c r="L429" i="131"/>
  <c r="A429" i="131"/>
  <c r="M428" i="131"/>
  <c r="L428" i="131"/>
  <c r="A428" i="131"/>
  <c r="M427" i="131"/>
  <c r="L427" i="131"/>
  <c r="A427" i="131"/>
  <c r="M426" i="131"/>
  <c r="L426" i="131"/>
  <c r="A426" i="131"/>
  <c r="M425" i="131"/>
  <c r="L425" i="131"/>
  <c r="A425" i="131"/>
  <c r="M424" i="131"/>
  <c r="L424" i="131"/>
  <c r="A424" i="131"/>
  <c r="M423" i="131"/>
  <c r="L423" i="131"/>
  <c r="A423" i="131"/>
  <c r="M422" i="131"/>
  <c r="L422" i="131"/>
  <c r="A422" i="131"/>
  <c r="M421" i="131"/>
  <c r="L421" i="131"/>
  <c r="A421" i="131"/>
  <c r="M420" i="131"/>
  <c r="L420" i="131"/>
  <c r="A420" i="131"/>
  <c r="M419" i="131"/>
  <c r="L419" i="131"/>
  <c r="A419" i="131"/>
  <c r="M418" i="131"/>
  <c r="L418" i="131"/>
  <c r="A418" i="131"/>
  <c r="M417" i="131"/>
  <c r="L417" i="131"/>
  <c r="A417" i="131"/>
  <c r="M416" i="131"/>
  <c r="L416" i="131"/>
  <c r="A416" i="131"/>
  <c r="M415" i="131"/>
  <c r="L415" i="131"/>
  <c r="A415" i="131"/>
  <c r="M414" i="131"/>
  <c r="L414" i="131"/>
  <c r="A414" i="131"/>
  <c r="M413" i="131"/>
  <c r="L413" i="131"/>
  <c r="A413" i="131"/>
  <c r="M412" i="131"/>
  <c r="L412" i="131"/>
  <c r="A412" i="131"/>
  <c r="M411" i="131"/>
  <c r="L411" i="131"/>
  <c r="A411" i="131"/>
  <c r="M410" i="131"/>
  <c r="L410" i="131"/>
  <c r="A410" i="131"/>
  <c r="M409" i="131"/>
  <c r="L409" i="131"/>
  <c r="A409" i="131"/>
  <c r="M408" i="131"/>
  <c r="L408" i="131"/>
  <c r="A408" i="131"/>
  <c r="M407" i="131"/>
  <c r="L407" i="131"/>
  <c r="A407" i="131"/>
  <c r="M406" i="131"/>
  <c r="L406" i="131"/>
  <c r="A406" i="131"/>
  <c r="M405" i="131"/>
  <c r="L405" i="131"/>
  <c r="A405" i="131"/>
  <c r="M404" i="131"/>
  <c r="L404" i="131"/>
  <c r="A404" i="131"/>
  <c r="M403" i="131"/>
  <c r="L403" i="131"/>
  <c r="A403" i="131"/>
  <c r="M402" i="131"/>
  <c r="L402" i="131"/>
  <c r="A402" i="131"/>
  <c r="M401" i="131"/>
  <c r="L401" i="131"/>
  <c r="A401" i="131"/>
  <c r="M400" i="131"/>
  <c r="L400" i="131"/>
  <c r="A400" i="131"/>
  <c r="M399" i="131"/>
  <c r="L399" i="131"/>
  <c r="A399" i="131"/>
  <c r="M398" i="131"/>
  <c r="L398" i="131"/>
  <c r="A398" i="131"/>
  <c r="M397" i="131"/>
  <c r="L397" i="131"/>
  <c r="A397" i="131"/>
  <c r="M396" i="131"/>
  <c r="L396" i="131"/>
  <c r="A396" i="131"/>
  <c r="M395" i="131"/>
  <c r="L395" i="131"/>
  <c r="A395" i="131"/>
  <c r="M394" i="131"/>
  <c r="L394" i="131"/>
  <c r="A394" i="131"/>
  <c r="M393" i="131"/>
  <c r="L393" i="131"/>
  <c r="A393" i="131"/>
  <c r="M392" i="131"/>
  <c r="L392" i="131"/>
  <c r="A392" i="131"/>
  <c r="M391" i="131"/>
  <c r="L391" i="131"/>
  <c r="A391" i="131"/>
  <c r="M390" i="131"/>
  <c r="L390" i="131"/>
  <c r="A390" i="131"/>
  <c r="M389" i="131"/>
  <c r="L389" i="131"/>
  <c r="A389" i="131"/>
  <c r="M388" i="131"/>
  <c r="L388" i="131"/>
  <c r="A388" i="131"/>
  <c r="M387" i="131"/>
  <c r="L387" i="131"/>
  <c r="A387" i="131"/>
  <c r="M386" i="131"/>
  <c r="L386" i="131"/>
  <c r="A386" i="131"/>
  <c r="M385" i="131"/>
  <c r="L385" i="131"/>
  <c r="A385" i="131"/>
  <c r="M384" i="131"/>
  <c r="L384" i="131"/>
  <c r="A384" i="131"/>
  <c r="M383" i="131"/>
  <c r="L383" i="131"/>
  <c r="A383" i="131"/>
  <c r="M382" i="131"/>
  <c r="L382" i="131"/>
  <c r="A382" i="131"/>
  <c r="M381" i="131"/>
  <c r="L381" i="131"/>
  <c r="A381" i="131"/>
  <c r="M380" i="131"/>
  <c r="L380" i="131"/>
  <c r="A380" i="131"/>
  <c r="M379" i="131"/>
  <c r="L379" i="131"/>
  <c r="A379" i="131"/>
  <c r="M378" i="131"/>
  <c r="L378" i="131"/>
  <c r="A378" i="131"/>
  <c r="M377" i="131"/>
  <c r="L377" i="131"/>
  <c r="A377" i="131"/>
  <c r="M376" i="131"/>
  <c r="L376" i="131"/>
  <c r="A376" i="131"/>
  <c r="M375" i="131"/>
  <c r="L375" i="131"/>
  <c r="A375" i="131"/>
  <c r="M374" i="131"/>
  <c r="L374" i="131"/>
  <c r="A374" i="131"/>
  <c r="M373" i="131"/>
  <c r="L373" i="131"/>
  <c r="A373" i="131"/>
  <c r="M372" i="131"/>
  <c r="L372" i="131"/>
  <c r="A372" i="131"/>
  <c r="M371" i="131"/>
  <c r="L371" i="131"/>
  <c r="A371" i="131"/>
  <c r="M370" i="131"/>
  <c r="L370" i="131"/>
  <c r="A370" i="131"/>
  <c r="M369" i="131"/>
  <c r="L369" i="131"/>
  <c r="A369" i="131"/>
  <c r="M368" i="131"/>
  <c r="L368" i="131"/>
  <c r="A368" i="131"/>
  <c r="M367" i="131"/>
  <c r="L367" i="131"/>
  <c r="A367" i="131"/>
  <c r="M366" i="131"/>
  <c r="L366" i="131"/>
  <c r="A366" i="131"/>
  <c r="M365" i="131"/>
  <c r="L365" i="131"/>
  <c r="A365" i="131"/>
  <c r="M364" i="131"/>
  <c r="L364" i="131"/>
  <c r="A364" i="131"/>
  <c r="M363" i="131"/>
  <c r="L363" i="131"/>
  <c r="A363" i="131"/>
  <c r="S362" i="131"/>
  <c r="R362" i="131"/>
  <c r="Q362" i="131"/>
  <c r="P362" i="131"/>
  <c r="O362" i="131"/>
  <c r="M362" i="131"/>
  <c r="L362" i="131"/>
  <c r="A362" i="131"/>
  <c r="M361" i="131"/>
  <c r="L361" i="131"/>
  <c r="A361" i="131"/>
  <c r="M360" i="131"/>
  <c r="L360" i="131"/>
  <c r="A360" i="131"/>
  <c r="M359" i="131"/>
  <c r="L359" i="131"/>
  <c r="A359" i="131"/>
  <c r="M358" i="131"/>
  <c r="L358" i="131"/>
  <c r="A358" i="131"/>
  <c r="M357" i="131"/>
  <c r="L357" i="131"/>
  <c r="A357" i="131"/>
  <c r="M356" i="131"/>
  <c r="L356" i="131"/>
  <c r="A356" i="131"/>
  <c r="M355" i="131"/>
  <c r="L355" i="131"/>
  <c r="A355" i="131"/>
  <c r="M354" i="131"/>
  <c r="L354" i="131"/>
  <c r="A354" i="131"/>
  <c r="M353" i="131"/>
  <c r="L353" i="131"/>
  <c r="A353" i="131"/>
  <c r="M352" i="131"/>
  <c r="L352" i="131"/>
  <c r="A352" i="131"/>
  <c r="M351" i="131"/>
  <c r="L351" i="131"/>
  <c r="A351" i="131"/>
  <c r="M350" i="131"/>
  <c r="L350" i="131"/>
  <c r="A350" i="131"/>
  <c r="M349" i="131"/>
  <c r="L349" i="131"/>
  <c r="A349" i="131"/>
  <c r="M348" i="131"/>
  <c r="L348" i="131"/>
  <c r="A348" i="131"/>
  <c r="M347" i="131"/>
  <c r="L347" i="131"/>
  <c r="A347" i="131"/>
  <c r="M346" i="131"/>
  <c r="L346" i="131"/>
  <c r="A346" i="131"/>
  <c r="M345" i="131"/>
  <c r="L345" i="131"/>
  <c r="A345" i="131"/>
  <c r="M344" i="131"/>
  <c r="L344" i="131"/>
  <c r="A344" i="131"/>
  <c r="M343" i="131"/>
  <c r="L343" i="131"/>
  <c r="A343" i="131"/>
  <c r="M342" i="131"/>
  <c r="L342" i="131"/>
  <c r="A342" i="131"/>
  <c r="M341" i="131"/>
  <c r="L341" i="131"/>
  <c r="A341" i="131"/>
  <c r="M340" i="131"/>
  <c r="L340" i="131"/>
  <c r="A340" i="131"/>
  <c r="M339" i="131"/>
  <c r="L339" i="131"/>
  <c r="A339" i="131"/>
  <c r="M338" i="131"/>
  <c r="L338" i="131"/>
  <c r="A338" i="131"/>
  <c r="M337" i="131"/>
  <c r="L337" i="131"/>
  <c r="A337" i="131"/>
  <c r="M336" i="131"/>
  <c r="L336" i="131"/>
  <c r="A336" i="131"/>
  <c r="M335" i="131"/>
  <c r="L335" i="131"/>
  <c r="A335" i="131"/>
  <c r="M334" i="131"/>
  <c r="L334" i="131"/>
  <c r="A334" i="131"/>
  <c r="M333" i="131"/>
  <c r="L333" i="131"/>
  <c r="A333" i="131"/>
  <c r="M332" i="131"/>
  <c r="L332" i="131"/>
  <c r="A332" i="131"/>
  <c r="M331" i="131"/>
  <c r="L331" i="131"/>
  <c r="A331" i="131"/>
  <c r="M330" i="131"/>
  <c r="L330" i="131"/>
  <c r="A330" i="131"/>
  <c r="M329" i="131"/>
  <c r="L329" i="131"/>
  <c r="A329" i="131"/>
  <c r="M328" i="131"/>
  <c r="L328" i="131"/>
  <c r="A328" i="131"/>
  <c r="M327" i="131"/>
  <c r="L327" i="131"/>
  <c r="A327" i="131"/>
  <c r="M326" i="131"/>
  <c r="L326" i="131"/>
  <c r="A326" i="131"/>
  <c r="M325" i="131"/>
  <c r="L325" i="131"/>
  <c r="A325" i="131"/>
  <c r="M324" i="131"/>
  <c r="L324" i="131"/>
  <c r="A324" i="131"/>
  <c r="M323" i="131"/>
  <c r="L323" i="131"/>
  <c r="A323" i="131"/>
  <c r="M322" i="131"/>
  <c r="L322" i="131"/>
  <c r="A322" i="131"/>
  <c r="M321" i="131"/>
  <c r="L321" i="131"/>
  <c r="A321" i="131"/>
  <c r="M320" i="131"/>
  <c r="L320" i="131"/>
  <c r="A320" i="131"/>
  <c r="M319" i="131"/>
  <c r="L319" i="131"/>
  <c r="A319" i="131"/>
  <c r="M318" i="131"/>
  <c r="L318" i="131"/>
  <c r="A318" i="131"/>
  <c r="M317" i="131"/>
  <c r="L317" i="131"/>
  <c r="A317" i="131"/>
  <c r="M316" i="131"/>
  <c r="L316" i="131"/>
  <c r="A316" i="131"/>
  <c r="M315" i="131"/>
  <c r="L315" i="131"/>
  <c r="A315" i="131"/>
  <c r="M314" i="131"/>
  <c r="L314" i="131"/>
  <c r="A314" i="131"/>
  <c r="M313" i="131"/>
  <c r="L313" i="131"/>
  <c r="A313" i="131"/>
  <c r="M312" i="131"/>
  <c r="L312" i="131"/>
  <c r="A312" i="131"/>
  <c r="M311" i="131"/>
  <c r="L311" i="131"/>
  <c r="A311" i="131"/>
  <c r="M310" i="131"/>
  <c r="L310" i="131"/>
  <c r="A310" i="131"/>
  <c r="M309" i="131"/>
  <c r="L309" i="131"/>
  <c r="A309" i="131"/>
  <c r="M308" i="131"/>
  <c r="L308" i="131"/>
  <c r="A308" i="131"/>
  <c r="M307" i="131"/>
  <c r="L307" i="131"/>
  <c r="A307" i="131"/>
  <c r="M306" i="131"/>
  <c r="L306" i="131"/>
  <c r="A306" i="131"/>
  <c r="M305" i="131"/>
  <c r="L305" i="131"/>
  <c r="A305" i="131"/>
  <c r="M304" i="131"/>
  <c r="L304" i="131"/>
  <c r="A304" i="131"/>
  <c r="M303" i="131"/>
  <c r="L303" i="131"/>
  <c r="A303" i="131"/>
  <c r="M302" i="131"/>
  <c r="L302" i="131"/>
  <c r="A302" i="131"/>
  <c r="M301" i="131"/>
  <c r="L301" i="131"/>
  <c r="A301" i="131"/>
  <c r="M300" i="131"/>
  <c r="L300" i="131"/>
  <c r="A300" i="131"/>
  <c r="M299" i="131"/>
  <c r="L299" i="131"/>
  <c r="A299" i="131"/>
  <c r="M298" i="131"/>
  <c r="L298" i="131"/>
  <c r="A298" i="131"/>
  <c r="M297" i="131"/>
  <c r="L297" i="131"/>
  <c r="A297" i="131"/>
  <c r="M296" i="131"/>
  <c r="L296" i="131"/>
  <c r="A296" i="131"/>
  <c r="M295" i="131"/>
  <c r="L295" i="131"/>
  <c r="A295" i="131"/>
  <c r="M294" i="131"/>
  <c r="L294" i="131"/>
  <c r="A294" i="131"/>
  <c r="M293" i="131"/>
  <c r="L293" i="131"/>
  <c r="A293" i="131"/>
  <c r="M292" i="131"/>
  <c r="L292" i="131"/>
  <c r="A292" i="131"/>
  <c r="M291" i="131"/>
  <c r="L291" i="131"/>
  <c r="A291" i="131"/>
  <c r="M290" i="131"/>
  <c r="L290" i="131"/>
  <c r="A290" i="131"/>
  <c r="M289" i="131"/>
  <c r="L289" i="131"/>
  <c r="A289" i="131"/>
  <c r="M288" i="131"/>
  <c r="L288" i="131"/>
  <c r="A288" i="131"/>
  <c r="M287" i="131"/>
  <c r="L287" i="131"/>
  <c r="A287" i="131"/>
  <c r="M286" i="131"/>
  <c r="L286" i="131"/>
  <c r="A286" i="131"/>
  <c r="M285" i="131"/>
  <c r="L285" i="131"/>
  <c r="A285" i="131"/>
  <c r="M284" i="131"/>
  <c r="L284" i="131"/>
  <c r="A284" i="131"/>
  <c r="M283" i="131"/>
  <c r="L283" i="131"/>
  <c r="A283" i="131"/>
  <c r="M282" i="131"/>
  <c r="L282" i="131"/>
  <c r="A282" i="131"/>
  <c r="M281" i="131"/>
  <c r="L281" i="131"/>
  <c r="A281" i="131"/>
  <c r="M280" i="131"/>
  <c r="L280" i="131"/>
  <c r="A280" i="131"/>
  <c r="M279" i="131"/>
  <c r="L279" i="131"/>
  <c r="A279" i="131"/>
  <c r="M278" i="131"/>
  <c r="L278" i="131"/>
  <c r="A278" i="131"/>
  <c r="M277" i="131"/>
  <c r="L277" i="131"/>
  <c r="A277" i="131"/>
  <c r="M276" i="131"/>
  <c r="L276" i="131"/>
  <c r="A276" i="131"/>
  <c r="M275" i="131"/>
  <c r="L275" i="131"/>
  <c r="A275" i="131"/>
  <c r="M274" i="131"/>
  <c r="L274" i="131"/>
  <c r="A274" i="131"/>
  <c r="M273" i="131"/>
  <c r="L273" i="131"/>
  <c r="A273" i="131"/>
  <c r="M272" i="131"/>
  <c r="L272" i="131"/>
  <c r="A272" i="131"/>
  <c r="M271" i="131"/>
  <c r="L271" i="131"/>
  <c r="A271" i="131"/>
  <c r="M270" i="131"/>
  <c r="L270" i="131"/>
  <c r="A270" i="131"/>
  <c r="M269" i="131"/>
  <c r="L269" i="131"/>
  <c r="A269" i="131"/>
  <c r="M268" i="131"/>
  <c r="L268" i="131"/>
  <c r="A268" i="131"/>
  <c r="M267" i="131"/>
  <c r="L267" i="131"/>
  <c r="A267" i="131"/>
  <c r="M266" i="131"/>
  <c r="L266" i="131"/>
  <c r="A266" i="131"/>
  <c r="M265" i="131"/>
  <c r="L265" i="131"/>
  <c r="A265" i="131"/>
  <c r="M264" i="131"/>
  <c r="L264" i="131"/>
  <c r="A264" i="131"/>
  <c r="M263" i="131"/>
  <c r="L263" i="131"/>
  <c r="A263" i="131"/>
  <c r="M262" i="131"/>
  <c r="L262" i="131"/>
  <c r="A262" i="131"/>
  <c r="M261" i="131"/>
  <c r="L261" i="131"/>
  <c r="A261" i="131"/>
  <c r="M260" i="131"/>
  <c r="L260" i="131"/>
  <c r="A260" i="131"/>
  <c r="M259" i="131"/>
  <c r="L259" i="131"/>
  <c r="A259" i="131"/>
  <c r="M258" i="131"/>
  <c r="L258" i="131"/>
  <c r="A258" i="131"/>
  <c r="M257" i="131"/>
  <c r="L257" i="131"/>
  <c r="A257" i="131"/>
  <c r="M256" i="131"/>
  <c r="L256" i="131"/>
  <c r="A256" i="131"/>
  <c r="M255" i="131"/>
  <c r="L255" i="131"/>
  <c r="A255" i="131"/>
  <c r="M254" i="131"/>
  <c r="L254" i="131"/>
  <c r="A254" i="131"/>
  <c r="M253" i="131"/>
  <c r="L253" i="131"/>
  <c r="A253" i="131"/>
  <c r="M252" i="131"/>
  <c r="L252" i="131"/>
  <c r="A252" i="131"/>
  <c r="M251" i="131"/>
  <c r="L251" i="131"/>
  <c r="A251" i="131"/>
  <c r="M250" i="131"/>
  <c r="L250" i="131"/>
  <c r="A250" i="131"/>
  <c r="M249" i="131"/>
  <c r="L249" i="131"/>
  <c r="A249" i="131"/>
  <c r="M248" i="131"/>
  <c r="L248" i="131"/>
  <c r="A248" i="131"/>
  <c r="M247" i="131"/>
  <c r="L247" i="131"/>
  <c r="A247" i="131"/>
  <c r="M246" i="131"/>
  <c r="L246" i="131"/>
  <c r="A246" i="131"/>
  <c r="M245" i="131"/>
  <c r="L245" i="131"/>
  <c r="A245" i="131"/>
  <c r="M244" i="131"/>
  <c r="L244" i="131"/>
  <c r="A244" i="131"/>
  <c r="M243" i="131"/>
  <c r="L243" i="131"/>
  <c r="A243" i="131"/>
  <c r="M242" i="131"/>
  <c r="L242" i="131"/>
  <c r="A242" i="131"/>
  <c r="M241" i="131"/>
  <c r="L241" i="131"/>
  <c r="A241" i="131"/>
  <c r="M240" i="131"/>
  <c r="L240" i="131"/>
  <c r="A240" i="131"/>
  <c r="M239" i="131"/>
  <c r="L239" i="131"/>
  <c r="A239" i="131"/>
  <c r="M238" i="131"/>
  <c r="L238" i="131"/>
  <c r="A238" i="131"/>
  <c r="M237" i="131"/>
  <c r="L237" i="131"/>
  <c r="A237" i="131"/>
  <c r="M236" i="131"/>
  <c r="L236" i="131"/>
  <c r="A236" i="131"/>
  <c r="M235" i="131"/>
  <c r="L235" i="131"/>
  <c r="A235" i="131"/>
  <c r="M234" i="131"/>
  <c r="L234" i="131"/>
  <c r="A234" i="131"/>
  <c r="M233" i="131"/>
  <c r="L233" i="131"/>
  <c r="A233" i="131"/>
  <c r="M232" i="131"/>
  <c r="L232" i="131"/>
  <c r="A232" i="131"/>
  <c r="M231" i="131"/>
  <c r="L231" i="131"/>
  <c r="A231" i="131"/>
  <c r="M230" i="131"/>
  <c r="L230" i="131"/>
  <c r="A230" i="131"/>
  <c r="M229" i="131"/>
  <c r="L229" i="131"/>
  <c r="A229" i="131"/>
  <c r="M228" i="131"/>
  <c r="L228" i="131"/>
  <c r="A228" i="131"/>
  <c r="M227" i="131"/>
  <c r="L227" i="131"/>
  <c r="A227" i="131"/>
  <c r="M226" i="131"/>
  <c r="L226" i="131"/>
  <c r="A226" i="131"/>
  <c r="M225" i="131"/>
  <c r="L225" i="131"/>
  <c r="A225" i="131"/>
  <c r="M224" i="131"/>
  <c r="L224" i="131"/>
  <c r="A224" i="131"/>
  <c r="M223" i="131"/>
  <c r="L223" i="131"/>
  <c r="A223" i="131"/>
  <c r="M222" i="131"/>
  <c r="L222" i="131"/>
  <c r="A222" i="131"/>
  <c r="M221" i="131"/>
  <c r="L221" i="131"/>
  <c r="A221" i="131"/>
  <c r="M220" i="131"/>
  <c r="L220" i="131"/>
  <c r="A220" i="131"/>
  <c r="M219" i="131"/>
  <c r="L219" i="131"/>
  <c r="A219" i="131"/>
  <c r="M218" i="131"/>
  <c r="L218" i="131"/>
  <c r="A218" i="131"/>
  <c r="M217" i="131"/>
  <c r="L217" i="131"/>
  <c r="A217" i="131"/>
  <c r="M216" i="131"/>
  <c r="L216" i="131"/>
  <c r="A216" i="131"/>
  <c r="M215" i="131"/>
  <c r="L215" i="131"/>
  <c r="A215" i="131"/>
  <c r="M214" i="131"/>
  <c r="L214" i="131"/>
  <c r="A214" i="131"/>
  <c r="M213" i="131"/>
  <c r="L213" i="131"/>
  <c r="A213" i="131"/>
  <c r="M212" i="131"/>
  <c r="L212" i="131"/>
  <c r="A212" i="131"/>
  <c r="M211" i="131"/>
  <c r="L211" i="131"/>
  <c r="A211" i="131"/>
  <c r="M210" i="131"/>
  <c r="L210" i="131"/>
  <c r="A210" i="131"/>
  <c r="M209" i="131"/>
  <c r="L209" i="131"/>
  <c r="A209" i="131"/>
  <c r="M208" i="131"/>
  <c r="L208" i="131"/>
  <c r="A208" i="131"/>
  <c r="M207" i="131"/>
  <c r="L207" i="131"/>
  <c r="A207" i="131"/>
  <c r="M206" i="131"/>
  <c r="L206" i="131"/>
  <c r="A206" i="131"/>
  <c r="M205" i="131"/>
  <c r="L205" i="131"/>
  <c r="A205" i="131"/>
  <c r="M204" i="131"/>
  <c r="L204" i="131"/>
  <c r="A204" i="131"/>
  <c r="M203" i="131"/>
  <c r="L203" i="131"/>
  <c r="A203" i="131"/>
  <c r="M202" i="131"/>
  <c r="L202" i="131"/>
  <c r="A202" i="131"/>
  <c r="M201" i="131"/>
  <c r="L201" i="131"/>
  <c r="A201" i="131"/>
  <c r="M200" i="131"/>
  <c r="L200" i="131"/>
  <c r="A200" i="131"/>
  <c r="M199" i="131"/>
  <c r="L199" i="131"/>
  <c r="A199" i="131"/>
  <c r="M198" i="131"/>
  <c r="L198" i="131"/>
  <c r="A198" i="131"/>
  <c r="M197" i="131"/>
  <c r="L197" i="131"/>
  <c r="A197" i="131"/>
  <c r="M196" i="131"/>
  <c r="L196" i="131"/>
  <c r="A196" i="131"/>
  <c r="M195" i="131"/>
  <c r="L195" i="131"/>
  <c r="A195" i="131"/>
  <c r="M194" i="131"/>
  <c r="L194" i="131"/>
  <c r="A194" i="131"/>
  <c r="M193" i="131"/>
  <c r="L193" i="131"/>
  <c r="A193" i="131"/>
  <c r="M192" i="131"/>
  <c r="L192" i="131"/>
  <c r="A192" i="131"/>
  <c r="M191" i="131"/>
  <c r="L191" i="131"/>
  <c r="A191" i="131"/>
  <c r="M190" i="131"/>
  <c r="L190" i="131"/>
  <c r="A190" i="131"/>
  <c r="M189" i="131"/>
  <c r="L189" i="131"/>
  <c r="A189" i="131"/>
  <c r="M188" i="131"/>
  <c r="L188" i="131"/>
  <c r="A188" i="131"/>
  <c r="M187" i="131"/>
  <c r="L187" i="131"/>
  <c r="A187" i="131"/>
  <c r="M186" i="131"/>
  <c r="L186" i="131"/>
  <c r="A186" i="131"/>
  <c r="M185" i="131"/>
  <c r="L185" i="131"/>
  <c r="A185" i="131"/>
  <c r="M184" i="131"/>
  <c r="L184" i="131"/>
  <c r="A184" i="131"/>
  <c r="M183" i="131"/>
  <c r="L183" i="131"/>
  <c r="A183" i="131"/>
  <c r="M182" i="131"/>
  <c r="L182" i="131"/>
  <c r="A182" i="131"/>
  <c r="M181" i="131"/>
  <c r="L181" i="131"/>
  <c r="A181" i="131"/>
  <c r="M180" i="131"/>
  <c r="L180" i="131"/>
  <c r="A180" i="131"/>
  <c r="M179" i="131"/>
  <c r="L179" i="131"/>
  <c r="A179" i="131"/>
  <c r="M178" i="131"/>
  <c r="L178" i="131"/>
  <c r="A178" i="131"/>
  <c r="M177" i="131"/>
  <c r="L177" i="131"/>
  <c r="A177" i="131"/>
  <c r="M176" i="131"/>
  <c r="L176" i="131"/>
  <c r="A176" i="131"/>
  <c r="M175" i="131"/>
  <c r="L175" i="131"/>
  <c r="A175" i="131"/>
  <c r="M174" i="131"/>
  <c r="L174" i="131"/>
  <c r="A174" i="131"/>
  <c r="M173" i="131"/>
  <c r="L173" i="131"/>
  <c r="A173" i="131"/>
  <c r="M172" i="131"/>
  <c r="L172" i="131"/>
  <c r="A172" i="131"/>
  <c r="M171" i="131"/>
  <c r="L171" i="131"/>
  <c r="A171" i="131"/>
  <c r="M170" i="131"/>
  <c r="L170" i="131"/>
  <c r="A170" i="131"/>
  <c r="M169" i="131"/>
  <c r="L169" i="131"/>
  <c r="A169" i="131"/>
  <c r="M168" i="131"/>
  <c r="L168" i="131"/>
  <c r="A168" i="131"/>
  <c r="M167" i="131"/>
  <c r="L167" i="131"/>
  <c r="A167" i="131"/>
  <c r="M166" i="131"/>
  <c r="L166" i="131"/>
  <c r="A166" i="131"/>
  <c r="M165" i="131"/>
  <c r="L165" i="131"/>
  <c r="A165" i="131"/>
  <c r="M164" i="131"/>
  <c r="L164" i="131"/>
  <c r="A164" i="131"/>
  <c r="M163" i="131"/>
  <c r="L163" i="131"/>
  <c r="A163" i="131"/>
  <c r="M162" i="131"/>
  <c r="L162" i="131"/>
  <c r="A162" i="131"/>
  <c r="M161" i="131"/>
  <c r="L161" i="131"/>
  <c r="A161" i="131"/>
  <c r="M160" i="131"/>
  <c r="L160" i="131"/>
  <c r="A160" i="131"/>
  <c r="M159" i="131"/>
  <c r="L159" i="131"/>
  <c r="A159" i="131"/>
  <c r="M158" i="131"/>
  <c r="L158" i="131"/>
  <c r="A158" i="131"/>
  <c r="M157" i="131"/>
  <c r="L157" i="131"/>
  <c r="A157" i="131"/>
  <c r="M156" i="131"/>
  <c r="L156" i="131"/>
  <c r="A156" i="131"/>
  <c r="M155" i="131"/>
  <c r="L155" i="131"/>
  <c r="A155" i="131"/>
  <c r="M154" i="131"/>
  <c r="L154" i="131"/>
  <c r="A154" i="131"/>
  <c r="M153" i="131"/>
  <c r="L153" i="131"/>
  <c r="A153" i="131"/>
  <c r="M152" i="131"/>
  <c r="L152" i="131"/>
  <c r="A152" i="131"/>
  <c r="M151" i="131"/>
  <c r="L151" i="131"/>
  <c r="A151" i="131"/>
  <c r="M150" i="131"/>
  <c r="L150" i="131"/>
  <c r="A150" i="131"/>
  <c r="M149" i="131"/>
  <c r="L149" i="131"/>
  <c r="A149" i="131"/>
  <c r="M148" i="131"/>
  <c r="L148" i="131"/>
  <c r="A148" i="131"/>
  <c r="M147" i="131"/>
  <c r="L147" i="131"/>
  <c r="A147" i="131"/>
  <c r="M146" i="131"/>
  <c r="L146" i="131"/>
  <c r="A146" i="131"/>
  <c r="M145" i="131"/>
  <c r="L145" i="131"/>
  <c r="A145" i="131"/>
  <c r="M144" i="131"/>
  <c r="L144" i="131"/>
  <c r="A144" i="131"/>
  <c r="M143" i="131"/>
  <c r="L143" i="131"/>
  <c r="A143" i="131"/>
  <c r="M142" i="131"/>
  <c r="L142" i="131"/>
  <c r="A142" i="131"/>
  <c r="M141" i="131"/>
  <c r="L141" i="131"/>
  <c r="A141" i="131"/>
  <c r="M140" i="131"/>
  <c r="L140" i="131"/>
  <c r="A140" i="131"/>
  <c r="M139" i="131"/>
  <c r="L139" i="131"/>
  <c r="A139" i="131"/>
  <c r="M138" i="131"/>
  <c r="L138" i="131"/>
  <c r="A138" i="131"/>
  <c r="M137" i="131"/>
  <c r="L137" i="131"/>
  <c r="A137" i="131"/>
  <c r="M136" i="131"/>
  <c r="L136" i="131"/>
  <c r="A136" i="131"/>
  <c r="M135" i="131"/>
  <c r="L135" i="131"/>
  <c r="A135" i="131"/>
  <c r="M134" i="131"/>
  <c r="L134" i="131"/>
  <c r="A134" i="131"/>
  <c r="M133" i="131"/>
  <c r="L133" i="131"/>
  <c r="A133" i="131"/>
  <c r="M132" i="131"/>
  <c r="L132" i="131"/>
  <c r="A132" i="131"/>
  <c r="M131" i="131"/>
  <c r="L131" i="131"/>
  <c r="A131" i="131"/>
  <c r="M130" i="131"/>
  <c r="L130" i="131"/>
  <c r="A130" i="131"/>
  <c r="M129" i="131"/>
  <c r="L129" i="131"/>
  <c r="A129" i="131"/>
  <c r="M128" i="131"/>
  <c r="L128" i="131"/>
  <c r="A128" i="131"/>
  <c r="M127" i="131"/>
  <c r="L127" i="131"/>
  <c r="A127" i="131"/>
  <c r="M126" i="131"/>
  <c r="L126" i="131"/>
  <c r="A126" i="131"/>
  <c r="M125" i="131"/>
  <c r="L125" i="131"/>
  <c r="A125" i="131"/>
  <c r="M124" i="131"/>
  <c r="L124" i="131"/>
  <c r="A124" i="131"/>
  <c r="M123" i="131"/>
  <c r="L123" i="131"/>
  <c r="A123" i="131"/>
  <c r="M122" i="131"/>
  <c r="L122" i="131"/>
  <c r="A122" i="131"/>
  <c r="M121" i="131"/>
  <c r="L121" i="131"/>
  <c r="A121" i="131"/>
  <c r="M120" i="131"/>
  <c r="L120" i="131"/>
  <c r="A120" i="131"/>
  <c r="M119" i="131"/>
  <c r="L119" i="131"/>
  <c r="A119" i="131"/>
  <c r="M118" i="131"/>
  <c r="L118" i="131"/>
  <c r="A118" i="131"/>
  <c r="M117" i="131"/>
  <c r="L117" i="131"/>
  <c r="A117" i="131"/>
  <c r="M116" i="131"/>
  <c r="L116" i="131"/>
  <c r="A116" i="131"/>
  <c r="M115" i="131"/>
  <c r="L115" i="131"/>
  <c r="A115" i="131"/>
  <c r="M114" i="131"/>
  <c r="L114" i="131"/>
  <c r="A114" i="131"/>
  <c r="M113" i="131"/>
  <c r="L113" i="131"/>
  <c r="A113" i="131"/>
  <c r="M112" i="131"/>
  <c r="L112" i="131"/>
  <c r="A112" i="131"/>
  <c r="M111" i="131"/>
  <c r="L111" i="131"/>
  <c r="A111" i="131"/>
  <c r="M110" i="131"/>
  <c r="L110" i="131"/>
  <c r="A110" i="131"/>
  <c r="M109" i="131"/>
  <c r="L109" i="131"/>
  <c r="A109" i="131"/>
  <c r="M108" i="131"/>
  <c r="L108" i="131"/>
  <c r="A108" i="131"/>
  <c r="M107" i="131"/>
  <c r="L107" i="131"/>
  <c r="A107" i="131"/>
  <c r="M106" i="131"/>
  <c r="L106" i="131"/>
  <c r="A106" i="131"/>
  <c r="M105" i="131"/>
  <c r="L105" i="131"/>
  <c r="A105" i="131"/>
  <c r="M104" i="131"/>
  <c r="L104" i="131"/>
  <c r="A104" i="131"/>
  <c r="M103" i="131"/>
  <c r="L103" i="131"/>
  <c r="A103" i="131"/>
  <c r="M102" i="131"/>
  <c r="L102" i="131"/>
  <c r="A102" i="131"/>
  <c r="M101" i="131"/>
  <c r="L101" i="131"/>
  <c r="A101" i="131"/>
  <c r="M100" i="131"/>
  <c r="L100" i="131"/>
  <c r="A100" i="131"/>
  <c r="M99" i="131"/>
  <c r="L99" i="131"/>
  <c r="A99" i="131"/>
  <c r="M98" i="131"/>
  <c r="L98" i="131"/>
  <c r="A98" i="131"/>
  <c r="M97" i="131"/>
  <c r="L97" i="131"/>
  <c r="A97" i="131"/>
  <c r="M96" i="131"/>
  <c r="L96" i="131"/>
  <c r="A96" i="131"/>
  <c r="M95" i="131"/>
  <c r="L95" i="131"/>
  <c r="A95" i="131"/>
  <c r="M94" i="131"/>
  <c r="L94" i="131"/>
  <c r="A94" i="131"/>
  <c r="M93" i="131"/>
  <c r="L93" i="131"/>
  <c r="A93" i="131"/>
  <c r="M92" i="131"/>
  <c r="L92" i="131"/>
  <c r="A92" i="131"/>
  <c r="M91" i="131"/>
  <c r="L91" i="131"/>
  <c r="A91" i="131"/>
  <c r="M90" i="131"/>
  <c r="L90" i="131"/>
  <c r="A90" i="131"/>
  <c r="M89" i="131"/>
  <c r="L89" i="131"/>
  <c r="A89" i="131"/>
  <c r="M88" i="131"/>
  <c r="L88" i="131"/>
  <c r="A88" i="131"/>
  <c r="M87" i="131"/>
  <c r="L87" i="131"/>
  <c r="A87" i="131"/>
  <c r="M86" i="131"/>
  <c r="L86" i="131"/>
  <c r="A86" i="131"/>
  <c r="M85" i="131"/>
  <c r="L85" i="131"/>
  <c r="A85" i="131"/>
  <c r="M84" i="131"/>
  <c r="L84" i="131"/>
  <c r="A84" i="131"/>
  <c r="M83" i="131"/>
  <c r="L83" i="131"/>
  <c r="A83" i="131"/>
  <c r="M82" i="131"/>
  <c r="L82" i="131"/>
  <c r="A82" i="131"/>
  <c r="M81" i="131"/>
  <c r="L81" i="131"/>
  <c r="A81" i="131"/>
  <c r="M80" i="131"/>
  <c r="L80" i="131"/>
  <c r="A80" i="131"/>
  <c r="M79" i="131"/>
  <c r="L79" i="131"/>
  <c r="A79" i="131"/>
  <c r="M78" i="131"/>
  <c r="L78" i="131"/>
  <c r="A78" i="131"/>
  <c r="M77" i="131"/>
  <c r="L77" i="131"/>
  <c r="A77" i="131"/>
  <c r="M76" i="131"/>
  <c r="L76" i="131"/>
  <c r="A76" i="131"/>
  <c r="M75" i="131"/>
  <c r="L75" i="131"/>
  <c r="A75" i="131"/>
  <c r="M74" i="131"/>
  <c r="L74" i="131"/>
  <c r="A74" i="131"/>
  <c r="M73" i="131"/>
  <c r="L73" i="131"/>
  <c r="A73" i="131"/>
  <c r="M72" i="131"/>
  <c r="L72" i="131"/>
  <c r="A72" i="131"/>
  <c r="M71" i="131"/>
  <c r="L71" i="131"/>
  <c r="A71" i="131"/>
  <c r="M70" i="131"/>
  <c r="L70" i="131"/>
  <c r="A70" i="131"/>
  <c r="M69" i="131"/>
  <c r="L69" i="131"/>
  <c r="A69" i="131"/>
  <c r="M68" i="131"/>
  <c r="L68" i="131"/>
  <c r="A68" i="131"/>
  <c r="M67" i="131"/>
  <c r="L67" i="131"/>
  <c r="A67" i="131"/>
  <c r="M66" i="131"/>
  <c r="L66" i="131"/>
  <c r="A66" i="131"/>
  <c r="M65" i="131"/>
  <c r="L65" i="131"/>
  <c r="A65" i="131"/>
  <c r="M64" i="131"/>
  <c r="L64" i="131"/>
  <c r="A64" i="131"/>
  <c r="M63" i="131"/>
  <c r="L63" i="131"/>
  <c r="A63" i="131"/>
  <c r="M62" i="131"/>
  <c r="L62" i="131"/>
  <c r="A62" i="131"/>
  <c r="M61" i="131"/>
  <c r="L61" i="131"/>
  <c r="A61" i="131"/>
  <c r="M60" i="131"/>
  <c r="L60" i="131"/>
  <c r="A60" i="131"/>
  <c r="M59" i="131"/>
  <c r="L59" i="131"/>
  <c r="A59" i="131"/>
  <c r="M58" i="131"/>
  <c r="L58" i="131"/>
  <c r="A58" i="131"/>
  <c r="M57" i="131"/>
  <c r="L57" i="131"/>
  <c r="A57" i="131"/>
  <c r="M56" i="131"/>
  <c r="L56" i="131"/>
  <c r="A56" i="131"/>
  <c r="M55" i="131"/>
  <c r="L55" i="131"/>
  <c r="A55" i="131"/>
  <c r="M54" i="131"/>
  <c r="L54" i="131"/>
  <c r="A54" i="131"/>
  <c r="M53" i="131"/>
  <c r="L53" i="131"/>
  <c r="A53" i="131"/>
  <c r="M52" i="131"/>
  <c r="L52" i="131"/>
  <c r="A52" i="131"/>
  <c r="M51" i="131"/>
  <c r="L51" i="131"/>
  <c r="A51" i="131"/>
  <c r="M50" i="131"/>
  <c r="L50" i="131"/>
  <c r="A50" i="131"/>
  <c r="M49" i="131"/>
  <c r="L49" i="131"/>
  <c r="A49" i="131"/>
  <c r="M48" i="131"/>
  <c r="L48" i="131"/>
  <c r="A48" i="131"/>
  <c r="M47" i="131"/>
  <c r="L47" i="131"/>
  <c r="A47" i="131"/>
  <c r="M46" i="131"/>
  <c r="L46" i="131"/>
  <c r="A46" i="131"/>
  <c r="M45" i="131"/>
  <c r="L45" i="131"/>
  <c r="A45" i="131"/>
  <c r="M44" i="131"/>
  <c r="L44" i="131"/>
  <c r="A44" i="131"/>
  <c r="M43" i="131"/>
  <c r="L43" i="131"/>
  <c r="A43" i="131"/>
  <c r="M42" i="131"/>
  <c r="L42" i="131"/>
  <c r="A42" i="131"/>
  <c r="M41" i="131"/>
  <c r="L41" i="131"/>
  <c r="A41" i="131"/>
  <c r="M40" i="131"/>
  <c r="L40" i="131"/>
  <c r="A40" i="131"/>
  <c r="M39" i="131"/>
  <c r="L39" i="131"/>
  <c r="A39" i="131"/>
  <c r="M38" i="131"/>
  <c r="L38" i="131"/>
  <c r="A38" i="131"/>
  <c r="M37" i="131"/>
  <c r="L37" i="131"/>
  <c r="A37" i="131"/>
  <c r="M36" i="131"/>
  <c r="L36" i="131"/>
  <c r="A36" i="131"/>
  <c r="M35" i="131"/>
  <c r="L35" i="131"/>
  <c r="A35" i="131"/>
  <c r="M34" i="131"/>
  <c r="L34" i="131"/>
  <c r="A34" i="131"/>
  <c r="M33" i="131"/>
  <c r="L33" i="131"/>
  <c r="A33" i="131"/>
  <c r="M32" i="131"/>
  <c r="L32" i="131"/>
  <c r="A32" i="131"/>
  <c r="M31" i="131"/>
  <c r="L31" i="131"/>
  <c r="A31" i="131"/>
  <c r="M30" i="131"/>
  <c r="L30" i="131"/>
  <c r="A30" i="131"/>
  <c r="M29" i="131"/>
  <c r="L29" i="131"/>
  <c r="A29" i="131"/>
  <c r="M28" i="131"/>
  <c r="L28" i="131"/>
  <c r="A28" i="131"/>
  <c r="M27" i="131"/>
  <c r="L27" i="131"/>
  <c r="A27" i="131"/>
  <c r="M26" i="131"/>
  <c r="L26" i="131"/>
  <c r="A26" i="131"/>
  <c r="M25" i="131"/>
  <c r="L25" i="131"/>
  <c r="A25" i="131"/>
  <c r="M24" i="131"/>
  <c r="L24" i="131"/>
  <c r="A24" i="131"/>
  <c r="M23" i="131"/>
  <c r="L23" i="131"/>
  <c r="A23" i="131"/>
  <c r="M22" i="131"/>
  <c r="L22" i="131"/>
  <c r="A22" i="131"/>
  <c r="M21" i="131"/>
  <c r="L21" i="131"/>
  <c r="A21" i="131"/>
  <c r="M20" i="131"/>
  <c r="L20" i="131"/>
  <c r="A20" i="131"/>
  <c r="M19" i="131"/>
  <c r="L19" i="131"/>
  <c r="A19" i="131"/>
  <c r="M18" i="131"/>
  <c r="L18" i="131"/>
  <c r="A18" i="131"/>
  <c r="M17" i="131"/>
  <c r="L17" i="131"/>
  <c r="A17" i="131"/>
  <c r="M16" i="131"/>
  <c r="L16" i="131"/>
  <c r="A16" i="131"/>
  <c r="M15" i="131"/>
  <c r="L15" i="131"/>
  <c r="A15" i="131"/>
  <c r="M14" i="131"/>
  <c r="L14" i="131"/>
  <c r="A14" i="131"/>
  <c r="M13" i="131"/>
  <c r="L13" i="131"/>
  <c r="A13" i="131"/>
  <c r="M12" i="131"/>
  <c r="L12" i="131"/>
  <c r="A12" i="131"/>
  <c r="M11" i="131"/>
  <c r="L11" i="131"/>
  <c r="A11" i="131"/>
  <c r="M10" i="131"/>
  <c r="L10" i="131"/>
  <c r="A10" i="131"/>
  <c r="M9" i="131"/>
  <c r="L9" i="131"/>
  <c r="A9" i="131"/>
  <c r="M8" i="131"/>
  <c r="L8" i="131"/>
  <c r="A8" i="131"/>
  <c r="M7" i="131"/>
  <c r="L7" i="131"/>
  <c r="A7" i="131"/>
  <c r="M6" i="131"/>
  <c r="L6" i="131"/>
  <c r="A6" i="131"/>
  <c r="M5" i="131"/>
  <c r="L5" i="131"/>
  <c r="A5" i="131"/>
  <c r="M4" i="131"/>
  <c r="L4" i="131"/>
  <c r="A4" i="131"/>
  <c r="M3" i="131"/>
  <c r="L3" i="131"/>
  <c r="A3" i="131"/>
  <c r="M2" i="131"/>
  <c r="L2" i="131"/>
  <c r="A2" i="131"/>
  <c r="M786" i="130"/>
  <c r="L786" i="130"/>
  <c r="A786" i="130"/>
  <c r="M785" i="130"/>
  <c r="L785" i="130"/>
  <c r="A785" i="130"/>
  <c r="M784" i="130"/>
  <c r="L784" i="130"/>
  <c r="A784" i="130"/>
  <c r="M783" i="130"/>
  <c r="L783" i="130"/>
  <c r="A783" i="130"/>
  <c r="M782" i="130"/>
  <c r="L782" i="130"/>
  <c r="A782" i="130"/>
  <c r="M781" i="130"/>
  <c r="L781" i="130"/>
  <c r="A781" i="130"/>
  <c r="M780" i="130"/>
  <c r="L780" i="130"/>
  <c r="A780" i="130"/>
  <c r="M779" i="130"/>
  <c r="L779" i="130"/>
  <c r="A779" i="130"/>
  <c r="M778" i="130"/>
  <c r="L778" i="130"/>
  <c r="A778" i="130"/>
  <c r="M777" i="130"/>
  <c r="L777" i="130"/>
  <c r="A777" i="130"/>
  <c r="M776" i="130"/>
  <c r="L776" i="130"/>
  <c r="A776" i="130"/>
  <c r="M775" i="130"/>
  <c r="L775" i="130"/>
  <c r="A775" i="130"/>
  <c r="M774" i="130"/>
  <c r="L774" i="130"/>
  <c r="A774" i="130"/>
  <c r="M773" i="130"/>
  <c r="L773" i="130"/>
  <c r="A773" i="130"/>
  <c r="M772" i="130"/>
  <c r="L772" i="130"/>
  <c r="A772" i="130"/>
  <c r="M771" i="130"/>
  <c r="L771" i="130"/>
  <c r="A771" i="130"/>
  <c r="M770" i="130"/>
  <c r="L770" i="130"/>
  <c r="A770" i="130"/>
  <c r="M769" i="130"/>
  <c r="L769" i="130"/>
  <c r="A769" i="130"/>
  <c r="M768" i="130"/>
  <c r="L768" i="130"/>
  <c r="A768" i="130"/>
  <c r="M767" i="130"/>
  <c r="L767" i="130"/>
  <c r="A767" i="130"/>
  <c r="M766" i="130"/>
  <c r="L766" i="130"/>
  <c r="A766" i="130"/>
  <c r="M765" i="130"/>
  <c r="L765" i="130"/>
  <c r="A765" i="130"/>
  <c r="M764" i="130"/>
  <c r="L764" i="130"/>
  <c r="A764" i="130"/>
  <c r="M763" i="130"/>
  <c r="L763" i="130"/>
  <c r="A763" i="130"/>
  <c r="M762" i="130"/>
  <c r="L762" i="130"/>
  <c r="A762" i="130"/>
  <c r="M761" i="130"/>
  <c r="L761" i="130"/>
  <c r="A761" i="130"/>
  <c r="M760" i="130"/>
  <c r="L760" i="130"/>
  <c r="A760" i="130"/>
  <c r="M759" i="130"/>
  <c r="L759" i="130"/>
  <c r="A759" i="130"/>
  <c r="M758" i="130"/>
  <c r="L758" i="130"/>
  <c r="A758" i="130"/>
  <c r="M757" i="130"/>
  <c r="L757" i="130"/>
  <c r="A757" i="130"/>
  <c r="M756" i="130"/>
  <c r="L756" i="130"/>
  <c r="A756" i="130"/>
  <c r="M755" i="130"/>
  <c r="L755" i="130"/>
  <c r="A755" i="130"/>
  <c r="M754" i="130"/>
  <c r="L754" i="130"/>
  <c r="A754" i="130"/>
  <c r="M753" i="130"/>
  <c r="L753" i="130"/>
  <c r="A753" i="130"/>
  <c r="M752" i="130"/>
  <c r="L752" i="130"/>
  <c r="A752" i="130"/>
  <c r="M751" i="130"/>
  <c r="L751" i="130"/>
  <c r="A751" i="130"/>
  <c r="M750" i="130"/>
  <c r="L750" i="130"/>
  <c r="A750" i="130"/>
  <c r="M749" i="130"/>
  <c r="L749" i="130"/>
  <c r="A749" i="130"/>
  <c r="M748" i="130"/>
  <c r="L748" i="130"/>
  <c r="A748" i="130"/>
  <c r="M747" i="130"/>
  <c r="L747" i="130"/>
  <c r="A747" i="130"/>
  <c r="M746" i="130"/>
  <c r="L746" i="130"/>
  <c r="A746" i="130"/>
  <c r="M745" i="130"/>
  <c r="L745" i="130"/>
  <c r="A745" i="130"/>
  <c r="M744" i="130"/>
  <c r="L744" i="130"/>
  <c r="A744" i="130"/>
  <c r="M743" i="130"/>
  <c r="L743" i="130"/>
  <c r="A743" i="130"/>
  <c r="M742" i="130"/>
  <c r="L742" i="130"/>
  <c r="A742" i="130"/>
  <c r="M741" i="130"/>
  <c r="L741" i="130"/>
  <c r="A741" i="130"/>
  <c r="M740" i="130"/>
  <c r="L740" i="130"/>
  <c r="A740" i="130"/>
  <c r="M739" i="130"/>
  <c r="L739" i="130"/>
  <c r="A739" i="130"/>
  <c r="M738" i="130"/>
  <c r="L738" i="130"/>
  <c r="A738" i="130"/>
  <c r="M737" i="130"/>
  <c r="L737" i="130"/>
  <c r="A737" i="130"/>
  <c r="M736" i="130"/>
  <c r="L736" i="130"/>
  <c r="A736" i="130"/>
  <c r="M735" i="130"/>
  <c r="L735" i="130"/>
  <c r="A735" i="130"/>
  <c r="M734" i="130"/>
  <c r="L734" i="130"/>
  <c r="A734" i="130"/>
  <c r="M733" i="130"/>
  <c r="L733" i="130"/>
  <c r="A733" i="130"/>
  <c r="M732" i="130"/>
  <c r="L732" i="130"/>
  <c r="A732" i="130"/>
  <c r="M731" i="130"/>
  <c r="L731" i="130"/>
  <c r="A731" i="130"/>
  <c r="M730" i="130"/>
  <c r="L730" i="130"/>
  <c r="A730" i="130"/>
  <c r="M729" i="130"/>
  <c r="L729" i="130"/>
  <c r="A729" i="130"/>
  <c r="M728" i="130"/>
  <c r="L728" i="130"/>
  <c r="A728" i="130"/>
  <c r="M727" i="130"/>
  <c r="L727" i="130"/>
  <c r="A727" i="130"/>
  <c r="M726" i="130"/>
  <c r="L726" i="130"/>
  <c r="A726" i="130"/>
  <c r="M725" i="130"/>
  <c r="L725" i="130"/>
  <c r="A725" i="130"/>
  <c r="M724" i="130"/>
  <c r="L724" i="130"/>
  <c r="A724" i="130"/>
  <c r="M723" i="130"/>
  <c r="L723" i="130"/>
  <c r="A723" i="130"/>
  <c r="M722" i="130"/>
  <c r="L722" i="130"/>
  <c r="A722" i="130"/>
  <c r="M721" i="130"/>
  <c r="L721" i="130"/>
  <c r="A721" i="130"/>
  <c r="M720" i="130"/>
  <c r="L720" i="130"/>
  <c r="A720" i="130"/>
  <c r="M719" i="130"/>
  <c r="L719" i="130"/>
  <c r="A719" i="130"/>
  <c r="M718" i="130"/>
  <c r="L718" i="130"/>
  <c r="A718" i="130"/>
  <c r="M717" i="130"/>
  <c r="L717" i="130"/>
  <c r="A717" i="130"/>
  <c r="M716" i="130"/>
  <c r="L716" i="130"/>
  <c r="A716" i="130"/>
  <c r="M715" i="130"/>
  <c r="L715" i="130"/>
  <c r="A715" i="130"/>
  <c r="M714" i="130"/>
  <c r="L714" i="130"/>
  <c r="A714" i="130"/>
  <c r="M713" i="130"/>
  <c r="L713" i="130"/>
  <c r="A713" i="130"/>
  <c r="M712" i="130"/>
  <c r="L712" i="130"/>
  <c r="A712" i="130"/>
  <c r="M711" i="130"/>
  <c r="L711" i="130"/>
  <c r="A711" i="130"/>
  <c r="M710" i="130"/>
  <c r="L710" i="130"/>
  <c r="A710" i="130"/>
  <c r="M709" i="130"/>
  <c r="L709" i="130"/>
  <c r="A709" i="130"/>
  <c r="M708" i="130"/>
  <c r="L708" i="130"/>
  <c r="A708" i="130"/>
  <c r="M707" i="130"/>
  <c r="L707" i="130"/>
  <c r="A707" i="130"/>
  <c r="M706" i="130"/>
  <c r="L706" i="130"/>
  <c r="A706" i="130"/>
  <c r="M705" i="130"/>
  <c r="L705" i="130"/>
  <c r="A705" i="130"/>
  <c r="M704" i="130"/>
  <c r="L704" i="130"/>
  <c r="A704" i="130"/>
  <c r="M703" i="130"/>
  <c r="L703" i="130"/>
  <c r="A703" i="130"/>
  <c r="M702" i="130"/>
  <c r="L702" i="130"/>
  <c r="A702" i="130"/>
  <c r="M701" i="130"/>
  <c r="L701" i="130"/>
  <c r="A701" i="130"/>
  <c r="M700" i="130"/>
  <c r="L700" i="130"/>
  <c r="A700" i="130"/>
  <c r="M699" i="130"/>
  <c r="L699" i="130"/>
  <c r="A699" i="130"/>
  <c r="M698" i="130"/>
  <c r="L698" i="130"/>
  <c r="A698" i="130"/>
  <c r="M697" i="130"/>
  <c r="L697" i="130"/>
  <c r="A697" i="130"/>
  <c r="M696" i="130"/>
  <c r="L696" i="130"/>
  <c r="A696" i="130"/>
  <c r="M695" i="130"/>
  <c r="L695" i="130"/>
  <c r="A695" i="130"/>
  <c r="M694" i="130"/>
  <c r="L694" i="130"/>
  <c r="A694" i="130"/>
  <c r="M693" i="130"/>
  <c r="L693" i="130"/>
  <c r="A693" i="130"/>
  <c r="M692" i="130"/>
  <c r="L692" i="130"/>
  <c r="A692" i="130"/>
  <c r="M691" i="130"/>
  <c r="L691" i="130"/>
  <c r="A691" i="130"/>
  <c r="M690" i="130"/>
  <c r="L690" i="130"/>
  <c r="A690" i="130"/>
  <c r="M689" i="130"/>
  <c r="L689" i="130"/>
  <c r="A689" i="130"/>
  <c r="M688" i="130"/>
  <c r="L688" i="130"/>
  <c r="A688" i="130"/>
  <c r="M687" i="130"/>
  <c r="L687" i="130"/>
  <c r="A687" i="130"/>
  <c r="M686" i="130"/>
  <c r="L686" i="130"/>
  <c r="A686" i="130"/>
  <c r="M685" i="130"/>
  <c r="L685" i="130"/>
  <c r="A685" i="130"/>
  <c r="M684" i="130"/>
  <c r="L684" i="130"/>
  <c r="A684" i="130"/>
  <c r="M683" i="130"/>
  <c r="L683" i="130"/>
  <c r="A683" i="130"/>
  <c r="M682" i="130"/>
  <c r="L682" i="130"/>
  <c r="A682" i="130"/>
  <c r="M681" i="130"/>
  <c r="L681" i="130"/>
  <c r="A681" i="130"/>
  <c r="M680" i="130"/>
  <c r="L680" i="130"/>
  <c r="A680" i="130"/>
  <c r="M679" i="130"/>
  <c r="L679" i="130"/>
  <c r="A679" i="130"/>
  <c r="M678" i="130"/>
  <c r="L678" i="130"/>
  <c r="A678" i="130"/>
  <c r="M677" i="130"/>
  <c r="L677" i="130"/>
  <c r="A677" i="130"/>
  <c r="M676" i="130"/>
  <c r="L676" i="130"/>
  <c r="A676" i="130"/>
  <c r="M675" i="130"/>
  <c r="L675" i="130"/>
  <c r="A675" i="130"/>
  <c r="M674" i="130"/>
  <c r="L674" i="130"/>
  <c r="A674" i="130"/>
  <c r="M673" i="130"/>
  <c r="L673" i="130"/>
  <c r="A673" i="130"/>
  <c r="M672" i="130"/>
  <c r="L672" i="130"/>
  <c r="A672" i="130"/>
  <c r="M671" i="130"/>
  <c r="L671" i="130"/>
  <c r="A671" i="130"/>
  <c r="M670" i="130"/>
  <c r="L670" i="130"/>
  <c r="A670" i="130"/>
  <c r="M669" i="130"/>
  <c r="L669" i="130"/>
  <c r="A669" i="130"/>
  <c r="M668" i="130"/>
  <c r="L668" i="130"/>
  <c r="A668" i="130"/>
  <c r="M667" i="130"/>
  <c r="L667" i="130"/>
  <c r="A667" i="130"/>
  <c r="M666" i="130"/>
  <c r="L666" i="130"/>
  <c r="A666" i="130"/>
  <c r="M665" i="130"/>
  <c r="L665" i="130"/>
  <c r="A665" i="130"/>
  <c r="M664" i="130"/>
  <c r="L664" i="130"/>
  <c r="A664" i="130"/>
  <c r="M663" i="130"/>
  <c r="L663" i="130"/>
  <c r="A663" i="130"/>
  <c r="M662" i="130"/>
  <c r="L662" i="130"/>
  <c r="A662" i="130"/>
  <c r="M661" i="130"/>
  <c r="L661" i="130"/>
  <c r="A661" i="130"/>
  <c r="M660" i="130"/>
  <c r="L660" i="130"/>
  <c r="A660" i="130"/>
  <c r="M659" i="130"/>
  <c r="L659" i="130"/>
  <c r="A659" i="130"/>
  <c r="M658" i="130"/>
  <c r="L658" i="130"/>
  <c r="A658" i="130"/>
  <c r="M657" i="130"/>
  <c r="L657" i="130"/>
  <c r="A657" i="130"/>
  <c r="M656" i="130"/>
  <c r="L656" i="130"/>
  <c r="A656" i="130"/>
  <c r="M655" i="130"/>
  <c r="L655" i="130"/>
  <c r="A655" i="130"/>
  <c r="M654" i="130"/>
  <c r="L654" i="130"/>
  <c r="A654" i="130"/>
  <c r="M653" i="130"/>
  <c r="L653" i="130"/>
  <c r="A653" i="130"/>
  <c r="M652" i="130"/>
  <c r="L652" i="130"/>
  <c r="A652" i="130"/>
  <c r="M651" i="130"/>
  <c r="L651" i="130"/>
  <c r="A651" i="130"/>
  <c r="M650" i="130"/>
  <c r="L650" i="130"/>
  <c r="A650" i="130"/>
  <c r="M649" i="130"/>
  <c r="L649" i="130"/>
  <c r="A649" i="130"/>
  <c r="M648" i="130"/>
  <c r="L648" i="130"/>
  <c r="A648" i="130"/>
  <c r="M647" i="130"/>
  <c r="L647" i="130"/>
  <c r="A647" i="130"/>
  <c r="M646" i="130"/>
  <c r="L646" i="130"/>
  <c r="A646" i="130"/>
  <c r="M645" i="130"/>
  <c r="L645" i="130"/>
  <c r="A645" i="130"/>
  <c r="M644" i="130"/>
  <c r="L644" i="130"/>
  <c r="A644" i="130"/>
  <c r="M643" i="130"/>
  <c r="L643" i="130"/>
  <c r="A643" i="130"/>
  <c r="M642" i="130"/>
  <c r="L642" i="130"/>
  <c r="A642" i="130"/>
  <c r="M641" i="130"/>
  <c r="L641" i="130"/>
  <c r="A641" i="130"/>
  <c r="M640" i="130"/>
  <c r="L640" i="130"/>
  <c r="A640" i="130"/>
  <c r="M639" i="130"/>
  <c r="L639" i="130"/>
  <c r="A639" i="130"/>
  <c r="M638" i="130"/>
  <c r="L638" i="130"/>
  <c r="A638" i="130"/>
  <c r="M637" i="130"/>
  <c r="L637" i="130"/>
  <c r="A637" i="130"/>
  <c r="M636" i="130"/>
  <c r="L636" i="130"/>
  <c r="A636" i="130"/>
  <c r="M635" i="130"/>
  <c r="L635" i="130"/>
  <c r="A635" i="130"/>
  <c r="M634" i="130"/>
  <c r="L634" i="130"/>
  <c r="A634" i="130"/>
  <c r="M633" i="130"/>
  <c r="L633" i="130"/>
  <c r="A633" i="130"/>
  <c r="M632" i="130"/>
  <c r="L632" i="130"/>
  <c r="A632" i="130"/>
  <c r="M631" i="130"/>
  <c r="L631" i="130"/>
  <c r="A631" i="130"/>
  <c r="M630" i="130"/>
  <c r="L630" i="130"/>
  <c r="A630" i="130"/>
  <c r="M629" i="130"/>
  <c r="L629" i="130"/>
  <c r="A629" i="130"/>
  <c r="M628" i="130"/>
  <c r="L628" i="130"/>
  <c r="A628" i="130"/>
  <c r="M627" i="130"/>
  <c r="L627" i="130"/>
  <c r="A627" i="130"/>
  <c r="M626" i="130"/>
  <c r="L626" i="130"/>
  <c r="A626" i="130"/>
  <c r="M625" i="130"/>
  <c r="L625" i="130"/>
  <c r="A625" i="130"/>
  <c r="M624" i="130"/>
  <c r="L624" i="130"/>
  <c r="A624" i="130"/>
  <c r="M623" i="130"/>
  <c r="L623" i="130"/>
  <c r="A623" i="130"/>
  <c r="M622" i="130"/>
  <c r="L622" i="130"/>
  <c r="A622" i="130"/>
  <c r="M621" i="130"/>
  <c r="L621" i="130"/>
  <c r="A621" i="130"/>
  <c r="M620" i="130"/>
  <c r="L620" i="130"/>
  <c r="A620" i="130"/>
  <c r="M619" i="130"/>
  <c r="L619" i="130"/>
  <c r="A619" i="130"/>
  <c r="M618" i="130"/>
  <c r="L618" i="130"/>
  <c r="A618" i="130"/>
  <c r="M617" i="130"/>
  <c r="L617" i="130"/>
  <c r="A617" i="130"/>
  <c r="M616" i="130"/>
  <c r="L616" i="130"/>
  <c r="A616" i="130"/>
  <c r="M615" i="130"/>
  <c r="L615" i="130"/>
  <c r="A615" i="130"/>
  <c r="M614" i="130"/>
  <c r="L614" i="130"/>
  <c r="A614" i="130"/>
  <c r="M613" i="130"/>
  <c r="L613" i="130"/>
  <c r="A613" i="130"/>
  <c r="M612" i="130"/>
  <c r="L612" i="130"/>
  <c r="A612" i="130"/>
  <c r="M611" i="130"/>
  <c r="L611" i="130"/>
  <c r="A611" i="130"/>
  <c r="M610" i="130"/>
  <c r="L610" i="130"/>
  <c r="A610" i="130"/>
  <c r="M609" i="130"/>
  <c r="L609" i="130"/>
  <c r="A609" i="130"/>
  <c r="M608" i="130"/>
  <c r="L608" i="130"/>
  <c r="A608" i="130"/>
  <c r="M607" i="130"/>
  <c r="L607" i="130"/>
  <c r="A607" i="130"/>
  <c r="M606" i="130"/>
  <c r="L606" i="130"/>
  <c r="A606" i="130"/>
  <c r="M605" i="130"/>
  <c r="L605" i="130"/>
  <c r="A605" i="130"/>
  <c r="M604" i="130"/>
  <c r="L604" i="130"/>
  <c r="A604" i="130"/>
  <c r="M603" i="130"/>
  <c r="L603" i="130"/>
  <c r="A603" i="130"/>
  <c r="M602" i="130"/>
  <c r="L602" i="130"/>
  <c r="A602" i="130"/>
  <c r="M601" i="130"/>
  <c r="L601" i="130"/>
  <c r="A601" i="130"/>
  <c r="M600" i="130"/>
  <c r="L600" i="130"/>
  <c r="A600" i="130"/>
  <c r="M599" i="130"/>
  <c r="L599" i="130"/>
  <c r="A599" i="130"/>
  <c r="M598" i="130"/>
  <c r="L598" i="130"/>
  <c r="A598" i="130"/>
  <c r="M597" i="130"/>
  <c r="L597" i="130"/>
  <c r="A597" i="130"/>
  <c r="M596" i="130"/>
  <c r="L596" i="130"/>
  <c r="A596" i="130"/>
  <c r="M595" i="130"/>
  <c r="L595" i="130"/>
  <c r="A595" i="130"/>
  <c r="M594" i="130"/>
  <c r="L594" i="130"/>
  <c r="A594" i="130"/>
  <c r="M593" i="130"/>
  <c r="L593" i="130"/>
  <c r="A593" i="130"/>
  <c r="M592" i="130"/>
  <c r="L592" i="130"/>
  <c r="A592" i="130"/>
  <c r="M591" i="130"/>
  <c r="L591" i="130"/>
  <c r="A591" i="130"/>
  <c r="M590" i="130"/>
  <c r="L590" i="130"/>
  <c r="A590" i="130"/>
  <c r="M589" i="130"/>
  <c r="L589" i="130"/>
  <c r="A589" i="130"/>
  <c r="M588" i="130"/>
  <c r="L588" i="130"/>
  <c r="A588" i="130"/>
  <c r="M587" i="130"/>
  <c r="L587" i="130"/>
  <c r="A587" i="130"/>
  <c r="M586" i="130"/>
  <c r="L586" i="130"/>
  <c r="A586" i="130"/>
  <c r="M585" i="130"/>
  <c r="L585" i="130"/>
  <c r="A585" i="130"/>
  <c r="M584" i="130"/>
  <c r="L584" i="130"/>
  <c r="A584" i="130"/>
  <c r="M583" i="130"/>
  <c r="L583" i="130"/>
  <c r="A583" i="130"/>
  <c r="M582" i="130"/>
  <c r="L582" i="130"/>
  <c r="A582" i="130"/>
  <c r="M581" i="130"/>
  <c r="L581" i="130"/>
  <c r="A581" i="130"/>
  <c r="M580" i="130"/>
  <c r="L580" i="130"/>
  <c r="A580" i="130"/>
  <c r="M579" i="130"/>
  <c r="L579" i="130"/>
  <c r="A579" i="130"/>
  <c r="M578" i="130"/>
  <c r="L578" i="130"/>
  <c r="A578" i="130"/>
  <c r="M577" i="130"/>
  <c r="L577" i="130"/>
  <c r="A577" i="130"/>
  <c r="M576" i="130"/>
  <c r="L576" i="130"/>
  <c r="A576" i="130"/>
  <c r="M575" i="130"/>
  <c r="L575" i="130"/>
  <c r="A575" i="130"/>
  <c r="M574" i="130"/>
  <c r="L574" i="130"/>
  <c r="A574" i="130"/>
  <c r="M573" i="130"/>
  <c r="L573" i="130"/>
  <c r="A573" i="130"/>
  <c r="M572" i="130"/>
  <c r="L572" i="130"/>
  <c r="A572" i="130"/>
  <c r="M571" i="130"/>
  <c r="L571" i="130"/>
  <c r="A571" i="130"/>
  <c r="M570" i="130"/>
  <c r="L570" i="130"/>
  <c r="A570" i="130"/>
  <c r="M569" i="130"/>
  <c r="L569" i="130"/>
  <c r="A569" i="130"/>
  <c r="M568" i="130"/>
  <c r="L568" i="130"/>
  <c r="A568" i="130"/>
  <c r="M567" i="130"/>
  <c r="L567" i="130"/>
  <c r="A567" i="130"/>
  <c r="M566" i="130"/>
  <c r="L566" i="130"/>
  <c r="A566" i="130"/>
  <c r="M565" i="130"/>
  <c r="L565" i="130"/>
  <c r="A565" i="130"/>
  <c r="M564" i="130"/>
  <c r="L564" i="130"/>
  <c r="A564" i="130"/>
  <c r="M563" i="130"/>
  <c r="L563" i="130"/>
  <c r="A563" i="130"/>
  <c r="M562" i="130"/>
  <c r="L562" i="130"/>
  <c r="A562" i="130"/>
  <c r="M561" i="130"/>
  <c r="L561" i="130"/>
  <c r="A561" i="130"/>
  <c r="M560" i="130"/>
  <c r="L560" i="130"/>
  <c r="A560" i="130"/>
  <c r="M559" i="130"/>
  <c r="L559" i="130"/>
  <c r="A559" i="130"/>
  <c r="M558" i="130"/>
  <c r="L558" i="130"/>
  <c r="A558" i="130"/>
  <c r="M557" i="130"/>
  <c r="L557" i="130"/>
  <c r="A557" i="130"/>
  <c r="M556" i="130"/>
  <c r="L556" i="130"/>
  <c r="A556" i="130"/>
  <c r="M555" i="130"/>
  <c r="L555" i="130"/>
  <c r="A555" i="130"/>
  <c r="M554" i="130"/>
  <c r="L554" i="130"/>
  <c r="A554" i="130"/>
  <c r="M553" i="130"/>
  <c r="L553" i="130"/>
  <c r="A553" i="130"/>
  <c r="M552" i="130"/>
  <c r="L552" i="130"/>
  <c r="A552" i="130"/>
  <c r="M551" i="130"/>
  <c r="L551" i="130"/>
  <c r="A551" i="130"/>
  <c r="M550" i="130"/>
  <c r="L550" i="130"/>
  <c r="A550" i="130"/>
  <c r="M549" i="130"/>
  <c r="L549" i="130"/>
  <c r="A549" i="130"/>
  <c r="M548" i="130"/>
  <c r="L548" i="130"/>
  <c r="A548" i="130"/>
  <c r="M547" i="130"/>
  <c r="L547" i="130"/>
  <c r="A547" i="130"/>
  <c r="M546" i="130"/>
  <c r="L546" i="130"/>
  <c r="A546" i="130"/>
  <c r="M545" i="130"/>
  <c r="L545" i="130"/>
  <c r="A545" i="130"/>
  <c r="M544" i="130"/>
  <c r="L544" i="130"/>
  <c r="A544" i="130"/>
  <c r="M543" i="130"/>
  <c r="L543" i="130"/>
  <c r="A543" i="130"/>
  <c r="M542" i="130"/>
  <c r="L542" i="130"/>
  <c r="A542" i="130"/>
  <c r="M541" i="130"/>
  <c r="L541" i="130"/>
  <c r="A541" i="130"/>
  <c r="M540" i="130"/>
  <c r="L540" i="130"/>
  <c r="A540" i="130"/>
  <c r="M539" i="130"/>
  <c r="L539" i="130"/>
  <c r="A539" i="130"/>
  <c r="M538" i="130"/>
  <c r="L538" i="130"/>
  <c r="A538" i="130"/>
  <c r="M537" i="130"/>
  <c r="L537" i="130"/>
  <c r="A537" i="130"/>
  <c r="M536" i="130"/>
  <c r="L536" i="130"/>
  <c r="A536" i="130"/>
  <c r="M535" i="130"/>
  <c r="L535" i="130"/>
  <c r="A535" i="130"/>
  <c r="M534" i="130"/>
  <c r="L534" i="130"/>
  <c r="A534" i="130"/>
  <c r="M533" i="130"/>
  <c r="L533" i="130"/>
  <c r="A533" i="130"/>
  <c r="M532" i="130"/>
  <c r="L532" i="130"/>
  <c r="A532" i="130"/>
  <c r="M531" i="130"/>
  <c r="L531" i="130"/>
  <c r="A531" i="130"/>
  <c r="M530" i="130"/>
  <c r="L530" i="130"/>
  <c r="A530" i="130"/>
  <c r="M529" i="130"/>
  <c r="L529" i="130"/>
  <c r="A529" i="130"/>
  <c r="M528" i="130"/>
  <c r="L528" i="130"/>
  <c r="A528" i="130"/>
  <c r="M527" i="130"/>
  <c r="L527" i="130"/>
  <c r="A527" i="130"/>
  <c r="M526" i="130"/>
  <c r="L526" i="130"/>
  <c r="A526" i="130"/>
  <c r="M525" i="130"/>
  <c r="L525" i="130"/>
  <c r="A525" i="130"/>
  <c r="M524" i="130"/>
  <c r="L524" i="130"/>
  <c r="A524" i="130"/>
  <c r="M523" i="130"/>
  <c r="L523" i="130"/>
  <c r="A523" i="130"/>
  <c r="M522" i="130"/>
  <c r="L522" i="130"/>
  <c r="A522" i="130"/>
  <c r="M521" i="130"/>
  <c r="L521" i="130"/>
  <c r="A521" i="130"/>
  <c r="M520" i="130"/>
  <c r="L520" i="130"/>
  <c r="A520" i="130"/>
  <c r="M519" i="130"/>
  <c r="L519" i="130"/>
  <c r="A519" i="130"/>
  <c r="M518" i="130"/>
  <c r="L518" i="130"/>
  <c r="A518" i="130"/>
  <c r="M517" i="130"/>
  <c r="L517" i="130"/>
  <c r="A517" i="130"/>
  <c r="M516" i="130"/>
  <c r="L516" i="130"/>
  <c r="A516" i="130"/>
  <c r="M515" i="130"/>
  <c r="L515" i="130"/>
  <c r="A515" i="130"/>
  <c r="M514" i="130"/>
  <c r="L514" i="130"/>
  <c r="A514" i="130"/>
  <c r="M513" i="130"/>
  <c r="L513" i="130"/>
  <c r="A513" i="130"/>
  <c r="M512" i="130"/>
  <c r="L512" i="130"/>
  <c r="A512" i="130"/>
  <c r="M511" i="130"/>
  <c r="L511" i="130"/>
  <c r="A511" i="130"/>
  <c r="M510" i="130"/>
  <c r="L510" i="130"/>
  <c r="A510" i="130"/>
  <c r="M509" i="130"/>
  <c r="L509" i="130"/>
  <c r="A509" i="130"/>
  <c r="M508" i="130"/>
  <c r="L508" i="130"/>
  <c r="A508" i="130"/>
  <c r="M507" i="130"/>
  <c r="L507" i="130"/>
  <c r="A507" i="130"/>
  <c r="M506" i="130"/>
  <c r="L506" i="130"/>
  <c r="A506" i="130"/>
  <c r="M505" i="130"/>
  <c r="L505" i="130"/>
  <c r="A505" i="130"/>
  <c r="M504" i="130"/>
  <c r="L504" i="130"/>
  <c r="A504" i="130"/>
  <c r="M503" i="130"/>
  <c r="L503" i="130"/>
  <c r="A503" i="130"/>
  <c r="M502" i="130"/>
  <c r="L502" i="130"/>
  <c r="A502" i="130"/>
  <c r="M501" i="130"/>
  <c r="L501" i="130"/>
  <c r="A501" i="130"/>
  <c r="M500" i="130"/>
  <c r="L500" i="130"/>
  <c r="A500" i="130"/>
  <c r="M499" i="130"/>
  <c r="L499" i="130"/>
  <c r="A499" i="130"/>
  <c r="M498" i="130"/>
  <c r="L498" i="130"/>
  <c r="A498" i="130"/>
  <c r="M497" i="130"/>
  <c r="L497" i="130"/>
  <c r="A497" i="130"/>
  <c r="M496" i="130"/>
  <c r="L496" i="130"/>
  <c r="A496" i="130"/>
  <c r="M495" i="130"/>
  <c r="L495" i="130"/>
  <c r="A495" i="130"/>
  <c r="M494" i="130"/>
  <c r="L494" i="130"/>
  <c r="A494" i="130"/>
  <c r="M493" i="130"/>
  <c r="L493" i="130"/>
  <c r="A493" i="130"/>
  <c r="M492" i="130"/>
  <c r="L492" i="130"/>
  <c r="A492" i="130"/>
  <c r="M491" i="130"/>
  <c r="L491" i="130"/>
  <c r="A491" i="130"/>
  <c r="M490" i="130"/>
  <c r="L490" i="130"/>
  <c r="A490" i="130"/>
  <c r="M489" i="130"/>
  <c r="L489" i="130"/>
  <c r="A489" i="130"/>
  <c r="M488" i="130"/>
  <c r="L488" i="130"/>
  <c r="A488" i="130"/>
  <c r="M487" i="130"/>
  <c r="L487" i="130"/>
  <c r="A487" i="130"/>
  <c r="M486" i="130"/>
  <c r="L486" i="130"/>
  <c r="A486" i="130"/>
  <c r="M485" i="130"/>
  <c r="L485" i="130"/>
  <c r="A485" i="130"/>
  <c r="M484" i="130"/>
  <c r="L484" i="130"/>
  <c r="A484" i="130"/>
  <c r="M483" i="130"/>
  <c r="L483" i="130"/>
  <c r="A483" i="130"/>
  <c r="M482" i="130"/>
  <c r="L482" i="130"/>
  <c r="A482" i="130"/>
  <c r="M481" i="130"/>
  <c r="L481" i="130"/>
  <c r="A481" i="130"/>
  <c r="M480" i="130"/>
  <c r="L480" i="130"/>
  <c r="A480" i="130"/>
  <c r="M479" i="130"/>
  <c r="L479" i="130"/>
  <c r="A479" i="130"/>
  <c r="M478" i="130"/>
  <c r="L478" i="130"/>
  <c r="A478" i="130"/>
  <c r="M477" i="130"/>
  <c r="L477" i="130"/>
  <c r="A477" i="130"/>
  <c r="M476" i="130"/>
  <c r="L476" i="130"/>
  <c r="A476" i="130"/>
  <c r="M475" i="130"/>
  <c r="L475" i="130"/>
  <c r="A475" i="130"/>
  <c r="M474" i="130"/>
  <c r="L474" i="130"/>
  <c r="A474" i="130"/>
  <c r="M473" i="130"/>
  <c r="L473" i="130"/>
  <c r="A473" i="130"/>
  <c r="M472" i="130"/>
  <c r="L472" i="130"/>
  <c r="A472" i="130"/>
  <c r="M471" i="130"/>
  <c r="L471" i="130"/>
  <c r="A471" i="130"/>
  <c r="M470" i="130"/>
  <c r="L470" i="130"/>
  <c r="A470" i="130"/>
  <c r="M469" i="130"/>
  <c r="L469" i="130"/>
  <c r="A469" i="130"/>
  <c r="M468" i="130"/>
  <c r="L468" i="130"/>
  <c r="A468" i="130"/>
  <c r="M467" i="130"/>
  <c r="L467" i="130"/>
  <c r="A467" i="130"/>
  <c r="AH471" i="1" s="1"/>
  <c r="M466" i="130"/>
  <c r="L466" i="130"/>
  <c r="A466" i="130"/>
  <c r="M465" i="130"/>
  <c r="L465" i="130"/>
  <c r="A465" i="130"/>
  <c r="AH469" i="1" s="1"/>
  <c r="M464" i="130"/>
  <c r="L464" i="130"/>
  <c r="A464" i="130"/>
  <c r="AH468" i="1" s="1"/>
  <c r="M463" i="130"/>
  <c r="L463" i="130"/>
  <c r="A463" i="130"/>
  <c r="AH467" i="1" s="1"/>
  <c r="M462" i="130"/>
  <c r="L462" i="130"/>
  <c r="A462" i="130"/>
  <c r="M461" i="130"/>
  <c r="L461" i="130"/>
  <c r="A461" i="130"/>
  <c r="M460" i="130"/>
  <c r="L460" i="130"/>
  <c r="A460" i="130"/>
  <c r="AH464" i="1" s="1"/>
  <c r="M459" i="130"/>
  <c r="L459" i="130"/>
  <c r="A459" i="130"/>
  <c r="AH463" i="1" s="1"/>
  <c r="M458" i="130"/>
  <c r="L458" i="130"/>
  <c r="A458" i="130"/>
  <c r="M457" i="130"/>
  <c r="L457" i="130"/>
  <c r="A457" i="130"/>
  <c r="AH461" i="1" s="1"/>
  <c r="M456" i="130"/>
  <c r="L456" i="130"/>
  <c r="A456" i="130"/>
  <c r="AH460" i="1" s="1"/>
  <c r="M455" i="130"/>
  <c r="L455" i="130"/>
  <c r="A455" i="130"/>
  <c r="AH459" i="1" s="1"/>
  <c r="M454" i="130"/>
  <c r="L454" i="130"/>
  <c r="A454" i="130"/>
  <c r="M453" i="130"/>
  <c r="L453" i="130"/>
  <c r="A453" i="130"/>
  <c r="AH457" i="1" s="1"/>
  <c r="M452" i="130"/>
  <c r="L452" i="130"/>
  <c r="A452" i="130"/>
  <c r="AH456" i="1" s="1"/>
  <c r="M451" i="130"/>
  <c r="L451" i="130"/>
  <c r="A451" i="130"/>
  <c r="AH455" i="1" s="1"/>
  <c r="M450" i="130"/>
  <c r="L450" i="130"/>
  <c r="A450" i="130"/>
  <c r="M449" i="130"/>
  <c r="L449" i="130"/>
  <c r="A449" i="130"/>
  <c r="AH453" i="1" s="1"/>
  <c r="M448" i="130"/>
  <c r="L448" i="130"/>
  <c r="A448" i="130"/>
  <c r="AH452" i="1" s="1"/>
  <c r="M447" i="130"/>
  <c r="L447" i="130"/>
  <c r="A447" i="130"/>
  <c r="AH451" i="1" s="1"/>
  <c r="M446" i="130"/>
  <c r="L446" i="130"/>
  <c r="A446" i="130"/>
  <c r="M445" i="130"/>
  <c r="L445" i="130"/>
  <c r="A445" i="130"/>
  <c r="AH449" i="1" s="1"/>
  <c r="M444" i="130"/>
  <c r="L444" i="130"/>
  <c r="A444" i="130"/>
  <c r="AH448" i="1" s="1"/>
  <c r="M443" i="130"/>
  <c r="L443" i="130"/>
  <c r="A443" i="130"/>
  <c r="AH447" i="1" s="1"/>
  <c r="M442" i="130"/>
  <c r="L442" i="130"/>
  <c r="A442" i="130"/>
  <c r="M441" i="130"/>
  <c r="L441" i="130"/>
  <c r="A441" i="130"/>
  <c r="M440" i="130"/>
  <c r="L440" i="130"/>
  <c r="A440" i="130"/>
  <c r="AH444" i="1" s="1"/>
  <c r="M439" i="130"/>
  <c r="L439" i="130"/>
  <c r="A439" i="130"/>
  <c r="AH443" i="1" s="1"/>
  <c r="M438" i="130"/>
  <c r="L438" i="130"/>
  <c r="A438" i="130"/>
  <c r="M437" i="130"/>
  <c r="L437" i="130"/>
  <c r="A437" i="130"/>
  <c r="M436" i="130"/>
  <c r="L436" i="130"/>
  <c r="A436" i="130"/>
  <c r="AH440" i="1" s="1"/>
  <c r="M435" i="130"/>
  <c r="L435" i="130"/>
  <c r="A435" i="130"/>
  <c r="AH439" i="1" s="1"/>
  <c r="M434" i="130"/>
  <c r="L434" i="130"/>
  <c r="A434" i="130"/>
  <c r="M433" i="130"/>
  <c r="L433" i="130"/>
  <c r="A433" i="130"/>
  <c r="M432" i="130"/>
  <c r="L432" i="130"/>
  <c r="A432" i="130"/>
  <c r="AH436" i="1" s="1"/>
  <c r="M431" i="130"/>
  <c r="L431" i="130"/>
  <c r="A431" i="130"/>
  <c r="AH435" i="1" s="1"/>
  <c r="M430" i="130"/>
  <c r="L430" i="130"/>
  <c r="A430" i="130"/>
  <c r="M429" i="130"/>
  <c r="L429" i="130"/>
  <c r="A429" i="130"/>
  <c r="M428" i="130"/>
  <c r="L428" i="130"/>
  <c r="A428" i="130"/>
  <c r="AH432" i="1" s="1"/>
  <c r="M427" i="130"/>
  <c r="L427" i="130"/>
  <c r="A427" i="130"/>
  <c r="AH431" i="1" s="1"/>
  <c r="M426" i="130"/>
  <c r="L426" i="130"/>
  <c r="A426" i="130"/>
  <c r="M425" i="130"/>
  <c r="L425" i="130"/>
  <c r="A425" i="130"/>
  <c r="M424" i="130"/>
  <c r="L424" i="130"/>
  <c r="A424" i="130"/>
  <c r="AH428" i="1" s="1"/>
  <c r="M423" i="130"/>
  <c r="L423" i="130"/>
  <c r="A423" i="130"/>
  <c r="AH427" i="1" s="1"/>
  <c r="M422" i="130"/>
  <c r="L422" i="130"/>
  <c r="A422" i="130"/>
  <c r="M421" i="130"/>
  <c r="L421" i="130"/>
  <c r="A421" i="130"/>
  <c r="M420" i="130"/>
  <c r="L420" i="130"/>
  <c r="A420" i="130"/>
  <c r="AH424" i="1" s="1"/>
  <c r="M419" i="130"/>
  <c r="L419" i="130"/>
  <c r="A419" i="130"/>
  <c r="AH423" i="1" s="1"/>
  <c r="M418" i="130"/>
  <c r="L418" i="130"/>
  <c r="A418" i="130"/>
  <c r="M417" i="130"/>
  <c r="L417" i="130"/>
  <c r="A417" i="130"/>
  <c r="M416" i="130"/>
  <c r="L416" i="130"/>
  <c r="A416" i="130"/>
  <c r="AH420" i="1" s="1"/>
  <c r="M415" i="130"/>
  <c r="L415" i="130"/>
  <c r="A415" i="130"/>
  <c r="AH419" i="1" s="1"/>
  <c r="M414" i="130"/>
  <c r="L414" i="130"/>
  <c r="A414" i="130"/>
  <c r="M413" i="130"/>
  <c r="L413" i="130"/>
  <c r="A413" i="130"/>
  <c r="M412" i="130"/>
  <c r="L412" i="130"/>
  <c r="A412" i="130"/>
  <c r="AH416" i="1" s="1"/>
  <c r="M411" i="130"/>
  <c r="L411" i="130"/>
  <c r="A411" i="130"/>
  <c r="AH415" i="1" s="1"/>
  <c r="M410" i="130"/>
  <c r="L410" i="130"/>
  <c r="A410" i="130"/>
  <c r="M409" i="130"/>
  <c r="L409" i="130"/>
  <c r="A409" i="130"/>
  <c r="M408" i="130"/>
  <c r="L408" i="130"/>
  <c r="A408" i="130"/>
  <c r="AH412" i="1" s="1"/>
  <c r="M407" i="130"/>
  <c r="L407" i="130"/>
  <c r="A407" i="130"/>
  <c r="AH411" i="1" s="1"/>
  <c r="M406" i="130"/>
  <c r="L406" i="130"/>
  <c r="A406" i="130"/>
  <c r="M405" i="130"/>
  <c r="L405" i="130"/>
  <c r="A405" i="130"/>
  <c r="M404" i="130"/>
  <c r="L404" i="130"/>
  <c r="A404" i="130"/>
  <c r="M403" i="130"/>
  <c r="L403" i="130"/>
  <c r="A403" i="130"/>
  <c r="M402" i="130"/>
  <c r="L402" i="130"/>
  <c r="A402" i="130"/>
  <c r="M401" i="130"/>
  <c r="L401" i="130"/>
  <c r="A401" i="130"/>
  <c r="M400" i="130"/>
  <c r="L400" i="130"/>
  <c r="A400" i="130"/>
  <c r="M399" i="130"/>
  <c r="L399" i="130"/>
  <c r="A399" i="130"/>
  <c r="M398" i="130"/>
  <c r="L398" i="130"/>
  <c r="A398" i="130"/>
  <c r="M397" i="130"/>
  <c r="L397" i="130"/>
  <c r="A397" i="130"/>
  <c r="M396" i="130"/>
  <c r="L396" i="130"/>
  <c r="A396" i="130"/>
  <c r="M395" i="130"/>
  <c r="L395" i="130"/>
  <c r="A395" i="130"/>
  <c r="M394" i="130"/>
  <c r="L394" i="130"/>
  <c r="A394" i="130"/>
  <c r="M393" i="130"/>
  <c r="L393" i="130"/>
  <c r="A393" i="130"/>
  <c r="M392" i="130"/>
  <c r="L392" i="130"/>
  <c r="A392" i="130"/>
  <c r="M391" i="130"/>
  <c r="L391" i="130"/>
  <c r="A391" i="130"/>
  <c r="M390" i="130"/>
  <c r="L390" i="130"/>
  <c r="A390" i="130"/>
  <c r="M389" i="130"/>
  <c r="L389" i="130"/>
  <c r="A389" i="130"/>
  <c r="M388" i="130"/>
  <c r="L388" i="130"/>
  <c r="A388" i="130"/>
  <c r="M387" i="130"/>
  <c r="L387" i="130"/>
  <c r="A387" i="130"/>
  <c r="M386" i="130"/>
  <c r="L386" i="130"/>
  <c r="A386" i="130"/>
  <c r="M385" i="130"/>
  <c r="L385" i="130"/>
  <c r="A385" i="130"/>
  <c r="M384" i="130"/>
  <c r="L384" i="130"/>
  <c r="A384" i="130"/>
  <c r="M383" i="130"/>
  <c r="L383" i="130"/>
  <c r="A383" i="130"/>
  <c r="M382" i="130"/>
  <c r="L382" i="130"/>
  <c r="A382" i="130"/>
  <c r="M381" i="130"/>
  <c r="L381" i="130"/>
  <c r="A381" i="130"/>
  <c r="M380" i="130"/>
  <c r="L380" i="130"/>
  <c r="A380" i="130"/>
  <c r="M379" i="130"/>
  <c r="L379" i="130"/>
  <c r="A379" i="130"/>
  <c r="M378" i="130"/>
  <c r="L378" i="130"/>
  <c r="A378" i="130"/>
  <c r="M377" i="130"/>
  <c r="L377" i="130"/>
  <c r="A377" i="130"/>
  <c r="M376" i="130"/>
  <c r="L376" i="130"/>
  <c r="A376" i="130"/>
  <c r="M375" i="130"/>
  <c r="L375" i="130"/>
  <c r="A375" i="130"/>
  <c r="M374" i="130"/>
  <c r="L374" i="130"/>
  <c r="A374" i="130"/>
  <c r="M373" i="130"/>
  <c r="L373" i="130"/>
  <c r="A373" i="130"/>
  <c r="M372" i="130"/>
  <c r="L372" i="130"/>
  <c r="A372" i="130"/>
  <c r="M371" i="130"/>
  <c r="L371" i="130"/>
  <c r="A371" i="130"/>
  <c r="M370" i="130"/>
  <c r="L370" i="130"/>
  <c r="A370" i="130"/>
  <c r="M369" i="130"/>
  <c r="L369" i="130"/>
  <c r="A369" i="130"/>
  <c r="M368" i="130"/>
  <c r="L368" i="130"/>
  <c r="A368" i="130"/>
  <c r="M367" i="130"/>
  <c r="L367" i="130"/>
  <c r="A367" i="130"/>
  <c r="M366" i="130"/>
  <c r="L366" i="130"/>
  <c r="A366" i="130"/>
  <c r="M365" i="130"/>
  <c r="L365" i="130"/>
  <c r="A365" i="130"/>
  <c r="M364" i="130"/>
  <c r="L364" i="130"/>
  <c r="A364" i="130"/>
  <c r="M363" i="130"/>
  <c r="L363" i="130"/>
  <c r="A363" i="130"/>
  <c r="M362" i="130"/>
  <c r="L362" i="130"/>
  <c r="A362" i="130"/>
  <c r="M361" i="130"/>
  <c r="L361" i="130"/>
  <c r="A361" i="130"/>
  <c r="M360" i="130"/>
  <c r="L360" i="130"/>
  <c r="A360" i="130"/>
  <c r="M359" i="130"/>
  <c r="L359" i="130"/>
  <c r="A359" i="130"/>
  <c r="M358" i="130"/>
  <c r="L358" i="130"/>
  <c r="A358" i="130"/>
  <c r="M357" i="130"/>
  <c r="L357" i="130"/>
  <c r="A357" i="130"/>
  <c r="M356" i="130"/>
  <c r="L356" i="130"/>
  <c r="A356" i="130"/>
  <c r="M355" i="130"/>
  <c r="L355" i="130"/>
  <c r="A355" i="130"/>
  <c r="M354" i="130"/>
  <c r="L354" i="130"/>
  <c r="A354" i="130"/>
  <c r="M353" i="130"/>
  <c r="L353" i="130"/>
  <c r="A353" i="130"/>
  <c r="M352" i="130"/>
  <c r="L352" i="130"/>
  <c r="A352" i="130"/>
  <c r="M351" i="130"/>
  <c r="L351" i="130"/>
  <c r="A351" i="130"/>
  <c r="M350" i="130"/>
  <c r="L350" i="130"/>
  <c r="A350" i="130"/>
  <c r="M349" i="130"/>
  <c r="L349" i="130"/>
  <c r="A349" i="130"/>
  <c r="M348" i="130"/>
  <c r="L348" i="130"/>
  <c r="A348" i="130"/>
  <c r="M347" i="130"/>
  <c r="L347" i="130"/>
  <c r="A347" i="130"/>
  <c r="M346" i="130"/>
  <c r="L346" i="130"/>
  <c r="A346" i="130"/>
  <c r="M345" i="130"/>
  <c r="L345" i="130"/>
  <c r="A345" i="130"/>
  <c r="M344" i="130"/>
  <c r="L344" i="130"/>
  <c r="A344" i="130"/>
  <c r="M343" i="130"/>
  <c r="L343" i="130"/>
  <c r="A343" i="130"/>
  <c r="M342" i="130"/>
  <c r="L342" i="130"/>
  <c r="A342" i="130"/>
  <c r="M341" i="130"/>
  <c r="L341" i="130"/>
  <c r="A341" i="130"/>
  <c r="M340" i="130"/>
  <c r="L340" i="130"/>
  <c r="A340" i="130"/>
  <c r="M339" i="130"/>
  <c r="L339" i="130"/>
  <c r="A339" i="130"/>
  <c r="M338" i="130"/>
  <c r="L338" i="130"/>
  <c r="A338" i="130"/>
  <c r="M337" i="130"/>
  <c r="L337" i="130"/>
  <c r="A337" i="130"/>
  <c r="M336" i="130"/>
  <c r="L336" i="130"/>
  <c r="A336" i="130"/>
  <c r="M335" i="130"/>
  <c r="L335" i="130"/>
  <c r="A335" i="130"/>
  <c r="M334" i="130"/>
  <c r="L334" i="130"/>
  <c r="A334" i="130"/>
  <c r="M333" i="130"/>
  <c r="L333" i="130"/>
  <c r="A333" i="130"/>
  <c r="M332" i="130"/>
  <c r="L332" i="130"/>
  <c r="A332" i="130"/>
  <c r="M264" i="130"/>
  <c r="L264" i="130"/>
  <c r="A264" i="130"/>
  <c r="M263" i="130"/>
  <c r="L263" i="130"/>
  <c r="A263" i="130"/>
  <c r="M262" i="130"/>
  <c r="L262" i="130"/>
  <c r="A262" i="130"/>
  <c r="M261" i="130"/>
  <c r="L261" i="130"/>
  <c r="A261" i="130"/>
  <c r="M260" i="130"/>
  <c r="L260" i="130"/>
  <c r="A260" i="130"/>
  <c r="M259" i="130"/>
  <c r="L259" i="130"/>
  <c r="A259" i="130"/>
  <c r="M258" i="130"/>
  <c r="L258" i="130"/>
  <c r="A258" i="130"/>
  <c r="M257" i="130"/>
  <c r="L257" i="130"/>
  <c r="A257" i="130"/>
  <c r="M256" i="130"/>
  <c r="L256" i="130"/>
  <c r="A256" i="130"/>
  <c r="M255" i="130"/>
  <c r="L255" i="130"/>
  <c r="A255" i="130"/>
  <c r="M254" i="130"/>
  <c r="L254" i="130"/>
  <c r="A254" i="130"/>
  <c r="M253" i="130"/>
  <c r="L253" i="130"/>
  <c r="A253" i="130"/>
  <c r="M252" i="130"/>
  <c r="L252" i="130"/>
  <c r="A252" i="130"/>
  <c r="M251" i="130"/>
  <c r="L251" i="130"/>
  <c r="A251" i="130"/>
  <c r="M250" i="130"/>
  <c r="L250" i="130"/>
  <c r="A250" i="130"/>
  <c r="M249" i="130"/>
  <c r="L249" i="130"/>
  <c r="A249" i="130"/>
  <c r="M248" i="130"/>
  <c r="L248" i="130"/>
  <c r="A248" i="130"/>
  <c r="M247" i="130"/>
  <c r="L247" i="130"/>
  <c r="A247" i="130"/>
  <c r="M246" i="130"/>
  <c r="L246" i="130"/>
  <c r="A246" i="130"/>
  <c r="M245" i="130"/>
  <c r="L245" i="130"/>
  <c r="A245" i="130"/>
  <c r="M244" i="130"/>
  <c r="L244" i="130"/>
  <c r="A244" i="130"/>
  <c r="M243" i="130"/>
  <c r="L243" i="130"/>
  <c r="A243" i="130"/>
  <c r="M242" i="130"/>
  <c r="L242" i="130"/>
  <c r="A242" i="130"/>
  <c r="M241" i="130"/>
  <c r="L241" i="130"/>
  <c r="A241" i="130"/>
  <c r="M240" i="130"/>
  <c r="L240" i="130"/>
  <c r="A240" i="130"/>
  <c r="M239" i="130"/>
  <c r="L239" i="130"/>
  <c r="A239" i="130"/>
  <c r="M238" i="130"/>
  <c r="L238" i="130"/>
  <c r="A238" i="130"/>
  <c r="M237" i="130"/>
  <c r="L237" i="130"/>
  <c r="A237" i="130"/>
  <c r="M236" i="130"/>
  <c r="L236" i="130"/>
  <c r="A236" i="130"/>
  <c r="M235" i="130"/>
  <c r="L235" i="130"/>
  <c r="A235" i="130"/>
  <c r="M234" i="130"/>
  <c r="L234" i="130"/>
  <c r="A234" i="130"/>
  <c r="M233" i="130"/>
  <c r="L233" i="130"/>
  <c r="A233" i="130"/>
  <c r="M232" i="130"/>
  <c r="L232" i="130"/>
  <c r="A232" i="130"/>
  <c r="M231" i="130"/>
  <c r="L231" i="130"/>
  <c r="A231" i="130"/>
  <c r="M230" i="130"/>
  <c r="L230" i="130"/>
  <c r="A230" i="130"/>
  <c r="M229" i="130"/>
  <c r="L229" i="130"/>
  <c r="A229" i="130"/>
  <c r="M228" i="130"/>
  <c r="L228" i="130"/>
  <c r="A228" i="130"/>
  <c r="M227" i="130"/>
  <c r="L227" i="130"/>
  <c r="A227" i="130"/>
  <c r="M226" i="130"/>
  <c r="L226" i="130"/>
  <c r="A226" i="130"/>
  <c r="M225" i="130"/>
  <c r="L225" i="130"/>
  <c r="A225" i="130"/>
  <c r="M224" i="130"/>
  <c r="L224" i="130"/>
  <c r="A224" i="130"/>
  <c r="M223" i="130"/>
  <c r="L223" i="130"/>
  <c r="A223" i="130"/>
  <c r="M222" i="130"/>
  <c r="L222" i="130"/>
  <c r="A222" i="130"/>
  <c r="M221" i="130"/>
  <c r="L221" i="130"/>
  <c r="A221" i="130"/>
  <c r="M220" i="130"/>
  <c r="L220" i="130"/>
  <c r="A220" i="130"/>
  <c r="M219" i="130"/>
  <c r="L219" i="130"/>
  <c r="A219" i="130"/>
  <c r="M218" i="130"/>
  <c r="L218" i="130"/>
  <c r="A218" i="130"/>
  <c r="M217" i="130"/>
  <c r="L217" i="130"/>
  <c r="A217" i="130"/>
  <c r="M216" i="130"/>
  <c r="L216" i="130"/>
  <c r="A216" i="130"/>
  <c r="M215" i="130"/>
  <c r="L215" i="130"/>
  <c r="A215" i="130"/>
  <c r="M214" i="130"/>
  <c r="L214" i="130"/>
  <c r="A214" i="130"/>
  <c r="M213" i="130"/>
  <c r="L213" i="130"/>
  <c r="A213" i="130"/>
  <c r="M212" i="130"/>
  <c r="L212" i="130"/>
  <c r="A212" i="130"/>
  <c r="M211" i="130"/>
  <c r="L211" i="130"/>
  <c r="A211" i="130"/>
  <c r="M210" i="130"/>
  <c r="L210" i="130"/>
  <c r="A210" i="130"/>
  <c r="M209" i="130"/>
  <c r="L209" i="130"/>
  <c r="A209" i="130"/>
  <c r="M208" i="130"/>
  <c r="L208" i="130"/>
  <c r="A208" i="130"/>
  <c r="M207" i="130"/>
  <c r="L207" i="130"/>
  <c r="A207" i="130"/>
  <c r="M206" i="130"/>
  <c r="L206" i="130"/>
  <c r="A206" i="130"/>
  <c r="M205" i="130"/>
  <c r="L205" i="130"/>
  <c r="A205" i="130"/>
  <c r="M204" i="130"/>
  <c r="L204" i="130"/>
  <c r="A204" i="130"/>
  <c r="M203" i="130"/>
  <c r="L203" i="130"/>
  <c r="A203" i="130"/>
  <c r="M202" i="130"/>
  <c r="L202" i="130"/>
  <c r="A202" i="130"/>
  <c r="M201" i="130"/>
  <c r="L201" i="130"/>
  <c r="A201" i="130"/>
  <c r="M200" i="130"/>
  <c r="L200" i="130"/>
  <c r="A200" i="130"/>
  <c r="M199" i="130"/>
  <c r="L199" i="130"/>
  <c r="A199" i="130"/>
  <c r="M198" i="130"/>
  <c r="L198" i="130"/>
  <c r="A198" i="130"/>
  <c r="M331" i="130"/>
  <c r="L331" i="130"/>
  <c r="A331" i="130"/>
  <c r="M330" i="130"/>
  <c r="L330" i="130"/>
  <c r="A330" i="130"/>
  <c r="M329" i="130"/>
  <c r="L329" i="130"/>
  <c r="A329" i="130"/>
  <c r="M328" i="130"/>
  <c r="L328" i="130"/>
  <c r="A328" i="130"/>
  <c r="M327" i="130"/>
  <c r="L327" i="130"/>
  <c r="A327" i="130"/>
  <c r="M326" i="130"/>
  <c r="L326" i="130"/>
  <c r="A326" i="130"/>
  <c r="M325" i="130"/>
  <c r="L325" i="130"/>
  <c r="A325" i="130"/>
  <c r="M324" i="130"/>
  <c r="L324" i="130"/>
  <c r="A324" i="130"/>
  <c r="M323" i="130"/>
  <c r="L323" i="130"/>
  <c r="A323" i="130"/>
  <c r="M322" i="130"/>
  <c r="L322" i="130"/>
  <c r="A322" i="130"/>
  <c r="M321" i="130"/>
  <c r="L321" i="130"/>
  <c r="A321" i="130"/>
  <c r="M320" i="130"/>
  <c r="L320" i="130"/>
  <c r="A320" i="130"/>
  <c r="M319" i="130"/>
  <c r="L319" i="130"/>
  <c r="A319" i="130"/>
  <c r="M318" i="130"/>
  <c r="L318" i="130"/>
  <c r="A318" i="130"/>
  <c r="M317" i="130"/>
  <c r="L317" i="130"/>
  <c r="A317" i="130"/>
  <c r="M316" i="130"/>
  <c r="L316" i="130"/>
  <c r="A316" i="130"/>
  <c r="M315" i="130"/>
  <c r="L315" i="130"/>
  <c r="A315" i="130"/>
  <c r="M314" i="130"/>
  <c r="L314" i="130"/>
  <c r="A314" i="130"/>
  <c r="M313" i="130"/>
  <c r="L313" i="130"/>
  <c r="A313" i="130"/>
  <c r="M312" i="130"/>
  <c r="L312" i="130"/>
  <c r="A312" i="130"/>
  <c r="M311" i="130"/>
  <c r="L311" i="130"/>
  <c r="A311" i="130"/>
  <c r="M310" i="130"/>
  <c r="L310" i="130"/>
  <c r="A310" i="130"/>
  <c r="M309" i="130"/>
  <c r="L309" i="130"/>
  <c r="A309" i="130"/>
  <c r="M308" i="130"/>
  <c r="L308" i="130"/>
  <c r="A308" i="130"/>
  <c r="M307" i="130"/>
  <c r="L307" i="130"/>
  <c r="A307" i="130"/>
  <c r="M306" i="130"/>
  <c r="L306" i="130"/>
  <c r="A306" i="130"/>
  <c r="M305" i="130"/>
  <c r="L305" i="130"/>
  <c r="A305" i="130"/>
  <c r="M304" i="130"/>
  <c r="L304" i="130"/>
  <c r="A304" i="130"/>
  <c r="M303" i="130"/>
  <c r="L303" i="130"/>
  <c r="A303" i="130"/>
  <c r="M302" i="130"/>
  <c r="L302" i="130"/>
  <c r="A302" i="130"/>
  <c r="M301" i="130"/>
  <c r="L301" i="130"/>
  <c r="A301" i="130"/>
  <c r="M300" i="130"/>
  <c r="L300" i="130"/>
  <c r="A300" i="130"/>
  <c r="M299" i="130"/>
  <c r="L299" i="130"/>
  <c r="A299" i="130"/>
  <c r="M298" i="130"/>
  <c r="L298" i="130"/>
  <c r="A298" i="130"/>
  <c r="M297" i="130"/>
  <c r="L297" i="130"/>
  <c r="A297" i="130"/>
  <c r="M296" i="130"/>
  <c r="L296" i="130"/>
  <c r="A296" i="130"/>
  <c r="M295" i="130"/>
  <c r="L295" i="130"/>
  <c r="A295" i="130"/>
  <c r="M294" i="130"/>
  <c r="L294" i="130"/>
  <c r="A294" i="130"/>
  <c r="M293" i="130"/>
  <c r="L293" i="130"/>
  <c r="A293" i="130"/>
  <c r="M292" i="130"/>
  <c r="L292" i="130"/>
  <c r="A292" i="130"/>
  <c r="M291" i="130"/>
  <c r="L291" i="130"/>
  <c r="A291" i="130"/>
  <c r="M290" i="130"/>
  <c r="L290" i="130"/>
  <c r="A290" i="130"/>
  <c r="M289" i="130"/>
  <c r="L289" i="130"/>
  <c r="A289" i="130"/>
  <c r="M288" i="130"/>
  <c r="L288" i="130"/>
  <c r="A288" i="130"/>
  <c r="M287" i="130"/>
  <c r="L287" i="130"/>
  <c r="A287" i="130"/>
  <c r="M286" i="130"/>
  <c r="L286" i="130"/>
  <c r="A286" i="130"/>
  <c r="M285" i="130"/>
  <c r="L285" i="130"/>
  <c r="A285" i="130"/>
  <c r="M284" i="130"/>
  <c r="L284" i="130"/>
  <c r="A284" i="130"/>
  <c r="M283" i="130"/>
  <c r="L283" i="130"/>
  <c r="A283" i="130"/>
  <c r="M282" i="130"/>
  <c r="L282" i="130"/>
  <c r="A282" i="130"/>
  <c r="M281" i="130"/>
  <c r="L281" i="130"/>
  <c r="A281" i="130"/>
  <c r="M280" i="130"/>
  <c r="L280" i="130"/>
  <c r="A280" i="130"/>
  <c r="M279" i="130"/>
  <c r="L279" i="130"/>
  <c r="A279" i="130"/>
  <c r="M278" i="130"/>
  <c r="L278" i="130"/>
  <c r="A278" i="130"/>
  <c r="M277" i="130"/>
  <c r="L277" i="130"/>
  <c r="A277" i="130"/>
  <c r="M276" i="130"/>
  <c r="L276" i="130"/>
  <c r="A276" i="130"/>
  <c r="M275" i="130"/>
  <c r="L275" i="130"/>
  <c r="A275" i="130"/>
  <c r="M274" i="130"/>
  <c r="L274" i="130"/>
  <c r="A274" i="130"/>
  <c r="M273" i="130"/>
  <c r="L273" i="130"/>
  <c r="A273" i="130"/>
  <c r="M272" i="130"/>
  <c r="L272" i="130"/>
  <c r="A272" i="130"/>
  <c r="M271" i="130"/>
  <c r="L271" i="130"/>
  <c r="A271" i="130"/>
  <c r="M270" i="130"/>
  <c r="L270" i="130"/>
  <c r="A270" i="130"/>
  <c r="M269" i="130"/>
  <c r="L269" i="130"/>
  <c r="A269" i="130"/>
  <c r="M268" i="130"/>
  <c r="L268" i="130"/>
  <c r="A268" i="130"/>
  <c r="M267" i="130"/>
  <c r="L267" i="130"/>
  <c r="A267" i="130"/>
  <c r="M266" i="130"/>
  <c r="L266" i="130"/>
  <c r="A266" i="130"/>
  <c r="M265" i="130"/>
  <c r="L265" i="130"/>
  <c r="A265" i="130"/>
  <c r="M66" i="130"/>
  <c r="L66" i="130"/>
  <c r="A66" i="130"/>
  <c r="M65" i="130"/>
  <c r="L65" i="130"/>
  <c r="A65" i="130"/>
  <c r="M64" i="130"/>
  <c r="L64" i="130"/>
  <c r="A64" i="130"/>
  <c r="M63" i="130"/>
  <c r="L63" i="130"/>
  <c r="A63" i="130"/>
  <c r="M62" i="130"/>
  <c r="L62" i="130"/>
  <c r="A62" i="130"/>
  <c r="M61" i="130"/>
  <c r="L61" i="130"/>
  <c r="A61" i="130"/>
  <c r="M60" i="130"/>
  <c r="L60" i="130"/>
  <c r="A60" i="130"/>
  <c r="M59" i="130"/>
  <c r="L59" i="130"/>
  <c r="A59" i="130"/>
  <c r="M58" i="130"/>
  <c r="L58" i="130"/>
  <c r="A58" i="130"/>
  <c r="M57" i="130"/>
  <c r="L57" i="130"/>
  <c r="A57" i="130"/>
  <c r="M56" i="130"/>
  <c r="L56" i="130"/>
  <c r="A56" i="130"/>
  <c r="M55" i="130"/>
  <c r="L55" i="130"/>
  <c r="A55" i="130"/>
  <c r="M54" i="130"/>
  <c r="L54" i="130"/>
  <c r="A54" i="130"/>
  <c r="M53" i="130"/>
  <c r="L53" i="130"/>
  <c r="A53" i="130"/>
  <c r="M52" i="130"/>
  <c r="L52" i="130"/>
  <c r="A52" i="130"/>
  <c r="M51" i="130"/>
  <c r="L51" i="130"/>
  <c r="A51" i="130"/>
  <c r="M50" i="130"/>
  <c r="L50" i="130"/>
  <c r="A50" i="130"/>
  <c r="M49" i="130"/>
  <c r="L49" i="130"/>
  <c r="A49" i="130"/>
  <c r="M48" i="130"/>
  <c r="L48" i="130"/>
  <c r="A48" i="130"/>
  <c r="M47" i="130"/>
  <c r="L47" i="130"/>
  <c r="A47" i="130"/>
  <c r="M46" i="130"/>
  <c r="L46" i="130"/>
  <c r="A46" i="130"/>
  <c r="M45" i="130"/>
  <c r="L45" i="130"/>
  <c r="A45" i="130"/>
  <c r="M44" i="130"/>
  <c r="L44" i="130"/>
  <c r="A44" i="130"/>
  <c r="M43" i="130"/>
  <c r="L43" i="130"/>
  <c r="A43" i="130"/>
  <c r="M42" i="130"/>
  <c r="L42" i="130"/>
  <c r="A42" i="130"/>
  <c r="M41" i="130"/>
  <c r="L41" i="130"/>
  <c r="A41" i="130"/>
  <c r="M40" i="130"/>
  <c r="L40" i="130"/>
  <c r="A40" i="130"/>
  <c r="M39" i="130"/>
  <c r="L39" i="130"/>
  <c r="A39" i="130"/>
  <c r="M38" i="130"/>
  <c r="L38" i="130"/>
  <c r="A38" i="130"/>
  <c r="M37" i="130"/>
  <c r="L37" i="130"/>
  <c r="A37" i="130"/>
  <c r="M36" i="130"/>
  <c r="L36" i="130"/>
  <c r="A36" i="130"/>
  <c r="M35" i="130"/>
  <c r="L35" i="130"/>
  <c r="A35" i="130"/>
  <c r="M34" i="130"/>
  <c r="L34" i="130"/>
  <c r="A34" i="130"/>
  <c r="M33" i="130"/>
  <c r="L33" i="130"/>
  <c r="A33" i="130"/>
  <c r="M32" i="130"/>
  <c r="L32" i="130"/>
  <c r="A32" i="130"/>
  <c r="M31" i="130"/>
  <c r="L31" i="130"/>
  <c r="A31" i="130"/>
  <c r="M30" i="130"/>
  <c r="L30" i="130"/>
  <c r="A30" i="130"/>
  <c r="M29" i="130"/>
  <c r="L29" i="130"/>
  <c r="A29" i="130"/>
  <c r="M28" i="130"/>
  <c r="L28" i="130"/>
  <c r="A28" i="130"/>
  <c r="M27" i="130"/>
  <c r="L27" i="130"/>
  <c r="A27" i="130"/>
  <c r="M26" i="130"/>
  <c r="L26" i="130"/>
  <c r="A26" i="130"/>
  <c r="M25" i="130"/>
  <c r="L25" i="130"/>
  <c r="A25" i="130"/>
  <c r="M24" i="130"/>
  <c r="L24" i="130"/>
  <c r="A24" i="130"/>
  <c r="M23" i="130"/>
  <c r="L23" i="130"/>
  <c r="A23" i="130"/>
  <c r="M22" i="130"/>
  <c r="L22" i="130"/>
  <c r="A22" i="130"/>
  <c r="M21" i="130"/>
  <c r="L21" i="130"/>
  <c r="A21" i="130"/>
  <c r="M20" i="130"/>
  <c r="L20" i="130"/>
  <c r="A20" i="130"/>
  <c r="M19" i="130"/>
  <c r="L19" i="130"/>
  <c r="A19" i="130"/>
  <c r="M18" i="130"/>
  <c r="L18" i="130"/>
  <c r="A18" i="130"/>
  <c r="M17" i="130"/>
  <c r="L17" i="130"/>
  <c r="A17" i="130"/>
  <c r="M16" i="130"/>
  <c r="L16" i="130"/>
  <c r="A16" i="130"/>
  <c r="M15" i="130"/>
  <c r="L15" i="130"/>
  <c r="A15" i="130"/>
  <c r="M14" i="130"/>
  <c r="L14" i="130"/>
  <c r="A14" i="130"/>
  <c r="M13" i="130"/>
  <c r="L13" i="130"/>
  <c r="A13" i="130"/>
  <c r="M12" i="130"/>
  <c r="L12" i="130"/>
  <c r="A12" i="130"/>
  <c r="M11" i="130"/>
  <c r="L11" i="130"/>
  <c r="A11" i="130"/>
  <c r="M10" i="130"/>
  <c r="L10" i="130"/>
  <c r="A10" i="130"/>
  <c r="M9" i="130"/>
  <c r="L9" i="130"/>
  <c r="A9" i="130"/>
  <c r="M8" i="130"/>
  <c r="L8" i="130"/>
  <c r="A8" i="130"/>
  <c r="M7" i="130"/>
  <c r="L7" i="130"/>
  <c r="A7" i="130"/>
  <c r="M6" i="130"/>
  <c r="L6" i="130"/>
  <c r="A6" i="130"/>
  <c r="M5" i="130"/>
  <c r="L5" i="130"/>
  <c r="A5" i="130"/>
  <c r="M4" i="130"/>
  <c r="L4" i="130"/>
  <c r="A4" i="130"/>
  <c r="M3" i="130"/>
  <c r="L3" i="130"/>
  <c r="A3" i="130"/>
  <c r="M2" i="130"/>
  <c r="L2" i="130"/>
  <c r="A2" i="130"/>
  <c r="M131" i="130"/>
  <c r="L131" i="130"/>
  <c r="A131" i="130"/>
  <c r="M130" i="130"/>
  <c r="L130" i="130"/>
  <c r="A130" i="130"/>
  <c r="M129" i="130"/>
  <c r="L129" i="130"/>
  <c r="A129" i="130"/>
  <c r="M128" i="130"/>
  <c r="L128" i="130"/>
  <c r="A128" i="130"/>
  <c r="M127" i="130"/>
  <c r="L127" i="130"/>
  <c r="A127" i="130"/>
  <c r="M126" i="130"/>
  <c r="L126" i="130"/>
  <c r="A126" i="130"/>
  <c r="M125" i="130"/>
  <c r="L125" i="130"/>
  <c r="A125" i="130"/>
  <c r="M124" i="130"/>
  <c r="L124" i="130"/>
  <c r="A124" i="130"/>
  <c r="M123" i="130"/>
  <c r="L123" i="130"/>
  <c r="A123" i="130"/>
  <c r="M122" i="130"/>
  <c r="L122" i="130"/>
  <c r="A122" i="130"/>
  <c r="M121" i="130"/>
  <c r="L121" i="130"/>
  <c r="A121" i="130"/>
  <c r="M120" i="130"/>
  <c r="L120" i="130"/>
  <c r="A120" i="130"/>
  <c r="M119" i="130"/>
  <c r="L119" i="130"/>
  <c r="A119" i="130"/>
  <c r="M118" i="130"/>
  <c r="L118" i="130"/>
  <c r="A118" i="130"/>
  <c r="M117" i="130"/>
  <c r="L117" i="130"/>
  <c r="A117" i="130"/>
  <c r="M116" i="130"/>
  <c r="L116" i="130"/>
  <c r="A116" i="130"/>
  <c r="M115" i="130"/>
  <c r="L115" i="130"/>
  <c r="A115" i="130"/>
  <c r="M114" i="130"/>
  <c r="L114" i="130"/>
  <c r="A114" i="130"/>
  <c r="M113" i="130"/>
  <c r="L113" i="130"/>
  <c r="A113" i="130"/>
  <c r="M112" i="130"/>
  <c r="L112" i="130"/>
  <c r="A112" i="130"/>
  <c r="M111" i="130"/>
  <c r="L111" i="130"/>
  <c r="A111" i="130"/>
  <c r="M110" i="130"/>
  <c r="L110" i="130"/>
  <c r="A110" i="130"/>
  <c r="M109" i="130"/>
  <c r="L109" i="130"/>
  <c r="A109" i="130"/>
  <c r="M108" i="130"/>
  <c r="L108" i="130"/>
  <c r="A108" i="130"/>
  <c r="M107" i="130"/>
  <c r="L107" i="130"/>
  <c r="A107" i="130"/>
  <c r="M106" i="130"/>
  <c r="L106" i="130"/>
  <c r="A106" i="130"/>
  <c r="M105" i="130"/>
  <c r="L105" i="130"/>
  <c r="A105" i="130"/>
  <c r="M104" i="130"/>
  <c r="L104" i="130"/>
  <c r="A104" i="130"/>
  <c r="M103" i="130"/>
  <c r="L103" i="130"/>
  <c r="A103" i="130"/>
  <c r="M102" i="130"/>
  <c r="L102" i="130"/>
  <c r="A102" i="130"/>
  <c r="M101" i="130"/>
  <c r="L101" i="130"/>
  <c r="A101" i="130"/>
  <c r="M100" i="130"/>
  <c r="L100" i="130"/>
  <c r="A100" i="130"/>
  <c r="M99" i="130"/>
  <c r="L99" i="130"/>
  <c r="A99" i="130"/>
  <c r="M98" i="130"/>
  <c r="L98" i="130"/>
  <c r="A98" i="130"/>
  <c r="M97" i="130"/>
  <c r="L97" i="130"/>
  <c r="A97" i="130"/>
  <c r="M96" i="130"/>
  <c r="L96" i="130"/>
  <c r="A96" i="130"/>
  <c r="M95" i="130"/>
  <c r="L95" i="130"/>
  <c r="A95" i="130"/>
  <c r="M94" i="130"/>
  <c r="L94" i="130"/>
  <c r="A94" i="130"/>
  <c r="M93" i="130"/>
  <c r="L93" i="130"/>
  <c r="A93" i="130"/>
  <c r="M92" i="130"/>
  <c r="L92" i="130"/>
  <c r="A92" i="130"/>
  <c r="M91" i="130"/>
  <c r="L91" i="130"/>
  <c r="A91" i="130"/>
  <c r="M90" i="130"/>
  <c r="L90" i="130"/>
  <c r="A90" i="130"/>
  <c r="M89" i="130"/>
  <c r="L89" i="130"/>
  <c r="A89" i="130"/>
  <c r="M88" i="130"/>
  <c r="L88" i="130"/>
  <c r="A88" i="130"/>
  <c r="M87" i="130"/>
  <c r="L87" i="130"/>
  <c r="A87" i="130"/>
  <c r="M86" i="130"/>
  <c r="L86" i="130"/>
  <c r="A86" i="130"/>
  <c r="M85" i="130"/>
  <c r="L85" i="130"/>
  <c r="A85" i="130"/>
  <c r="M84" i="130"/>
  <c r="L84" i="130"/>
  <c r="A84" i="130"/>
  <c r="M83" i="130"/>
  <c r="L83" i="130"/>
  <c r="A83" i="130"/>
  <c r="M82" i="130"/>
  <c r="L82" i="130"/>
  <c r="A82" i="130"/>
  <c r="M81" i="130"/>
  <c r="L81" i="130"/>
  <c r="A81" i="130"/>
  <c r="M80" i="130"/>
  <c r="L80" i="130"/>
  <c r="A80" i="130"/>
  <c r="M79" i="130"/>
  <c r="L79" i="130"/>
  <c r="A79" i="130"/>
  <c r="M78" i="130"/>
  <c r="L78" i="130"/>
  <c r="A78" i="130"/>
  <c r="M77" i="130"/>
  <c r="L77" i="130"/>
  <c r="A77" i="130"/>
  <c r="M76" i="130"/>
  <c r="L76" i="130"/>
  <c r="A76" i="130"/>
  <c r="M75" i="130"/>
  <c r="L75" i="130"/>
  <c r="A75" i="130"/>
  <c r="M74" i="130"/>
  <c r="L74" i="130"/>
  <c r="A74" i="130"/>
  <c r="M73" i="130"/>
  <c r="L73" i="130"/>
  <c r="A73" i="130"/>
  <c r="M72" i="130"/>
  <c r="L72" i="130"/>
  <c r="A72" i="130"/>
  <c r="M71" i="130"/>
  <c r="L71" i="130"/>
  <c r="A71" i="130"/>
  <c r="M70" i="130"/>
  <c r="L70" i="130"/>
  <c r="A70" i="130"/>
  <c r="M69" i="130"/>
  <c r="L69" i="130"/>
  <c r="A69" i="130"/>
  <c r="M68" i="130"/>
  <c r="L68" i="130"/>
  <c r="A68" i="130"/>
  <c r="M67" i="130"/>
  <c r="L67" i="130"/>
  <c r="A67" i="130"/>
  <c r="M197" i="130"/>
  <c r="L197" i="130"/>
  <c r="A197" i="130"/>
  <c r="M196" i="130"/>
  <c r="L196" i="130"/>
  <c r="A196" i="130"/>
  <c r="M195" i="130"/>
  <c r="L195" i="130"/>
  <c r="A195" i="130"/>
  <c r="M194" i="130"/>
  <c r="L194" i="130"/>
  <c r="A194" i="130"/>
  <c r="M193" i="130"/>
  <c r="L193" i="130"/>
  <c r="A193" i="130"/>
  <c r="M192" i="130"/>
  <c r="L192" i="130"/>
  <c r="A192" i="130"/>
  <c r="M191" i="130"/>
  <c r="L191" i="130"/>
  <c r="A191" i="130"/>
  <c r="M190" i="130"/>
  <c r="L190" i="130"/>
  <c r="A190" i="130"/>
  <c r="M189" i="130"/>
  <c r="L189" i="130"/>
  <c r="A189" i="130"/>
  <c r="M188" i="130"/>
  <c r="L188" i="130"/>
  <c r="A188" i="130"/>
  <c r="M187" i="130"/>
  <c r="L187" i="130"/>
  <c r="A187" i="130"/>
  <c r="M186" i="130"/>
  <c r="L186" i="130"/>
  <c r="A186" i="130"/>
  <c r="M185" i="130"/>
  <c r="L185" i="130"/>
  <c r="A185" i="130"/>
  <c r="M184" i="130"/>
  <c r="L184" i="130"/>
  <c r="A184" i="130"/>
  <c r="M183" i="130"/>
  <c r="L183" i="130"/>
  <c r="A183" i="130"/>
  <c r="M182" i="130"/>
  <c r="L182" i="130"/>
  <c r="A182" i="130"/>
  <c r="M181" i="130"/>
  <c r="L181" i="130"/>
  <c r="A181" i="130"/>
  <c r="M180" i="130"/>
  <c r="L180" i="130"/>
  <c r="A180" i="130"/>
  <c r="M179" i="130"/>
  <c r="L179" i="130"/>
  <c r="A179" i="130"/>
  <c r="M178" i="130"/>
  <c r="L178" i="130"/>
  <c r="A178" i="130"/>
  <c r="M177" i="130"/>
  <c r="L177" i="130"/>
  <c r="A177" i="130"/>
  <c r="M176" i="130"/>
  <c r="L176" i="130"/>
  <c r="A176" i="130"/>
  <c r="M175" i="130"/>
  <c r="L175" i="130"/>
  <c r="A175" i="130"/>
  <c r="M174" i="130"/>
  <c r="L174" i="130"/>
  <c r="A174" i="130"/>
  <c r="M173" i="130"/>
  <c r="L173" i="130"/>
  <c r="A173" i="130"/>
  <c r="M172" i="130"/>
  <c r="L172" i="130"/>
  <c r="A172" i="130"/>
  <c r="M171" i="130"/>
  <c r="L171" i="130"/>
  <c r="A171" i="130"/>
  <c r="M170" i="130"/>
  <c r="L170" i="130"/>
  <c r="A170" i="130"/>
  <c r="M169" i="130"/>
  <c r="L169" i="130"/>
  <c r="A169" i="130"/>
  <c r="M168" i="130"/>
  <c r="L168" i="130"/>
  <c r="A168" i="130"/>
  <c r="M167" i="130"/>
  <c r="L167" i="130"/>
  <c r="A167" i="130"/>
  <c r="M166" i="130"/>
  <c r="L166" i="130"/>
  <c r="A166" i="130"/>
  <c r="M165" i="130"/>
  <c r="L165" i="130"/>
  <c r="A165" i="130"/>
  <c r="M164" i="130"/>
  <c r="L164" i="130"/>
  <c r="A164" i="130"/>
  <c r="M163" i="130"/>
  <c r="L163" i="130"/>
  <c r="A163" i="130"/>
  <c r="M162" i="130"/>
  <c r="L162" i="130"/>
  <c r="A162" i="130"/>
  <c r="M161" i="130"/>
  <c r="L161" i="130"/>
  <c r="A161" i="130"/>
  <c r="M160" i="130"/>
  <c r="L160" i="130"/>
  <c r="A160" i="130"/>
  <c r="M159" i="130"/>
  <c r="L159" i="130"/>
  <c r="A159" i="130"/>
  <c r="M158" i="130"/>
  <c r="L158" i="130"/>
  <c r="A158" i="130"/>
  <c r="M157" i="130"/>
  <c r="L157" i="130"/>
  <c r="A157" i="130"/>
  <c r="M156" i="130"/>
  <c r="L156" i="130"/>
  <c r="A156" i="130"/>
  <c r="M155" i="130"/>
  <c r="L155" i="130"/>
  <c r="A155" i="130"/>
  <c r="M154" i="130"/>
  <c r="L154" i="130"/>
  <c r="A154" i="130"/>
  <c r="M153" i="130"/>
  <c r="L153" i="130"/>
  <c r="A153" i="130"/>
  <c r="M152" i="130"/>
  <c r="L152" i="130"/>
  <c r="A152" i="130"/>
  <c r="M151" i="130"/>
  <c r="L151" i="130"/>
  <c r="A151" i="130"/>
  <c r="M150" i="130"/>
  <c r="L150" i="130"/>
  <c r="A150" i="130"/>
  <c r="M149" i="130"/>
  <c r="L149" i="130"/>
  <c r="A149" i="130"/>
  <c r="M148" i="130"/>
  <c r="L148" i="130"/>
  <c r="A148" i="130"/>
  <c r="M147" i="130"/>
  <c r="L147" i="130"/>
  <c r="A147" i="130"/>
  <c r="M146" i="130"/>
  <c r="L146" i="130"/>
  <c r="A146" i="130"/>
  <c r="M145" i="130"/>
  <c r="L145" i="130"/>
  <c r="A145" i="130"/>
  <c r="M144" i="130"/>
  <c r="L144" i="130"/>
  <c r="A144" i="130"/>
  <c r="M143" i="130"/>
  <c r="L143" i="130"/>
  <c r="A143" i="130"/>
  <c r="M142" i="130"/>
  <c r="L142" i="130"/>
  <c r="A142" i="130"/>
  <c r="M141" i="130"/>
  <c r="L141" i="130"/>
  <c r="A141" i="130"/>
  <c r="M140" i="130"/>
  <c r="L140" i="130"/>
  <c r="A140" i="130"/>
  <c r="M139" i="130"/>
  <c r="L139" i="130"/>
  <c r="A139" i="130"/>
  <c r="M138" i="130"/>
  <c r="L138" i="130"/>
  <c r="A138" i="130"/>
  <c r="M137" i="130"/>
  <c r="L137" i="130"/>
  <c r="A137" i="130"/>
  <c r="M136" i="130"/>
  <c r="L136" i="130"/>
  <c r="A136" i="130"/>
  <c r="M135" i="130"/>
  <c r="L135" i="130"/>
  <c r="A135" i="130"/>
  <c r="M134" i="130"/>
  <c r="L134" i="130"/>
  <c r="A134" i="130"/>
  <c r="M133" i="130"/>
  <c r="L133" i="130"/>
  <c r="A133" i="130"/>
  <c r="M132" i="130"/>
  <c r="L132" i="130"/>
  <c r="A132" i="130"/>
  <c r="A921" i="84"/>
  <c r="A922" i="84"/>
  <c r="A923" i="84"/>
  <c r="A924" i="84"/>
  <c r="A925" i="84"/>
  <c r="A926" i="84"/>
  <c r="A927" i="84"/>
  <c r="A928" i="84"/>
  <c r="A929" i="84"/>
  <c r="A930" i="84"/>
  <c r="A931" i="84"/>
  <c r="A932" i="84"/>
  <c r="A933" i="84"/>
  <c r="A934" i="84"/>
  <c r="A935" i="84"/>
  <c r="A936" i="84"/>
  <c r="A937" i="84"/>
  <c r="A938" i="84"/>
  <c r="A939" i="84"/>
  <c r="A940" i="84"/>
  <c r="A941" i="84"/>
  <c r="A942" i="84"/>
  <c r="A943" i="84"/>
  <c r="A944" i="84"/>
  <c r="A945" i="84"/>
  <c r="A946" i="84"/>
  <c r="A947" i="84"/>
  <c r="A948" i="84"/>
  <c r="A949" i="84"/>
  <c r="A950" i="84"/>
  <c r="A951" i="84"/>
  <c r="A952" i="84"/>
  <c r="A953" i="84"/>
  <c r="A954" i="84"/>
  <c r="A955" i="84"/>
  <c r="A956" i="84"/>
  <c r="A957" i="84"/>
  <c r="A958" i="84"/>
  <c r="A959" i="84"/>
  <c r="A960" i="84"/>
  <c r="A961" i="84"/>
  <c r="A962" i="84"/>
  <c r="A963" i="84"/>
  <c r="A964" i="84"/>
  <c r="A965" i="84"/>
  <c r="A966" i="84"/>
  <c r="A967" i="84"/>
  <c r="A968" i="84"/>
  <c r="A969" i="84"/>
  <c r="A970" i="84"/>
  <c r="A971" i="84"/>
  <c r="A972" i="84"/>
  <c r="A973" i="84"/>
  <c r="A974" i="84"/>
  <c r="A975" i="84"/>
  <c r="A976" i="84"/>
  <c r="A977" i="84"/>
  <c r="A978" i="84"/>
  <c r="A979" i="84"/>
  <c r="A980" i="84"/>
  <c r="A981" i="84"/>
  <c r="A982" i="84"/>
  <c r="A983" i="84"/>
  <c r="A984" i="84"/>
  <c r="A985" i="84"/>
  <c r="A986" i="84"/>
  <c r="A987" i="84"/>
  <c r="A988" i="84"/>
  <c r="A989" i="84"/>
  <c r="A990" i="84"/>
  <c r="A991" i="84"/>
  <c r="A992" i="84"/>
  <c r="A993" i="84"/>
  <c r="A994" i="84"/>
  <c r="A995" i="84"/>
  <c r="A996" i="84"/>
  <c r="A997" i="84"/>
  <c r="A998" i="84"/>
  <c r="A999" i="84"/>
  <c r="A1000" i="84"/>
  <c r="A1001" i="84"/>
  <c r="A1002" i="84"/>
  <c r="A1003" i="84"/>
  <c r="A1004" i="84"/>
  <c r="A1005" i="84"/>
  <c r="A1006" i="84"/>
  <c r="A1007" i="84"/>
  <c r="A1008" i="84"/>
  <c r="A1009" i="84"/>
  <c r="A1010" i="84"/>
  <c r="A1011" i="84"/>
  <c r="A1012" i="84"/>
  <c r="A1013" i="84"/>
  <c r="A1014" i="84"/>
  <c r="A1015" i="84"/>
  <c r="A1016" i="84"/>
  <c r="A1017" i="84"/>
  <c r="A1018" i="84"/>
  <c r="A1019" i="84"/>
  <c r="A1020" i="84"/>
  <c r="A1021" i="84"/>
  <c r="A1022" i="84"/>
  <c r="A1023" i="84"/>
  <c r="A1024" i="84"/>
  <c r="A1025" i="84"/>
  <c r="A1026" i="84"/>
  <c r="A1027" i="84"/>
  <c r="A1028" i="84"/>
  <c r="A1029" i="84"/>
  <c r="A1030" i="84"/>
  <c r="A1031" i="84"/>
  <c r="A1032" i="84"/>
  <c r="A1033" i="84"/>
  <c r="A1034" i="84"/>
  <c r="A1035" i="84"/>
  <c r="A1036" i="84"/>
  <c r="A1037" i="84"/>
  <c r="A1038" i="84"/>
  <c r="A1039" i="84"/>
  <c r="A1040" i="84"/>
  <c r="A1041" i="84"/>
  <c r="A1042" i="84"/>
  <c r="A1043" i="84"/>
  <c r="A1044" i="84"/>
  <c r="A1045" i="84"/>
  <c r="A1046" i="84"/>
  <c r="A1047" i="84"/>
  <c r="A1048" i="84"/>
  <c r="A1049" i="84"/>
  <c r="A1050" i="84"/>
  <c r="A1051" i="84"/>
  <c r="A1052" i="84"/>
  <c r="A1053" i="84"/>
  <c r="A1054" i="84"/>
  <c r="A1055" i="84"/>
  <c r="A1056" i="84"/>
  <c r="A1057" i="84"/>
  <c r="A1058" i="84"/>
  <c r="A1059" i="84"/>
  <c r="A1060" i="84"/>
  <c r="A1061" i="84"/>
  <c r="A1062" i="84"/>
  <c r="A1063" i="84"/>
  <c r="A1064" i="84"/>
  <c r="A1065" i="84"/>
  <c r="A1066" i="84"/>
  <c r="A1067" i="84"/>
  <c r="A1068" i="84"/>
  <c r="A1069" i="84"/>
  <c r="A1070" i="84"/>
  <c r="A1071" i="84"/>
  <c r="A1072" i="84"/>
  <c r="A1073" i="84"/>
  <c r="A1074" i="84"/>
  <c r="A1075" i="84"/>
  <c r="A1076" i="84"/>
  <c r="A1077" i="84"/>
  <c r="A1078" i="84"/>
  <c r="A1079" i="84"/>
  <c r="A1080" i="84"/>
  <c r="A1081" i="84"/>
  <c r="A1082" i="84"/>
  <c r="A1083" i="84"/>
  <c r="A1084" i="84"/>
  <c r="A1085" i="84"/>
  <c r="A1086" i="84"/>
  <c r="A1087" i="84"/>
  <c r="A1088" i="84"/>
  <c r="A1089" i="84"/>
  <c r="A1090" i="84"/>
  <c r="A1091" i="84"/>
  <c r="A1092" i="84"/>
  <c r="A1093" i="84"/>
  <c r="A1094" i="84"/>
  <c r="A1095" i="84"/>
  <c r="A1096" i="84"/>
  <c r="A1097" i="84"/>
  <c r="A1098" i="84"/>
  <c r="A1099" i="84"/>
  <c r="A1100" i="84"/>
  <c r="A1101" i="84"/>
  <c r="A1102" i="84"/>
  <c r="A1103" i="84"/>
  <c r="A1104" i="84"/>
  <c r="A1105" i="84"/>
  <c r="A1106" i="84"/>
  <c r="A1107" i="84"/>
  <c r="A1108" i="84"/>
  <c r="A1109" i="84"/>
  <c r="A1110" i="84"/>
  <c r="A1111" i="84"/>
  <c r="A1112" i="84"/>
  <c r="A1113" i="84"/>
  <c r="A1114" i="84"/>
  <c r="A1115" i="84"/>
  <c r="A1116" i="84"/>
  <c r="A1117" i="84"/>
  <c r="A1118" i="84"/>
  <c r="A1119" i="84"/>
  <c r="A1120" i="84"/>
  <c r="A1121" i="84"/>
  <c r="A1122" i="84"/>
  <c r="A1123" i="84"/>
  <c r="A1124" i="84"/>
  <c r="A1125" i="84"/>
  <c r="A1126" i="84"/>
  <c r="A1127" i="84"/>
  <c r="A1128" i="84"/>
  <c r="A1129" i="84"/>
  <c r="A1130" i="84"/>
  <c r="A1131" i="84"/>
  <c r="A1132" i="84"/>
  <c r="A1133" i="84"/>
  <c r="A1134" i="84"/>
  <c r="A1135" i="84"/>
  <c r="A1136" i="84"/>
  <c r="A1137" i="84"/>
  <c r="A1138" i="84"/>
  <c r="A1139" i="84"/>
  <c r="A1140" i="84"/>
  <c r="A1141" i="84"/>
  <c r="A1142" i="84"/>
  <c r="A1143" i="84"/>
  <c r="A1144" i="84"/>
  <c r="A1145" i="84"/>
  <c r="A1146" i="84"/>
  <c r="A1147" i="84"/>
  <c r="A1148" i="84"/>
  <c r="A1149" i="84"/>
  <c r="A1150" i="84"/>
  <c r="A1151" i="84"/>
  <c r="A1152" i="84"/>
  <c r="A1153" i="84"/>
  <c r="A1154" i="84"/>
  <c r="A1155" i="84"/>
  <c r="A1156" i="84"/>
  <c r="A1157" i="84"/>
  <c r="A1158" i="84"/>
  <c r="A1159" i="84"/>
  <c r="A1160" i="84"/>
  <c r="A1161" i="84"/>
  <c r="A1162" i="84"/>
  <c r="A1163" i="84"/>
  <c r="A1164" i="84"/>
  <c r="A1165" i="84"/>
  <c r="A1166" i="84"/>
  <c r="A1167" i="84"/>
  <c r="A1168" i="84"/>
  <c r="A1169" i="84"/>
  <c r="A1170" i="84"/>
  <c r="A1171" i="84"/>
  <c r="A1172" i="84"/>
  <c r="A1173" i="84"/>
  <c r="A1174" i="84"/>
  <c r="A1175" i="84"/>
  <c r="A1176" i="84"/>
  <c r="A1177" i="84"/>
  <c r="A1178" i="84"/>
  <c r="A1179" i="84"/>
  <c r="A1180" i="84"/>
  <c r="A1181" i="84"/>
  <c r="A1182" i="84"/>
  <c r="A1183" i="84"/>
  <c r="A1184" i="84"/>
  <c r="A1185" i="84"/>
  <c r="A1186" i="84"/>
  <c r="A1187" i="84"/>
  <c r="A1188" i="84"/>
  <c r="A1189" i="84"/>
  <c r="A1190" i="84"/>
  <c r="A1191" i="84"/>
  <c r="A1192" i="84"/>
  <c r="A1193" i="84"/>
  <c r="A1194" i="84"/>
  <c r="A1195" i="84"/>
  <c r="A1196" i="84"/>
  <c r="A1197" i="84"/>
  <c r="A1198" i="84"/>
  <c r="A1199" i="84"/>
  <c r="A1200" i="84"/>
  <c r="A1201" i="84"/>
  <c r="A1202" i="84"/>
  <c r="A1203" i="84"/>
  <c r="A1204" i="84"/>
  <c r="A1205" i="84"/>
  <c r="A1206" i="84"/>
  <c r="A1207" i="84"/>
  <c r="A1208" i="84"/>
  <c r="A1209" i="84"/>
  <c r="A1210" i="84"/>
  <c r="A1211" i="84"/>
  <c r="A1212" i="84"/>
  <c r="A1213" i="84"/>
  <c r="A1214" i="84"/>
  <c r="A1215" i="84"/>
  <c r="A1216" i="84"/>
  <c r="A1217" i="84"/>
  <c r="A1218" i="84"/>
  <c r="A1219" i="84"/>
  <c r="A1220" i="84"/>
  <c r="A1221" i="84"/>
  <c r="A1222" i="84"/>
  <c r="A1223" i="84"/>
  <c r="A1224" i="84"/>
  <c r="A1225" i="84"/>
  <c r="A1226" i="84"/>
  <c r="A1227" i="84"/>
  <c r="A1228" i="84"/>
  <c r="A1229" i="84"/>
  <c r="A1230" i="84"/>
  <c r="A1231" i="84"/>
  <c r="A1232" i="84"/>
  <c r="A1233" i="84"/>
  <c r="A1234" i="84"/>
  <c r="A1235" i="84"/>
  <c r="A1236" i="84"/>
  <c r="A1237" i="84"/>
  <c r="A1238" i="84"/>
  <c r="A1239" i="84"/>
  <c r="A1240" i="84"/>
  <c r="A1241" i="84"/>
  <c r="A1242" i="84"/>
  <c r="A1243" i="84"/>
  <c r="A1244" i="84"/>
  <c r="A1245" i="84"/>
  <c r="A1246" i="84"/>
  <c r="A1247" i="84"/>
  <c r="A1248" i="84"/>
  <c r="A1249" i="84"/>
  <c r="A1250" i="84"/>
  <c r="A1251" i="84"/>
  <c r="A1252" i="84"/>
  <c r="A1253" i="84"/>
  <c r="A1254" i="84"/>
  <c r="A1255" i="84"/>
  <c r="A1256" i="84"/>
  <c r="A1257" i="84"/>
  <c r="A1258" i="84"/>
  <c r="A1259" i="84"/>
  <c r="A1260" i="84"/>
  <c r="A1261" i="84"/>
  <c r="A1262" i="84"/>
  <c r="A1263" i="84"/>
  <c r="A1264" i="84"/>
  <c r="A1265" i="84"/>
  <c r="A1266" i="84"/>
  <c r="A1267" i="84"/>
  <c r="A1268" i="84"/>
  <c r="A1269" i="84"/>
  <c r="A1270" i="84"/>
  <c r="A1271" i="84"/>
  <c r="A1272" i="84"/>
  <c r="A1273" i="84"/>
  <c r="A1274" i="84"/>
  <c r="A1275" i="84"/>
  <c r="A1276" i="84"/>
  <c r="A1277" i="84"/>
  <c r="A1278" i="84"/>
  <c r="A1279" i="84"/>
  <c r="A1280" i="84"/>
  <c r="A1281" i="84"/>
  <c r="A1282" i="84"/>
  <c r="A1283" i="84"/>
  <c r="A1284" i="84"/>
  <c r="A1285" i="84"/>
  <c r="A1286" i="84"/>
  <c r="A1287" i="84"/>
  <c r="A1288" i="84"/>
  <c r="A1289" i="84"/>
  <c r="A1290" i="84"/>
  <c r="A1291" i="84"/>
  <c r="A1292" i="84"/>
  <c r="A1293" i="84"/>
  <c r="A1294" i="84"/>
  <c r="A1295" i="84"/>
  <c r="A1296" i="84"/>
  <c r="A1297" i="84"/>
  <c r="A1298" i="84"/>
  <c r="A1299" i="84"/>
  <c r="A1300" i="84"/>
  <c r="A1301" i="84"/>
  <c r="A1302" i="84"/>
  <c r="A1303" i="84"/>
  <c r="A1304" i="84"/>
  <c r="A1305" i="84"/>
  <c r="A1306" i="84"/>
  <c r="A1307" i="84"/>
  <c r="A1308" i="84"/>
  <c r="A1309" i="84"/>
  <c r="A1310" i="84"/>
  <c r="A1311" i="84"/>
  <c r="A1312" i="84"/>
  <c r="A1313" i="84"/>
  <c r="A1314" i="84"/>
  <c r="A1315" i="84"/>
  <c r="A1316" i="84"/>
  <c r="A1317" i="84"/>
  <c r="A1318" i="84"/>
  <c r="A1319" i="84"/>
  <c r="A1320" i="84"/>
  <c r="A1321" i="84"/>
  <c r="A1322" i="84"/>
  <c r="A1323" i="84"/>
  <c r="A1324" i="84"/>
  <c r="A1325" i="84"/>
  <c r="A1326" i="84"/>
  <c r="A1327" i="84"/>
  <c r="A1328" i="84"/>
  <c r="A1329" i="84"/>
  <c r="A1330" i="84"/>
  <c r="A1331" i="84"/>
  <c r="A1332" i="84"/>
  <c r="A1333" i="84"/>
  <c r="A1334" i="84"/>
  <c r="A1335" i="84"/>
  <c r="A1336" i="84"/>
  <c r="A1337" i="84"/>
  <c r="A1338" i="84"/>
  <c r="A1339" i="84"/>
  <c r="A1340" i="84"/>
  <c r="A1341" i="84"/>
  <c r="A1342" i="84"/>
  <c r="A1343" i="84"/>
  <c r="A1344" i="84"/>
  <c r="A1345" i="84"/>
  <c r="A1346" i="84"/>
  <c r="A1347" i="84"/>
  <c r="A1348" i="84"/>
  <c r="A1349" i="84"/>
  <c r="A1350" i="84"/>
  <c r="A1351" i="84"/>
  <c r="A1352" i="84"/>
  <c r="A1353" i="84"/>
  <c r="A1354" i="84"/>
  <c r="A1355" i="84"/>
  <c r="A1356" i="84"/>
  <c r="A1357" i="84"/>
  <c r="A1358" i="84"/>
  <c r="A1359" i="84"/>
  <c r="A1360" i="84"/>
  <c r="A1361" i="84"/>
  <c r="A1362" i="84"/>
  <c r="A1363" i="84"/>
  <c r="A1364" i="84"/>
  <c r="A1365" i="84"/>
  <c r="A1366" i="84"/>
  <c r="A1367" i="84"/>
  <c r="A1368" i="84"/>
  <c r="A1369" i="84"/>
  <c r="A1370" i="84"/>
  <c r="A1371" i="84"/>
  <c r="A1372" i="84"/>
  <c r="A1373" i="84"/>
  <c r="A1374" i="84"/>
  <c r="A1375" i="84"/>
  <c r="A1376" i="84"/>
  <c r="A1377" i="84"/>
  <c r="A1378" i="84"/>
  <c r="A1379" i="84"/>
  <c r="A1380" i="84"/>
  <c r="A1381" i="84"/>
  <c r="A1382" i="84"/>
  <c r="A1383" i="84"/>
  <c r="A1384" i="84"/>
  <c r="A1385" i="84"/>
  <c r="A1386" i="84"/>
  <c r="A1387" i="84"/>
  <c r="A1388" i="84"/>
  <c r="A1389" i="84"/>
  <c r="A1390" i="84"/>
  <c r="A1391" i="84"/>
  <c r="A1392" i="84"/>
  <c r="A1393" i="84"/>
  <c r="A1394" i="84"/>
  <c r="A1395" i="84"/>
  <c r="A1396" i="84"/>
  <c r="A1397" i="84"/>
  <c r="A1398" i="84"/>
  <c r="A1399" i="84"/>
  <c r="A1400" i="84"/>
  <c r="A1401" i="84"/>
  <c r="A1402" i="84"/>
  <c r="A1403" i="84"/>
  <c r="A1404" i="84"/>
  <c r="A1405" i="84"/>
  <c r="A1406" i="84"/>
  <c r="A1407" i="84"/>
  <c r="A1408" i="84"/>
  <c r="A1409" i="84"/>
  <c r="A1410" i="84"/>
  <c r="A1411" i="84"/>
  <c r="A1412" i="84"/>
  <c r="A1413" i="84"/>
  <c r="A1414" i="84"/>
  <c r="A1415" i="84"/>
  <c r="A1416" i="84"/>
  <c r="A1417" i="84"/>
  <c r="A1418" i="84"/>
  <c r="A1419" i="84"/>
  <c r="A1420" i="84"/>
  <c r="A1421" i="84"/>
  <c r="A1422" i="84"/>
  <c r="A1423" i="84"/>
  <c r="A1424" i="84"/>
  <c r="A1425" i="84"/>
  <c r="A1426" i="84"/>
  <c r="A1427" i="84"/>
  <c r="A1428" i="84"/>
  <c r="A1429" i="84"/>
  <c r="A1430" i="84"/>
  <c r="A1431" i="84"/>
  <c r="A1432" i="84"/>
  <c r="A1433" i="84"/>
  <c r="A1434" i="84"/>
  <c r="A1435" i="84"/>
  <c r="A1436" i="84"/>
  <c r="A1437" i="84"/>
  <c r="A1438" i="84"/>
  <c r="A1439" i="84"/>
  <c r="A1440" i="84"/>
  <c r="A1441" i="84"/>
  <c r="A1442" i="84"/>
  <c r="A1443" i="84"/>
  <c r="A1444" i="84"/>
  <c r="A1445" i="84"/>
  <c r="A1446" i="84"/>
  <c r="A1447" i="84"/>
  <c r="A1448" i="84"/>
  <c r="A1449" i="84"/>
  <c r="A1450" i="84"/>
  <c r="A1451" i="84"/>
  <c r="A1452" i="84"/>
  <c r="A1453" i="84"/>
  <c r="A1454" i="84"/>
  <c r="A1455" i="84"/>
  <c r="A1456" i="84"/>
  <c r="A1457" i="84"/>
  <c r="A1458" i="84"/>
  <c r="A1459" i="84"/>
  <c r="A1460" i="84"/>
  <c r="A1461" i="84"/>
  <c r="A1462" i="84"/>
  <c r="A1463" i="84"/>
  <c r="A1464" i="84"/>
  <c r="A1465" i="84"/>
  <c r="A1466" i="84"/>
  <c r="A1467" i="84"/>
  <c r="A1468" i="84"/>
  <c r="A1469" i="84"/>
  <c r="A1470" i="84"/>
  <c r="A1471" i="84"/>
  <c r="A1472" i="84"/>
  <c r="A1473" i="84"/>
  <c r="A1474" i="84"/>
  <c r="A1475" i="84"/>
  <c r="A1476" i="84"/>
  <c r="A1477" i="84"/>
  <c r="A1478" i="84"/>
  <c r="A1479" i="84"/>
  <c r="A1480" i="84"/>
  <c r="A1481" i="84"/>
  <c r="A1482" i="84"/>
  <c r="A1483" i="84"/>
  <c r="A1484" i="84"/>
  <c r="A1485" i="84"/>
  <c r="A1486" i="84"/>
  <c r="A1487" i="84"/>
  <c r="A1488" i="84"/>
  <c r="A1489" i="84"/>
  <c r="A1490" i="84"/>
  <c r="A1491" i="84"/>
  <c r="A1492" i="84"/>
  <c r="A1493" i="84"/>
  <c r="A1494" i="84"/>
  <c r="A1495" i="84"/>
  <c r="A1496" i="84"/>
  <c r="A1497" i="84"/>
  <c r="A1498" i="84"/>
  <c r="A1499" i="84"/>
  <c r="A1500" i="84"/>
  <c r="A1501" i="84"/>
  <c r="A1502" i="84"/>
  <c r="A1503" i="84"/>
  <c r="A1504" i="84"/>
  <c r="A1505" i="84"/>
  <c r="A1506" i="84"/>
  <c r="A1507" i="84"/>
  <c r="A1508" i="84"/>
  <c r="A1509" i="84"/>
  <c r="A1510" i="84"/>
  <c r="A1511" i="84"/>
  <c r="A1512" i="84"/>
  <c r="A1513" i="84"/>
  <c r="A1514" i="84"/>
  <c r="A1515" i="84"/>
  <c r="A1516" i="84"/>
  <c r="A1517" i="84"/>
  <c r="A1518" i="84"/>
  <c r="A1519" i="84"/>
  <c r="A1520" i="84"/>
  <c r="A1521" i="84"/>
  <c r="A1522" i="84"/>
  <c r="A1523" i="84"/>
  <c r="A1524" i="84"/>
  <c r="A1525" i="84"/>
  <c r="A1526" i="84"/>
  <c r="A1527" i="84"/>
  <c r="A1528" i="84"/>
  <c r="A1529" i="84"/>
  <c r="A1530" i="84"/>
  <c r="A1531" i="84"/>
  <c r="A1532" i="84"/>
  <c r="A1533" i="84"/>
  <c r="A1534" i="84"/>
  <c r="A1535" i="84"/>
  <c r="A1536" i="84"/>
  <c r="A1537" i="84"/>
  <c r="A1538" i="84"/>
  <c r="A1539" i="84"/>
  <c r="A1540" i="84"/>
  <c r="A1541" i="84"/>
  <c r="A1542" i="84"/>
  <c r="A1543" i="84"/>
  <c r="A1544" i="84"/>
  <c r="A1545" i="84"/>
  <c r="A1546" i="84"/>
  <c r="A1547" i="84"/>
  <c r="A1548" i="84"/>
  <c r="A1549" i="84"/>
  <c r="A1550" i="84"/>
  <c r="A1551" i="84"/>
  <c r="A1552" i="84"/>
  <c r="A1553" i="84"/>
  <c r="A1554" i="84"/>
  <c r="A1555" i="84"/>
  <c r="A1556" i="84"/>
  <c r="A1557" i="84"/>
  <c r="A1558" i="84"/>
  <c r="A1559" i="84"/>
  <c r="A1560" i="84"/>
  <c r="A1561" i="84"/>
  <c r="A1562" i="84"/>
  <c r="A1563" i="84"/>
  <c r="A1564" i="84"/>
  <c r="A1565" i="84"/>
  <c r="A1566" i="84"/>
  <c r="A1567" i="84"/>
  <c r="A1568" i="84"/>
  <c r="A1569" i="84"/>
  <c r="A1570" i="84"/>
  <c r="A1571" i="84"/>
  <c r="A1572" i="84"/>
  <c r="A1573" i="84"/>
  <c r="A1574" i="84"/>
  <c r="A1575" i="84"/>
  <c r="A1576" i="84"/>
  <c r="A1577" i="84"/>
  <c r="A1578" i="84"/>
  <c r="A1579" i="84"/>
  <c r="A1580" i="84"/>
  <c r="A1581" i="84"/>
  <c r="A1582" i="84"/>
  <c r="A1583" i="84"/>
  <c r="A1584" i="84"/>
  <c r="A1585" i="84"/>
  <c r="A1586" i="84"/>
  <c r="A1587" i="84"/>
  <c r="A1588" i="84"/>
  <c r="A1589" i="84"/>
  <c r="A1590" i="84"/>
  <c r="A1591" i="84"/>
  <c r="A1592" i="84"/>
  <c r="A1593" i="84"/>
  <c r="A1594" i="84"/>
  <c r="A1595" i="84"/>
  <c r="A1596" i="84"/>
  <c r="A1597" i="84"/>
  <c r="A1598" i="84"/>
  <c r="A1599" i="84"/>
  <c r="A1600" i="84"/>
  <c r="A1601" i="84"/>
  <c r="A1602" i="84"/>
  <c r="A1603" i="84"/>
  <c r="A1604" i="84"/>
  <c r="A1605" i="84"/>
  <c r="A1606" i="84"/>
  <c r="A1607" i="84"/>
  <c r="A1608" i="84"/>
  <c r="A1609" i="84"/>
  <c r="A1610" i="84"/>
  <c r="A1611" i="84"/>
  <c r="A1612" i="84"/>
  <c r="A1613" i="84"/>
  <c r="A1614" i="84"/>
  <c r="A1615" i="84"/>
  <c r="A1616" i="84"/>
  <c r="A1617" i="84"/>
  <c r="A1618" i="84"/>
  <c r="A1619" i="84"/>
  <c r="A1620" i="84"/>
  <c r="A1621" i="84"/>
  <c r="A1622" i="84"/>
  <c r="A1623" i="84"/>
  <c r="A1624" i="84"/>
  <c r="A1625" i="84"/>
  <c r="A1626" i="84"/>
  <c r="A1627" i="84"/>
  <c r="A1628" i="84"/>
  <c r="A1629" i="84"/>
  <c r="A1630" i="84"/>
  <c r="A1631" i="84"/>
  <c r="A1632" i="84"/>
  <c r="A1633" i="84"/>
  <c r="A1634" i="84"/>
  <c r="A1635" i="84"/>
  <c r="A1636" i="84"/>
  <c r="A1637" i="84"/>
  <c r="A1638" i="84"/>
  <c r="A1639" i="84"/>
  <c r="A1640" i="84"/>
  <c r="A1641" i="84"/>
  <c r="A1642" i="84"/>
  <c r="A1643" i="84"/>
  <c r="A1644" i="84"/>
  <c r="A1645" i="84"/>
  <c r="A1646" i="84"/>
  <c r="A1647" i="84"/>
  <c r="A1648" i="84"/>
  <c r="A1649" i="84"/>
  <c r="A1650" i="84"/>
  <c r="A1651" i="84"/>
  <c r="A1652" i="84"/>
  <c r="A1653" i="84"/>
  <c r="A1654" i="84"/>
  <c r="A1655" i="84"/>
  <c r="A1656" i="84"/>
  <c r="A1657" i="84"/>
  <c r="A1658" i="84"/>
  <c r="A1659" i="84"/>
  <c r="A1660" i="84"/>
  <c r="A1661" i="84"/>
  <c r="A1662" i="84"/>
  <c r="A1663" i="84"/>
  <c r="A1664" i="84"/>
  <c r="A1665" i="84"/>
  <c r="A1666" i="84"/>
  <c r="A1667" i="84"/>
  <c r="A1668" i="84"/>
  <c r="A1669" i="84"/>
  <c r="A1670" i="84"/>
  <c r="A1671" i="84"/>
  <c r="A1672" i="84"/>
  <c r="A1673" i="84"/>
  <c r="A1674" i="84"/>
  <c r="A1675" i="84"/>
  <c r="A1676" i="84"/>
  <c r="A1677" i="84"/>
  <c r="A1678" i="84"/>
  <c r="A1679" i="84"/>
  <c r="A1680" i="84"/>
  <c r="A1681" i="84"/>
  <c r="A1682" i="84"/>
  <c r="A1683" i="84"/>
  <c r="A1684" i="84"/>
  <c r="A1685" i="84"/>
  <c r="A1686" i="84"/>
  <c r="A1687" i="84"/>
  <c r="A1688" i="84"/>
  <c r="A1689" i="84"/>
  <c r="A1690" i="84"/>
  <c r="A1691" i="84"/>
  <c r="A1692" i="84"/>
  <c r="A1693" i="84"/>
  <c r="A1694" i="84"/>
  <c r="A1695" i="84"/>
  <c r="A1696" i="84"/>
  <c r="A1697" i="84"/>
  <c r="A1698" i="84"/>
  <c r="A1699" i="84"/>
  <c r="A1700" i="84"/>
  <c r="A1701" i="84"/>
  <c r="A1702" i="84"/>
  <c r="A1703" i="84"/>
  <c r="A1704" i="84"/>
  <c r="A1705" i="84"/>
  <c r="A1706" i="84"/>
  <c r="A1707" i="84"/>
  <c r="A1708" i="84"/>
  <c r="A1709" i="84"/>
  <c r="A1710" i="84"/>
  <c r="A1711" i="84"/>
  <c r="A1712" i="84"/>
  <c r="A1713" i="84"/>
  <c r="A1714" i="84"/>
  <c r="A1715" i="84"/>
  <c r="A1716" i="84"/>
  <c r="A1717" i="84"/>
  <c r="A1718" i="84"/>
  <c r="A1719" i="84"/>
  <c r="A1720" i="84"/>
  <c r="A1721" i="84"/>
  <c r="A1722" i="84"/>
  <c r="A1723" i="84"/>
  <c r="A1724" i="84"/>
  <c r="A1725" i="84"/>
  <c r="A1726" i="84"/>
  <c r="A1727" i="84"/>
  <c r="A1728" i="84"/>
  <c r="A1729" i="84"/>
  <c r="A1730" i="84"/>
  <c r="A1731" i="84"/>
  <c r="A1732" i="84"/>
  <c r="A1733" i="84"/>
  <c r="A1734" i="84"/>
  <c r="A1735" i="84"/>
  <c r="A1736" i="84"/>
  <c r="A1737" i="84"/>
  <c r="A1738" i="84"/>
  <c r="A1739" i="84"/>
  <c r="A1740" i="84"/>
  <c r="A1741" i="84"/>
  <c r="A1742" i="84"/>
  <c r="A1743" i="84"/>
  <c r="A1744" i="84"/>
  <c r="A1745" i="84"/>
  <c r="A1746" i="84"/>
  <c r="A1747" i="84"/>
  <c r="A1748" i="84"/>
  <c r="A1749" i="84"/>
  <c r="A1750" i="84"/>
  <c r="A1751" i="84"/>
  <c r="A1752" i="84"/>
  <c r="A1753" i="84"/>
  <c r="A1754" i="84"/>
  <c r="A1755" i="84"/>
  <c r="A1756" i="84"/>
  <c r="A1757" i="84"/>
  <c r="A1758" i="84"/>
  <c r="A1759" i="84"/>
  <c r="A1760" i="84"/>
  <c r="A1761" i="84"/>
  <c r="A1762" i="84"/>
  <c r="A1763" i="84"/>
  <c r="A1764" i="84"/>
  <c r="A1765" i="84"/>
  <c r="A1766" i="84"/>
  <c r="A1767" i="84"/>
  <c r="A1768" i="84"/>
  <c r="A1769" i="84"/>
  <c r="A1770" i="84"/>
  <c r="A1771" i="84"/>
  <c r="A1772" i="84"/>
  <c r="A1773" i="84"/>
  <c r="A1774" i="84"/>
  <c r="A1775" i="84"/>
  <c r="A1776" i="84"/>
  <c r="A1777" i="84"/>
  <c r="A1778" i="84"/>
  <c r="A1779" i="84"/>
  <c r="A1780" i="84"/>
  <c r="A1781" i="84"/>
  <c r="A1782" i="84"/>
  <c r="A1783" i="84"/>
  <c r="A1784" i="84"/>
  <c r="A1785" i="84"/>
  <c r="A1786" i="84"/>
  <c r="A1787" i="84"/>
  <c r="A1788" i="84"/>
  <c r="A1789" i="84"/>
  <c r="A1790" i="84"/>
  <c r="A1791" i="84"/>
  <c r="A1792" i="84"/>
  <c r="A1793" i="84"/>
  <c r="A1794" i="84"/>
  <c r="A1795" i="84"/>
  <c r="A1796" i="84"/>
  <c r="A1797" i="84"/>
  <c r="A1798" i="84"/>
  <c r="A1799" i="84"/>
  <c r="A1800" i="84"/>
  <c r="A1801" i="84"/>
  <c r="A1802" i="84"/>
  <c r="A1803" i="84"/>
  <c r="A1804" i="84"/>
  <c r="A1805" i="84"/>
  <c r="A1806" i="84"/>
  <c r="A1807" i="84"/>
  <c r="A1808" i="84"/>
  <c r="A1809" i="84"/>
  <c r="A1810" i="84"/>
  <c r="A1811" i="84"/>
  <c r="A1812" i="84"/>
  <c r="A1813" i="84"/>
  <c r="A1814" i="84"/>
  <c r="A1815" i="84"/>
  <c r="A1816" i="84"/>
  <c r="A1817" i="84"/>
  <c r="A1818" i="84"/>
  <c r="A1819" i="84"/>
  <c r="A1820" i="84"/>
  <c r="A1821" i="84"/>
  <c r="A1822" i="84"/>
  <c r="A1823" i="84"/>
  <c r="A1824" i="84"/>
  <c r="A1825" i="84"/>
  <c r="A1826" i="84"/>
  <c r="A1827" i="84"/>
  <c r="A1828" i="84"/>
  <c r="A1829" i="84"/>
  <c r="A1830" i="84"/>
  <c r="A1831" i="84"/>
  <c r="A1832" i="84"/>
  <c r="A1833" i="84"/>
  <c r="A1834" i="84"/>
  <c r="A1835" i="84"/>
  <c r="A1836" i="84"/>
  <c r="A1837" i="84"/>
  <c r="A1838" i="84"/>
  <c r="A1839" i="84"/>
  <c r="A1840" i="84"/>
  <c r="A1841" i="84"/>
  <c r="A1842" i="84"/>
  <c r="A1843" i="84"/>
  <c r="A1844" i="84"/>
  <c r="A1845" i="84"/>
  <c r="A1846" i="84"/>
  <c r="A1847" i="84"/>
  <c r="A1848" i="84"/>
  <c r="A1849" i="84"/>
  <c r="A1850" i="84"/>
  <c r="A1851" i="84"/>
  <c r="A1852" i="84"/>
  <c r="A1853" i="84"/>
  <c r="A1854" i="84"/>
  <c r="A1855" i="84"/>
  <c r="A1856" i="84"/>
  <c r="A1857" i="84"/>
  <c r="A1858" i="84"/>
  <c r="A1859" i="84"/>
  <c r="A1860" i="84"/>
  <c r="A1861" i="84"/>
  <c r="A1862" i="84"/>
  <c r="A1863" i="84"/>
  <c r="A1864" i="84"/>
  <c r="A1865" i="84"/>
  <c r="A1866" i="84"/>
  <c r="A1867" i="84"/>
  <c r="A1868" i="84"/>
  <c r="A1869" i="84"/>
  <c r="A1870" i="84"/>
  <c r="A1871" i="84"/>
  <c r="A1872" i="84"/>
  <c r="A1873" i="84"/>
  <c r="A1874" i="84"/>
  <c r="A1875" i="84"/>
  <c r="A1876" i="84"/>
  <c r="A1877" i="84"/>
  <c r="A1878" i="84"/>
  <c r="A1879" i="84"/>
  <c r="A1880" i="84"/>
  <c r="A1881" i="84"/>
  <c r="A1882" i="84"/>
  <c r="A1883" i="84"/>
  <c r="A1884" i="84"/>
  <c r="A1885" i="84"/>
  <c r="A1886" i="84"/>
  <c r="A1887" i="84"/>
  <c r="A1888" i="84"/>
  <c r="A1889" i="84"/>
  <c r="A1890" i="84"/>
  <c r="A1891" i="84"/>
  <c r="A1892" i="84"/>
  <c r="A1893" i="84"/>
  <c r="A1894" i="84"/>
  <c r="A1895" i="84"/>
  <c r="A1896" i="84"/>
  <c r="A1897" i="84"/>
  <c r="A1898" i="84"/>
  <c r="A1899" i="84"/>
  <c r="A1900" i="84"/>
  <c r="A1901" i="84"/>
  <c r="A1902" i="84"/>
  <c r="A1903" i="84"/>
  <c r="A1904" i="84"/>
  <c r="A1905" i="84"/>
  <c r="A1906" i="84"/>
  <c r="A1907" i="84"/>
  <c r="A1908" i="84"/>
  <c r="A1909" i="84"/>
  <c r="A1910" i="84"/>
  <c r="A1911" i="84"/>
  <c r="A1912" i="84"/>
  <c r="A1913" i="84"/>
  <c r="A1914" i="84"/>
  <c r="A1915" i="84"/>
  <c r="A1916" i="84"/>
  <c r="A1917" i="84"/>
  <c r="A1918" i="84"/>
  <c r="A1919" i="84"/>
  <c r="A1920" i="84"/>
  <c r="A1921" i="84"/>
  <c r="A1922" i="84"/>
  <c r="A1923" i="84"/>
  <c r="A1924" i="84"/>
  <c r="A1925" i="84"/>
  <c r="A1926" i="84"/>
  <c r="A1927" i="84"/>
  <c r="A1928" i="84"/>
  <c r="A1929" i="84"/>
  <c r="A1930" i="84"/>
  <c r="A1931" i="84"/>
  <c r="A1932" i="84"/>
  <c r="A1933" i="84"/>
  <c r="A1934" i="84"/>
  <c r="A1935" i="84"/>
  <c r="A1936" i="84"/>
  <c r="A1937" i="84"/>
  <c r="A1938" i="84"/>
  <c r="A1939" i="84"/>
  <c r="A1940" i="84"/>
  <c r="A1941" i="84"/>
  <c r="A1942" i="84"/>
  <c r="A1943" i="84"/>
  <c r="A1944" i="84"/>
  <c r="A1945" i="84"/>
  <c r="A1946" i="84"/>
  <c r="A1947" i="84"/>
  <c r="A1948" i="84"/>
  <c r="A1949" i="84"/>
  <c r="A1950" i="84"/>
  <c r="A1951" i="84"/>
  <c r="A1952" i="84"/>
  <c r="A1953" i="84"/>
  <c r="A1954" i="84"/>
  <c r="A1955" i="84"/>
  <c r="A1956" i="84"/>
  <c r="A1957" i="84"/>
  <c r="A1958" i="84"/>
  <c r="A1959" i="84"/>
  <c r="A1960" i="84"/>
  <c r="A270" i="1"/>
  <c r="R270" i="1" s="1"/>
  <c r="A271" i="1"/>
  <c r="R271" i="1" s="1"/>
  <c r="B270" i="1"/>
  <c r="S270" i="1" s="1"/>
  <c r="B271" i="1"/>
  <c r="S271" i="1" s="1"/>
  <c r="A210" i="1"/>
  <c r="R210" i="1" s="1"/>
  <c r="A211" i="1"/>
  <c r="R211" i="1" s="1"/>
  <c r="A212" i="1"/>
  <c r="R212" i="1" s="1"/>
  <c r="A213" i="1"/>
  <c r="R213" i="1" s="1"/>
  <c r="A214" i="1"/>
  <c r="R214" i="1" s="1"/>
  <c r="A215" i="1"/>
  <c r="R215" i="1" s="1"/>
  <c r="A216" i="1"/>
  <c r="R216" i="1" s="1"/>
  <c r="A217" i="1"/>
  <c r="R217" i="1" s="1"/>
  <c r="A218" i="1"/>
  <c r="R218" i="1" s="1"/>
  <c r="A219" i="1"/>
  <c r="R219" i="1" s="1"/>
  <c r="A220" i="1"/>
  <c r="R220" i="1" s="1"/>
  <c r="A221" i="1"/>
  <c r="R221" i="1" s="1"/>
  <c r="A222" i="1"/>
  <c r="R222" i="1" s="1"/>
  <c r="A223" i="1"/>
  <c r="R223" i="1" s="1"/>
  <c r="A224" i="1"/>
  <c r="R224" i="1" s="1"/>
  <c r="A225" i="1"/>
  <c r="R225" i="1" s="1"/>
  <c r="A226" i="1"/>
  <c r="R226" i="1" s="1"/>
  <c r="A227" i="1"/>
  <c r="R227" i="1" s="1"/>
  <c r="A228" i="1"/>
  <c r="R228" i="1" s="1"/>
  <c r="A229" i="1"/>
  <c r="R229" i="1" s="1"/>
  <c r="A230" i="1"/>
  <c r="R230" i="1" s="1"/>
  <c r="A231" i="1"/>
  <c r="R231" i="1" s="1"/>
  <c r="A232" i="1"/>
  <c r="R232" i="1" s="1"/>
  <c r="A233" i="1"/>
  <c r="R233" i="1" s="1"/>
  <c r="A234" i="1"/>
  <c r="R234" i="1" s="1"/>
  <c r="A235" i="1"/>
  <c r="R235" i="1" s="1"/>
  <c r="A236" i="1"/>
  <c r="R236" i="1" s="1"/>
  <c r="A237" i="1"/>
  <c r="R237" i="1" s="1"/>
  <c r="A238" i="1"/>
  <c r="R238" i="1" s="1"/>
  <c r="A239" i="1"/>
  <c r="R239" i="1" s="1"/>
  <c r="A240" i="1"/>
  <c r="R240" i="1" s="1"/>
  <c r="A241" i="1"/>
  <c r="R241" i="1" s="1"/>
  <c r="A242" i="1"/>
  <c r="R242" i="1" s="1"/>
  <c r="A243" i="1"/>
  <c r="R243" i="1" s="1"/>
  <c r="A244" i="1"/>
  <c r="R244" i="1" s="1"/>
  <c r="A245" i="1"/>
  <c r="R245" i="1" s="1"/>
  <c r="A246" i="1"/>
  <c r="R246" i="1" s="1"/>
  <c r="A247" i="1"/>
  <c r="R247" i="1" s="1"/>
  <c r="A248" i="1"/>
  <c r="R248" i="1" s="1"/>
  <c r="A249" i="1"/>
  <c r="R249" i="1" s="1"/>
  <c r="A250" i="1"/>
  <c r="R250" i="1" s="1"/>
  <c r="A251" i="1"/>
  <c r="R251" i="1" s="1"/>
  <c r="A252" i="1"/>
  <c r="R252" i="1" s="1"/>
  <c r="A253" i="1"/>
  <c r="R253" i="1" s="1"/>
  <c r="A254" i="1"/>
  <c r="R254" i="1" s="1"/>
  <c r="A255" i="1"/>
  <c r="R255" i="1" s="1"/>
  <c r="A256" i="1"/>
  <c r="R256" i="1" s="1"/>
  <c r="A257" i="1"/>
  <c r="R257" i="1" s="1"/>
  <c r="A258" i="1"/>
  <c r="R258" i="1" s="1"/>
  <c r="A259" i="1"/>
  <c r="R259" i="1" s="1"/>
  <c r="A260" i="1"/>
  <c r="R260" i="1" s="1"/>
  <c r="A261" i="1"/>
  <c r="R261" i="1" s="1"/>
  <c r="A262" i="1"/>
  <c r="R262" i="1" s="1"/>
  <c r="A263" i="1"/>
  <c r="R263" i="1" s="1"/>
  <c r="A264" i="1"/>
  <c r="R264" i="1" s="1"/>
  <c r="A265" i="1"/>
  <c r="R265" i="1" s="1"/>
  <c r="A266" i="1"/>
  <c r="R266" i="1" s="1"/>
  <c r="A267" i="1"/>
  <c r="R267" i="1" s="1"/>
  <c r="A268" i="1"/>
  <c r="R268" i="1" s="1"/>
  <c r="A269" i="1"/>
  <c r="R269" i="1" s="1"/>
  <c r="B210" i="1"/>
  <c r="S210" i="1" s="1"/>
  <c r="B211" i="1"/>
  <c r="S211" i="1" s="1"/>
  <c r="B212" i="1"/>
  <c r="S212" i="1" s="1"/>
  <c r="B213" i="1"/>
  <c r="S213" i="1" s="1"/>
  <c r="B214" i="1"/>
  <c r="S214" i="1" s="1"/>
  <c r="B215" i="1"/>
  <c r="S215" i="1" s="1"/>
  <c r="B216" i="1"/>
  <c r="S216" i="1" s="1"/>
  <c r="B217" i="1"/>
  <c r="S217" i="1" s="1"/>
  <c r="B218" i="1"/>
  <c r="S218" i="1" s="1"/>
  <c r="B219" i="1"/>
  <c r="S219" i="1" s="1"/>
  <c r="B220" i="1"/>
  <c r="S220" i="1" s="1"/>
  <c r="B221" i="1"/>
  <c r="S221" i="1" s="1"/>
  <c r="B222" i="1"/>
  <c r="S222" i="1" s="1"/>
  <c r="B223" i="1"/>
  <c r="S223" i="1" s="1"/>
  <c r="B224" i="1"/>
  <c r="S224" i="1" s="1"/>
  <c r="B225" i="1"/>
  <c r="S225" i="1" s="1"/>
  <c r="B226" i="1"/>
  <c r="S226" i="1" s="1"/>
  <c r="B227" i="1"/>
  <c r="S227" i="1" s="1"/>
  <c r="B228" i="1"/>
  <c r="S228" i="1" s="1"/>
  <c r="B229" i="1"/>
  <c r="S229" i="1" s="1"/>
  <c r="B230" i="1"/>
  <c r="S230" i="1" s="1"/>
  <c r="B231" i="1"/>
  <c r="S231" i="1" s="1"/>
  <c r="B232" i="1"/>
  <c r="S232" i="1" s="1"/>
  <c r="B233" i="1"/>
  <c r="S233" i="1" s="1"/>
  <c r="B234" i="1"/>
  <c r="S234" i="1" s="1"/>
  <c r="B235" i="1"/>
  <c r="S235" i="1" s="1"/>
  <c r="B236" i="1"/>
  <c r="S236" i="1" s="1"/>
  <c r="B237" i="1"/>
  <c r="S237" i="1" s="1"/>
  <c r="B238" i="1"/>
  <c r="S238" i="1" s="1"/>
  <c r="B239" i="1"/>
  <c r="S239" i="1" s="1"/>
  <c r="B240" i="1"/>
  <c r="S240" i="1" s="1"/>
  <c r="B241" i="1"/>
  <c r="S241" i="1" s="1"/>
  <c r="B242" i="1"/>
  <c r="S242" i="1" s="1"/>
  <c r="B243" i="1"/>
  <c r="S243" i="1" s="1"/>
  <c r="B244" i="1"/>
  <c r="S244" i="1" s="1"/>
  <c r="B245" i="1"/>
  <c r="S245" i="1" s="1"/>
  <c r="B246" i="1"/>
  <c r="S246" i="1" s="1"/>
  <c r="B247" i="1"/>
  <c r="S247" i="1" s="1"/>
  <c r="B248" i="1"/>
  <c r="S248" i="1" s="1"/>
  <c r="B249" i="1"/>
  <c r="S249" i="1" s="1"/>
  <c r="B250" i="1"/>
  <c r="S250" i="1" s="1"/>
  <c r="B251" i="1"/>
  <c r="S251" i="1" s="1"/>
  <c r="B252" i="1"/>
  <c r="S252" i="1" s="1"/>
  <c r="B253" i="1"/>
  <c r="S253" i="1" s="1"/>
  <c r="B254" i="1"/>
  <c r="S254" i="1" s="1"/>
  <c r="B255" i="1"/>
  <c r="S255" i="1" s="1"/>
  <c r="B256" i="1"/>
  <c r="S256" i="1" s="1"/>
  <c r="B257" i="1"/>
  <c r="S257" i="1" s="1"/>
  <c r="B258" i="1"/>
  <c r="S258" i="1" s="1"/>
  <c r="B259" i="1"/>
  <c r="S259" i="1" s="1"/>
  <c r="B260" i="1"/>
  <c r="S260" i="1" s="1"/>
  <c r="B261" i="1"/>
  <c r="S261" i="1" s="1"/>
  <c r="B262" i="1"/>
  <c r="S262" i="1" s="1"/>
  <c r="B263" i="1"/>
  <c r="S263" i="1" s="1"/>
  <c r="B264" i="1"/>
  <c r="S264" i="1" s="1"/>
  <c r="B265" i="1"/>
  <c r="S265" i="1" s="1"/>
  <c r="B266" i="1"/>
  <c r="S266" i="1" s="1"/>
  <c r="B267" i="1"/>
  <c r="S267" i="1" s="1"/>
  <c r="B268" i="1"/>
  <c r="S268" i="1" s="1"/>
  <c r="B269" i="1"/>
  <c r="S269" i="1" s="1"/>
  <c r="I844" i="84"/>
  <c r="A920" i="84"/>
  <c r="A919" i="84"/>
  <c r="A918" i="84"/>
  <c r="A917" i="84"/>
  <c r="A916" i="84"/>
  <c r="A915" i="84"/>
  <c r="A914" i="84"/>
  <c r="A913" i="84"/>
  <c r="A912" i="84"/>
  <c r="A911" i="84"/>
  <c r="A910" i="84"/>
  <c r="A909" i="84"/>
  <c r="A908" i="84"/>
  <c r="A907" i="84"/>
  <c r="A906" i="84"/>
  <c r="A905" i="84"/>
  <c r="A904" i="84"/>
  <c r="A903" i="84"/>
  <c r="A902" i="84"/>
  <c r="A901" i="84"/>
  <c r="A900" i="84"/>
  <c r="A899" i="84"/>
  <c r="A898" i="84"/>
  <c r="A897" i="84"/>
  <c r="A896" i="84"/>
  <c r="A895" i="84"/>
  <c r="A894" i="84"/>
  <c r="A893" i="84"/>
  <c r="A892" i="84"/>
  <c r="A891" i="84"/>
  <c r="A890" i="84"/>
  <c r="A889" i="84"/>
  <c r="A888" i="84"/>
  <c r="A887" i="84"/>
  <c r="A886" i="84"/>
  <c r="A885" i="84"/>
  <c r="A884" i="84"/>
  <c r="A883" i="84"/>
  <c r="A882" i="84"/>
  <c r="A881" i="84"/>
  <c r="A880" i="84"/>
  <c r="A879" i="84"/>
  <c r="A878" i="84"/>
  <c r="A877" i="84"/>
  <c r="A876" i="84"/>
  <c r="A875" i="84"/>
  <c r="A874" i="84"/>
  <c r="A873" i="84"/>
  <c r="A872" i="84"/>
  <c r="A871" i="84"/>
  <c r="A870" i="84"/>
  <c r="A869" i="84"/>
  <c r="A868" i="84"/>
  <c r="A867" i="84"/>
  <c r="A866" i="84"/>
  <c r="A865" i="84"/>
  <c r="A864" i="84"/>
  <c r="A863" i="84"/>
  <c r="A862" i="84"/>
  <c r="A861" i="84"/>
  <c r="A860" i="84"/>
  <c r="A859" i="84"/>
  <c r="A858" i="84"/>
  <c r="A857" i="84"/>
  <c r="A856" i="84"/>
  <c r="A855" i="84"/>
  <c r="A854" i="84"/>
  <c r="A853" i="84"/>
  <c r="A852" i="84"/>
  <c r="A851" i="84"/>
  <c r="A850" i="84"/>
  <c r="A849" i="84"/>
  <c r="A848" i="84"/>
  <c r="A847" i="84"/>
  <c r="A846" i="84"/>
  <c r="A845" i="84"/>
  <c r="A844" i="84"/>
  <c r="A794" i="84"/>
  <c r="I767" i="84"/>
  <c r="A793" i="84"/>
  <c r="A795" i="84"/>
  <c r="A796" i="84"/>
  <c r="A797" i="84"/>
  <c r="A798" i="84"/>
  <c r="A799" i="84"/>
  <c r="A800" i="84"/>
  <c r="A801" i="84"/>
  <c r="A802" i="84"/>
  <c r="A803" i="84"/>
  <c r="A804" i="84"/>
  <c r="A805" i="84"/>
  <c r="A806" i="84"/>
  <c r="A807" i="84"/>
  <c r="A808" i="84"/>
  <c r="A809" i="84"/>
  <c r="A810" i="84"/>
  <c r="A811" i="84"/>
  <c r="A812" i="84"/>
  <c r="A813" i="84"/>
  <c r="A814" i="84"/>
  <c r="A815" i="84"/>
  <c r="A816" i="84"/>
  <c r="A817" i="84"/>
  <c r="A818" i="84"/>
  <c r="A819" i="84"/>
  <c r="A820" i="84"/>
  <c r="A821" i="84"/>
  <c r="A822" i="84"/>
  <c r="A823" i="84"/>
  <c r="A824" i="84"/>
  <c r="A825" i="84"/>
  <c r="A826" i="84"/>
  <c r="A827" i="84"/>
  <c r="A828" i="84"/>
  <c r="A829" i="84"/>
  <c r="A830" i="84"/>
  <c r="A831" i="84"/>
  <c r="A832" i="84"/>
  <c r="A833" i="84"/>
  <c r="A834" i="84"/>
  <c r="A835" i="84"/>
  <c r="A836" i="84"/>
  <c r="A837" i="84"/>
  <c r="A838" i="84"/>
  <c r="A839" i="84"/>
  <c r="A840" i="84"/>
  <c r="A841" i="84"/>
  <c r="A842" i="84"/>
  <c r="A843" i="84"/>
  <c r="S338" i="1" l="1"/>
  <c r="AK338" i="1"/>
  <c r="S337" i="1"/>
  <c r="AK337" i="1"/>
  <c r="S336" i="1"/>
  <c r="AK336" i="1"/>
  <c r="S335" i="1"/>
  <c r="AK335" i="1"/>
  <c r="AM263" i="1"/>
  <c r="N263" i="1"/>
  <c r="L263" i="1"/>
  <c r="AM251" i="1"/>
  <c r="N251" i="1"/>
  <c r="L251" i="1"/>
  <c r="AM239" i="1"/>
  <c r="N239" i="1"/>
  <c r="L239" i="1"/>
  <c r="AM227" i="1"/>
  <c r="N227" i="1"/>
  <c r="L227" i="1"/>
  <c r="AM215" i="1"/>
  <c r="N215" i="1"/>
  <c r="L215" i="1"/>
  <c r="M263" i="1"/>
  <c r="K263" i="1"/>
  <c r="M251" i="1"/>
  <c r="K251" i="1"/>
  <c r="M227" i="1"/>
  <c r="K227" i="1"/>
  <c r="M215" i="1"/>
  <c r="K215" i="1"/>
  <c r="AM338" i="1"/>
  <c r="N338" i="1"/>
  <c r="L338" i="1"/>
  <c r="AM334" i="1"/>
  <c r="N334" i="1"/>
  <c r="L334" i="1"/>
  <c r="AM330" i="1"/>
  <c r="N330" i="1"/>
  <c r="L330" i="1"/>
  <c r="AM326" i="1"/>
  <c r="N326" i="1"/>
  <c r="L326" i="1"/>
  <c r="AM322" i="1"/>
  <c r="N322" i="1"/>
  <c r="L322" i="1"/>
  <c r="AM318" i="1"/>
  <c r="N318" i="1"/>
  <c r="L318" i="1"/>
  <c r="AM314" i="1"/>
  <c r="N314" i="1"/>
  <c r="L314" i="1"/>
  <c r="AM310" i="1"/>
  <c r="N310" i="1"/>
  <c r="L310" i="1"/>
  <c r="AM306" i="1"/>
  <c r="N306" i="1"/>
  <c r="L306" i="1"/>
  <c r="AM302" i="1"/>
  <c r="N302" i="1"/>
  <c r="L302" i="1"/>
  <c r="AM298" i="1"/>
  <c r="N298" i="1"/>
  <c r="L298" i="1"/>
  <c r="AM294" i="1"/>
  <c r="N294" i="1"/>
  <c r="L294" i="1"/>
  <c r="AM290" i="1"/>
  <c r="N290" i="1"/>
  <c r="L290" i="1"/>
  <c r="AM286" i="1"/>
  <c r="N286" i="1"/>
  <c r="L286" i="1"/>
  <c r="AM282" i="1"/>
  <c r="N282" i="1"/>
  <c r="L282" i="1"/>
  <c r="AM278" i="1"/>
  <c r="N278" i="1"/>
  <c r="L278" i="1"/>
  <c r="AM274" i="1"/>
  <c r="N274" i="1"/>
  <c r="L274" i="1"/>
  <c r="M339" i="1"/>
  <c r="K339" i="1"/>
  <c r="M335" i="1"/>
  <c r="K335" i="1"/>
  <c r="M331" i="1"/>
  <c r="K331" i="1"/>
  <c r="M327" i="1"/>
  <c r="K327" i="1"/>
  <c r="M323" i="1"/>
  <c r="K323" i="1"/>
  <c r="M319" i="1"/>
  <c r="K319" i="1"/>
  <c r="M315" i="1"/>
  <c r="K315" i="1"/>
  <c r="M311" i="1"/>
  <c r="K311" i="1"/>
  <c r="M307" i="1"/>
  <c r="K307" i="1"/>
  <c r="K303" i="1"/>
  <c r="M303" i="1"/>
  <c r="M299" i="1"/>
  <c r="K299" i="1"/>
  <c r="M295" i="1"/>
  <c r="K295" i="1"/>
  <c r="M291" i="1"/>
  <c r="K291" i="1"/>
  <c r="K287" i="1"/>
  <c r="M287" i="1"/>
  <c r="M283" i="1"/>
  <c r="K283" i="1"/>
  <c r="M279" i="1"/>
  <c r="K279" i="1"/>
  <c r="M275" i="1"/>
  <c r="K275" i="1"/>
  <c r="K239" i="1"/>
  <c r="M239" i="1"/>
  <c r="AM262" i="1"/>
  <c r="N262" i="1"/>
  <c r="L262" i="1"/>
  <c r="AM250" i="1"/>
  <c r="N250" i="1"/>
  <c r="L250" i="1"/>
  <c r="AM238" i="1"/>
  <c r="N238" i="1"/>
  <c r="L238" i="1"/>
  <c r="AM226" i="1"/>
  <c r="N226" i="1"/>
  <c r="L226" i="1"/>
  <c r="AM218" i="1"/>
  <c r="N218" i="1"/>
  <c r="L218" i="1"/>
  <c r="M266" i="1"/>
  <c r="K266" i="1"/>
  <c r="M258" i="1"/>
  <c r="K258" i="1"/>
  <c r="M250" i="1"/>
  <c r="K250" i="1"/>
  <c r="M242" i="1"/>
  <c r="K242" i="1"/>
  <c r="M226" i="1"/>
  <c r="K226" i="1"/>
  <c r="M210" i="1"/>
  <c r="K210" i="1"/>
  <c r="AM337" i="1"/>
  <c r="N337" i="1"/>
  <c r="L337" i="1"/>
  <c r="AM333" i="1"/>
  <c r="N333" i="1"/>
  <c r="L333" i="1"/>
  <c r="AM329" i="1"/>
  <c r="N329" i="1"/>
  <c r="L329" i="1"/>
  <c r="AM325" i="1"/>
  <c r="N325" i="1"/>
  <c r="L325" i="1"/>
  <c r="AM321" i="1"/>
  <c r="N321" i="1"/>
  <c r="L321" i="1"/>
  <c r="AM317" i="1"/>
  <c r="N317" i="1"/>
  <c r="L317" i="1"/>
  <c r="AM313" i="1"/>
  <c r="N313" i="1"/>
  <c r="L313" i="1"/>
  <c r="AM309" i="1"/>
  <c r="N309" i="1"/>
  <c r="L309" i="1"/>
  <c r="AM305" i="1"/>
  <c r="N305" i="1"/>
  <c r="L305" i="1"/>
  <c r="AM301" i="1"/>
  <c r="N301" i="1"/>
  <c r="L301" i="1"/>
  <c r="AM297" i="1"/>
  <c r="N297" i="1"/>
  <c r="L297" i="1"/>
  <c r="AM293" i="1"/>
  <c r="N293" i="1"/>
  <c r="L293" i="1"/>
  <c r="AM289" i="1"/>
  <c r="N289" i="1"/>
  <c r="L289" i="1"/>
  <c r="AM285" i="1"/>
  <c r="N285" i="1"/>
  <c r="L285" i="1"/>
  <c r="AM281" i="1"/>
  <c r="N281" i="1"/>
  <c r="L281" i="1"/>
  <c r="AM277" i="1"/>
  <c r="N277" i="1"/>
  <c r="L277" i="1"/>
  <c r="AM273" i="1"/>
  <c r="N273" i="1"/>
  <c r="L273" i="1"/>
  <c r="M338" i="1"/>
  <c r="K338" i="1"/>
  <c r="M334" i="1"/>
  <c r="K334" i="1"/>
  <c r="M330" i="1"/>
  <c r="K330" i="1"/>
  <c r="M326" i="1"/>
  <c r="K326" i="1"/>
  <c r="M322" i="1"/>
  <c r="K322" i="1"/>
  <c r="M318" i="1"/>
  <c r="K318" i="1"/>
  <c r="M314" i="1"/>
  <c r="K314" i="1"/>
  <c r="M310" i="1"/>
  <c r="K310" i="1"/>
  <c r="M306" i="1"/>
  <c r="K306" i="1"/>
  <c r="M302" i="1"/>
  <c r="K302" i="1"/>
  <c r="M298" i="1"/>
  <c r="K298" i="1"/>
  <c r="M294" i="1"/>
  <c r="K294" i="1"/>
  <c r="M290" i="1"/>
  <c r="K290" i="1"/>
  <c r="M286" i="1"/>
  <c r="K286" i="1"/>
  <c r="M282" i="1"/>
  <c r="K282" i="1"/>
  <c r="M278" i="1"/>
  <c r="K278" i="1"/>
  <c r="M274" i="1"/>
  <c r="K274" i="1"/>
  <c r="AM259" i="1"/>
  <c r="N259" i="1"/>
  <c r="L259" i="1"/>
  <c r="AM247" i="1"/>
  <c r="N247" i="1"/>
  <c r="L247" i="1"/>
  <c r="AM235" i="1"/>
  <c r="N235" i="1"/>
  <c r="L235" i="1"/>
  <c r="AM223" i="1"/>
  <c r="N223" i="1"/>
  <c r="L223" i="1"/>
  <c r="M267" i="1"/>
  <c r="K267" i="1"/>
  <c r="M255" i="1"/>
  <c r="K255" i="1"/>
  <c r="M243" i="1"/>
  <c r="K243" i="1"/>
  <c r="M231" i="1"/>
  <c r="K231" i="1"/>
  <c r="M219" i="1"/>
  <c r="K219" i="1"/>
  <c r="K271" i="1"/>
  <c r="M271" i="1"/>
  <c r="AM266" i="1"/>
  <c r="N266" i="1"/>
  <c r="L266" i="1"/>
  <c r="AM254" i="1"/>
  <c r="N254" i="1"/>
  <c r="L254" i="1"/>
  <c r="AM242" i="1"/>
  <c r="N242" i="1"/>
  <c r="L242" i="1"/>
  <c r="AM234" i="1"/>
  <c r="N234" i="1"/>
  <c r="L234" i="1"/>
  <c r="AM222" i="1"/>
  <c r="N222" i="1"/>
  <c r="L222" i="1"/>
  <c r="AM210" i="1"/>
  <c r="N210" i="1"/>
  <c r="L210" i="1"/>
  <c r="M262" i="1"/>
  <c r="K262" i="1"/>
  <c r="M254" i="1"/>
  <c r="K254" i="1"/>
  <c r="M246" i="1"/>
  <c r="K246" i="1"/>
  <c r="M238" i="1"/>
  <c r="K238" i="1"/>
  <c r="M230" i="1"/>
  <c r="K230" i="1"/>
  <c r="M222" i="1"/>
  <c r="K222" i="1"/>
  <c r="M218" i="1"/>
  <c r="K218" i="1"/>
  <c r="M214" i="1"/>
  <c r="K214" i="1"/>
  <c r="M270" i="1"/>
  <c r="K270" i="1"/>
  <c r="AM269" i="1"/>
  <c r="N269" i="1"/>
  <c r="L269" i="1"/>
  <c r="AM265" i="1"/>
  <c r="N265" i="1"/>
  <c r="L265" i="1"/>
  <c r="AM261" i="1"/>
  <c r="L261" i="1"/>
  <c r="N261" i="1"/>
  <c r="AM257" i="1"/>
  <c r="N257" i="1"/>
  <c r="L257" i="1"/>
  <c r="AM253" i="1"/>
  <c r="N253" i="1"/>
  <c r="L253" i="1"/>
  <c r="AM249" i="1"/>
  <c r="N249" i="1"/>
  <c r="L249" i="1"/>
  <c r="AM245" i="1"/>
  <c r="N245" i="1"/>
  <c r="L245" i="1"/>
  <c r="AM241" i="1"/>
  <c r="N241" i="1"/>
  <c r="L241" i="1"/>
  <c r="AM237" i="1"/>
  <c r="N237" i="1"/>
  <c r="L237" i="1"/>
  <c r="AM233" i="1"/>
  <c r="N233" i="1"/>
  <c r="L233" i="1"/>
  <c r="AM229" i="1"/>
  <c r="N229" i="1"/>
  <c r="L229" i="1"/>
  <c r="AM225" i="1"/>
  <c r="N225" i="1"/>
  <c r="L225" i="1"/>
  <c r="AM221" i="1"/>
  <c r="N221" i="1"/>
  <c r="L221" i="1"/>
  <c r="AM217" i="1"/>
  <c r="N217" i="1"/>
  <c r="L217" i="1"/>
  <c r="AM213" i="1"/>
  <c r="N213" i="1"/>
  <c r="L213" i="1"/>
  <c r="M269" i="1"/>
  <c r="K269" i="1"/>
  <c r="M265" i="1"/>
  <c r="K265" i="1"/>
  <c r="M261" i="1"/>
  <c r="K261" i="1"/>
  <c r="M257" i="1"/>
  <c r="K257" i="1"/>
  <c r="M253" i="1"/>
  <c r="K253" i="1"/>
  <c r="M249" i="1"/>
  <c r="K249" i="1"/>
  <c r="M245" i="1"/>
  <c r="K245" i="1"/>
  <c r="M241" i="1"/>
  <c r="K241" i="1"/>
  <c r="M237" i="1"/>
  <c r="K237" i="1"/>
  <c r="M233" i="1"/>
  <c r="K233" i="1"/>
  <c r="M229" i="1"/>
  <c r="K229" i="1"/>
  <c r="M225" i="1"/>
  <c r="K225" i="1"/>
  <c r="M221" i="1"/>
  <c r="K221" i="1"/>
  <c r="M217" i="1"/>
  <c r="K217" i="1"/>
  <c r="M213" i="1"/>
  <c r="K213" i="1"/>
  <c r="AM271" i="1"/>
  <c r="N271" i="1"/>
  <c r="L271" i="1"/>
  <c r="AM340" i="1"/>
  <c r="N340" i="1"/>
  <c r="L340" i="1"/>
  <c r="AM336" i="1"/>
  <c r="N336" i="1"/>
  <c r="L336" i="1"/>
  <c r="AM332" i="1"/>
  <c r="N332" i="1"/>
  <c r="L332" i="1"/>
  <c r="AM328" i="1"/>
  <c r="N328" i="1"/>
  <c r="L328" i="1"/>
  <c r="AM324" i="1"/>
  <c r="N324" i="1"/>
  <c r="L324" i="1"/>
  <c r="AM320" i="1"/>
  <c r="N320" i="1"/>
  <c r="L320" i="1"/>
  <c r="AM316" i="1"/>
  <c r="N316" i="1"/>
  <c r="L316" i="1"/>
  <c r="AM312" i="1"/>
  <c r="N312" i="1"/>
  <c r="L312" i="1"/>
  <c r="AM308" i="1"/>
  <c r="N308" i="1"/>
  <c r="L308" i="1"/>
  <c r="AM304" i="1"/>
  <c r="N304" i="1"/>
  <c r="L304" i="1"/>
  <c r="AM300" i="1"/>
  <c r="N300" i="1"/>
  <c r="L300" i="1"/>
  <c r="AM296" i="1"/>
  <c r="N296" i="1"/>
  <c r="L296" i="1"/>
  <c r="AM292" i="1"/>
  <c r="N292" i="1"/>
  <c r="L292" i="1"/>
  <c r="AM288" i="1"/>
  <c r="N288" i="1"/>
  <c r="L288" i="1"/>
  <c r="AM284" i="1"/>
  <c r="N284" i="1"/>
  <c r="L284" i="1"/>
  <c r="AM280" i="1"/>
  <c r="N280" i="1"/>
  <c r="L280" i="1"/>
  <c r="AM276" i="1"/>
  <c r="N276" i="1"/>
  <c r="L276" i="1"/>
  <c r="AM272" i="1"/>
  <c r="N272" i="1"/>
  <c r="L272" i="1"/>
  <c r="M337" i="1"/>
  <c r="K337" i="1"/>
  <c r="M333" i="1"/>
  <c r="K333" i="1"/>
  <c r="M329" i="1"/>
  <c r="K329" i="1"/>
  <c r="M325" i="1"/>
  <c r="K325" i="1"/>
  <c r="M321" i="1"/>
  <c r="K321" i="1"/>
  <c r="M317" i="1"/>
  <c r="K317" i="1"/>
  <c r="M313" i="1"/>
  <c r="K313" i="1"/>
  <c r="M309" i="1"/>
  <c r="K309" i="1"/>
  <c r="M305" i="1"/>
  <c r="K305" i="1"/>
  <c r="M301" i="1"/>
  <c r="K301" i="1"/>
  <c r="M297" i="1"/>
  <c r="K297" i="1"/>
  <c r="M293" i="1"/>
  <c r="K293" i="1"/>
  <c r="M289" i="1"/>
  <c r="K289" i="1"/>
  <c r="M285" i="1"/>
  <c r="K285" i="1"/>
  <c r="M281" i="1"/>
  <c r="K281" i="1"/>
  <c r="M277" i="1"/>
  <c r="K277" i="1"/>
  <c r="M273" i="1"/>
  <c r="K273" i="1"/>
  <c r="AM267" i="1"/>
  <c r="N267" i="1"/>
  <c r="L267" i="1"/>
  <c r="AM255" i="1"/>
  <c r="N255" i="1"/>
  <c r="L255" i="1"/>
  <c r="AM243" i="1"/>
  <c r="N243" i="1"/>
  <c r="L243" i="1"/>
  <c r="AM231" i="1"/>
  <c r="N231" i="1"/>
  <c r="L231" i="1"/>
  <c r="AM219" i="1"/>
  <c r="N219" i="1"/>
  <c r="L219" i="1"/>
  <c r="AM211" i="1"/>
  <c r="N211" i="1"/>
  <c r="L211" i="1"/>
  <c r="M259" i="1"/>
  <c r="K259" i="1"/>
  <c r="M247" i="1"/>
  <c r="K247" i="1"/>
  <c r="M235" i="1"/>
  <c r="K235" i="1"/>
  <c r="K223" i="1"/>
  <c r="M223" i="1"/>
  <c r="M211" i="1"/>
  <c r="K211" i="1"/>
  <c r="AM258" i="1"/>
  <c r="N258" i="1"/>
  <c r="L258" i="1"/>
  <c r="AM246" i="1"/>
  <c r="N246" i="1"/>
  <c r="L246" i="1"/>
  <c r="AM230" i="1"/>
  <c r="N230" i="1"/>
  <c r="L230" i="1"/>
  <c r="AM214" i="1"/>
  <c r="N214" i="1"/>
  <c r="L214" i="1"/>
  <c r="M234" i="1"/>
  <c r="K234" i="1"/>
  <c r="AM268" i="1"/>
  <c r="N268" i="1"/>
  <c r="L268" i="1"/>
  <c r="AM264" i="1"/>
  <c r="N264" i="1"/>
  <c r="L264" i="1"/>
  <c r="AM260" i="1"/>
  <c r="N260" i="1"/>
  <c r="L260" i="1"/>
  <c r="AM256" i="1"/>
  <c r="N256" i="1"/>
  <c r="L256" i="1"/>
  <c r="AM252" i="1"/>
  <c r="N252" i="1"/>
  <c r="L252" i="1"/>
  <c r="AM248" i="1"/>
  <c r="N248" i="1"/>
  <c r="L248" i="1"/>
  <c r="AM244" i="1"/>
  <c r="N244" i="1"/>
  <c r="L244" i="1"/>
  <c r="AM240" i="1"/>
  <c r="N240" i="1"/>
  <c r="L240" i="1"/>
  <c r="AM236" i="1"/>
  <c r="N236" i="1"/>
  <c r="L236" i="1"/>
  <c r="AM232" i="1"/>
  <c r="N232" i="1"/>
  <c r="L232" i="1"/>
  <c r="AM228" i="1"/>
  <c r="N228" i="1"/>
  <c r="L228" i="1"/>
  <c r="AM224" i="1"/>
  <c r="N224" i="1"/>
  <c r="L224" i="1"/>
  <c r="AM220" i="1"/>
  <c r="N220" i="1"/>
  <c r="L220" i="1"/>
  <c r="AM216" i="1"/>
  <c r="N216" i="1"/>
  <c r="L216" i="1"/>
  <c r="AM212" i="1"/>
  <c r="N212" i="1"/>
  <c r="L212" i="1"/>
  <c r="M268" i="1"/>
  <c r="K268" i="1"/>
  <c r="M264" i="1"/>
  <c r="K264" i="1"/>
  <c r="M260" i="1"/>
  <c r="K260" i="1"/>
  <c r="M256" i="1"/>
  <c r="K256" i="1"/>
  <c r="M252" i="1"/>
  <c r="K252" i="1"/>
  <c r="M248" i="1"/>
  <c r="K248" i="1"/>
  <c r="M244" i="1"/>
  <c r="K244" i="1"/>
  <c r="M240" i="1"/>
  <c r="K240" i="1"/>
  <c r="M236" i="1"/>
  <c r="K236" i="1"/>
  <c r="M232" i="1"/>
  <c r="K232" i="1"/>
  <c r="M228" i="1"/>
  <c r="K228" i="1"/>
  <c r="M224" i="1"/>
  <c r="K224" i="1"/>
  <c r="M220" i="1"/>
  <c r="K220" i="1"/>
  <c r="M216" i="1"/>
  <c r="K216" i="1"/>
  <c r="M212" i="1"/>
  <c r="K212" i="1"/>
  <c r="AM270" i="1"/>
  <c r="N270" i="1"/>
  <c r="L270" i="1"/>
  <c r="AM339" i="1"/>
  <c r="N339" i="1"/>
  <c r="L339" i="1"/>
  <c r="AM335" i="1"/>
  <c r="N335" i="1"/>
  <c r="L335" i="1"/>
  <c r="AM331" i="1"/>
  <c r="N331" i="1"/>
  <c r="L331" i="1"/>
  <c r="AM327" i="1"/>
  <c r="N327" i="1"/>
  <c r="L327" i="1"/>
  <c r="AM323" i="1"/>
  <c r="N323" i="1"/>
  <c r="L323" i="1"/>
  <c r="AM319" i="1"/>
  <c r="N319" i="1"/>
  <c r="L319" i="1"/>
  <c r="AM315" i="1"/>
  <c r="N315" i="1"/>
  <c r="L315" i="1"/>
  <c r="AM311" i="1"/>
  <c r="N311" i="1"/>
  <c r="L311" i="1"/>
  <c r="AM307" i="1"/>
  <c r="N307" i="1"/>
  <c r="L307" i="1"/>
  <c r="AM303" i="1"/>
  <c r="N303" i="1"/>
  <c r="L303" i="1"/>
  <c r="AM299" i="1"/>
  <c r="N299" i="1"/>
  <c r="L299" i="1"/>
  <c r="AM295" i="1"/>
  <c r="N295" i="1"/>
  <c r="L295" i="1"/>
  <c r="AM291" i="1"/>
  <c r="N291" i="1"/>
  <c r="L291" i="1"/>
  <c r="AM287" i="1"/>
  <c r="N287" i="1"/>
  <c r="L287" i="1"/>
  <c r="AM283" i="1"/>
  <c r="N283" i="1"/>
  <c r="L283" i="1"/>
  <c r="AM279" i="1"/>
  <c r="N279" i="1"/>
  <c r="L279" i="1"/>
  <c r="AM275" i="1"/>
  <c r="N275" i="1"/>
  <c r="L275" i="1"/>
  <c r="M340" i="1"/>
  <c r="K340" i="1"/>
  <c r="M336" i="1"/>
  <c r="K336" i="1"/>
  <c r="M332" i="1"/>
  <c r="K332" i="1"/>
  <c r="M328" i="1"/>
  <c r="K328" i="1"/>
  <c r="M324" i="1"/>
  <c r="K324" i="1"/>
  <c r="M320" i="1"/>
  <c r="K320" i="1"/>
  <c r="M316" i="1"/>
  <c r="K316" i="1"/>
  <c r="M312" i="1"/>
  <c r="K312" i="1"/>
  <c r="M308" i="1"/>
  <c r="K308" i="1"/>
  <c r="M304" i="1"/>
  <c r="K304" i="1"/>
  <c r="M300" i="1"/>
  <c r="K300" i="1"/>
  <c r="M296" i="1"/>
  <c r="K296" i="1"/>
  <c r="M292" i="1"/>
  <c r="K292" i="1"/>
  <c r="M288" i="1"/>
  <c r="K288" i="1"/>
  <c r="M284" i="1"/>
  <c r="K284" i="1"/>
  <c r="M280" i="1"/>
  <c r="K280" i="1"/>
  <c r="M276" i="1"/>
  <c r="K276" i="1"/>
  <c r="M272" i="1"/>
  <c r="K272" i="1"/>
  <c r="T267" i="1"/>
  <c r="AL267" i="1"/>
  <c r="T255" i="1"/>
  <c r="AL255" i="1"/>
  <c r="T243" i="1"/>
  <c r="AL243" i="1"/>
  <c r="T231" i="1"/>
  <c r="AL231" i="1"/>
  <c r="T219" i="1"/>
  <c r="AL219" i="1"/>
  <c r="T271" i="1"/>
  <c r="AL271" i="1"/>
  <c r="T339" i="1"/>
  <c r="AL339" i="1"/>
  <c r="T331" i="1"/>
  <c r="AL331" i="1"/>
  <c r="T319" i="1"/>
  <c r="AL319" i="1"/>
  <c r="T307" i="1"/>
  <c r="AL307" i="1"/>
  <c r="T295" i="1"/>
  <c r="AL295" i="1"/>
  <c r="T283" i="1"/>
  <c r="AL283" i="1"/>
  <c r="T266" i="1"/>
  <c r="AL266" i="1"/>
  <c r="T262" i="1"/>
  <c r="AL262" i="1"/>
  <c r="T258" i="1"/>
  <c r="AL258" i="1"/>
  <c r="T254" i="1"/>
  <c r="AL254" i="1"/>
  <c r="T250" i="1"/>
  <c r="AL250" i="1"/>
  <c r="T246" i="1"/>
  <c r="AL246" i="1"/>
  <c r="T242" i="1"/>
  <c r="AL242" i="1"/>
  <c r="T238" i="1"/>
  <c r="AL238" i="1"/>
  <c r="T234" i="1"/>
  <c r="AL234" i="1"/>
  <c r="T230" i="1"/>
  <c r="AL230" i="1"/>
  <c r="T226" i="1"/>
  <c r="AL226" i="1"/>
  <c r="T222" i="1"/>
  <c r="AL222" i="1"/>
  <c r="T218" i="1"/>
  <c r="AL218" i="1"/>
  <c r="T214" i="1"/>
  <c r="AL214" i="1"/>
  <c r="T210" i="1"/>
  <c r="AL210" i="1"/>
  <c r="T270" i="1"/>
  <c r="AL270" i="1"/>
  <c r="T338" i="1"/>
  <c r="AL338" i="1"/>
  <c r="T334" i="1"/>
  <c r="AL334" i="1"/>
  <c r="T330" i="1"/>
  <c r="AL330" i="1"/>
  <c r="T326" i="1"/>
  <c r="AL326" i="1"/>
  <c r="T322" i="1"/>
  <c r="AL322" i="1"/>
  <c r="T318" i="1"/>
  <c r="AL318" i="1"/>
  <c r="T314" i="1"/>
  <c r="AL314" i="1"/>
  <c r="T310" i="1"/>
  <c r="AL310" i="1"/>
  <c r="T306" i="1"/>
  <c r="AL306" i="1"/>
  <c r="T302" i="1"/>
  <c r="AL302" i="1"/>
  <c r="T298" i="1"/>
  <c r="AL298" i="1"/>
  <c r="T294" i="1"/>
  <c r="AL294" i="1"/>
  <c r="T290" i="1"/>
  <c r="AL290" i="1"/>
  <c r="T286" i="1"/>
  <c r="AL286" i="1"/>
  <c r="T282" i="1"/>
  <c r="AL282" i="1"/>
  <c r="T278" i="1"/>
  <c r="AL278" i="1"/>
  <c r="T274" i="1"/>
  <c r="AL274" i="1"/>
  <c r="T259" i="1"/>
  <c r="AL259" i="1"/>
  <c r="T247" i="1"/>
  <c r="AL247" i="1"/>
  <c r="T235" i="1"/>
  <c r="AL235" i="1"/>
  <c r="T223" i="1"/>
  <c r="AL223" i="1"/>
  <c r="T211" i="1"/>
  <c r="AL211" i="1"/>
  <c r="T327" i="1"/>
  <c r="AL327" i="1"/>
  <c r="T315" i="1"/>
  <c r="AL315" i="1"/>
  <c r="T303" i="1"/>
  <c r="AL303" i="1"/>
  <c r="T291" i="1"/>
  <c r="AL291" i="1"/>
  <c r="T279" i="1"/>
  <c r="AL279" i="1"/>
  <c r="T269" i="1"/>
  <c r="AL269" i="1"/>
  <c r="T265" i="1"/>
  <c r="AL265" i="1"/>
  <c r="T261" i="1"/>
  <c r="AL261" i="1"/>
  <c r="T257" i="1"/>
  <c r="AL257" i="1"/>
  <c r="T253" i="1"/>
  <c r="AL253" i="1"/>
  <c r="T249" i="1"/>
  <c r="AL249" i="1"/>
  <c r="T245" i="1"/>
  <c r="AL245" i="1"/>
  <c r="T241" i="1"/>
  <c r="AL241" i="1"/>
  <c r="T237" i="1"/>
  <c r="AL237" i="1"/>
  <c r="T233" i="1"/>
  <c r="AL233" i="1"/>
  <c r="T229" i="1"/>
  <c r="AL229" i="1"/>
  <c r="T225" i="1"/>
  <c r="AL225" i="1"/>
  <c r="T221" i="1"/>
  <c r="AL221" i="1"/>
  <c r="T217" i="1"/>
  <c r="AL217" i="1"/>
  <c r="T213" i="1"/>
  <c r="AL213" i="1"/>
  <c r="T337" i="1"/>
  <c r="AL337" i="1"/>
  <c r="T333" i="1"/>
  <c r="AL333" i="1"/>
  <c r="T329" i="1"/>
  <c r="AL329" i="1"/>
  <c r="T325" i="1"/>
  <c r="AL325" i="1"/>
  <c r="T321" i="1"/>
  <c r="AL321" i="1"/>
  <c r="T317" i="1"/>
  <c r="AL317" i="1"/>
  <c r="T313" i="1"/>
  <c r="AL313" i="1"/>
  <c r="T309" i="1"/>
  <c r="AL309" i="1"/>
  <c r="T305" i="1"/>
  <c r="AL305" i="1"/>
  <c r="T301" i="1"/>
  <c r="AL301" i="1"/>
  <c r="T297" i="1"/>
  <c r="AL297" i="1"/>
  <c r="T293" i="1"/>
  <c r="AL293" i="1"/>
  <c r="T289" i="1"/>
  <c r="AL289" i="1"/>
  <c r="T285" i="1"/>
  <c r="AL285" i="1"/>
  <c r="T281" i="1"/>
  <c r="AL281" i="1"/>
  <c r="T277" i="1"/>
  <c r="AL277" i="1"/>
  <c r="T273" i="1"/>
  <c r="AL273" i="1"/>
  <c r="T263" i="1"/>
  <c r="AL263" i="1"/>
  <c r="T251" i="1"/>
  <c r="AL251" i="1"/>
  <c r="T239" i="1"/>
  <c r="AL239" i="1"/>
  <c r="T227" i="1"/>
  <c r="AL227" i="1"/>
  <c r="T215" i="1"/>
  <c r="AL215" i="1"/>
  <c r="T335" i="1"/>
  <c r="AL335" i="1"/>
  <c r="T323" i="1"/>
  <c r="AL323" i="1"/>
  <c r="T311" i="1"/>
  <c r="AL311" i="1"/>
  <c r="T299" i="1"/>
  <c r="AL299" i="1"/>
  <c r="T287" i="1"/>
  <c r="AL287" i="1"/>
  <c r="T275" i="1"/>
  <c r="AL275" i="1"/>
  <c r="T268" i="1"/>
  <c r="AL268" i="1"/>
  <c r="T264" i="1"/>
  <c r="AL264" i="1"/>
  <c r="T260" i="1"/>
  <c r="AL260" i="1"/>
  <c r="T256" i="1"/>
  <c r="AL256" i="1"/>
  <c r="T252" i="1"/>
  <c r="AL252" i="1"/>
  <c r="T248" i="1"/>
  <c r="AL248" i="1"/>
  <c r="T244" i="1"/>
  <c r="AL244" i="1"/>
  <c r="T240" i="1"/>
  <c r="AL240" i="1"/>
  <c r="T236" i="1"/>
  <c r="AL236" i="1"/>
  <c r="T232" i="1"/>
  <c r="AL232" i="1"/>
  <c r="T228" i="1"/>
  <c r="AL228" i="1"/>
  <c r="T224" i="1"/>
  <c r="AL224" i="1"/>
  <c r="T220" i="1"/>
  <c r="AL220" i="1"/>
  <c r="T216" i="1"/>
  <c r="AL216" i="1"/>
  <c r="T212" i="1"/>
  <c r="AL212" i="1"/>
  <c r="T340" i="1"/>
  <c r="AL340" i="1"/>
  <c r="T336" i="1"/>
  <c r="AL336" i="1"/>
  <c r="T332" i="1"/>
  <c r="AL332" i="1"/>
  <c r="T328" i="1"/>
  <c r="AL328" i="1"/>
  <c r="T324" i="1"/>
  <c r="AL324" i="1"/>
  <c r="T320" i="1"/>
  <c r="AL320" i="1"/>
  <c r="T316" i="1"/>
  <c r="AL316" i="1"/>
  <c r="T312" i="1"/>
  <c r="AL312" i="1"/>
  <c r="T308" i="1"/>
  <c r="AL308" i="1"/>
  <c r="T304" i="1"/>
  <c r="AL304" i="1"/>
  <c r="T300" i="1"/>
  <c r="AL300" i="1"/>
  <c r="T296" i="1"/>
  <c r="AL296" i="1"/>
  <c r="T292" i="1"/>
  <c r="AL292" i="1"/>
  <c r="T288" i="1"/>
  <c r="AL288" i="1"/>
  <c r="T284" i="1"/>
  <c r="AL284" i="1"/>
  <c r="T280" i="1"/>
  <c r="AL280" i="1"/>
  <c r="T276" i="1"/>
  <c r="AL276" i="1"/>
  <c r="T272" i="1"/>
  <c r="AL272" i="1"/>
  <c r="U267" i="1"/>
  <c r="U259" i="1"/>
  <c r="U251" i="1"/>
  <c r="U247" i="1"/>
  <c r="U239" i="1"/>
  <c r="U231" i="1"/>
  <c r="U223" i="1"/>
  <c r="U219" i="1"/>
  <c r="U215" i="1"/>
  <c r="U211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62" i="1"/>
  <c r="U254" i="1"/>
  <c r="U250" i="1"/>
  <c r="U242" i="1"/>
  <c r="U238" i="1"/>
  <c r="U234" i="1"/>
  <c r="U230" i="1"/>
  <c r="U226" i="1"/>
  <c r="U222" i="1"/>
  <c r="U218" i="1"/>
  <c r="U214" i="1"/>
  <c r="U210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71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3" i="1"/>
  <c r="U255" i="1"/>
  <c r="U243" i="1"/>
  <c r="U235" i="1"/>
  <c r="U227" i="1"/>
  <c r="U266" i="1"/>
  <c r="U258" i="1"/>
  <c r="U246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70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AO267" i="1"/>
  <c r="W267" i="1"/>
  <c r="AO263" i="1"/>
  <c r="W263" i="1"/>
  <c r="AO259" i="1"/>
  <c r="W259" i="1"/>
  <c r="AO255" i="1"/>
  <c r="W255" i="1"/>
  <c r="AO251" i="1"/>
  <c r="W251" i="1"/>
  <c r="AO247" i="1"/>
  <c r="W247" i="1"/>
  <c r="AO243" i="1"/>
  <c r="W243" i="1"/>
  <c r="AO239" i="1"/>
  <c r="W239" i="1"/>
  <c r="AO235" i="1"/>
  <c r="W235" i="1"/>
  <c r="AO231" i="1"/>
  <c r="W231" i="1"/>
  <c r="AO227" i="1"/>
  <c r="W227" i="1"/>
  <c r="AO223" i="1"/>
  <c r="W223" i="1"/>
  <c r="AO219" i="1"/>
  <c r="W219" i="1"/>
  <c r="AO215" i="1"/>
  <c r="W215" i="1"/>
  <c r="AO211" i="1"/>
  <c r="W211" i="1"/>
  <c r="AN267" i="1"/>
  <c r="V267" i="1"/>
  <c r="AN263" i="1"/>
  <c r="V263" i="1"/>
  <c r="AN259" i="1"/>
  <c r="V259" i="1"/>
  <c r="AN255" i="1"/>
  <c r="V255" i="1"/>
  <c r="AN251" i="1"/>
  <c r="V251" i="1"/>
  <c r="AN247" i="1"/>
  <c r="V247" i="1"/>
  <c r="AN243" i="1"/>
  <c r="V243" i="1"/>
  <c r="AN239" i="1"/>
  <c r="V239" i="1"/>
  <c r="AN235" i="1"/>
  <c r="V235" i="1"/>
  <c r="AN231" i="1"/>
  <c r="V231" i="1"/>
  <c r="AN227" i="1"/>
  <c r="V227" i="1"/>
  <c r="AN223" i="1"/>
  <c r="V223" i="1"/>
  <c r="AN219" i="1"/>
  <c r="V219" i="1"/>
  <c r="AN215" i="1"/>
  <c r="V215" i="1"/>
  <c r="AN211" i="1"/>
  <c r="V211" i="1"/>
  <c r="AN271" i="1"/>
  <c r="V271" i="1"/>
  <c r="AF416" i="1"/>
  <c r="AX417" i="1"/>
  <c r="AX449" i="1"/>
  <c r="AF424" i="1"/>
  <c r="AF440" i="1"/>
  <c r="AF456" i="1"/>
  <c r="AF432" i="1"/>
  <c r="AF464" i="1"/>
  <c r="AX425" i="1"/>
  <c r="AX441" i="1"/>
  <c r="AX465" i="1"/>
  <c r="AF412" i="1"/>
  <c r="AF428" i="1"/>
  <c r="AF444" i="1"/>
  <c r="AF460" i="1"/>
  <c r="AX416" i="1"/>
  <c r="AX424" i="1"/>
  <c r="AX432" i="1"/>
  <c r="AX440" i="1"/>
  <c r="AX448" i="1"/>
  <c r="AX456" i="1"/>
  <c r="AX464" i="1"/>
  <c r="AF448" i="1"/>
  <c r="AX433" i="1"/>
  <c r="AX457" i="1"/>
  <c r="AX469" i="1"/>
  <c r="AX437" i="1"/>
  <c r="AX444" i="1"/>
  <c r="AX412" i="1"/>
  <c r="AF420" i="1"/>
  <c r="AF454" i="1"/>
  <c r="AF414" i="1"/>
  <c r="AX446" i="1"/>
  <c r="AX450" i="1"/>
  <c r="AF411" i="1"/>
  <c r="AF426" i="1"/>
  <c r="AX461" i="1"/>
  <c r="AX429" i="1"/>
  <c r="AX468" i="1"/>
  <c r="AX436" i="1"/>
  <c r="AF468" i="1"/>
  <c r="AF459" i="1"/>
  <c r="AX458" i="1"/>
  <c r="AX454" i="1"/>
  <c r="AX442" i="1"/>
  <c r="AX430" i="1"/>
  <c r="AF422" i="1"/>
  <c r="AX434" i="1"/>
  <c r="AF470" i="1"/>
  <c r="AF455" i="1"/>
  <c r="AF419" i="1"/>
  <c r="AX453" i="1"/>
  <c r="AX421" i="1"/>
  <c r="AX460" i="1"/>
  <c r="AX428" i="1"/>
  <c r="AF452" i="1"/>
  <c r="AX422" i="1"/>
  <c r="AX470" i="1"/>
  <c r="AX414" i="1"/>
  <c r="AX418" i="1"/>
  <c r="AF446" i="1"/>
  <c r="AF462" i="1"/>
  <c r="AF438" i="1"/>
  <c r="AX445" i="1"/>
  <c r="AX413" i="1"/>
  <c r="AX452" i="1"/>
  <c r="AX420" i="1"/>
  <c r="AF436" i="1"/>
  <c r="AF466" i="1"/>
  <c r="AF458" i="1"/>
  <c r="AF450" i="1"/>
  <c r="AF434" i="1"/>
  <c r="AF418" i="1"/>
  <c r="AX426" i="1"/>
  <c r="AX438" i="1"/>
  <c r="AX462" i="1"/>
  <c r="AX466" i="1"/>
  <c r="AF430" i="1"/>
  <c r="AF431" i="1"/>
  <c r="AF443" i="1"/>
  <c r="AF463" i="1"/>
  <c r="AF439" i="1"/>
  <c r="AX459" i="1"/>
  <c r="AX443" i="1"/>
  <c r="AX427" i="1"/>
  <c r="AX411" i="1"/>
  <c r="AF465" i="1"/>
  <c r="AX447" i="1"/>
  <c r="AF442" i="1"/>
  <c r="AF471" i="1"/>
  <c r="AF435" i="1"/>
  <c r="AF423" i="1"/>
  <c r="AF451" i="1"/>
  <c r="AX471" i="1"/>
  <c r="AX455" i="1"/>
  <c r="AX439" i="1"/>
  <c r="AX423" i="1"/>
  <c r="AF469" i="1"/>
  <c r="AX463" i="1"/>
  <c r="AX415" i="1"/>
  <c r="AF461" i="1"/>
  <c r="AF415" i="1"/>
  <c r="AX467" i="1"/>
  <c r="AX451" i="1"/>
  <c r="AX435" i="1"/>
  <c r="AX419" i="1"/>
  <c r="AF457" i="1"/>
  <c r="AF453" i="1"/>
  <c r="AF449" i="1"/>
  <c r="AF445" i="1"/>
  <c r="AF441" i="1"/>
  <c r="AF437" i="1"/>
  <c r="AF433" i="1"/>
  <c r="AF429" i="1"/>
  <c r="AF425" i="1"/>
  <c r="AF421" i="1"/>
  <c r="AF417" i="1"/>
  <c r="AF413" i="1"/>
  <c r="AX431" i="1"/>
  <c r="AF467" i="1"/>
  <c r="AF447" i="1"/>
  <c r="AF427" i="1"/>
  <c r="AG431" i="1"/>
  <c r="AY415" i="1"/>
  <c r="AY456" i="1"/>
  <c r="AG415" i="1"/>
  <c r="AG455" i="1"/>
  <c r="AY423" i="1"/>
  <c r="AY439" i="1"/>
  <c r="AY451" i="1"/>
  <c r="AY463" i="1"/>
  <c r="AY444" i="1"/>
  <c r="AG423" i="1"/>
  <c r="AY411" i="1"/>
  <c r="AY427" i="1"/>
  <c r="AY443" i="1"/>
  <c r="AY455" i="1"/>
  <c r="AY467" i="1"/>
  <c r="AY431" i="1"/>
  <c r="AY468" i="1"/>
  <c r="AY471" i="1"/>
  <c r="AY419" i="1"/>
  <c r="AG447" i="1"/>
  <c r="AG446" i="1"/>
  <c r="AY457" i="1"/>
  <c r="AY469" i="1"/>
  <c r="AY453" i="1"/>
  <c r="AY437" i="1"/>
  <c r="AY429" i="1"/>
  <c r="AG425" i="1"/>
  <c r="AY460" i="1"/>
  <c r="AG437" i="1"/>
  <c r="AY461" i="1"/>
  <c r="AY452" i="1"/>
  <c r="AY420" i="1"/>
  <c r="AG449" i="1"/>
  <c r="AG459" i="1"/>
  <c r="AG443" i="1"/>
  <c r="AG435" i="1"/>
  <c r="AY459" i="1"/>
  <c r="AG463" i="1"/>
  <c r="AG414" i="1"/>
  <c r="AY425" i="1"/>
  <c r="AG453" i="1"/>
  <c r="AG441" i="1"/>
  <c r="AY417" i="1"/>
  <c r="AY464" i="1"/>
  <c r="AY448" i="1"/>
  <c r="AY441" i="1"/>
  <c r="AY449" i="1"/>
  <c r="AY445" i="1"/>
  <c r="AY413" i="1"/>
  <c r="AG417" i="1"/>
  <c r="AG467" i="1"/>
  <c r="AG442" i="1"/>
  <c r="AG422" i="1"/>
  <c r="AY447" i="1"/>
  <c r="AG429" i="1"/>
  <c r="AY436" i="1"/>
  <c r="AG461" i="1"/>
  <c r="AG465" i="1"/>
  <c r="AG445" i="1"/>
  <c r="AY432" i="1"/>
  <c r="AY428" i="1"/>
  <c r="AY440" i="1"/>
  <c r="AY435" i="1"/>
  <c r="AG439" i="1"/>
  <c r="AG471" i="1"/>
  <c r="AG421" i="1"/>
  <c r="AG413" i="1"/>
  <c r="AG462" i="1"/>
  <c r="AG470" i="1"/>
  <c r="AG450" i="1"/>
  <c r="AG438" i="1"/>
  <c r="AG426" i="1"/>
  <c r="AY462" i="1"/>
  <c r="AY446" i="1"/>
  <c r="AY430" i="1"/>
  <c r="AY414" i="1"/>
  <c r="AY424" i="1"/>
  <c r="AG457" i="1"/>
  <c r="AG419" i="1"/>
  <c r="AG466" i="1"/>
  <c r="AG458" i="1"/>
  <c r="AG434" i="1"/>
  <c r="AY458" i="1"/>
  <c r="AY442" i="1"/>
  <c r="AY426" i="1"/>
  <c r="AY466" i="1"/>
  <c r="AY434" i="1"/>
  <c r="AG433" i="1"/>
  <c r="AY421" i="1"/>
  <c r="AY416" i="1"/>
  <c r="AG469" i="1"/>
  <c r="AY465" i="1"/>
  <c r="AG411" i="1"/>
  <c r="AG427" i="1"/>
  <c r="AG454" i="1"/>
  <c r="AG418" i="1"/>
  <c r="AY470" i="1"/>
  <c r="AY454" i="1"/>
  <c r="AY438" i="1"/>
  <c r="AY422" i="1"/>
  <c r="AG430" i="1"/>
  <c r="AG468" i="1"/>
  <c r="AG464" i="1"/>
  <c r="AG460" i="1"/>
  <c r="AG456" i="1"/>
  <c r="AG452" i="1"/>
  <c r="AG448" i="1"/>
  <c r="AG444" i="1"/>
  <c r="AG440" i="1"/>
  <c r="AG436" i="1"/>
  <c r="AG432" i="1"/>
  <c r="AG428" i="1"/>
  <c r="AG424" i="1"/>
  <c r="AG420" i="1"/>
  <c r="AG416" i="1"/>
  <c r="AG412" i="1"/>
  <c r="AY450" i="1"/>
  <c r="AY418" i="1"/>
  <c r="AY412" i="1"/>
  <c r="AY433" i="1"/>
  <c r="AG451" i="1"/>
  <c r="AO338" i="1"/>
  <c r="W338" i="1"/>
  <c r="AO334" i="1"/>
  <c r="W334" i="1"/>
  <c r="AO330" i="1"/>
  <c r="W330" i="1"/>
  <c r="AO326" i="1"/>
  <c r="W326" i="1"/>
  <c r="AO322" i="1"/>
  <c r="W322" i="1"/>
  <c r="AO318" i="1"/>
  <c r="W318" i="1"/>
  <c r="AO314" i="1"/>
  <c r="W314" i="1"/>
  <c r="AO310" i="1"/>
  <c r="W310" i="1"/>
  <c r="AO306" i="1"/>
  <c r="W306" i="1"/>
  <c r="AO302" i="1"/>
  <c r="W302" i="1"/>
  <c r="AO298" i="1"/>
  <c r="W298" i="1"/>
  <c r="AO294" i="1"/>
  <c r="W294" i="1"/>
  <c r="AO290" i="1"/>
  <c r="W290" i="1"/>
  <c r="AO286" i="1"/>
  <c r="W286" i="1"/>
  <c r="AO282" i="1"/>
  <c r="W282" i="1"/>
  <c r="AO278" i="1"/>
  <c r="W278" i="1"/>
  <c r="AO274" i="1"/>
  <c r="W274" i="1"/>
  <c r="AN339" i="1"/>
  <c r="V339" i="1"/>
  <c r="AN335" i="1"/>
  <c r="V335" i="1"/>
  <c r="AN331" i="1"/>
  <c r="V331" i="1"/>
  <c r="AN327" i="1"/>
  <c r="V327" i="1"/>
  <c r="AN323" i="1"/>
  <c r="V323" i="1"/>
  <c r="AN319" i="1"/>
  <c r="V319" i="1"/>
  <c r="AN315" i="1"/>
  <c r="V315" i="1"/>
  <c r="AN311" i="1"/>
  <c r="V311" i="1"/>
  <c r="AN307" i="1"/>
  <c r="V307" i="1"/>
  <c r="AN303" i="1"/>
  <c r="V303" i="1"/>
  <c r="AN299" i="1"/>
  <c r="V299" i="1"/>
  <c r="AN295" i="1"/>
  <c r="V295" i="1"/>
  <c r="AN291" i="1"/>
  <c r="V291" i="1"/>
  <c r="AN287" i="1"/>
  <c r="V287" i="1"/>
  <c r="AN283" i="1"/>
  <c r="V283" i="1"/>
  <c r="AN279" i="1"/>
  <c r="V279" i="1"/>
  <c r="AN275" i="1"/>
  <c r="V275" i="1"/>
  <c r="AO266" i="1"/>
  <c r="W266" i="1"/>
  <c r="AO262" i="1"/>
  <c r="W262" i="1"/>
  <c r="AO258" i="1"/>
  <c r="W258" i="1"/>
  <c r="AO254" i="1"/>
  <c r="W254" i="1"/>
  <c r="AO250" i="1"/>
  <c r="W250" i="1"/>
  <c r="AO246" i="1"/>
  <c r="W246" i="1"/>
  <c r="AO242" i="1"/>
  <c r="W242" i="1"/>
  <c r="AO238" i="1"/>
  <c r="W238" i="1"/>
  <c r="AO234" i="1"/>
  <c r="W234" i="1"/>
  <c r="AO230" i="1"/>
  <c r="W230" i="1"/>
  <c r="AO226" i="1"/>
  <c r="W226" i="1"/>
  <c r="AO222" i="1"/>
  <c r="W222" i="1"/>
  <c r="AO218" i="1"/>
  <c r="W218" i="1"/>
  <c r="AO214" i="1"/>
  <c r="W214" i="1"/>
  <c r="AO210" i="1"/>
  <c r="W210" i="1"/>
  <c r="AN266" i="1"/>
  <c r="V266" i="1"/>
  <c r="AN262" i="1"/>
  <c r="V262" i="1"/>
  <c r="AN258" i="1"/>
  <c r="V258" i="1"/>
  <c r="AN254" i="1"/>
  <c r="V254" i="1"/>
  <c r="AN250" i="1"/>
  <c r="V250" i="1"/>
  <c r="AN246" i="1"/>
  <c r="V246" i="1"/>
  <c r="AN242" i="1"/>
  <c r="V242" i="1"/>
  <c r="AN238" i="1"/>
  <c r="V238" i="1"/>
  <c r="AN234" i="1"/>
  <c r="V234" i="1"/>
  <c r="AN230" i="1"/>
  <c r="V230" i="1"/>
  <c r="AN226" i="1"/>
  <c r="V226" i="1"/>
  <c r="AN222" i="1"/>
  <c r="V222" i="1"/>
  <c r="AN218" i="1"/>
  <c r="V218" i="1"/>
  <c r="AN214" i="1"/>
  <c r="V214" i="1"/>
  <c r="AN210" i="1"/>
  <c r="V210" i="1"/>
  <c r="AN270" i="1"/>
  <c r="V270" i="1"/>
  <c r="AH273" i="1"/>
  <c r="AH277" i="1"/>
  <c r="AH289" i="1"/>
  <c r="AH293" i="1"/>
  <c r="AH301" i="1"/>
  <c r="AH309" i="1"/>
  <c r="AH317" i="1"/>
  <c r="AH325" i="1"/>
  <c r="AH333" i="1"/>
  <c r="AI443" i="1"/>
  <c r="BA411" i="1"/>
  <c r="AI427" i="1"/>
  <c r="BA419" i="1"/>
  <c r="BA435" i="1"/>
  <c r="BA451" i="1"/>
  <c r="BA467" i="1"/>
  <c r="AI411" i="1"/>
  <c r="BA427" i="1"/>
  <c r="AI435" i="1"/>
  <c r="BA423" i="1"/>
  <c r="BA439" i="1"/>
  <c r="BA455" i="1"/>
  <c r="BA471" i="1"/>
  <c r="BA443" i="1"/>
  <c r="BA459" i="1"/>
  <c r="BA415" i="1"/>
  <c r="AI419" i="1"/>
  <c r="AI467" i="1"/>
  <c r="BA453" i="1"/>
  <c r="AI433" i="1"/>
  <c r="BA420" i="1"/>
  <c r="BA465" i="1"/>
  <c r="AI449" i="1"/>
  <c r="AI445" i="1"/>
  <c r="BA469" i="1"/>
  <c r="BA468" i="1"/>
  <c r="BA436" i="1"/>
  <c r="AI455" i="1"/>
  <c r="AI439" i="1"/>
  <c r="AI470" i="1"/>
  <c r="BA470" i="1"/>
  <c r="AI446" i="1"/>
  <c r="AI450" i="1"/>
  <c r="BA463" i="1"/>
  <c r="AI459" i="1"/>
  <c r="BA432" i="1"/>
  <c r="AI465" i="1"/>
  <c r="AI457" i="1"/>
  <c r="BA433" i="1"/>
  <c r="AI425" i="1"/>
  <c r="AI417" i="1"/>
  <c r="AI413" i="1"/>
  <c r="AI461" i="1"/>
  <c r="BA460" i="1"/>
  <c r="BA444" i="1"/>
  <c r="BA456" i="1"/>
  <c r="BA457" i="1"/>
  <c r="BA461" i="1"/>
  <c r="BA429" i="1"/>
  <c r="AI469" i="1"/>
  <c r="AI447" i="1"/>
  <c r="AI423" i="1"/>
  <c r="AI415" i="1"/>
  <c r="BA430" i="1"/>
  <c r="BA462" i="1"/>
  <c r="BA447" i="1"/>
  <c r="AI471" i="1"/>
  <c r="BA464" i="1"/>
  <c r="BA452" i="1"/>
  <c r="BA449" i="1"/>
  <c r="AI437" i="1"/>
  <c r="AI429" i="1"/>
  <c r="BA428" i="1"/>
  <c r="BA437" i="1"/>
  <c r="AI441" i="1"/>
  <c r="BA425" i="1"/>
  <c r="BA448" i="1"/>
  <c r="BA416" i="1"/>
  <c r="AI453" i="1"/>
  <c r="BA431" i="1"/>
  <c r="AI451" i="1"/>
  <c r="AI463" i="1"/>
  <c r="BA421" i="1"/>
  <c r="BA417" i="1"/>
  <c r="BA412" i="1"/>
  <c r="BA413" i="1"/>
  <c r="AI422" i="1"/>
  <c r="BA438" i="1"/>
  <c r="BA426" i="1"/>
  <c r="BA446" i="1"/>
  <c r="BA414" i="1"/>
  <c r="AI414" i="1"/>
  <c r="AI432" i="1"/>
  <c r="AI420" i="1"/>
  <c r="AI412" i="1"/>
  <c r="BA424" i="1"/>
  <c r="BA441" i="1"/>
  <c r="AI462" i="1"/>
  <c r="BA442" i="1"/>
  <c r="AI438" i="1"/>
  <c r="AI426" i="1"/>
  <c r="BA418" i="1"/>
  <c r="AI468" i="1"/>
  <c r="AI464" i="1"/>
  <c r="AI460" i="1"/>
  <c r="AI456" i="1"/>
  <c r="AI452" i="1"/>
  <c r="AI448" i="1"/>
  <c r="AI444" i="1"/>
  <c r="AI440" i="1"/>
  <c r="AI436" i="1"/>
  <c r="AI424" i="1"/>
  <c r="BA440" i="1"/>
  <c r="AI431" i="1"/>
  <c r="BA454" i="1"/>
  <c r="AI442" i="1"/>
  <c r="AI466" i="1"/>
  <c r="AI458" i="1"/>
  <c r="BA458" i="1"/>
  <c r="BA434" i="1"/>
  <c r="AI434" i="1"/>
  <c r="AI428" i="1"/>
  <c r="BA445" i="1"/>
  <c r="AI421" i="1"/>
  <c r="AI454" i="1"/>
  <c r="BA422" i="1"/>
  <c r="BA450" i="1"/>
  <c r="AI418" i="1"/>
  <c r="AI430" i="1"/>
  <c r="BA466" i="1"/>
  <c r="AI416" i="1"/>
  <c r="AO337" i="1"/>
  <c r="W337" i="1"/>
  <c r="AO333" i="1"/>
  <c r="W333" i="1"/>
  <c r="AO329" i="1"/>
  <c r="W329" i="1"/>
  <c r="AO325" i="1"/>
  <c r="W325" i="1"/>
  <c r="AO321" i="1"/>
  <c r="W321" i="1"/>
  <c r="AO317" i="1"/>
  <c r="W317" i="1"/>
  <c r="AO313" i="1"/>
  <c r="W313" i="1"/>
  <c r="AO309" i="1"/>
  <c r="W309" i="1"/>
  <c r="AO305" i="1"/>
  <c r="W305" i="1"/>
  <c r="AO301" i="1"/>
  <c r="W301" i="1"/>
  <c r="AO297" i="1"/>
  <c r="W297" i="1"/>
  <c r="AO293" i="1"/>
  <c r="W293" i="1"/>
  <c r="AO289" i="1"/>
  <c r="W289" i="1"/>
  <c r="AO285" i="1"/>
  <c r="W285" i="1"/>
  <c r="AO281" i="1"/>
  <c r="W281" i="1"/>
  <c r="AO277" i="1"/>
  <c r="W277" i="1"/>
  <c r="AO273" i="1"/>
  <c r="W273" i="1"/>
  <c r="AN338" i="1"/>
  <c r="V338" i="1"/>
  <c r="AN334" i="1"/>
  <c r="V334" i="1"/>
  <c r="AN330" i="1"/>
  <c r="V330" i="1"/>
  <c r="AN326" i="1"/>
  <c r="V326" i="1"/>
  <c r="AN322" i="1"/>
  <c r="V322" i="1"/>
  <c r="AN318" i="1"/>
  <c r="V318" i="1"/>
  <c r="AN314" i="1"/>
  <c r="V314" i="1"/>
  <c r="AN310" i="1"/>
  <c r="V310" i="1"/>
  <c r="AN306" i="1"/>
  <c r="V306" i="1"/>
  <c r="AN302" i="1"/>
  <c r="V302" i="1"/>
  <c r="AN298" i="1"/>
  <c r="V298" i="1"/>
  <c r="AN294" i="1"/>
  <c r="V294" i="1"/>
  <c r="AN290" i="1"/>
  <c r="V290" i="1"/>
  <c r="AN286" i="1"/>
  <c r="V286" i="1"/>
  <c r="AN282" i="1"/>
  <c r="V282" i="1"/>
  <c r="AN278" i="1"/>
  <c r="V278" i="1"/>
  <c r="AN274" i="1"/>
  <c r="V274" i="1"/>
  <c r="AO269" i="1"/>
  <c r="W269" i="1"/>
  <c r="AO265" i="1"/>
  <c r="W265" i="1"/>
  <c r="AO261" i="1"/>
  <c r="W261" i="1"/>
  <c r="AO257" i="1"/>
  <c r="W257" i="1"/>
  <c r="AO253" i="1"/>
  <c r="W253" i="1"/>
  <c r="AO249" i="1"/>
  <c r="W249" i="1"/>
  <c r="AO245" i="1"/>
  <c r="W245" i="1"/>
  <c r="AO241" i="1"/>
  <c r="W241" i="1"/>
  <c r="AO237" i="1"/>
  <c r="W237" i="1"/>
  <c r="AO233" i="1"/>
  <c r="W233" i="1"/>
  <c r="AO229" i="1"/>
  <c r="W229" i="1"/>
  <c r="AO225" i="1"/>
  <c r="W225" i="1"/>
  <c r="AO221" i="1"/>
  <c r="W221" i="1"/>
  <c r="AO217" i="1"/>
  <c r="W217" i="1"/>
  <c r="AO213" i="1"/>
  <c r="W213" i="1"/>
  <c r="AN269" i="1"/>
  <c r="V269" i="1"/>
  <c r="AN265" i="1"/>
  <c r="V265" i="1"/>
  <c r="AN261" i="1"/>
  <c r="V261" i="1"/>
  <c r="AN257" i="1"/>
  <c r="V257" i="1"/>
  <c r="AN253" i="1"/>
  <c r="V253" i="1"/>
  <c r="AN249" i="1"/>
  <c r="V249" i="1"/>
  <c r="AN245" i="1"/>
  <c r="V245" i="1"/>
  <c r="AN241" i="1"/>
  <c r="V241" i="1"/>
  <c r="AN237" i="1"/>
  <c r="V237" i="1"/>
  <c r="AN233" i="1"/>
  <c r="V233" i="1"/>
  <c r="AN229" i="1"/>
  <c r="V229" i="1"/>
  <c r="AN225" i="1"/>
  <c r="V225" i="1"/>
  <c r="AN221" i="1"/>
  <c r="V221" i="1"/>
  <c r="AN217" i="1"/>
  <c r="V217" i="1"/>
  <c r="AN213" i="1"/>
  <c r="V213" i="1"/>
  <c r="AO271" i="1"/>
  <c r="W271" i="1"/>
  <c r="AH272" i="1"/>
  <c r="AH276" i="1"/>
  <c r="AH280" i="1"/>
  <c r="AH284" i="1"/>
  <c r="AH288" i="1"/>
  <c r="AH292" i="1"/>
  <c r="AH296" i="1"/>
  <c r="AH300" i="1"/>
  <c r="AH304" i="1"/>
  <c r="AH308" i="1"/>
  <c r="AH312" i="1"/>
  <c r="AH316" i="1"/>
  <c r="AH320" i="1"/>
  <c r="AH324" i="1"/>
  <c r="AH328" i="1"/>
  <c r="AH332" i="1"/>
  <c r="AH336" i="1"/>
  <c r="AH340" i="1"/>
  <c r="AH344" i="1"/>
  <c r="AH348" i="1"/>
  <c r="AH414" i="1"/>
  <c r="AH352" i="1"/>
  <c r="AH418" i="1"/>
  <c r="AH356" i="1"/>
  <c r="AH422" i="1"/>
  <c r="AH360" i="1"/>
  <c r="AH426" i="1"/>
  <c r="AH364" i="1"/>
  <c r="AH430" i="1"/>
  <c r="AH368" i="1"/>
  <c r="AH434" i="1"/>
  <c r="AH372" i="1"/>
  <c r="AH438" i="1"/>
  <c r="AH376" i="1"/>
  <c r="AH442" i="1"/>
  <c r="AH380" i="1"/>
  <c r="AH446" i="1"/>
  <c r="AH384" i="1"/>
  <c r="AH450" i="1"/>
  <c r="AH388" i="1"/>
  <c r="AH454" i="1"/>
  <c r="AH392" i="1"/>
  <c r="AH458" i="1"/>
  <c r="AH396" i="1"/>
  <c r="AH462" i="1"/>
  <c r="AH400" i="1"/>
  <c r="AH466" i="1"/>
  <c r="AH404" i="1"/>
  <c r="AH470" i="1"/>
  <c r="AH408" i="1"/>
  <c r="AO340" i="1"/>
  <c r="W340" i="1"/>
  <c r="AO336" i="1"/>
  <c r="W336" i="1"/>
  <c r="AO332" i="1"/>
  <c r="W332" i="1"/>
  <c r="AO328" i="1"/>
  <c r="W328" i="1"/>
  <c r="AO324" i="1"/>
  <c r="W324" i="1"/>
  <c r="AO320" i="1"/>
  <c r="W320" i="1"/>
  <c r="AO316" i="1"/>
  <c r="W316" i="1"/>
  <c r="AO312" i="1"/>
  <c r="W312" i="1"/>
  <c r="AO308" i="1"/>
  <c r="W308" i="1"/>
  <c r="AO304" i="1"/>
  <c r="W304" i="1"/>
  <c r="AO300" i="1"/>
  <c r="W300" i="1"/>
  <c r="AO296" i="1"/>
  <c r="W296" i="1"/>
  <c r="AO292" i="1"/>
  <c r="W292" i="1"/>
  <c r="AO288" i="1"/>
  <c r="W288" i="1"/>
  <c r="AO284" i="1"/>
  <c r="W284" i="1"/>
  <c r="AO280" i="1"/>
  <c r="W280" i="1"/>
  <c r="AO276" i="1"/>
  <c r="W276" i="1"/>
  <c r="AO272" i="1"/>
  <c r="W272" i="1"/>
  <c r="AN337" i="1"/>
  <c r="V337" i="1"/>
  <c r="AN333" i="1"/>
  <c r="V333" i="1"/>
  <c r="AN329" i="1"/>
  <c r="V329" i="1"/>
  <c r="AN325" i="1"/>
  <c r="V325" i="1"/>
  <c r="AN321" i="1"/>
  <c r="V321" i="1"/>
  <c r="AN317" i="1"/>
  <c r="V317" i="1"/>
  <c r="AN313" i="1"/>
  <c r="V313" i="1"/>
  <c r="AN309" i="1"/>
  <c r="V309" i="1"/>
  <c r="AN305" i="1"/>
  <c r="V305" i="1"/>
  <c r="AN301" i="1"/>
  <c r="V301" i="1"/>
  <c r="AN297" i="1"/>
  <c r="V297" i="1"/>
  <c r="AN293" i="1"/>
  <c r="V293" i="1"/>
  <c r="AN289" i="1"/>
  <c r="V289" i="1"/>
  <c r="AN285" i="1"/>
  <c r="V285" i="1"/>
  <c r="AN281" i="1"/>
  <c r="V281" i="1"/>
  <c r="AN277" i="1"/>
  <c r="V277" i="1"/>
  <c r="AN273" i="1"/>
  <c r="V273" i="1"/>
  <c r="AO268" i="1"/>
  <c r="W268" i="1"/>
  <c r="AO264" i="1"/>
  <c r="W264" i="1"/>
  <c r="AO260" i="1"/>
  <c r="W260" i="1"/>
  <c r="AO256" i="1"/>
  <c r="W256" i="1"/>
  <c r="AO252" i="1"/>
  <c r="W252" i="1"/>
  <c r="AO248" i="1"/>
  <c r="W248" i="1"/>
  <c r="AO244" i="1"/>
  <c r="W244" i="1"/>
  <c r="AO240" i="1"/>
  <c r="W240" i="1"/>
  <c r="AO236" i="1"/>
  <c r="W236" i="1"/>
  <c r="AO232" i="1"/>
  <c r="W232" i="1"/>
  <c r="AO228" i="1"/>
  <c r="W228" i="1"/>
  <c r="AO224" i="1"/>
  <c r="W224" i="1"/>
  <c r="AO220" i="1"/>
  <c r="W220" i="1"/>
  <c r="AO216" i="1"/>
  <c r="W216" i="1"/>
  <c r="AO212" i="1"/>
  <c r="W212" i="1"/>
  <c r="AN268" i="1"/>
  <c r="V268" i="1"/>
  <c r="AN264" i="1"/>
  <c r="V264" i="1"/>
  <c r="AN260" i="1"/>
  <c r="V260" i="1"/>
  <c r="AN256" i="1"/>
  <c r="V256" i="1"/>
  <c r="AN252" i="1"/>
  <c r="V252" i="1"/>
  <c r="AN248" i="1"/>
  <c r="V248" i="1"/>
  <c r="AN244" i="1"/>
  <c r="V244" i="1"/>
  <c r="AN240" i="1"/>
  <c r="V240" i="1"/>
  <c r="AN236" i="1"/>
  <c r="V236" i="1"/>
  <c r="AN232" i="1"/>
  <c r="V232" i="1"/>
  <c r="AN228" i="1"/>
  <c r="V228" i="1"/>
  <c r="AN224" i="1"/>
  <c r="V224" i="1"/>
  <c r="AN220" i="1"/>
  <c r="V220" i="1"/>
  <c r="AN216" i="1"/>
  <c r="V216" i="1"/>
  <c r="AN212" i="1"/>
  <c r="V212" i="1"/>
  <c r="AO270" i="1"/>
  <c r="W270" i="1"/>
  <c r="AZ276" i="1"/>
  <c r="AZ424" i="1"/>
  <c r="AZ412" i="1"/>
  <c r="AZ420" i="1"/>
  <c r="AZ428" i="1"/>
  <c r="AZ436" i="1"/>
  <c r="AZ444" i="1"/>
  <c r="AZ452" i="1"/>
  <c r="AZ460" i="1"/>
  <c r="AZ468" i="1"/>
  <c r="AZ416" i="1"/>
  <c r="AZ440" i="1"/>
  <c r="AZ456" i="1"/>
  <c r="AZ413" i="1"/>
  <c r="AZ421" i="1"/>
  <c r="AZ429" i="1"/>
  <c r="AZ437" i="1"/>
  <c r="AZ445" i="1"/>
  <c r="AZ453" i="1"/>
  <c r="AZ461" i="1"/>
  <c r="AZ469" i="1"/>
  <c r="AZ432" i="1"/>
  <c r="AZ448" i="1"/>
  <c r="AZ464" i="1"/>
  <c r="AZ441" i="1"/>
  <c r="AZ422" i="1"/>
  <c r="AZ458" i="1"/>
  <c r="AZ470" i="1"/>
  <c r="AZ442" i="1"/>
  <c r="AZ446" i="1"/>
  <c r="AZ450" i="1"/>
  <c r="AZ431" i="1"/>
  <c r="AZ465" i="1"/>
  <c r="AZ433" i="1"/>
  <c r="AZ426" i="1"/>
  <c r="AZ438" i="1"/>
  <c r="AZ430" i="1"/>
  <c r="AZ434" i="1"/>
  <c r="AZ443" i="1"/>
  <c r="AZ457" i="1"/>
  <c r="AZ425" i="1"/>
  <c r="AZ454" i="1"/>
  <c r="AZ414" i="1"/>
  <c r="AZ418" i="1"/>
  <c r="AZ449" i="1"/>
  <c r="AZ417" i="1"/>
  <c r="AZ462" i="1"/>
  <c r="AZ466" i="1"/>
  <c r="AZ419" i="1"/>
  <c r="AZ467" i="1"/>
  <c r="AZ415" i="1"/>
  <c r="AZ427" i="1"/>
  <c r="AZ471" i="1"/>
  <c r="AZ447" i="1"/>
  <c r="AZ455" i="1"/>
  <c r="AZ459" i="1"/>
  <c r="AZ411" i="1"/>
  <c r="AZ439" i="1"/>
  <c r="AZ451" i="1"/>
  <c r="AZ435" i="1"/>
  <c r="AZ423" i="1"/>
  <c r="AZ463" i="1"/>
  <c r="AH413" i="1"/>
  <c r="AH417" i="1"/>
  <c r="AH421" i="1"/>
  <c r="AH425" i="1"/>
  <c r="AH429" i="1"/>
  <c r="AH433" i="1"/>
  <c r="AH437" i="1"/>
  <c r="AH441" i="1"/>
  <c r="AH445" i="1"/>
  <c r="AH465" i="1"/>
  <c r="AO339" i="1"/>
  <c r="W339" i="1"/>
  <c r="AO335" i="1"/>
  <c r="W335" i="1"/>
  <c r="AO331" i="1"/>
  <c r="W331" i="1"/>
  <c r="AO327" i="1"/>
  <c r="W327" i="1"/>
  <c r="AO323" i="1"/>
  <c r="W323" i="1"/>
  <c r="AO319" i="1"/>
  <c r="W319" i="1"/>
  <c r="AO315" i="1"/>
  <c r="W315" i="1"/>
  <c r="AO311" i="1"/>
  <c r="W311" i="1"/>
  <c r="AO307" i="1"/>
  <c r="W307" i="1"/>
  <c r="AO303" i="1"/>
  <c r="W303" i="1"/>
  <c r="AO299" i="1"/>
  <c r="W299" i="1"/>
  <c r="AO295" i="1"/>
  <c r="W295" i="1"/>
  <c r="AO291" i="1"/>
  <c r="W291" i="1"/>
  <c r="AO287" i="1"/>
  <c r="W287" i="1"/>
  <c r="AO283" i="1"/>
  <c r="W283" i="1"/>
  <c r="AO279" i="1"/>
  <c r="W279" i="1"/>
  <c r="AO275" i="1"/>
  <c r="W275" i="1"/>
  <c r="AN340" i="1"/>
  <c r="V340" i="1"/>
  <c r="AN336" i="1"/>
  <c r="V336" i="1"/>
  <c r="AN332" i="1"/>
  <c r="V332" i="1"/>
  <c r="AN328" i="1"/>
  <c r="V328" i="1"/>
  <c r="AN324" i="1"/>
  <c r="V324" i="1"/>
  <c r="AN320" i="1"/>
  <c r="V320" i="1"/>
  <c r="AN316" i="1"/>
  <c r="V316" i="1"/>
  <c r="AN312" i="1"/>
  <c r="V312" i="1"/>
  <c r="AN308" i="1"/>
  <c r="V308" i="1"/>
  <c r="AN304" i="1"/>
  <c r="V304" i="1"/>
  <c r="AN300" i="1"/>
  <c r="V300" i="1"/>
  <c r="AN296" i="1"/>
  <c r="V296" i="1"/>
  <c r="AN292" i="1"/>
  <c r="V292" i="1"/>
  <c r="AN288" i="1"/>
  <c r="V288" i="1"/>
  <c r="AN284" i="1"/>
  <c r="V284" i="1"/>
  <c r="AN280" i="1"/>
  <c r="V280" i="1"/>
  <c r="AN276" i="1"/>
  <c r="V276" i="1"/>
  <c r="AN272" i="1"/>
  <c r="V272" i="1"/>
  <c r="AH278" i="1"/>
  <c r="Y267" i="1"/>
  <c r="AQ267" i="1"/>
  <c r="Y263" i="1"/>
  <c r="AQ263" i="1"/>
  <c r="Y259" i="1"/>
  <c r="AQ259" i="1"/>
  <c r="Y255" i="1"/>
  <c r="AQ255" i="1"/>
  <c r="Y251" i="1"/>
  <c r="AQ251" i="1"/>
  <c r="Y247" i="1"/>
  <c r="AQ247" i="1"/>
  <c r="Y243" i="1"/>
  <c r="AQ243" i="1"/>
  <c r="Y239" i="1"/>
  <c r="AQ239" i="1"/>
  <c r="Y235" i="1"/>
  <c r="AQ235" i="1"/>
  <c r="Y231" i="1"/>
  <c r="AQ231" i="1"/>
  <c r="Y227" i="1"/>
  <c r="AQ227" i="1"/>
  <c r="Y223" i="1"/>
  <c r="AQ223" i="1"/>
  <c r="Y219" i="1"/>
  <c r="AQ219" i="1"/>
  <c r="Y215" i="1"/>
  <c r="AQ215" i="1"/>
  <c r="Y211" i="1"/>
  <c r="AQ211" i="1"/>
  <c r="X267" i="1"/>
  <c r="AP267" i="1"/>
  <c r="X263" i="1"/>
  <c r="AP263" i="1"/>
  <c r="X259" i="1"/>
  <c r="AP259" i="1"/>
  <c r="X255" i="1"/>
  <c r="AP255" i="1"/>
  <c r="X251" i="1"/>
  <c r="AP251" i="1"/>
  <c r="X247" i="1"/>
  <c r="AP247" i="1"/>
  <c r="X243" i="1"/>
  <c r="AP243" i="1"/>
  <c r="X239" i="1"/>
  <c r="AP239" i="1"/>
  <c r="X235" i="1"/>
  <c r="AP235" i="1"/>
  <c r="X231" i="1"/>
  <c r="AP231" i="1"/>
  <c r="X227" i="1"/>
  <c r="AP227" i="1"/>
  <c r="X223" i="1"/>
  <c r="AP223" i="1"/>
  <c r="X219" i="1"/>
  <c r="AP219" i="1"/>
  <c r="X215" i="1"/>
  <c r="AP215" i="1"/>
  <c r="X211" i="1"/>
  <c r="AP211" i="1"/>
  <c r="X271" i="1"/>
  <c r="AP271" i="1"/>
  <c r="Y338" i="1"/>
  <c r="AQ338" i="1"/>
  <c r="Y334" i="1"/>
  <c r="AQ334" i="1"/>
  <c r="Y330" i="1"/>
  <c r="AQ330" i="1"/>
  <c r="Y326" i="1"/>
  <c r="AQ326" i="1"/>
  <c r="Y322" i="1"/>
  <c r="AQ322" i="1"/>
  <c r="Y318" i="1"/>
  <c r="AQ318" i="1"/>
  <c r="Y314" i="1"/>
  <c r="AQ314" i="1"/>
  <c r="Y310" i="1"/>
  <c r="AQ310" i="1"/>
  <c r="Y306" i="1"/>
  <c r="AQ306" i="1"/>
  <c r="Y302" i="1"/>
  <c r="AQ302" i="1"/>
  <c r="Y298" i="1"/>
  <c r="AQ298" i="1"/>
  <c r="Y294" i="1"/>
  <c r="AQ294" i="1"/>
  <c r="Y290" i="1"/>
  <c r="AQ290" i="1"/>
  <c r="Y286" i="1"/>
  <c r="AQ286" i="1"/>
  <c r="Y282" i="1"/>
  <c r="AQ282" i="1"/>
  <c r="Y278" i="1"/>
  <c r="AQ278" i="1"/>
  <c r="Y274" i="1"/>
  <c r="AQ274" i="1"/>
  <c r="X339" i="1"/>
  <c r="AP339" i="1"/>
  <c r="X335" i="1"/>
  <c r="AP335" i="1"/>
  <c r="X331" i="1"/>
  <c r="AP331" i="1"/>
  <c r="X327" i="1"/>
  <c r="AP327" i="1"/>
  <c r="X323" i="1"/>
  <c r="AP323" i="1"/>
  <c r="X319" i="1"/>
  <c r="AP319" i="1"/>
  <c r="X315" i="1"/>
  <c r="AP315" i="1"/>
  <c r="X311" i="1"/>
  <c r="AP311" i="1"/>
  <c r="X307" i="1"/>
  <c r="AP307" i="1"/>
  <c r="X303" i="1"/>
  <c r="AP303" i="1"/>
  <c r="X299" i="1"/>
  <c r="AP299" i="1"/>
  <c r="X295" i="1"/>
  <c r="AP295" i="1"/>
  <c r="X291" i="1"/>
  <c r="AP291" i="1"/>
  <c r="X287" i="1"/>
  <c r="AP287" i="1"/>
  <c r="X283" i="1"/>
  <c r="AP283" i="1"/>
  <c r="X279" i="1"/>
  <c r="AP279" i="1"/>
  <c r="X275" i="1"/>
  <c r="AP275" i="1"/>
  <c r="Y269" i="1"/>
  <c r="AQ269" i="1"/>
  <c r="Y253" i="1"/>
  <c r="AQ253" i="1"/>
  <c r="Y241" i="1"/>
  <c r="AQ241" i="1"/>
  <c r="Y233" i="1"/>
  <c r="AQ233" i="1"/>
  <c r="Y221" i="1"/>
  <c r="AQ221" i="1"/>
  <c r="X269" i="1"/>
  <c r="AP269" i="1"/>
  <c r="X257" i="1"/>
  <c r="AP257" i="1"/>
  <c r="X245" i="1"/>
  <c r="AP245" i="1"/>
  <c r="X233" i="1"/>
  <c r="AP233" i="1"/>
  <c r="X225" i="1"/>
  <c r="AP225" i="1"/>
  <c r="X213" i="1"/>
  <c r="AP213" i="1"/>
  <c r="Y266" i="1"/>
  <c r="AQ266" i="1"/>
  <c r="Y262" i="1"/>
  <c r="AQ262" i="1"/>
  <c r="Y258" i="1"/>
  <c r="AQ258" i="1"/>
  <c r="Y254" i="1"/>
  <c r="AQ254" i="1"/>
  <c r="Y250" i="1"/>
  <c r="AQ250" i="1"/>
  <c r="Y246" i="1"/>
  <c r="AQ246" i="1"/>
  <c r="Y242" i="1"/>
  <c r="AQ242" i="1"/>
  <c r="Y238" i="1"/>
  <c r="AQ238" i="1"/>
  <c r="Y234" i="1"/>
  <c r="AQ234" i="1"/>
  <c r="Y230" i="1"/>
  <c r="AQ230" i="1"/>
  <c r="Y226" i="1"/>
  <c r="AQ226" i="1"/>
  <c r="Y222" i="1"/>
  <c r="AQ222" i="1"/>
  <c r="Y218" i="1"/>
  <c r="AQ218" i="1"/>
  <c r="Y214" i="1"/>
  <c r="AQ214" i="1"/>
  <c r="Y210" i="1"/>
  <c r="AQ210" i="1"/>
  <c r="X266" i="1"/>
  <c r="AP266" i="1"/>
  <c r="X262" i="1"/>
  <c r="AP262" i="1"/>
  <c r="X258" i="1"/>
  <c r="AP258" i="1"/>
  <c r="X254" i="1"/>
  <c r="AP254" i="1"/>
  <c r="X250" i="1"/>
  <c r="AP250" i="1"/>
  <c r="X246" i="1"/>
  <c r="AP246" i="1"/>
  <c r="X242" i="1"/>
  <c r="AP242" i="1"/>
  <c r="X238" i="1"/>
  <c r="AP238" i="1"/>
  <c r="X234" i="1"/>
  <c r="AP234" i="1"/>
  <c r="X230" i="1"/>
  <c r="AP230" i="1"/>
  <c r="X226" i="1"/>
  <c r="AP226" i="1"/>
  <c r="X222" i="1"/>
  <c r="AP222" i="1"/>
  <c r="X218" i="1"/>
  <c r="AP218" i="1"/>
  <c r="X214" i="1"/>
  <c r="AP214" i="1"/>
  <c r="X210" i="1"/>
  <c r="AP210" i="1"/>
  <c r="X270" i="1"/>
  <c r="AP270" i="1"/>
  <c r="Y337" i="1"/>
  <c r="AQ337" i="1"/>
  <c r="Y333" i="1"/>
  <c r="AQ333" i="1"/>
  <c r="Y329" i="1"/>
  <c r="AQ329" i="1"/>
  <c r="Y325" i="1"/>
  <c r="AQ325" i="1"/>
  <c r="Y321" i="1"/>
  <c r="AQ321" i="1"/>
  <c r="Y317" i="1"/>
  <c r="AQ317" i="1"/>
  <c r="Y313" i="1"/>
  <c r="AQ313" i="1"/>
  <c r="Y309" i="1"/>
  <c r="AQ309" i="1"/>
  <c r="Y305" i="1"/>
  <c r="AQ305" i="1"/>
  <c r="Y301" i="1"/>
  <c r="AQ301" i="1"/>
  <c r="Y297" i="1"/>
  <c r="AQ297" i="1"/>
  <c r="Y293" i="1"/>
  <c r="AQ293" i="1"/>
  <c r="Y289" i="1"/>
  <c r="AQ289" i="1"/>
  <c r="Y285" i="1"/>
  <c r="AQ285" i="1"/>
  <c r="Y281" i="1"/>
  <c r="AQ281" i="1"/>
  <c r="Y277" i="1"/>
  <c r="AQ277" i="1"/>
  <c r="Y273" i="1"/>
  <c r="AQ273" i="1"/>
  <c r="X338" i="1"/>
  <c r="AP338" i="1"/>
  <c r="X334" i="1"/>
  <c r="AP334" i="1"/>
  <c r="X330" i="1"/>
  <c r="AP330" i="1"/>
  <c r="X326" i="1"/>
  <c r="AP326" i="1"/>
  <c r="X322" i="1"/>
  <c r="AP322" i="1"/>
  <c r="X318" i="1"/>
  <c r="AP318" i="1"/>
  <c r="X314" i="1"/>
  <c r="AP314" i="1"/>
  <c r="X310" i="1"/>
  <c r="AP310" i="1"/>
  <c r="X306" i="1"/>
  <c r="AP306" i="1"/>
  <c r="X302" i="1"/>
  <c r="AP302" i="1"/>
  <c r="X298" i="1"/>
  <c r="AP298" i="1"/>
  <c r="X294" i="1"/>
  <c r="AP294" i="1"/>
  <c r="X290" i="1"/>
  <c r="AP290" i="1"/>
  <c r="X286" i="1"/>
  <c r="AP286" i="1"/>
  <c r="X282" i="1"/>
  <c r="AP282" i="1"/>
  <c r="X278" i="1"/>
  <c r="AP278" i="1"/>
  <c r="X274" i="1"/>
  <c r="AP274" i="1"/>
  <c r="Y265" i="1"/>
  <c r="AQ265" i="1"/>
  <c r="Y257" i="1"/>
  <c r="AQ257" i="1"/>
  <c r="Y245" i="1"/>
  <c r="AQ245" i="1"/>
  <c r="Y229" i="1"/>
  <c r="AQ229" i="1"/>
  <c r="Y213" i="1"/>
  <c r="AQ213" i="1"/>
  <c r="X261" i="1"/>
  <c r="AP261" i="1"/>
  <c r="X253" i="1"/>
  <c r="AP253" i="1"/>
  <c r="X241" i="1"/>
  <c r="AP241" i="1"/>
  <c r="X229" i="1"/>
  <c r="AP229" i="1"/>
  <c r="X217" i="1"/>
  <c r="AP217" i="1"/>
  <c r="Y271" i="1"/>
  <c r="AQ271" i="1"/>
  <c r="Y340" i="1"/>
  <c r="AQ340" i="1"/>
  <c r="Y336" i="1"/>
  <c r="AQ336" i="1"/>
  <c r="Y332" i="1"/>
  <c r="AQ332" i="1"/>
  <c r="Y328" i="1"/>
  <c r="AQ328" i="1"/>
  <c r="Y324" i="1"/>
  <c r="AQ324" i="1"/>
  <c r="Y320" i="1"/>
  <c r="AQ320" i="1"/>
  <c r="Y316" i="1"/>
  <c r="AQ316" i="1"/>
  <c r="Y312" i="1"/>
  <c r="AQ312" i="1"/>
  <c r="Y308" i="1"/>
  <c r="AQ308" i="1"/>
  <c r="Y304" i="1"/>
  <c r="AQ304" i="1"/>
  <c r="Y300" i="1"/>
  <c r="AQ300" i="1"/>
  <c r="Y296" i="1"/>
  <c r="AQ296" i="1"/>
  <c r="Y292" i="1"/>
  <c r="AQ292" i="1"/>
  <c r="Y288" i="1"/>
  <c r="AQ288" i="1"/>
  <c r="Y284" i="1"/>
  <c r="AQ284" i="1"/>
  <c r="Y280" i="1"/>
  <c r="AQ280" i="1"/>
  <c r="Y276" i="1"/>
  <c r="AQ276" i="1"/>
  <c r="Y272" i="1"/>
  <c r="AQ272" i="1"/>
  <c r="X337" i="1"/>
  <c r="AP337" i="1"/>
  <c r="X333" i="1"/>
  <c r="AP333" i="1"/>
  <c r="X329" i="1"/>
  <c r="AP329" i="1"/>
  <c r="X325" i="1"/>
  <c r="AP325" i="1"/>
  <c r="X321" i="1"/>
  <c r="AP321" i="1"/>
  <c r="X317" i="1"/>
  <c r="AP317" i="1"/>
  <c r="X313" i="1"/>
  <c r="AP313" i="1"/>
  <c r="X309" i="1"/>
  <c r="AP309" i="1"/>
  <c r="X305" i="1"/>
  <c r="AP305" i="1"/>
  <c r="X301" i="1"/>
  <c r="AP301" i="1"/>
  <c r="X297" i="1"/>
  <c r="AP297" i="1"/>
  <c r="X293" i="1"/>
  <c r="AP293" i="1"/>
  <c r="X289" i="1"/>
  <c r="AP289" i="1"/>
  <c r="X285" i="1"/>
  <c r="AP285" i="1"/>
  <c r="X281" i="1"/>
  <c r="AP281" i="1"/>
  <c r="X277" i="1"/>
  <c r="AP277" i="1"/>
  <c r="X273" i="1"/>
  <c r="AP273" i="1"/>
  <c r="Y261" i="1"/>
  <c r="AQ261" i="1"/>
  <c r="Y249" i="1"/>
  <c r="AQ249" i="1"/>
  <c r="Y237" i="1"/>
  <c r="AQ237" i="1"/>
  <c r="Y225" i="1"/>
  <c r="AQ225" i="1"/>
  <c r="Y217" i="1"/>
  <c r="AQ217" i="1"/>
  <c r="X265" i="1"/>
  <c r="AP265" i="1"/>
  <c r="X249" i="1"/>
  <c r="AP249" i="1"/>
  <c r="X237" i="1"/>
  <c r="AP237" i="1"/>
  <c r="X221" i="1"/>
  <c r="AP221" i="1"/>
  <c r="Y268" i="1"/>
  <c r="AQ268" i="1"/>
  <c r="Y264" i="1"/>
  <c r="AQ264" i="1"/>
  <c r="Y260" i="1"/>
  <c r="AQ260" i="1"/>
  <c r="Y256" i="1"/>
  <c r="AQ256" i="1"/>
  <c r="Y252" i="1"/>
  <c r="AQ252" i="1"/>
  <c r="Y248" i="1"/>
  <c r="AQ248" i="1"/>
  <c r="Y244" i="1"/>
  <c r="AQ244" i="1"/>
  <c r="Y240" i="1"/>
  <c r="AQ240" i="1"/>
  <c r="Y236" i="1"/>
  <c r="AQ236" i="1"/>
  <c r="Y232" i="1"/>
  <c r="AQ232" i="1"/>
  <c r="Y228" i="1"/>
  <c r="AQ228" i="1"/>
  <c r="Y224" i="1"/>
  <c r="AQ224" i="1"/>
  <c r="Y220" i="1"/>
  <c r="AQ220" i="1"/>
  <c r="Y216" i="1"/>
  <c r="AQ216" i="1"/>
  <c r="Y212" i="1"/>
  <c r="AQ212" i="1"/>
  <c r="X268" i="1"/>
  <c r="AP268" i="1"/>
  <c r="X264" i="1"/>
  <c r="AP264" i="1"/>
  <c r="X260" i="1"/>
  <c r="AP260" i="1"/>
  <c r="X256" i="1"/>
  <c r="AP256" i="1"/>
  <c r="X252" i="1"/>
  <c r="AP252" i="1"/>
  <c r="X248" i="1"/>
  <c r="AP248" i="1"/>
  <c r="X244" i="1"/>
  <c r="AP244" i="1"/>
  <c r="X240" i="1"/>
  <c r="AP240" i="1"/>
  <c r="X236" i="1"/>
  <c r="AP236" i="1"/>
  <c r="X232" i="1"/>
  <c r="AP232" i="1"/>
  <c r="X228" i="1"/>
  <c r="AP228" i="1"/>
  <c r="X224" i="1"/>
  <c r="AP224" i="1"/>
  <c r="X220" i="1"/>
  <c r="AP220" i="1"/>
  <c r="X216" i="1"/>
  <c r="AP216" i="1"/>
  <c r="X212" i="1"/>
  <c r="AP212" i="1"/>
  <c r="Y270" i="1"/>
  <c r="AQ270" i="1"/>
  <c r="Y339" i="1"/>
  <c r="AQ339" i="1"/>
  <c r="Y335" i="1"/>
  <c r="AQ335" i="1"/>
  <c r="Y331" i="1"/>
  <c r="AQ331" i="1"/>
  <c r="Y327" i="1"/>
  <c r="AQ327" i="1"/>
  <c r="Y323" i="1"/>
  <c r="AQ323" i="1"/>
  <c r="Y319" i="1"/>
  <c r="AQ319" i="1"/>
  <c r="Y315" i="1"/>
  <c r="AQ315" i="1"/>
  <c r="Y311" i="1"/>
  <c r="AQ311" i="1"/>
  <c r="Y307" i="1"/>
  <c r="AQ307" i="1"/>
  <c r="Y303" i="1"/>
  <c r="AQ303" i="1"/>
  <c r="Y299" i="1"/>
  <c r="AQ299" i="1"/>
  <c r="Y295" i="1"/>
  <c r="AQ295" i="1"/>
  <c r="Y291" i="1"/>
  <c r="AQ291" i="1"/>
  <c r="Y287" i="1"/>
  <c r="AQ287" i="1"/>
  <c r="Y283" i="1"/>
  <c r="AQ283" i="1"/>
  <c r="Y279" i="1"/>
  <c r="AQ279" i="1"/>
  <c r="Y275" i="1"/>
  <c r="AQ275" i="1"/>
  <c r="X340" i="1"/>
  <c r="AP340" i="1"/>
  <c r="X336" i="1"/>
  <c r="AP336" i="1"/>
  <c r="X332" i="1"/>
  <c r="AP332" i="1"/>
  <c r="X328" i="1"/>
  <c r="AP328" i="1"/>
  <c r="X324" i="1"/>
  <c r="AP324" i="1"/>
  <c r="X320" i="1"/>
  <c r="AP320" i="1"/>
  <c r="X316" i="1"/>
  <c r="AP316" i="1"/>
  <c r="X312" i="1"/>
  <c r="AP312" i="1"/>
  <c r="X308" i="1"/>
  <c r="AP308" i="1"/>
  <c r="X304" i="1"/>
  <c r="AP304" i="1"/>
  <c r="X300" i="1"/>
  <c r="AP300" i="1"/>
  <c r="X296" i="1"/>
  <c r="AP296" i="1"/>
  <c r="X292" i="1"/>
  <c r="AP292" i="1"/>
  <c r="X288" i="1"/>
  <c r="AP288" i="1"/>
  <c r="X284" i="1"/>
  <c r="AP284" i="1"/>
  <c r="X280" i="1"/>
  <c r="AP280" i="1"/>
  <c r="X276" i="1"/>
  <c r="AP276" i="1"/>
  <c r="X272" i="1"/>
  <c r="AP272" i="1"/>
  <c r="BA313" i="1"/>
  <c r="AA266" i="1"/>
  <c r="AS266" i="1"/>
  <c r="AA262" i="1"/>
  <c r="AS262" i="1"/>
  <c r="AA258" i="1"/>
  <c r="AS258" i="1"/>
  <c r="AA254" i="1"/>
  <c r="AS254" i="1"/>
  <c r="AA250" i="1"/>
  <c r="AS250" i="1"/>
  <c r="AA246" i="1"/>
  <c r="AS246" i="1"/>
  <c r="AA242" i="1"/>
  <c r="AS242" i="1"/>
  <c r="AA238" i="1"/>
  <c r="AS238" i="1"/>
  <c r="AA234" i="1"/>
  <c r="AS234" i="1"/>
  <c r="AA230" i="1"/>
  <c r="AS230" i="1"/>
  <c r="AA226" i="1"/>
  <c r="AS226" i="1"/>
  <c r="AA222" i="1"/>
  <c r="AS222" i="1"/>
  <c r="AA218" i="1"/>
  <c r="AS218" i="1"/>
  <c r="AA214" i="1"/>
  <c r="AS214" i="1"/>
  <c r="AA210" i="1"/>
  <c r="AS210" i="1"/>
  <c r="Z266" i="1"/>
  <c r="AR266" i="1"/>
  <c r="Z262" i="1"/>
  <c r="AR262" i="1"/>
  <c r="Z258" i="1"/>
  <c r="AR258" i="1"/>
  <c r="Z254" i="1"/>
  <c r="AR254" i="1"/>
  <c r="Z250" i="1"/>
  <c r="AR250" i="1"/>
  <c r="Z246" i="1"/>
  <c r="AR246" i="1"/>
  <c r="Z242" i="1"/>
  <c r="AR242" i="1"/>
  <c r="Z238" i="1"/>
  <c r="AR238" i="1"/>
  <c r="Z234" i="1"/>
  <c r="AR234" i="1"/>
  <c r="Z230" i="1"/>
  <c r="AR230" i="1"/>
  <c r="Z226" i="1"/>
  <c r="AR226" i="1"/>
  <c r="Z222" i="1"/>
  <c r="AR222" i="1"/>
  <c r="Z218" i="1"/>
  <c r="AR218" i="1"/>
  <c r="Z214" i="1"/>
  <c r="AR214" i="1"/>
  <c r="Z210" i="1"/>
  <c r="AR210" i="1"/>
  <c r="Z270" i="1"/>
  <c r="AR270" i="1"/>
  <c r="AH341" i="1"/>
  <c r="AH345" i="1"/>
  <c r="AH349" i="1"/>
  <c r="AH353" i="1"/>
  <c r="AH357" i="1"/>
  <c r="AH361" i="1"/>
  <c r="AH365" i="1"/>
  <c r="AH369" i="1"/>
  <c r="AH373" i="1"/>
  <c r="AH377" i="1"/>
  <c r="AH381" i="1"/>
  <c r="AH385" i="1"/>
  <c r="AH389" i="1"/>
  <c r="AH393" i="1"/>
  <c r="AH397" i="1"/>
  <c r="AH401" i="1"/>
  <c r="AH405" i="1"/>
  <c r="AH409" i="1"/>
  <c r="AI343" i="1"/>
  <c r="AI351" i="1"/>
  <c r="AI356" i="1"/>
  <c r="AI364" i="1"/>
  <c r="AI371" i="1"/>
  <c r="AI379" i="1"/>
  <c r="AI387" i="1"/>
  <c r="AI395" i="1"/>
  <c r="AI403" i="1"/>
  <c r="AI344" i="1"/>
  <c r="AI352" i="1"/>
  <c r="AI359" i="1"/>
  <c r="AI365" i="1"/>
  <c r="AI372" i="1"/>
  <c r="AI380" i="1"/>
  <c r="AI388" i="1"/>
  <c r="AI396" i="1"/>
  <c r="AI404" i="1"/>
  <c r="AI347" i="1"/>
  <c r="AI360" i="1"/>
  <c r="AI375" i="1"/>
  <c r="AI391" i="1"/>
  <c r="AI407" i="1"/>
  <c r="BA344" i="1"/>
  <c r="BA351" i="1"/>
  <c r="BA357" i="1"/>
  <c r="BA363" i="1"/>
  <c r="BA371" i="1"/>
  <c r="BA376" i="1"/>
  <c r="BA383" i="1"/>
  <c r="BA389" i="1"/>
  <c r="BA395" i="1"/>
  <c r="BA403" i="1"/>
  <c r="BA408" i="1"/>
  <c r="AI348" i="1"/>
  <c r="AI363" i="1"/>
  <c r="AI376" i="1"/>
  <c r="AI392" i="1"/>
  <c r="AI408" i="1"/>
  <c r="BA345" i="1"/>
  <c r="BA352" i="1"/>
  <c r="BA359" i="1"/>
  <c r="BA364" i="1"/>
  <c r="BA372" i="1"/>
  <c r="BA377" i="1"/>
  <c r="BA384" i="1"/>
  <c r="BA391" i="1"/>
  <c r="BA396" i="1"/>
  <c r="BA404" i="1"/>
  <c r="BA409" i="1"/>
  <c r="AI367" i="1"/>
  <c r="AI399" i="1"/>
  <c r="BA341" i="1"/>
  <c r="BA355" i="1"/>
  <c r="BA367" i="1"/>
  <c r="BA379" i="1"/>
  <c r="BA392" i="1"/>
  <c r="BA405" i="1"/>
  <c r="AI353" i="1"/>
  <c r="BA347" i="1"/>
  <c r="BA373" i="1"/>
  <c r="BA399" i="1"/>
  <c r="AI384" i="1"/>
  <c r="BA348" i="1"/>
  <c r="BA361" i="1"/>
  <c r="BA375" i="1"/>
  <c r="BA388" i="1"/>
  <c r="BA400" i="1"/>
  <c r="AI368" i="1"/>
  <c r="AI400" i="1"/>
  <c r="BA343" i="1"/>
  <c r="BA356" i="1"/>
  <c r="BA368" i="1"/>
  <c r="BA380" i="1"/>
  <c r="BA393" i="1"/>
  <c r="BA407" i="1"/>
  <c r="AI383" i="1"/>
  <c r="BA360" i="1"/>
  <c r="BA387" i="1"/>
  <c r="AI355" i="1"/>
  <c r="BA349" i="1"/>
  <c r="BA401" i="1"/>
  <c r="AI397" i="1"/>
  <c r="BA397" i="1"/>
  <c r="AI385" i="1"/>
  <c r="BA385" i="1"/>
  <c r="BA369" i="1"/>
  <c r="BA353" i="1"/>
  <c r="BA381" i="1"/>
  <c r="AI349" i="1"/>
  <c r="BA365" i="1"/>
  <c r="AI401" i="1"/>
  <c r="BA402" i="1"/>
  <c r="BA386" i="1"/>
  <c r="BA370" i="1"/>
  <c r="BA354" i="1"/>
  <c r="AI390" i="1"/>
  <c r="AI342" i="1"/>
  <c r="AI410" i="1"/>
  <c r="AI366" i="1"/>
  <c r="AI373" i="1"/>
  <c r="AI370" i="1"/>
  <c r="AI409" i="1"/>
  <c r="AI345" i="1"/>
  <c r="BA398" i="1"/>
  <c r="BA382" i="1"/>
  <c r="BA366" i="1"/>
  <c r="BA350" i="1"/>
  <c r="AI378" i="1"/>
  <c r="AI398" i="1"/>
  <c r="AI354" i="1"/>
  <c r="AI357" i="1"/>
  <c r="AI406" i="1"/>
  <c r="AI358" i="1"/>
  <c r="AI393" i="1"/>
  <c r="AI381" i="1"/>
  <c r="BA410" i="1"/>
  <c r="BA394" i="1"/>
  <c r="BA378" i="1"/>
  <c r="BA362" i="1"/>
  <c r="BA346" i="1"/>
  <c r="AI362" i="1"/>
  <c r="AI386" i="1"/>
  <c r="AI405" i="1"/>
  <c r="AI394" i="1"/>
  <c r="AI346" i="1"/>
  <c r="AI377" i="1"/>
  <c r="AI369" i="1"/>
  <c r="BA406" i="1"/>
  <c r="BA390" i="1"/>
  <c r="BA374" i="1"/>
  <c r="BA358" i="1"/>
  <c r="BA342" i="1"/>
  <c r="AI402" i="1"/>
  <c r="AI350" i="1"/>
  <c r="AI374" i="1"/>
  <c r="AI389" i="1"/>
  <c r="AI382" i="1"/>
  <c r="AI361" i="1"/>
  <c r="AI341" i="1"/>
  <c r="AZ336" i="1"/>
  <c r="AZ330" i="1"/>
  <c r="AZ325" i="1"/>
  <c r="AZ320" i="1"/>
  <c r="AZ314" i="1"/>
  <c r="AZ309" i="1"/>
  <c r="AZ304" i="1"/>
  <c r="AZ298" i="1"/>
  <c r="AZ293" i="1"/>
  <c r="AZ288" i="1"/>
  <c r="AZ282" i="1"/>
  <c r="AZ277" i="1"/>
  <c r="AZ272" i="1"/>
  <c r="AA338" i="1"/>
  <c r="AS338" i="1"/>
  <c r="AA334" i="1"/>
  <c r="AS334" i="1"/>
  <c r="AA330" i="1"/>
  <c r="AS330" i="1"/>
  <c r="AA326" i="1"/>
  <c r="AS326" i="1"/>
  <c r="AA322" i="1"/>
  <c r="AS322" i="1"/>
  <c r="AA318" i="1"/>
  <c r="AS318" i="1"/>
  <c r="AA314" i="1"/>
  <c r="AS314" i="1"/>
  <c r="AA310" i="1"/>
  <c r="AS310" i="1"/>
  <c r="AA306" i="1"/>
  <c r="AS306" i="1"/>
  <c r="AA302" i="1"/>
  <c r="AS302" i="1"/>
  <c r="AA298" i="1"/>
  <c r="AS298" i="1"/>
  <c r="AA294" i="1"/>
  <c r="AS294" i="1"/>
  <c r="AA290" i="1"/>
  <c r="AS290" i="1"/>
  <c r="AA286" i="1"/>
  <c r="AS286" i="1"/>
  <c r="AA282" i="1"/>
  <c r="AS282" i="1"/>
  <c r="AA278" i="1"/>
  <c r="AS278" i="1"/>
  <c r="AA274" i="1"/>
  <c r="AS274" i="1"/>
  <c r="Z339" i="1"/>
  <c r="AR339" i="1"/>
  <c r="Z335" i="1"/>
  <c r="AR335" i="1"/>
  <c r="Z331" i="1"/>
  <c r="AR331" i="1"/>
  <c r="Z327" i="1"/>
  <c r="AR327" i="1"/>
  <c r="Z323" i="1"/>
  <c r="AR323" i="1"/>
  <c r="Z319" i="1"/>
  <c r="AR319" i="1"/>
  <c r="Z315" i="1"/>
  <c r="AR315" i="1"/>
  <c r="Z311" i="1"/>
  <c r="AR311" i="1"/>
  <c r="Z307" i="1"/>
  <c r="AR307" i="1"/>
  <c r="Z303" i="1"/>
  <c r="AR303" i="1"/>
  <c r="Z299" i="1"/>
  <c r="AR299" i="1"/>
  <c r="Z295" i="1"/>
  <c r="AR295" i="1"/>
  <c r="Z291" i="1"/>
  <c r="AR291" i="1"/>
  <c r="Z287" i="1"/>
  <c r="AR287" i="1"/>
  <c r="Z283" i="1"/>
  <c r="AR283" i="1"/>
  <c r="Z279" i="1"/>
  <c r="AR279" i="1"/>
  <c r="Z275" i="1"/>
  <c r="AR275" i="1"/>
  <c r="AA269" i="1"/>
  <c r="AS269" i="1"/>
  <c r="AA265" i="1"/>
  <c r="AS265" i="1"/>
  <c r="AA261" i="1"/>
  <c r="AS261" i="1"/>
  <c r="AA257" i="1"/>
  <c r="AS257" i="1"/>
  <c r="AA253" i="1"/>
  <c r="AS253" i="1"/>
  <c r="AA249" i="1"/>
  <c r="AS249" i="1"/>
  <c r="AA245" i="1"/>
  <c r="AS245" i="1"/>
  <c r="AA241" i="1"/>
  <c r="AS241" i="1"/>
  <c r="AA237" i="1"/>
  <c r="AS237" i="1"/>
  <c r="AA233" i="1"/>
  <c r="AS233" i="1"/>
  <c r="AA229" i="1"/>
  <c r="AS229" i="1"/>
  <c r="AA225" i="1"/>
  <c r="AS225" i="1"/>
  <c r="AA221" i="1"/>
  <c r="AS221" i="1"/>
  <c r="AA217" i="1"/>
  <c r="AS217" i="1"/>
  <c r="AA213" i="1"/>
  <c r="AS213" i="1"/>
  <c r="Z269" i="1"/>
  <c r="AR269" i="1"/>
  <c r="Z265" i="1"/>
  <c r="AR265" i="1"/>
  <c r="Z261" i="1"/>
  <c r="AR261" i="1"/>
  <c r="Z257" i="1"/>
  <c r="AR257" i="1"/>
  <c r="Z253" i="1"/>
  <c r="AR253" i="1"/>
  <c r="Z249" i="1"/>
  <c r="AR249" i="1"/>
  <c r="Z245" i="1"/>
  <c r="AR245" i="1"/>
  <c r="Z241" i="1"/>
  <c r="AR241" i="1"/>
  <c r="Z237" i="1"/>
  <c r="AR237" i="1"/>
  <c r="Z233" i="1"/>
  <c r="AR233" i="1"/>
  <c r="Z229" i="1"/>
  <c r="AR229" i="1"/>
  <c r="Z225" i="1"/>
  <c r="AR225" i="1"/>
  <c r="Z221" i="1"/>
  <c r="AR221" i="1"/>
  <c r="Z217" i="1"/>
  <c r="AR217" i="1"/>
  <c r="Z213" i="1"/>
  <c r="AR213" i="1"/>
  <c r="AA271" i="1"/>
  <c r="AS271" i="1"/>
  <c r="AZ340" i="1"/>
  <c r="AZ334" i="1"/>
  <c r="AZ329" i="1"/>
  <c r="AZ324" i="1"/>
  <c r="AZ318" i="1"/>
  <c r="AZ313" i="1"/>
  <c r="AZ308" i="1"/>
  <c r="AZ302" i="1"/>
  <c r="AZ297" i="1"/>
  <c r="AZ292" i="1"/>
  <c r="AZ286" i="1"/>
  <c r="AZ281" i="1"/>
  <c r="AA337" i="1"/>
  <c r="AS337" i="1"/>
  <c r="AA333" i="1"/>
  <c r="AS333" i="1"/>
  <c r="AA329" i="1"/>
  <c r="AS329" i="1"/>
  <c r="AA325" i="1"/>
  <c r="AS325" i="1"/>
  <c r="AA321" i="1"/>
  <c r="AS321" i="1"/>
  <c r="AA317" i="1"/>
  <c r="AS317" i="1"/>
  <c r="AA313" i="1"/>
  <c r="AS313" i="1"/>
  <c r="AA309" i="1"/>
  <c r="AS309" i="1"/>
  <c r="AA305" i="1"/>
  <c r="AS305" i="1"/>
  <c r="AA301" i="1"/>
  <c r="AS301" i="1"/>
  <c r="AA297" i="1"/>
  <c r="AS297" i="1"/>
  <c r="AA293" i="1"/>
  <c r="AS293" i="1"/>
  <c r="AA289" i="1"/>
  <c r="AS289" i="1"/>
  <c r="AA285" i="1"/>
  <c r="AS285" i="1"/>
  <c r="AA281" i="1"/>
  <c r="AS281" i="1"/>
  <c r="AA277" i="1"/>
  <c r="AS277" i="1"/>
  <c r="AA273" i="1"/>
  <c r="AS273" i="1"/>
  <c r="Z338" i="1"/>
  <c r="AR338" i="1"/>
  <c r="Z334" i="1"/>
  <c r="AR334" i="1"/>
  <c r="Z330" i="1"/>
  <c r="AR330" i="1"/>
  <c r="Z326" i="1"/>
  <c r="AR326" i="1"/>
  <c r="Z322" i="1"/>
  <c r="AR322" i="1"/>
  <c r="Z318" i="1"/>
  <c r="AR318" i="1"/>
  <c r="Z314" i="1"/>
  <c r="AR314" i="1"/>
  <c r="Z310" i="1"/>
  <c r="AR310" i="1"/>
  <c r="Z306" i="1"/>
  <c r="AR306" i="1"/>
  <c r="Z302" i="1"/>
  <c r="AR302" i="1"/>
  <c r="Z298" i="1"/>
  <c r="AR298" i="1"/>
  <c r="Z294" i="1"/>
  <c r="AR294" i="1"/>
  <c r="Z290" i="1"/>
  <c r="AR290" i="1"/>
  <c r="Z286" i="1"/>
  <c r="AR286" i="1"/>
  <c r="Z282" i="1"/>
  <c r="AR282" i="1"/>
  <c r="Z278" i="1"/>
  <c r="AR278" i="1"/>
  <c r="Z274" i="1"/>
  <c r="AR274" i="1"/>
  <c r="AA268" i="1"/>
  <c r="AS268" i="1"/>
  <c r="AA264" i="1"/>
  <c r="AS264" i="1"/>
  <c r="AA260" i="1"/>
  <c r="AS260" i="1"/>
  <c r="AA256" i="1"/>
  <c r="AS256" i="1"/>
  <c r="AA252" i="1"/>
  <c r="AS252" i="1"/>
  <c r="AA248" i="1"/>
  <c r="AS248" i="1"/>
  <c r="AA244" i="1"/>
  <c r="AS244" i="1"/>
  <c r="AA240" i="1"/>
  <c r="AS240" i="1"/>
  <c r="AA236" i="1"/>
  <c r="AS236" i="1"/>
  <c r="AA232" i="1"/>
  <c r="AS232" i="1"/>
  <c r="AA228" i="1"/>
  <c r="AS228" i="1"/>
  <c r="AA224" i="1"/>
  <c r="AS224" i="1"/>
  <c r="AA220" i="1"/>
  <c r="AS220" i="1"/>
  <c r="AA216" i="1"/>
  <c r="AS216" i="1"/>
  <c r="AA212" i="1"/>
  <c r="AS212" i="1"/>
  <c r="Z268" i="1"/>
  <c r="AR268" i="1"/>
  <c r="Z264" i="1"/>
  <c r="AR264" i="1"/>
  <c r="Z260" i="1"/>
  <c r="AR260" i="1"/>
  <c r="Z256" i="1"/>
  <c r="AR256" i="1"/>
  <c r="Z252" i="1"/>
  <c r="AR252" i="1"/>
  <c r="Z248" i="1"/>
  <c r="AR248" i="1"/>
  <c r="Z244" i="1"/>
  <c r="AR244" i="1"/>
  <c r="Z240" i="1"/>
  <c r="AR240" i="1"/>
  <c r="Z236" i="1"/>
  <c r="AR236" i="1"/>
  <c r="Z232" i="1"/>
  <c r="AR232" i="1"/>
  <c r="Z228" i="1"/>
  <c r="AR228" i="1"/>
  <c r="Z224" i="1"/>
  <c r="AR224" i="1"/>
  <c r="Z220" i="1"/>
  <c r="AR220" i="1"/>
  <c r="Z216" i="1"/>
  <c r="AR216" i="1"/>
  <c r="Z212" i="1"/>
  <c r="AR212" i="1"/>
  <c r="AA270" i="1"/>
  <c r="AS270" i="1"/>
  <c r="AZ345" i="1"/>
  <c r="AZ350" i="1"/>
  <c r="AZ357" i="1"/>
  <c r="AZ363" i="1"/>
  <c r="AZ369" i="1"/>
  <c r="AZ377" i="1"/>
  <c r="AZ382" i="1"/>
  <c r="AZ389" i="1"/>
  <c r="AZ395" i="1"/>
  <c r="AZ401" i="1"/>
  <c r="AZ409" i="1"/>
  <c r="AZ346" i="1"/>
  <c r="AZ351" i="1"/>
  <c r="AZ358" i="1"/>
  <c r="AZ365" i="1"/>
  <c r="AZ370" i="1"/>
  <c r="AZ378" i="1"/>
  <c r="AZ383" i="1"/>
  <c r="AZ390" i="1"/>
  <c r="AZ397" i="1"/>
  <c r="AZ402" i="1"/>
  <c r="AZ410" i="1"/>
  <c r="AZ347" i="1"/>
  <c r="AZ361" i="1"/>
  <c r="AZ373" i="1"/>
  <c r="AZ385" i="1"/>
  <c r="AZ398" i="1"/>
  <c r="AZ341" i="1"/>
  <c r="AZ366" i="1"/>
  <c r="AZ393" i="1"/>
  <c r="AZ342" i="1"/>
  <c r="AZ354" i="1"/>
  <c r="AZ367" i="1"/>
  <c r="AZ381" i="1"/>
  <c r="AZ394" i="1"/>
  <c r="AZ406" i="1"/>
  <c r="AZ349" i="1"/>
  <c r="AZ362" i="1"/>
  <c r="AZ374" i="1"/>
  <c r="AZ386" i="1"/>
  <c r="AZ399" i="1"/>
  <c r="AZ353" i="1"/>
  <c r="AZ379" i="1"/>
  <c r="AZ405" i="1"/>
  <c r="AZ355" i="1"/>
  <c r="AZ407" i="1"/>
  <c r="AZ343" i="1"/>
  <c r="AZ403" i="1"/>
  <c r="AZ391" i="1"/>
  <c r="AZ387" i="1"/>
  <c r="AZ371" i="1"/>
  <c r="AZ375" i="1"/>
  <c r="AZ359" i="1"/>
  <c r="AZ408" i="1"/>
  <c r="AZ392" i="1"/>
  <c r="AZ376" i="1"/>
  <c r="AZ360" i="1"/>
  <c r="AZ344" i="1"/>
  <c r="AZ404" i="1"/>
  <c r="AZ388" i="1"/>
  <c r="AZ372" i="1"/>
  <c r="AZ356" i="1"/>
  <c r="AZ400" i="1"/>
  <c r="AZ384" i="1"/>
  <c r="AZ368" i="1"/>
  <c r="AZ352" i="1"/>
  <c r="AZ396" i="1"/>
  <c r="AZ380" i="1"/>
  <c r="AZ364" i="1"/>
  <c r="AZ348" i="1"/>
  <c r="AH343" i="1"/>
  <c r="AH347" i="1"/>
  <c r="AH351" i="1"/>
  <c r="AH355" i="1"/>
  <c r="AH359" i="1"/>
  <c r="AH363" i="1"/>
  <c r="AH367" i="1"/>
  <c r="AH371" i="1"/>
  <c r="AH375" i="1"/>
  <c r="AH379" i="1"/>
  <c r="AH383" i="1"/>
  <c r="AH387" i="1"/>
  <c r="AH391" i="1"/>
  <c r="AH395" i="1"/>
  <c r="AH399" i="1"/>
  <c r="AH403" i="1"/>
  <c r="AH407" i="1"/>
  <c r="AZ338" i="1"/>
  <c r="AZ333" i="1"/>
  <c r="AZ328" i="1"/>
  <c r="AZ322" i="1"/>
  <c r="AZ317" i="1"/>
  <c r="AZ312" i="1"/>
  <c r="AZ306" i="1"/>
  <c r="AZ301" i="1"/>
  <c r="AZ296" i="1"/>
  <c r="AZ290" i="1"/>
  <c r="AZ285" i="1"/>
  <c r="AZ280" i="1"/>
  <c r="AZ274" i="1"/>
  <c r="AA340" i="1"/>
  <c r="AS340" i="1"/>
  <c r="AA336" i="1"/>
  <c r="AS336" i="1"/>
  <c r="AA332" i="1"/>
  <c r="AS332" i="1"/>
  <c r="AA328" i="1"/>
  <c r="AS328" i="1"/>
  <c r="AA324" i="1"/>
  <c r="AS324" i="1"/>
  <c r="AA320" i="1"/>
  <c r="AS320" i="1"/>
  <c r="AA316" i="1"/>
  <c r="AS316" i="1"/>
  <c r="AA312" i="1"/>
  <c r="AS312" i="1"/>
  <c r="AA308" i="1"/>
  <c r="AS308" i="1"/>
  <c r="AA304" i="1"/>
  <c r="AS304" i="1"/>
  <c r="AA300" i="1"/>
  <c r="AS300" i="1"/>
  <c r="AA296" i="1"/>
  <c r="AS296" i="1"/>
  <c r="AA292" i="1"/>
  <c r="AS292" i="1"/>
  <c r="AA288" i="1"/>
  <c r="AS288" i="1"/>
  <c r="AA284" i="1"/>
  <c r="AS284" i="1"/>
  <c r="AA280" i="1"/>
  <c r="AS280" i="1"/>
  <c r="AA276" i="1"/>
  <c r="AS276" i="1"/>
  <c r="AA272" i="1"/>
  <c r="AS272" i="1"/>
  <c r="Z337" i="1"/>
  <c r="AR337" i="1"/>
  <c r="Z333" i="1"/>
  <c r="AR333" i="1"/>
  <c r="Z329" i="1"/>
  <c r="AR329" i="1"/>
  <c r="Z325" i="1"/>
  <c r="AR325" i="1"/>
  <c r="Z321" i="1"/>
  <c r="AR321" i="1"/>
  <c r="Z317" i="1"/>
  <c r="AR317" i="1"/>
  <c r="Z313" i="1"/>
  <c r="AR313" i="1"/>
  <c r="Z309" i="1"/>
  <c r="AR309" i="1"/>
  <c r="Z305" i="1"/>
  <c r="AR305" i="1"/>
  <c r="Z301" i="1"/>
  <c r="AR301" i="1"/>
  <c r="Z297" i="1"/>
  <c r="AR297" i="1"/>
  <c r="Z293" i="1"/>
  <c r="AR293" i="1"/>
  <c r="Z289" i="1"/>
  <c r="AR289" i="1"/>
  <c r="Z285" i="1"/>
  <c r="AR285" i="1"/>
  <c r="Z281" i="1"/>
  <c r="AR281" i="1"/>
  <c r="Z277" i="1"/>
  <c r="AR277" i="1"/>
  <c r="Z273" i="1"/>
  <c r="AR273" i="1"/>
  <c r="AA267" i="1"/>
  <c r="AS267" i="1"/>
  <c r="AA263" i="1"/>
  <c r="AS263" i="1"/>
  <c r="AA259" i="1"/>
  <c r="AS259" i="1"/>
  <c r="AA255" i="1"/>
  <c r="AS255" i="1"/>
  <c r="AA251" i="1"/>
  <c r="AS251" i="1"/>
  <c r="AA247" i="1"/>
  <c r="AS247" i="1"/>
  <c r="AA243" i="1"/>
  <c r="AS243" i="1"/>
  <c r="AA239" i="1"/>
  <c r="AS239" i="1"/>
  <c r="AA235" i="1"/>
  <c r="AS235" i="1"/>
  <c r="AA231" i="1"/>
  <c r="AS231" i="1"/>
  <c r="AA227" i="1"/>
  <c r="AS227" i="1"/>
  <c r="AA223" i="1"/>
  <c r="AS223" i="1"/>
  <c r="AA219" i="1"/>
  <c r="AS219" i="1"/>
  <c r="AA215" i="1"/>
  <c r="AS215" i="1"/>
  <c r="AA211" i="1"/>
  <c r="AS211" i="1"/>
  <c r="Z267" i="1"/>
  <c r="AR267" i="1"/>
  <c r="Z263" i="1"/>
  <c r="AR263" i="1"/>
  <c r="Z259" i="1"/>
  <c r="AR259" i="1"/>
  <c r="Z255" i="1"/>
  <c r="AR255" i="1"/>
  <c r="Z251" i="1"/>
  <c r="AR251" i="1"/>
  <c r="Z247" i="1"/>
  <c r="AR247" i="1"/>
  <c r="Z243" i="1"/>
  <c r="AR243" i="1"/>
  <c r="Z239" i="1"/>
  <c r="AR239" i="1"/>
  <c r="Z235" i="1"/>
  <c r="AR235" i="1"/>
  <c r="Z231" i="1"/>
  <c r="AR231" i="1"/>
  <c r="Z227" i="1"/>
  <c r="AR227" i="1"/>
  <c r="Z223" i="1"/>
  <c r="AR223" i="1"/>
  <c r="Z219" i="1"/>
  <c r="AR219" i="1"/>
  <c r="Z215" i="1"/>
  <c r="AR215" i="1"/>
  <c r="Z211" i="1"/>
  <c r="AR211" i="1"/>
  <c r="Z271" i="1"/>
  <c r="AR271" i="1"/>
  <c r="AH342" i="1"/>
  <c r="AH346" i="1"/>
  <c r="AH350" i="1"/>
  <c r="AH354" i="1"/>
  <c r="AH358" i="1"/>
  <c r="AH362" i="1"/>
  <c r="AH366" i="1"/>
  <c r="AH370" i="1"/>
  <c r="AH374" i="1"/>
  <c r="AH378" i="1"/>
  <c r="AH382" i="1"/>
  <c r="AH386" i="1"/>
  <c r="AH390" i="1"/>
  <c r="AH394" i="1"/>
  <c r="AH398" i="1"/>
  <c r="AH402" i="1"/>
  <c r="AH406" i="1"/>
  <c r="AH410" i="1"/>
  <c r="AF342" i="1"/>
  <c r="AF349" i="1"/>
  <c r="AF357" i="1"/>
  <c r="AF363" i="1"/>
  <c r="AF370" i="1"/>
  <c r="AF378" i="1"/>
  <c r="AF386" i="1"/>
  <c r="AF394" i="1"/>
  <c r="AF402" i="1"/>
  <c r="AF410" i="1"/>
  <c r="AF343" i="1"/>
  <c r="AF350" i="1"/>
  <c r="AF358" i="1"/>
  <c r="AF365" i="1"/>
  <c r="AF373" i="1"/>
  <c r="AF381" i="1"/>
  <c r="AF389" i="1"/>
  <c r="AF397" i="1"/>
  <c r="AF405" i="1"/>
  <c r="AF345" i="1"/>
  <c r="AF353" i="1"/>
  <c r="AF361" i="1"/>
  <c r="AF366" i="1"/>
  <c r="AF374" i="1"/>
  <c r="AF382" i="1"/>
  <c r="AF390" i="1"/>
  <c r="AF398" i="1"/>
  <c r="AF406" i="1"/>
  <c r="AF341" i="1"/>
  <c r="AF369" i="1"/>
  <c r="AF401" i="1"/>
  <c r="AX343" i="1"/>
  <c r="AX349" i="1"/>
  <c r="AX357" i="1"/>
  <c r="AX362" i="1"/>
  <c r="AX369" i="1"/>
  <c r="AX375" i="1"/>
  <c r="AX381" i="1"/>
  <c r="AX389" i="1"/>
  <c r="AX394" i="1"/>
  <c r="AX401" i="1"/>
  <c r="AX407" i="1"/>
  <c r="AF346" i="1"/>
  <c r="AF377" i="1"/>
  <c r="AF409" i="1"/>
  <c r="AX345" i="1"/>
  <c r="AX350" i="1"/>
  <c r="AX358" i="1"/>
  <c r="AX363" i="1"/>
  <c r="AX370" i="1"/>
  <c r="AX377" i="1"/>
  <c r="AX382" i="1"/>
  <c r="AX390" i="1"/>
  <c r="AX395" i="1"/>
  <c r="AX402" i="1"/>
  <c r="AX409" i="1"/>
  <c r="AF354" i="1"/>
  <c r="AX346" i="1"/>
  <c r="AX359" i="1"/>
  <c r="AX373" i="1"/>
  <c r="AX385" i="1"/>
  <c r="AX397" i="1"/>
  <c r="AX410" i="1"/>
  <c r="AX341" i="1"/>
  <c r="AX365" i="1"/>
  <c r="AX391" i="1"/>
  <c r="AX342" i="1"/>
  <c r="AX366" i="1"/>
  <c r="AX393" i="1"/>
  <c r="AF362" i="1"/>
  <c r="AX347" i="1"/>
  <c r="AX361" i="1"/>
  <c r="AX374" i="1"/>
  <c r="AX386" i="1"/>
  <c r="AX398" i="1"/>
  <c r="AF385" i="1"/>
  <c r="AX353" i="1"/>
  <c r="AX378" i="1"/>
  <c r="AX405" i="1"/>
  <c r="AF393" i="1"/>
  <c r="AX354" i="1"/>
  <c r="AX379" i="1"/>
  <c r="AX406" i="1"/>
  <c r="AX367" i="1"/>
  <c r="AF375" i="1"/>
  <c r="AX355" i="1"/>
  <c r="AF395" i="1"/>
  <c r="AX351" i="1"/>
  <c r="AX403" i="1"/>
  <c r="AX399" i="1"/>
  <c r="AX383" i="1"/>
  <c r="AX387" i="1"/>
  <c r="AF347" i="1"/>
  <c r="AX371" i="1"/>
  <c r="AF359" i="1"/>
  <c r="AX396" i="1"/>
  <c r="AX380" i="1"/>
  <c r="AX364" i="1"/>
  <c r="AX348" i="1"/>
  <c r="AF400" i="1"/>
  <c r="AF399" i="1"/>
  <c r="AX408" i="1"/>
  <c r="AX392" i="1"/>
  <c r="AX376" i="1"/>
  <c r="AX360" i="1"/>
  <c r="AF383" i="1"/>
  <c r="AF387" i="1"/>
  <c r="AF396" i="1"/>
  <c r="AF388" i="1"/>
  <c r="AF380" i="1"/>
  <c r="AF372" i="1"/>
  <c r="AF364" i="1"/>
  <c r="AF356" i="1"/>
  <c r="AF348" i="1"/>
  <c r="AF384" i="1"/>
  <c r="AF379" i="1"/>
  <c r="AX404" i="1"/>
  <c r="AX388" i="1"/>
  <c r="AX372" i="1"/>
  <c r="AX356" i="1"/>
  <c r="AF407" i="1"/>
  <c r="AF367" i="1"/>
  <c r="AX344" i="1"/>
  <c r="AF371" i="1"/>
  <c r="AF376" i="1"/>
  <c r="AF391" i="1"/>
  <c r="AF404" i="1"/>
  <c r="AX400" i="1"/>
  <c r="AX384" i="1"/>
  <c r="AX368" i="1"/>
  <c r="AX352" i="1"/>
  <c r="AF408" i="1"/>
  <c r="AF403" i="1"/>
  <c r="AF351" i="1"/>
  <c r="AF355" i="1"/>
  <c r="AF392" i="1"/>
  <c r="AF368" i="1"/>
  <c r="AF360" i="1"/>
  <c r="AF344" i="1"/>
  <c r="AF352" i="1"/>
  <c r="AG347" i="1"/>
  <c r="AG355" i="1"/>
  <c r="AG363" i="1"/>
  <c r="AG368" i="1"/>
  <c r="AG376" i="1"/>
  <c r="AG384" i="1"/>
  <c r="AG392" i="1"/>
  <c r="AG400" i="1"/>
  <c r="AG408" i="1"/>
  <c r="AG343" i="1"/>
  <c r="AG348" i="1"/>
  <c r="AG356" i="1"/>
  <c r="AG364" i="1"/>
  <c r="AG371" i="1"/>
  <c r="AG379" i="1"/>
  <c r="AG387" i="1"/>
  <c r="AG395" i="1"/>
  <c r="AG403" i="1"/>
  <c r="AG409" i="1"/>
  <c r="AG344" i="1"/>
  <c r="AG351" i="1"/>
  <c r="AG359" i="1"/>
  <c r="AG365" i="1"/>
  <c r="AG372" i="1"/>
  <c r="AG380" i="1"/>
  <c r="AG388" i="1"/>
  <c r="AG396" i="1"/>
  <c r="AG404" i="1"/>
  <c r="AG360" i="1"/>
  <c r="AG391" i="1"/>
  <c r="AY343" i="1"/>
  <c r="AY351" i="1"/>
  <c r="AY356" i="1"/>
  <c r="AY363" i="1"/>
  <c r="AY369" i="1"/>
  <c r="AY375" i="1"/>
  <c r="AY383" i="1"/>
  <c r="AY388" i="1"/>
  <c r="AY395" i="1"/>
  <c r="AY401" i="1"/>
  <c r="AY407" i="1"/>
  <c r="AG367" i="1"/>
  <c r="AG399" i="1"/>
  <c r="AY344" i="1"/>
  <c r="AY352" i="1"/>
  <c r="AY357" i="1"/>
  <c r="AY364" i="1"/>
  <c r="AY371" i="1"/>
  <c r="AY376" i="1"/>
  <c r="AY384" i="1"/>
  <c r="AY389" i="1"/>
  <c r="AY396" i="1"/>
  <c r="AY403" i="1"/>
  <c r="AY408" i="1"/>
  <c r="AG345" i="1"/>
  <c r="AG407" i="1"/>
  <c r="AY353" i="1"/>
  <c r="AY367" i="1"/>
  <c r="AY379" i="1"/>
  <c r="AY391" i="1"/>
  <c r="AY404" i="1"/>
  <c r="AG375" i="1"/>
  <c r="AY359" i="1"/>
  <c r="AY385" i="1"/>
  <c r="AG383" i="1"/>
  <c r="AY348" i="1"/>
  <c r="AY360" i="1"/>
  <c r="AY373" i="1"/>
  <c r="AY387" i="1"/>
  <c r="AY400" i="1"/>
  <c r="AG352" i="1"/>
  <c r="AY341" i="1"/>
  <c r="AY355" i="1"/>
  <c r="AY368" i="1"/>
  <c r="AY380" i="1"/>
  <c r="AY392" i="1"/>
  <c r="AY405" i="1"/>
  <c r="AY347" i="1"/>
  <c r="AY372" i="1"/>
  <c r="AY399" i="1"/>
  <c r="AY361" i="1"/>
  <c r="AY349" i="1"/>
  <c r="AY409" i="1"/>
  <c r="AY345" i="1"/>
  <c r="AY397" i="1"/>
  <c r="AG349" i="1"/>
  <c r="AY381" i="1"/>
  <c r="AY365" i="1"/>
  <c r="AG397" i="1"/>
  <c r="AY393" i="1"/>
  <c r="AG393" i="1"/>
  <c r="AY377" i="1"/>
  <c r="AG377" i="1"/>
  <c r="AG361" i="1"/>
  <c r="AY406" i="1"/>
  <c r="AY390" i="1"/>
  <c r="AY374" i="1"/>
  <c r="AY358" i="1"/>
  <c r="AY342" i="1"/>
  <c r="AG369" i="1"/>
  <c r="AG357" i="1"/>
  <c r="AG402" i="1"/>
  <c r="AG386" i="1"/>
  <c r="AG370" i="1"/>
  <c r="AG354" i="1"/>
  <c r="AG341" i="1"/>
  <c r="AG381" i="1"/>
  <c r="AY402" i="1"/>
  <c r="AY386" i="1"/>
  <c r="AY370" i="1"/>
  <c r="AY354" i="1"/>
  <c r="AG353" i="1"/>
  <c r="AG405" i="1"/>
  <c r="AG398" i="1"/>
  <c r="AG382" i="1"/>
  <c r="AG366" i="1"/>
  <c r="AG350" i="1"/>
  <c r="AY398" i="1"/>
  <c r="AY382" i="1"/>
  <c r="AY366" i="1"/>
  <c r="AY350" i="1"/>
  <c r="AG401" i="1"/>
  <c r="AG389" i="1"/>
  <c r="AG410" i="1"/>
  <c r="AG394" i="1"/>
  <c r="AG378" i="1"/>
  <c r="AG362" i="1"/>
  <c r="AG346" i="1"/>
  <c r="AY410" i="1"/>
  <c r="AY394" i="1"/>
  <c r="AY378" i="1"/>
  <c r="AY362" i="1"/>
  <c r="AY346" i="1"/>
  <c r="AG385" i="1"/>
  <c r="AG373" i="1"/>
  <c r="AG406" i="1"/>
  <c r="AG390" i="1"/>
  <c r="AG374" i="1"/>
  <c r="AG358" i="1"/>
  <c r="AG342" i="1"/>
  <c r="AZ337" i="1"/>
  <c r="AZ332" i="1"/>
  <c r="AZ326" i="1"/>
  <c r="AZ321" i="1"/>
  <c r="AZ316" i="1"/>
  <c r="AZ310" i="1"/>
  <c r="AZ305" i="1"/>
  <c r="AZ300" i="1"/>
  <c r="AZ294" i="1"/>
  <c r="AZ289" i="1"/>
  <c r="AZ284" i="1"/>
  <c r="AZ278" i="1"/>
  <c r="AZ273" i="1"/>
  <c r="AA339" i="1"/>
  <c r="AS339" i="1"/>
  <c r="AA335" i="1"/>
  <c r="AS335" i="1"/>
  <c r="AA331" i="1"/>
  <c r="AS331" i="1"/>
  <c r="AA327" i="1"/>
  <c r="AS327" i="1"/>
  <c r="AA323" i="1"/>
  <c r="AS323" i="1"/>
  <c r="AA319" i="1"/>
  <c r="AS319" i="1"/>
  <c r="AA315" i="1"/>
  <c r="AS315" i="1"/>
  <c r="AA311" i="1"/>
  <c r="AS311" i="1"/>
  <c r="AA307" i="1"/>
  <c r="AS307" i="1"/>
  <c r="AA303" i="1"/>
  <c r="AS303" i="1"/>
  <c r="AA299" i="1"/>
  <c r="AS299" i="1"/>
  <c r="AA295" i="1"/>
  <c r="AS295" i="1"/>
  <c r="AA291" i="1"/>
  <c r="AS291" i="1"/>
  <c r="AA287" i="1"/>
  <c r="AS287" i="1"/>
  <c r="AA283" i="1"/>
  <c r="AS283" i="1"/>
  <c r="AA279" i="1"/>
  <c r="AS279" i="1"/>
  <c r="AA275" i="1"/>
  <c r="AS275" i="1"/>
  <c r="Z340" i="1"/>
  <c r="AR340" i="1"/>
  <c r="Z336" i="1"/>
  <c r="AR336" i="1"/>
  <c r="Z332" i="1"/>
  <c r="AR332" i="1"/>
  <c r="Z328" i="1"/>
  <c r="AR328" i="1"/>
  <c r="Z324" i="1"/>
  <c r="AR324" i="1"/>
  <c r="Z320" i="1"/>
  <c r="AR320" i="1"/>
  <c r="Z316" i="1"/>
  <c r="AR316" i="1"/>
  <c r="Z312" i="1"/>
  <c r="AR312" i="1"/>
  <c r="Z308" i="1"/>
  <c r="AR308" i="1"/>
  <c r="Z304" i="1"/>
  <c r="AR304" i="1"/>
  <c r="Z300" i="1"/>
  <c r="AR300" i="1"/>
  <c r="Z296" i="1"/>
  <c r="AR296" i="1"/>
  <c r="Z292" i="1"/>
  <c r="AR292" i="1"/>
  <c r="Z288" i="1"/>
  <c r="AR288" i="1"/>
  <c r="Z284" i="1"/>
  <c r="AR284" i="1"/>
  <c r="Z280" i="1"/>
  <c r="AR280" i="1"/>
  <c r="Z276" i="1"/>
  <c r="AR276" i="1"/>
  <c r="Z272" i="1"/>
  <c r="AR272" i="1"/>
  <c r="AU266" i="1"/>
  <c r="AU262" i="1"/>
  <c r="AU258" i="1"/>
  <c r="AU254" i="1"/>
  <c r="AU250" i="1"/>
  <c r="AU246" i="1"/>
  <c r="AU242" i="1"/>
  <c r="AU238" i="1"/>
  <c r="AU234" i="1"/>
  <c r="AU230" i="1"/>
  <c r="AU226" i="1"/>
  <c r="AU222" i="1"/>
  <c r="AU218" i="1"/>
  <c r="AU214" i="1"/>
  <c r="AU210" i="1"/>
  <c r="AT266" i="1"/>
  <c r="AT262" i="1"/>
  <c r="AT258" i="1"/>
  <c r="AT254" i="1"/>
  <c r="AT250" i="1"/>
  <c r="AT246" i="1"/>
  <c r="AT242" i="1"/>
  <c r="AT238" i="1"/>
  <c r="AT234" i="1"/>
  <c r="AT230" i="1"/>
  <c r="AT226" i="1"/>
  <c r="AT222" i="1"/>
  <c r="AT218" i="1"/>
  <c r="AT214" i="1"/>
  <c r="AT210" i="1"/>
  <c r="AT270" i="1"/>
  <c r="AU338" i="1"/>
  <c r="AU334" i="1"/>
  <c r="AU330" i="1"/>
  <c r="AU326" i="1"/>
  <c r="AU322" i="1"/>
  <c r="AU318" i="1"/>
  <c r="AU314" i="1"/>
  <c r="AU310" i="1"/>
  <c r="AU306" i="1"/>
  <c r="AU302" i="1"/>
  <c r="AU298" i="1"/>
  <c r="AU294" i="1"/>
  <c r="AU290" i="1"/>
  <c r="AU286" i="1"/>
  <c r="AU282" i="1"/>
  <c r="AU278" i="1"/>
  <c r="AU274" i="1"/>
  <c r="AT339" i="1"/>
  <c r="AT335" i="1"/>
  <c r="AT331" i="1"/>
  <c r="AT327" i="1"/>
  <c r="AT323" i="1"/>
  <c r="AT319" i="1"/>
  <c r="AT315" i="1"/>
  <c r="AT311" i="1"/>
  <c r="AT307" i="1"/>
  <c r="AT303" i="1"/>
  <c r="AT299" i="1"/>
  <c r="AT295" i="1"/>
  <c r="AT291" i="1"/>
  <c r="AT287" i="1"/>
  <c r="AT283" i="1"/>
  <c r="AT279" i="1"/>
  <c r="AT275" i="1"/>
  <c r="AU269" i="1"/>
  <c r="AU265" i="1"/>
  <c r="AU261" i="1"/>
  <c r="AU257" i="1"/>
  <c r="AU253" i="1"/>
  <c r="AU249" i="1"/>
  <c r="AU245" i="1"/>
  <c r="AU241" i="1"/>
  <c r="AU237" i="1"/>
  <c r="AU233" i="1"/>
  <c r="AU229" i="1"/>
  <c r="AU225" i="1"/>
  <c r="AU221" i="1"/>
  <c r="AU217" i="1"/>
  <c r="AU213" i="1"/>
  <c r="AT269" i="1"/>
  <c r="AT265" i="1"/>
  <c r="AT261" i="1"/>
  <c r="AT257" i="1"/>
  <c r="AT253" i="1"/>
  <c r="AT249" i="1"/>
  <c r="AT245" i="1"/>
  <c r="AT241" i="1"/>
  <c r="AT237" i="1"/>
  <c r="AT233" i="1"/>
  <c r="AT229" i="1"/>
  <c r="AT225" i="1"/>
  <c r="AT221" i="1"/>
  <c r="AT217" i="1"/>
  <c r="AT213" i="1"/>
  <c r="AU271" i="1"/>
  <c r="AU337" i="1"/>
  <c r="AU333" i="1"/>
  <c r="AU329" i="1"/>
  <c r="AU325" i="1"/>
  <c r="AU321" i="1"/>
  <c r="AU317" i="1"/>
  <c r="AU313" i="1"/>
  <c r="AU309" i="1"/>
  <c r="AU305" i="1"/>
  <c r="AU301" i="1"/>
  <c r="AU297" i="1"/>
  <c r="AU293" i="1"/>
  <c r="AU289" i="1"/>
  <c r="AU285" i="1"/>
  <c r="AU281" i="1"/>
  <c r="AU277" i="1"/>
  <c r="AU273" i="1"/>
  <c r="AT338" i="1"/>
  <c r="AT334" i="1"/>
  <c r="AT330" i="1"/>
  <c r="AT326" i="1"/>
  <c r="AT322" i="1"/>
  <c r="AT318" i="1"/>
  <c r="AT314" i="1"/>
  <c r="AT310" i="1"/>
  <c r="AT306" i="1"/>
  <c r="AT302" i="1"/>
  <c r="AT298" i="1"/>
  <c r="AT294" i="1"/>
  <c r="AT290" i="1"/>
  <c r="AT286" i="1"/>
  <c r="AT282" i="1"/>
  <c r="AT278" i="1"/>
  <c r="AT274" i="1"/>
  <c r="AU268" i="1"/>
  <c r="AU264" i="1"/>
  <c r="AU260" i="1"/>
  <c r="AU256" i="1"/>
  <c r="AU252" i="1"/>
  <c r="AU248" i="1"/>
  <c r="AU244" i="1"/>
  <c r="AU240" i="1"/>
  <c r="AU236" i="1"/>
  <c r="AU232" i="1"/>
  <c r="AU228" i="1"/>
  <c r="AU224" i="1"/>
  <c r="AU220" i="1"/>
  <c r="AU216" i="1"/>
  <c r="AU212" i="1"/>
  <c r="AT268" i="1"/>
  <c r="AT264" i="1"/>
  <c r="AT260" i="1"/>
  <c r="AT256" i="1"/>
  <c r="AT252" i="1"/>
  <c r="AT248" i="1"/>
  <c r="AT244" i="1"/>
  <c r="AT240" i="1"/>
  <c r="AT236" i="1"/>
  <c r="AT232" i="1"/>
  <c r="AT228" i="1"/>
  <c r="AT224" i="1"/>
  <c r="AT220" i="1"/>
  <c r="AT216" i="1"/>
  <c r="AT212" i="1"/>
  <c r="AU270" i="1"/>
  <c r="AU340" i="1"/>
  <c r="AU336" i="1"/>
  <c r="AU332" i="1"/>
  <c r="AU328" i="1"/>
  <c r="AU324" i="1"/>
  <c r="AU320" i="1"/>
  <c r="AU316" i="1"/>
  <c r="AU312" i="1"/>
  <c r="AU308" i="1"/>
  <c r="AU304" i="1"/>
  <c r="AU300" i="1"/>
  <c r="AU296" i="1"/>
  <c r="AU292" i="1"/>
  <c r="AU288" i="1"/>
  <c r="AU284" i="1"/>
  <c r="AU280" i="1"/>
  <c r="AU276" i="1"/>
  <c r="AU272" i="1"/>
  <c r="AT337" i="1"/>
  <c r="AT333" i="1"/>
  <c r="AT329" i="1"/>
  <c r="AT325" i="1"/>
  <c r="AT321" i="1"/>
  <c r="AT317" i="1"/>
  <c r="AT313" i="1"/>
  <c r="AT309" i="1"/>
  <c r="AT305" i="1"/>
  <c r="AT301" i="1"/>
  <c r="AT297" i="1"/>
  <c r="AT293" i="1"/>
  <c r="AT289" i="1"/>
  <c r="AT285" i="1"/>
  <c r="AT281" i="1"/>
  <c r="AT277" i="1"/>
  <c r="AT273" i="1"/>
  <c r="AU267" i="1"/>
  <c r="AU263" i="1"/>
  <c r="AU259" i="1"/>
  <c r="AU255" i="1"/>
  <c r="AU251" i="1"/>
  <c r="AU247" i="1"/>
  <c r="AU243" i="1"/>
  <c r="AU239" i="1"/>
  <c r="AU235" i="1"/>
  <c r="AU231" i="1"/>
  <c r="AU227" i="1"/>
  <c r="AU223" i="1"/>
  <c r="AU219" i="1"/>
  <c r="AU215" i="1"/>
  <c r="AU211" i="1"/>
  <c r="AT267" i="1"/>
  <c r="AT263" i="1"/>
  <c r="AT259" i="1"/>
  <c r="AT255" i="1"/>
  <c r="AT251" i="1"/>
  <c r="AT247" i="1"/>
  <c r="AT243" i="1"/>
  <c r="AT239" i="1"/>
  <c r="AT235" i="1"/>
  <c r="AT231" i="1"/>
  <c r="AT227" i="1"/>
  <c r="AT223" i="1"/>
  <c r="AT219" i="1"/>
  <c r="AT215" i="1"/>
  <c r="AT211" i="1"/>
  <c r="AT271" i="1"/>
  <c r="AU339" i="1"/>
  <c r="AU335" i="1"/>
  <c r="AU331" i="1"/>
  <c r="AU327" i="1"/>
  <c r="AU323" i="1"/>
  <c r="AU319" i="1"/>
  <c r="AU315" i="1"/>
  <c r="AU311" i="1"/>
  <c r="AU307" i="1"/>
  <c r="AU303" i="1"/>
  <c r="AU299" i="1"/>
  <c r="AU295" i="1"/>
  <c r="AU291" i="1"/>
  <c r="AU287" i="1"/>
  <c r="AU283" i="1"/>
  <c r="AU279" i="1"/>
  <c r="AU275" i="1"/>
  <c r="AT340" i="1"/>
  <c r="AT336" i="1"/>
  <c r="AT332" i="1"/>
  <c r="AT328" i="1"/>
  <c r="AT324" i="1"/>
  <c r="AT320" i="1"/>
  <c r="AT316" i="1"/>
  <c r="AT312" i="1"/>
  <c r="AT308" i="1"/>
  <c r="AT304" i="1"/>
  <c r="AT300" i="1"/>
  <c r="AT296" i="1"/>
  <c r="AT292" i="1"/>
  <c r="AT288" i="1"/>
  <c r="AT284" i="1"/>
  <c r="AT280" i="1"/>
  <c r="AT276" i="1"/>
  <c r="AT272" i="1"/>
  <c r="AC266" i="1"/>
  <c r="AC250" i="1"/>
  <c r="AC246" i="1"/>
  <c r="AC242" i="1"/>
  <c r="AC234" i="1"/>
  <c r="AC230" i="1"/>
  <c r="AC226" i="1"/>
  <c r="AC222" i="1"/>
  <c r="AC218" i="1"/>
  <c r="AC214" i="1"/>
  <c r="AC210" i="1"/>
  <c r="AB266" i="1"/>
  <c r="AB262" i="1"/>
  <c r="AB258" i="1"/>
  <c r="AB254" i="1"/>
  <c r="AB250" i="1"/>
  <c r="AB246" i="1"/>
  <c r="AB242" i="1"/>
  <c r="AB238" i="1"/>
  <c r="AB234" i="1"/>
  <c r="AB230" i="1"/>
  <c r="AB226" i="1"/>
  <c r="AB222" i="1"/>
  <c r="AB218" i="1"/>
  <c r="AB214" i="1"/>
  <c r="AB270" i="1"/>
  <c r="AC338" i="1"/>
  <c r="AC334" i="1"/>
  <c r="AC330" i="1"/>
  <c r="AC326" i="1"/>
  <c r="AC322" i="1"/>
  <c r="AC318" i="1"/>
  <c r="AC314" i="1"/>
  <c r="AC310" i="1"/>
  <c r="AC306" i="1"/>
  <c r="AC302" i="1"/>
  <c r="AC298" i="1"/>
  <c r="AC294" i="1"/>
  <c r="AC290" i="1"/>
  <c r="AC286" i="1"/>
  <c r="AC282" i="1"/>
  <c r="AC278" i="1"/>
  <c r="AC274" i="1"/>
  <c r="AB339" i="1"/>
  <c r="AB335" i="1"/>
  <c r="AB331" i="1"/>
  <c r="AB327" i="1"/>
  <c r="AB323" i="1"/>
  <c r="AB319" i="1"/>
  <c r="AB315" i="1"/>
  <c r="AB311" i="1"/>
  <c r="AB307" i="1"/>
  <c r="AB303" i="1"/>
  <c r="AB299" i="1"/>
  <c r="AB295" i="1"/>
  <c r="AB291" i="1"/>
  <c r="AB287" i="1"/>
  <c r="AB283" i="1"/>
  <c r="AB279" i="1"/>
  <c r="AB275" i="1"/>
  <c r="AC258" i="1"/>
  <c r="AC238" i="1"/>
  <c r="AB210" i="1"/>
  <c r="AC269" i="1"/>
  <c r="AC265" i="1"/>
  <c r="AC261" i="1"/>
  <c r="AC257" i="1"/>
  <c r="AC253" i="1"/>
  <c r="AC249" i="1"/>
  <c r="AC245" i="1"/>
  <c r="AC241" i="1"/>
  <c r="AC237" i="1"/>
  <c r="AC233" i="1"/>
  <c r="AC229" i="1"/>
  <c r="AC225" i="1"/>
  <c r="AC221" i="1"/>
  <c r="AC217" i="1"/>
  <c r="AC213" i="1"/>
  <c r="AB269" i="1"/>
  <c r="AB265" i="1"/>
  <c r="AB261" i="1"/>
  <c r="AB257" i="1"/>
  <c r="AB253" i="1"/>
  <c r="AB249" i="1"/>
  <c r="AB245" i="1"/>
  <c r="AB241" i="1"/>
  <c r="AB237" i="1"/>
  <c r="AB233" i="1"/>
  <c r="AB229" i="1"/>
  <c r="AB225" i="1"/>
  <c r="AB221" i="1"/>
  <c r="AB217" i="1"/>
  <c r="AB213" i="1"/>
  <c r="AC271" i="1"/>
  <c r="AC337" i="1"/>
  <c r="AC333" i="1"/>
  <c r="AC329" i="1"/>
  <c r="AC325" i="1"/>
  <c r="AC321" i="1"/>
  <c r="AC317" i="1"/>
  <c r="AC313" i="1"/>
  <c r="AC309" i="1"/>
  <c r="AC305" i="1"/>
  <c r="AC301" i="1"/>
  <c r="AC297" i="1"/>
  <c r="AC293" i="1"/>
  <c r="AC289" i="1"/>
  <c r="AC285" i="1"/>
  <c r="AC281" i="1"/>
  <c r="AC277" i="1"/>
  <c r="AC273" i="1"/>
  <c r="AB338" i="1"/>
  <c r="AB334" i="1"/>
  <c r="AB330" i="1"/>
  <c r="AB326" i="1"/>
  <c r="AB322" i="1"/>
  <c r="AB318" i="1"/>
  <c r="AB314" i="1"/>
  <c r="AB310" i="1"/>
  <c r="AB306" i="1"/>
  <c r="AB302" i="1"/>
  <c r="AB298" i="1"/>
  <c r="AB294" i="1"/>
  <c r="AB290" i="1"/>
  <c r="AB286" i="1"/>
  <c r="AB282" i="1"/>
  <c r="AB278" i="1"/>
  <c r="AB274" i="1"/>
  <c r="AC254" i="1"/>
  <c r="AC268" i="1"/>
  <c r="AC264" i="1"/>
  <c r="AC260" i="1"/>
  <c r="AC256" i="1"/>
  <c r="AC252" i="1"/>
  <c r="AC248" i="1"/>
  <c r="AC244" i="1"/>
  <c r="AC240" i="1"/>
  <c r="AC236" i="1"/>
  <c r="AC232" i="1"/>
  <c r="AC228" i="1"/>
  <c r="AC224" i="1"/>
  <c r="AC220" i="1"/>
  <c r="AC216" i="1"/>
  <c r="AC212" i="1"/>
  <c r="AB268" i="1"/>
  <c r="AB264" i="1"/>
  <c r="AB260" i="1"/>
  <c r="AB256" i="1"/>
  <c r="AB252" i="1"/>
  <c r="AB248" i="1"/>
  <c r="AB244" i="1"/>
  <c r="AB240" i="1"/>
  <c r="AB236" i="1"/>
  <c r="AB232" i="1"/>
  <c r="AB228" i="1"/>
  <c r="AB224" i="1"/>
  <c r="AB220" i="1"/>
  <c r="AB216" i="1"/>
  <c r="AB212" i="1"/>
  <c r="AC270" i="1"/>
  <c r="AC340" i="1"/>
  <c r="AC336" i="1"/>
  <c r="AC332" i="1"/>
  <c r="AC328" i="1"/>
  <c r="AC324" i="1"/>
  <c r="AC320" i="1"/>
  <c r="AC316" i="1"/>
  <c r="AC312" i="1"/>
  <c r="AC308" i="1"/>
  <c r="AC304" i="1"/>
  <c r="AC300" i="1"/>
  <c r="AC296" i="1"/>
  <c r="AC292" i="1"/>
  <c r="AC288" i="1"/>
  <c r="AC284" i="1"/>
  <c r="AC280" i="1"/>
  <c r="AC276" i="1"/>
  <c r="AC272" i="1"/>
  <c r="AB337" i="1"/>
  <c r="AB333" i="1"/>
  <c r="AB329" i="1"/>
  <c r="AB325" i="1"/>
  <c r="AB321" i="1"/>
  <c r="AB317" i="1"/>
  <c r="AB313" i="1"/>
  <c r="AB309" i="1"/>
  <c r="AB305" i="1"/>
  <c r="AB301" i="1"/>
  <c r="AB297" i="1"/>
  <c r="AB293" i="1"/>
  <c r="AB289" i="1"/>
  <c r="AB285" i="1"/>
  <c r="AB281" i="1"/>
  <c r="AB277" i="1"/>
  <c r="AB273" i="1"/>
  <c r="AC262" i="1"/>
  <c r="AC267" i="1"/>
  <c r="AC263" i="1"/>
  <c r="AC259" i="1"/>
  <c r="AC255" i="1"/>
  <c r="AC251" i="1"/>
  <c r="AC247" i="1"/>
  <c r="AC243" i="1"/>
  <c r="AC239" i="1"/>
  <c r="AC235" i="1"/>
  <c r="AC231" i="1"/>
  <c r="AC227" i="1"/>
  <c r="AC223" i="1"/>
  <c r="AC219" i="1"/>
  <c r="AC215" i="1"/>
  <c r="AC211" i="1"/>
  <c r="AB267" i="1"/>
  <c r="AB263" i="1"/>
  <c r="AB259" i="1"/>
  <c r="AB255" i="1"/>
  <c r="AB251" i="1"/>
  <c r="AB247" i="1"/>
  <c r="AB243" i="1"/>
  <c r="AB239" i="1"/>
  <c r="AB235" i="1"/>
  <c r="AB231" i="1"/>
  <c r="AB227" i="1"/>
  <c r="AB223" i="1"/>
  <c r="AB219" i="1"/>
  <c r="AB215" i="1"/>
  <c r="AB211" i="1"/>
  <c r="AB271" i="1"/>
  <c r="AC339" i="1"/>
  <c r="AC335" i="1"/>
  <c r="AC331" i="1"/>
  <c r="AC327" i="1"/>
  <c r="AC323" i="1"/>
  <c r="AC319" i="1"/>
  <c r="AC315" i="1"/>
  <c r="AC311" i="1"/>
  <c r="AC307" i="1"/>
  <c r="AC303" i="1"/>
  <c r="AC299" i="1"/>
  <c r="AC295" i="1"/>
  <c r="AC291" i="1"/>
  <c r="AC287" i="1"/>
  <c r="AC283" i="1"/>
  <c r="AC279" i="1"/>
  <c r="AC275" i="1"/>
  <c r="AB340" i="1"/>
  <c r="AB336" i="1"/>
  <c r="AB332" i="1"/>
  <c r="AB328" i="1"/>
  <c r="AB324" i="1"/>
  <c r="AB320" i="1"/>
  <c r="AB316" i="1"/>
  <c r="AB312" i="1"/>
  <c r="AB308" i="1"/>
  <c r="AB304" i="1"/>
  <c r="AB300" i="1"/>
  <c r="AB296" i="1"/>
  <c r="AB292" i="1"/>
  <c r="AB288" i="1"/>
  <c r="AB284" i="1"/>
  <c r="AB280" i="1"/>
  <c r="AB276" i="1"/>
  <c r="AB272" i="1"/>
  <c r="AW338" i="1"/>
  <c r="AW334" i="1"/>
  <c r="AW330" i="1"/>
  <c r="AW322" i="1"/>
  <c r="AW318" i="1"/>
  <c r="AW314" i="1"/>
  <c r="AW310" i="1"/>
  <c r="AW306" i="1"/>
  <c r="AW298" i="1"/>
  <c r="AW290" i="1"/>
  <c r="AW278" i="1"/>
  <c r="AW274" i="1"/>
  <c r="AV339" i="1"/>
  <c r="AV335" i="1"/>
  <c r="AV331" i="1"/>
  <c r="AV327" i="1"/>
  <c r="AV323" i="1"/>
  <c r="AV319" i="1"/>
  <c r="AV315" i="1"/>
  <c r="AV311" i="1"/>
  <c r="AV307" i="1"/>
  <c r="AV303" i="1"/>
  <c r="AV299" i="1"/>
  <c r="AV295" i="1"/>
  <c r="AV291" i="1"/>
  <c r="AV287" i="1"/>
  <c r="AV283" i="1"/>
  <c r="AV279" i="1"/>
  <c r="AV275" i="1"/>
  <c r="AW337" i="1"/>
  <c r="AW333" i="1"/>
  <c r="AW325" i="1"/>
  <c r="AW313" i="1"/>
  <c r="AW305" i="1"/>
  <c r="AW297" i="1"/>
  <c r="AW289" i="1"/>
  <c r="AW281" i="1"/>
  <c r="AW273" i="1"/>
  <c r="AV334" i="1"/>
  <c r="AV330" i="1"/>
  <c r="AV326" i="1"/>
  <c r="AV318" i="1"/>
  <c r="AV314" i="1"/>
  <c r="AV310" i="1"/>
  <c r="AV302" i="1"/>
  <c r="AH298" i="1"/>
  <c r="AV294" i="1"/>
  <c r="AV286" i="1"/>
  <c r="AV278" i="1"/>
  <c r="AH337" i="1"/>
  <c r="AH329" i="1"/>
  <c r="AH321" i="1"/>
  <c r="AH313" i="1"/>
  <c r="AH305" i="1"/>
  <c r="AH297" i="1"/>
  <c r="AH281" i="1"/>
  <c r="AH294" i="1"/>
  <c r="AH326" i="1"/>
  <c r="AE269" i="1"/>
  <c r="AW269" i="1"/>
  <c r="AE257" i="1"/>
  <c r="AW257" i="1"/>
  <c r="AE245" i="1"/>
  <c r="AW245" i="1"/>
  <c r="AE233" i="1"/>
  <c r="AW233" i="1"/>
  <c r="AE221" i="1"/>
  <c r="AW221" i="1"/>
  <c r="AD269" i="1"/>
  <c r="AV269" i="1"/>
  <c r="AD257" i="1"/>
  <c r="AV257" i="1"/>
  <c r="AD245" i="1"/>
  <c r="AV245" i="1"/>
  <c r="AD233" i="1"/>
  <c r="AV233" i="1"/>
  <c r="AD221" i="1"/>
  <c r="AV221" i="1"/>
  <c r="AD213" i="1"/>
  <c r="AV213" i="1"/>
  <c r="AE326" i="1"/>
  <c r="AW326" i="1"/>
  <c r="AE302" i="1"/>
  <c r="AW302" i="1"/>
  <c r="AE294" i="1"/>
  <c r="AW294" i="1"/>
  <c r="AE286" i="1"/>
  <c r="AW286" i="1"/>
  <c r="AW282" i="1"/>
  <c r="AE265" i="1"/>
  <c r="AW265" i="1"/>
  <c r="AE253" i="1"/>
  <c r="AW253" i="1"/>
  <c r="AE241" i="1"/>
  <c r="AW241" i="1"/>
  <c r="AE229" i="1"/>
  <c r="AW229" i="1"/>
  <c r="AE217" i="1"/>
  <c r="AW217" i="1"/>
  <c r="AD261" i="1"/>
  <c r="AV261" i="1"/>
  <c r="AD249" i="1"/>
  <c r="AV249" i="1"/>
  <c r="AD237" i="1"/>
  <c r="AV237" i="1"/>
  <c r="AD225" i="1"/>
  <c r="AV225" i="1"/>
  <c r="AD217" i="1"/>
  <c r="AV217" i="1"/>
  <c r="AE268" i="1"/>
  <c r="AW268" i="1"/>
  <c r="AE264" i="1"/>
  <c r="AW264" i="1"/>
  <c r="AE260" i="1"/>
  <c r="AW260" i="1"/>
  <c r="AE256" i="1"/>
  <c r="AW256" i="1"/>
  <c r="AE252" i="1"/>
  <c r="AW252" i="1"/>
  <c r="AE248" i="1"/>
  <c r="AW248" i="1"/>
  <c r="AE244" i="1"/>
  <c r="AW244" i="1"/>
  <c r="AE240" i="1"/>
  <c r="AW240" i="1"/>
  <c r="AE236" i="1"/>
  <c r="AW236" i="1"/>
  <c r="AE232" i="1"/>
  <c r="AW232" i="1"/>
  <c r="AE228" i="1"/>
  <c r="AW228" i="1"/>
  <c r="AE224" i="1"/>
  <c r="AW224" i="1"/>
  <c r="AE220" i="1"/>
  <c r="AW220" i="1"/>
  <c r="AE216" i="1"/>
  <c r="AW216" i="1"/>
  <c r="AE212" i="1"/>
  <c r="AW212" i="1"/>
  <c r="AD268" i="1"/>
  <c r="AV268" i="1"/>
  <c r="AD264" i="1"/>
  <c r="AV264" i="1"/>
  <c r="AD260" i="1"/>
  <c r="AV260" i="1"/>
  <c r="AD256" i="1"/>
  <c r="AV256" i="1"/>
  <c r="AD252" i="1"/>
  <c r="AV252" i="1"/>
  <c r="AD248" i="1"/>
  <c r="AV248" i="1"/>
  <c r="AD244" i="1"/>
  <c r="AV244" i="1"/>
  <c r="AD240" i="1"/>
  <c r="AV240" i="1"/>
  <c r="AD236" i="1"/>
  <c r="AV236" i="1"/>
  <c r="AD232" i="1"/>
  <c r="AV232" i="1"/>
  <c r="AD228" i="1"/>
  <c r="AV228" i="1"/>
  <c r="AD224" i="1"/>
  <c r="AV224" i="1"/>
  <c r="AD220" i="1"/>
  <c r="AV220" i="1"/>
  <c r="AD216" i="1"/>
  <c r="AV216" i="1"/>
  <c r="AD212" i="1"/>
  <c r="AV212" i="1"/>
  <c r="AE270" i="1"/>
  <c r="AW270" i="1"/>
  <c r="AE329" i="1"/>
  <c r="AW329" i="1"/>
  <c r="AE321" i="1"/>
  <c r="AW321" i="1"/>
  <c r="AE317" i="1"/>
  <c r="AW317" i="1"/>
  <c r="AE309" i="1"/>
  <c r="AW309" i="1"/>
  <c r="AE301" i="1"/>
  <c r="AW301" i="1"/>
  <c r="AE293" i="1"/>
  <c r="AW293" i="1"/>
  <c r="AE285" i="1"/>
  <c r="AW285" i="1"/>
  <c r="AE277" i="1"/>
  <c r="AW277" i="1"/>
  <c r="AD338" i="1"/>
  <c r="AV338" i="1"/>
  <c r="AD322" i="1"/>
  <c r="AV322" i="1"/>
  <c r="AD306" i="1"/>
  <c r="AV306" i="1"/>
  <c r="AD298" i="1"/>
  <c r="AV298" i="1"/>
  <c r="AD290" i="1"/>
  <c r="AV290" i="1"/>
  <c r="AD282" i="1"/>
  <c r="AV282" i="1"/>
  <c r="AD274" i="1"/>
  <c r="AV274" i="1"/>
  <c r="AE261" i="1"/>
  <c r="AW261" i="1"/>
  <c r="AE249" i="1"/>
  <c r="AW249" i="1"/>
  <c r="AE237" i="1"/>
  <c r="AW237" i="1"/>
  <c r="AE225" i="1"/>
  <c r="AW225" i="1"/>
  <c r="AE213" i="1"/>
  <c r="AW213" i="1"/>
  <c r="AD265" i="1"/>
  <c r="AV265" i="1"/>
  <c r="AD253" i="1"/>
  <c r="AV253" i="1"/>
  <c r="AD241" i="1"/>
  <c r="AV241" i="1"/>
  <c r="AD229" i="1"/>
  <c r="AV229" i="1"/>
  <c r="AE271" i="1"/>
  <c r="AW271" i="1"/>
  <c r="AE267" i="1"/>
  <c r="AW267" i="1"/>
  <c r="AE263" i="1"/>
  <c r="AW263" i="1"/>
  <c r="AE259" i="1"/>
  <c r="AW259" i="1"/>
  <c r="AE255" i="1"/>
  <c r="AW255" i="1"/>
  <c r="AE251" i="1"/>
  <c r="AW251" i="1"/>
  <c r="AE247" i="1"/>
  <c r="AW247" i="1"/>
  <c r="AE243" i="1"/>
  <c r="AW243" i="1"/>
  <c r="AE239" i="1"/>
  <c r="AW239" i="1"/>
  <c r="AE235" i="1"/>
  <c r="AW235" i="1"/>
  <c r="AE231" i="1"/>
  <c r="AW231" i="1"/>
  <c r="AE227" i="1"/>
  <c r="AW227" i="1"/>
  <c r="AE223" i="1"/>
  <c r="AW223" i="1"/>
  <c r="AE219" i="1"/>
  <c r="AW219" i="1"/>
  <c r="AE215" i="1"/>
  <c r="AW215" i="1"/>
  <c r="AE211" i="1"/>
  <c r="AW211" i="1"/>
  <c r="AD267" i="1"/>
  <c r="AV267" i="1"/>
  <c r="AD263" i="1"/>
  <c r="AV263" i="1"/>
  <c r="AD259" i="1"/>
  <c r="AV259" i="1"/>
  <c r="AD255" i="1"/>
  <c r="AV255" i="1"/>
  <c r="AD251" i="1"/>
  <c r="AV251" i="1"/>
  <c r="AD247" i="1"/>
  <c r="AV247" i="1"/>
  <c r="AD243" i="1"/>
  <c r="AV243" i="1"/>
  <c r="AD239" i="1"/>
  <c r="AV239" i="1"/>
  <c r="AD235" i="1"/>
  <c r="AV235" i="1"/>
  <c r="AD231" i="1"/>
  <c r="AV231" i="1"/>
  <c r="AD227" i="1"/>
  <c r="AV227" i="1"/>
  <c r="AD223" i="1"/>
  <c r="AV223" i="1"/>
  <c r="AD219" i="1"/>
  <c r="AV219" i="1"/>
  <c r="AD215" i="1"/>
  <c r="AV215" i="1"/>
  <c r="AD211" i="1"/>
  <c r="AV211" i="1"/>
  <c r="AD271" i="1"/>
  <c r="AV271" i="1"/>
  <c r="AH282" i="1"/>
  <c r="AE340" i="1"/>
  <c r="AW340" i="1"/>
  <c r="AE336" i="1"/>
  <c r="AW336" i="1"/>
  <c r="AE332" i="1"/>
  <c r="AW332" i="1"/>
  <c r="AE328" i="1"/>
  <c r="AW328" i="1"/>
  <c r="AE324" i="1"/>
  <c r="AW324" i="1"/>
  <c r="AE320" i="1"/>
  <c r="AW320" i="1"/>
  <c r="AE316" i="1"/>
  <c r="AW316" i="1"/>
  <c r="AE312" i="1"/>
  <c r="AW312" i="1"/>
  <c r="AE308" i="1"/>
  <c r="AW308" i="1"/>
  <c r="AE304" i="1"/>
  <c r="AW304" i="1"/>
  <c r="AE300" i="1"/>
  <c r="AW300" i="1"/>
  <c r="AE296" i="1"/>
  <c r="AW296" i="1"/>
  <c r="AE292" i="1"/>
  <c r="AW292" i="1"/>
  <c r="AE288" i="1"/>
  <c r="AW288" i="1"/>
  <c r="AE284" i="1"/>
  <c r="AW284" i="1"/>
  <c r="AE280" i="1"/>
  <c r="AW280" i="1"/>
  <c r="AE276" i="1"/>
  <c r="AW276" i="1"/>
  <c r="AE272" i="1"/>
  <c r="AW272" i="1"/>
  <c r="AD337" i="1"/>
  <c r="AV337" i="1"/>
  <c r="AD333" i="1"/>
  <c r="AV333" i="1"/>
  <c r="AD329" i="1"/>
  <c r="AV329" i="1"/>
  <c r="AD325" i="1"/>
  <c r="AV325" i="1"/>
  <c r="AD321" i="1"/>
  <c r="AV321" i="1"/>
  <c r="AD317" i="1"/>
  <c r="AV317" i="1"/>
  <c r="AD313" i="1"/>
  <c r="AV313" i="1"/>
  <c r="AD309" i="1"/>
  <c r="AV309" i="1"/>
  <c r="AD305" i="1"/>
  <c r="AV305" i="1"/>
  <c r="AD301" i="1"/>
  <c r="AV301" i="1"/>
  <c r="AD297" i="1"/>
  <c r="AV297" i="1"/>
  <c r="AD293" i="1"/>
  <c r="AV293" i="1"/>
  <c r="AD289" i="1"/>
  <c r="AV289" i="1"/>
  <c r="AD285" i="1"/>
  <c r="AV285" i="1"/>
  <c r="AD281" i="1"/>
  <c r="AV281" i="1"/>
  <c r="AD277" i="1"/>
  <c r="AV277" i="1"/>
  <c r="AD273" i="1"/>
  <c r="AV273" i="1"/>
  <c r="AE266" i="1"/>
  <c r="AW266" i="1"/>
  <c r="AE262" i="1"/>
  <c r="AW262" i="1"/>
  <c r="AE258" i="1"/>
  <c r="AW258" i="1"/>
  <c r="AE254" i="1"/>
  <c r="AW254" i="1"/>
  <c r="AE250" i="1"/>
  <c r="AW250" i="1"/>
  <c r="AE246" i="1"/>
  <c r="AW246" i="1"/>
  <c r="AE242" i="1"/>
  <c r="AW242" i="1"/>
  <c r="AE238" i="1"/>
  <c r="AW238" i="1"/>
  <c r="AE234" i="1"/>
  <c r="AW234" i="1"/>
  <c r="AE230" i="1"/>
  <c r="AW230" i="1"/>
  <c r="AE226" i="1"/>
  <c r="AW226" i="1"/>
  <c r="AE222" i="1"/>
  <c r="AW222" i="1"/>
  <c r="AE218" i="1"/>
  <c r="AW218" i="1"/>
  <c r="AE214" i="1"/>
  <c r="AW214" i="1"/>
  <c r="AE210" i="1"/>
  <c r="AW210" i="1"/>
  <c r="AD266" i="1"/>
  <c r="AV266" i="1"/>
  <c r="AD262" i="1"/>
  <c r="AV262" i="1"/>
  <c r="AD258" i="1"/>
  <c r="AV258" i="1"/>
  <c r="AD254" i="1"/>
  <c r="AV254" i="1"/>
  <c r="AD250" i="1"/>
  <c r="AV250" i="1"/>
  <c r="AD246" i="1"/>
  <c r="AV246" i="1"/>
  <c r="AD242" i="1"/>
  <c r="AV242" i="1"/>
  <c r="AD238" i="1"/>
  <c r="AV238" i="1"/>
  <c r="AD234" i="1"/>
  <c r="AV234" i="1"/>
  <c r="AD230" i="1"/>
  <c r="AV230" i="1"/>
  <c r="AD226" i="1"/>
  <c r="AV226" i="1"/>
  <c r="AD222" i="1"/>
  <c r="AV222" i="1"/>
  <c r="AD218" i="1"/>
  <c r="AV218" i="1"/>
  <c r="AD214" i="1"/>
  <c r="AV214" i="1"/>
  <c r="AD210" i="1"/>
  <c r="AV210" i="1"/>
  <c r="AD270" i="1"/>
  <c r="AV270" i="1"/>
  <c r="AE339" i="1"/>
  <c r="AW339" i="1"/>
  <c r="AE335" i="1"/>
  <c r="AW335" i="1"/>
  <c r="AE331" i="1"/>
  <c r="AW331" i="1"/>
  <c r="AE327" i="1"/>
  <c r="AW327" i="1"/>
  <c r="AE323" i="1"/>
  <c r="AW323" i="1"/>
  <c r="AE319" i="1"/>
  <c r="AW319" i="1"/>
  <c r="AE315" i="1"/>
  <c r="AW315" i="1"/>
  <c r="AE311" i="1"/>
  <c r="AW311" i="1"/>
  <c r="AE307" i="1"/>
  <c r="AW307" i="1"/>
  <c r="AE303" i="1"/>
  <c r="AW303" i="1"/>
  <c r="AE299" i="1"/>
  <c r="AW299" i="1"/>
  <c r="AE295" i="1"/>
  <c r="AW295" i="1"/>
  <c r="AE291" i="1"/>
  <c r="AW291" i="1"/>
  <c r="AE287" i="1"/>
  <c r="AW287" i="1"/>
  <c r="AE283" i="1"/>
  <c r="AW283" i="1"/>
  <c r="AE279" i="1"/>
  <c r="AW279" i="1"/>
  <c r="AE275" i="1"/>
  <c r="AW275" i="1"/>
  <c r="AD340" i="1"/>
  <c r="AV340" i="1"/>
  <c r="AD336" i="1"/>
  <c r="AV336" i="1"/>
  <c r="AD332" i="1"/>
  <c r="AV332" i="1"/>
  <c r="AD328" i="1"/>
  <c r="AV328" i="1"/>
  <c r="AD324" i="1"/>
  <c r="AV324" i="1"/>
  <c r="AD320" i="1"/>
  <c r="AV320" i="1"/>
  <c r="AD316" i="1"/>
  <c r="AV316" i="1"/>
  <c r="AD312" i="1"/>
  <c r="AV312" i="1"/>
  <c r="AD308" i="1"/>
  <c r="AV308" i="1"/>
  <c r="AD304" i="1"/>
  <c r="AV304" i="1"/>
  <c r="AD300" i="1"/>
  <c r="AV300" i="1"/>
  <c r="AD296" i="1"/>
  <c r="AV296" i="1"/>
  <c r="AD292" i="1"/>
  <c r="AV292" i="1"/>
  <c r="AD288" i="1"/>
  <c r="AV288" i="1"/>
  <c r="AD284" i="1"/>
  <c r="AV284" i="1"/>
  <c r="AD280" i="1"/>
  <c r="AV280" i="1"/>
  <c r="AD276" i="1"/>
  <c r="AV276" i="1"/>
  <c r="AD272" i="1"/>
  <c r="AV272" i="1"/>
  <c r="AE334" i="1"/>
  <c r="AE322" i="1"/>
  <c r="AE314" i="1"/>
  <c r="AE306" i="1"/>
  <c r="AE274" i="1"/>
  <c r="AD327" i="1"/>
  <c r="AD315" i="1"/>
  <c r="AD303" i="1"/>
  <c r="AD287" i="1"/>
  <c r="AD275" i="1"/>
  <c r="AE337" i="1"/>
  <c r="AE333" i="1"/>
  <c r="AE325" i="1"/>
  <c r="AE313" i="1"/>
  <c r="AE305" i="1"/>
  <c r="AE297" i="1"/>
  <c r="AE289" i="1"/>
  <c r="AE281" i="1"/>
  <c r="AE273" i="1"/>
  <c r="AH334" i="1"/>
  <c r="AD334" i="1"/>
  <c r="AH330" i="1"/>
  <c r="AD330" i="1"/>
  <c r="AD326" i="1"/>
  <c r="AH318" i="1"/>
  <c r="AD318" i="1"/>
  <c r="AH314" i="1"/>
  <c r="AD314" i="1"/>
  <c r="AD310" i="1"/>
  <c r="AH302" i="1"/>
  <c r="AD302" i="1"/>
  <c r="AD294" i="1"/>
  <c r="AH286" i="1"/>
  <c r="AD286" i="1"/>
  <c r="AD278" i="1"/>
  <c r="AE298" i="1"/>
  <c r="AE290" i="1"/>
  <c r="AE278" i="1"/>
  <c r="AD335" i="1"/>
  <c r="AD331" i="1"/>
  <c r="AD319" i="1"/>
  <c r="AD307" i="1"/>
  <c r="AD295" i="1"/>
  <c r="AD279" i="1"/>
  <c r="AE338" i="1"/>
  <c r="AE330" i="1"/>
  <c r="AE318" i="1"/>
  <c r="AE310" i="1"/>
  <c r="AE282" i="1"/>
  <c r="AD339" i="1"/>
  <c r="AD323" i="1"/>
  <c r="AD311" i="1"/>
  <c r="AD299" i="1"/>
  <c r="AD291" i="1"/>
  <c r="AD283" i="1"/>
  <c r="AZ339" i="1"/>
  <c r="AZ335" i="1"/>
  <c r="AZ331" i="1"/>
  <c r="AZ327" i="1"/>
  <c r="AZ323" i="1"/>
  <c r="AZ319" i="1"/>
  <c r="AZ315" i="1"/>
  <c r="AZ311" i="1"/>
  <c r="AZ307" i="1"/>
  <c r="AZ303" i="1"/>
  <c r="AZ299" i="1"/>
  <c r="AZ295" i="1"/>
  <c r="AZ291" i="1"/>
  <c r="AZ287" i="1"/>
  <c r="AZ283" i="1"/>
  <c r="AZ279" i="1"/>
  <c r="AZ275" i="1"/>
  <c r="AH310" i="1"/>
  <c r="AY269" i="1"/>
  <c r="AY265" i="1"/>
  <c r="AY261" i="1"/>
  <c r="AY253" i="1"/>
  <c r="AY249" i="1"/>
  <c r="AY245" i="1"/>
  <c r="AY241" i="1"/>
  <c r="AY237" i="1"/>
  <c r="AY233" i="1"/>
  <c r="AY229" i="1"/>
  <c r="AY225" i="1"/>
  <c r="AY221" i="1"/>
  <c r="AY213" i="1"/>
  <c r="AY271" i="1"/>
  <c r="AY334" i="1"/>
  <c r="AG326" i="1"/>
  <c r="AY318" i="1"/>
  <c r="AG310" i="1"/>
  <c r="AY306" i="1"/>
  <c r="AY302" i="1"/>
  <c r="AY298" i="1"/>
  <c r="AG294" i="1"/>
  <c r="AY290" i="1"/>
  <c r="AY286" i="1"/>
  <c r="AY282" i="1"/>
  <c r="AG278" i="1"/>
  <c r="AH275" i="1"/>
  <c r="AY268" i="1"/>
  <c r="AY264" i="1"/>
  <c r="AY260" i="1"/>
  <c r="AY256" i="1"/>
  <c r="AY252" i="1"/>
  <c r="AY248" i="1"/>
  <c r="AY244" i="1"/>
  <c r="AY240" i="1"/>
  <c r="AY236" i="1"/>
  <c r="AY232" i="1"/>
  <c r="AY228" i="1"/>
  <c r="AY224" i="1"/>
  <c r="AY220" i="1"/>
  <c r="AY216" i="1"/>
  <c r="AY212" i="1"/>
  <c r="AY329" i="1"/>
  <c r="AG321" i="1"/>
  <c r="AG317" i="1"/>
  <c r="AG309" i="1"/>
  <c r="AG301" i="1"/>
  <c r="AG293" i="1"/>
  <c r="AG285" i="1"/>
  <c r="AY277" i="1"/>
  <c r="AY267" i="1"/>
  <c r="AY255" i="1"/>
  <c r="AY247" i="1"/>
  <c r="AY239" i="1"/>
  <c r="AY231" i="1"/>
  <c r="AY223" i="1"/>
  <c r="AY215" i="1"/>
  <c r="AX219" i="1"/>
  <c r="AG337" i="1"/>
  <c r="AG333" i="1"/>
  <c r="AG325" i="1"/>
  <c r="AY313" i="1"/>
  <c r="AG305" i="1"/>
  <c r="AY297" i="1"/>
  <c r="AG289" i="1"/>
  <c r="AY281" i="1"/>
  <c r="AY273" i="1"/>
  <c r="AY263" i="1"/>
  <c r="AY259" i="1"/>
  <c r="AY251" i="1"/>
  <c r="AY243" i="1"/>
  <c r="AY235" i="1"/>
  <c r="AY227" i="1"/>
  <c r="AY219" i="1"/>
  <c r="AY211" i="1"/>
  <c r="AY266" i="1"/>
  <c r="AY250" i="1"/>
  <c r="AY242" i="1"/>
  <c r="AY234" i="1"/>
  <c r="AY226" i="1"/>
  <c r="AY218" i="1"/>
  <c r="AY210" i="1"/>
  <c r="AH338" i="1"/>
  <c r="AH322" i="1"/>
  <c r="AH306" i="1"/>
  <c r="AH290" i="1"/>
  <c r="AH285" i="1"/>
  <c r="AH274" i="1"/>
  <c r="AY335" i="1"/>
  <c r="AY327" i="1"/>
  <c r="AY319" i="1"/>
  <c r="AY311" i="1"/>
  <c r="AY303" i="1"/>
  <c r="AY295" i="1"/>
  <c r="AY287" i="1"/>
  <c r="AY279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Y257" i="1"/>
  <c r="AY217" i="1"/>
  <c r="AX267" i="1"/>
  <c r="AX263" i="1"/>
  <c r="AX259" i="1"/>
  <c r="AX255" i="1"/>
  <c r="AX251" i="1"/>
  <c r="AX247" i="1"/>
  <c r="AX243" i="1"/>
  <c r="AX239" i="1"/>
  <c r="AX235" i="1"/>
  <c r="AX231" i="1"/>
  <c r="AX227" i="1"/>
  <c r="AX223" i="1"/>
  <c r="AX215" i="1"/>
  <c r="AX211" i="1"/>
  <c r="AX271" i="1"/>
  <c r="AX273" i="1"/>
  <c r="AX338" i="1"/>
  <c r="AX334" i="1"/>
  <c r="AX330" i="1"/>
  <c r="AX326" i="1"/>
  <c r="AX322" i="1"/>
  <c r="AX318" i="1"/>
  <c r="AX314" i="1"/>
  <c r="AX310" i="1"/>
  <c r="AX306" i="1"/>
  <c r="AX302" i="1"/>
  <c r="AX298" i="1"/>
  <c r="AX294" i="1"/>
  <c r="AX290" i="1"/>
  <c r="AX286" i="1"/>
  <c r="AX282" i="1"/>
  <c r="AX277" i="1"/>
  <c r="AG262" i="1"/>
  <c r="AY262" i="1"/>
  <c r="AG258" i="1"/>
  <c r="AY258" i="1"/>
  <c r="AG254" i="1"/>
  <c r="AY254" i="1"/>
  <c r="AG246" i="1"/>
  <c r="AY246" i="1"/>
  <c r="AG238" i="1"/>
  <c r="AY238" i="1"/>
  <c r="AG230" i="1"/>
  <c r="AY230" i="1"/>
  <c r="AG222" i="1"/>
  <c r="AY222" i="1"/>
  <c r="AG214" i="1"/>
  <c r="AY214" i="1"/>
  <c r="AX266" i="1"/>
  <c r="AX262" i="1"/>
  <c r="AX258" i="1"/>
  <c r="AX254" i="1"/>
  <c r="AX250" i="1"/>
  <c r="AX246" i="1"/>
  <c r="AX242" i="1"/>
  <c r="AX238" i="1"/>
  <c r="AX234" i="1"/>
  <c r="AX230" i="1"/>
  <c r="AF226" i="1"/>
  <c r="AX226" i="1"/>
  <c r="AF222" i="1"/>
  <c r="AX222" i="1"/>
  <c r="AF218" i="1"/>
  <c r="AX218" i="1"/>
  <c r="AF214" i="1"/>
  <c r="AX214" i="1"/>
  <c r="AF210" i="1"/>
  <c r="AX210" i="1"/>
  <c r="AF270" i="1"/>
  <c r="AX270" i="1"/>
  <c r="AX276" i="1"/>
  <c r="AX272" i="1"/>
  <c r="AX337" i="1"/>
  <c r="AX333" i="1"/>
  <c r="AX329" i="1"/>
  <c r="AX325" i="1"/>
  <c r="AX321" i="1"/>
  <c r="AX317" i="1"/>
  <c r="AX313" i="1"/>
  <c r="AX309" i="1"/>
  <c r="AX305" i="1"/>
  <c r="AX301" i="1"/>
  <c r="AX297" i="1"/>
  <c r="AX293" i="1"/>
  <c r="AX289" i="1"/>
  <c r="AX285" i="1"/>
  <c r="AX281" i="1"/>
  <c r="AF269" i="1"/>
  <c r="AX269" i="1"/>
  <c r="AF265" i="1"/>
  <c r="AX265" i="1"/>
  <c r="AF261" i="1"/>
  <c r="AX261" i="1"/>
  <c r="AF257" i="1"/>
  <c r="AX257" i="1"/>
  <c r="AF253" i="1"/>
  <c r="AX253" i="1"/>
  <c r="AF249" i="1"/>
  <c r="AX249" i="1"/>
  <c r="AF245" i="1"/>
  <c r="AX245" i="1"/>
  <c r="AF241" i="1"/>
  <c r="AX241" i="1"/>
  <c r="AF237" i="1"/>
  <c r="AX237" i="1"/>
  <c r="AF233" i="1"/>
  <c r="AX233" i="1"/>
  <c r="AF229" i="1"/>
  <c r="AX229" i="1"/>
  <c r="AF225" i="1"/>
  <c r="AX225" i="1"/>
  <c r="AF221" i="1"/>
  <c r="AX221" i="1"/>
  <c r="AF217" i="1"/>
  <c r="AX217" i="1"/>
  <c r="AF213" i="1"/>
  <c r="AX213" i="1"/>
  <c r="AX275" i="1"/>
  <c r="AX340" i="1"/>
  <c r="AX336" i="1"/>
  <c r="AX332" i="1"/>
  <c r="AX328" i="1"/>
  <c r="AX324" i="1"/>
  <c r="AX320" i="1"/>
  <c r="AX316" i="1"/>
  <c r="AX312" i="1"/>
  <c r="AX308" i="1"/>
  <c r="AX304" i="1"/>
  <c r="AX300" i="1"/>
  <c r="AX296" i="1"/>
  <c r="AX292" i="1"/>
  <c r="AX288" i="1"/>
  <c r="AX284" i="1"/>
  <c r="AX280" i="1"/>
  <c r="AX268" i="1"/>
  <c r="AX264" i="1"/>
  <c r="AX260" i="1"/>
  <c r="AX256" i="1"/>
  <c r="AX252" i="1"/>
  <c r="AX248" i="1"/>
  <c r="AX244" i="1"/>
  <c r="AX240" i="1"/>
  <c r="AX236" i="1"/>
  <c r="AX232" i="1"/>
  <c r="AX228" i="1"/>
  <c r="AF224" i="1"/>
  <c r="AX224" i="1"/>
  <c r="AF220" i="1"/>
  <c r="AX220" i="1"/>
  <c r="AF216" i="1"/>
  <c r="AX216" i="1"/>
  <c r="AF212" i="1"/>
  <c r="AX212" i="1"/>
  <c r="AG270" i="1"/>
  <c r="AY270" i="1"/>
  <c r="AX278" i="1"/>
  <c r="AX274" i="1"/>
  <c r="AX339" i="1"/>
  <c r="AX335" i="1"/>
  <c r="AX331" i="1"/>
  <c r="AX327" i="1"/>
  <c r="AX323" i="1"/>
  <c r="AX319" i="1"/>
  <c r="AX315" i="1"/>
  <c r="AX311" i="1"/>
  <c r="AX307" i="1"/>
  <c r="AX303" i="1"/>
  <c r="AX299" i="1"/>
  <c r="AX295" i="1"/>
  <c r="AX291" i="1"/>
  <c r="AX287" i="1"/>
  <c r="AX283" i="1"/>
  <c r="AX279" i="1"/>
  <c r="AY336" i="1"/>
  <c r="AY320" i="1"/>
  <c r="AY304" i="1"/>
  <c r="AY288" i="1"/>
  <c r="AY272" i="1"/>
  <c r="AY328" i="1"/>
  <c r="AY312" i="1"/>
  <c r="AY296" i="1"/>
  <c r="AY280" i="1"/>
  <c r="AG340" i="1"/>
  <c r="AG336" i="1"/>
  <c r="AG332" i="1"/>
  <c r="AG328" i="1"/>
  <c r="AG324" i="1"/>
  <c r="AG320" i="1"/>
  <c r="AG316" i="1"/>
  <c r="AG312" i="1"/>
  <c r="AG308" i="1"/>
  <c r="AG304" i="1"/>
  <c r="AG300" i="1"/>
  <c r="AG296" i="1"/>
  <c r="AG292" i="1"/>
  <c r="AG288" i="1"/>
  <c r="AG284" i="1"/>
  <c r="AG280" i="1"/>
  <c r="AY340" i="1"/>
  <c r="AY332" i="1"/>
  <c r="AY324" i="1"/>
  <c r="AY316" i="1"/>
  <c r="AY308" i="1"/>
  <c r="AY300" i="1"/>
  <c r="AY292" i="1"/>
  <c r="AY284" i="1"/>
  <c r="AY276" i="1"/>
  <c r="AY339" i="1"/>
  <c r="AY331" i="1"/>
  <c r="AY323" i="1"/>
  <c r="AY315" i="1"/>
  <c r="AY307" i="1"/>
  <c r="AY299" i="1"/>
  <c r="AY291" i="1"/>
  <c r="AY283" i="1"/>
  <c r="AY275" i="1"/>
  <c r="AY338" i="1"/>
  <c r="AY330" i="1"/>
  <c r="AY326" i="1"/>
  <c r="AY322" i="1"/>
  <c r="AY314" i="1"/>
  <c r="AY310" i="1"/>
  <c r="AY294" i="1"/>
  <c r="AY278" i="1"/>
  <c r="AY274" i="1"/>
  <c r="AY337" i="1"/>
  <c r="AY333" i="1"/>
  <c r="AY325" i="1"/>
  <c r="AY321" i="1"/>
  <c r="AY317" i="1"/>
  <c r="AY309" i="1"/>
  <c r="AY305" i="1"/>
  <c r="AY301" i="1"/>
  <c r="AY293" i="1"/>
  <c r="AY289" i="1"/>
  <c r="AY285" i="1"/>
  <c r="AG264" i="1"/>
  <c r="AG256" i="1"/>
  <c r="AG248" i="1"/>
  <c r="AG244" i="1"/>
  <c r="AG236" i="1"/>
  <c r="AG232" i="1"/>
  <c r="AG228" i="1"/>
  <c r="AG224" i="1"/>
  <c r="AG220" i="1"/>
  <c r="AG216" i="1"/>
  <c r="AG212" i="1"/>
  <c r="AG268" i="1"/>
  <c r="AG260" i="1"/>
  <c r="AG252" i="1"/>
  <c r="AG240" i="1"/>
  <c r="AG259" i="1"/>
  <c r="AG243" i="1"/>
  <c r="AG227" i="1"/>
  <c r="AG219" i="1"/>
  <c r="AG211" i="1"/>
  <c r="AG277" i="1"/>
  <c r="AG273" i="1"/>
  <c r="AG269" i="1"/>
  <c r="AG265" i="1"/>
  <c r="AG261" i="1"/>
  <c r="AG257" i="1"/>
  <c r="AG253" i="1"/>
  <c r="AG249" i="1"/>
  <c r="AG245" i="1"/>
  <c r="AG241" i="1"/>
  <c r="AG237" i="1"/>
  <c r="AG233" i="1"/>
  <c r="AG229" i="1"/>
  <c r="AG225" i="1"/>
  <c r="AG221" i="1"/>
  <c r="AG217" i="1"/>
  <c r="AG213" i="1"/>
  <c r="AG271" i="1"/>
  <c r="AG276" i="1"/>
  <c r="AG272" i="1"/>
  <c r="AG329" i="1"/>
  <c r="AG313" i="1"/>
  <c r="AG297" i="1"/>
  <c r="AG281" i="1"/>
  <c r="AF337" i="1"/>
  <c r="AF333" i="1"/>
  <c r="AF329" i="1"/>
  <c r="AF325" i="1"/>
  <c r="AF321" i="1"/>
  <c r="AF317" i="1"/>
  <c r="AF313" i="1"/>
  <c r="AF309" i="1"/>
  <c r="AF305" i="1"/>
  <c r="AF301" i="1"/>
  <c r="AF297" i="1"/>
  <c r="AF293" i="1"/>
  <c r="AF289" i="1"/>
  <c r="AF285" i="1"/>
  <c r="AF281" i="1"/>
  <c r="AF277" i="1"/>
  <c r="AF273" i="1"/>
  <c r="AF340" i="1"/>
  <c r="AF336" i="1"/>
  <c r="AF332" i="1"/>
  <c r="AF328" i="1"/>
  <c r="AF324" i="1"/>
  <c r="AF320" i="1"/>
  <c r="AF316" i="1"/>
  <c r="AF312" i="1"/>
  <c r="AF308" i="1"/>
  <c r="AF304" i="1"/>
  <c r="AF300" i="1"/>
  <c r="AF296" i="1"/>
  <c r="AF292" i="1"/>
  <c r="AF288" i="1"/>
  <c r="AF284" i="1"/>
  <c r="AF280" i="1"/>
  <c r="AF276" i="1"/>
  <c r="AF272" i="1"/>
  <c r="AF268" i="1"/>
  <c r="AF264" i="1"/>
  <c r="AF260" i="1"/>
  <c r="AF256" i="1"/>
  <c r="AF252" i="1"/>
  <c r="AF248" i="1"/>
  <c r="AF244" i="1"/>
  <c r="AF240" i="1"/>
  <c r="AF236" i="1"/>
  <c r="AF232" i="1"/>
  <c r="AF228" i="1"/>
  <c r="AG267" i="1"/>
  <c r="AG263" i="1"/>
  <c r="AG255" i="1"/>
  <c r="AG251" i="1"/>
  <c r="AG247" i="1"/>
  <c r="AG239" i="1"/>
  <c r="AG235" i="1"/>
  <c r="AG231" i="1"/>
  <c r="AG223" i="1"/>
  <c r="AG215" i="1"/>
  <c r="AG339" i="1"/>
  <c r="AG335" i="1"/>
  <c r="AG331" i="1"/>
  <c r="AG327" i="1"/>
  <c r="AG323" i="1"/>
  <c r="AG319" i="1"/>
  <c r="AG315" i="1"/>
  <c r="AG311" i="1"/>
  <c r="AG307" i="1"/>
  <c r="AG303" i="1"/>
  <c r="AG299" i="1"/>
  <c r="AG295" i="1"/>
  <c r="AG291" i="1"/>
  <c r="AG287" i="1"/>
  <c r="AG283" i="1"/>
  <c r="AG279" i="1"/>
  <c r="AG275" i="1"/>
  <c r="AF339" i="1"/>
  <c r="AF335" i="1"/>
  <c r="AF331" i="1"/>
  <c r="AF327" i="1"/>
  <c r="AF323" i="1"/>
  <c r="AF319" i="1"/>
  <c r="AF315" i="1"/>
  <c r="AF311" i="1"/>
  <c r="AF307" i="1"/>
  <c r="AF303" i="1"/>
  <c r="AF299" i="1"/>
  <c r="AF295" i="1"/>
  <c r="AF291" i="1"/>
  <c r="AF287" i="1"/>
  <c r="AF283" i="1"/>
  <c r="AF279" i="1"/>
  <c r="AF275" i="1"/>
  <c r="AF271" i="1"/>
  <c r="AF267" i="1"/>
  <c r="AF263" i="1"/>
  <c r="AF259" i="1"/>
  <c r="AF255" i="1"/>
  <c r="AF251" i="1"/>
  <c r="AF247" i="1"/>
  <c r="AF243" i="1"/>
  <c r="AF239" i="1"/>
  <c r="AF235" i="1"/>
  <c r="AF231" i="1"/>
  <c r="AF227" i="1"/>
  <c r="AF223" i="1"/>
  <c r="AF219" i="1"/>
  <c r="AF215" i="1"/>
  <c r="AF211" i="1"/>
  <c r="AG266" i="1"/>
  <c r="AG250" i="1"/>
  <c r="AG242" i="1"/>
  <c r="AG234" i="1"/>
  <c r="AG226" i="1"/>
  <c r="AG218" i="1"/>
  <c r="AG210" i="1"/>
  <c r="AG338" i="1"/>
  <c r="AG334" i="1"/>
  <c r="AG330" i="1"/>
  <c r="AG322" i="1"/>
  <c r="AG318" i="1"/>
  <c r="AG314" i="1"/>
  <c r="AG306" i="1"/>
  <c r="AG302" i="1"/>
  <c r="AG298" i="1"/>
  <c r="AG290" i="1"/>
  <c r="AG286" i="1"/>
  <c r="AG282" i="1"/>
  <c r="AG274" i="1"/>
  <c r="AF338" i="1"/>
  <c r="AF334" i="1"/>
  <c r="AF330" i="1"/>
  <c r="AF326" i="1"/>
  <c r="AF322" i="1"/>
  <c r="AF318" i="1"/>
  <c r="AF314" i="1"/>
  <c r="AF310" i="1"/>
  <c r="AF306" i="1"/>
  <c r="AF302" i="1"/>
  <c r="AF298" i="1"/>
  <c r="AF294" i="1"/>
  <c r="AF290" i="1"/>
  <c r="AF286" i="1"/>
  <c r="AF282" i="1"/>
  <c r="AF278" i="1"/>
  <c r="AF274" i="1"/>
  <c r="AF266" i="1"/>
  <c r="AF262" i="1"/>
  <c r="AF258" i="1"/>
  <c r="AF254" i="1"/>
  <c r="AF250" i="1"/>
  <c r="AF246" i="1"/>
  <c r="AF242" i="1"/>
  <c r="AF238" i="1"/>
  <c r="AF234" i="1"/>
  <c r="AF230" i="1"/>
  <c r="AH269" i="1"/>
  <c r="AH261" i="1"/>
  <c r="AH253" i="1"/>
  <c r="AH245" i="1"/>
  <c r="AH237" i="1"/>
  <c r="AH229" i="1"/>
  <c r="AH221" i="1"/>
  <c r="AH270" i="1"/>
  <c r="AH265" i="1"/>
  <c r="AH257" i="1"/>
  <c r="AH249" i="1"/>
  <c r="AH241" i="1"/>
  <c r="AH233" i="1"/>
  <c r="AH225" i="1"/>
  <c r="AH217" i="1"/>
  <c r="AH213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63" i="1"/>
  <c r="AH255" i="1"/>
  <c r="AH243" i="1"/>
  <c r="AH235" i="1"/>
  <c r="AH227" i="1"/>
  <c r="AH219" i="1"/>
  <c r="AH211" i="1"/>
  <c r="AH267" i="1"/>
  <c r="AH259" i="1"/>
  <c r="AH251" i="1"/>
  <c r="AH247" i="1"/>
  <c r="AH239" i="1"/>
  <c r="AH231" i="1"/>
  <c r="AH223" i="1"/>
  <c r="AH215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71" i="1"/>
  <c r="BA309" i="1"/>
  <c r="BA329" i="1"/>
  <c r="BA325" i="1"/>
  <c r="AI272" i="1"/>
  <c r="AI276" i="1"/>
  <c r="AI280" i="1"/>
  <c r="AI284" i="1"/>
  <c r="AI288" i="1"/>
  <c r="AI292" i="1"/>
  <c r="AI296" i="1"/>
  <c r="AI300" i="1"/>
  <c r="AI304" i="1"/>
  <c r="AI308" i="1"/>
  <c r="AI312" i="1"/>
  <c r="AI316" i="1"/>
  <c r="AI320" i="1"/>
  <c r="AI324" i="1"/>
  <c r="AI328" i="1"/>
  <c r="AI332" i="1"/>
  <c r="AI336" i="1"/>
  <c r="AI340" i="1"/>
  <c r="BA274" i="1"/>
  <c r="BA278" i="1"/>
  <c r="BA282" i="1"/>
  <c r="BA286" i="1"/>
  <c r="BA290" i="1"/>
  <c r="BA294" i="1"/>
  <c r="BA298" i="1"/>
  <c r="BA302" i="1"/>
  <c r="BA306" i="1"/>
  <c r="BA310" i="1"/>
  <c r="BA314" i="1"/>
  <c r="BA318" i="1"/>
  <c r="BA322" i="1"/>
  <c r="BA326" i="1"/>
  <c r="BA330" i="1"/>
  <c r="BA334" i="1"/>
  <c r="BA338" i="1"/>
  <c r="AI279" i="1"/>
  <c r="AI295" i="1"/>
  <c r="AI307" i="1"/>
  <c r="AI319" i="1"/>
  <c r="AI331" i="1"/>
  <c r="BA281" i="1"/>
  <c r="BA293" i="1"/>
  <c r="AI273" i="1"/>
  <c r="AI277" i="1"/>
  <c r="AI281" i="1"/>
  <c r="AI285" i="1"/>
  <c r="AI289" i="1"/>
  <c r="AI293" i="1"/>
  <c r="AI297" i="1"/>
  <c r="AI301" i="1"/>
  <c r="AI305" i="1"/>
  <c r="AI309" i="1"/>
  <c r="AI313" i="1"/>
  <c r="AI317" i="1"/>
  <c r="AI321" i="1"/>
  <c r="AI325" i="1"/>
  <c r="AI329" i="1"/>
  <c r="AI333" i="1"/>
  <c r="AI337" i="1"/>
  <c r="BA275" i="1"/>
  <c r="BA279" i="1"/>
  <c r="BA283" i="1"/>
  <c r="BA287" i="1"/>
  <c r="BA291" i="1"/>
  <c r="BA295" i="1"/>
  <c r="BA299" i="1"/>
  <c r="BA303" i="1"/>
  <c r="BA307" i="1"/>
  <c r="BA311" i="1"/>
  <c r="BA315" i="1"/>
  <c r="BA319" i="1"/>
  <c r="BA323" i="1"/>
  <c r="BA327" i="1"/>
  <c r="BA331" i="1"/>
  <c r="BA335" i="1"/>
  <c r="BA339" i="1"/>
  <c r="AI275" i="1"/>
  <c r="AI287" i="1"/>
  <c r="AI299" i="1"/>
  <c r="AI311" i="1"/>
  <c r="AI323" i="1"/>
  <c r="AI335" i="1"/>
  <c r="BA273" i="1"/>
  <c r="BA289" i="1"/>
  <c r="BA297" i="1"/>
  <c r="AI274" i="1"/>
  <c r="AI278" i="1"/>
  <c r="AI282" i="1"/>
  <c r="AI286" i="1"/>
  <c r="AI290" i="1"/>
  <c r="AI294" i="1"/>
  <c r="AI298" i="1"/>
  <c r="AI302" i="1"/>
  <c r="AI306" i="1"/>
  <c r="AI310" i="1"/>
  <c r="AI314" i="1"/>
  <c r="AI318" i="1"/>
  <c r="AI322" i="1"/>
  <c r="AI326" i="1"/>
  <c r="AI330" i="1"/>
  <c r="AI334" i="1"/>
  <c r="AI338" i="1"/>
  <c r="BA272" i="1"/>
  <c r="BA276" i="1"/>
  <c r="BA280" i="1"/>
  <c r="BA284" i="1"/>
  <c r="BA288" i="1"/>
  <c r="BA292" i="1"/>
  <c r="BA296" i="1"/>
  <c r="BA300" i="1"/>
  <c r="BA304" i="1"/>
  <c r="BA308" i="1"/>
  <c r="BA312" i="1"/>
  <c r="BA316" i="1"/>
  <c r="BA320" i="1"/>
  <c r="BA324" i="1"/>
  <c r="BA328" i="1"/>
  <c r="BA332" i="1"/>
  <c r="BA336" i="1"/>
  <c r="BA340" i="1"/>
  <c r="AI283" i="1"/>
  <c r="AI291" i="1"/>
  <c r="AI303" i="1"/>
  <c r="AI315" i="1"/>
  <c r="AI327" i="1"/>
  <c r="AI339" i="1"/>
  <c r="BA277" i="1"/>
  <c r="BA285" i="1"/>
  <c r="BA337" i="1"/>
  <c r="BA321" i="1"/>
  <c r="BA305" i="1"/>
  <c r="BA333" i="1"/>
  <c r="BA317" i="1"/>
  <c r="BA301" i="1"/>
  <c r="AI268" i="1"/>
  <c r="AI264" i="1"/>
  <c r="AI260" i="1"/>
  <c r="AI256" i="1"/>
  <c r="AI252" i="1"/>
  <c r="AI248" i="1"/>
  <c r="AI244" i="1"/>
  <c r="AI240" i="1"/>
  <c r="AI236" i="1"/>
  <c r="AI232" i="1"/>
  <c r="AI228" i="1"/>
  <c r="AI224" i="1"/>
  <c r="AI220" i="1"/>
  <c r="AI216" i="1"/>
  <c r="AI212" i="1"/>
  <c r="AI269" i="1"/>
  <c r="BA269" i="1"/>
  <c r="AI265" i="1"/>
  <c r="BA265" i="1"/>
  <c r="AI261" i="1"/>
  <c r="BA261" i="1"/>
  <c r="AI257" i="1"/>
  <c r="BA257" i="1"/>
  <c r="AI253" i="1"/>
  <c r="BA253" i="1"/>
  <c r="AI249" i="1"/>
  <c r="BA249" i="1"/>
  <c r="AI245" i="1"/>
  <c r="BA245" i="1"/>
  <c r="AI241" i="1"/>
  <c r="BA241" i="1"/>
  <c r="AI237" i="1"/>
  <c r="BA237" i="1"/>
  <c r="AI233" i="1"/>
  <c r="BA233" i="1"/>
  <c r="AI229" i="1"/>
  <c r="BA229" i="1"/>
  <c r="AI225" i="1"/>
  <c r="BA225" i="1"/>
  <c r="AI221" i="1"/>
  <c r="BA221" i="1"/>
  <c r="AI217" i="1"/>
  <c r="BA217" i="1"/>
  <c r="AI213" i="1"/>
  <c r="BA213" i="1"/>
  <c r="AI270" i="1"/>
  <c r="BA270" i="1"/>
  <c r="AZ268" i="1"/>
  <c r="AZ264" i="1"/>
  <c r="AZ260" i="1"/>
  <c r="AZ256" i="1"/>
  <c r="AZ252" i="1"/>
  <c r="AZ248" i="1"/>
  <c r="AZ244" i="1"/>
  <c r="AZ240" i="1"/>
  <c r="AZ236" i="1"/>
  <c r="AZ232" i="1"/>
  <c r="AZ228" i="1"/>
  <c r="AZ224" i="1"/>
  <c r="AZ220" i="1"/>
  <c r="AZ216" i="1"/>
  <c r="AZ212" i="1"/>
  <c r="BA256" i="1"/>
  <c r="BA240" i="1"/>
  <c r="BA224" i="1"/>
  <c r="AZ271" i="1"/>
  <c r="AZ267" i="1"/>
  <c r="AZ263" i="1"/>
  <c r="AZ259" i="1"/>
  <c r="AZ255" i="1"/>
  <c r="AZ251" i="1"/>
  <c r="AZ247" i="1"/>
  <c r="AZ243" i="1"/>
  <c r="AZ239" i="1"/>
  <c r="AZ235" i="1"/>
  <c r="AZ231" i="1"/>
  <c r="AZ227" i="1"/>
  <c r="AZ223" i="1"/>
  <c r="AZ219" i="1"/>
  <c r="AZ215" i="1"/>
  <c r="AZ211" i="1"/>
  <c r="BA268" i="1"/>
  <c r="BA252" i="1"/>
  <c r="BA236" i="1"/>
  <c r="BA220" i="1"/>
  <c r="AI267" i="1"/>
  <c r="BA267" i="1"/>
  <c r="AI263" i="1"/>
  <c r="BA263" i="1"/>
  <c r="AI259" i="1"/>
  <c r="BA259" i="1"/>
  <c r="AI255" i="1"/>
  <c r="BA255" i="1"/>
  <c r="AI251" i="1"/>
  <c r="BA251" i="1"/>
  <c r="AI247" i="1"/>
  <c r="BA247" i="1"/>
  <c r="AI243" i="1"/>
  <c r="BA243" i="1"/>
  <c r="AI239" i="1"/>
  <c r="BA239" i="1"/>
  <c r="AI235" i="1"/>
  <c r="BA235" i="1"/>
  <c r="AI231" i="1"/>
  <c r="BA231" i="1"/>
  <c r="AI227" i="1"/>
  <c r="BA227" i="1"/>
  <c r="AI223" i="1"/>
  <c r="BA223" i="1"/>
  <c r="AI219" i="1"/>
  <c r="BA219" i="1"/>
  <c r="AI215" i="1"/>
  <c r="BA215" i="1"/>
  <c r="AI211" i="1"/>
  <c r="BA211" i="1"/>
  <c r="AZ270" i="1"/>
  <c r="AZ266" i="1"/>
  <c r="AZ262" i="1"/>
  <c r="AZ258" i="1"/>
  <c r="AZ254" i="1"/>
  <c r="AZ250" i="1"/>
  <c r="AZ246" i="1"/>
  <c r="AZ242" i="1"/>
  <c r="AZ238" i="1"/>
  <c r="AZ234" i="1"/>
  <c r="AZ230" i="1"/>
  <c r="AZ226" i="1"/>
  <c r="AZ222" i="1"/>
  <c r="AZ218" i="1"/>
  <c r="AZ214" i="1"/>
  <c r="AZ210" i="1"/>
  <c r="BA264" i="1"/>
  <c r="BA248" i="1"/>
  <c r="BA232" i="1"/>
  <c r="BA216" i="1"/>
  <c r="AI266" i="1"/>
  <c r="BA266" i="1"/>
  <c r="AI262" i="1"/>
  <c r="BA262" i="1"/>
  <c r="AI258" i="1"/>
  <c r="BA258" i="1"/>
  <c r="AI254" i="1"/>
  <c r="BA254" i="1"/>
  <c r="AI250" i="1"/>
  <c r="BA250" i="1"/>
  <c r="AI246" i="1"/>
  <c r="BA246" i="1"/>
  <c r="AI242" i="1"/>
  <c r="BA242" i="1"/>
  <c r="AI238" i="1"/>
  <c r="BA238" i="1"/>
  <c r="AI234" i="1"/>
  <c r="BA234" i="1"/>
  <c r="AI230" i="1"/>
  <c r="BA230" i="1"/>
  <c r="AI226" i="1"/>
  <c r="BA226" i="1"/>
  <c r="AI222" i="1"/>
  <c r="BA222" i="1"/>
  <c r="AI218" i="1"/>
  <c r="BA218" i="1"/>
  <c r="AI214" i="1"/>
  <c r="BA214" i="1"/>
  <c r="AI210" i="1"/>
  <c r="BA210" i="1"/>
  <c r="AI271" i="1"/>
  <c r="BA271" i="1"/>
  <c r="AZ269" i="1"/>
  <c r="AZ265" i="1"/>
  <c r="AZ261" i="1"/>
  <c r="AZ257" i="1"/>
  <c r="AZ253" i="1"/>
  <c r="AZ249" i="1"/>
  <c r="AZ245" i="1"/>
  <c r="AZ241" i="1"/>
  <c r="AZ237" i="1"/>
  <c r="AZ233" i="1"/>
  <c r="AZ229" i="1"/>
  <c r="AZ225" i="1"/>
  <c r="AZ221" i="1"/>
  <c r="AZ217" i="1"/>
  <c r="AZ213" i="1"/>
  <c r="BA260" i="1"/>
  <c r="BA244" i="1"/>
  <c r="BA228" i="1"/>
  <c r="BA212" i="1"/>
  <c r="AH220" i="1"/>
  <c r="AH216" i="1"/>
  <c r="AH212" i="1"/>
  <c r="A209" i="1"/>
  <c r="R209" i="1" s="1"/>
  <c r="A208" i="1"/>
  <c r="R208" i="1" s="1"/>
  <c r="B208" i="1"/>
  <c r="S208" i="1" s="1"/>
  <c r="B209" i="1"/>
  <c r="S209" i="1" s="1"/>
  <c r="A141" i="1"/>
  <c r="R141" i="1" s="1"/>
  <c r="A142" i="1"/>
  <c r="R142" i="1" s="1"/>
  <c r="A143" i="1"/>
  <c r="R143" i="1" s="1"/>
  <c r="A144" i="1"/>
  <c r="R144" i="1" s="1"/>
  <c r="A145" i="1"/>
  <c r="R145" i="1" s="1"/>
  <c r="A146" i="1"/>
  <c r="R146" i="1" s="1"/>
  <c r="A147" i="1"/>
  <c r="R147" i="1" s="1"/>
  <c r="A148" i="1"/>
  <c r="R148" i="1" s="1"/>
  <c r="A149" i="1"/>
  <c r="R149" i="1" s="1"/>
  <c r="A150" i="1"/>
  <c r="R150" i="1" s="1"/>
  <c r="A151" i="1"/>
  <c r="R151" i="1" s="1"/>
  <c r="A152" i="1"/>
  <c r="R152" i="1" s="1"/>
  <c r="A153" i="1"/>
  <c r="R153" i="1" s="1"/>
  <c r="A154" i="1"/>
  <c r="R154" i="1" s="1"/>
  <c r="A155" i="1"/>
  <c r="R155" i="1" s="1"/>
  <c r="A156" i="1"/>
  <c r="R156" i="1" s="1"/>
  <c r="A157" i="1"/>
  <c r="R157" i="1" s="1"/>
  <c r="A158" i="1"/>
  <c r="R158" i="1" s="1"/>
  <c r="A159" i="1"/>
  <c r="R159" i="1" s="1"/>
  <c r="A160" i="1"/>
  <c r="R160" i="1" s="1"/>
  <c r="A161" i="1"/>
  <c r="R161" i="1" s="1"/>
  <c r="A162" i="1"/>
  <c r="R162" i="1" s="1"/>
  <c r="A163" i="1"/>
  <c r="R163" i="1" s="1"/>
  <c r="A164" i="1"/>
  <c r="R164" i="1" s="1"/>
  <c r="A165" i="1"/>
  <c r="R165" i="1" s="1"/>
  <c r="A166" i="1"/>
  <c r="R166" i="1" s="1"/>
  <c r="A167" i="1"/>
  <c r="R167" i="1" s="1"/>
  <c r="A168" i="1"/>
  <c r="R168" i="1" s="1"/>
  <c r="A169" i="1"/>
  <c r="R169" i="1" s="1"/>
  <c r="A170" i="1"/>
  <c r="R170" i="1" s="1"/>
  <c r="A171" i="1"/>
  <c r="R171" i="1" s="1"/>
  <c r="A172" i="1"/>
  <c r="R172" i="1" s="1"/>
  <c r="A173" i="1"/>
  <c r="R173" i="1" s="1"/>
  <c r="A174" i="1"/>
  <c r="R174" i="1" s="1"/>
  <c r="A175" i="1"/>
  <c r="R175" i="1" s="1"/>
  <c r="A176" i="1"/>
  <c r="R176" i="1" s="1"/>
  <c r="A177" i="1"/>
  <c r="R177" i="1" s="1"/>
  <c r="A178" i="1"/>
  <c r="R178" i="1" s="1"/>
  <c r="A179" i="1"/>
  <c r="R179" i="1" s="1"/>
  <c r="A180" i="1"/>
  <c r="R180" i="1" s="1"/>
  <c r="A181" i="1"/>
  <c r="R181" i="1" s="1"/>
  <c r="A182" i="1"/>
  <c r="R182" i="1" s="1"/>
  <c r="A183" i="1"/>
  <c r="R183" i="1" s="1"/>
  <c r="A184" i="1"/>
  <c r="R184" i="1" s="1"/>
  <c r="A185" i="1"/>
  <c r="R185" i="1" s="1"/>
  <c r="A186" i="1"/>
  <c r="R186" i="1" s="1"/>
  <c r="A187" i="1"/>
  <c r="R187" i="1" s="1"/>
  <c r="A188" i="1"/>
  <c r="R188" i="1" s="1"/>
  <c r="A189" i="1"/>
  <c r="R189" i="1" s="1"/>
  <c r="A190" i="1"/>
  <c r="R190" i="1" s="1"/>
  <c r="A191" i="1"/>
  <c r="R191" i="1" s="1"/>
  <c r="A192" i="1"/>
  <c r="R192" i="1" s="1"/>
  <c r="A193" i="1"/>
  <c r="R193" i="1" s="1"/>
  <c r="A194" i="1"/>
  <c r="R194" i="1" s="1"/>
  <c r="A195" i="1"/>
  <c r="R195" i="1" s="1"/>
  <c r="A196" i="1"/>
  <c r="R196" i="1" s="1"/>
  <c r="A197" i="1"/>
  <c r="R197" i="1" s="1"/>
  <c r="A198" i="1"/>
  <c r="R198" i="1" s="1"/>
  <c r="A199" i="1"/>
  <c r="R199" i="1" s="1"/>
  <c r="A200" i="1"/>
  <c r="R200" i="1" s="1"/>
  <c r="A201" i="1"/>
  <c r="R201" i="1" s="1"/>
  <c r="A202" i="1"/>
  <c r="R202" i="1" s="1"/>
  <c r="A203" i="1"/>
  <c r="R203" i="1" s="1"/>
  <c r="A204" i="1"/>
  <c r="R204" i="1" s="1"/>
  <c r="A205" i="1"/>
  <c r="R205" i="1" s="1"/>
  <c r="A206" i="1"/>
  <c r="R206" i="1" s="1"/>
  <c r="A207" i="1"/>
  <c r="R207" i="1" s="1"/>
  <c r="B141" i="1"/>
  <c r="S141" i="1" s="1"/>
  <c r="B142" i="1"/>
  <c r="S142" i="1" s="1"/>
  <c r="B143" i="1"/>
  <c r="S143" i="1" s="1"/>
  <c r="B144" i="1"/>
  <c r="S144" i="1" s="1"/>
  <c r="B145" i="1"/>
  <c r="S145" i="1" s="1"/>
  <c r="B146" i="1"/>
  <c r="S146" i="1" s="1"/>
  <c r="B147" i="1"/>
  <c r="S147" i="1" s="1"/>
  <c r="B148" i="1"/>
  <c r="S148" i="1" s="1"/>
  <c r="B149" i="1"/>
  <c r="S149" i="1" s="1"/>
  <c r="B150" i="1"/>
  <c r="S150" i="1" s="1"/>
  <c r="B151" i="1"/>
  <c r="S151" i="1" s="1"/>
  <c r="B152" i="1"/>
  <c r="S152" i="1" s="1"/>
  <c r="B153" i="1"/>
  <c r="S153" i="1" s="1"/>
  <c r="B154" i="1"/>
  <c r="S154" i="1" s="1"/>
  <c r="B155" i="1"/>
  <c r="S155" i="1" s="1"/>
  <c r="B156" i="1"/>
  <c r="S156" i="1" s="1"/>
  <c r="B157" i="1"/>
  <c r="S157" i="1" s="1"/>
  <c r="B158" i="1"/>
  <c r="S158" i="1" s="1"/>
  <c r="B159" i="1"/>
  <c r="S159" i="1" s="1"/>
  <c r="B160" i="1"/>
  <c r="S160" i="1" s="1"/>
  <c r="B161" i="1"/>
  <c r="S161" i="1" s="1"/>
  <c r="B162" i="1"/>
  <c r="S162" i="1" s="1"/>
  <c r="B163" i="1"/>
  <c r="S163" i="1" s="1"/>
  <c r="B164" i="1"/>
  <c r="S164" i="1" s="1"/>
  <c r="B165" i="1"/>
  <c r="S165" i="1" s="1"/>
  <c r="B166" i="1"/>
  <c r="S166" i="1" s="1"/>
  <c r="B167" i="1"/>
  <c r="S167" i="1" s="1"/>
  <c r="B168" i="1"/>
  <c r="S168" i="1" s="1"/>
  <c r="B169" i="1"/>
  <c r="S169" i="1" s="1"/>
  <c r="B170" i="1"/>
  <c r="S170" i="1" s="1"/>
  <c r="B171" i="1"/>
  <c r="S171" i="1" s="1"/>
  <c r="B172" i="1"/>
  <c r="S172" i="1" s="1"/>
  <c r="B173" i="1"/>
  <c r="S173" i="1" s="1"/>
  <c r="B174" i="1"/>
  <c r="S174" i="1" s="1"/>
  <c r="B175" i="1"/>
  <c r="S175" i="1" s="1"/>
  <c r="B176" i="1"/>
  <c r="S176" i="1" s="1"/>
  <c r="B177" i="1"/>
  <c r="S177" i="1" s="1"/>
  <c r="B178" i="1"/>
  <c r="S178" i="1" s="1"/>
  <c r="B179" i="1"/>
  <c r="S179" i="1" s="1"/>
  <c r="B180" i="1"/>
  <c r="S180" i="1" s="1"/>
  <c r="B181" i="1"/>
  <c r="S181" i="1" s="1"/>
  <c r="B182" i="1"/>
  <c r="S182" i="1" s="1"/>
  <c r="B183" i="1"/>
  <c r="S183" i="1" s="1"/>
  <c r="B184" i="1"/>
  <c r="S184" i="1" s="1"/>
  <c r="B185" i="1"/>
  <c r="S185" i="1" s="1"/>
  <c r="B186" i="1"/>
  <c r="S186" i="1" s="1"/>
  <c r="B187" i="1"/>
  <c r="S187" i="1" s="1"/>
  <c r="B188" i="1"/>
  <c r="S188" i="1" s="1"/>
  <c r="B189" i="1"/>
  <c r="S189" i="1" s="1"/>
  <c r="B190" i="1"/>
  <c r="S190" i="1" s="1"/>
  <c r="B191" i="1"/>
  <c r="S191" i="1" s="1"/>
  <c r="B192" i="1"/>
  <c r="S192" i="1" s="1"/>
  <c r="B193" i="1"/>
  <c r="S193" i="1" s="1"/>
  <c r="B194" i="1"/>
  <c r="S194" i="1" s="1"/>
  <c r="B195" i="1"/>
  <c r="S195" i="1" s="1"/>
  <c r="B196" i="1"/>
  <c r="S196" i="1" s="1"/>
  <c r="B197" i="1"/>
  <c r="S197" i="1" s="1"/>
  <c r="B198" i="1"/>
  <c r="S198" i="1" s="1"/>
  <c r="B199" i="1"/>
  <c r="S199" i="1" s="1"/>
  <c r="B200" i="1"/>
  <c r="S200" i="1" s="1"/>
  <c r="B201" i="1"/>
  <c r="S201" i="1" s="1"/>
  <c r="B202" i="1"/>
  <c r="S202" i="1" s="1"/>
  <c r="B203" i="1"/>
  <c r="S203" i="1" s="1"/>
  <c r="B204" i="1"/>
  <c r="S204" i="1" s="1"/>
  <c r="B205" i="1"/>
  <c r="S205" i="1" s="1"/>
  <c r="B206" i="1"/>
  <c r="S206" i="1" s="1"/>
  <c r="B207" i="1"/>
  <c r="S207" i="1" s="1"/>
  <c r="B74" i="1"/>
  <c r="S74" i="1" s="1"/>
  <c r="B75" i="1"/>
  <c r="S75" i="1" s="1"/>
  <c r="A74" i="1"/>
  <c r="R74" i="1" s="1"/>
  <c r="A75" i="1"/>
  <c r="R75" i="1" s="1"/>
  <c r="A76" i="1"/>
  <c r="R76" i="1" s="1"/>
  <c r="A77" i="1"/>
  <c r="R77" i="1" s="1"/>
  <c r="A78" i="1"/>
  <c r="R78" i="1" s="1"/>
  <c r="A79" i="1"/>
  <c r="R79" i="1" s="1"/>
  <c r="A80" i="1"/>
  <c r="R80" i="1" s="1"/>
  <c r="A81" i="1"/>
  <c r="R81" i="1" s="1"/>
  <c r="A82" i="1"/>
  <c r="R82" i="1" s="1"/>
  <c r="A83" i="1"/>
  <c r="R83" i="1" s="1"/>
  <c r="A84" i="1"/>
  <c r="R84" i="1" s="1"/>
  <c r="A85" i="1"/>
  <c r="R85" i="1" s="1"/>
  <c r="A86" i="1"/>
  <c r="R86" i="1" s="1"/>
  <c r="A87" i="1"/>
  <c r="R87" i="1" s="1"/>
  <c r="A88" i="1"/>
  <c r="R88" i="1" s="1"/>
  <c r="A89" i="1"/>
  <c r="R89" i="1" s="1"/>
  <c r="A90" i="1"/>
  <c r="R90" i="1" s="1"/>
  <c r="A91" i="1"/>
  <c r="R91" i="1" s="1"/>
  <c r="A92" i="1"/>
  <c r="R92" i="1" s="1"/>
  <c r="A93" i="1"/>
  <c r="R93" i="1" s="1"/>
  <c r="A94" i="1"/>
  <c r="R94" i="1" s="1"/>
  <c r="A95" i="1"/>
  <c r="R95" i="1" s="1"/>
  <c r="A96" i="1"/>
  <c r="R96" i="1" s="1"/>
  <c r="A97" i="1"/>
  <c r="R97" i="1" s="1"/>
  <c r="A98" i="1"/>
  <c r="R98" i="1" s="1"/>
  <c r="A99" i="1"/>
  <c r="R99" i="1" s="1"/>
  <c r="A100" i="1"/>
  <c r="R100" i="1" s="1"/>
  <c r="A101" i="1"/>
  <c r="R101" i="1" s="1"/>
  <c r="A102" i="1"/>
  <c r="R102" i="1" s="1"/>
  <c r="A103" i="1"/>
  <c r="R103" i="1" s="1"/>
  <c r="A104" i="1"/>
  <c r="R104" i="1" s="1"/>
  <c r="A105" i="1"/>
  <c r="R105" i="1" s="1"/>
  <c r="A106" i="1"/>
  <c r="R106" i="1" s="1"/>
  <c r="A107" i="1"/>
  <c r="R107" i="1" s="1"/>
  <c r="A108" i="1"/>
  <c r="R108" i="1" s="1"/>
  <c r="A109" i="1"/>
  <c r="R109" i="1" s="1"/>
  <c r="A110" i="1"/>
  <c r="R110" i="1" s="1"/>
  <c r="A111" i="1"/>
  <c r="R111" i="1" s="1"/>
  <c r="A112" i="1"/>
  <c r="R112" i="1" s="1"/>
  <c r="A113" i="1"/>
  <c r="R113" i="1" s="1"/>
  <c r="A114" i="1"/>
  <c r="R114" i="1" s="1"/>
  <c r="A115" i="1"/>
  <c r="R115" i="1" s="1"/>
  <c r="A116" i="1"/>
  <c r="R116" i="1" s="1"/>
  <c r="A117" i="1"/>
  <c r="R117" i="1" s="1"/>
  <c r="A118" i="1"/>
  <c r="R118" i="1" s="1"/>
  <c r="A119" i="1"/>
  <c r="R119" i="1" s="1"/>
  <c r="A120" i="1"/>
  <c r="R120" i="1" s="1"/>
  <c r="A121" i="1"/>
  <c r="R121" i="1" s="1"/>
  <c r="A122" i="1"/>
  <c r="R122" i="1" s="1"/>
  <c r="A123" i="1"/>
  <c r="R123" i="1" s="1"/>
  <c r="A124" i="1"/>
  <c r="R124" i="1" s="1"/>
  <c r="A125" i="1"/>
  <c r="R125" i="1" s="1"/>
  <c r="A126" i="1"/>
  <c r="R126" i="1" s="1"/>
  <c r="A127" i="1"/>
  <c r="R127" i="1" s="1"/>
  <c r="A128" i="1"/>
  <c r="R128" i="1" s="1"/>
  <c r="A129" i="1"/>
  <c r="R129" i="1" s="1"/>
  <c r="A130" i="1"/>
  <c r="R130" i="1" s="1"/>
  <c r="A131" i="1"/>
  <c r="R131" i="1" s="1"/>
  <c r="A132" i="1"/>
  <c r="R132" i="1" s="1"/>
  <c r="A133" i="1"/>
  <c r="R133" i="1" s="1"/>
  <c r="A134" i="1"/>
  <c r="R134" i="1" s="1"/>
  <c r="A135" i="1"/>
  <c r="R135" i="1" s="1"/>
  <c r="A136" i="1"/>
  <c r="R136" i="1" s="1"/>
  <c r="A137" i="1"/>
  <c r="R137" i="1" s="1"/>
  <c r="A138" i="1"/>
  <c r="R138" i="1" s="1"/>
  <c r="A139" i="1"/>
  <c r="R139" i="1" s="1"/>
  <c r="A140" i="1"/>
  <c r="R140" i="1" s="1"/>
  <c r="A71" i="1"/>
  <c r="R71" i="1" s="1"/>
  <c r="A72" i="1"/>
  <c r="R72" i="1" s="1"/>
  <c r="A73" i="1"/>
  <c r="R73" i="1" s="1"/>
  <c r="B76" i="1"/>
  <c r="S76" i="1" s="1"/>
  <c r="B77" i="1"/>
  <c r="S77" i="1" s="1"/>
  <c r="B78" i="1"/>
  <c r="S78" i="1" s="1"/>
  <c r="B79" i="1"/>
  <c r="S79" i="1" s="1"/>
  <c r="B80" i="1"/>
  <c r="S80" i="1" s="1"/>
  <c r="B81" i="1"/>
  <c r="S81" i="1" s="1"/>
  <c r="B82" i="1"/>
  <c r="S82" i="1" s="1"/>
  <c r="B83" i="1"/>
  <c r="S83" i="1" s="1"/>
  <c r="B84" i="1"/>
  <c r="S84" i="1" s="1"/>
  <c r="B85" i="1"/>
  <c r="S85" i="1" s="1"/>
  <c r="B86" i="1"/>
  <c r="S86" i="1" s="1"/>
  <c r="B87" i="1"/>
  <c r="S87" i="1" s="1"/>
  <c r="B88" i="1"/>
  <c r="S88" i="1" s="1"/>
  <c r="B89" i="1"/>
  <c r="S89" i="1" s="1"/>
  <c r="B90" i="1"/>
  <c r="S90" i="1" s="1"/>
  <c r="B91" i="1"/>
  <c r="S91" i="1" s="1"/>
  <c r="B92" i="1"/>
  <c r="S92" i="1" s="1"/>
  <c r="B93" i="1"/>
  <c r="S93" i="1" s="1"/>
  <c r="B94" i="1"/>
  <c r="S94" i="1" s="1"/>
  <c r="B95" i="1"/>
  <c r="S95" i="1" s="1"/>
  <c r="B96" i="1"/>
  <c r="S96" i="1" s="1"/>
  <c r="B97" i="1"/>
  <c r="S97" i="1" s="1"/>
  <c r="B98" i="1"/>
  <c r="S98" i="1" s="1"/>
  <c r="B99" i="1"/>
  <c r="S99" i="1" s="1"/>
  <c r="B100" i="1"/>
  <c r="S100" i="1" s="1"/>
  <c r="B101" i="1"/>
  <c r="S101" i="1" s="1"/>
  <c r="B102" i="1"/>
  <c r="S102" i="1" s="1"/>
  <c r="B103" i="1"/>
  <c r="S103" i="1" s="1"/>
  <c r="B104" i="1"/>
  <c r="S104" i="1" s="1"/>
  <c r="B105" i="1"/>
  <c r="S105" i="1" s="1"/>
  <c r="B106" i="1"/>
  <c r="S106" i="1" s="1"/>
  <c r="B107" i="1"/>
  <c r="S107" i="1" s="1"/>
  <c r="B108" i="1"/>
  <c r="S108" i="1" s="1"/>
  <c r="B109" i="1"/>
  <c r="S109" i="1" s="1"/>
  <c r="B110" i="1"/>
  <c r="S110" i="1" s="1"/>
  <c r="B111" i="1"/>
  <c r="S111" i="1" s="1"/>
  <c r="B112" i="1"/>
  <c r="S112" i="1" s="1"/>
  <c r="B113" i="1"/>
  <c r="S113" i="1" s="1"/>
  <c r="B114" i="1"/>
  <c r="S114" i="1" s="1"/>
  <c r="B115" i="1"/>
  <c r="S115" i="1" s="1"/>
  <c r="B116" i="1"/>
  <c r="S116" i="1" s="1"/>
  <c r="B117" i="1"/>
  <c r="S117" i="1" s="1"/>
  <c r="B118" i="1"/>
  <c r="S118" i="1" s="1"/>
  <c r="B119" i="1"/>
  <c r="S119" i="1" s="1"/>
  <c r="B120" i="1"/>
  <c r="S120" i="1" s="1"/>
  <c r="B121" i="1"/>
  <c r="S121" i="1" s="1"/>
  <c r="B122" i="1"/>
  <c r="S122" i="1" s="1"/>
  <c r="B123" i="1"/>
  <c r="S123" i="1" s="1"/>
  <c r="B124" i="1"/>
  <c r="S124" i="1" s="1"/>
  <c r="B125" i="1"/>
  <c r="S125" i="1" s="1"/>
  <c r="B126" i="1"/>
  <c r="S126" i="1" s="1"/>
  <c r="B127" i="1"/>
  <c r="S127" i="1" s="1"/>
  <c r="B128" i="1"/>
  <c r="S128" i="1" s="1"/>
  <c r="B129" i="1"/>
  <c r="S129" i="1" s="1"/>
  <c r="B130" i="1"/>
  <c r="S130" i="1" s="1"/>
  <c r="B131" i="1"/>
  <c r="S131" i="1" s="1"/>
  <c r="B132" i="1"/>
  <c r="S132" i="1" s="1"/>
  <c r="B133" i="1"/>
  <c r="S133" i="1" s="1"/>
  <c r="B134" i="1"/>
  <c r="S134" i="1" s="1"/>
  <c r="B135" i="1"/>
  <c r="S135" i="1" s="1"/>
  <c r="B136" i="1"/>
  <c r="S136" i="1" s="1"/>
  <c r="B137" i="1"/>
  <c r="S137" i="1" s="1"/>
  <c r="B138" i="1"/>
  <c r="S138" i="1" s="1"/>
  <c r="B139" i="1"/>
  <c r="S139" i="1" s="1"/>
  <c r="B140" i="1"/>
  <c r="S140" i="1" s="1"/>
  <c r="B71" i="1"/>
  <c r="S71" i="1" s="1"/>
  <c r="B72" i="1"/>
  <c r="S72" i="1" s="1"/>
  <c r="B73" i="1"/>
  <c r="S73" i="1" s="1"/>
  <c r="A792" i="84"/>
  <c r="AM139" i="1" l="1"/>
  <c r="N139" i="1"/>
  <c r="L139" i="1"/>
  <c r="AM123" i="1"/>
  <c r="N123" i="1"/>
  <c r="L123" i="1"/>
  <c r="AM103" i="1"/>
  <c r="N103" i="1"/>
  <c r="L103" i="1"/>
  <c r="AM95" i="1"/>
  <c r="N95" i="1"/>
  <c r="L95" i="1"/>
  <c r="AM83" i="1"/>
  <c r="N83" i="1"/>
  <c r="L83" i="1"/>
  <c r="M131" i="1"/>
  <c r="K131" i="1"/>
  <c r="M115" i="1"/>
  <c r="K115" i="1"/>
  <c r="M99" i="1"/>
  <c r="K99" i="1"/>
  <c r="M87" i="1"/>
  <c r="K87" i="1"/>
  <c r="AM203" i="1"/>
  <c r="N203" i="1"/>
  <c r="L203" i="1"/>
  <c r="AM187" i="1"/>
  <c r="N187" i="1"/>
  <c r="L187" i="1"/>
  <c r="AM167" i="1"/>
  <c r="N167" i="1"/>
  <c r="L167" i="1"/>
  <c r="M206" i="1"/>
  <c r="K206" i="1"/>
  <c r="AM71" i="1"/>
  <c r="N71" i="1"/>
  <c r="L71" i="1"/>
  <c r="AM133" i="1"/>
  <c r="L133" i="1"/>
  <c r="N133" i="1"/>
  <c r="AM125" i="1"/>
  <c r="N125" i="1"/>
  <c r="L125" i="1"/>
  <c r="AM117" i="1"/>
  <c r="N117" i="1"/>
  <c r="L117" i="1"/>
  <c r="AM109" i="1"/>
  <c r="N109" i="1"/>
  <c r="L109" i="1"/>
  <c r="AM101" i="1"/>
  <c r="N101" i="1"/>
  <c r="L101" i="1"/>
  <c r="AM93" i="1"/>
  <c r="N93" i="1"/>
  <c r="L93" i="1"/>
  <c r="AM85" i="1"/>
  <c r="N85" i="1"/>
  <c r="L85" i="1"/>
  <c r="AM77" i="1"/>
  <c r="N77" i="1"/>
  <c r="L77" i="1"/>
  <c r="M137" i="1"/>
  <c r="K137" i="1"/>
  <c r="M129" i="1"/>
  <c r="K129" i="1"/>
  <c r="M121" i="1"/>
  <c r="K121" i="1"/>
  <c r="M113" i="1"/>
  <c r="K113" i="1"/>
  <c r="M101" i="1"/>
  <c r="K101" i="1"/>
  <c r="M93" i="1"/>
  <c r="K93" i="1"/>
  <c r="M85" i="1"/>
  <c r="K85" i="1"/>
  <c r="M77" i="1"/>
  <c r="K77" i="1"/>
  <c r="AM205" i="1"/>
  <c r="N205" i="1"/>
  <c r="L205" i="1"/>
  <c r="AM201" i="1"/>
  <c r="N201" i="1"/>
  <c r="L201" i="1"/>
  <c r="AM193" i="1"/>
  <c r="N193" i="1"/>
  <c r="L193" i="1"/>
  <c r="AM185" i="1"/>
  <c r="N185" i="1"/>
  <c r="L185" i="1"/>
  <c r="AM177" i="1"/>
  <c r="N177" i="1"/>
  <c r="L177" i="1"/>
  <c r="AM169" i="1"/>
  <c r="N169" i="1"/>
  <c r="L169" i="1"/>
  <c r="AM161" i="1"/>
  <c r="N161" i="1"/>
  <c r="L161" i="1"/>
  <c r="AM149" i="1"/>
  <c r="N149" i="1"/>
  <c r="L149" i="1"/>
  <c r="AM141" i="1"/>
  <c r="N141" i="1"/>
  <c r="L141" i="1"/>
  <c r="M200" i="1"/>
  <c r="K200" i="1"/>
  <c r="M192" i="1"/>
  <c r="K192" i="1"/>
  <c r="M184" i="1"/>
  <c r="K184" i="1"/>
  <c r="M176" i="1"/>
  <c r="K176" i="1"/>
  <c r="M164" i="1"/>
  <c r="K164" i="1"/>
  <c r="M156" i="1"/>
  <c r="K156" i="1"/>
  <c r="M144" i="1"/>
  <c r="K144" i="1"/>
  <c r="AM135" i="1"/>
  <c r="N135" i="1"/>
  <c r="L135" i="1"/>
  <c r="AM119" i="1"/>
  <c r="N119" i="1"/>
  <c r="L119" i="1"/>
  <c r="AM107" i="1"/>
  <c r="N107" i="1"/>
  <c r="L107" i="1"/>
  <c r="AM91" i="1"/>
  <c r="N91" i="1"/>
  <c r="L91" i="1"/>
  <c r="AM79" i="1"/>
  <c r="N79" i="1"/>
  <c r="L79" i="1"/>
  <c r="M135" i="1"/>
  <c r="K135" i="1"/>
  <c r="M119" i="1"/>
  <c r="K119" i="1"/>
  <c r="M107" i="1"/>
  <c r="K107" i="1"/>
  <c r="M91" i="1"/>
  <c r="K91" i="1"/>
  <c r="M75" i="1"/>
  <c r="K75" i="1"/>
  <c r="AM195" i="1"/>
  <c r="N195" i="1"/>
  <c r="L195" i="1"/>
  <c r="AM179" i="1"/>
  <c r="N179" i="1"/>
  <c r="L179" i="1"/>
  <c r="AM171" i="1"/>
  <c r="N171" i="1"/>
  <c r="L171" i="1"/>
  <c r="AM155" i="1"/>
  <c r="N155" i="1"/>
  <c r="L155" i="1"/>
  <c r="M194" i="1"/>
  <c r="K194" i="1"/>
  <c r="AM137" i="1"/>
  <c r="N137" i="1"/>
  <c r="L137" i="1"/>
  <c r="AM129" i="1"/>
  <c r="N129" i="1"/>
  <c r="L129" i="1"/>
  <c r="AM121" i="1"/>
  <c r="N121" i="1"/>
  <c r="L121" i="1"/>
  <c r="AM113" i="1"/>
  <c r="N113" i="1"/>
  <c r="L113" i="1"/>
  <c r="AM105" i="1"/>
  <c r="N105" i="1"/>
  <c r="L105" i="1"/>
  <c r="AM97" i="1"/>
  <c r="N97" i="1"/>
  <c r="L97" i="1"/>
  <c r="AM89" i="1"/>
  <c r="N89" i="1"/>
  <c r="L89" i="1"/>
  <c r="AM81" i="1"/>
  <c r="N81" i="1"/>
  <c r="L81" i="1"/>
  <c r="M71" i="1"/>
  <c r="K71" i="1"/>
  <c r="M133" i="1"/>
  <c r="K133" i="1"/>
  <c r="M125" i="1"/>
  <c r="K125" i="1"/>
  <c r="M117" i="1"/>
  <c r="K117" i="1"/>
  <c r="M109" i="1"/>
  <c r="K109" i="1"/>
  <c r="M105" i="1"/>
  <c r="K105" i="1"/>
  <c r="M97" i="1"/>
  <c r="K97" i="1"/>
  <c r="M89" i="1"/>
  <c r="K89" i="1"/>
  <c r="M81" i="1"/>
  <c r="K81" i="1"/>
  <c r="AM75" i="1"/>
  <c r="N75" i="1"/>
  <c r="L75" i="1"/>
  <c r="AM197" i="1"/>
  <c r="L197" i="1"/>
  <c r="N197" i="1"/>
  <c r="AM189" i="1"/>
  <c r="N189" i="1"/>
  <c r="L189" i="1"/>
  <c r="AM181" i="1"/>
  <c r="N181" i="1"/>
  <c r="L181" i="1"/>
  <c r="AM173" i="1"/>
  <c r="N173" i="1"/>
  <c r="L173" i="1"/>
  <c r="AM165" i="1"/>
  <c r="N165" i="1"/>
  <c r="L165" i="1"/>
  <c r="AM157" i="1"/>
  <c r="N157" i="1"/>
  <c r="L157" i="1"/>
  <c r="AM153" i="1"/>
  <c r="N153" i="1"/>
  <c r="L153" i="1"/>
  <c r="AM145" i="1"/>
  <c r="N145" i="1"/>
  <c r="L145" i="1"/>
  <c r="M204" i="1"/>
  <c r="K204" i="1"/>
  <c r="M196" i="1"/>
  <c r="K196" i="1"/>
  <c r="M188" i="1"/>
  <c r="K188" i="1"/>
  <c r="M180" i="1"/>
  <c r="K180" i="1"/>
  <c r="M172" i="1"/>
  <c r="K172" i="1"/>
  <c r="M168" i="1"/>
  <c r="K168" i="1"/>
  <c r="M160" i="1"/>
  <c r="K160" i="1"/>
  <c r="M152" i="1"/>
  <c r="K152" i="1"/>
  <c r="M148" i="1"/>
  <c r="K148" i="1"/>
  <c r="AM209" i="1"/>
  <c r="N209" i="1"/>
  <c r="L209" i="1"/>
  <c r="AM140" i="1"/>
  <c r="N140" i="1"/>
  <c r="L140" i="1"/>
  <c r="AM136" i="1"/>
  <c r="N136" i="1"/>
  <c r="L136" i="1"/>
  <c r="AM132" i="1"/>
  <c r="N132" i="1"/>
  <c r="L132" i="1"/>
  <c r="AM128" i="1"/>
  <c r="N128" i="1"/>
  <c r="L128" i="1"/>
  <c r="AM124" i="1"/>
  <c r="N124" i="1"/>
  <c r="L124" i="1"/>
  <c r="AM120" i="1"/>
  <c r="N120" i="1"/>
  <c r="L120" i="1"/>
  <c r="AM116" i="1"/>
  <c r="N116" i="1"/>
  <c r="L116" i="1"/>
  <c r="AM112" i="1"/>
  <c r="N112" i="1"/>
  <c r="L112" i="1"/>
  <c r="AM108" i="1"/>
  <c r="N108" i="1"/>
  <c r="L108" i="1"/>
  <c r="AM104" i="1"/>
  <c r="N104" i="1"/>
  <c r="L104" i="1"/>
  <c r="AM100" i="1"/>
  <c r="N100" i="1"/>
  <c r="L100" i="1"/>
  <c r="AM96" i="1"/>
  <c r="N96" i="1"/>
  <c r="L96" i="1"/>
  <c r="AM92" i="1"/>
  <c r="N92" i="1"/>
  <c r="L92" i="1"/>
  <c r="AM88" i="1"/>
  <c r="N88" i="1"/>
  <c r="L88" i="1"/>
  <c r="AM84" i="1"/>
  <c r="N84" i="1"/>
  <c r="L84" i="1"/>
  <c r="AM80" i="1"/>
  <c r="N80" i="1"/>
  <c r="L80" i="1"/>
  <c r="AM76" i="1"/>
  <c r="N76" i="1"/>
  <c r="L76" i="1"/>
  <c r="M140" i="1"/>
  <c r="K140" i="1"/>
  <c r="M136" i="1"/>
  <c r="K136" i="1"/>
  <c r="M132" i="1"/>
  <c r="K132" i="1"/>
  <c r="M128" i="1"/>
  <c r="K128" i="1"/>
  <c r="M124" i="1"/>
  <c r="K124" i="1"/>
  <c r="M120" i="1"/>
  <c r="K120" i="1"/>
  <c r="M116" i="1"/>
  <c r="K116" i="1"/>
  <c r="M112" i="1"/>
  <c r="K112" i="1"/>
  <c r="M108" i="1"/>
  <c r="K108" i="1"/>
  <c r="M104" i="1"/>
  <c r="K104" i="1"/>
  <c r="M100" i="1"/>
  <c r="K100" i="1"/>
  <c r="M96" i="1"/>
  <c r="K96" i="1"/>
  <c r="M92" i="1"/>
  <c r="K92" i="1"/>
  <c r="M88" i="1"/>
  <c r="K88" i="1"/>
  <c r="M84" i="1"/>
  <c r="K84" i="1"/>
  <c r="M80" i="1"/>
  <c r="K80" i="1"/>
  <c r="M76" i="1"/>
  <c r="K76" i="1"/>
  <c r="AM74" i="1"/>
  <c r="N74" i="1"/>
  <c r="L74" i="1"/>
  <c r="AM204" i="1"/>
  <c r="N204" i="1"/>
  <c r="L204" i="1"/>
  <c r="AM200" i="1"/>
  <c r="N200" i="1"/>
  <c r="L200" i="1"/>
  <c r="AM196" i="1"/>
  <c r="N196" i="1"/>
  <c r="L196" i="1"/>
  <c r="AM192" i="1"/>
  <c r="N192" i="1"/>
  <c r="L192" i="1"/>
  <c r="AM188" i="1"/>
  <c r="N188" i="1"/>
  <c r="L188" i="1"/>
  <c r="AM184" i="1"/>
  <c r="N184" i="1"/>
  <c r="L184" i="1"/>
  <c r="AM180" i="1"/>
  <c r="N180" i="1"/>
  <c r="L180" i="1"/>
  <c r="AM176" i="1"/>
  <c r="N176" i="1"/>
  <c r="L176" i="1"/>
  <c r="AM172" i="1"/>
  <c r="N172" i="1"/>
  <c r="L172" i="1"/>
  <c r="AM168" i="1"/>
  <c r="N168" i="1"/>
  <c r="L168" i="1"/>
  <c r="AM164" i="1"/>
  <c r="N164" i="1"/>
  <c r="L164" i="1"/>
  <c r="AM160" i="1"/>
  <c r="N160" i="1"/>
  <c r="L160" i="1"/>
  <c r="AM156" i="1"/>
  <c r="N156" i="1"/>
  <c r="L156" i="1"/>
  <c r="AM152" i="1"/>
  <c r="N152" i="1"/>
  <c r="L152" i="1"/>
  <c r="AM148" i="1"/>
  <c r="N148" i="1"/>
  <c r="L148" i="1"/>
  <c r="AM144" i="1"/>
  <c r="N144" i="1"/>
  <c r="L144" i="1"/>
  <c r="K207" i="1"/>
  <c r="M207" i="1"/>
  <c r="M203" i="1"/>
  <c r="K203" i="1"/>
  <c r="M199" i="1"/>
  <c r="K199" i="1"/>
  <c r="M195" i="1"/>
  <c r="K195" i="1"/>
  <c r="M191" i="1"/>
  <c r="K191" i="1"/>
  <c r="M187" i="1"/>
  <c r="K187" i="1"/>
  <c r="M183" i="1"/>
  <c r="K183" i="1"/>
  <c r="M179" i="1"/>
  <c r="K179" i="1"/>
  <c r="K175" i="1"/>
  <c r="M175" i="1"/>
  <c r="M171" i="1"/>
  <c r="K171" i="1"/>
  <c r="M167" i="1"/>
  <c r="K167" i="1"/>
  <c r="M163" i="1"/>
  <c r="K163" i="1"/>
  <c r="K159" i="1"/>
  <c r="M159" i="1"/>
  <c r="M155" i="1"/>
  <c r="K155" i="1"/>
  <c r="M151" i="1"/>
  <c r="K151" i="1"/>
  <c r="M147" i="1"/>
  <c r="K147" i="1"/>
  <c r="K143" i="1"/>
  <c r="M143" i="1"/>
  <c r="AM208" i="1"/>
  <c r="N208" i="1"/>
  <c r="L208" i="1"/>
  <c r="AM73" i="1"/>
  <c r="N73" i="1"/>
  <c r="L73" i="1"/>
  <c r="AM127" i="1"/>
  <c r="N127" i="1"/>
  <c r="L127" i="1"/>
  <c r="AM115" i="1"/>
  <c r="N115" i="1"/>
  <c r="L115" i="1"/>
  <c r="AM87" i="1"/>
  <c r="N87" i="1"/>
  <c r="L87" i="1"/>
  <c r="M139" i="1"/>
  <c r="K139" i="1"/>
  <c r="M123" i="1"/>
  <c r="K123" i="1"/>
  <c r="M103" i="1"/>
  <c r="K103" i="1"/>
  <c r="M83" i="1"/>
  <c r="K83" i="1"/>
  <c r="AM207" i="1"/>
  <c r="N207" i="1"/>
  <c r="L207" i="1"/>
  <c r="AM191" i="1"/>
  <c r="N191" i="1"/>
  <c r="L191" i="1"/>
  <c r="AM175" i="1"/>
  <c r="N175" i="1"/>
  <c r="L175" i="1"/>
  <c r="AM159" i="1"/>
  <c r="N159" i="1"/>
  <c r="L159" i="1"/>
  <c r="AM147" i="1"/>
  <c r="N147" i="1"/>
  <c r="L147" i="1"/>
  <c r="M202" i="1"/>
  <c r="K202" i="1"/>
  <c r="M190" i="1"/>
  <c r="K190" i="1"/>
  <c r="M182" i="1"/>
  <c r="K182" i="1"/>
  <c r="M174" i="1"/>
  <c r="K174" i="1"/>
  <c r="M166" i="1"/>
  <c r="K166" i="1"/>
  <c r="M158" i="1"/>
  <c r="K158" i="1"/>
  <c r="M154" i="1"/>
  <c r="K154" i="1"/>
  <c r="M146" i="1"/>
  <c r="K146" i="1"/>
  <c r="M142" i="1"/>
  <c r="K142" i="1"/>
  <c r="M208" i="1"/>
  <c r="K208" i="1"/>
  <c r="AM131" i="1"/>
  <c r="N131" i="1"/>
  <c r="L131" i="1"/>
  <c r="AM111" i="1"/>
  <c r="N111" i="1"/>
  <c r="L111" i="1"/>
  <c r="AM99" i="1"/>
  <c r="N99" i="1"/>
  <c r="L99" i="1"/>
  <c r="M73" i="1"/>
  <c r="K73" i="1"/>
  <c r="M127" i="1"/>
  <c r="K127" i="1"/>
  <c r="K111" i="1"/>
  <c r="M111" i="1"/>
  <c r="K95" i="1"/>
  <c r="M95" i="1"/>
  <c r="K79" i="1"/>
  <c r="M79" i="1"/>
  <c r="AM199" i="1"/>
  <c r="N199" i="1"/>
  <c r="L199" i="1"/>
  <c r="AM183" i="1"/>
  <c r="N183" i="1"/>
  <c r="L183" i="1"/>
  <c r="AM163" i="1"/>
  <c r="N163" i="1"/>
  <c r="L163" i="1"/>
  <c r="AM151" i="1"/>
  <c r="N151" i="1"/>
  <c r="L151" i="1"/>
  <c r="AM143" i="1"/>
  <c r="N143" i="1"/>
  <c r="L143" i="1"/>
  <c r="M198" i="1"/>
  <c r="K198" i="1"/>
  <c r="M186" i="1"/>
  <c r="K186" i="1"/>
  <c r="M178" i="1"/>
  <c r="K178" i="1"/>
  <c r="M170" i="1"/>
  <c r="K170" i="1"/>
  <c r="M162" i="1"/>
  <c r="K162" i="1"/>
  <c r="M150" i="1"/>
  <c r="K150" i="1"/>
  <c r="AM72" i="1"/>
  <c r="N72" i="1"/>
  <c r="L72" i="1"/>
  <c r="AM138" i="1"/>
  <c r="N138" i="1"/>
  <c r="L138" i="1"/>
  <c r="AM134" i="1"/>
  <c r="N134" i="1"/>
  <c r="L134" i="1"/>
  <c r="AM130" i="1"/>
  <c r="N130" i="1"/>
  <c r="L130" i="1"/>
  <c r="AM126" i="1"/>
  <c r="N126" i="1"/>
  <c r="L126" i="1"/>
  <c r="AM122" i="1"/>
  <c r="N122" i="1"/>
  <c r="L122" i="1"/>
  <c r="AM118" i="1"/>
  <c r="N118" i="1"/>
  <c r="L118" i="1"/>
  <c r="AM114" i="1"/>
  <c r="N114" i="1"/>
  <c r="L114" i="1"/>
  <c r="AM110" i="1"/>
  <c r="N110" i="1"/>
  <c r="L110" i="1"/>
  <c r="AM106" i="1"/>
  <c r="N106" i="1"/>
  <c r="L106" i="1"/>
  <c r="AM102" i="1"/>
  <c r="N102" i="1"/>
  <c r="L102" i="1"/>
  <c r="AM98" i="1"/>
  <c r="N98" i="1"/>
  <c r="L98" i="1"/>
  <c r="AM94" i="1"/>
  <c r="N94" i="1"/>
  <c r="L94" i="1"/>
  <c r="AM90" i="1"/>
  <c r="N90" i="1"/>
  <c r="L90" i="1"/>
  <c r="AM86" i="1"/>
  <c r="N86" i="1"/>
  <c r="L86" i="1"/>
  <c r="AM82" i="1"/>
  <c r="N82" i="1"/>
  <c r="L82" i="1"/>
  <c r="AM78" i="1"/>
  <c r="N78" i="1"/>
  <c r="L78" i="1"/>
  <c r="M72" i="1"/>
  <c r="K72" i="1"/>
  <c r="M138" i="1"/>
  <c r="K138" i="1"/>
  <c r="M134" i="1"/>
  <c r="K134" i="1"/>
  <c r="M130" i="1"/>
  <c r="K130" i="1"/>
  <c r="M126" i="1"/>
  <c r="K126" i="1"/>
  <c r="M122" i="1"/>
  <c r="K122" i="1"/>
  <c r="M118" i="1"/>
  <c r="K118" i="1"/>
  <c r="M114" i="1"/>
  <c r="K114" i="1"/>
  <c r="M110" i="1"/>
  <c r="K110" i="1"/>
  <c r="M106" i="1"/>
  <c r="K106" i="1"/>
  <c r="M102" i="1"/>
  <c r="K102" i="1"/>
  <c r="M98" i="1"/>
  <c r="K98" i="1"/>
  <c r="M94" i="1"/>
  <c r="K94" i="1"/>
  <c r="M90" i="1"/>
  <c r="K90" i="1"/>
  <c r="M86" i="1"/>
  <c r="K86" i="1"/>
  <c r="M82" i="1"/>
  <c r="K82" i="1"/>
  <c r="M78" i="1"/>
  <c r="K78" i="1"/>
  <c r="M74" i="1"/>
  <c r="K74" i="1"/>
  <c r="AM206" i="1"/>
  <c r="N206" i="1"/>
  <c r="L206" i="1"/>
  <c r="AM202" i="1"/>
  <c r="N202" i="1"/>
  <c r="L202" i="1"/>
  <c r="AM198" i="1"/>
  <c r="N198" i="1"/>
  <c r="L198" i="1"/>
  <c r="AM194" i="1"/>
  <c r="N194" i="1"/>
  <c r="L194" i="1"/>
  <c r="AM190" i="1"/>
  <c r="N190" i="1"/>
  <c r="L190" i="1"/>
  <c r="AM186" i="1"/>
  <c r="N186" i="1"/>
  <c r="L186" i="1"/>
  <c r="AM182" i="1"/>
  <c r="N182" i="1"/>
  <c r="L182" i="1"/>
  <c r="AM178" i="1"/>
  <c r="N178" i="1"/>
  <c r="L178" i="1"/>
  <c r="AM174" i="1"/>
  <c r="N174" i="1"/>
  <c r="L174" i="1"/>
  <c r="AM170" i="1"/>
  <c r="N170" i="1"/>
  <c r="L170" i="1"/>
  <c r="AM166" i="1"/>
  <c r="N166" i="1"/>
  <c r="L166" i="1"/>
  <c r="AM162" i="1"/>
  <c r="N162" i="1"/>
  <c r="L162" i="1"/>
  <c r="AM158" i="1"/>
  <c r="N158" i="1"/>
  <c r="L158" i="1"/>
  <c r="AM154" i="1"/>
  <c r="N154" i="1"/>
  <c r="L154" i="1"/>
  <c r="AM150" i="1"/>
  <c r="N150" i="1"/>
  <c r="L150" i="1"/>
  <c r="AM146" i="1"/>
  <c r="N146" i="1"/>
  <c r="L146" i="1"/>
  <c r="AM142" i="1"/>
  <c r="N142" i="1"/>
  <c r="L142" i="1"/>
  <c r="M205" i="1"/>
  <c r="K205" i="1"/>
  <c r="M201" i="1"/>
  <c r="K201" i="1"/>
  <c r="M197" i="1"/>
  <c r="K197" i="1"/>
  <c r="M193" i="1"/>
  <c r="K193" i="1"/>
  <c r="M189" i="1"/>
  <c r="K189" i="1"/>
  <c r="M185" i="1"/>
  <c r="K185" i="1"/>
  <c r="M181" i="1"/>
  <c r="K181" i="1"/>
  <c r="M177" i="1"/>
  <c r="K177" i="1"/>
  <c r="M173" i="1"/>
  <c r="K173" i="1"/>
  <c r="M169" i="1"/>
  <c r="K169" i="1"/>
  <c r="M165" i="1"/>
  <c r="K165" i="1"/>
  <c r="M161" i="1"/>
  <c r="K161" i="1"/>
  <c r="M157" i="1"/>
  <c r="K157" i="1"/>
  <c r="M153" i="1"/>
  <c r="K153" i="1"/>
  <c r="M149" i="1"/>
  <c r="K149" i="1"/>
  <c r="M145" i="1"/>
  <c r="K145" i="1"/>
  <c r="M141" i="1"/>
  <c r="K141" i="1"/>
  <c r="M209" i="1"/>
  <c r="K209" i="1"/>
  <c r="T128" i="1"/>
  <c r="AL128" i="1"/>
  <c r="T112" i="1"/>
  <c r="AL112" i="1"/>
  <c r="T100" i="1"/>
  <c r="AL100" i="1"/>
  <c r="T84" i="1"/>
  <c r="AL84" i="1"/>
  <c r="T207" i="1"/>
  <c r="AL207" i="1"/>
  <c r="T195" i="1"/>
  <c r="AL195" i="1"/>
  <c r="T183" i="1"/>
  <c r="AL183" i="1"/>
  <c r="T171" i="1"/>
  <c r="AL171" i="1"/>
  <c r="T159" i="1"/>
  <c r="AL159" i="1"/>
  <c r="T143" i="1"/>
  <c r="AL143" i="1"/>
  <c r="T136" i="1"/>
  <c r="AL136" i="1"/>
  <c r="T124" i="1"/>
  <c r="AL124" i="1"/>
  <c r="T108" i="1"/>
  <c r="AL108" i="1"/>
  <c r="T92" i="1"/>
  <c r="AL92" i="1"/>
  <c r="T135" i="1"/>
  <c r="AL135" i="1"/>
  <c r="T123" i="1"/>
  <c r="AL123" i="1"/>
  <c r="T107" i="1"/>
  <c r="AL107" i="1"/>
  <c r="T202" i="1"/>
  <c r="AL202" i="1"/>
  <c r="T190" i="1"/>
  <c r="AL190" i="1"/>
  <c r="T182" i="1"/>
  <c r="AL182" i="1"/>
  <c r="T170" i="1"/>
  <c r="AL170" i="1"/>
  <c r="T154" i="1"/>
  <c r="AL154" i="1"/>
  <c r="T142" i="1"/>
  <c r="AL142" i="1"/>
  <c r="T132" i="1"/>
  <c r="AL132" i="1"/>
  <c r="T120" i="1"/>
  <c r="AL120" i="1"/>
  <c r="T104" i="1"/>
  <c r="AL104" i="1"/>
  <c r="T96" i="1"/>
  <c r="AL96" i="1"/>
  <c r="T88" i="1"/>
  <c r="AL88" i="1"/>
  <c r="T80" i="1"/>
  <c r="AL80" i="1"/>
  <c r="T76" i="1"/>
  <c r="AL76" i="1"/>
  <c r="T203" i="1"/>
  <c r="AL203" i="1"/>
  <c r="T191" i="1"/>
  <c r="AL191" i="1"/>
  <c r="T179" i="1"/>
  <c r="AL179" i="1"/>
  <c r="T167" i="1"/>
  <c r="AL167" i="1"/>
  <c r="T155" i="1"/>
  <c r="AL155" i="1"/>
  <c r="T147" i="1"/>
  <c r="AL147" i="1"/>
  <c r="T139" i="1"/>
  <c r="AL139" i="1"/>
  <c r="T127" i="1"/>
  <c r="AL127" i="1"/>
  <c r="T115" i="1"/>
  <c r="AL115" i="1"/>
  <c r="T103" i="1"/>
  <c r="AL103" i="1"/>
  <c r="T91" i="1"/>
  <c r="AL91" i="1"/>
  <c r="T198" i="1"/>
  <c r="AL198" i="1"/>
  <c r="T186" i="1"/>
  <c r="AL186" i="1"/>
  <c r="T174" i="1"/>
  <c r="AL174" i="1"/>
  <c r="T166" i="1"/>
  <c r="AL166" i="1"/>
  <c r="T158" i="1"/>
  <c r="AL158" i="1"/>
  <c r="T150" i="1"/>
  <c r="AL150" i="1"/>
  <c r="T208" i="1"/>
  <c r="AL208" i="1"/>
  <c r="T72" i="1"/>
  <c r="AL72" i="1"/>
  <c r="T138" i="1"/>
  <c r="AL138" i="1"/>
  <c r="T134" i="1"/>
  <c r="AL134" i="1"/>
  <c r="T130" i="1"/>
  <c r="AL130" i="1"/>
  <c r="T126" i="1"/>
  <c r="AL126" i="1"/>
  <c r="T122" i="1"/>
  <c r="AL122" i="1"/>
  <c r="T118" i="1"/>
  <c r="AL118" i="1"/>
  <c r="T114" i="1"/>
  <c r="AL114" i="1"/>
  <c r="T110" i="1"/>
  <c r="AL110" i="1"/>
  <c r="T106" i="1"/>
  <c r="AL106" i="1"/>
  <c r="T102" i="1"/>
  <c r="AL102" i="1"/>
  <c r="T98" i="1"/>
  <c r="AL98" i="1"/>
  <c r="T94" i="1"/>
  <c r="AL94" i="1"/>
  <c r="T90" i="1"/>
  <c r="AL90" i="1"/>
  <c r="T86" i="1"/>
  <c r="AL86" i="1"/>
  <c r="T82" i="1"/>
  <c r="AL82" i="1"/>
  <c r="T78" i="1"/>
  <c r="AL78" i="1"/>
  <c r="T74" i="1"/>
  <c r="AL74" i="1"/>
  <c r="T205" i="1"/>
  <c r="AL205" i="1"/>
  <c r="T201" i="1"/>
  <c r="AL201" i="1"/>
  <c r="T197" i="1"/>
  <c r="AL197" i="1"/>
  <c r="T193" i="1"/>
  <c r="AL193" i="1"/>
  <c r="T189" i="1"/>
  <c r="AL189" i="1"/>
  <c r="T185" i="1"/>
  <c r="AL185" i="1"/>
  <c r="T181" i="1"/>
  <c r="AL181" i="1"/>
  <c r="T177" i="1"/>
  <c r="AL177" i="1"/>
  <c r="T173" i="1"/>
  <c r="AL173" i="1"/>
  <c r="T169" i="1"/>
  <c r="AL169" i="1"/>
  <c r="T165" i="1"/>
  <c r="AL165" i="1"/>
  <c r="T161" i="1"/>
  <c r="AL161" i="1"/>
  <c r="T157" i="1"/>
  <c r="AL157" i="1"/>
  <c r="T153" i="1"/>
  <c r="AL153" i="1"/>
  <c r="T149" i="1"/>
  <c r="AL149" i="1"/>
  <c r="T145" i="1"/>
  <c r="AL145" i="1"/>
  <c r="T141" i="1"/>
  <c r="AL141" i="1"/>
  <c r="T209" i="1"/>
  <c r="AL209" i="1"/>
  <c r="T140" i="1"/>
  <c r="AL140" i="1"/>
  <c r="T116" i="1"/>
  <c r="AL116" i="1"/>
  <c r="T199" i="1"/>
  <c r="AL199" i="1"/>
  <c r="T187" i="1"/>
  <c r="AL187" i="1"/>
  <c r="T175" i="1"/>
  <c r="AL175" i="1"/>
  <c r="T163" i="1"/>
  <c r="AL163" i="1"/>
  <c r="T151" i="1"/>
  <c r="AL151" i="1"/>
  <c r="T73" i="1"/>
  <c r="AL73" i="1"/>
  <c r="T131" i="1"/>
  <c r="AL131" i="1"/>
  <c r="T119" i="1"/>
  <c r="AL119" i="1"/>
  <c r="T111" i="1"/>
  <c r="AL111" i="1"/>
  <c r="T99" i="1"/>
  <c r="AL99" i="1"/>
  <c r="T95" i="1"/>
  <c r="AL95" i="1"/>
  <c r="T87" i="1"/>
  <c r="AL87" i="1"/>
  <c r="T83" i="1"/>
  <c r="AL83" i="1"/>
  <c r="T79" i="1"/>
  <c r="AL79" i="1"/>
  <c r="T75" i="1"/>
  <c r="AL75" i="1"/>
  <c r="T206" i="1"/>
  <c r="AL206" i="1"/>
  <c r="T194" i="1"/>
  <c r="AL194" i="1"/>
  <c r="T178" i="1"/>
  <c r="AL178" i="1"/>
  <c r="T162" i="1"/>
  <c r="AL162" i="1"/>
  <c r="T146" i="1"/>
  <c r="AL146" i="1"/>
  <c r="T71" i="1"/>
  <c r="AL71" i="1"/>
  <c r="T137" i="1"/>
  <c r="AL137" i="1"/>
  <c r="T133" i="1"/>
  <c r="AL133" i="1"/>
  <c r="T129" i="1"/>
  <c r="AL129" i="1"/>
  <c r="T125" i="1"/>
  <c r="AL125" i="1"/>
  <c r="T121" i="1"/>
  <c r="AL121" i="1"/>
  <c r="T117" i="1"/>
  <c r="AL117" i="1"/>
  <c r="T113" i="1"/>
  <c r="AL113" i="1"/>
  <c r="T109" i="1"/>
  <c r="AL109" i="1"/>
  <c r="T105" i="1"/>
  <c r="AL105" i="1"/>
  <c r="T101" i="1"/>
  <c r="AL101" i="1"/>
  <c r="T97" i="1"/>
  <c r="AL97" i="1"/>
  <c r="T93" i="1"/>
  <c r="AL93" i="1"/>
  <c r="T89" i="1"/>
  <c r="AL89" i="1"/>
  <c r="T85" i="1"/>
  <c r="AL85" i="1"/>
  <c r="T81" i="1"/>
  <c r="AL81" i="1"/>
  <c r="T77" i="1"/>
  <c r="AL77" i="1"/>
  <c r="T204" i="1"/>
  <c r="AL204" i="1"/>
  <c r="T200" i="1"/>
  <c r="AL200" i="1"/>
  <c r="T196" i="1"/>
  <c r="AL196" i="1"/>
  <c r="T192" i="1"/>
  <c r="AL192" i="1"/>
  <c r="T188" i="1"/>
  <c r="AL188" i="1"/>
  <c r="T184" i="1"/>
  <c r="AL184" i="1"/>
  <c r="T180" i="1"/>
  <c r="AL180" i="1"/>
  <c r="T176" i="1"/>
  <c r="AL176" i="1"/>
  <c r="T172" i="1"/>
  <c r="AL172" i="1"/>
  <c r="T168" i="1"/>
  <c r="AL168" i="1"/>
  <c r="T164" i="1"/>
  <c r="AL164" i="1"/>
  <c r="T160" i="1"/>
  <c r="AL160" i="1"/>
  <c r="T156" i="1"/>
  <c r="AL156" i="1"/>
  <c r="T152" i="1"/>
  <c r="AL152" i="1"/>
  <c r="T148" i="1"/>
  <c r="AL148" i="1"/>
  <c r="T144" i="1"/>
  <c r="AL144" i="1"/>
  <c r="U138" i="1"/>
  <c r="U130" i="1"/>
  <c r="U118" i="1"/>
  <c r="U106" i="1"/>
  <c r="U86" i="1"/>
  <c r="U206" i="1"/>
  <c r="U194" i="1"/>
  <c r="U186" i="1"/>
  <c r="U178" i="1"/>
  <c r="U170" i="1"/>
  <c r="U162" i="1"/>
  <c r="U154" i="1"/>
  <c r="U146" i="1"/>
  <c r="U71" i="1"/>
  <c r="U129" i="1"/>
  <c r="U117" i="1"/>
  <c r="U105" i="1"/>
  <c r="U93" i="1"/>
  <c r="U89" i="1"/>
  <c r="U85" i="1"/>
  <c r="U81" i="1"/>
  <c r="U77" i="1"/>
  <c r="U75" i="1"/>
  <c r="U72" i="1"/>
  <c r="U126" i="1"/>
  <c r="U114" i="1"/>
  <c r="U102" i="1"/>
  <c r="U94" i="1"/>
  <c r="U78" i="1"/>
  <c r="U202" i="1"/>
  <c r="U190" i="1"/>
  <c r="U182" i="1"/>
  <c r="U174" i="1"/>
  <c r="U166" i="1"/>
  <c r="U158" i="1"/>
  <c r="U150" i="1"/>
  <c r="U142" i="1"/>
  <c r="U137" i="1"/>
  <c r="U125" i="1"/>
  <c r="U113" i="1"/>
  <c r="U101" i="1"/>
  <c r="U205" i="1"/>
  <c r="U197" i="1"/>
  <c r="U189" i="1"/>
  <c r="U181" i="1"/>
  <c r="U173" i="1"/>
  <c r="U165" i="1"/>
  <c r="U157" i="1"/>
  <c r="U149" i="1"/>
  <c r="U141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4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208" i="1"/>
  <c r="U134" i="1"/>
  <c r="U122" i="1"/>
  <c r="U110" i="1"/>
  <c r="U98" i="1"/>
  <c r="U90" i="1"/>
  <c r="U82" i="1"/>
  <c r="U198" i="1"/>
  <c r="U133" i="1"/>
  <c r="U121" i="1"/>
  <c r="U109" i="1"/>
  <c r="U97" i="1"/>
  <c r="U201" i="1"/>
  <c r="U193" i="1"/>
  <c r="U185" i="1"/>
  <c r="U177" i="1"/>
  <c r="U169" i="1"/>
  <c r="U161" i="1"/>
  <c r="U153" i="1"/>
  <c r="U145" i="1"/>
  <c r="U209" i="1"/>
  <c r="U7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AO138" i="1"/>
  <c r="W138" i="1"/>
  <c r="AO122" i="1"/>
  <c r="W122" i="1"/>
  <c r="AO106" i="1"/>
  <c r="W106" i="1"/>
  <c r="AO90" i="1"/>
  <c r="W90" i="1"/>
  <c r="AO78" i="1"/>
  <c r="W78" i="1"/>
  <c r="AN134" i="1"/>
  <c r="V134" i="1"/>
  <c r="AN118" i="1"/>
  <c r="V118" i="1"/>
  <c r="AN102" i="1"/>
  <c r="V102" i="1"/>
  <c r="AN86" i="1"/>
  <c r="V86" i="1"/>
  <c r="AO206" i="1"/>
  <c r="W206" i="1"/>
  <c r="AO190" i="1"/>
  <c r="W190" i="1"/>
  <c r="AO174" i="1"/>
  <c r="W174" i="1"/>
  <c r="AO162" i="1"/>
  <c r="W162" i="1"/>
  <c r="AO146" i="1"/>
  <c r="W146" i="1"/>
  <c r="AN193" i="1"/>
  <c r="V193" i="1"/>
  <c r="AN177" i="1"/>
  <c r="V177" i="1"/>
  <c r="AN161" i="1"/>
  <c r="V161" i="1"/>
  <c r="AN149" i="1"/>
  <c r="V149" i="1"/>
  <c r="AN209" i="1"/>
  <c r="V209" i="1"/>
  <c r="AO133" i="1"/>
  <c r="W133" i="1"/>
  <c r="AO125" i="1"/>
  <c r="W125" i="1"/>
  <c r="AO113" i="1"/>
  <c r="W113" i="1"/>
  <c r="AO101" i="1"/>
  <c r="W101" i="1"/>
  <c r="AO89" i="1"/>
  <c r="W89" i="1"/>
  <c r="AO77" i="1"/>
  <c r="W77" i="1"/>
  <c r="AN133" i="1"/>
  <c r="V133" i="1"/>
  <c r="AN117" i="1"/>
  <c r="V117" i="1"/>
  <c r="AN105" i="1"/>
  <c r="V105" i="1"/>
  <c r="AN89" i="1"/>
  <c r="V89" i="1"/>
  <c r="AN77" i="1"/>
  <c r="V77" i="1"/>
  <c r="AO201" i="1"/>
  <c r="W201" i="1"/>
  <c r="AO189" i="1"/>
  <c r="W189" i="1"/>
  <c r="AO177" i="1"/>
  <c r="W177" i="1"/>
  <c r="AO165" i="1"/>
  <c r="W165" i="1"/>
  <c r="AO153" i="1"/>
  <c r="W153" i="1"/>
  <c r="AN204" i="1"/>
  <c r="V204" i="1"/>
  <c r="AN192" i="1"/>
  <c r="V192" i="1"/>
  <c r="AN176" i="1"/>
  <c r="V176" i="1"/>
  <c r="AN160" i="1"/>
  <c r="V160" i="1"/>
  <c r="AN144" i="1"/>
  <c r="V144" i="1"/>
  <c r="AO72" i="1"/>
  <c r="W72" i="1"/>
  <c r="AO126" i="1"/>
  <c r="W126" i="1"/>
  <c r="AO110" i="1"/>
  <c r="W110" i="1"/>
  <c r="AO94" i="1"/>
  <c r="W94" i="1"/>
  <c r="AO82" i="1"/>
  <c r="W82" i="1"/>
  <c r="AN138" i="1"/>
  <c r="V138" i="1"/>
  <c r="AN122" i="1"/>
  <c r="V122" i="1"/>
  <c r="AN106" i="1"/>
  <c r="V106" i="1"/>
  <c r="AN90" i="1"/>
  <c r="V90" i="1"/>
  <c r="AN74" i="1"/>
  <c r="V74" i="1"/>
  <c r="AO186" i="1"/>
  <c r="W186" i="1"/>
  <c r="AO170" i="1"/>
  <c r="W170" i="1"/>
  <c r="AO158" i="1"/>
  <c r="W158" i="1"/>
  <c r="AN205" i="1"/>
  <c r="V205" i="1"/>
  <c r="AN189" i="1"/>
  <c r="V189" i="1"/>
  <c r="AN173" i="1"/>
  <c r="V173" i="1"/>
  <c r="AN157" i="1"/>
  <c r="V157" i="1"/>
  <c r="AO71" i="1"/>
  <c r="W71" i="1"/>
  <c r="AO129" i="1"/>
  <c r="W129" i="1"/>
  <c r="AO117" i="1"/>
  <c r="W117" i="1"/>
  <c r="AO105" i="1"/>
  <c r="W105" i="1"/>
  <c r="AO93" i="1"/>
  <c r="W93" i="1"/>
  <c r="AO81" i="1"/>
  <c r="W81" i="1"/>
  <c r="AN137" i="1"/>
  <c r="V137" i="1"/>
  <c r="AN125" i="1"/>
  <c r="V125" i="1"/>
  <c r="AN113" i="1"/>
  <c r="V113" i="1"/>
  <c r="AN101" i="1"/>
  <c r="V101" i="1"/>
  <c r="AN93" i="1"/>
  <c r="V93" i="1"/>
  <c r="AN81" i="1"/>
  <c r="V81" i="1"/>
  <c r="AO205" i="1"/>
  <c r="W205" i="1"/>
  <c r="AO193" i="1"/>
  <c r="W193" i="1"/>
  <c r="AO181" i="1"/>
  <c r="W181" i="1"/>
  <c r="AO169" i="1"/>
  <c r="W169" i="1"/>
  <c r="AO157" i="1"/>
  <c r="W157" i="1"/>
  <c r="AO145" i="1"/>
  <c r="W145" i="1"/>
  <c r="AN200" i="1"/>
  <c r="V200" i="1"/>
  <c r="AN188" i="1"/>
  <c r="V188" i="1"/>
  <c r="AN180" i="1"/>
  <c r="V180" i="1"/>
  <c r="AN168" i="1"/>
  <c r="V168" i="1"/>
  <c r="AN152" i="1"/>
  <c r="V152" i="1"/>
  <c r="AO140" i="1"/>
  <c r="W140" i="1"/>
  <c r="AO136" i="1"/>
  <c r="W136" i="1"/>
  <c r="AO132" i="1"/>
  <c r="W132" i="1"/>
  <c r="AO128" i="1"/>
  <c r="W128" i="1"/>
  <c r="AO124" i="1"/>
  <c r="W124" i="1"/>
  <c r="AO120" i="1"/>
  <c r="W120" i="1"/>
  <c r="AO116" i="1"/>
  <c r="W116" i="1"/>
  <c r="AO112" i="1"/>
  <c r="W112" i="1"/>
  <c r="AO108" i="1"/>
  <c r="W108" i="1"/>
  <c r="AO104" i="1"/>
  <c r="W104" i="1"/>
  <c r="AO100" i="1"/>
  <c r="W100" i="1"/>
  <c r="AO96" i="1"/>
  <c r="W96" i="1"/>
  <c r="AO92" i="1"/>
  <c r="W92" i="1"/>
  <c r="AO88" i="1"/>
  <c r="W88" i="1"/>
  <c r="AO84" i="1"/>
  <c r="W84" i="1"/>
  <c r="AO80" i="1"/>
  <c r="W80" i="1"/>
  <c r="AO76" i="1"/>
  <c r="W76" i="1"/>
  <c r="AN140" i="1"/>
  <c r="V140" i="1"/>
  <c r="AN136" i="1"/>
  <c r="V136" i="1"/>
  <c r="AN132" i="1"/>
  <c r="V132" i="1"/>
  <c r="AN128" i="1"/>
  <c r="V128" i="1"/>
  <c r="AN124" i="1"/>
  <c r="V124" i="1"/>
  <c r="AN120" i="1"/>
  <c r="V120" i="1"/>
  <c r="AN116" i="1"/>
  <c r="V116" i="1"/>
  <c r="AN112" i="1"/>
  <c r="V112" i="1"/>
  <c r="AN108" i="1"/>
  <c r="V108" i="1"/>
  <c r="AN104" i="1"/>
  <c r="V104" i="1"/>
  <c r="AN100" i="1"/>
  <c r="V100" i="1"/>
  <c r="AN96" i="1"/>
  <c r="V96" i="1"/>
  <c r="AN92" i="1"/>
  <c r="V92" i="1"/>
  <c r="AN88" i="1"/>
  <c r="V88" i="1"/>
  <c r="AN84" i="1"/>
  <c r="V84" i="1"/>
  <c r="AN80" i="1"/>
  <c r="V80" i="1"/>
  <c r="AN76" i="1"/>
  <c r="V76" i="1"/>
  <c r="AO74" i="1"/>
  <c r="W74" i="1"/>
  <c r="AO204" i="1"/>
  <c r="W204" i="1"/>
  <c r="AO200" i="1"/>
  <c r="W200" i="1"/>
  <c r="AO196" i="1"/>
  <c r="W196" i="1"/>
  <c r="AO192" i="1"/>
  <c r="W192" i="1"/>
  <c r="AO188" i="1"/>
  <c r="W188" i="1"/>
  <c r="AO184" i="1"/>
  <c r="W184" i="1"/>
  <c r="AO180" i="1"/>
  <c r="W180" i="1"/>
  <c r="AO176" i="1"/>
  <c r="W176" i="1"/>
  <c r="AO172" i="1"/>
  <c r="W172" i="1"/>
  <c r="AO168" i="1"/>
  <c r="W168" i="1"/>
  <c r="AO164" i="1"/>
  <c r="W164" i="1"/>
  <c r="AO160" i="1"/>
  <c r="W160" i="1"/>
  <c r="AO156" i="1"/>
  <c r="W156" i="1"/>
  <c r="AO152" i="1"/>
  <c r="W152" i="1"/>
  <c r="AO148" i="1"/>
  <c r="W148" i="1"/>
  <c r="AO144" i="1"/>
  <c r="W144" i="1"/>
  <c r="AN207" i="1"/>
  <c r="V207" i="1"/>
  <c r="AN203" i="1"/>
  <c r="V203" i="1"/>
  <c r="AN199" i="1"/>
  <c r="V199" i="1"/>
  <c r="AN195" i="1"/>
  <c r="V195" i="1"/>
  <c r="AN191" i="1"/>
  <c r="V191" i="1"/>
  <c r="AN187" i="1"/>
  <c r="V187" i="1"/>
  <c r="AN183" i="1"/>
  <c r="V183" i="1"/>
  <c r="AN179" i="1"/>
  <c r="V179" i="1"/>
  <c r="AN175" i="1"/>
  <c r="V175" i="1"/>
  <c r="AN171" i="1"/>
  <c r="V171" i="1"/>
  <c r="AN167" i="1"/>
  <c r="V167" i="1"/>
  <c r="AN163" i="1"/>
  <c r="V163" i="1"/>
  <c r="AN159" i="1"/>
  <c r="V159" i="1"/>
  <c r="AN155" i="1"/>
  <c r="V155" i="1"/>
  <c r="AN151" i="1"/>
  <c r="V151" i="1"/>
  <c r="AN147" i="1"/>
  <c r="V147" i="1"/>
  <c r="AN143" i="1"/>
  <c r="V143" i="1"/>
  <c r="AO208" i="1"/>
  <c r="W208" i="1"/>
  <c r="AO134" i="1"/>
  <c r="W134" i="1"/>
  <c r="AO118" i="1"/>
  <c r="W118" i="1"/>
  <c r="AO98" i="1"/>
  <c r="W98" i="1"/>
  <c r="AN72" i="1"/>
  <c r="V72" i="1"/>
  <c r="AN126" i="1"/>
  <c r="V126" i="1"/>
  <c r="AN114" i="1"/>
  <c r="V114" i="1"/>
  <c r="AN94" i="1"/>
  <c r="V94" i="1"/>
  <c r="AN78" i="1"/>
  <c r="V78" i="1"/>
  <c r="AO198" i="1"/>
  <c r="W198" i="1"/>
  <c r="AO182" i="1"/>
  <c r="W182" i="1"/>
  <c r="AO166" i="1"/>
  <c r="W166" i="1"/>
  <c r="AO150" i="1"/>
  <c r="W150" i="1"/>
  <c r="AO142" i="1"/>
  <c r="W142" i="1"/>
  <c r="AN197" i="1"/>
  <c r="V197" i="1"/>
  <c r="AN181" i="1"/>
  <c r="V181" i="1"/>
  <c r="AN165" i="1"/>
  <c r="V165" i="1"/>
  <c r="AN153" i="1"/>
  <c r="V153" i="1"/>
  <c r="AN141" i="1"/>
  <c r="V141" i="1"/>
  <c r="AO137" i="1"/>
  <c r="W137" i="1"/>
  <c r="AO121" i="1"/>
  <c r="W121" i="1"/>
  <c r="AO109" i="1"/>
  <c r="W109" i="1"/>
  <c r="AO97" i="1"/>
  <c r="W97" i="1"/>
  <c r="AO85" i="1"/>
  <c r="W85" i="1"/>
  <c r="AN71" i="1"/>
  <c r="V71" i="1"/>
  <c r="AN129" i="1"/>
  <c r="V129" i="1"/>
  <c r="AN121" i="1"/>
  <c r="V121" i="1"/>
  <c r="AN109" i="1"/>
  <c r="V109" i="1"/>
  <c r="AN97" i="1"/>
  <c r="V97" i="1"/>
  <c r="AN85" i="1"/>
  <c r="V85" i="1"/>
  <c r="AO75" i="1"/>
  <c r="W75" i="1"/>
  <c r="AO197" i="1"/>
  <c r="W197" i="1"/>
  <c r="AO185" i="1"/>
  <c r="W185" i="1"/>
  <c r="AO173" i="1"/>
  <c r="W173" i="1"/>
  <c r="AO161" i="1"/>
  <c r="W161" i="1"/>
  <c r="AO149" i="1"/>
  <c r="W149" i="1"/>
  <c r="AO141" i="1"/>
  <c r="W141" i="1"/>
  <c r="AN196" i="1"/>
  <c r="V196" i="1"/>
  <c r="AN184" i="1"/>
  <c r="V184" i="1"/>
  <c r="AN172" i="1"/>
  <c r="V172" i="1"/>
  <c r="AN164" i="1"/>
  <c r="V164" i="1"/>
  <c r="AN156" i="1"/>
  <c r="V156" i="1"/>
  <c r="AN148" i="1"/>
  <c r="V148" i="1"/>
  <c r="AO209" i="1"/>
  <c r="W209" i="1"/>
  <c r="AO73" i="1"/>
  <c r="W73" i="1"/>
  <c r="AO139" i="1"/>
  <c r="W139" i="1"/>
  <c r="AO135" i="1"/>
  <c r="W135" i="1"/>
  <c r="AO131" i="1"/>
  <c r="W131" i="1"/>
  <c r="AO127" i="1"/>
  <c r="W127" i="1"/>
  <c r="AO123" i="1"/>
  <c r="W123" i="1"/>
  <c r="AO119" i="1"/>
  <c r="W119" i="1"/>
  <c r="AO115" i="1"/>
  <c r="W115" i="1"/>
  <c r="AO111" i="1"/>
  <c r="W111" i="1"/>
  <c r="AO107" i="1"/>
  <c r="W107" i="1"/>
  <c r="AO103" i="1"/>
  <c r="W103" i="1"/>
  <c r="AO99" i="1"/>
  <c r="W99" i="1"/>
  <c r="AO95" i="1"/>
  <c r="W95" i="1"/>
  <c r="AO91" i="1"/>
  <c r="W91" i="1"/>
  <c r="AO87" i="1"/>
  <c r="W87" i="1"/>
  <c r="AO83" i="1"/>
  <c r="W83" i="1"/>
  <c r="AO79" i="1"/>
  <c r="W79" i="1"/>
  <c r="AN73" i="1"/>
  <c r="V73" i="1"/>
  <c r="AN139" i="1"/>
  <c r="V139" i="1"/>
  <c r="AN135" i="1"/>
  <c r="V135" i="1"/>
  <c r="AN131" i="1"/>
  <c r="V131" i="1"/>
  <c r="AN127" i="1"/>
  <c r="V127" i="1"/>
  <c r="AN123" i="1"/>
  <c r="V123" i="1"/>
  <c r="AN119" i="1"/>
  <c r="V119" i="1"/>
  <c r="AN115" i="1"/>
  <c r="V115" i="1"/>
  <c r="AN111" i="1"/>
  <c r="V111" i="1"/>
  <c r="AN107" i="1"/>
  <c r="V107" i="1"/>
  <c r="AN103" i="1"/>
  <c r="V103" i="1"/>
  <c r="AN99" i="1"/>
  <c r="V99" i="1"/>
  <c r="AN95" i="1"/>
  <c r="V95" i="1"/>
  <c r="AN91" i="1"/>
  <c r="V91" i="1"/>
  <c r="AN87" i="1"/>
  <c r="V87" i="1"/>
  <c r="AN83" i="1"/>
  <c r="V83" i="1"/>
  <c r="AN79" i="1"/>
  <c r="V79" i="1"/>
  <c r="AN75" i="1"/>
  <c r="V75" i="1"/>
  <c r="AO207" i="1"/>
  <c r="W207" i="1"/>
  <c r="AO203" i="1"/>
  <c r="W203" i="1"/>
  <c r="AO199" i="1"/>
  <c r="W199" i="1"/>
  <c r="AO195" i="1"/>
  <c r="W195" i="1"/>
  <c r="AO191" i="1"/>
  <c r="W191" i="1"/>
  <c r="AO187" i="1"/>
  <c r="W187" i="1"/>
  <c r="AO183" i="1"/>
  <c r="W183" i="1"/>
  <c r="AO179" i="1"/>
  <c r="W179" i="1"/>
  <c r="AO175" i="1"/>
  <c r="W175" i="1"/>
  <c r="AO171" i="1"/>
  <c r="W171" i="1"/>
  <c r="AO167" i="1"/>
  <c r="W167" i="1"/>
  <c r="AO163" i="1"/>
  <c r="W163" i="1"/>
  <c r="AO159" i="1"/>
  <c r="W159" i="1"/>
  <c r="AO155" i="1"/>
  <c r="W155" i="1"/>
  <c r="AO151" i="1"/>
  <c r="W151" i="1"/>
  <c r="AO147" i="1"/>
  <c r="W147" i="1"/>
  <c r="AO143" i="1"/>
  <c r="W143" i="1"/>
  <c r="AN206" i="1"/>
  <c r="V206" i="1"/>
  <c r="AN202" i="1"/>
  <c r="V202" i="1"/>
  <c r="AN198" i="1"/>
  <c r="V198" i="1"/>
  <c r="AN194" i="1"/>
  <c r="V194" i="1"/>
  <c r="AN190" i="1"/>
  <c r="V190" i="1"/>
  <c r="AN186" i="1"/>
  <c r="V186" i="1"/>
  <c r="AN182" i="1"/>
  <c r="V182" i="1"/>
  <c r="AN178" i="1"/>
  <c r="V178" i="1"/>
  <c r="AN174" i="1"/>
  <c r="V174" i="1"/>
  <c r="AN170" i="1"/>
  <c r="V170" i="1"/>
  <c r="AN166" i="1"/>
  <c r="V166" i="1"/>
  <c r="AN162" i="1"/>
  <c r="V162" i="1"/>
  <c r="AN158" i="1"/>
  <c r="V158" i="1"/>
  <c r="AN154" i="1"/>
  <c r="V154" i="1"/>
  <c r="AN150" i="1"/>
  <c r="V150" i="1"/>
  <c r="AN146" i="1"/>
  <c r="V146" i="1"/>
  <c r="AN142" i="1"/>
  <c r="V142" i="1"/>
  <c r="AN208" i="1"/>
  <c r="V208" i="1"/>
  <c r="AO130" i="1"/>
  <c r="W130" i="1"/>
  <c r="AO114" i="1"/>
  <c r="W114" i="1"/>
  <c r="AO102" i="1"/>
  <c r="W102" i="1"/>
  <c r="AO86" i="1"/>
  <c r="W86" i="1"/>
  <c r="AN130" i="1"/>
  <c r="V130" i="1"/>
  <c r="AN110" i="1"/>
  <c r="V110" i="1"/>
  <c r="AN98" i="1"/>
  <c r="V98" i="1"/>
  <c r="AN82" i="1"/>
  <c r="V82" i="1"/>
  <c r="AO202" i="1"/>
  <c r="W202" i="1"/>
  <c r="AO194" i="1"/>
  <c r="W194" i="1"/>
  <c r="AO178" i="1"/>
  <c r="W178" i="1"/>
  <c r="AO154" i="1"/>
  <c r="W154" i="1"/>
  <c r="AN201" i="1"/>
  <c r="V201" i="1"/>
  <c r="AN185" i="1"/>
  <c r="V185" i="1"/>
  <c r="AN169" i="1"/>
  <c r="V169" i="1"/>
  <c r="AN145" i="1"/>
  <c r="V145" i="1"/>
  <c r="Y71" i="1"/>
  <c r="AQ71" i="1"/>
  <c r="Y137" i="1"/>
  <c r="AQ137" i="1"/>
  <c r="Y133" i="1"/>
  <c r="AQ133" i="1"/>
  <c r="Y129" i="1"/>
  <c r="AQ129" i="1"/>
  <c r="Y125" i="1"/>
  <c r="AQ125" i="1"/>
  <c r="Y121" i="1"/>
  <c r="AQ121" i="1"/>
  <c r="Y117" i="1"/>
  <c r="AQ117" i="1"/>
  <c r="Y113" i="1"/>
  <c r="AQ113" i="1"/>
  <c r="Y109" i="1"/>
  <c r="AQ109" i="1"/>
  <c r="Y105" i="1"/>
  <c r="AQ105" i="1"/>
  <c r="Y101" i="1"/>
  <c r="AQ101" i="1"/>
  <c r="Y97" i="1"/>
  <c r="AQ97" i="1"/>
  <c r="Y93" i="1"/>
  <c r="AQ93" i="1"/>
  <c r="Y89" i="1"/>
  <c r="AQ89" i="1"/>
  <c r="Y85" i="1"/>
  <c r="AQ85" i="1"/>
  <c r="Y81" i="1"/>
  <c r="AQ81" i="1"/>
  <c r="Y77" i="1"/>
  <c r="AQ77" i="1"/>
  <c r="X71" i="1"/>
  <c r="AP71" i="1"/>
  <c r="X137" i="1"/>
  <c r="AP137" i="1"/>
  <c r="X133" i="1"/>
  <c r="AP133" i="1"/>
  <c r="X129" i="1"/>
  <c r="AP129" i="1"/>
  <c r="X125" i="1"/>
  <c r="AP125" i="1"/>
  <c r="X121" i="1"/>
  <c r="AP121" i="1"/>
  <c r="X117" i="1"/>
  <c r="AP117" i="1"/>
  <c r="X109" i="1"/>
  <c r="AP109" i="1"/>
  <c r="X101" i="1"/>
  <c r="AP101" i="1"/>
  <c r="X93" i="1"/>
  <c r="AP93" i="1"/>
  <c r="X85" i="1"/>
  <c r="AP85" i="1"/>
  <c r="Y75" i="1"/>
  <c r="AQ75" i="1"/>
  <c r="Y201" i="1"/>
  <c r="AQ201" i="1"/>
  <c r="Y193" i="1"/>
  <c r="AQ193" i="1"/>
  <c r="Y181" i="1"/>
  <c r="AQ181" i="1"/>
  <c r="Y165" i="1"/>
  <c r="AQ165" i="1"/>
  <c r="Y157" i="1"/>
  <c r="AQ157" i="1"/>
  <c r="Y141" i="1"/>
  <c r="AQ141" i="1"/>
  <c r="X192" i="1"/>
  <c r="AP192" i="1"/>
  <c r="X180" i="1"/>
  <c r="AP180" i="1"/>
  <c r="X168" i="1"/>
  <c r="AP168" i="1"/>
  <c r="X148" i="1"/>
  <c r="AP148" i="1"/>
  <c r="X105" i="1"/>
  <c r="AP105" i="1"/>
  <c r="X97" i="1"/>
  <c r="AP97" i="1"/>
  <c r="X89" i="1"/>
  <c r="AP89" i="1"/>
  <c r="X81" i="1"/>
  <c r="AP81" i="1"/>
  <c r="X77" i="1"/>
  <c r="AP77" i="1"/>
  <c r="Y205" i="1"/>
  <c r="AQ205" i="1"/>
  <c r="Y197" i="1"/>
  <c r="AQ197" i="1"/>
  <c r="Y185" i="1"/>
  <c r="AQ185" i="1"/>
  <c r="Y177" i="1"/>
  <c r="AQ177" i="1"/>
  <c r="Y169" i="1"/>
  <c r="AQ169" i="1"/>
  <c r="Y153" i="1"/>
  <c r="AQ153" i="1"/>
  <c r="Y145" i="1"/>
  <c r="AQ145" i="1"/>
  <c r="X200" i="1"/>
  <c r="AP200" i="1"/>
  <c r="X188" i="1"/>
  <c r="AP188" i="1"/>
  <c r="X176" i="1"/>
  <c r="AP176" i="1"/>
  <c r="X164" i="1"/>
  <c r="AP164" i="1"/>
  <c r="X156" i="1"/>
  <c r="AP156" i="1"/>
  <c r="X152" i="1"/>
  <c r="AP152" i="1"/>
  <c r="X209" i="1"/>
  <c r="AP209" i="1"/>
  <c r="Y140" i="1"/>
  <c r="AQ140" i="1"/>
  <c r="Y136" i="1"/>
  <c r="AQ136" i="1"/>
  <c r="Y132" i="1"/>
  <c r="AQ132" i="1"/>
  <c r="Y128" i="1"/>
  <c r="AQ128" i="1"/>
  <c r="Y124" i="1"/>
  <c r="AQ124" i="1"/>
  <c r="Y120" i="1"/>
  <c r="AQ120" i="1"/>
  <c r="Y116" i="1"/>
  <c r="AQ116" i="1"/>
  <c r="Y112" i="1"/>
  <c r="AQ112" i="1"/>
  <c r="Y108" i="1"/>
  <c r="AQ108" i="1"/>
  <c r="Y104" i="1"/>
  <c r="AQ104" i="1"/>
  <c r="Y100" i="1"/>
  <c r="AQ100" i="1"/>
  <c r="Y96" i="1"/>
  <c r="AQ96" i="1"/>
  <c r="Y92" i="1"/>
  <c r="AQ92" i="1"/>
  <c r="Y88" i="1"/>
  <c r="AQ88" i="1"/>
  <c r="Y84" i="1"/>
  <c r="AQ84" i="1"/>
  <c r="Y80" i="1"/>
  <c r="AQ80" i="1"/>
  <c r="Y76" i="1"/>
  <c r="AQ76" i="1"/>
  <c r="X140" i="1"/>
  <c r="AP140" i="1"/>
  <c r="X136" i="1"/>
  <c r="AP136" i="1"/>
  <c r="X132" i="1"/>
  <c r="AP132" i="1"/>
  <c r="X128" i="1"/>
  <c r="AP128" i="1"/>
  <c r="X124" i="1"/>
  <c r="AP124" i="1"/>
  <c r="X120" i="1"/>
  <c r="AP120" i="1"/>
  <c r="X116" i="1"/>
  <c r="AP116" i="1"/>
  <c r="X112" i="1"/>
  <c r="AP112" i="1"/>
  <c r="X108" i="1"/>
  <c r="AP108" i="1"/>
  <c r="X104" i="1"/>
  <c r="AP104" i="1"/>
  <c r="X100" i="1"/>
  <c r="AP100" i="1"/>
  <c r="X96" i="1"/>
  <c r="AP96" i="1"/>
  <c r="X92" i="1"/>
  <c r="AP92" i="1"/>
  <c r="X88" i="1"/>
  <c r="AP88" i="1"/>
  <c r="X84" i="1"/>
  <c r="AP84" i="1"/>
  <c r="X80" i="1"/>
  <c r="AP80" i="1"/>
  <c r="X76" i="1"/>
  <c r="AP76" i="1"/>
  <c r="Y74" i="1"/>
  <c r="AQ74" i="1"/>
  <c r="Y204" i="1"/>
  <c r="AQ204" i="1"/>
  <c r="Y200" i="1"/>
  <c r="AQ200" i="1"/>
  <c r="Y196" i="1"/>
  <c r="AQ196" i="1"/>
  <c r="Y192" i="1"/>
  <c r="AQ192" i="1"/>
  <c r="Y188" i="1"/>
  <c r="AQ188" i="1"/>
  <c r="Y184" i="1"/>
  <c r="AQ184" i="1"/>
  <c r="Y180" i="1"/>
  <c r="AQ180" i="1"/>
  <c r="Y176" i="1"/>
  <c r="AQ176" i="1"/>
  <c r="Y172" i="1"/>
  <c r="AQ172" i="1"/>
  <c r="Y168" i="1"/>
  <c r="AQ168" i="1"/>
  <c r="Y164" i="1"/>
  <c r="AQ164" i="1"/>
  <c r="Y160" i="1"/>
  <c r="AQ160" i="1"/>
  <c r="Y156" i="1"/>
  <c r="AQ156" i="1"/>
  <c r="Y152" i="1"/>
  <c r="AQ152" i="1"/>
  <c r="Y148" i="1"/>
  <c r="AQ148" i="1"/>
  <c r="Y144" i="1"/>
  <c r="AQ144" i="1"/>
  <c r="X207" i="1"/>
  <c r="AP207" i="1"/>
  <c r="X203" i="1"/>
  <c r="AP203" i="1"/>
  <c r="X199" i="1"/>
  <c r="AP199" i="1"/>
  <c r="X195" i="1"/>
  <c r="AP195" i="1"/>
  <c r="X191" i="1"/>
  <c r="AP191" i="1"/>
  <c r="X187" i="1"/>
  <c r="AP187" i="1"/>
  <c r="X183" i="1"/>
  <c r="AP183" i="1"/>
  <c r="X179" i="1"/>
  <c r="AP179" i="1"/>
  <c r="X175" i="1"/>
  <c r="AP175" i="1"/>
  <c r="X171" i="1"/>
  <c r="AP171" i="1"/>
  <c r="X167" i="1"/>
  <c r="AP167" i="1"/>
  <c r="X163" i="1"/>
  <c r="AP163" i="1"/>
  <c r="X159" i="1"/>
  <c r="AP159" i="1"/>
  <c r="X155" i="1"/>
  <c r="AP155" i="1"/>
  <c r="X151" i="1"/>
  <c r="AP151" i="1"/>
  <c r="X147" i="1"/>
  <c r="AP147" i="1"/>
  <c r="X143" i="1"/>
  <c r="AP143" i="1"/>
  <c r="Y209" i="1"/>
  <c r="AQ209" i="1"/>
  <c r="Y189" i="1"/>
  <c r="AQ189" i="1"/>
  <c r="Y173" i="1"/>
  <c r="AQ173" i="1"/>
  <c r="Y161" i="1"/>
  <c r="AQ161" i="1"/>
  <c r="Y149" i="1"/>
  <c r="AQ149" i="1"/>
  <c r="X204" i="1"/>
  <c r="AP204" i="1"/>
  <c r="X196" i="1"/>
  <c r="AP196" i="1"/>
  <c r="X184" i="1"/>
  <c r="AP184" i="1"/>
  <c r="X172" i="1"/>
  <c r="AP172" i="1"/>
  <c r="X160" i="1"/>
  <c r="AP160" i="1"/>
  <c r="X144" i="1"/>
  <c r="AP144" i="1"/>
  <c r="Y139" i="1"/>
  <c r="AQ139" i="1"/>
  <c r="Y131" i="1"/>
  <c r="AQ131" i="1"/>
  <c r="Y123" i="1"/>
  <c r="AQ123" i="1"/>
  <c r="Y111" i="1"/>
  <c r="AQ111" i="1"/>
  <c r="Y103" i="1"/>
  <c r="AQ103" i="1"/>
  <c r="Y95" i="1"/>
  <c r="AQ95" i="1"/>
  <c r="Y83" i="1"/>
  <c r="AQ83" i="1"/>
  <c r="X107" i="1"/>
  <c r="AP107" i="1"/>
  <c r="X99" i="1"/>
  <c r="AP99" i="1"/>
  <c r="X91" i="1"/>
  <c r="AP91" i="1"/>
  <c r="X83" i="1"/>
  <c r="AP83" i="1"/>
  <c r="X75" i="1"/>
  <c r="AP75" i="1"/>
  <c r="Y207" i="1"/>
  <c r="AQ207" i="1"/>
  <c r="Y203" i="1"/>
  <c r="AQ203" i="1"/>
  <c r="Y199" i="1"/>
  <c r="AQ199" i="1"/>
  <c r="Y191" i="1"/>
  <c r="AQ191" i="1"/>
  <c r="Y183" i="1"/>
  <c r="AQ183" i="1"/>
  <c r="Y175" i="1"/>
  <c r="AQ175" i="1"/>
  <c r="Y167" i="1"/>
  <c r="AQ167" i="1"/>
  <c r="Y159" i="1"/>
  <c r="AQ159" i="1"/>
  <c r="Y151" i="1"/>
  <c r="AQ151" i="1"/>
  <c r="Y143" i="1"/>
  <c r="AQ143" i="1"/>
  <c r="X202" i="1"/>
  <c r="AP202" i="1"/>
  <c r="X190" i="1"/>
  <c r="AP190" i="1"/>
  <c r="X182" i="1"/>
  <c r="AP182" i="1"/>
  <c r="X174" i="1"/>
  <c r="AP174" i="1"/>
  <c r="X170" i="1"/>
  <c r="AP170" i="1"/>
  <c r="X162" i="1"/>
  <c r="AP162" i="1"/>
  <c r="X158" i="1"/>
  <c r="AP158" i="1"/>
  <c r="X154" i="1"/>
  <c r="AP154" i="1"/>
  <c r="X150" i="1"/>
  <c r="AP150" i="1"/>
  <c r="X146" i="1"/>
  <c r="AP146" i="1"/>
  <c r="X142" i="1"/>
  <c r="AP142" i="1"/>
  <c r="Y208" i="1"/>
  <c r="AQ208" i="1"/>
  <c r="X113" i="1"/>
  <c r="AP113" i="1"/>
  <c r="Y73" i="1"/>
  <c r="AQ73" i="1"/>
  <c r="Y135" i="1"/>
  <c r="AQ135" i="1"/>
  <c r="Y127" i="1"/>
  <c r="AQ127" i="1"/>
  <c r="Y119" i="1"/>
  <c r="AQ119" i="1"/>
  <c r="Y115" i="1"/>
  <c r="AQ115" i="1"/>
  <c r="Y107" i="1"/>
  <c r="AQ107" i="1"/>
  <c r="Y99" i="1"/>
  <c r="AQ99" i="1"/>
  <c r="Y91" i="1"/>
  <c r="AQ91" i="1"/>
  <c r="Y87" i="1"/>
  <c r="AQ87" i="1"/>
  <c r="Y79" i="1"/>
  <c r="AQ79" i="1"/>
  <c r="X73" i="1"/>
  <c r="AP73" i="1"/>
  <c r="X139" i="1"/>
  <c r="AP139" i="1"/>
  <c r="X135" i="1"/>
  <c r="AP135" i="1"/>
  <c r="X131" i="1"/>
  <c r="AP131" i="1"/>
  <c r="X127" i="1"/>
  <c r="AP127" i="1"/>
  <c r="X123" i="1"/>
  <c r="AP123" i="1"/>
  <c r="X119" i="1"/>
  <c r="AP119" i="1"/>
  <c r="X115" i="1"/>
  <c r="AP115" i="1"/>
  <c r="X111" i="1"/>
  <c r="AP111" i="1"/>
  <c r="X103" i="1"/>
  <c r="AP103" i="1"/>
  <c r="X95" i="1"/>
  <c r="AP95" i="1"/>
  <c r="X87" i="1"/>
  <c r="AP87" i="1"/>
  <c r="X79" i="1"/>
  <c r="AP79" i="1"/>
  <c r="Y195" i="1"/>
  <c r="AQ195" i="1"/>
  <c r="Y187" i="1"/>
  <c r="AQ187" i="1"/>
  <c r="Y179" i="1"/>
  <c r="AQ179" i="1"/>
  <c r="Y171" i="1"/>
  <c r="AQ171" i="1"/>
  <c r="Y163" i="1"/>
  <c r="AQ163" i="1"/>
  <c r="Y155" i="1"/>
  <c r="AQ155" i="1"/>
  <c r="Y147" i="1"/>
  <c r="AQ147" i="1"/>
  <c r="X206" i="1"/>
  <c r="AP206" i="1"/>
  <c r="X198" i="1"/>
  <c r="AP198" i="1"/>
  <c r="X194" i="1"/>
  <c r="AP194" i="1"/>
  <c r="X186" i="1"/>
  <c r="AP186" i="1"/>
  <c r="X178" i="1"/>
  <c r="AP178" i="1"/>
  <c r="X166" i="1"/>
  <c r="AP166" i="1"/>
  <c r="Y72" i="1"/>
  <c r="AQ72" i="1"/>
  <c r="Y138" i="1"/>
  <c r="AQ138" i="1"/>
  <c r="Y134" i="1"/>
  <c r="AQ134" i="1"/>
  <c r="Y130" i="1"/>
  <c r="AQ130" i="1"/>
  <c r="Y126" i="1"/>
  <c r="AQ126" i="1"/>
  <c r="Y122" i="1"/>
  <c r="AQ122" i="1"/>
  <c r="Y118" i="1"/>
  <c r="AQ118" i="1"/>
  <c r="Y114" i="1"/>
  <c r="AQ114" i="1"/>
  <c r="Y110" i="1"/>
  <c r="AQ110" i="1"/>
  <c r="Y106" i="1"/>
  <c r="AQ106" i="1"/>
  <c r="Y102" i="1"/>
  <c r="AQ102" i="1"/>
  <c r="Y98" i="1"/>
  <c r="AQ98" i="1"/>
  <c r="Y94" i="1"/>
  <c r="AQ94" i="1"/>
  <c r="Y90" i="1"/>
  <c r="AQ90" i="1"/>
  <c r="Y86" i="1"/>
  <c r="AQ86" i="1"/>
  <c r="Y82" i="1"/>
  <c r="AQ82" i="1"/>
  <c r="Y78" i="1"/>
  <c r="AQ78" i="1"/>
  <c r="X72" i="1"/>
  <c r="AP72" i="1"/>
  <c r="X138" i="1"/>
  <c r="AP138" i="1"/>
  <c r="X134" i="1"/>
  <c r="AP134" i="1"/>
  <c r="X130" i="1"/>
  <c r="AP130" i="1"/>
  <c r="X126" i="1"/>
  <c r="AP126" i="1"/>
  <c r="X122" i="1"/>
  <c r="AP122" i="1"/>
  <c r="X118" i="1"/>
  <c r="AP118" i="1"/>
  <c r="X114" i="1"/>
  <c r="AP114" i="1"/>
  <c r="X110" i="1"/>
  <c r="AP110" i="1"/>
  <c r="X106" i="1"/>
  <c r="AP106" i="1"/>
  <c r="X102" i="1"/>
  <c r="AP102" i="1"/>
  <c r="X98" i="1"/>
  <c r="AP98" i="1"/>
  <c r="X94" i="1"/>
  <c r="AP94" i="1"/>
  <c r="X90" i="1"/>
  <c r="AP90" i="1"/>
  <c r="X86" i="1"/>
  <c r="AP86" i="1"/>
  <c r="X82" i="1"/>
  <c r="AP82" i="1"/>
  <c r="X78" i="1"/>
  <c r="AP78" i="1"/>
  <c r="X74" i="1"/>
  <c r="AP74" i="1"/>
  <c r="Y206" i="1"/>
  <c r="AQ206" i="1"/>
  <c r="Y202" i="1"/>
  <c r="AQ202" i="1"/>
  <c r="Y198" i="1"/>
  <c r="AQ198" i="1"/>
  <c r="Y194" i="1"/>
  <c r="AQ194" i="1"/>
  <c r="Y190" i="1"/>
  <c r="AQ190" i="1"/>
  <c r="Y186" i="1"/>
  <c r="AQ186" i="1"/>
  <c r="Y182" i="1"/>
  <c r="AQ182" i="1"/>
  <c r="Y178" i="1"/>
  <c r="AQ178" i="1"/>
  <c r="Y174" i="1"/>
  <c r="AQ174" i="1"/>
  <c r="Y170" i="1"/>
  <c r="AQ170" i="1"/>
  <c r="Y166" i="1"/>
  <c r="AQ166" i="1"/>
  <c r="Y162" i="1"/>
  <c r="AQ162" i="1"/>
  <c r="Y158" i="1"/>
  <c r="AQ158" i="1"/>
  <c r="Y154" i="1"/>
  <c r="AQ154" i="1"/>
  <c r="Y150" i="1"/>
  <c r="AQ150" i="1"/>
  <c r="Y146" i="1"/>
  <c r="AQ146" i="1"/>
  <c r="Y142" i="1"/>
  <c r="AQ142" i="1"/>
  <c r="X205" i="1"/>
  <c r="AP205" i="1"/>
  <c r="X201" i="1"/>
  <c r="AP201" i="1"/>
  <c r="X197" i="1"/>
  <c r="AP197" i="1"/>
  <c r="X193" i="1"/>
  <c r="AP193" i="1"/>
  <c r="X189" i="1"/>
  <c r="AP189" i="1"/>
  <c r="X185" i="1"/>
  <c r="AP185" i="1"/>
  <c r="X181" i="1"/>
  <c r="AP181" i="1"/>
  <c r="X177" i="1"/>
  <c r="AP177" i="1"/>
  <c r="X173" i="1"/>
  <c r="AP173" i="1"/>
  <c r="X169" i="1"/>
  <c r="AP169" i="1"/>
  <c r="X165" i="1"/>
  <c r="AP165" i="1"/>
  <c r="X161" i="1"/>
  <c r="AP161" i="1"/>
  <c r="X157" i="1"/>
  <c r="AP157" i="1"/>
  <c r="X153" i="1"/>
  <c r="AP153" i="1"/>
  <c r="X149" i="1"/>
  <c r="AP149" i="1"/>
  <c r="X145" i="1"/>
  <c r="AP145" i="1"/>
  <c r="X141" i="1"/>
  <c r="AP141" i="1"/>
  <c r="X208" i="1"/>
  <c r="AP208" i="1"/>
  <c r="AA137" i="1"/>
  <c r="AS137" i="1"/>
  <c r="AA121" i="1"/>
  <c r="AS121" i="1"/>
  <c r="AA105" i="1"/>
  <c r="AS105" i="1"/>
  <c r="AA93" i="1"/>
  <c r="AS93" i="1"/>
  <c r="AA77" i="1"/>
  <c r="AS77" i="1"/>
  <c r="Z125" i="1"/>
  <c r="AR125" i="1"/>
  <c r="Z105" i="1"/>
  <c r="AR105" i="1"/>
  <c r="Z93" i="1"/>
  <c r="AR93" i="1"/>
  <c r="Z77" i="1"/>
  <c r="AR77" i="1"/>
  <c r="AA201" i="1"/>
  <c r="AS201" i="1"/>
  <c r="AA193" i="1"/>
  <c r="AS193" i="1"/>
  <c r="AA185" i="1"/>
  <c r="AS185" i="1"/>
  <c r="AA177" i="1"/>
  <c r="AS177" i="1"/>
  <c r="AA169" i="1"/>
  <c r="AS169" i="1"/>
  <c r="AA161" i="1"/>
  <c r="AS161" i="1"/>
  <c r="AA153" i="1"/>
  <c r="AS153" i="1"/>
  <c r="AA145" i="1"/>
  <c r="AS145" i="1"/>
  <c r="Z204" i="1"/>
  <c r="AR204" i="1"/>
  <c r="Z192" i="1"/>
  <c r="AR192" i="1"/>
  <c r="Z184" i="1"/>
  <c r="AR184" i="1"/>
  <c r="Z176" i="1"/>
  <c r="AR176" i="1"/>
  <c r="Z168" i="1"/>
  <c r="AR168" i="1"/>
  <c r="Z160" i="1"/>
  <c r="AR160" i="1"/>
  <c r="Z152" i="1"/>
  <c r="AR152" i="1"/>
  <c r="Z144" i="1"/>
  <c r="AR144" i="1"/>
  <c r="Z209" i="1"/>
  <c r="AR209" i="1"/>
  <c r="AA129" i="1"/>
  <c r="AS129" i="1"/>
  <c r="AA113" i="1"/>
  <c r="AS113" i="1"/>
  <c r="AA101" i="1"/>
  <c r="AS101" i="1"/>
  <c r="AA85" i="1"/>
  <c r="AS85" i="1"/>
  <c r="Z133" i="1"/>
  <c r="AR133" i="1"/>
  <c r="Z117" i="1"/>
  <c r="AR117" i="1"/>
  <c r="Z81" i="1"/>
  <c r="AR81" i="1"/>
  <c r="AA205" i="1"/>
  <c r="AS205" i="1"/>
  <c r="AA197" i="1"/>
  <c r="AS197" i="1"/>
  <c r="AA189" i="1"/>
  <c r="AS189" i="1"/>
  <c r="AA181" i="1"/>
  <c r="AS181" i="1"/>
  <c r="AA173" i="1"/>
  <c r="AS173" i="1"/>
  <c r="AA165" i="1"/>
  <c r="AS165" i="1"/>
  <c r="AA157" i="1"/>
  <c r="AS157" i="1"/>
  <c r="AA149" i="1"/>
  <c r="AS149" i="1"/>
  <c r="AA141" i="1"/>
  <c r="AS141" i="1"/>
  <c r="Z200" i="1"/>
  <c r="AR200" i="1"/>
  <c r="Z196" i="1"/>
  <c r="AR196" i="1"/>
  <c r="Z188" i="1"/>
  <c r="AR188" i="1"/>
  <c r="Z180" i="1"/>
  <c r="AR180" i="1"/>
  <c r="Z172" i="1"/>
  <c r="AR172" i="1"/>
  <c r="Z164" i="1"/>
  <c r="AR164" i="1"/>
  <c r="Z156" i="1"/>
  <c r="AR156" i="1"/>
  <c r="Z148" i="1"/>
  <c r="AR148" i="1"/>
  <c r="AA133" i="1"/>
  <c r="AS133" i="1"/>
  <c r="AA117" i="1"/>
  <c r="AS117" i="1"/>
  <c r="AA97" i="1"/>
  <c r="AS97" i="1"/>
  <c r="AA81" i="1"/>
  <c r="AS81" i="1"/>
  <c r="Z137" i="1"/>
  <c r="AR137" i="1"/>
  <c r="Z121" i="1"/>
  <c r="AR121" i="1"/>
  <c r="Z109" i="1"/>
  <c r="AR109" i="1"/>
  <c r="Z97" i="1"/>
  <c r="AR97" i="1"/>
  <c r="Z89" i="1"/>
  <c r="AR89" i="1"/>
  <c r="AA75" i="1"/>
  <c r="AS75" i="1"/>
  <c r="AA73" i="1"/>
  <c r="AS73" i="1"/>
  <c r="AA135" i="1"/>
  <c r="AS135" i="1"/>
  <c r="AA127" i="1"/>
  <c r="AS127" i="1"/>
  <c r="AA119" i="1"/>
  <c r="AS119" i="1"/>
  <c r="AA115" i="1"/>
  <c r="AS115" i="1"/>
  <c r="AA107" i="1"/>
  <c r="AS107" i="1"/>
  <c r="AA99" i="1"/>
  <c r="AS99" i="1"/>
  <c r="AA91" i="1"/>
  <c r="AS91" i="1"/>
  <c r="AA83" i="1"/>
  <c r="AS83" i="1"/>
  <c r="Z73" i="1"/>
  <c r="AR73" i="1"/>
  <c r="Z135" i="1"/>
  <c r="AR135" i="1"/>
  <c r="Z127" i="1"/>
  <c r="AR127" i="1"/>
  <c r="Z119" i="1"/>
  <c r="AR119" i="1"/>
  <c r="Z111" i="1"/>
  <c r="AR111" i="1"/>
  <c r="Z103" i="1"/>
  <c r="AR103" i="1"/>
  <c r="Z95" i="1"/>
  <c r="AR95" i="1"/>
  <c r="Z87" i="1"/>
  <c r="AR87" i="1"/>
  <c r="Z79" i="1"/>
  <c r="AR79" i="1"/>
  <c r="AA207" i="1"/>
  <c r="AS207" i="1"/>
  <c r="AA199" i="1"/>
  <c r="AS199" i="1"/>
  <c r="AA191" i="1"/>
  <c r="AS191" i="1"/>
  <c r="AA183" i="1"/>
  <c r="AS183" i="1"/>
  <c r="AA175" i="1"/>
  <c r="AS175" i="1"/>
  <c r="AA167" i="1"/>
  <c r="AS167" i="1"/>
  <c r="AA159" i="1"/>
  <c r="AS159" i="1"/>
  <c r="AA151" i="1"/>
  <c r="AS151" i="1"/>
  <c r="AA143" i="1"/>
  <c r="AS143" i="1"/>
  <c r="Z202" i="1"/>
  <c r="AR202" i="1"/>
  <c r="Z190" i="1"/>
  <c r="AR190" i="1"/>
  <c r="Z182" i="1"/>
  <c r="AR182" i="1"/>
  <c r="Z174" i="1"/>
  <c r="AR174" i="1"/>
  <c r="Z166" i="1"/>
  <c r="AR166" i="1"/>
  <c r="Z158" i="1"/>
  <c r="AR158" i="1"/>
  <c r="Z150" i="1"/>
  <c r="AR150" i="1"/>
  <c r="Z142" i="1"/>
  <c r="AR142" i="1"/>
  <c r="AA208" i="1"/>
  <c r="AS208" i="1"/>
  <c r="AA71" i="1"/>
  <c r="AS71" i="1"/>
  <c r="AA125" i="1"/>
  <c r="AS125" i="1"/>
  <c r="AA109" i="1"/>
  <c r="AS109" i="1"/>
  <c r="AA89" i="1"/>
  <c r="AS89" i="1"/>
  <c r="Z71" i="1"/>
  <c r="AR71" i="1"/>
  <c r="Z129" i="1"/>
  <c r="AR129" i="1"/>
  <c r="Z113" i="1"/>
  <c r="AR113" i="1"/>
  <c r="Z101" i="1"/>
  <c r="AR101" i="1"/>
  <c r="Z85" i="1"/>
  <c r="AR85" i="1"/>
  <c r="AA139" i="1"/>
  <c r="AS139" i="1"/>
  <c r="AA131" i="1"/>
  <c r="AS131" i="1"/>
  <c r="AA123" i="1"/>
  <c r="AS123" i="1"/>
  <c r="AA111" i="1"/>
  <c r="AS111" i="1"/>
  <c r="AA103" i="1"/>
  <c r="AS103" i="1"/>
  <c r="AA95" i="1"/>
  <c r="AS95" i="1"/>
  <c r="AA87" i="1"/>
  <c r="AS87" i="1"/>
  <c r="AA79" i="1"/>
  <c r="AS79" i="1"/>
  <c r="Z139" i="1"/>
  <c r="AR139" i="1"/>
  <c r="Z131" i="1"/>
  <c r="AR131" i="1"/>
  <c r="Z123" i="1"/>
  <c r="AR123" i="1"/>
  <c r="Z115" i="1"/>
  <c r="AR115" i="1"/>
  <c r="Z107" i="1"/>
  <c r="AR107" i="1"/>
  <c r="Z99" i="1"/>
  <c r="AR99" i="1"/>
  <c r="Z91" i="1"/>
  <c r="AR91" i="1"/>
  <c r="Z83" i="1"/>
  <c r="AR83" i="1"/>
  <c r="Z75" i="1"/>
  <c r="AR75" i="1"/>
  <c r="AA203" i="1"/>
  <c r="AS203" i="1"/>
  <c r="AA195" i="1"/>
  <c r="AS195" i="1"/>
  <c r="AA187" i="1"/>
  <c r="AS187" i="1"/>
  <c r="AA179" i="1"/>
  <c r="AS179" i="1"/>
  <c r="AA171" i="1"/>
  <c r="AS171" i="1"/>
  <c r="AA163" i="1"/>
  <c r="AS163" i="1"/>
  <c r="AA155" i="1"/>
  <c r="AS155" i="1"/>
  <c r="AA147" i="1"/>
  <c r="AS147" i="1"/>
  <c r="Z206" i="1"/>
  <c r="AR206" i="1"/>
  <c r="Z198" i="1"/>
  <c r="AR198" i="1"/>
  <c r="Z194" i="1"/>
  <c r="AR194" i="1"/>
  <c r="Z186" i="1"/>
  <c r="AR186" i="1"/>
  <c r="Z178" i="1"/>
  <c r="AR178" i="1"/>
  <c r="Z170" i="1"/>
  <c r="AR170" i="1"/>
  <c r="Z162" i="1"/>
  <c r="AR162" i="1"/>
  <c r="Z154" i="1"/>
  <c r="AR154" i="1"/>
  <c r="Z146" i="1"/>
  <c r="AR146" i="1"/>
  <c r="AA140" i="1"/>
  <c r="AS140" i="1"/>
  <c r="AA136" i="1"/>
  <c r="AS136" i="1"/>
  <c r="AA132" i="1"/>
  <c r="AS132" i="1"/>
  <c r="AA128" i="1"/>
  <c r="AS128" i="1"/>
  <c r="AA124" i="1"/>
  <c r="AS124" i="1"/>
  <c r="AA120" i="1"/>
  <c r="AS120" i="1"/>
  <c r="AA116" i="1"/>
  <c r="AS116" i="1"/>
  <c r="AA112" i="1"/>
  <c r="AS112" i="1"/>
  <c r="AA108" i="1"/>
  <c r="AS108" i="1"/>
  <c r="AA104" i="1"/>
  <c r="AS104" i="1"/>
  <c r="AA100" i="1"/>
  <c r="AS100" i="1"/>
  <c r="AA96" i="1"/>
  <c r="AS96" i="1"/>
  <c r="AA92" i="1"/>
  <c r="AS92" i="1"/>
  <c r="AA88" i="1"/>
  <c r="AS88" i="1"/>
  <c r="AA84" i="1"/>
  <c r="AS84" i="1"/>
  <c r="AA80" i="1"/>
  <c r="AS80" i="1"/>
  <c r="AA76" i="1"/>
  <c r="AS76" i="1"/>
  <c r="Z140" i="1"/>
  <c r="AR140" i="1"/>
  <c r="Z136" i="1"/>
  <c r="AR136" i="1"/>
  <c r="Z132" i="1"/>
  <c r="AR132" i="1"/>
  <c r="Z128" i="1"/>
  <c r="AR128" i="1"/>
  <c r="Z124" i="1"/>
  <c r="AR124" i="1"/>
  <c r="Z120" i="1"/>
  <c r="AR120" i="1"/>
  <c r="Z116" i="1"/>
  <c r="AR116" i="1"/>
  <c r="Z112" i="1"/>
  <c r="AR112" i="1"/>
  <c r="Z108" i="1"/>
  <c r="AR108" i="1"/>
  <c r="Z104" i="1"/>
  <c r="AR104" i="1"/>
  <c r="Z100" i="1"/>
  <c r="AR100" i="1"/>
  <c r="Z96" i="1"/>
  <c r="AR96" i="1"/>
  <c r="Z92" i="1"/>
  <c r="AR92" i="1"/>
  <c r="Z88" i="1"/>
  <c r="AR88" i="1"/>
  <c r="Z84" i="1"/>
  <c r="AR84" i="1"/>
  <c r="Z80" i="1"/>
  <c r="AR80" i="1"/>
  <c r="Z76" i="1"/>
  <c r="AR76" i="1"/>
  <c r="AA74" i="1"/>
  <c r="AS74" i="1"/>
  <c r="AA204" i="1"/>
  <c r="AS204" i="1"/>
  <c r="AA200" i="1"/>
  <c r="AS200" i="1"/>
  <c r="AA196" i="1"/>
  <c r="AS196" i="1"/>
  <c r="AA192" i="1"/>
  <c r="AS192" i="1"/>
  <c r="AA188" i="1"/>
  <c r="AS188" i="1"/>
  <c r="AA184" i="1"/>
  <c r="AS184" i="1"/>
  <c r="AA180" i="1"/>
  <c r="AS180" i="1"/>
  <c r="AA176" i="1"/>
  <c r="AS176" i="1"/>
  <c r="AA172" i="1"/>
  <c r="AS172" i="1"/>
  <c r="AA168" i="1"/>
  <c r="AS168" i="1"/>
  <c r="AA164" i="1"/>
  <c r="AS164" i="1"/>
  <c r="AA160" i="1"/>
  <c r="AS160" i="1"/>
  <c r="AA156" i="1"/>
  <c r="AS156" i="1"/>
  <c r="AA152" i="1"/>
  <c r="AS152" i="1"/>
  <c r="AA148" i="1"/>
  <c r="AS148" i="1"/>
  <c r="AA144" i="1"/>
  <c r="AS144" i="1"/>
  <c r="Z207" i="1"/>
  <c r="AR207" i="1"/>
  <c r="Z203" i="1"/>
  <c r="AR203" i="1"/>
  <c r="Z199" i="1"/>
  <c r="AR199" i="1"/>
  <c r="Z195" i="1"/>
  <c r="AR195" i="1"/>
  <c r="Z191" i="1"/>
  <c r="AR191" i="1"/>
  <c r="Z187" i="1"/>
  <c r="AR187" i="1"/>
  <c r="Z183" i="1"/>
  <c r="AR183" i="1"/>
  <c r="Z179" i="1"/>
  <c r="AR179" i="1"/>
  <c r="Z175" i="1"/>
  <c r="AR175" i="1"/>
  <c r="Z171" i="1"/>
  <c r="AR171" i="1"/>
  <c r="Z167" i="1"/>
  <c r="AR167" i="1"/>
  <c r="Z163" i="1"/>
  <c r="AR163" i="1"/>
  <c r="Z159" i="1"/>
  <c r="AR159" i="1"/>
  <c r="Z155" i="1"/>
  <c r="AR155" i="1"/>
  <c r="Z151" i="1"/>
  <c r="AR151" i="1"/>
  <c r="Z147" i="1"/>
  <c r="AR147" i="1"/>
  <c r="Z143" i="1"/>
  <c r="AR143" i="1"/>
  <c r="AA209" i="1"/>
  <c r="AS209" i="1"/>
  <c r="AA72" i="1"/>
  <c r="AS72" i="1"/>
  <c r="AA138" i="1"/>
  <c r="AS138" i="1"/>
  <c r="AA134" i="1"/>
  <c r="AS134" i="1"/>
  <c r="AA130" i="1"/>
  <c r="AS130" i="1"/>
  <c r="AA126" i="1"/>
  <c r="AS126" i="1"/>
  <c r="AA122" i="1"/>
  <c r="AS122" i="1"/>
  <c r="AA118" i="1"/>
  <c r="AS118" i="1"/>
  <c r="AA114" i="1"/>
  <c r="AS114" i="1"/>
  <c r="AA110" i="1"/>
  <c r="AS110" i="1"/>
  <c r="AA106" i="1"/>
  <c r="AS106" i="1"/>
  <c r="AA102" i="1"/>
  <c r="AS102" i="1"/>
  <c r="AA98" i="1"/>
  <c r="AS98" i="1"/>
  <c r="AA94" i="1"/>
  <c r="AS94" i="1"/>
  <c r="AA90" i="1"/>
  <c r="AS90" i="1"/>
  <c r="AA86" i="1"/>
  <c r="AS86" i="1"/>
  <c r="AA82" i="1"/>
  <c r="AS82" i="1"/>
  <c r="AA78" i="1"/>
  <c r="AS78" i="1"/>
  <c r="Z72" i="1"/>
  <c r="AR72" i="1"/>
  <c r="Z138" i="1"/>
  <c r="AR138" i="1"/>
  <c r="Z134" i="1"/>
  <c r="AR134" i="1"/>
  <c r="Z130" i="1"/>
  <c r="AR130" i="1"/>
  <c r="Z126" i="1"/>
  <c r="AR126" i="1"/>
  <c r="Z122" i="1"/>
  <c r="AR122" i="1"/>
  <c r="Z118" i="1"/>
  <c r="AR118" i="1"/>
  <c r="Z114" i="1"/>
  <c r="AR114" i="1"/>
  <c r="Z110" i="1"/>
  <c r="AR110" i="1"/>
  <c r="Z106" i="1"/>
  <c r="AR106" i="1"/>
  <c r="Z102" i="1"/>
  <c r="AR102" i="1"/>
  <c r="Z98" i="1"/>
  <c r="AR98" i="1"/>
  <c r="Z94" i="1"/>
  <c r="AR94" i="1"/>
  <c r="Z90" i="1"/>
  <c r="AR90" i="1"/>
  <c r="Z86" i="1"/>
  <c r="AR86" i="1"/>
  <c r="Z82" i="1"/>
  <c r="AR82" i="1"/>
  <c r="Z78" i="1"/>
  <c r="AR78" i="1"/>
  <c r="Z74" i="1"/>
  <c r="AR74" i="1"/>
  <c r="AA206" i="1"/>
  <c r="AS206" i="1"/>
  <c r="AA202" i="1"/>
  <c r="AS202" i="1"/>
  <c r="AA198" i="1"/>
  <c r="AS198" i="1"/>
  <c r="AA194" i="1"/>
  <c r="AS194" i="1"/>
  <c r="AA190" i="1"/>
  <c r="AS190" i="1"/>
  <c r="AA186" i="1"/>
  <c r="AS186" i="1"/>
  <c r="AA182" i="1"/>
  <c r="AS182" i="1"/>
  <c r="AA178" i="1"/>
  <c r="AS178" i="1"/>
  <c r="AA174" i="1"/>
  <c r="AS174" i="1"/>
  <c r="AA170" i="1"/>
  <c r="AS170" i="1"/>
  <c r="AA166" i="1"/>
  <c r="AS166" i="1"/>
  <c r="AA162" i="1"/>
  <c r="AS162" i="1"/>
  <c r="AA158" i="1"/>
  <c r="AS158" i="1"/>
  <c r="AA154" i="1"/>
  <c r="AS154" i="1"/>
  <c r="AA150" i="1"/>
  <c r="AS150" i="1"/>
  <c r="AA146" i="1"/>
  <c r="AS146" i="1"/>
  <c r="AA142" i="1"/>
  <c r="AS142" i="1"/>
  <c r="Z205" i="1"/>
  <c r="AR205" i="1"/>
  <c r="Z201" i="1"/>
  <c r="AR201" i="1"/>
  <c r="Z197" i="1"/>
  <c r="AR197" i="1"/>
  <c r="Z193" i="1"/>
  <c r="AR193" i="1"/>
  <c r="Z189" i="1"/>
  <c r="AR189" i="1"/>
  <c r="Z185" i="1"/>
  <c r="AR185" i="1"/>
  <c r="Z181" i="1"/>
  <c r="AR181" i="1"/>
  <c r="Z177" i="1"/>
  <c r="AR177" i="1"/>
  <c r="Z173" i="1"/>
  <c r="AR173" i="1"/>
  <c r="Z169" i="1"/>
  <c r="AR169" i="1"/>
  <c r="Z165" i="1"/>
  <c r="AR165" i="1"/>
  <c r="Z161" i="1"/>
  <c r="AR161" i="1"/>
  <c r="Z157" i="1"/>
  <c r="AR157" i="1"/>
  <c r="Z153" i="1"/>
  <c r="AR153" i="1"/>
  <c r="Z149" i="1"/>
  <c r="AR149" i="1"/>
  <c r="Z145" i="1"/>
  <c r="AR145" i="1"/>
  <c r="Z141" i="1"/>
  <c r="AR141" i="1"/>
  <c r="Z208" i="1"/>
  <c r="AR208" i="1"/>
  <c r="AU130" i="1"/>
  <c r="AU118" i="1"/>
  <c r="AU106" i="1"/>
  <c r="AU94" i="1"/>
  <c r="AU82" i="1"/>
  <c r="AT138" i="1"/>
  <c r="AT126" i="1"/>
  <c r="AT114" i="1"/>
  <c r="AT102" i="1"/>
  <c r="AT90" i="1"/>
  <c r="AT78" i="1"/>
  <c r="AU202" i="1"/>
  <c r="AU190" i="1"/>
  <c r="AU178" i="1"/>
  <c r="AU166" i="1"/>
  <c r="AU154" i="1"/>
  <c r="AU142" i="1"/>
  <c r="AT197" i="1"/>
  <c r="AT185" i="1"/>
  <c r="AT173" i="1"/>
  <c r="AT165" i="1"/>
  <c r="AT153" i="1"/>
  <c r="AT149" i="1"/>
  <c r="AT208" i="1"/>
  <c r="AU71" i="1"/>
  <c r="AU137" i="1"/>
  <c r="AU133" i="1"/>
  <c r="AU129" i="1"/>
  <c r="AU125" i="1"/>
  <c r="AU121" i="1"/>
  <c r="AU117" i="1"/>
  <c r="AU113" i="1"/>
  <c r="AU109" i="1"/>
  <c r="AU105" i="1"/>
  <c r="AU101" i="1"/>
  <c r="AU97" i="1"/>
  <c r="AU93" i="1"/>
  <c r="AU89" i="1"/>
  <c r="AU85" i="1"/>
  <c r="AU81" i="1"/>
  <c r="AU77" i="1"/>
  <c r="AT71" i="1"/>
  <c r="AT137" i="1"/>
  <c r="AT133" i="1"/>
  <c r="AT129" i="1"/>
  <c r="AT125" i="1"/>
  <c r="AT121" i="1"/>
  <c r="AT117" i="1"/>
  <c r="AT113" i="1"/>
  <c r="AT109" i="1"/>
  <c r="AT105" i="1"/>
  <c r="AT101" i="1"/>
  <c r="AT97" i="1"/>
  <c r="AT93" i="1"/>
  <c r="AT89" i="1"/>
  <c r="AT85" i="1"/>
  <c r="AT81" i="1"/>
  <c r="AT77" i="1"/>
  <c r="AU75" i="1"/>
  <c r="AU205" i="1"/>
  <c r="AU201" i="1"/>
  <c r="AU197" i="1"/>
  <c r="AU193" i="1"/>
  <c r="AU189" i="1"/>
  <c r="AU185" i="1"/>
  <c r="AU181" i="1"/>
  <c r="AU177" i="1"/>
  <c r="AU173" i="1"/>
  <c r="AU169" i="1"/>
  <c r="AU165" i="1"/>
  <c r="AU161" i="1"/>
  <c r="AU157" i="1"/>
  <c r="AU153" i="1"/>
  <c r="AU149" i="1"/>
  <c r="AU145" i="1"/>
  <c r="AU141" i="1"/>
  <c r="AT204" i="1"/>
  <c r="AT200" i="1"/>
  <c r="AT196" i="1"/>
  <c r="AT192" i="1"/>
  <c r="AT188" i="1"/>
  <c r="AT184" i="1"/>
  <c r="AT180" i="1"/>
  <c r="AT176" i="1"/>
  <c r="AT172" i="1"/>
  <c r="AT168" i="1"/>
  <c r="AT164" i="1"/>
  <c r="AT160" i="1"/>
  <c r="AT156" i="1"/>
  <c r="AT152" i="1"/>
  <c r="AT148" i="1"/>
  <c r="AT144" i="1"/>
  <c r="AT209" i="1"/>
  <c r="AU72" i="1"/>
  <c r="AU134" i="1"/>
  <c r="AU122" i="1"/>
  <c r="AU110" i="1"/>
  <c r="AU98" i="1"/>
  <c r="AU86" i="1"/>
  <c r="AU78" i="1"/>
  <c r="AT134" i="1"/>
  <c r="AT122" i="1"/>
  <c r="AT110" i="1"/>
  <c r="AT98" i="1"/>
  <c r="AT86" i="1"/>
  <c r="AT74" i="1"/>
  <c r="AU198" i="1"/>
  <c r="AU186" i="1"/>
  <c r="AU174" i="1"/>
  <c r="AU162" i="1"/>
  <c r="AU150" i="1"/>
  <c r="AT205" i="1"/>
  <c r="AT193" i="1"/>
  <c r="AT181" i="1"/>
  <c r="AT169" i="1"/>
  <c r="AT157" i="1"/>
  <c r="AT141" i="1"/>
  <c r="AU140" i="1"/>
  <c r="AU132" i="1"/>
  <c r="AU124" i="1"/>
  <c r="AU116" i="1"/>
  <c r="AU108" i="1"/>
  <c r="AU100" i="1"/>
  <c r="AU92" i="1"/>
  <c r="AU84" i="1"/>
  <c r="AU76" i="1"/>
  <c r="AT136" i="1"/>
  <c r="AT128" i="1"/>
  <c r="AT120" i="1"/>
  <c r="AT112" i="1"/>
  <c r="AT104" i="1"/>
  <c r="AT96" i="1"/>
  <c r="AT88" i="1"/>
  <c r="AT80" i="1"/>
  <c r="AU74" i="1"/>
  <c r="AU204" i="1"/>
  <c r="AU196" i="1"/>
  <c r="AU188" i="1"/>
  <c r="AU180" i="1"/>
  <c r="AU172" i="1"/>
  <c r="AU164" i="1"/>
  <c r="AU156" i="1"/>
  <c r="AU148" i="1"/>
  <c r="AT207" i="1"/>
  <c r="AT199" i="1"/>
  <c r="AT191" i="1"/>
  <c r="AT183" i="1"/>
  <c r="AT175" i="1"/>
  <c r="AT167" i="1"/>
  <c r="AT159" i="1"/>
  <c r="AT151" i="1"/>
  <c r="AT147" i="1"/>
  <c r="AU209" i="1"/>
  <c r="AU138" i="1"/>
  <c r="AU126" i="1"/>
  <c r="AU114" i="1"/>
  <c r="AU102" i="1"/>
  <c r="AU90" i="1"/>
  <c r="AT72" i="1"/>
  <c r="AT130" i="1"/>
  <c r="AT118" i="1"/>
  <c r="AT106" i="1"/>
  <c r="AT94" i="1"/>
  <c r="AT82" i="1"/>
  <c r="AU206" i="1"/>
  <c r="AU194" i="1"/>
  <c r="AU182" i="1"/>
  <c r="AU170" i="1"/>
  <c r="AU158" i="1"/>
  <c r="AU146" i="1"/>
  <c r="AT201" i="1"/>
  <c r="AT189" i="1"/>
  <c r="AT177" i="1"/>
  <c r="AT161" i="1"/>
  <c r="AT145" i="1"/>
  <c r="AU136" i="1"/>
  <c r="AU128" i="1"/>
  <c r="AU120" i="1"/>
  <c r="AU112" i="1"/>
  <c r="AU104" i="1"/>
  <c r="AU96" i="1"/>
  <c r="AU88" i="1"/>
  <c r="AU80" i="1"/>
  <c r="AT140" i="1"/>
  <c r="AT132" i="1"/>
  <c r="AT124" i="1"/>
  <c r="AT116" i="1"/>
  <c r="AT108" i="1"/>
  <c r="AT100" i="1"/>
  <c r="AT92" i="1"/>
  <c r="AT84" i="1"/>
  <c r="AT76" i="1"/>
  <c r="AU200" i="1"/>
  <c r="AU192" i="1"/>
  <c r="AU184" i="1"/>
  <c r="AU176" i="1"/>
  <c r="AU168" i="1"/>
  <c r="AU160" i="1"/>
  <c r="AU152" i="1"/>
  <c r="AU144" i="1"/>
  <c r="AT203" i="1"/>
  <c r="AT195" i="1"/>
  <c r="AT187" i="1"/>
  <c r="AT179" i="1"/>
  <c r="AT171" i="1"/>
  <c r="AT163" i="1"/>
  <c r="AT155" i="1"/>
  <c r="AT143" i="1"/>
  <c r="AU73" i="1"/>
  <c r="AU139" i="1"/>
  <c r="AU135" i="1"/>
  <c r="AU131" i="1"/>
  <c r="AU127" i="1"/>
  <c r="AU123" i="1"/>
  <c r="AU119" i="1"/>
  <c r="AU115" i="1"/>
  <c r="AU111" i="1"/>
  <c r="AU107" i="1"/>
  <c r="AU103" i="1"/>
  <c r="AU99" i="1"/>
  <c r="AU95" i="1"/>
  <c r="AU91" i="1"/>
  <c r="AU87" i="1"/>
  <c r="AU83" i="1"/>
  <c r="AU79" i="1"/>
  <c r="AT73" i="1"/>
  <c r="AT139" i="1"/>
  <c r="AT135" i="1"/>
  <c r="AT131" i="1"/>
  <c r="AT127" i="1"/>
  <c r="AT123" i="1"/>
  <c r="AT119" i="1"/>
  <c r="AT115" i="1"/>
  <c r="AT111" i="1"/>
  <c r="AT107" i="1"/>
  <c r="AT103" i="1"/>
  <c r="AT99" i="1"/>
  <c r="AT95" i="1"/>
  <c r="AT91" i="1"/>
  <c r="AT87" i="1"/>
  <c r="AT83" i="1"/>
  <c r="AT79" i="1"/>
  <c r="AT75" i="1"/>
  <c r="AU207" i="1"/>
  <c r="AU203" i="1"/>
  <c r="AU199" i="1"/>
  <c r="AU195" i="1"/>
  <c r="AU191" i="1"/>
  <c r="AU187" i="1"/>
  <c r="AU183" i="1"/>
  <c r="AU179" i="1"/>
  <c r="AU175" i="1"/>
  <c r="AU171" i="1"/>
  <c r="AU167" i="1"/>
  <c r="AU163" i="1"/>
  <c r="AU159" i="1"/>
  <c r="AU155" i="1"/>
  <c r="AU151" i="1"/>
  <c r="AU147" i="1"/>
  <c r="AU143" i="1"/>
  <c r="AT206" i="1"/>
  <c r="AT202" i="1"/>
  <c r="AT198" i="1"/>
  <c r="AT194" i="1"/>
  <c r="AT190" i="1"/>
  <c r="AT186" i="1"/>
  <c r="AT182" i="1"/>
  <c r="AT178" i="1"/>
  <c r="AT174" i="1"/>
  <c r="AT170" i="1"/>
  <c r="AT166" i="1"/>
  <c r="AT162" i="1"/>
  <c r="AT158" i="1"/>
  <c r="AT154" i="1"/>
  <c r="AT150" i="1"/>
  <c r="AT146" i="1"/>
  <c r="AT142" i="1"/>
  <c r="AU208" i="1"/>
  <c r="AC128" i="1"/>
  <c r="AC112" i="1"/>
  <c r="AC96" i="1"/>
  <c r="AC80" i="1"/>
  <c r="AB132" i="1"/>
  <c r="AB116" i="1"/>
  <c r="AB100" i="1"/>
  <c r="AB84" i="1"/>
  <c r="AC200" i="1"/>
  <c r="AC192" i="1"/>
  <c r="AC184" i="1"/>
  <c r="AC176" i="1"/>
  <c r="AC164" i="1"/>
  <c r="AC156" i="1"/>
  <c r="AC148" i="1"/>
  <c r="AB203" i="1"/>
  <c r="AB195" i="1"/>
  <c r="AB187" i="1"/>
  <c r="AB179" i="1"/>
  <c r="AB171" i="1"/>
  <c r="AB163" i="1"/>
  <c r="AB155" i="1"/>
  <c r="AB151" i="1"/>
  <c r="AB143" i="1"/>
  <c r="AC209" i="1"/>
  <c r="AC140" i="1"/>
  <c r="AC120" i="1"/>
  <c r="AC104" i="1"/>
  <c r="AC84" i="1"/>
  <c r="AB140" i="1"/>
  <c r="AB128" i="1"/>
  <c r="AB112" i="1"/>
  <c r="AB96" i="1"/>
  <c r="AB76" i="1"/>
  <c r="AC204" i="1"/>
  <c r="AC196" i="1"/>
  <c r="AC188" i="1"/>
  <c r="AC180" i="1"/>
  <c r="AC172" i="1"/>
  <c r="AC160" i="1"/>
  <c r="AC152" i="1"/>
  <c r="AC144" i="1"/>
  <c r="AB199" i="1"/>
  <c r="AB191" i="1"/>
  <c r="AB183" i="1"/>
  <c r="AB175" i="1"/>
  <c r="AB167" i="1"/>
  <c r="AB159" i="1"/>
  <c r="AB147" i="1"/>
  <c r="AC73" i="1"/>
  <c r="AC139" i="1"/>
  <c r="AC135" i="1"/>
  <c r="AC131" i="1"/>
  <c r="AC127" i="1"/>
  <c r="AC123" i="1"/>
  <c r="AC119" i="1"/>
  <c r="AC115" i="1"/>
  <c r="AC111" i="1"/>
  <c r="AC107" i="1"/>
  <c r="AC103" i="1"/>
  <c r="AC99" i="1"/>
  <c r="AC95" i="1"/>
  <c r="AC91" i="1"/>
  <c r="AC87" i="1"/>
  <c r="AC83" i="1"/>
  <c r="AC79" i="1"/>
  <c r="AB73" i="1"/>
  <c r="AB139" i="1"/>
  <c r="AB135" i="1"/>
  <c r="AB131" i="1"/>
  <c r="AB127" i="1"/>
  <c r="AB123" i="1"/>
  <c r="AB119" i="1"/>
  <c r="AB115" i="1"/>
  <c r="AB111" i="1"/>
  <c r="AB107" i="1"/>
  <c r="AB103" i="1"/>
  <c r="AB99" i="1"/>
  <c r="AB95" i="1"/>
  <c r="AB91" i="1"/>
  <c r="AB87" i="1"/>
  <c r="AB83" i="1"/>
  <c r="AB79" i="1"/>
  <c r="AB75" i="1"/>
  <c r="AC207" i="1"/>
  <c r="AC203" i="1"/>
  <c r="AC199" i="1"/>
  <c r="AC195" i="1"/>
  <c r="AC191" i="1"/>
  <c r="AC187" i="1"/>
  <c r="AC183" i="1"/>
  <c r="AC179" i="1"/>
  <c r="AC175" i="1"/>
  <c r="AC171" i="1"/>
  <c r="AC167" i="1"/>
  <c r="AC163" i="1"/>
  <c r="AC159" i="1"/>
  <c r="AC155" i="1"/>
  <c r="AC151" i="1"/>
  <c r="AC147" i="1"/>
  <c r="AC143" i="1"/>
  <c r="AB206" i="1"/>
  <c r="AB202" i="1"/>
  <c r="AB198" i="1"/>
  <c r="AB194" i="1"/>
  <c r="AB190" i="1"/>
  <c r="AB186" i="1"/>
  <c r="AB182" i="1"/>
  <c r="AB178" i="1"/>
  <c r="AB174" i="1"/>
  <c r="AB170" i="1"/>
  <c r="AB166" i="1"/>
  <c r="AB162" i="1"/>
  <c r="AB158" i="1"/>
  <c r="AB154" i="1"/>
  <c r="AB150" i="1"/>
  <c r="AB146" i="1"/>
  <c r="AB142" i="1"/>
  <c r="AC208" i="1"/>
  <c r="AC136" i="1"/>
  <c r="AC124" i="1"/>
  <c r="AC108" i="1"/>
  <c r="AC92" i="1"/>
  <c r="AC76" i="1"/>
  <c r="AB124" i="1"/>
  <c r="AB108" i="1"/>
  <c r="AB88" i="1"/>
  <c r="AC74" i="1"/>
  <c r="AC168" i="1"/>
  <c r="AC138" i="1"/>
  <c r="AC130" i="1"/>
  <c r="AC122" i="1"/>
  <c r="AC114" i="1"/>
  <c r="AC106" i="1"/>
  <c r="AC98" i="1"/>
  <c r="AC90" i="1"/>
  <c r="AC82" i="1"/>
  <c r="AB72" i="1"/>
  <c r="AB134" i="1"/>
  <c r="AB126" i="1"/>
  <c r="AB118" i="1"/>
  <c r="AB110" i="1"/>
  <c r="AB102" i="1"/>
  <c r="AB94" i="1"/>
  <c r="AB86" i="1"/>
  <c r="AB74" i="1"/>
  <c r="AC202" i="1"/>
  <c r="AC194" i="1"/>
  <c r="AC186" i="1"/>
  <c r="AC178" i="1"/>
  <c r="AC170" i="1"/>
  <c r="AC162" i="1"/>
  <c r="AC154" i="1"/>
  <c r="AC146" i="1"/>
  <c r="AB205" i="1"/>
  <c r="AB197" i="1"/>
  <c r="AB189" i="1"/>
  <c r="AB181" i="1"/>
  <c r="AB173" i="1"/>
  <c r="AB161" i="1"/>
  <c r="AB145" i="1"/>
  <c r="AC132" i="1"/>
  <c r="AC116" i="1"/>
  <c r="AC100" i="1"/>
  <c r="AC88" i="1"/>
  <c r="AB136" i="1"/>
  <c r="AB120" i="1"/>
  <c r="AB104" i="1"/>
  <c r="AB92" i="1"/>
  <c r="AB80" i="1"/>
  <c r="AB207" i="1"/>
  <c r="AC72" i="1"/>
  <c r="AC134" i="1"/>
  <c r="AC126" i="1"/>
  <c r="AC118" i="1"/>
  <c r="AC110" i="1"/>
  <c r="AC102" i="1"/>
  <c r="AC94" i="1"/>
  <c r="AC86" i="1"/>
  <c r="AC78" i="1"/>
  <c r="AB138" i="1"/>
  <c r="AB130" i="1"/>
  <c r="AB122" i="1"/>
  <c r="AB114" i="1"/>
  <c r="AB106" i="1"/>
  <c r="AB98" i="1"/>
  <c r="AB90" i="1"/>
  <c r="AB82" i="1"/>
  <c r="AB78" i="1"/>
  <c r="AC206" i="1"/>
  <c r="AC198" i="1"/>
  <c r="AC190" i="1"/>
  <c r="AC182" i="1"/>
  <c r="AC174" i="1"/>
  <c r="AC166" i="1"/>
  <c r="AC158" i="1"/>
  <c r="AC150" i="1"/>
  <c r="AC142" i="1"/>
  <c r="AB201" i="1"/>
  <c r="AB193" i="1"/>
  <c r="AB185" i="1"/>
  <c r="AB177" i="1"/>
  <c r="AB169" i="1"/>
  <c r="AB165" i="1"/>
  <c r="AB157" i="1"/>
  <c r="AB153" i="1"/>
  <c r="AB149" i="1"/>
  <c r="AB141" i="1"/>
  <c r="AB208" i="1"/>
  <c r="AC71" i="1"/>
  <c r="AC137" i="1"/>
  <c r="AC133" i="1"/>
  <c r="AC129" i="1"/>
  <c r="AC125" i="1"/>
  <c r="AC121" i="1"/>
  <c r="AC117" i="1"/>
  <c r="AC113" i="1"/>
  <c r="AC109" i="1"/>
  <c r="AC105" i="1"/>
  <c r="AC101" i="1"/>
  <c r="AC97" i="1"/>
  <c r="AC93" i="1"/>
  <c r="AC89" i="1"/>
  <c r="AC85" i="1"/>
  <c r="AC81" i="1"/>
  <c r="AC77" i="1"/>
  <c r="AB71" i="1"/>
  <c r="AB137" i="1"/>
  <c r="AB133" i="1"/>
  <c r="AB129" i="1"/>
  <c r="AB125" i="1"/>
  <c r="AB121" i="1"/>
  <c r="AB117" i="1"/>
  <c r="AB113" i="1"/>
  <c r="AB109" i="1"/>
  <c r="AB105" i="1"/>
  <c r="AB101" i="1"/>
  <c r="AB97" i="1"/>
  <c r="AB93" i="1"/>
  <c r="AB89" i="1"/>
  <c r="AB85" i="1"/>
  <c r="AB81" i="1"/>
  <c r="AB77" i="1"/>
  <c r="AC75" i="1"/>
  <c r="AC205" i="1"/>
  <c r="AC201" i="1"/>
  <c r="AC197" i="1"/>
  <c r="AC193" i="1"/>
  <c r="AC189" i="1"/>
  <c r="AC185" i="1"/>
  <c r="AC181" i="1"/>
  <c r="AC177" i="1"/>
  <c r="AC173" i="1"/>
  <c r="AC169" i="1"/>
  <c r="AC165" i="1"/>
  <c r="AC161" i="1"/>
  <c r="AC157" i="1"/>
  <c r="AC153" i="1"/>
  <c r="AC149" i="1"/>
  <c r="AC145" i="1"/>
  <c r="AC141" i="1"/>
  <c r="AB204" i="1"/>
  <c r="AB200" i="1"/>
  <c r="AB196" i="1"/>
  <c r="AB192" i="1"/>
  <c r="AB188" i="1"/>
  <c r="AB184" i="1"/>
  <c r="AB180" i="1"/>
  <c r="AB176" i="1"/>
  <c r="AB172" i="1"/>
  <c r="AB168" i="1"/>
  <c r="AB164" i="1"/>
  <c r="AB160" i="1"/>
  <c r="AB156" i="1"/>
  <c r="AB152" i="1"/>
  <c r="AB148" i="1"/>
  <c r="AB144" i="1"/>
  <c r="AB209" i="1"/>
  <c r="AD105" i="1"/>
  <c r="AV105" i="1"/>
  <c r="AD93" i="1"/>
  <c r="AV93" i="1"/>
  <c r="AD81" i="1"/>
  <c r="AV81" i="1"/>
  <c r="AE205" i="1"/>
  <c r="AW205" i="1"/>
  <c r="AE193" i="1"/>
  <c r="AW193" i="1"/>
  <c r="AE181" i="1"/>
  <c r="AW181" i="1"/>
  <c r="AE169" i="1"/>
  <c r="AW169" i="1"/>
  <c r="AE157" i="1"/>
  <c r="AW157" i="1"/>
  <c r="AE141" i="1"/>
  <c r="AW141" i="1"/>
  <c r="AD196" i="1"/>
  <c r="AV196" i="1"/>
  <c r="AD180" i="1"/>
  <c r="AV180" i="1"/>
  <c r="AD148" i="1"/>
  <c r="AV148" i="1"/>
  <c r="AD164" i="1"/>
  <c r="AV164" i="1"/>
  <c r="AD144" i="1"/>
  <c r="AV144" i="1"/>
  <c r="AE140" i="1"/>
  <c r="AW140" i="1"/>
  <c r="AE136" i="1"/>
  <c r="AW136" i="1"/>
  <c r="AE132" i="1"/>
  <c r="AW132" i="1"/>
  <c r="AE128" i="1"/>
  <c r="AW128" i="1"/>
  <c r="AE124" i="1"/>
  <c r="AW124" i="1"/>
  <c r="AE120" i="1"/>
  <c r="AW120" i="1"/>
  <c r="AE116" i="1"/>
  <c r="AW116" i="1"/>
  <c r="AE112" i="1"/>
  <c r="AW112" i="1"/>
  <c r="AE108" i="1"/>
  <c r="AW108" i="1"/>
  <c r="AE104" i="1"/>
  <c r="AW104" i="1"/>
  <c r="AE100" i="1"/>
  <c r="AW100" i="1"/>
  <c r="AE96" i="1"/>
  <c r="AW96" i="1"/>
  <c r="AE92" i="1"/>
  <c r="AW92" i="1"/>
  <c r="AE88" i="1"/>
  <c r="AW88" i="1"/>
  <c r="AE84" i="1"/>
  <c r="AW84" i="1"/>
  <c r="AE80" i="1"/>
  <c r="AW80" i="1"/>
  <c r="AE76" i="1"/>
  <c r="AW76" i="1"/>
  <c r="AD140" i="1"/>
  <c r="AV140" i="1"/>
  <c r="AD136" i="1"/>
  <c r="AV136" i="1"/>
  <c r="AD132" i="1"/>
  <c r="AV132" i="1"/>
  <c r="AD128" i="1"/>
  <c r="AV128" i="1"/>
  <c r="AD124" i="1"/>
  <c r="AV124" i="1"/>
  <c r="AD120" i="1"/>
  <c r="AV120" i="1"/>
  <c r="AD116" i="1"/>
  <c r="AV116" i="1"/>
  <c r="AD112" i="1"/>
  <c r="AV112" i="1"/>
  <c r="AD108" i="1"/>
  <c r="AV108" i="1"/>
  <c r="AD104" i="1"/>
  <c r="AV104" i="1"/>
  <c r="AD100" i="1"/>
  <c r="AV100" i="1"/>
  <c r="AD96" i="1"/>
  <c r="AV96" i="1"/>
  <c r="AD92" i="1"/>
  <c r="AV92" i="1"/>
  <c r="AD88" i="1"/>
  <c r="AV88" i="1"/>
  <c r="AD84" i="1"/>
  <c r="AV84" i="1"/>
  <c r="AD80" i="1"/>
  <c r="AV80" i="1"/>
  <c r="AD76" i="1"/>
  <c r="AV76" i="1"/>
  <c r="AE74" i="1"/>
  <c r="AW74" i="1"/>
  <c r="AE204" i="1"/>
  <c r="AW204" i="1"/>
  <c r="AE200" i="1"/>
  <c r="AW200" i="1"/>
  <c r="AE196" i="1"/>
  <c r="AW196" i="1"/>
  <c r="AE192" i="1"/>
  <c r="AW192" i="1"/>
  <c r="AE188" i="1"/>
  <c r="AW188" i="1"/>
  <c r="AE184" i="1"/>
  <c r="AW184" i="1"/>
  <c r="AE180" i="1"/>
  <c r="AW180" i="1"/>
  <c r="AE176" i="1"/>
  <c r="AW176" i="1"/>
  <c r="AE172" i="1"/>
  <c r="AW172" i="1"/>
  <c r="AE168" i="1"/>
  <c r="AW168" i="1"/>
  <c r="AE164" i="1"/>
  <c r="AW164" i="1"/>
  <c r="AE160" i="1"/>
  <c r="AW160" i="1"/>
  <c r="AE156" i="1"/>
  <c r="AW156" i="1"/>
  <c r="AE152" i="1"/>
  <c r="AW152" i="1"/>
  <c r="AE148" i="1"/>
  <c r="AW148" i="1"/>
  <c r="AE144" i="1"/>
  <c r="AW144" i="1"/>
  <c r="AD207" i="1"/>
  <c r="AV207" i="1"/>
  <c r="AD203" i="1"/>
  <c r="AV203" i="1"/>
  <c r="AD199" i="1"/>
  <c r="AV199" i="1"/>
  <c r="AD195" i="1"/>
  <c r="AV195" i="1"/>
  <c r="AD191" i="1"/>
  <c r="AV191" i="1"/>
  <c r="AD187" i="1"/>
  <c r="AV187" i="1"/>
  <c r="AD183" i="1"/>
  <c r="AV183" i="1"/>
  <c r="AD179" i="1"/>
  <c r="AV179" i="1"/>
  <c r="AD175" i="1"/>
  <c r="AV175" i="1"/>
  <c r="AD171" i="1"/>
  <c r="AV171" i="1"/>
  <c r="AD167" i="1"/>
  <c r="AV167" i="1"/>
  <c r="AD163" i="1"/>
  <c r="AV163" i="1"/>
  <c r="AD159" i="1"/>
  <c r="AV159" i="1"/>
  <c r="AD155" i="1"/>
  <c r="AV155" i="1"/>
  <c r="AD151" i="1"/>
  <c r="AV151" i="1"/>
  <c r="AD147" i="1"/>
  <c r="AV147" i="1"/>
  <c r="AD143" i="1"/>
  <c r="AV143" i="1"/>
  <c r="AE209" i="1"/>
  <c r="AW209" i="1"/>
  <c r="AE71" i="1"/>
  <c r="AW71" i="1"/>
  <c r="AE133" i="1"/>
  <c r="AW133" i="1"/>
  <c r="AE125" i="1"/>
  <c r="AW125" i="1"/>
  <c r="AE117" i="1"/>
  <c r="AW117" i="1"/>
  <c r="AE109" i="1"/>
  <c r="AW109" i="1"/>
  <c r="AE101" i="1"/>
  <c r="AW101" i="1"/>
  <c r="AE93" i="1"/>
  <c r="AW93" i="1"/>
  <c r="AE85" i="1"/>
  <c r="AW85" i="1"/>
  <c r="AE77" i="1"/>
  <c r="AW77" i="1"/>
  <c r="AD137" i="1"/>
  <c r="AV137" i="1"/>
  <c r="AD129" i="1"/>
  <c r="AV129" i="1"/>
  <c r="AD121" i="1"/>
  <c r="AV121" i="1"/>
  <c r="AD113" i="1"/>
  <c r="AV113" i="1"/>
  <c r="AD101" i="1"/>
  <c r="AV101" i="1"/>
  <c r="AD89" i="1"/>
  <c r="AV89" i="1"/>
  <c r="AE75" i="1"/>
  <c r="AW75" i="1"/>
  <c r="AE197" i="1"/>
  <c r="AW197" i="1"/>
  <c r="AE185" i="1"/>
  <c r="AW185" i="1"/>
  <c r="AE173" i="1"/>
  <c r="AW173" i="1"/>
  <c r="AE161" i="1"/>
  <c r="AW161" i="1"/>
  <c r="AE149" i="1"/>
  <c r="AW149" i="1"/>
  <c r="AD204" i="1"/>
  <c r="AV204" i="1"/>
  <c r="AD192" i="1"/>
  <c r="AV192" i="1"/>
  <c r="AD184" i="1"/>
  <c r="AV184" i="1"/>
  <c r="AD172" i="1"/>
  <c r="AV172" i="1"/>
  <c r="AD160" i="1"/>
  <c r="AV160" i="1"/>
  <c r="AD152" i="1"/>
  <c r="AV152" i="1"/>
  <c r="AD209" i="1"/>
  <c r="AV209" i="1"/>
  <c r="AE73" i="1"/>
  <c r="AW73" i="1"/>
  <c r="AE139" i="1"/>
  <c r="AW139" i="1"/>
  <c r="AE135" i="1"/>
  <c r="AW135" i="1"/>
  <c r="AE131" i="1"/>
  <c r="AW131" i="1"/>
  <c r="AE127" i="1"/>
  <c r="AW127" i="1"/>
  <c r="AE123" i="1"/>
  <c r="AW123" i="1"/>
  <c r="AE119" i="1"/>
  <c r="AW119" i="1"/>
  <c r="AE115" i="1"/>
  <c r="AW115" i="1"/>
  <c r="AE111" i="1"/>
  <c r="AW111" i="1"/>
  <c r="AE107" i="1"/>
  <c r="AW107" i="1"/>
  <c r="AE99" i="1"/>
  <c r="AW99" i="1"/>
  <c r="AE95" i="1"/>
  <c r="AW95" i="1"/>
  <c r="AE91" i="1"/>
  <c r="AW91" i="1"/>
  <c r="AE87" i="1"/>
  <c r="AW87" i="1"/>
  <c r="AE83" i="1"/>
  <c r="AW83" i="1"/>
  <c r="AE79" i="1"/>
  <c r="AW79" i="1"/>
  <c r="AD73" i="1"/>
  <c r="AV73" i="1"/>
  <c r="AD139" i="1"/>
  <c r="AV139" i="1"/>
  <c r="AD135" i="1"/>
  <c r="AV135" i="1"/>
  <c r="AD131" i="1"/>
  <c r="AV131" i="1"/>
  <c r="AD127" i="1"/>
  <c r="AV127" i="1"/>
  <c r="AD123" i="1"/>
  <c r="AV123" i="1"/>
  <c r="AD119" i="1"/>
  <c r="AV119" i="1"/>
  <c r="AD115" i="1"/>
  <c r="AV115" i="1"/>
  <c r="AD111" i="1"/>
  <c r="AV111" i="1"/>
  <c r="AD107" i="1"/>
  <c r="AV107" i="1"/>
  <c r="AD103" i="1"/>
  <c r="AV103" i="1"/>
  <c r="AD99" i="1"/>
  <c r="AV99" i="1"/>
  <c r="AD95" i="1"/>
  <c r="AV95" i="1"/>
  <c r="AD91" i="1"/>
  <c r="AV91" i="1"/>
  <c r="AD87" i="1"/>
  <c r="AV87" i="1"/>
  <c r="AD83" i="1"/>
  <c r="AV83" i="1"/>
  <c r="AD79" i="1"/>
  <c r="AV79" i="1"/>
  <c r="AD75" i="1"/>
  <c r="AV75" i="1"/>
  <c r="AE207" i="1"/>
  <c r="AW207" i="1"/>
  <c r="AE203" i="1"/>
  <c r="AW203" i="1"/>
  <c r="AE199" i="1"/>
  <c r="AW199" i="1"/>
  <c r="AE195" i="1"/>
  <c r="AW195" i="1"/>
  <c r="AE191" i="1"/>
  <c r="AW191" i="1"/>
  <c r="AE187" i="1"/>
  <c r="AW187" i="1"/>
  <c r="AE183" i="1"/>
  <c r="AW183" i="1"/>
  <c r="AE179" i="1"/>
  <c r="AW179" i="1"/>
  <c r="AE175" i="1"/>
  <c r="AW175" i="1"/>
  <c r="AE171" i="1"/>
  <c r="AW171" i="1"/>
  <c r="AE167" i="1"/>
  <c r="AW167" i="1"/>
  <c r="AE163" i="1"/>
  <c r="AW163" i="1"/>
  <c r="AE159" i="1"/>
  <c r="AW159" i="1"/>
  <c r="AE155" i="1"/>
  <c r="AW155" i="1"/>
  <c r="AE151" i="1"/>
  <c r="AW151" i="1"/>
  <c r="AE147" i="1"/>
  <c r="AW147" i="1"/>
  <c r="AE143" i="1"/>
  <c r="AW143" i="1"/>
  <c r="AD206" i="1"/>
  <c r="AV206" i="1"/>
  <c r="AD202" i="1"/>
  <c r="AV202" i="1"/>
  <c r="AD198" i="1"/>
  <c r="AV198" i="1"/>
  <c r="AD194" i="1"/>
  <c r="AV194" i="1"/>
  <c r="AD190" i="1"/>
  <c r="AV190" i="1"/>
  <c r="AD186" i="1"/>
  <c r="AV186" i="1"/>
  <c r="AD182" i="1"/>
  <c r="AV182" i="1"/>
  <c r="AD178" i="1"/>
  <c r="AV178" i="1"/>
  <c r="AD174" i="1"/>
  <c r="AV174" i="1"/>
  <c r="AD170" i="1"/>
  <c r="AV170" i="1"/>
  <c r="AD166" i="1"/>
  <c r="AV166" i="1"/>
  <c r="AD162" i="1"/>
  <c r="AV162" i="1"/>
  <c r="AD158" i="1"/>
  <c r="AV158" i="1"/>
  <c r="AD154" i="1"/>
  <c r="AV154" i="1"/>
  <c r="AD150" i="1"/>
  <c r="AV150" i="1"/>
  <c r="AD146" i="1"/>
  <c r="AV146" i="1"/>
  <c r="AD142" i="1"/>
  <c r="AV142" i="1"/>
  <c r="AE208" i="1"/>
  <c r="AW208" i="1"/>
  <c r="AE137" i="1"/>
  <c r="AW137" i="1"/>
  <c r="AE129" i="1"/>
  <c r="AW129" i="1"/>
  <c r="AE121" i="1"/>
  <c r="AW121" i="1"/>
  <c r="AE113" i="1"/>
  <c r="AW113" i="1"/>
  <c r="AE105" i="1"/>
  <c r="AW105" i="1"/>
  <c r="AE97" i="1"/>
  <c r="AW97" i="1"/>
  <c r="AE89" i="1"/>
  <c r="AW89" i="1"/>
  <c r="AE81" i="1"/>
  <c r="AW81" i="1"/>
  <c r="AD71" i="1"/>
  <c r="AV71" i="1"/>
  <c r="AD133" i="1"/>
  <c r="AV133" i="1"/>
  <c r="AD125" i="1"/>
  <c r="AV125" i="1"/>
  <c r="AD117" i="1"/>
  <c r="AV117" i="1"/>
  <c r="AD109" i="1"/>
  <c r="AV109" i="1"/>
  <c r="AD97" i="1"/>
  <c r="AV97" i="1"/>
  <c r="AD85" i="1"/>
  <c r="AV85" i="1"/>
  <c r="AD77" i="1"/>
  <c r="AV77" i="1"/>
  <c r="AE201" i="1"/>
  <c r="AW201" i="1"/>
  <c r="AE189" i="1"/>
  <c r="AW189" i="1"/>
  <c r="AE177" i="1"/>
  <c r="AW177" i="1"/>
  <c r="AE165" i="1"/>
  <c r="AW165" i="1"/>
  <c r="AE153" i="1"/>
  <c r="AW153" i="1"/>
  <c r="AE145" i="1"/>
  <c r="AW145" i="1"/>
  <c r="AD200" i="1"/>
  <c r="AV200" i="1"/>
  <c r="AD188" i="1"/>
  <c r="AV188" i="1"/>
  <c r="AD176" i="1"/>
  <c r="AV176" i="1"/>
  <c r="AD168" i="1"/>
  <c r="AV168" i="1"/>
  <c r="AD156" i="1"/>
  <c r="AV156" i="1"/>
  <c r="AE103" i="1"/>
  <c r="AW103" i="1"/>
  <c r="AE72" i="1"/>
  <c r="AW72" i="1"/>
  <c r="AE138" i="1"/>
  <c r="AW138" i="1"/>
  <c r="AE134" i="1"/>
  <c r="AW134" i="1"/>
  <c r="AE130" i="1"/>
  <c r="AW130" i="1"/>
  <c r="AE126" i="1"/>
  <c r="AW126" i="1"/>
  <c r="AE122" i="1"/>
  <c r="AW122" i="1"/>
  <c r="AE118" i="1"/>
  <c r="AW118" i="1"/>
  <c r="AE114" i="1"/>
  <c r="AW114" i="1"/>
  <c r="AE110" i="1"/>
  <c r="AW110" i="1"/>
  <c r="AE106" i="1"/>
  <c r="AW106" i="1"/>
  <c r="AE102" i="1"/>
  <c r="AW102" i="1"/>
  <c r="AE98" i="1"/>
  <c r="AW98" i="1"/>
  <c r="AE94" i="1"/>
  <c r="AW94" i="1"/>
  <c r="AE90" i="1"/>
  <c r="AW90" i="1"/>
  <c r="AE86" i="1"/>
  <c r="AW86" i="1"/>
  <c r="AE82" i="1"/>
  <c r="AW82" i="1"/>
  <c r="AE78" i="1"/>
  <c r="AW78" i="1"/>
  <c r="AD72" i="1"/>
  <c r="AV72" i="1"/>
  <c r="AD138" i="1"/>
  <c r="AV138" i="1"/>
  <c r="AD134" i="1"/>
  <c r="AV134" i="1"/>
  <c r="AD130" i="1"/>
  <c r="AV130" i="1"/>
  <c r="AD126" i="1"/>
  <c r="AV126" i="1"/>
  <c r="AD122" i="1"/>
  <c r="AV122" i="1"/>
  <c r="AD118" i="1"/>
  <c r="AV118" i="1"/>
  <c r="AD114" i="1"/>
  <c r="AV114" i="1"/>
  <c r="AD110" i="1"/>
  <c r="AV110" i="1"/>
  <c r="AD106" i="1"/>
  <c r="AV106" i="1"/>
  <c r="AD102" i="1"/>
  <c r="AV102" i="1"/>
  <c r="AD98" i="1"/>
  <c r="AV98" i="1"/>
  <c r="AD94" i="1"/>
  <c r="AV94" i="1"/>
  <c r="AD90" i="1"/>
  <c r="AV90" i="1"/>
  <c r="AD86" i="1"/>
  <c r="AV86" i="1"/>
  <c r="AD82" i="1"/>
  <c r="AV82" i="1"/>
  <c r="AD78" i="1"/>
  <c r="AV78" i="1"/>
  <c r="AD74" i="1"/>
  <c r="AV74" i="1"/>
  <c r="AE206" i="1"/>
  <c r="AW206" i="1"/>
  <c r="AE202" i="1"/>
  <c r="AW202" i="1"/>
  <c r="AE198" i="1"/>
  <c r="AW198" i="1"/>
  <c r="AE194" i="1"/>
  <c r="AW194" i="1"/>
  <c r="AE190" i="1"/>
  <c r="AW190" i="1"/>
  <c r="AE186" i="1"/>
  <c r="AW186" i="1"/>
  <c r="AE182" i="1"/>
  <c r="AW182" i="1"/>
  <c r="AE178" i="1"/>
  <c r="AW178" i="1"/>
  <c r="AE174" i="1"/>
  <c r="AW174" i="1"/>
  <c r="AE170" i="1"/>
  <c r="AW170" i="1"/>
  <c r="AE166" i="1"/>
  <c r="AW166" i="1"/>
  <c r="AE162" i="1"/>
  <c r="AW162" i="1"/>
  <c r="AE158" i="1"/>
  <c r="AW158" i="1"/>
  <c r="AE154" i="1"/>
  <c r="AW154" i="1"/>
  <c r="AE150" i="1"/>
  <c r="AW150" i="1"/>
  <c r="AE146" i="1"/>
  <c r="AW146" i="1"/>
  <c r="AE142" i="1"/>
  <c r="AW142" i="1"/>
  <c r="AD205" i="1"/>
  <c r="AV205" i="1"/>
  <c r="AD201" i="1"/>
  <c r="AV201" i="1"/>
  <c r="AD197" i="1"/>
  <c r="AV197" i="1"/>
  <c r="AD193" i="1"/>
  <c r="AV193" i="1"/>
  <c r="AD189" i="1"/>
  <c r="AV189" i="1"/>
  <c r="AD185" i="1"/>
  <c r="AV185" i="1"/>
  <c r="AD181" i="1"/>
  <c r="AV181" i="1"/>
  <c r="AD177" i="1"/>
  <c r="AV177" i="1"/>
  <c r="AD173" i="1"/>
  <c r="AV173" i="1"/>
  <c r="AD169" i="1"/>
  <c r="AV169" i="1"/>
  <c r="AD165" i="1"/>
  <c r="AV165" i="1"/>
  <c r="AD161" i="1"/>
  <c r="AV161" i="1"/>
  <c r="AD157" i="1"/>
  <c r="AV157" i="1"/>
  <c r="AD153" i="1"/>
  <c r="AV153" i="1"/>
  <c r="AD149" i="1"/>
  <c r="AV149" i="1"/>
  <c r="AD145" i="1"/>
  <c r="AV145" i="1"/>
  <c r="AD141" i="1"/>
  <c r="AV141" i="1"/>
  <c r="AD208" i="1"/>
  <c r="AV208" i="1"/>
  <c r="AY140" i="1"/>
  <c r="AY132" i="1"/>
  <c r="AY124" i="1"/>
  <c r="AY116" i="1"/>
  <c r="AY108" i="1"/>
  <c r="AY104" i="1"/>
  <c r="AY100" i="1"/>
  <c r="AY92" i="1"/>
  <c r="AY84" i="1"/>
  <c r="AY76" i="1"/>
  <c r="AY204" i="1"/>
  <c r="AY196" i="1"/>
  <c r="AY188" i="1"/>
  <c r="AY180" i="1"/>
  <c r="AY172" i="1"/>
  <c r="AY164" i="1"/>
  <c r="AY156" i="1"/>
  <c r="AY148" i="1"/>
  <c r="AY209" i="1"/>
  <c r="AY136" i="1"/>
  <c r="AY128" i="1"/>
  <c r="AY120" i="1"/>
  <c r="AY112" i="1"/>
  <c r="AY96" i="1"/>
  <c r="AY88" i="1"/>
  <c r="AY80" i="1"/>
  <c r="AY74" i="1"/>
  <c r="AY200" i="1"/>
  <c r="AY192" i="1"/>
  <c r="AY184" i="1"/>
  <c r="AY176" i="1"/>
  <c r="AY168" i="1"/>
  <c r="AY160" i="1"/>
  <c r="AY152" i="1"/>
  <c r="AY144" i="1"/>
  <c r="AY73" i="1"/>
  <c r="AY139" i="1"/>
  <c r="AY135" i="1"/>
  <c r="AY131" i="1"/>
  <c r="AY127" i="1"/>
  <c r="AY123" i="1"/>
  <c r="AY119" i="1"/>
  <c r="AY115" i="1"/>
  <c r="AY111" i="1"/>
  <c r="AY107" i="1"/>
  <c r="AY103" i="1"/>
  <c r="AY99" i="1"/>
  <c r="AY95" i="1"/>
  <c r="AY91" i="1"/>
  <c r="AY87" i="1"/>
  <c r="AY83" i="1"/>
  <c r="AY79" i="1"/>
  <c r="AY207" i="1"/>
  <c r="AY203" i="1"/>
  <c r="AY199" i="1"/>
  <c r="AY195" i="1"/>
  <c r="AY191" i="1"/>
  <c r="AY187" i="1"/>
  <c r="AY183" i="1"/>
  <c r="AY179" i="1"/>
  <c r="AY175" i="1"/>
  <c r="AY171" i="1"/>
  <c r="AY167" i="1"/>
  <c r="AY163" i="1"/>
  <c r="AY159" i="1"/>
  <c r="AY155" i="1"/>
  <c r="AY151" i="1"/>
  <c r="AY147" i="1"/>
  <c r="AY143" i="1"/>
  <c r="AY208" i="1"/>
  <c r="AY72" i="1"/>
  <c r="AY138" i="1"/>
  <c r="AY134" i="1"/>
  <c r="AY130" i="1"/>
  <c r="AY126" i="1"/>
  <c r="AY122" i="1"/>
  <c r="AY118" i="1"/>
  <c r="AY114" i="1"/>
  <c r="AY110" i="1"/>
  <c r="AY106" i="1"/>
  <c r="AY102" i="1"/>
  <c r="AY98" i="1"/>
  <c r="AY90" i="1"/>
  <c r="AY86" i="1"/>
  <c r="AY82" i="1"/>
  <c r="AY78" i="1"/>
  <c r="AY206" i="1"/>
  <c r="AY202" i="1"/>
  <c r="AY198" i="1"/>
  <c r="AY194" i="1"/>
  <c r="AY190" i="1"/>
  <c r="AY186" i="1"/>
  <c r="AY182" i="1"/>
  <c r="AY178" i="1"/>
  <c r="AY174" i="1"/>
  <c r="AY170" i="1"/>
  <c r="AY166" i="1"/>
  <c r="AY162" i="1"/>
  <c r="AY158" i="1"/>
  <c r="AY154" i="1"/>
  <c r="AY150" i="1"/>
  <c r="AY146" i="1"/>
  <c r="AY142" i="1"/>
  <c r="AY94" i="1"/>
  <c r="AY71" i="1"/>
  <c r="AY137" i="1"/>
  <c r="AY133" i="1"/>
  <c r="AY129" i="1"/>
  <c r="AY125" i="1"/>
  <c r="AY121" i="1"/>
  <c r="AY117" i="1"/>
  <c r="AY113" i="1"/>
  <c r="AY109" i="1"/>
  <c r="AY105" i="1"/>
  <c r="AY101" i="1"/>
  <c r="AY97" i="1"/>
  <c r="AY93" i="1"/>
  <c r="AY89" i="1"/>
  <c r="AY85" i="1"/>
  <c r="AY81" i="1"/>
  <c r="AY77" i="1"/>
  <c r="AY75" i="1"/>
  <c r="AY205" i="1"/>
  <c r="AY201" i="1"/>
  <c r="AY197" i="1"/>
  <c r="AY193" i="1"/>
  <c r="AY189" i="1"/>
  <c r="AY185" i="1"/>
  <c r="AY181" i="1"/>
  <c r="AY177" i="1"/>
  <c r="AY173" i="1"/>
  <c r="AY169" i="1"/>
  <c r="AY165" i="1"/>
  <c r="AY161" i="1"/>
  <c r="AY157" i="1"/>
  <c r="AY153" i="1"/>
  <c r="AY149" i="1"/>
  <c r="AY145" i="1"/>
  <c r="AY141" i="1"/>
  <c r="AF138" i="1"/>
  <c r="AX138" i="1"/>
  <c r="AF118" i="1"/>
  <c r="AX118" i="1"/>
  <c r="AF102" i="1"/>
  <c r="AX102" i="1"/>
  <c r="AF86" i="1"/>
  <c r="AX86" i="1"/>
  <c r="AF185" i="1"/>
  <c r="AX185" i="1"/>
  <c r="AF153" i="1"/>
  <c r="AX153" i="1"/>
  <c r="AF130" i="1"/>
  <c r="AX130" i="1"/>
  <c r="AF114" i="1"/>
  <c r="AX114" i="1"/>
  <c r="AF98" i="1"/>
  <c r="AX98" i="1"/>
  <c r="AF78" i="1"/>
  <c r="AX78" i="1"/>
  <c r="AF197" i="1"/>
  <c r="AX197" i="1"/>
  <c r="AF177" i="1"/>
  <c r="AX177" i="1"/>
  <c r="AF165" i="1"/>
  <c r="AX165" i="1"/>
  <c r="AF149" i="1"/>
  <c r="AX149" i="1"/>
  <c r="AF71" i="1"/>
  <c r="AX71" i="1"/>
  <c r="AF129" i="1"/>
  <c r="AX129" i="1"/>
  <c r="AF117" i="1"/>
  <c r="AX117" i="1"/>
  <c r="AF109" i="1"/>
  <c r="AX109" i="1"/>
  <c r="AF97" i="1"/>
  <c r="AX97" i="1"/>
  <c r="AF89" i="1"/>
  <c r="AX89" i="1"/>
  <c r="AF81" i="1"/>
  <c r="AX81" i="1"/>
  <c r="AF200" i="1"/>
  <c r="AX200" i="1"/>
  <c r="AF192" i="1"/>
  <c r="AX192" i="1"/>
  <c r="AF184" i="1"/>
  <c r="AX184" i="1"/>
  <c r="AF172" i="1"/>
  <c r="AX172" i="1"/>
  <c r="AF160" i="1"/>
  <c r="AX160" i="1"/>
  <c r="AF144" i="1"/>
  <c r="AX144" i="1"/>
  <c r="AF134" i="1"/>
  <c r="AX134" i="1"/>
  <c r="AF122" i="1"/>
  <c r="AX122" i="1"/>
  <c r="AF106" i="1"/>
  <c r="AX106" i="1"/>
  <c r="AF90" i="1"/>
  <c r="AX90" i="1"/>
  <c r="AF74" i="1"/>
  <c r="AX74" i="1"/>
  <c r="AF201" i="1"/>
  <c r="AX201" i="1"/>
  <c r="AF189" i="1"/>
  <c r="AX189" i="1"/>
  <c r="AF173" i="1"/>
  <c r="AX173" i="1"/>
  <c r="AF161" i="1"/>
  <c r="AX161" i="1"/>
  <c r="AF141" i="1"/>
  <c r="AX141" i="1"/>
  <c r="AF137" i="1"/>
  <c r="AX137" i="1"/>
  <c r="AF125" i="1"/>
  <c r="AX125" i="1"/>
  <c r="AF105" i="1"/>
  <c r="AX105" i="1"/>
  <c r="AF204" i="1"/>
  <c r="AX204" i="1"/>
  <c r="AF196" i="1"/>
  <c r="AX196" i="1"/>
  <c r="AF188" i="1"/>
  <c r="AX188" i="1"/>
  <c r="AF176" i="1"/>
  <c r="AX176" i="1"/>
  <c r="AF168" i="1"/>
  <c r="AX168" i="1"/>
  <c r="AF164" i="1"/>
  <c r="AX164" i="1"/>
  <c r="AF156" i="1"/>
  <c r="AX156" i="1"/>
  <c r="AF152" i="1"/>
  <c r="AX152" i="1"/>
  <c r="AF148" i="1"/>
  <c r="AX148" i="1"/>
  <c r="AF209" i="1"/>
  <c r="AX209" i="1"/>
  <c r="AF140" i="1"/>
  <c r="AX140" i="1"/>
  <c r="AF136" i="1"/>
  <c r="AX136" i="1"/>
  <c r="AF132" i="1"/>
  <c r="AX132" i="1"/>
  <c r="AF128" i="1"/>
  <c r="AX128" i="1"/>
  <c r="AF124" i="1"/>
  <c r="AX124" i="1"/>
  <c r="AF120" i="1"/>
  <c r="AX120" i="1"/>
  <c r="AF116" i="1"/>
  <c r="AX116" i="1"/>
  <c r="AF112" i="1"/>
  <c r="AX112" i="1"/>
  <c r="AF108" i="1"/>
  <c r="AX108" i="1"/>
  <c r="AF104" i="1"/>
  <c r="AX104" i="1"/>
  <c r="AF100" i="1"/>
  <c r="AX100" i="1"/>
  <c r="AF96" i="1"/>
  <c r="AX96" i="1"/>
  <c r="AF92" i="1"/>
  <c r="AX92" i="1"/>
  <c r="AF88" i="1"/>
  <c r="AX88" i="1"/>
  <c r="AF84" i="1"/>
  <c r="AX84" i="1"/>
  <c r="AF80" i="1"/>
  <c r="AX80" i="1"/>
  <c r="AF76" i="1"/>
  <c r="AX76" i="1"/>
  <c r="AF207" i="1"/>
  <c r="AX207" i="1"/>
  <c r="AF203" i="1"/>
  <c r="AX203" i="1"/>
  <c r="AF199" i="1"/>
  <c r="AX199" i="1"/>
  <c r="AF195" i="1"/>
  <c r="AX195" i="1"/>
  <c r="AF191" i="1"/>
  <c r="AX191" i="1"/>
  <c r="AF187" i="1"/>
  <c r="AX187" i="1"/>
  <c r="AF183" i="1"/>
  <c r="AX183" i="1"/>
  <c r="AF179" i="1"/>
  <c r="AX179" i="1"/>
  <c r="AF175" i="1"/>
  <c r="AX175" i="1"/>
  <c r="AF171" i="1"/>
  <c r="AX171" i="1"/>
  <c r="AF167" i="1"/>
  <c r="AX167" i="1"/>
  <c r="AF163" i="1"/>
  <c r="AX163" i="1"/>
  <c r="AF159" i="1"/>
  <c r="AX159" i="1"/>
  <c r="AF155" i="1"/>
  <c r="AX155" i="1"/>
  <c r="AF151" i="1"/>
  <c r="AX151" i="1"/>
  <c r="AF147" i="1"/>
  <c r="AX147" i="1"/>
  <c r="AF143" i="1"/>
  <c r="AX143" i="1"/>
  <c r="AF72" i="1"/>
  <c r="AX72" i="1"/>
  <c r="AF126" i="1"/>
  <c r="AX126" i="1"/>
  <c r="AF110" i="1"/>
  <c r="AX110" i="1"/>
  <c r="AF94" i="1"/>
  <c r="AX94" i="1"/>
  <c r="AF82" i="1"/>
  <c r="AX82" i="1"/>
  <c r="AF205" i="1"/>
  <c r="AX205" i="1"/>
  <c r="AF193" i="1"/>
  <c r="AX193" i="1"/>
  <c r="AF181" i="1"/>
  <c r="AX181" i="1"/>
  <c r="AF169" i="1"/>
  <c r="AX169" i="1"/>
  <c r="AF157" i="1"/>
  <c r="AX157" i="1"/>
  <c r="AF145" i="1"/>
  <c r="AX145" i="1"/>
  <c r="AF208" i="1"/>
  <c r="AX208" i="1"/>
  <c r="AF133" i="1"/>
  <c r="AX133" i="1"/>
  <c r="AF121" i="1"/>
  <c r="AX121" i="1"/>
  <c r="AF113" i="1"/>
  <c r="AX113" i="1"/>
  <c r="AF101" i="1"/>
  <c r="AX101" i="1"/>
  <c r="AF93" i="1"/>
  <c r="AX93" i="1"/>
  <c r="AF85" i="1"/>
  <c r="AX85" i="1"/>
  <c r="AF77" i="1"/>
  <c r="AX77" i="1"/>
  <c r="AF180" i="1"/>
  <c r="AX180" i="1"/>
  <c r="AF73" i="1"/>
  <c r="AX73" i="1"/>
  <c r="AF139" i="1"/>
  <c r="AX139" i="1"/>
  <c r="AF135" i="1"/>
  <c r="AX135" i="1"/>
  <c r="AF131" i="1"/>
  <c r="AX131" i="1"/>
  <c r="AF127" i="1"/>
  <c r="AX127" i="1"/>
  <c r="AF123" i="1"/>
  <c r="AX123" i="1"/>
  <c r="AF119" i="1"/>
  <c r="AX119" i="1"/>
  <c r="AF115" i="1"/>
  <c r="AX115" i="1"/>
  <c r="AF111" i="1"/>
  <c r="AX111" i="1"/>
  <c r="AF107" i="1"/>
  <c r="AX107" i="1"/>
  <c r="AF103" i="1"/>
  <c r="AX103" i="1"/>
  <c r="AF99" i="1"/>
  <c r="AX99" i="1"/>
  <c r="AF95" i="1"/>
  <c r="AX95" i="1"/>
  <c r="AF91" i="1"/>
  <c r="AX91" i="1"/>
  <c r="AF87" i="1"/>
  <c r="AX87" i="1"/>
  <c r="AF83" i="1"/>
  <c r="AX83" i="1"/>
  <c r="AF79" i="1"/>
  <c r="AX79" i="1"/>
  <c r="AF75" i="1"/>
  <c r="AX75" i="1"/>
  <c r="AF206" i="1"/>
  <c r="AX206" i="1"/>
  <c r="AF202" i="1"/>
  <c r="AX202" i="1"/>
  <c r="AF198" i="1"/>
  <c r="AX198" i="1"/>
  <c r="AF194" i="1"/>
  <c r="AX194" i="1"/>
  <c r="AF190" i="1"/>
  <c r="AX190" i="1"/>
  <c r="AF186" i="1"/>
  <c r="AX186" i="1"/>
  <c r="AF182" i="1"/>
  <c r="AX182" i="1"/>
  <c r="AF178" i="1"/>
  <c r="AX178" i="1"/>
  <c r="AF174" i="1"/>
  <c r="AX174" i="1"/>
  <c r="AF170" i="1"/>
  <c r="AX170" i="1"/>
  <c r="AF166" i="1"/>
  <c r="AX166" i="1"/>
  <c r="AF162" i="1"/>
  <c r="AX162" i="1"/>
  <c r="AF158" i="1"/>
  <c r="AX158" i="1"/>
  <c r="AF154" i="1"/>
  <c r="AX154" i="1"/>
  <c r="AF150" i="1"/>
  <c r="AX150" i="1"/>
  <c r="AF146" i="1"/>
  <c r="AX146" i="1"/>
  <c r="AF142" i="1"/>
  <c r="AX142" i="1"/>
  <c r="AG138" i="1"/>
  <c r="AG126" i="1"/>
  <c r="AG118" i="1"/>
  <c r="AG114" i="1"/>
  <c r="AG106" i="1"/>
  <c r="AG98" i="1"/>
  <c r="AG90" i="1"/>
  <c r="AG82" i="1"/>
  <c r="AG202" i="1"/>
  <c r="AG186" i="1"/>
  <c r="AG194" i="1"/>
  <c r="AG190" i="1"/>
  <c r="AG182" i="1"/>
  <c r="AG178" i="1"/>
  <c r="AG174" i="1"/>
  <c r="AG170" i="1"/>
  <c r="AG166" i="1"/>
  <c r="AG162" i="1"/>
  <c r="AG158" i="1"/>
  <c r="AG154" i="1"/>
  <c r="AG150" i="1"/>
  <c r="AG146" i="1"/>
  <c r="AG142" i="1"/>
  <c r="AG133" i="1"/>
  <c r="AG121" i="1"/>
  <c r="AG105" i="1"/>
  <c r="AG205" i="1"/>
  <c r="AG193" i="1"/>
  <c r="AG185" i="1"/>
  <c r="AG177" i="1"/>
  <c r="AG169" i="1"/>
  <c r="AG161" i="1"/>
  <c r="AG153" i="1"/>
  <c r="AG149" i="1"/>
  <c r="AG145" i="1"/>
  <c r="AG141" i="1"/>
  <c r="AG130" i="1"/>
  <c r="AG206" i="1"/>
  <c r="AG137" i="1"/>
  <c r="AG125" i="1"/>
  <c r="AG117" i="1"/>
  <c r="AG109" i="1"/>
  <c r="AG101" i="1"/>
  <c r="AG97" i="1"/>
  <c r="AG93" i="1"/>
  <c r="AG89" i="1"/>
  <c r="AG85" i="1"/>
  <c r="AG81" i="1"/>
  <c r="AG77" i="1"/>
  <c r="AG75" i="1"/>
  <c r="AG201" i="1"/>
  <c r="AG189" i="1"/>
  <c r="AG181" i="1"/>
  <c r="AG173" i="1"/>
  <c r="AG165" i="1"/>
  <c r="AG157" i="1"/>
  <c r="AG136" i="1"/>
  <c r="AG128" i="1"/>
  <c r="AG120" i="1"/>
  <c r="AG108" i="1"/>
  <c r="AG100" i="1"/>
  <c r="AG74" i="1"/>
  <c r="AG204" i="1"/>
  <c r="AG200" i="1"/>
  <c r="AG196" i="1"/>
  <c r="AG192" i="1"/>
  <c r="AG188" i="1"/>
  <c r="AG184" i="1"/>
  <c r="AG180" i="1"/>
  <c r="AG176" i="1"/>
  <c r="AG172" i="1"/>
  <c r="AG168" i="1"/>
  <c r="AG164" i="1"/>
  <c r="AG160" i="1"/>
  <c r="AG156" i="1"/>
  <c r="AG152" i="1"/>
  <c r="AG148" i="1"/>
  <c r="AG209" i="1"/>
  <c r="AG72" i="1"/>
  <c r="AG134" i="1"/>
  <c r="AG122" i="1"/>
  <c r="AG110" i="1"/>
  <c r="AG102" i="1"/>
  <c r="AG94" i="1"/>
  <c r="AG86" i="1"/>
  <c r="AG78" i="1"/>
  <c r="AG198" i="1"/>
  <c r="AG71" i="1"/>
  <c r="AG129" i="1"/>
  <c r="AG113" i="1"/>
  <c r="AG197" i="1"/>
  <c r="AG140" i="1"/>
  <c r="AG132" i="1"/>
  <c r="AG124" i="1"/>
  <c r="AG116" i="1"/>
  <c r="AG112" i="1"/>
  <c r="AG104" i="1"/>
  <c r="AG96" i="1"/>
  <c r="AG92" i="1"/>
  <c r="AG88" i="1"/>
  <c r="AG84" i="1"/>
  <c r="AG80" i="1"/>
  <c r="AG76" i="1"/>
  <c r="AG144" i="1"/>
  <c r="AG73" i="1"/>
  <c r="AG139" i="1"/>
  <c r="AG135" i="1"/>
  <c r="AG131" i="1"/>
  <c r="AG127" i="1"/>
  <c r="AG123" i="1"/>
  <c r="AG119" i="1"/>
  <c r="AG115" i="1"/>
  <c r="AG111" i="1"/>
  <c r="AG107" i="1"/>
  <c r="AG103" i="1"/>
  <c r="AG99" i="1"/>
  <c r="AG95" i="1"/>
  <c r="AG91" i="1"/>
  <c r="AG87" i="1"/>
  <c r="AG83" i="1"/>
  <c r="AG79" i="1"/>
  <c r="AG207" i="1"/>
  <c r="AG203" i="1"/>
  <c r="AG199" i="1"/>
  <c r="AG195" i="1"/>
  <c r="AG191" i="1"/>
  <c r="AG187" i="1"/>
  <c r="AG183" i="1"/>
  <c r="AG179" i="1"/>
  <c r="AG175" i="1"/>
  <c r="AG171" i="1"/>
  <c r="AG167" i="1"/>
  <c r="AG163" i="1"/>
  <c r="AG159" i="1"/>
  <c r="AG155" i="1"/>
  <c r="AG151" i="1"/>
  <c r="AG147" i="1"/>
  <c r="AG143" i="1"/>
  <c r="AG208" i="1"/>
  <c r="AI72" i="1"/>
  <c r="BA72" i="1"/>
  <c r="AI130" i="1"/>
  <c r="BA130" i="1"/>
  <c r="AI118" i="1"/>
  <c r="BA118" i="1"/>
  <c r="AI106" i="1"/>
  <c r="BA106" i="1"/>
  <c r="AI94" i="1"/>
  <c r="BA94" i="1"/>
  <c r="AI82" i="1"/>
  <c r="BA82" i="1"/>
  <c r="AH138" i="1"/>
  <c r="AZ138" i="1"/>
  <c r="AH126" i="1"/>
  <c r="AZ126" i="1"/>
  <c r="AH114" i="1"/>
  <c r="AZ114" i="1"/>
  <c r="AH102" i="1"/>
  <c r="AZ102" i="1"/>
  <c r="AH90" i="1"/>
  <c r="AZ90" i="1"/>
  <c r="AH74" i="1"/>
  <c r="AZ74" i="1"/>
  <c r="AI198" i="1"/>
  <c r="BA198" i="1"/>
  <c r="AI186" i="1"/>
  <c r="BA186" i="1"/>
  <c r="AI174" i="1"/>
  <c r="BA174" i="1"/>
  <c r="AI162" i="1"/>
  <c r="BA162" i="1"/>
  <c r="AI154" i="1"/>
  <c r="BA154" i="1"/>
  <c r="AI146" i="1"/>
  <c r="BA146" i="1"/>
  <c r="AH201" i="1"/>
  <c r="AZ201" i="1"/>
  <c r="AH189" i="1"/>
  <c r="AZ189" i="1"/>
  <c r="AH177" i="1"/>
  <c r="AZ177" i="1"/>
  <c r="AH165" i="1"/>
  <c r="AZ165" i="1"/>
  <c r="AH153" i="1"/>
  <c r="AZ153" i="1"/>
  <c r="AH149" i="1"/>
  <c r="AZ149" i="1"/>
  <c r="AH208" i="1"/>
  <c r="AZ208" i="1"/>
  <c r="AI73" i="1"/>
  <c r="BA73" i="1"/>
  <c r="AI139" i="1"/>
  <c r="BA139" i="1"/>
  <c r="AI135" i="1"/>
  <c r="BA135" i="1"/>
  <c r="AI131" i="1"/>
  <c r="BA131" i="1"/>
  <c r="AI127" i="1"/>
  <c r="BA127" i="1"/>
  <c r="AI123" i="1"/>
  <c r="BA123" i="1"/>
  <c r="AI119" i="1"/>
  <c r="BA119" i="1"/>
  <c r="AI115" i="1"/>
  <c r="BA115" i="1"/>
  <c r="AI111" i="1"/>
  <c r="BA111" i="1"/>
  <c r="AI107" i="1"/>
  <c r="BA107" i="1"/>
  <c r="AI103" i="1"/>
  <c r="BA103" i="1"/>
  <c r="AI99" i="1"/>
  <c r="BA99" i="1"/>
  <c r="AI95" i="1"/>
  <c r="BA95" i="1"/>
  <c r="AI91" i="1"/>
  <c r="BA91" i="1"/>
  <c r="AI87" i="1"/>
  <c r="BA87" i="1"/>
  <c r="AI83" i="1"/>
  <c r="BA83" i="1"/>
  <c r="AI79" i="1"/>
  <c r="BA79" i="1"/>
  <c r="AH73" i="1"/>
  <c r="AZ73" i="1"/>
  <c r="AH139" i="1"/>
  <c r="AZ139" i="1"/>
  <c r="AH135" i="1"/>
  <c r="AZ135" i="1"/>
  <c r="AH131" i="1"/>
  <c r="AZ131" i="1"/>
  <c r="AH127" i="1"/>
  <c r="AZ127" i="1"/>
  <c r="AH123" i="1"/>
  <c r="AZ123" i="1"/>
  <c r="AH119" i="1"/>
  <c r="AZ119" i="1"/>
  <c r="AH115" i="1"/>
  <c r="AZ115" i="1"/>
  <c r="AH111" i="1"/>
  <c r="AZ111" i="1"/>
  <c r="AH107" i="1"/>
  <c r="AZ107" i="1"/>
  <c r="AH103" i="1"/>
  <c r="AZ103" i="1"/>
  <c r="AH99" i="1"/>
  <c r="AZ99" i="1"/>
  <c r="AH95" i="1"/>
  <c r="AZ95" i="1"/>
  <c r="AH91" i="1"/>
  <c r="AZ91" i="1"/>
  <c r="AH87" i="1"/>
  <c r="AZ87" i="1"/>
  <c r="AH83" i="1"/>
  <c r="AZ83" i="1"/>
  <c r="AH79" i="1"/>
  <c r="AZ79" i="1"/>
  <c r="AH75" i="1"/>
  <c r="AZ75" i="1"/>
  <c r="AI207" i="1"/>
  <c r="BA207" i="1"/>
  <c r="AI203" i="1"/>
  <c r="BA203" i="1"/>
  <c r="AI199" i="1"/>
  <c r="BA199" i="1"/>
  <c r="AI195" i="1"/>
  <c r="BA195" i="1"/>
  <c r="AI191" i="1"/>
  <c r="BA191" i="1"/>
  <c r="AI187" i="1"/>
  <c r="BA187" i="1"/>
  <c r="AI183" i="1"/>
  <c r="BA183" i="1"/>
  <c r="AI179" i="1"/>
  <c r="BA179" i="1"/>
  <c r="AI175" i="1"/>
  <c r="BA175" i="1"/>
  <c r="AI171" i="1"/>
  <c r="BA171" i="1"/>
  <c r="AI167" i="1"/>
  <c r="BA167" i="1"/>
  <c r="AI163" i="1"/>
  <c r="BA163" i="1"/>
  <c r="AI159" i="1"/>
  <c r="BA159" i="1"/>
  <c r="AI155" i="1"/>
  <c r="BA155" i="1"/>
  <c r="AI151" i="1"/>
  <c r="BA151" i="1"/>
  <c r="AI147" i="1"/>
  <c r="BA147" i="1"/>
  <c r="AI143" i="1"/>
  <c r="BA143" i="1"/>
  <c r="AH206" i="1"/>
  <c r="AZ206" i="1"/>
  <c r="AH202" i="1"/>
  <c r="AZ202" i="1"/>
  <c r="AH198" i="1"/>
  <c r="AZ198" i="1"/>
  <c r="AH194" i="1"/>
  <c r="AZ194" i="1"/>
  <c r="AH190" i="1"/>
  <c r="AZ190" i="1"/>
  <c r="AH186" i="1"/>
  <c r="AZ186" i="1"/>
  <c r="AH182" i="1"/>
  <c r="AZ182" i="1"/>
  <c r="AH178" i="1"/>
  <c r="AZ178" i="1"/>
  <c r="AH174" i="1"/>
  <c r="AZ174" i="1"/>
  <c r="AH170" i="1"/>
  <c r="AZ170" i="1"/>
  <c r="AH166" i="1"/>
  <c r="AZ166" i="1"/>
  <c r="AH162" i="1"/>
  <c r="AZ162" i="1"/>
  <c r="AH158" i="1"/>
  <c r="AZ158" i="1"/>
  <c r="AH154" i="1"/>
  <c r="AZ154" i="1"/>
  <c r="AH150" i="1"/>
  <c r="AZ150" i="1"/>
  <c r="AH146" i="1"/>
  <c r="AZ146" i="1"/>
  <c r="AH142" i="1"/>
  <c r="AZ142" i="1"/>
  <c r="AI208" i="1"/>
  <c r="BA208" i="1"/>
  <c r="AI138" i="1"/>
  <c r="BA138" i="1"/>
  <c r="AI126" i="1"/>
  <c r="BA126" i="1"/>
  <c r="AI114" i="1"/>
  <c r="BA114" i="1"/>
  <c r="AI102" i="1"/>
  <c r="BA102" i="1"/>
  <c r="AI90" i="1"/>
  <c r="BA90" i="1"/>
  <c r="AI78" i="1"/>
  <c r="BA78" i="1"/>
  <c r="AH134" i="1"/>
  <c r="AZ134" i="1"/>
  <c r="AH122" i="1"/>
  <c r="AZ122" i="1"/>
  <c r="AH110" i="1"/>
  <c r="AZ110" i="1"/>
  <c r="AH98" i="1"/>
  <c r="AZ98" i="1"/>
  <c r="AH86" i="1"/>
  <c r="AZ86" i="1"/>
  <c r="AH82" i="1"/>
  <c r="AZ82" i="1"/>
  <c r="AI206" i="1"/>
  <c r="BA206" i="1"/>
  <c r="AI194" i="1"/>
  <c r="BA194" i="1"/>
  <c r="AI178" i="1"/>
  <c r="BA178" i="1"/>
  <c r="AI166" i="1"/>
  <c r="BA166" i="1"/>
  <c r="AI150" i="1"/>
  <c r="BA150" i="1"/>
  <c r="AH205" i="1"/>
  <c r="AZ205" i="1"/>
  <c r="AH193" i="1"/>
  <c r="AZ193" i="1"/>
  <c r="AH181" i="1"/>
  <c r="AZ181" i="1"/>
  <c r="AH169" i="1"/>
  <c r="AZ169" i="1"/>
  <c r="AH157" i="1"/>
  <c r="AZ157" i="1"/>
  <c r="AH141" i="1"/>
  <c r="AZ141" i="1"/>
  <c r="AI71" i="1"/>
  <c r="BA71" i="1"/>
  <c r="AI137" i="1"/>
  <c r="BA137" i="1"/>
  <c r="AI133" i="1"/>
  <c r="BA133" i="1"/>
  <c r="AI129" i="1"/>
  <c r="BA129" i="1"/>
  <c r="AI125" i="1"/>
  <c r="BA125" i="1"/>
  <c r="AI121" i="1"/>
  <c r="BA121" i="1"/>
  <c r="AI117" i="1"/>
  <c r="BA117" i="1"/>
  <c r="AI113" i="1"/>
  <c r="BA113" i="1"/>
  <c r="AI109" i="1"/>
  <c r="BA109" i="1"/>
  <c r="AI105" i="1"/>
  <c r="BA105" i="1"/>
  <c r="AI101" i="1"/>
  <c r="BA101" i="1"/>
  <c r="AI97" i="1"/>
  <c r="BA97" i="1"/>
  <c r="AI93" i="1"/>
  <c r="BA93" i="1"/>
  <c r="AI89" i="1"/>
  <c r="BA89" i="1"/>
  <c r="AI85" i="1"/>
  <c r="BA85" i="1"/>
  <c r="AI81" i="1"/>
  <c r="BA81" i="1"/>
  <c r="AI77" i="1"/>
  <c r="BA77" i="1"/>
  <c r="AH71" i="1"/>
  <c r="AZ71" i="1"/>
  <c r="AH137" i="1"/>
  <c r="AZ137" i="1"/>
  <c r="AH133" i="1"/>
  <c r="AZ133" i="1"/>
  <c r="AH129" i="1"/>
  <c r="AZ129" i="1"/>
  <c r="AH125" i="1"/>
  <c r="AZ125" i="1"/>
  <c r="AH121" i="1"/>
  <c r="AZ121" i="1"/>
  <c r="AH117" i="1"/>
  <c r="AZ117" i="1"/>
  <c r="AH113" i="1"/>
  <c r="AZ113" i="1"/>
  <c r="AH109" i="1"/>
  <c r="AZ109" i="1"/>
  <c r="AH105" i="1"/>
  <c r="AZ105" i="1"/>
  <c r="AH101" i="1"/>
  <c r="AZ101" i="1"/>
  <c r="AH97" i="1"/>
  <c r="AZ97" i="1"/>
  <c r="AH93" i="1"/>
  <c r="AZ93" i="1"/>
  <c r="AH89" i="1"/>
  <c r="AZ89" i="1"/>
  <c r="AH85" i="1"/>
  <c r="AZ85" i="1"/>
  <c r="AH81" i="1"/>
  <c r="AZ81" i="1"/>
  <c r="AH77" i="1"/>
  <c r="AZ77" i="1"/>
  <c r="AI75" i="1"/>
  <c r="BA75" i="1"/>
  <c r="AI205" i="1"/>
  <c r="BA205" i="1"/>
  <c r="AI201" i="1"/>
  <c r="BA201" i="1"/>
  <c r="AI197" i="1"/>
  <c r="BA197" i="1"/>
  <c r="AI193" i="1"/>
  <c r="BA193" i="1"/>
  <c r="AI189" i="1"/>
  <c r="BA189" i="1"/>
  <c r="AI185" i="1"/>
  <c r="BA185" i="1"/>
  <c r="AI181" i="1"/>
  <c r="BA181" i="1"/>
  <c r="AI177" i="1"/>
  <c r="BA177" i="1"/>
  <c r="AI173" i="1"/>
  <c r="BA173" i="1"/>
  <c r="AI169" i="1"/>
  <c r="BA169" i="1"/>
  <c r="AI165" i="1"/>
  <c r="BA165" i="1"/>
  <c r="AI161" i="1"/>
  <c r="BA161" i="1"/>
  <c r="AI157" i="1"/>
  <c r="BA157" i="1"/>
  <c r="AI153" i="1"/>
  <c r="BA153" i="1"/>
  <c r="AI149" i="1"/>
  <c r="BA149" i="1"/>
  <c r="AI145" i="1"/>
  <c r="BA145" i="1"/>
  <c r="AI141" i="1"/>
  <c r="BA141" i="1"/>
  <c r="AH204" i="1"/>
  <c r="AZ204" i="1"/>
  <c r="AH200" i="1"/>
  <c r="AZ200" i="1"/>
  <c r="AH196" i="1"/>
  <c r="AZ196" i="1"/>
  <c r="AH192" i="1"/>
  <c r="AZ192" i="1"/>
  <c r="AH188" i="1"/>
  <c r="AZ188" i="1"/>
  <c r="AH184" i="1"/>
  <c r="AZ184" i="1"/>
  <c r="AH180" i="1"/>
  <c r="AZ180" i="1"/>
  <c r="AH176" i="1"/>
  <c r="AZ176" i="1"/>
  <c r="AH172" i="1"/>
  <c r="AZ172" i="1"/>
  <c r="AH168" i="1"/>
  <c r="AZ168" i="1"/>
  <c r="AH164" i="1"/>
  <c r="AZ164" i="1"/>
  <c r="AH160" i="1"/>
  <c r="AZ160" i="1"/>
  <c r="AH156" i="1"/>
  <c r="AZ156" i="1"/>
  <c r="AH152" i="1"/>
  <c r="AZ152" i="1"/>
  <c r="AH148" i="1"/>
  <c r="AZ148" i="1"/>
  <c r="AH144" i="1"/>
  <c r="AZ144" i="1"/>
  <c r="AH209" i="1"/>
  <c r="AZ209" i="1"/>
  <c r="AI134" i="1"/>
  <c r="BA134" i="1"/>
  <c r="AI122" i="1"/>
  <c r="BA122" i="1"/>
  <c r="AI110" i="1"/>
  <c r="BA110" i="1"/>
  <c r="AI98" i="1"/>
  <c r="BA98" i="1"/>
  <c r="AI86" i="1"/>
  <c r="BA86" i="1"/>
  <c r="AH72" i="1"/>
  <c r="AZ72" i="1"/>
  <c r="AH130" i="1"/>
  <c r="AZ130" i="1"/>
  <c r="AH118" i="1"/>
  <c r="AZ118" i="1"/>
  <c r="AH106" i="1"/>
  <c r="AZ106" i="1"/>
  <c r="AH94" i="1"/>
  <c r="AZ94" i="1"/>
  <c r="AH78" i="1"/>
  <c r="AZ78" i="1"/>
  <c r="AI202" i="1"/>
  <c r="BA202" i="1"/>
  <c r="AI190" i="1"/>
  <c r="BA190" i="1"/>
  <c r="AI182" i="1"/>
  <c r="BA182" i="1"/>
  <c r="AI170" i="1"/>
  <c r="BA170" i="1"/>
  <c r="AI158" i="1"/>
  <c r="BA158" i="1"/>
  <c r="AI142" i="1"/>
  <c r="BA142" i="1"/>
  <c r="AH197" i="1"/>
  <c r="AZ197" i="1"/>
  <c r="AH185" i="1"/>
  <c r="AZ185" i="1"/>
  <c r="AH173" i="1"/>
  <c r="AZ173" i="1"/>
  <c r="AH161" i="1"/>
  <c r="AZ161" i="1"/>
  <c r="AH145" i="1"/>
  <c r="AZ145" i="1"/>
  <c r="AI140" i="1"/>
  <c r="BA140" i="1"/>
  <c r="AI136" i="1"/>
  <c r="BA136" i="1"/>
  <c r="AI132" i="1"/>
  <c r="BA132" i="1"/>
  <c r="AI128" i="1"/>
  <c r="BA128" i="1"/>
  <c r="AI124" i="1"/>
  <c r="BA124" i="1"/>
  <c r="AI120" i="1"/>
  <c r="BA120" i="1"/>
  <c r="AI116" i="1"/>
  <c r="BA116" i="1"/>
  <c r="AI112" i="1"/>
  <c r="BA112" i="1"/>
  <c r="AI108" i="1"/>
  <c r="BA108" i="1"/>
  <c r="AI104" i="1"/>
  <c r="BA104" i="1"/>
  <c r="AI100" i="1"/>
  <c r="BA100" i="1"/>
  <c r="AI96" i="1"/>
  <c r="BA96" i="1"/>
  <c r="AI92" i="1"/>
  <c r="BA92" i="1"/>
  <c r="AI88" i="1"/>
  <c r="BA88" i="1"/>
  <c r="AI84" i="1"/>
  <c r="BA84" i="1"/>
  <c r="AI80" i="1"/>
  <c r="BA80" i="1"/>
  <c r="AI76" i="1"/>
  <c r="BA76" i="1"/>
  <c r="AH140" i="1"/>
  <c r="AZ140" i="1"/>
  <c r="AH136" i="1"/>
  <c r="AZ136" i="1"/>
  <c r="AH132" i="1"/>
  <c r="AZ132" i="1"/>
  <c r="AH128" i="1"/>
  <c r="AZ128" i="1"/>
  <c r="AH124" i="1"/>
  <c r="AZ124" i="1"/>
  <c r="AH120" i="1"/>
  <c r="AZ120" i="1"/>
  <c r="AH116" i="1"/>
  <c r="AZ116" i="1"/>
  <c r="AH112" i="1"/>
  <c r="AZ112" i="1"/>
  <c r="AH108" i="1"/>
  <c r="AZ108" i="1"/>
  <c r="AH104" i="1"/>
  <c r="AZ104" i="1"/>
  <c r="AH100" i="1"/>
  <c r="AZ100" i="1"/>
  <c r="AH96" i="1"/>
  <c r="AZ96" i="1"/>
  <c r="AH92" i="1"/>
  <c r="AZ92" i="1"/>
  <c r="AH88" i="1"/>
  <c r="AZ88" i="1"/>
  <c r="AH84" i="1"/>
  <c r="AZ84" i="1"/>
  <c r="AH80" i="1"/>
  <c r="AZ80" i="1"/>
  <c r="AH76" i="1"/>
  <c r="AZ76" i="1"/>
  <c r="AI74" i="1"/>
  <c r="BA74" i="1"/>
  <c r="AI204" i="1"/>
  <c r="BA204" i="1"/>
  <c r="AI200" i="1"/>
  <c r="BA200" i="1"/>
  <c r="AI196" i="1"/>
  <c r="BA196" i="1"/>
  <c r="AI192" i="1"/>
  <c r="BA192" i="1"/>
  <c r="AI188" i="1"/>
  <c r="BA188" i="1"/>
  <c r="AI184" i="1"/>
  <c r="BA184" i="1"/>
  <c r="AI180" i="1"/>
  <c r="BA180" i="1"/>
  <c r="AI176" i="1"/>
  <c r="BA176" i="1"/>
  <c r="AI172" i="1"/>
  <c r="BA172" i="1"/>
  <c r="AI168" i="1"/>
  <c r="BA168" i="1"/>
  <c r="AI164" i="1"/>
  <c r="BA164" i="1"/>
  <c r="AI160" i="1"/>
  <c r="BA160" i="1"/>
  <c r="AI156" i="1"/>
  <c r="BA156" i="1"/>
  <c r="AI152" i="1"/>
  <c r="BA152" i="1"/>
  <c r="AI148" i="1"/>
  <c r="BA148" i="1"/>
  <c r="AI144" i="1"/>
  <c r="BA144" i="1"/>
  <c r="AH207" i="1"/>
  <c r="AZ207" i="1"/>
  <c r="AH203" i="1"/>
  <c r="AZ203" i="1"/>
  <c r="AH199" i="1"/>
  <c r="AZ199" i="1"/>
  <c r="AH195" i="1"/>
  <c r="AZ195" i="1"/>
  <c r="AH191" i="1"/>
  <c r="AZ191" i="1"/>
  <c r="AH187" i="1"/>
  <c r="AZ187" i="1"/>
  <c r="AH183" i="1"/>
  <c r="AZ183" i="1"/>
  <c r="AH179" i="1"/>
  <c r="AZ179" i="1"/>
  <c r="AH175" i="1"/>
  <c r="AZ175" i="1"/>
  <c r="AH171" i="1"/>
  <c r="AZ171" i="1"/>
  <c r="AH167" i="1"/>
  <c r="AZ167" i="1"/>
  <c r="AH163" i="1"/>
  <c r="AZ163" i="1"/>
  <c r="AH159" i="1"/>
  <c r="AZ159" i="1"/>
  <c r="AH155" i="1"/>
  <c r="AZ155" i="1"/>
  <c r="AH151" i="1"/>
  <c r="AZ151" i="1"/>
  <c r="AH147" i="1"/>
  <c r="AZ147" i="1"/>
  <c r="AH143" i="1"/>
  <c r="AZ143" i="1"/>
  <c r="AI209" i="1"/>
  <c r="BA209" i="1"/>
  <c r="A69" i="1" l="1"/>
  <c r="R69" i="1" s="1"/>
  <c r="A70" i="1"/>
  <c r="R70" i="1" s="1"/>
  <c r="A5" i="1"/>
  <c r="R5" i="1" s="1"/>
  <c r="A6" i="1"/>
  <c r="R6" i="1" s="1"/>
  <c r="B69" i="1"/>
  <c r="S69" i="1" s="1"/>
  <c r="B70" i="1"/>
  <c r="S70" i="1" s="1"/>
  <c r="B5" i="1"/>
  <c r="S5" i="1" s="1"/>
  <c r="B6" i="1"/>
  <c r="S6" i="1" s="1"/>
  <c r="M69" i="1" l="1"/>
  <c r="K69" i="1"/>
  <c r="M6" i="1"/>
  <c r="K6" i="1"/>
  <c r="AM69" i="1"/>
  <c r="N69" i="1"/>
  <c r="L69" i="1"/>
  <c r="AM5" i="1"/>
  <c r="N5" i="1"/>
  <c r="L5" i="1"/>
  <c r="M5" i="1"/>
  <c r="K5" i="1"/>
  <c r="AM6" i="1"/>
  <c r="N6" i="1"/>
  <c r="L6" i="1"/>
  <c r="AM70" i="1"/>
  <c r="N70" i="1"/>
  <c r="L70" i="1"/>
  <c r="M70" i="1"/>
  <c r="K70" i="1"/>
  <c r="T6" i="1"/>
  <c r="AL6" i="1"/>
  <c r="T5" i="1"/>
  <c r="AL5" i="1"/>
  <c r="T70" i="1"/>
  <c r="AL70" i="1"/>
  <c r="T69" i="1"/>
  <c r="AL69" i="1"/>
  <c r="U70" i="1"/>
  <c r="U69" i="1"/>
  <c r="U6" i="1"/>
  <c r="U5" i="1"/>
  <c r="AO6" i="1"/>
  <c r="W6" i="1"/>
  <c r="AN6" i="1"/>
  <c r="V6" i="1"/>
  <c r="AN5" i="1"/>
  <c r="V5" i="1"/>
  <c r="AO5" i="1"/>
  <c r="W5" i="1"/>
  <c r="AO70" i="1"/>
  <c r="W70" i="1"/>
  <c r="AN70" i="1"/>
  <c r="V70" i="1"/>
  <c r="AO69" i="1"/>
  <c r="W69" i="1"/>
  <c r="AN69" i="1"/>
  <c r="V69" i="1"/>
  <c r="Y6" i="1"/>
  <c r="AQ6" i="1"/>
  <c r="X6" i="1"/>
  <c r="AP6" i="1"/>
  <c r="Y5" i="1"/>
  <c r="AQ5" i="1"/>
  <c r="X5" i="1"/>
  <c r="AP5" i="1"/>
  <c r="Y70" i="1"/>
  <c r="AQ70" i="1"/>
  <c r="X70" i="1"/>
  <c r="AP70" i="1"/>
  <c r="Y69" i="1"/>
  <c r="AQ69" i="1"/>
  <c r="X69" i="1"/>
  <c r="AP69" i="1"/>
  <c r="Z6" i="1"/>
  <c r="AR6" i="1"/>
  <c r="Z70" i="1"/>
  <c r="AR70" i="1"/>
  <c r="AA6" i="1"/>
  <c r="AS6" i="1"/>
  <c r="AA70" i="1"/>
  <c r="AS70" i="1"/>
  <c r="AA5" i="1"/>
  <c r="AS5" i="1"/>
  <c r="AA69" i="1"/>
  <c r="AS69" i="1"/>
  <c r="Z5" i="1"/>
  <c r="AR5" i="1"/>
  <c r="Z69" i="1"/>
  <c r="AR69" i="1"/>
  <c r="AU70" i="1"/>
  <c r="AT6" i="1"/>
  <c r="AT70" i="1"/>
  <c r="AU6" i="1"/>
  <c r="AU5" i="1"/>
  <c r="AU69" i="1"/>
  <c r="AT5" i="1"/>
  <c r="AT69" i="1"/>
  <c r="AC69" i="1"/>
  <c r="AB69" i="1"/>
  <c r="AC5" i="1"/>
  <c r="AB5" i="1"/>
  <c r="AC6" i="1"/>
  <c r="AC70" i="1"/>
  <c r="AB6" i="1"/>
  <c r="AB70" i="1"/>
  <c r="AE6" i="1"/>
  <c r="AW6" i="1"/>
  <c r="AE70" i="1"/>
  <c r="AW70" i="1"/>
  <c r="AD6" i="1"/>
  <c r="AV6" i="1"/>
  <c r="AD70" i="1"/>
  <c r="AV70" i="1"/>
  <c r="AE5" i="1"/>
  <c r="AW5" i="1"/>
  <c r="AE69" i="1"/>
  <c r="AW69" i="1"/>
  <c r="AD5" i="1"/>
  <c r="AV5" i="1"/>
  <c r="AD69" i="1"/>
  <c r="AV69" i="1"/>
  <c r="AY6" i="1"/>
  <c r="AY70" i="1"/>
  <c r="AY5" i="1"/>
  <c r="AY69" i="1"/>
  <c r="AF6" i="1"/>
  <c r="AX6" i="1"/>
  <c r="AF70" i="1"/>
  <c r="AX70" i="1"/>
  <c r="AF5" i="1"/>
  <c r="AX5" i="1"/>
  <c r="AF69" i="1"/>
  <c r="AX69" i="1"/>
  <c r="AG70" i="1"/>
  <c r="AG5" i="1"/>
  <c r="AG6" i="1"/>
  <c r="AG69" i="1"/>
  <c r="AI6" i="1"/>
  <c r="BA6" i="1"/>
  <c r="AI5" i="1"/>
  <c r="BA5" i="1"/>
  <c r="AH6" i="1"/>
  <c r="AZ6" i="1"/>
  <c r="AH5" i="1"/>
  <c r="AZ5" i="1"/>
  <c r="AI69" i="1"/>
  <c r="BA69" i="1"/>
  <c r="AH69" i="1"/>
  <c r="AZ69" i="1"/>
  <c r="AI70" i="1"/>
  <c r="BA70" i="1"/>
  <c r="AH70" i="1"/>
  <c r="AZ70" i="1"/>
  <c r="A2" i="84" l="1"/>
  <c r="A3" i="84"/>
  <c r="A4" i="84"/>
  <c r="A5" i="84"/>
  <c r="A6" i="84"/>
  <c r="A7" i="84"/>
  <c r="A8" i="84"/>
  <c r="A9" i="84"/>
  <c r="A10" i="84"/>
  <c r="A11" i="84"/>
  <c r="A12" i="84"/>
  <c r="A13" i="84"/>
  <c r="A14" i="84"/>
  <c r="A15" i="84"/>
  <c r="A16" i="84"/>
  <c r="A17" i="84"/>
  <c r="A18" i="84"/>
  <c r="A19" i="84"/>
  <c r="A20" i="84"/>
  <c r="A21" i="84"/>
  <c r="A22" i="84"/>
  <c r="A23" i="84"/>
  <c r="A24" i="84"/>
  <c r="A25" i="84"/>
  <c r="A26" i="84"/>
  <c r="A27" i="84"/>
  <c r="A28" i="84"/>
  <c r="A29" i="84"/>
  <c r="A30" i="84"/>
  <c r="A31" i="84"/>
  <c r="A32" i="84"/>
  <c r="A33" i="84"/>
  <c r="A34" i="84"/>
  <c r="A35" i="84"/>
  <c r="A36" i="84"/>
  <c r="A37" i="84"/>
  <c r="A38" i="84"/>
  <c r="A39" i="84"/>
  <c r="A40" i="84"/>
  <c r="A41" i="84"/>
  <c r="A42" i="84"/>
  <c r="A43" i="84"/>
  <c r="A44" i="84"/>
  <c r="A45" i="84"/>
  <c r="A46" i="84"/>
  <c r="A47" i="84"/>
  <c r="A48" i="84"/>
  <c r="A49" i="84"/>
  <c r="A50" i="84"/>
  <c r="A51" i="84"/>
  <c r="A52" i="84"/>
  <c r="A53" i="84"/>
  <c r="A54" i="84"/>
  <c r="A55" i="84"/>
  <c r="A56" i="84"/>
  <c r="A57" i="84"/>
  <c r="A58" i="84"/>
  <c r="A59" i="84"/>
  <c r="A60" i="84"/>
  <c r="A61" i="84"/>
  <c r="A62" i="84"/>
  <c r="A63" i="84"/>
  <c r="A64" i="84"/>
  <c r="A65" i="84"/>
  <c r="A66" i="84"/>
  <c r="A67" i="84"/>
  <c r="A68" i="84"/>
  <c r="A69" i="84"/>
  <c r="A70" i="84"/>
  <c r="A71" i="84"/>
  <c r="A72" i="84"/>
  <c r="A73" i="84"/>
  <c r="A74" i="84"/>
  <c r="A75" i="84"/>
  <c r="A76" i="84"/>
  <c r="A77" i="84"/>
  <c r="A78" i="84"/>
  <c r="A79" i="84"/>
  <c r="A80" i="84"/>
  <c r="A81" i="84"/>
  <c r="A82" i="84"/>
  <c r="A83" i="84"/>
  <c r="A84" i="84"/>
  <c r="A85" i="84"/>
  <c r="A86" i="84"/>
  <c r="A87" i="84"/>
  <c r="A88" i="84"/>
  <c r="A89" i="84"/>
  <c r="A90" i="84"/>
  <c r="A91" i="84"/>
  <c r="A92" i="84"/>
  <c r="A93" i="84"/>
  <c r="A94" i="84"/>
  <c r="A95" i="84"/>
  <c r="A96" i="84"/>
  <c r="A97" i="84"/>
  <c r="A98" i="84"/>
  <c r="A99" i="84"/>
  <c r="A100" i="84"/>
  <c r="A101" i="84"/>
  <c r="A102" i="84"/>
  <c r="A103" i="84"/>
  <c r="A104" i="84"/>
  <c r="A105" i="84"/>
  <c r="A106" i="84"/>
  <c r="A107" i="84"/>
  <c r="A108" i="84"/>
  <c r="A109" i="84"/>
  <c r="A110" i="84"/>
  <c r="A111" i="84"/>
  <c r="A112" i="84"/>
  <c r="A113" i="84"/>
  <c r="A114" i="84"/>
  <c r="A115" i="84"/>
  <c r="A116" i="84"/>
  <c r="A117" i="84"/>
  <c r="A118" i="84"/>
  <c r="A119" i="84"/>
  <c r="A120" i="84"/>
  <c r="A121" i="84"/>
  <c r="A122" i="84"/>
  <c r="A123" i="84"/>
  <c r="A124" i="84"/>
  <c r="A125" i="84"/>
  <c r="A126" i="84"/>
  <c r="A127" i="84"/>
  <c r="A128" i="84"/>
  <c r="A129" i="84"/>
  <c r="A130" i="84"/>
  <c r="A131" i="84"/>
  <c r="A132" i="84"/>
  <c r="A133" i="84"/>
  <c r="A134" i="84"/>
  <c r="A135" i="84"/>
  <c r="A136" i="84"/>
  <c r="A137" i="84"/>
  <c r="A138" i="84"/>
  <c r="A139" i="84"/>
  <c r="A140" i="84"/>
  <c r="A141" i="84"/>
  <c r="A142" i="84"/>
  <c r="A143" i="84"/>
  <c r="A144" i="84"/>
  <c r="A145" i="84"/>
  <c r="A146" i="84"/>
  <c r="A147" i="84"/>
  <c r="A148" i="84"/>
  <c r="A149" i="84"/>
  <c r="A150" i="84"/>
  <c r="A151" i="84"/>
  <c r="A152" i="84"/>
  <c r="A153" i="84"/>
  <c r="A154" i="84"/>
  <c r="A155" i="84"/>
  <c r="A156" i="84"/>
  <c r="A157" i="84"/>
  <c r="A158" i="84"/>
  <c r="A159" i="84"/>
  <c r="A160" i="84"/>
  <c r="A161" i="84"/>
  <c r="A162" i="84"/>
  <c r="A163" i="84"/>
  <c r="A164" i="84"/>
  <c r="A165" i="84"/>
  <c r="A166" i="84"/>
  <c r="A167" i="84"/>
  <c r="A168" i="84"/>
  <c r="A169" i="84"/>
  <c r="A170" i="84"/>
  <c r="A171" i="84"/>
  <c r="A172" i="84"/>
  <c r="A173" i="84"/>
  <c r="A174" i="84"/>
  <c r="A175" i="84"/>
  <c r="A176" i="84"/>
  <c r="A177" i="84"/>
  <c r="A178" i="84"/>
  <c r="A179" i="84"/>
  <c r="A180" i="84"/>
  <c r="A181" i="84"/>
  <c r="A182" i="84"/>
  <c r="A183" i="84"/>
  <c r="A184" i="84"/>
  <c r="A185" i="84"/>
  <c r="A186" i="84"/>
  <c r="A187" i="84"/>
  <c r="A188" i="84"/>
  <c r="A189" i="84"/>
  <c r="A190" i="84"/>
  <c r="A191" i="84"/>
  <c r="A192" i="84"/>
  <c r="A193" i="84"/>
  <c r="A194" i="84"/>
  <c r="A195" i="84"/>
  <c r="A196" i="84"/>
  <c r="A197" i="84"/>
  <c r="A198" i="84"/>
  <c r="A199" i="84"/>
  <c r="A200" i="84"/>
  <c r="A201" i="84"/>
  <c r="A202" i="84"/>
  <c r="A203" i="84"/>
  <c r="A204" i="84"/>
  <c r="A205" i="84"/>
  <c r="A206" i="84"/>
  <c r="A207" i="84"/>
  <c r="A208" i="84"/>
  <c r="A209" i="84"/>
  <c r="A210" i="84"/>
  <c r="A211" i="84"/>
  <c r="A212" i="84"/>
  <c r="A213" i="84"/>
  <c r="A214" i="84"/>
  <c r="A215" i="84"/>
  <c r="A216" i="84"/>
  <c r="A217" i="84"/>
  <c r="A218" i="84"/>
  <c r="A219" i="84"/>
  <c r="A220" i="84"/>
  <c r="A221" i="84"/>
  <c r="A222" i="84"/>
  <c r="A223" i="84"/>
  <c r="A224" i="84"/>
  <c r="A225" i="84"/>
  <c r="A226" i="84"/>
  <c r="A227" i="84"/>
  <c r="A228" i="84"/>
  <c r="A229" i="84"/>
  <c r="A230" i="84"/>
  <c r="A231" i="84"/>
  <c r="A232" i="84"/>
  <c r="A233" i="84"/>
  <c r="A234" i="84"/>
  <c r="A235" i="84"/>
  <c r="A236" i="84"/>
  <c r="A237" i="84"/>
  <c r="A238" i="84"/>
  <c r="A239" i="84"/>
  <c r="A240" i="84"/>
  <c r="A241" i="84"/>
  <c r="A242" i="84"/>
  <c r="A243" i="84"/>
  <c r="A244" i="84"/>
  <c r="A245" i="84"/>
  <c r="A246" i="84"/>
  <c r="A247" i="84"/>
  <c r="A248" i="84"/>
  <c r="A249" i="84"/>
  <c r="A250" i="84"/>
  <c r="A251" i="84"/>
  <c r="A252" i="84"/>
  <c r="A253" i="84"/>
  <c r="A254" i="84"/>
  <c r="A255" i="84"/>
  <c r="A256" i="84"/>
  <c r="A257" i="84"/>
  <c r="A258" i="84"/>
  <c r="A259" i="84"/>
  <c r="A260" i="84"/>
  <c r="A261" i="84"/>
  <c r="A262" i="84"/>
  <c r="A263" i="84"/>
  <c r="A264" i="84"/>
  <c r="A265" i="84"/>
  <c r="A266" i="84"/>
  <c r="A267" i="84"/>
  <c r="A268" i="84"/>
  <c r="A269" i="84"/>
  <c r="A270" i="84"/>
  <c r="A271" i="84"/>
  <c r="A272" i="84"/>
  <c r="A273" i="84"/>
  <c r="A274" i="84"/>
  <c r="A275" i="84"/>
  <c r="A276" i="84"/>
  <c r="A277" i="84"/>
  <c r="A278" i="84"/>
  <c r="A279" i="84"/>
  <c r="A280" i="84"/>
  <c r="A281" i="84"/>
  <c r="A282" i="84"/>
  <c r="A283" i="84"/>
  <c r="A284" i="84"/>
  <c r="A285" i="84"/>
  <c r="A286" i="84"/>
  <c r="A287" i="84"/>
  <c r="A288" i="84"/>
  <c r="A289" i="84"/>
  <c r="A290" i="84"/>
  <c r="A291" i="84"/>
  <c r="A292" i="84"/>
  <c r="A293" i="84"/>
  <c r="A294" i="84"/>
  <c r="A295" i="84"/>
  <c r="A296" i="84"/>
  <c r="A297" i="84"/>
  <c r="A298" i="84"/>
  <c r="A299" i="84"/>
  <c r="A300" i="84"/>
  <c r="A301" i="84"/>
  <c r="A302" i="84"/>
  <c r="A303" i="84"/>
  <c r="A304" i="84"/>
  <c r="A305" i="84"/>
  <c r="A306" i="84"/>
  <c r="A307" i="84"/>
  <c r="A308" i="84"/>
  <c r="A309" i="84"/>
  <c r="A310" i="84"/>
  <c r="A311" i="84"/>
  <c r="A312" i="84"/>
  <c r="A313" i="84"/>
  <c r="A314" i="84"/>
  <c r="A315" i="84"/>
  <c r="A316" i="84"/>
  <c r="A317" i="84"/>
  <c r="A318" i="84"/>
  <c r="A319" i="84"/>
  <c r="A320" i="84"/>
  <c r="A321" i="84"/>
  <c r="A322" i="84"/>
  <c r="A323" i="84"/>
  <c r="A324" i="84"/>
  <c r="A325" i="84"/>
  <c r="A326" i="84"/>
  <c r="A327" i="84"/>
  <c r="A328" i="84"/>
  <c r="A329" i="84"/>
  <c r="A330" i="84"/>
  <c r="A331" i="84"/>
  <c r="A332" i="84"/>
  <c r="A333" i="84"/>
  <c r="A334" i="84"/>
  <c r="A335" i="84"/>
  <c r="A336" i="84"/>
  <c r="A337" i="84"/>
  <c r="A338" i="84"/>
  <c r="A339" i="84"/>
  <c r="A340" i="84"/>
  <c r="A341" i="84"/>
  <c r="A342" i="84"/>
  <c r="A343" i="84"/>
  <c r="A344" i="84"/>
  <c r="A345" i="84"/>
  <c r="A346" i="84"/>
  <c r="A347" i="84"/>
  <c r="A348" i="84"/>
  <c r="A349" i="84"/>
  <c r="A350" i="84"/>
  <c r="A351" i="84"/>
  <c r="A352" i="84"/>
  <c r="A353" i="84"/>
  <c r="A354" i="84"/>
  <c r="A355" i="84"/>
  <c r="A356" i="84"/>
  <c r="A357" i="84"/>
  <c r="A358" i="84"/>
  <c r="A359" i="84"/>
  <c r="A360" i="84"/>
  <c r="A361" i="84"/>
  <c r="A362" i="84"/>
  <c r="A363" i="84"/>
  <c r="A364" i="84"/>
  <c r="A365" i="84"/>
  <c r="A366" i="84"/>
  <c r="A367" i="84"/>
  <c r="A368" i="84"/>
  <c r="A369" i="84"/>
  <c r="A370" i="84"/>
  <c r="A371" i="84"/>
  <c r="A372" i="84"/>
  <c r="A373" i="84"/>
  <c r="A374" i="84"/>
  <c r="A375" i="84"/>
  <c r="A376" i="84"/>
  <c r="A377" i="84"/>
  <c r="A378" i="84"/>
  <c r="A379" i="84"/>
  <c r="A380" i="84"/>
  <c r="A381" i="84"/>
  <c r="A382" i="84"/>
  <c r="A383" i="84"/>
  <c r="A384" i="84"/>
  <c r="A385" i="84"/>
  <c r="A386" i="84"/>
  <c r="A387" i="84"/>
  <c r="A388" i="84"/>
  <c r="A389" i="84"/>
  <c r="A390" i="84"/>
  <c r="A391" i="84"/>
  <c r="A392" i="84"/>
  <c r="A393" i="84"/>
  <c r="A394" i="84"/>
  <c r="A395" i="84"/>
  <c r="A396" i="84"/>
  <c r="A397" i="84"/>
  <c r="A398" i="84"/>
  <c r="A399" i="84"/>
  <c r="A400" i="84"/>
  <c r="A401" i="84"/>
  <c r="A402" i="84"/>
  <c r="A403" i="84"/>
  <c r="A404" i="84"/>
  <c r="A405" i="84"/>
  <c r="A406" i="84"/>
  <c r="A407" i="84"/>
  <c r="A408" i="84"/>
  <c r="A409" i="84"/>
  <c r="A410" i="84"/>
  <c r="A411" i="84"/>
  <c r="A412" i="84"/>
  <c r="A413" i="84"/>
  <c r="A414" i="84"/>
  <c r="A415" i="84"/>
  <c r="A416" i="84"/>
  <c r="A417" i="84"/>
  <c r="A418" i="84"/>
  <c r="A419" i="84"/>
  <c r="A420" i="84"/>
  <c r="A421" i="84"/>
  <c r="A422" i="84"/>
  <c r="A423" i="84"/>
  <c r="A424" i="84"/>
  <c r="A425" i="84"/>
  <c r="A426" i="84"/>
  <c r="A427" i="84"/>
  <c r="A428" i="84"/>
  <c r="A429" i="84"/>
  <c r="A430" i="84"/>
  <c r="A431" i="84"/>
  <c r="A432" i="84"/>
  <c r="A433" i="84"/>
  <c r="A434" i="84"/>
  <c r="A435" i="84"/>
  <c r="A436" i="84"/>
  <c r="A437" i="84"/>
  <c r="A438" i="84"/>
  <c r="A439" i="84"/>
  <c r="A440" i="84"/>
  <c r="A441" i="84"/>
  <c r="A442" i="84"/>
  <c r="A443" i="84"/>
  <c r="A444" i="84"/>
  <c r="A445" i="84"/>
  <c r="A446" i="84"/>
  <c r="A447" i="84"/>
  <c r="A448" i="84"/>
  <c r="A449" i="84"/>
  <c r="A450" i="84"/>
  <c r="A451" i="84"/>
  <c r="A452" i="84"/>
  <c r="A453" i="84"/>
  <c r="A454" i="84"/>
  <c r="A455" i="84"/>
  <c r="A456" i="84"/>
  <c r="A457" i="84"/>
  <c r="A458" i="84"/>
  <c r="A459" i="84"/>
  <c r="A460" i="84"/>
  <c r="A461" i="84"/>
  <c r="A462" i="84"/>
  <c r="A463" i="84"/>
  <c r="A464" i="84"/>
  <c r="A465" i="84"/>
  <c r="A466" i="84"/>
  <c r="A467" i="84"/>
  <c r="A468" i="84"/>
  <c r="A469" i="84"/>
  <c r="A470" i="84"/>
  <c r="A471" i="84"/>
  <c r="A472" i="84"/>
  <c r="A473" i="84"/>
  <c r="A474" i="84"/>
  <c r="A475" i="84"/>
  <c r="A476" i="84"/>
  <c r="A477" i="84"/>
  <c r="A478" i="84"/>
  <c r="A479" i="84"/>
  <c r="A480" i="84"/>
  <c r="A481" i="84"/>
  <c r="A482" i="84"/>
  <c r="A483" i="84"/>
  <c r="A484" i="84"/>
  <c r="A485" i="84"/>
  <c r="A486" i="84"/>
  <c r="A487" i="84"/>
  <c r="A488" i="84"/>
  <c r="A489" i="84"/>
  <c r="A490" i="84"/>
  <c r="A491" i="84"/>
  <c r="A492" i="84"/>
  <c r="A493" i="84"/>
  <c r="A494" i="84"/>
  <c r="A495" i="84"/>
  <c r="A496" i="84"/>
  <c r="A497" i="84"/>
  <c r="A498" i="84"/>
  <c r="A499" i="84"/>
  <c r="A500" i="84"/>
  <c r="A501" i="84"/>
  <c r="A502" i="84"/>
  <c r="A503" i="84"/>
  <c r="A504" i="84"/>
  <c r="A505" i="84"/>
  <c r="A506" i="84"/>
  <c r="A507" i="84"/>
  <c r="A508" i="84"/>
  <c r="A509" i="84"/>
  <c r="A510" i="84"/>
  <c r="A511" i="84"/>
  <c r="A512" i="84"/>
  <c r="A513" i="84"/>
  <c r="A514" i="84"/>
  <c r="A515" i="84"/>
  <c r="A516" i="84"/>
  <c r="A517" i="84"/>
  <c r="A518" i="84"/>
  <c r="A519" i="84"/>
  <c r="A520" i="84"/>
  <c r="A521" i="84"/>
  <c r="A522" i="84"/>
  <c r="A523" i="84"/>
  <c r="A524" i="84"/>
  <c r="A525" i="84"/>
  <c r="A526" i="84"/>
  <c r="A527" i="84"/>
  <c r="A528" i="84"/>
  <c r="A529" i="84"/>
  <c r="A530" i="84"/>
  <c r="A531" i="84"/>
  <c r="A532" i="84"/>
  <c r="A533" i="84"/>
  <c r="A534" i="84"/>
  <c r="A535" i="84"/>
  <c r="A536" i="84"/>
  <c r="A537" i="84"/>
  <c r="A538" i="84"/>
  <c r="A539" i="84"/>
  <c r="A540" i="84"/>
  <c r="A541" i="84"/>
  <c r="A542" i="84"/>
  <c r="A543" i="84"/>
  <c r="A544" i="84"/>
  <c r="A545" i="84"/>
  <c r="A546" i="84"/>
  <c r="A547" i="84"/>
  <c r="A548" i="84"/>
  <c r="A549" i="84"/>
  <c r="A550" i="84"/>
  <c r="A551" i="84"/>
  <c r="A552" i="84"/>
  <c r="A553" i="84"/>
  <c r="A554" i="84"/>
  <c r="A555" i="84"/>
  <c r="A556" i="84"/>
  <c r="A557" i="84"/>
  <c r="A558" i="84"/>
  <c r="A559" i="84"/>
  <c r="A560" i="84"/>
  <c r="A561" i="84"/>
  <c r="A562" i="84"/>
  <c r="A563" i="84"/>
  <c r="A564" i="84"/>
  <c r="A565" i="84"/>
  <c r="A566" i="84"/>
  <c r="A567" i="84"/>
  <c r="A568" i="84"/>
  <c r="A569" i="84"/>
  <c r="A570" i="84"/>
  <c r="A571" i="84"/>
  <c r="A572" i="84"/>
  <c r="A573" i="84"/>
  <c r="A574" i="84"/>
  <c r="A575" i="84"/>
  <c r="A576" i="84"/>
  <c r="A577" i="84"/>
  <c r="A578" i="84"/>
  <c r="A579" i="84"/>
  <c r="A580" i="84"/>
  <c r="A581" i="84"/>
  <c r="A582" i="84"/>
  <c r="A583" i="84"/>
  <c r="A584" i="84"/>
  <c r="A585" i="84"/>
  <c r="A586" i="84"/>
  <c r="A587" i="84"/>
  <c r="A588" i="84"/>
  <c r="A589" i="84"/>
  <c r="A590" i="84"/>
  <c r="A591" i="84"/>
  <c r="A592" i="84"/>
  <c r="A593" i="84"/>
  <c r="A594" i="84"/>
  <c r="A595" i="84"/>
  <c r="A596" i="84"/>
  <c r="A597" i="84"/>
  <c r="A598" i="84"/>
  <c r="A599" i="84"/>
  <c r="A600" i="84"/>
  <c r="A601" i="84"/>
  <c r="A602" i="84"/>
  <c r="A603" i="84"/>
  <c r="A604" i="84"/>
  <c r="A605" i="84"/>
  <c r="A606" i="84"/>
  <c r="A607" i="84"/>
  <c r="A608" i="84"/>
  <c r="A609" i="84"/>
  <c r="A610" i="84"/>
  <c r="A611" i="84"/>
  <c r="A612" i="84"/>
  <c r="A613" i="84"/>
  <c r="A614" i="84"/>
  <c r="A615" i="84"/>
  <c r="A616" i="84"/>
  <c r="A617" i="84"/>
  <c r="A618" i="84"/>
  <c r="A619" i="84"/>
  <c r="A620" i="84"/>
  <c r="A621" i="84"/>
  <c r="A622" i="84"/>
  <c r="A623" i="84"/>
  <c r="A624" i="84"/>
  <c r="A625" i="84"/>
  <c r="A626" i="84"/>
  <c r="A627" i="84"/>
  <c r="A628" i="84"/>
  <c r="A629" i="84"/>
  <c r="A630" i="84"/>
  <c r="A631" i="84"/>
  <c r="A632" i="84"/>
  <c r="A633" i="84"/>
  <c r="A634" i="84"/>
  <c r="A635" i="84"/>
  <c r="A636" i="84"/>
  <c r="A637" i="84"/>
  <c r="A638" i="84"/>
  <c r="A639" i="84"/>
  <c r="A640" i="84"/>
  <c r="A641" i="84"/>
  <c r="A642" i="84"/>
  <c r="A643" i="84"/>
  <c r="A644" i="84"/>
  <c r="A645" i="84"/>
  <c r="A646" i="84"/>
  <c r="A647" i="84"/>
  <c r="A648" i="84"/>
  <c r="A649" i="84"/>
  <c r="A650" i="84"/>
  <c r="A651" i="84"/>
  <c r="A652" i="84"/>
  <c r="A653" i="84"/>
  <c r="A654" i="84"/>
  <c r="A655" i="84"/>
  <c r="A656" i="84"/>
  <c r="A657" i="84"/>
  <c r="A658" i="84"/>
  <c r="A659" i="84"/>
  <c r="A660" i="84"/>
  <c r="A661" i="84"/>
  <c r="A662" i="84"/>
  <c r="A663" i="84"/>
  <c r="A664" i="84"/>
  <c r="A665" i="84"/>
  <c r="A666" i="84"/>
  <c r="A667" i="84"/>
  <c r="A668" i="84"/>
  <c r="A669" i="84"/>
  <c r="A670" i="84"/>
  <c r="A671" i="84"/>
  <c r="A672" i="84"/>
  <c r="A673" i="84"/>
  <c r="A674" i="84"/>
  <c r="A675" i="84"/>
  <c r="A676" i="84"/>
  <c r="A677" i="84"/>
  <c r="A678" i="84"/>
  <c r="A679" i="84"/>
  <c r="A680" i="84"/>
  <c r="A681" i="84"/>
  <c r="A682" i="84"/>
  <c r="A683" i="84"/>
  <c r="A684" i="84"/>
  <c r="A685" i="84"/>
  <c r="A686" i="84"/>
  <c r="A687" i="84"/>
  <c r="A688" i="84"/>
  <c r="A689" i="84"/>
  <c r="A690" i="84"/>
  <c r="A691" i="84"/>
  <c r="A692" i="84"/>
  <c r="A693" i="84"/>
  <c r="A694" i="84"/>
  <c r="A695" i="84"/>
  <c r="A696" i="84"/>
  <c r="A697" i="84"/>
  <c r="A698" i="84"/>
  <c r="A699" i="84"/>
  <c r="A700" i="84"/>
  <c r="A701" i="84"/>
  <c r="A702" i="84"/>
  <c r="A703" i="84"/>
  <c r="A704" i="84"/>
  <c r="A705" i="84"/>
  <c r="A706" i="84"/>
  <c r="A707" i="84"/>
  <c r="A708" i="84"/>
  <c r="A709" i="84"/>
  <c r="A710" i="84"/>
  <c r="A711" i="84"/>
  <c r="A712" i="84"/>
  <c r="A713" i="84"/>
  <c r="A714" i="84"/>
  <c r="A715" i="84"/>
  <c r="A716" i="84"/>
  <c r="A717" i="84"/>
  <c r="A718" i="84"/>
  <c r="A719" i="84"/>
  <c r="A720" i="84"/>
  <c r="A721" i="84"/>
  <c r="A722" i="84"/>
  <c r="A723" i="84"/>
  <c r="A724" i="84"/>
  <c r="A725" i="84"/>
  <c r="A726" i="84"/>
  <c r="A727" i="84"/>
  <c r="A728" i="84"/>
  <c r="A729" i="84"/>
  <c r="A730" i="84"/>
  <c r="A731" i="84"/>
  <c r="A732" i="84"/>
  <c r="A733" i="84"/>
  <c r="A734" i="84"/>
  <c r="A735" i="84"/>
  <c r="A736" i="84"/>
  <c r="A737" i="84"/>
  <c r="A738" i="84"/>
  <c r="A739" i="84"/>
  <c r="A740" i="84"/>
  <c r="A741" i="84"/>
  <c r="A742" i="84"/>
  <c r="A743" i="84"/>
  <c r="A744" i="84"/>
  <c r="A745" i="84"/>
  <c r="A746" i="84"/>
  <c r="A747" i="84"/>
  <c r="A748" i="84"/>
  <c r="A749" i="84"/>
  <c r="A750" i="84"/>
  <c r="A751" i="84"/>
  <c r="A752" i="84"/>
  <c r="A753" i="84"/>
  <c r="A754" i="84"/>
  <c r="A755" i="84"/>
  <c r="A756" i="84"/>
  <c r="A757" i="84"/>
  <c r="A758" i="84"/>
  <c r="A759" i="84"/>
  <c r="A760" i="84"/>
  <c r="A761" i="84"/>
  <c r="A762" i="84"/>
  <c r="A763" i="84"/>
  <c r="A764" i="84"/>
  <c r="A765" i="84"/>
  <c r="A766" i="84"/>
  <c r="A767" i="84"/>
  <c r="A768" i="84"/>
  <c r="A769" i="84"/>
  <c r="A770" i="84"/>
  <c r="A771" i="84"/>
  <c r="A772" i="84"/>
  <c r="A773" i="84"/>
  <c r="A774" i="84"/>
  <c r="A775" i="84"/>
  <c r="A776" i="84"/>
  <c r="A777" i="84"/>
  <c r="A778" i="84"/>
  <c r="A779" i="84"/>
  <c r="A780" i="84"/>
  <c r="A781" i="84"/>
  <c r="A782" i="84"/>
  <c r="A783" i="84"/>
  <c r="A784" i="84"/>
  <c r="A785" i="84"/>
  <c r="A786" i="84"/>
  <c r="A787" i="84"/>
  <c r="A788" i="84"/>
  <c r="A789" i="84"/>
  <c r="A790" i="84"/>
  <c r="A791" i="84"/>
  <c r="O466" i="1" l="1"/>
  <c r="P462" i="1"/>
  <c r="O454" i="1"/>
  <c r="O442" i="1"/>
  <c r="P438" i="1"/>
  <c r="O430" i="1"/>
  <c r="P418" i="1"/>
  <c r="O465" i="1"/>
  <c r="O461" i="1"/>
  <c r="O449" i="1"/>
  <c r="O445" i="1"/>
  <c r="O433" i="1"/>
  <c r="O429" i="1"/>
  <c r="P421" i="1"/>
  <c r="P417" i="1"/>
  <c r="P468" i="1"/>
  <c r="O464" i="1"/>
  <c r="P456" i="1"/>
  <c r="O452" i="1"/>
  <c r="P440" i="1"/>
  <c r="O436" i="1"/>
  <c r="P424" i="1"/>
  <c r="O420" i="1"/>
  <c r="P412" i="1"/>
  <c r="P471" i="1"/>
  <c r="O459" i="1"/>
  <c r="P455" i="1"/>
  <c r="O443" i="1"/>
  <c r="P439" i="1"/>
  <c r="P427" i="1"/>
  <c r="P423" i="1"/>
  <c r="O411" i="1"/>
  <c r="Q413" i="1"/>
  <c r="Q450" i="1"/>
  <c r="Q441" i="1"/>
  <c r="Q465" i="1"/>
  <c r="Q427" i="1"/>
  <c r="Q454" i="1"/>
  <c r="Q430" i="1"/>
  <c r="Q467" i="1"/>
  <c r="Q451" i="1"/>
  <c r="Q435" i="1"/>
  <c r="Q423" i="1"/>
  <c r="P466" i="1"/>
  <c r="O458" i="1"/>
  <c r="P454" i="1"/>
  <c r="O446" i="1"/>
  <c r="P442" i="1"/>
  <c r="O434" i="1"/>
  <c r="P430" i="1"/>
  <c r="O422" i="1"/>
  <c r="P469" i="1"/>
  <c r="P465" i="1"/>
  <c r="P453" i="1"/>
  <c r="P449" i="1"/>
  <c r="P437" i="1"/>
  <c r="P433" i="1"/>
  <c r="O425" i="1"/>
  <c r="O421" i="1"/>
  <c r="O468" i="1"/>
  <c r="P460" i="1"/>
  <c r="O456" i="1"/>
  <c r="P444" i="1"/>
  <c r="O440" i="1"/>
  <c r="P428" i="1"/>
  <c r="O424" i="1"/>
  <c r="P416" i="1"/>
  <c r="O412" i="1"/>
  <c r="O463" i="1"/>
  <c r="P459" i="1"/>
  <c r="O447" i="1"/>
  <c r="P443" i="1"/>
  <c r="O431" i="1"/>
  <c r="O427" i="1"/>
  <c r="O415" i="1"/>
  <c r="P411" i="1"/>
  <c r="Q443" i="1"/>
  <c r="Q429" i="1"/>
  <c r="Q461" i="1"/>
  <c r="Q471" i="1"/>
  <c r="Q470" i="1"/>
  <c r="Q442" i="1"/>
  <c r="Q418" i="1"/>
  <c r="O470" i="1"/>
  <c r="P458" i="1"/>
  <c r="O450" i="1"/>
  <c r="P446" i="1"/>
  <c r="P434" i="1"/>
  <c r="O426" i="1"/>
  <c r="P422" i="1"/>
  <c r="O414" i="1"/>
  <c r="O469" i="1"/>
  <c r="O457" i="1"/>
  <c r="O453" i="1"/>
  <c r="O441" i="1"/>
  <c r="O437" i="1"/>
  <c r="P425" i="1"/>
  <c r="P413" i="1"/>
  <c r="O460" i="1"/>
  <c r="P448" i="1"/>
  <c r="O444" i="1"/>
  <c r="P432" i="1"/>
  <c r="O428" i="1"/>
  <c r="O416" i="1"/>
  <c r="O467" i="1"/>
  <c r="P463" i="1"/>
  <c r="O451" i="1"/>
  <c r="P447" i="1"/>
  <c r="P435" i="1"/>
  <c r="P431" i="1"/>
  <c r="P419" i="1"/>
  <c r="P415" i="1"/>
  <c r="Q411" i="1"/>
  <c r="Q455" i="1"/>
  <c r="Q419" i="1"/>
  <c r="P470" i="1"/>
  <c r="O462" i="1"/>
  <c r="P450" i="1"/>
  <c r="O438" i="1"/>
  <c r="P445" i="1"/>
  <c r="P452" i="1"/>
  <c r="O432" i="1"/>
  <c r="Q445" i="1"/>
  <c r="Q439" i="1"/>
  <c r="Q422" i="1"/>
  <c r="Q446" i="1"/>
  <c r="Q463" i="1"/>
  <c r="Q468" i="1"/>
  <c r="Q464" i="1"/>
  <c r="Q460" i="1"/>
  <c r="Q456" i="1"/>
  <c r="Q452" i="1"/>
  <c r="Q448" i="1"/>
  <c r="Q444" i="1"/>
  <c r="Q440" i="1"/>
  <c r="Q436" i="1"/>
  <c r="Q432" i="1"/>
  <c r="Q428" i="1"/>
  <c r="Q424" i="1"/>
  <c r="Q420" i="1"/>
  <c r="Q416" i="1"/>
  <c r="Q412" i="1"/>
  <c r="O418" i="1"/>
  <c r="P461" i="1"/>
  <c r="P441" i="1"/>
  <c r="O417" i="1"/>
  <c r="Q414" i="1"/>
  <c r="O448" i="1"/>
  <c r="P467" i="1"/>
  <c r="O455" i="1"/>
  <c r="O435" i="1"/>
  <c r="O423" i="1"/>
  <c r="Q457" i="1"/>
  <c r="Q449" i="1"/>
  <c r="Q417" i="1"/>
  <c r="Q433" i="1"/>
  <c r="Q459" i="1"/>
  <c r="Q462" i="1"/>
  <c r="Q438" i="1"/>
  <c r="Q458" i="1"/>
  <c r="Q469" i="1"/>
  <c r="Q453" i="1"/>
  <c r="Q437" i="1"/>
  <c r="Q421" i="1"/>
  <c r="Q447" i="1"/>
  <c r="P457" i="1"/>
  <c r="O413" i="1"/>
  <c r="P464" i="1"/>
  <c r="P420" i="1"/>
  <c r="Q426" i="1"/>
  <c r="Q431" i="1"/>
  <c r="P426" i="1"/>
  <c r="P414" i="1"/>
  <c r="P429" i="1"/>
  <c r="P436" i="1"/>
  <c r="O471" i="1"/>
  <c r="P451" i="1"/>
  <c r="O439" i="1"/>
  <c r="O419" i="1"/>
  <c r="Q425" i="1"/>
  <c r="Q466" i="1"/>
  <c r="Q434" i="1"/>
  <c r="Q415" i="1"/>
  <c r="P410" i="1"/>
  <c r="O407" i="1"/>
  <c r="O391" i="1"/>
  <c r="O367" i="1"/>
  <c r="O397" i="1"/>
  <c r="O381" i="1"/>
  <c r="O365" i="1"/>
  <c r="O353" i="1"/>
  <c r="O345" i="1"/>
  <c r="O404" i="1"/>
  <c r="O396" i="1"/>
  <c r="O388" i="1"/>
  <c r="O380" i="1"/>
  <c r="O372" i="1"/>
  <c r="O364" i="1"/>
  <c r="O356" i="1"/>
  <c r="O348" i="1"/>
  <c r="O395" i="1"/>
  <c r="O375" i="1"/>
  <c r="O359" i="1"/>
  <c r="O351" i="1"/>
  <c r="O343" i="1"/>
  <c r="O387" i="1"/>
  <c r="O402" i="1"/>
  <c r="O394" i="1"/>
  <c r="O386" i="1"/>
  <c r="O378" i="1"/>
  <c r="O370" i="1"/>
  <c r="O362" i="1"/>
  <c r="O354" i="1"/>
  <c r="O346" i="1"/>
  <c r="O401" i="1"/>
  <c r="O385" i="1"/>
  <c r="O369" i="1"/>
  <c r="P408" i="1"/>
  <c r="P406" i="1"/>
  <c r="O409" i="1"/>
  <c r="O408" i="1"/>
  <c r="O406" i="1"/>
  <c r="P409" i="1"/>
  <c r="O403" i="1"/>
  <c r="O379" i="1"/>
  <c r="O405" i="1"/>
  <c r="O389" i="1"/>
  <c r="O373" i="1"/>
  <c r="O361" i="1"/>
  <c r="O349" i="1"/>
  <c r="O341" i="1"/>
  <c r="O400" i="1"/>
  <c r="O392" i="1"/>
  <c r="O384" i="1"/>
  <c r="O376" i="1"/>
  <c r="O368" i="1"/>
  <c r="O360" i="1"/>
  <c r="O352" i="1"/>
  <c r="O344" i="1"/>
  <c r="O383" i="1"/>
  <c r="O363" i="1"/>
  <c r="O355" i="1"/>
  <c r="O347" i="1"/>
  <c r="O399" i="1"/>
  <c r="O371" i="1"/>
  <c r="O398" i="1"/>
  <c r="O390" i="1"/>
  <c r="O382" i="1"/>
  <c r="O374" i="1"/>
  <c r="O366" i="1"/>
  <c r="O358" i="1"/>
  <c r="O350" i="1"/>
  <c r="O342" i="1"/>
  <c r="O393" i="1"/>
  <c r="O377" i="1"/>
  <c r="O357" i="1"/>
  <c r="O410" i="1"/>
  <c r="P407" i="1"/>
  <c r="P348" i="1"/>
  <c r="P356" i="1"/>
  <c r="P363" i="1"/>
  <c r="P371" i="1"/>
  <c r="P379" i="1"/>
  <c r="P385" i="1"/>
  <c r="P392" i="1"/>
  <c r="P400" i="1"/>
  <c r="Q348" i="1"/>
  <c r="Q355" i="1"/>
  <c r="Q363" i="1"/>
  <c r="Q371" i="1"/>
  <c r="Q379" i="1"/>
  <c r="Q384" i="1"/>
  <c r="Q392" i="1"/>
  <c r="Q400" i="1"/>
  <c r="Q408" i="1"/>
  <c r="P343" i="1"/>
  <c r="P351" i="1"/>
  <c r="P357" i="1"/>
  <c r="P364" i="1"/>
  <c r="P372" i="1"/>
  <c r="P380" i="1"/>
  <c r="P387" i="1"/>
  <c r="P395" i="1"/>
  <c r="P403" i="1"/>
  <c r="Q343" i="1"/>
  <c r="Q351" i="1"/>
  <c r="Q356" i="1"/>
  <c r="Q364" i="1"/>
  <c r="Q372" i="1"/>
  <c r="Q380" i="1"/>
  <c r="Q387" i="1"/>
  <c r="Q395" i="1"/>
  <c r="Q403" i="1"/>
  <c r="P344" i="1"/>
  <c r="P352" i="1"/>
  <c r="P359" i="1"/>
  <c r="P367" i="1"/>
  <c r="P375" i="1"/>
  <c r="P383" i="1"/>
  <c r="P388" i="1"/>
  <c r="P396" i="1"/>
  <c r="P404" i="1"/>
  <c r="Q344" i="1"/>
  <c r="Q352" i="1"/>
  <c r="Q359" i="1"/>
  <c r="Q367" i="1"/>
  <c r="Q375" i="1"/>
  <c r="Q381" i="1"/>
  <c r="Q388" i="1"/>
  <c r="Q396" i="1"/>
  <c r="Q404" i="1"/>
  <c r="P347" i="1"/>
  <c r="P355" i="1"/>
  <c r="P360" i="1"/>
  <c r="P368" i="1"/>
  <c r="P376" i="1"/>
  <c r="P384" i="1"/>
  <c r="P391" i="1"/>
  <c r="P399" i="1"/>
  <c r="Q347" i="1"/>
  <c r="Q353" i="1"/>
  <c r="Q360" i="1"/>
  <c r="Q368" i="1"/>
  <c r="Q376" i="1"/>
  <c r="Q383" i="1"/>
  <c r="Q391" i="1"/>
  <c r="Q399" i="1"/>
  <c r="Q407" i="1"/>
  <c r="P389" i="1"/>
  <c r="Q349" i="1"/>
  <c r="P353" i="1"/>
  <c r="Q365" i="1"/>
  <c r="Q385" i="1"/>
  <c r="Q397" i="1"/>
  <c r="Q401" i="1"/>
  <c r="P401" i="1"/>
  <c r="Q369" i="1"/>
  <c r="P373" i="1"/>
  <c r="Q405" i="1"/>
  <c r="P345" i="1"/>
  <c r="Q361" i="1"/>
  <c r="P365" i="1"/>
  <c r="Q341" i="1"/>
  <c r="Q398" i="1"/>
  <c r="Q382" i="1"/>
  <c r="Q366" i="1"/>
  <c r="Q350" i="1"/>
  <c r="P369" i="1"/>
  <c r="Q389" i="1"/>
  <c r="P393" i="1"/>
  <c r="Q409" i="1"/>
  <c r="Q345" i="1"/>
  <c r="P349" i="1"/>
  <c r="P341" i="1"/>
  <c r="Q402" i="1"/>
  <c r="Q386" i="1"/>
  <c r="Q370" i="1"/>
  <c r="Q354" i="1"/>
  <c r="P390" i="1"/>
  <c r="P374" i="1"/>
  <c r="P358" i="1"/>
  <c r="P342" i="1"/>
  <c r="Q362" i="1"/>
  <c r="Q346" i="1"/>
  <c r="Q373" i="1"/>
  <c r="P377" i="1"/>
  <c r="Q393" i="1"/>
  <c r="P397" i="1"/>
  <c r="Q406" i="1"/>
  <c r="Q390" i="1"/>
  <c r="Q374" i="1"/>
  <c r="Q358" i="1"/>
  <c r="Q342" i="1"/>
  <c r="P402" i="1"/>
  <c r="P386" i="1"/>
  <c r="P370" i="1"/>
  <c r="P354" i="1"/>
  <c r="P405" i="1"/>
  <c r="Q357" i="1"/>
  <c r="P361" i="1"/>
  <c r="Q377" i="1"/>
  <c r="P381" i="1"/>
  <c r="Q410" i="1"/>
  <c r="Q394" i="1"/>
  <c r="Q378" i="1"/>
  <c r="P394" i="1"/>
  <c r="P362" i="1"/>
  <c r="P378" i="1"/>
  <c r="P382" i="1"/>
  <c r="P346" i="1"/>
  <c r="P398" i="1"/>
  <c r="P366" i="1"/>
  <c r="P350" i="1"/>
  <c r="O272" i="1"/>
  <c r="O276" i="1"/>
  <c r="O280" i="1"/>
  <c r="O284" i="1"/>
  <c r="O288" i="1"/>
  <c r="O292" i="1"/>
  <c r="O296" i="1"/>
  <c r="O300" i="1"/>
  <c r="O304" i="1"/>
  <c r="O308" i="1"/>
  <c r="O312" i="1"/>
  <c r="O316" i="1"/>
  <c r="O320" i="1"/>
  <c r="O324" i="1"/>
  <c r="O328" i="1"/>
  <c r="O332" i="1"/>
  <c r="O336" i="1"/>
  <c r="O340" i="1"/>
  <c r="O335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274" i="1"/>
  <c r="O278" i="1"/>
  <c r="O282" i="1"/>
  <c r="O286" i="1"/>
  <c r="O290" i="1"/>
  <c r="O294" i="1"/>
  <c r="O298" i="1"/>
  <c r="O302" i="1"/>
  <c r="O306" i="1"/>
  <c r="O310" i="1"/>
  <c r="O314" i="1"/>
  <c r="O318" i="1"/>
  <c r="O322" i="1"/>
  <c r="O326" i="1"/>
  <c r="O330" i="1"/>
  <c r="O334" i="1"/>
  <c r="O338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9" i="1"/>
  <c r="P242" i="1"/>
  <c r="Q334" i="1"/>
  <c r="Q331" i="1"/>
  <c r="Q315" i="1"/>
  <c r="Q299" i="1"/>
  <c r="Q283" i="1"/>
  <c r="P333" i="1"/>
  <c r="P304" i="1"/>
  <c r="P273" i="1"/>
  <c r="Q314" i="1"/>
  <c r="Q298" i="1"/>
  <c r="Q282" i="1"/>
  <c r="P332" i="1"/>
  <c r="P301" i="1"/>
  <c r="P272" i="1"/>
  <c r="P298" i="1"/>
  <c r="Q333" i="1"/>
  <c r="Q317" i="1"/>
  <c r="Q301" i="1"/>
  <c r="Q285" i="1"/>
  <c r="P336" i="1"/>
  <c r="P308" i="1"/>
  <c r="P277" i="1"/>
  <c r="Q328" i="1"/>
  <c r="Q312" i="1"/>
  <c r="Q296" i="1"/>
  <c r="Q280" i="1"/>
  <c r="P328" i="1"/>
  <c r="P297" i="1"/>
  <c r="P314" i="1"/>
  <c r="P294" i="1"/>
  <c r="P331" i="1"/>
  <c r="P315" i="1"/>
  <c r="P299" i="1"/>
  <c r="P283" i="1"/>
  <c r="Q257" i="1"/>
  <c r="Q241" i="1"/>
  <c r="O270" i="1"/>
  <c r="Q225" i="1"/>
  <c r="Q233" i="1"/>
  <c r="Q269" i="1"/>
  <c r="P256" i="1"/>
  <c r="P252" i="1"/>
  <c r="P248" i="1"/>
  <c r="P244" i="1"/>
  <c r="P240" i="1"/>
  <c r="Q212" i="1"/>
  <c r="Q227" i="1"/>
  <c r="P223" i="1"/>
  <c r="Q215" i="1"/>
  <c r="P239" i="1"/>
  <c r="Q255" i="1"/>
  <c r="P235" i="1"/>
  <c r="Q211" i="1"/>
  <c r="P262" i="1"/>
  <c r="Q258" i="1"/>
  <c r="P269" i="1"/>
  <c r="O265" i="1"/>
  <c r="P253" i="1"/>
  <c r="O249" i="1"/>
  <c r="P237" i="1"/>
  <c r="O233" i="1"/>
  <c r="Q218" i="1"/>
  <c r="Q230" i="1"/>
  <c r="P221" i="1"/>
  <c r="Q260" i="1"/>
  <c r="O256" i="1"/>
  <c r="Q244" i="1"/>
  <c r="Q240" i="1"/>
  <c r="Q236" i="1"/>
  <c r="Q232" i="1"/>
  <c r="Q228" i="1"/>
  <c r="P224" i="1"/>
  <c r="Q266" i="1"/>
  <c r="Q210" i="1"/>
  <c r="P213" i="1"/>
  <c r="Q219" i="1"/>
  <c r="O259" i="1"/>
  <c r="O243" i="1"/>
  <c r="O227" i="1"/>
  <c r="O211" i="1"/>
  <c r="P210" i="1"/>
  <c r="Q319" i="1"/>
  <c r="Q287" i="1"/>
  <c r="P312" i="1"/>
  <c r="Q302" i="1"/>
  <c r="Q322" i="1"/>
  <c r="Q327" i="1"/>
  <c r="Q311" i="1"/>
  <c r="Q295" i="1"/>
  <c r="Q279" i="1"/>
  <c r="P325" i="1"/>
  <c r="P296" i="1"/>
  <c r="Q330" i="1"/>
  <c r="Q310" i="1"/>
  <c r="Q294" i="1"/>
  <c r="Q278" i="1"/>
  <c r="P324" i="1"/>
  <c r="P293" i="1"/>
  <c r="P318" i="1"/>
  <c r="P286" i="1"/>
  <c r="Q329" i="1"/>
  <c r="Q313" i="1"/>
  <c r="Q297" i="1"/>
  <c r="Q281" i="1"/>
  <c r="P329" i="1"/>
  <c r="P300" i="1"/>
  <c r="Q340" i="1"/>
  <c r="Q324" i="1"/>
  <c r="Q308" i="1"/>
  <c r="Q292" i="1"/>
  <c r="Q276" i="1"/>
  <c r="P321" i="1"/>
  <c r="P290" i="1"/>
  <c r="P274" i="1"/>
  <c r="P278" i="1"/>
  <c r="P327" i="1"/>
  <c r="P311" i="1"/>
  <c r="P295" i="1"/>
  <c r="P279" i="1"/>
  <c r="Q237" i="1"/>
  <c r="Q221" i="1"/>
  <c r="Q249" i="1"/>
  <c r="Q267" i="1"/>
  <c r="Q235" i="1"/>
  <c r="P260" i="1"/>
  <c r="Q216" i="1"/>
  <c r="P259" i="1"/>
  <c r="Q251" i="1"/>
  <c r="P231" i="1"/>
  <c r="Q243" i="1"/>
  <c r="Q247" i="1"/>
  <c r="P227" i="1"/>
  <c r="P263" i="1"/>
  <c r="P258" i="1"/>
  <c r="Q254" i="1"/>
  <c r="Q238" i="1"/>
  <c r="O246" i="1"/>
  <c r="O234" i="1"/>
  <c r="O214" i="1"/>
  <c r="Q242" i="1"/>
  <c r="O269" i="1"/>
  <c r="P257" i="1"/>
  <c r="O253" i="1"/>
  <c r="P241" i="1"/>
  <c r="O237" i="1"/>
  <c r="O225" i="1"/>
  <c r="O217" i="1"/>
  <c r="O266" i="1"/>
  <c r="O258" i="1"/>
  <c r="O238" i="1"/>
  <c r="O226" i="1"/>
  <c r="P266" i="1"/>
  <c r="Q264" i="1"/>
  <c r="O260" i="1"/>
  <c r="Q248" i="1"/>
  <c r="Q224" i="1"/>
  <c r="O216" i="1"/>
  <c r="O212" i="1"/>
  <c r="Q250" i="1"/>
  <c r="P254" i="1"/>
  <c r="P222" i="1"/>
  <c r="Q213" i="1"/>
  <c r="O255" i="1"/>
  <c r="O239" i="1"/>
  <c r="O223" i="1"/>
  <c r="P270" i="1"/>
  <c r="Q335" i="1"/>
  <c r="Q303" i="1"/>
  <c r="P281" i="1"/>
  <c r="P337" i="1"/>
  <c r="Q338" i="1"/>
  <c r="Q339" i="1"/>
  <c r="Q323" i="1"/>
  <c r="Q307" i="1"/>
  <c r="Q291" i="1"/>
  <c r="Q275" i="1"/>
  <c r="P320" i="1"/>
  <c r="P289" i="1"/>
  <c r="Q326" i="1"/>
  <c r="Q306" i="1"/>
  <c r="Q290" i="1"/>
  <c r="Q274" i="1"/>
  <c r="P317" i="1"/>
  <c r="P288" i="1"/>
  <c r="P306" i="1"/>
  <c r="P282" i="1"/>
  <c r="Q325" i="1"/>
  <c r="Q309" i="1"/>
  <c r="Q293" i="1"/>
  <c r="Q277" i="1"/>
  <c r="P322" i="1"/>
  <c r="P292" i="1"/>
  <c r="Q336" i="1"/>
  <c r="Q320" i="1"/>
  <c r="Q304" i="1"/>
  <c r="Q288" i="1"/>
  <c r="Q272" i="1"/>
  <c r="P313" i="1"/>
  <c r="P284" i="1"/>
  <c r="P330" i="1"/>
  <c r="P326" i="1"/>
  <c r="P339" i="1"/>
  <c r="P323" i="1"/>
  <c r="P307" i="1"/>
  <c r="P291" i="1"/>
  <c r="P275" i="1"/>
  <c r="P217" i="1"/>
  <c r="Q265" i="1"/>
  <c r="P251" i="1"/>
  <c r="P225" i="1"/>
  <c r="P228" i="1"/>
  <c r="Q220" i="1"/>
  <c r="Q259" i="1"/>
  <c r="P243" i="1"/>
  <c r="P215" i="1"/>
  <c r="Q239" i="1"/>
  <c r="P219" i="1"/>
  <c r="P255" i="1"/>
  <c r="O271" i="1"/>
  <c r="P230" i="1"/>
  <c r="Q226" i="1"/>
  <c r="Q214" i="1"/>
  <c r="P246" i="1"/>
  <c r="P261" i="1"/>
  <c r="O257" i="1"/>
  <c r="P245" i="1"/>
  <c r="O241" i="1"/>
  <c r="P229" i="1"/>
  <c r="O210" i="1"/>
  <c r="Q262" i="1"/>
  <c r="P250" i="1"/>
  <c r="Q268" i="1"/>
  <c r="O264" i="1"/>
  <c r="Q252" i="1"/>
  <c r="O248" i="1"/>
  <c r="O244" i="1"/>
  <c r="O240" i="1"/>
  <c r="O236" i="1"/>
  <c r="O232" i="1"/>
  <c r="O228" i="1"/>
  <c r="O220" i="1"/>
  <c r="Q234" i="1"/>
  <c r="P238" i="1"/>
  <c r="Q270" i="1"/>
  <c r="O267" i="1"/>
  <c r="O251" i="1"/>
  <c r="O235" i="1"/>
  <c r="O219" i="1"/>
  <c r="P218" i="1"/>
  <c r="Q271" i="1"/>
  <c r="P276" i="1"/>
  <c r="P340" i="1"/>
  <c r="Q318" i="1"/>
  <c r="Q286" i="1"/>
  <c r="P309" i="1"/>
  <c r="Q337" i="1"/>
  <c r="Q273" i="1"/>
  <c r="Q316" i="1"/>
  <c r="P305" i="1"/>
  <c r="P338" i="1"/>
  <c r="P303" i="1"/>
  <c r="Q261" i="1"/>
  <c r="Q217" i="1"/>
  <c r="P267" i="1"/>
  <c r="P211" i="1"/>
  <c r="P271" i="1"/>
  <c r="O242" i="1"/>
  <c r="O262" i="1"/>
  <c r="P226" i="1"/>
  <c r="O231" i="1"/>
  <c r="Q332" i="1"/>
  <c r="Q229" i="1"/>
  <c r="Q231" i="1"/>
  <c r="P249" i="1"/>
  <c r="P234" i="1"/>
  <c r="P212" i="1"/>
  <c r="P214" i="1"/>
  <c r="Q321" i="1"/>
  <c r="P316" i="1"/>
  <c r="Q300" i="1"/>
  <c r="P310" i="1"/>
  <c r="P287" i="1"/>
  <c r="Q245" i="1"/>
  <c r="P236" i="1"/>
  <c r="P232" i="1"/>
  <c r="P247" i="1"/>
  <c r="O254" i="1"/>
  <c r="P265" i="1"/>
  <c r="O245" i="1"/>
  <c r="P233" i="1"/>
  <c r="O213" i="1"/>
  <c r="O218" i="1"/>
  <c r="O268" i="1"/>
  <c r="Q256" i="1"/>
  <c r="O224" i="1"/>
  <c r="Q223" i="1"/>
  <c r="O215" i="1"/>
  <c r="Q289" i="1"/>
  <c r="P334" i="1"/>
  <c r="P268" i="1"/>
  <c r="O222" i="1"/>
  <c r="O229" i="1"/>
  <c r="O250" i="1"/>
  <c r="Q222" i="1"/>
  <c r="P280" i="1"/>
  <c r="Q305" i="1"/>
  <c r="P285" i="1"/>
  <c r="Q284" i="1"/>
  <c r="P335" i="1"/>
  <c r="Q253" i="1"/>
  <c r="P216" i="1"/>
  <c r="Q263" i="1"/>
  <c r="O221" i="1"/>
  <c r="O230" i="1"/>
  <c r="Q246" i="1"/>
  <c r="O263" i="1"/>
  <c r="P302" i="1"/>
  <c r="P319" i="1"/>
  <c r="P264" i="1"/>
  <c r="P220" i="1"/>
  <c r="O261" i="1"/>
  <c r="O252" i="1"/>
  <c r="O247" i="1"/>
  <c r="O203" i="1"/>
  <c r="O179" i="1"/>
  <c r="O159" i="1"/>
  <c r="O198" i="1"/>
  <c r="O174" i="1"/>
  <c r="O146" i="1"/>
  <c r="O205" i="1"/>
  <c r="O189" i="1"/>
  <c r="O173" i="1"/>
  <c r="O157" i="1"/>
  <c r="O141" i="1"/>
  <c r="O188" i="1"/>
  <c r="O144" i="1"/>
  <c r="O207" i="1"/>
  <c r="O171" i="1"/>
  <c r="Q135" i="1"/>
  <c r="Q103" i="1"/>
  <c r="P192" i="1"/>
  <c r="Q139" i="1"/>
  <c r="Q115" i="1"/>
  <c r="P91" i="1"/>
  <c r="P200" i="1"/>
  <c r="P180" i="1"/>
  <c r="P160" i="1"/>
  <c r="P72" i="1"/>
  <c r="P134" i="1"/>
  <c r="Q126" i="1"/>
  <c r="Q118" i="1"/>
  <c r="Q110" i="1"/>
  <c r="Q102" i="1"/>
  <c r="P98" i="1"/>
  <c r="P90" i="1"/>
  <c r="P82" i="1"/>
  <c r="P207" i="1"/>
  <c r="P199" i="1"/>
  <c r="P191" i="1"/>
  <c r="P183" i="1"/>
  <c r="P175" i="1"/>
  <c r="P167" i="1"/>
  <c r="P159" i="1"/>
  <c r="Q151" i="1"/>
  <c r="Q143" i="1"/>
  <c r="Q71" i="1"/>
  <c r="Q129" i="1"/>
  <c r="Q117" i="1"/>
  <c r="Q109" i="1"/>
  <c r="Q101" i="1"/>
  <c r="P97" i="1"/>
  <c r="P89" i="1"/>
  <c r="P81" i="1"/>
  <c r="P75" i="1"/>
  <c r="P73" i="1"/>
  <c r="P119" i="1"/>
  <c r="P95" i="1"/>
  <c r="Q83" i="1"/>
  <c r="Q184" i="1"/>
  <c r="P172" i="1"/>
  <c r="P156" i="1"/>
  <c r="Q148" i="1"/>
  <c r="P137" i="1"/>
  <c r="Q206" i="1"/>
  <c r="Q198" i="1"/>
  <c r="Q190" i="1"/>
  <c r="Q182" i="1"/>
  <c r="Q174" i="1"/>
  <c r="Q166" i="1"/>
  <c r="P162" i="1"/>
  <c r="P154" i="1"/>
  <c r="P146" i="1"/>
  <c r="P136" i="1"/>
  <c r="Q128" i="1"/>
  <c r="Q120" i="1"/>
  <c r="P112" i="1"/>
  <c r="P108" i="1"/>
  <c r="P100" i="1"/>
  <c r="P92" i="1"/>
  <c r="Q84" i="1"/>
  <c r="P74" i="1"/>
  <c r="P205" i="1"/>
  <c r="Q197" i="1"/>
  <c r="P193" i="1"/>
  <c r="Q181" i="1"/>
  <c r="P169" i="1"/>
  <c r="Q161" i="1"/>
  <c r="Q153" i="1"/>
  <c r="O195" i="1"/>
  <c r="O175" i="1"/>
  <c r="O155" i="1"/>
  <c r="O194" i="1"/>
  <c r="O170" i="1"/>
  <c r="O142" i="1"/>
  <c r="O201" i="1"/>
  <c r="O185" i="1"/>
  <c r="O169" i="1"/>
  <c r="O153" i="1"/>
  <c r="O199" i="1"/>
  <c r="O180" i="1"/>
  <c r="O147" i="1"/>
  <c r="O196" i="1"/>
  <c r="O172" i="1"/>
  <c r="O164" i="1"/>
  <c r="O152" i="1"/>
  <c r="O206" i="1"/>
  <c r="O190" i="1"/>
  <c r="O162" i="1"/>
  <c r="O150" i="1"/>
  <c r="P135" i="1"/>
  <c r="P103" i="1"/>
  <c r="Q192" i="1"/>
  <c r="P139" i="1"/>
  <c r="P115" i="1"/>
  <c r="Q99" i="1"/>
  <c r="Q79" i="1"/>
  <c r="Q188" i="1"/>
  <c r="Q160" i="1"/>
  <c r="Q138" i="1"/>
  <c r="P126" i="1"/>
  <c r="P118" i="1"/>
  <c r="P110" i="1"/>
  <c r="P102" i="1"/>
  <c r="Q94" i="1"/>
  <c r="Q86" i="1"/>
  <c r="Q203" i="1"/>
  <c r="Q195" i="1"/>
  <c r="Q187" i="1"/>
  <c r="Q179" i="1"/>
  <c r="Q171" i="1"/>
  <c r="Q163" i="1"/>
  <c r="Q155" i="1"/>
  <c r="P151" i="1"/>
  <c r="P143" i="1"/>
  <c r="P71" i="1"/>
  <c r="P129" i="1"/>
  <c r="P117" i="1"/>
  <c r="P109" i="1"/>
  <c r="P101" i="1"/>
  <c r="Q93" i="1"/>
  <c r="Q85" i="1"/>
  <c r="Q77" i="1"/>
  <c r="Q127" i="1"/>
  <c r="Q107" i="1"/>
  <c r="P83" i="1"/>
  <c r="P184" i="1"/>
  <c r="Q164" i="1"/>
  <c r="P148" i="1"/>
  <c r="Q125" i="1"/>
  <c r="P206" i="1"/>
  <c r="P198" i="1"/>
  <c r="P190" i="1"/>
  <c r="P182" i="1"/>
  <c r="P174" i="1"/>
  <c r="P166" i="1"/>
  <c r="Q158" i="1"/>
  <c r="Q150" i="1"/>
  <c r="Q209" i="1"/>
  <c r="Q140" i="1"/>
  <c r="Q132" i="1"/>
  <c r="Q124" i="1"/>
  <c r="P120" i="1"/>
  <c r="Q112" i="1"/>
  <c r="Q104" i="1"/>
  <c r="P96" i="1"/>
  <c r="P84" i="1"/>
  <c r="Q76" i="1"/>
  <c r="Q201" i="1"/>
  <c r="P197" i="1"/>
  <c r="Q185" i="1"/>
  <c r="P181" i="1"/>
  <c r="Q173" i="1"/>
  <c r="Q165" i="1"/>
  <c r="O187" i="1"/>
  <c r="O167" i="1"/>
  <c r="O151" i="1"/>
  <c r="O182" i="1"/>
  <c r="O166" i="1"/>
  <c r="O208" i="1"/>
  <c r="O197" i="1"/>
  <c r="O181" i="1"/>
  <c r="O165" i="1"/>
  <c r="O149" i="1"/>
  <c r="O204" i="1"/>
  <c r="O176" i="1"/>
  <c r="O191" i="1"/>
  <c r="Q123" i="1"/>
  <c r="Q204" i="1"/>
  <c r="P176" i="1"/>
  <c r="Q131" i="1"/>
  <c r="Q111" i="1"/>
  <c r="P99" i="1"/>
  <c r="P79" i="1"/>
  <c r="P188" i="1"/>
  <c r="Q168" i="1"/>
  <c r="P138" i="1"/>
  <c r="Q130" i="1"/>
  <c r="Q122" i="1"/>
  <c r="Q114" i="1"/>
  <c r="Q106" i="1"/>
  <c r="P94" i="1"/>
  <c r="P86" i="1"/>
  <c r="Q78" i="1"/>
  <c r="P203" i="1"/>
  <c r="P195" i="1"/>
  <c r="P187" i="1"/>
  <c r="P179" i="1"/>
  <c r="P171" i="1"/>
  <c r="P163" i="1"/>
  <c r="P155" i="1"/>
  <c r="Q147" i="1"/>
  <c r="Q133" i="1"/>
  <c r="Q121" i="1"/>
  <c r="Q113" i="1"/>
  <c r="Q105" i="1"/>
  <c r="P93" i="1"/>
  <c r="P85" i="1"/>
  <c r="P77" i="1"/>
  <c r="P127" i="1"/>
  <c r="P107" i="1"/>
  <c r="Q87" i="1"/>
  <c r="Q196" i="1"/>
  <c r="P164" i="1"/>
  <c r="Q152" i="1"/>
  <c r="P144" i="1"/>
  <c r="P125" i="1"/>
  <c r="Q202" i="1"/>
  <c r="Q194" i="1"/>
  <c r="Q186" i="1"/>
  <c r="Q178" i="1"/>
  <c r="Q170" i="1"/>
  <c r="P158" i="1"/>
  <c r="P150" i="1"/>
  <c r="Q142" i="1"/>
  <c r="P209" i="1"/>
  <c r="P140" i="1"/>
  <c r="P132" i="1"/>
  <c r="P124" i="1"/>
  <c r="Q116" i="1"/>
  <c r="P104" i="1"/>
  <c r="Q96" i="1"/>
  <c r="Q88" i="1"/>
  <c r="P80" i="1"/>
  <c r="P76" i="1"/>
  <c r="P201" i="1"/>
  <c r="Q189" i="1"/>
  <c r="P185" i="1"/>
  <c r="Q177" i="1"/>
  <c r="P173" i="1"/>
  <c r="P165" i="1"/>
  <c r="Q157" i="1"/>
  <c r="O183" i="1"/>
  <c r="O158" i="1"/>
  <c r="O161" i="1"/>
  <c r="O184" i="1"/>
  <c r="O202" i="1"/>
  <c r="P204" i="1"/>
  <c r="Q134" i="1"/>
  <c r="P114" i="1"/>
  <c r="Q90" i="1"/>
  <c r="Q199" i="1"/>
  <c r="Q167" i="1"/>
  <c r="P113" i="1"/>
  <c r="Q89" i="1"/>
  <c r="Q172" i="1"/>
  <c r="Q144" i="1"/>
  <c r="Q137" i="1"/>
  <c r="P186" i="1"/>
  <c r="Q162" i="1"/>
  <c r="P142" i="1"/>
  <c r="Q136" i="1"/>
  <c r="Q74" i="1"/>
  <c r="P189" i="1"/>
  <c r="P157" i="1"/>
  <c r="Q145" i="1"/>
  <c r="P141" i="1"/>
  <c r="O160" i="1"/>
  <c r="O168" i="1"/>
  <c r="P123" i="1"/>
  <c r="Q72" i="1"/>
  <c r="P78" i="1"/>
  <c r="P147" i="1"/>
  <c r="Q95" i="1"/>
  <c r="P194" i="1"/>
  <c r="P161" i="1"/>
  <c r="Q141" i="1"/>
  <c r="O163" i="1"/>
  <c r="O209" i="1"/>
  <c r="O145" i="1"/>
  <c r="O200" i="1"/>
  <c r="O148" i="1"/>
  <c r="Q176" i="1"/>
  <c r="Q91" i="1"/>
  <c r="P168" i="1"/>
  <c r="P106" i="1"/>
  <c r="Q82" i="1"/>
  <c r="Q191" i="1"/>
  <c r="Q159" i="1"/>
  <c r="P105" i="1"/>
  <c r="Q81" i="1"/>
  <c r="Q73" i="1"/>
  <c r="P87" i="1"/>
  <c r="Q156" i="1"/>
  <c r="P178" i="1"/>
  <c r="Q154" i="1"/>
  <c r="P128" i="1"/>
  <c r="Q108" i="1"/>
  <c r="P88" i="1"/>
  <c r="Q169" i="1"/>
  <c r="P153" i="1"/>
  <c r="P145" i="1"/>
  <c r="P208" i="1"/>
  <c r="O178" i="1"/>
  <c r="Q180" i="1"/>
  <c r="P122" i="1"/>
  <c r="Q207" i="1"/>
  <c r="P121" i="1"/>
  <c r="P152" i="1"/>
  <c r="P116" i="1"/>
  <c r="Q205" i="1"/>
  <c r="P149" i="1"/>
  <c r="O143" i="1"/>
  <c r="O193" i="1"/>
  <c r="O192" i="1"/>
  <c r="O156" i="1"/>
  <c r="O154" i="1"/>
  <c r="P131" i="1"/>
  <c r="Q200" i="1"/>
  <c r="P130" i="1"/>
  <c r="Q183" i="1"/>
  <c r="P133" i="1"/>
  <c r="Q75" i="1"/>
  <c r="Q119" i="1"/>
  <c r="P196" i="1"/>
  <c r="P202" i="1"/>
  <c r="P170" i="1"/>
  <c r="Q146" i="1"/>
  <c r="Q100" i="1"/>
  <c r="Q80" i="1"/>
  <c r="Q193" i="1"/>
  <c r="Q149" i="1"/>
  <c r="Q208" i="1"/>
  <c r="O177" i="1"/>
  <c r="O186" i="1"/>
  <c r="P111" i="1"/>
  <c r="Q98" i="1"/>
  <c r="Q175" i="1"/>
  <c r="Q97" i="1"/>
  <c r="Q92" i="1"/>
  <c r="P177" i="1"/>
  <c r="Q69" i="1"/>
  <c r="Q5" i="1"/>
  <c r="P69" i="1"/>
  <c r="P5" i="1"/>
  <c r="Q70" i="1"/>
  <c r="Q6" i="1"/>
  <c r="P70" i="1"/>
  <c r="P6" i="1"/>
  <c r="O98" i="1"/>
  <c r="O72" i="1"/>
  <c r="O122" i="1"/>
  <c r="O106" i="1"/>
  <c r="O86" i="1"/>
  <c r="O128" i="1"/>
  <c r="O107" i="1"/>
  <c r="O85" i="1"/>
  <c r="O132" i="1"/>
  <c r="O111" i="1"/>
  <c r="O89" i="1"/>
  <c r="O136" i="1"/>
  <c r="O104" i="1"/>
  <c r="O135" i="1"/>
  <c r="O119" i="1"/>
  <c r="O103" i="1"/>
  <c r="O87" i="1"/>
  <c r="O138" i="1"/>
  <c r="O118" i="1"/>
  <c r="O102" i="1"/>
  <c r="O82" i="1"/>
  <c r="O77" i="1"/>
  <c r="O123" i="1"/>
  <c r="O101" i="1"/>
  <c r="O80" i="1"/>
  <c r="O127" i="1"/>
  <c r="O105" i="1"/>
  <c r="O84" i="1"/>
  <c r="O74" i="1"/>
  <c r="O131" i="1"/>
  <c r="O115" i="1"/>
  <c r="O99" i="1"/>
  <c r="O83" i="1"/>
  <c r="O134" i="1"/>
  <c r="O114" i="1"/>
  <c r="O94" i="1"/>
  <c r="O78" i="1"/>
  <c r="O139" i="1"/>
  <c r="O117" i="1"/>
  <c r="O96" i="1"/>
  <c r="O75" i="1"/>
  <c r="O73" i="1"/>
  <c r="O121" i="1"/>
  <c r="O100" i="1"/>
  <c r="O79" i="1"/>
  <c r="O120" i="1"/>
  <c r="O88" i="1"/>
  <c r="O110" i="1"/>
  <c r="O133" i="1"/>
  <c r="O95" i="1"/>
  <c r="O125" i="1"/>
  <c r="O140" i="1"/>
  <c r="O108" i="1"/>
  <c r="O76" i="1"/>
  <c r="O91" i="1"/>
  <c r="O137" i="1"/>
  <c r="O93" i="1"/>
  <c r="O92" i="1"/>
  <c r="O126" i="1"/>
  <c r="O90" i="1"/>
  <c r="O112" i="1"/>
  <c r="O109" i="1"/>
  <c r="O129" i="1"/>
  <c r="O97" i="1"/>
  <c r="O124" i="1"/>
  <c r="O130" i="1"/>
  <c r="O116" i="1"/>
  <c r="O71" i="1"/>
  <c r="O113" i="1"/>
  <c r="O81" i="1"/>
  <c r="O5" i="1"/>
  <c r="O6" i="1"/>
  <c r="O70" i="1"/>
  <c r="O69" i="1"/>
  <c r="B9" i="1" l="1"/>
  <c r="S9" i="1" s="1"/>
  <c r="B10" i="1"/>
  <c r="S10" i="1" s="1"/>
  <c r="B13" i="1"/>
  <c r="S13" i="1" s="1"/>
  <c r="B16" i="1"/>
  <c r="S16" i="1" s="1"/>
  <c r="B19" i="1"/>
  <c r="S19" i="1" s="1"/>
  <c r="B22" i="1"/>
  <c r="S22" i="1" s="1"/>
  <c r="B25" i="1"/>
  <c r="S25" i="1" s="1"/>
  <c r="B26" i="1"/>
  <c r="S26" i="1" s="1"/>
  <c r="B27" i="1"/>
  <c r="S27" i="1" s="1"/>
  <c r="B30" i="1"/>
  <c r="S30" i="1" s="1"/>
  <c r="B31" i="1"/>
  <c r="S31" i="1" s="1"/>
  <c r="B32" i="1"/>
  <c r="S32" i="1" s="1"/>
  <c r="B33" i="1"/>
  <c r="S33" i="1" s="1"/>
  <c r="B36" i="1"/>
  <c r="S36" i="1" s="1"/>
  <c r="B37" i="1"/>
  <c r="S37" i="1" s="1"/>
  <c r="B38" i="1"/>
  <c r="S38" i="1" s="1"/>
  <c r="B41" i="1"/>
  <c r="S41" i="1" s="1"/>
  <c r="B42" i="1"/>
  <c r="S42" i="1" s="1"/>
  <c r="B43" i="1"/>
  <c r="S43" i="1" s="1"/>
  <c r="B46" i="1"/>
  <c r="S46" i="1" s="1"/>
  <c r="B47" i="1"/>
  <c r="S47" i="1" s="1"/>
  <c r="B48" i="1"/>
  <c r="S48" i="1" s="1"/>
  <c r="B49" i="1"/>
  <c r="S49" i="1" s="1"/>
  <c r="B50" i="1"/>
  <c r="S50" i="1" s="1"/>
  <c r="B51" i="1"/>
  <c r="S51" i="1" s="1"/>
  <c r="B52" i="1"/>
  <c r="S52" i="1" s="1"/>
  <c r="B53" i="1"/>
  <c r="S53" i="1" s="1"/>
  <c r="B54" i="1"/>
  <c r="S54" i="1" s="1"/>
  <c r="B58" i="1"/>
  <c r="S58" i="1" s="1"/>
  <c r="B59" i="1"/>
  <c r="S59" i="1" s="1"/>
  <c r="B60" i="1"/>
  <c r="S60" i="1" s="1"/>
  <c r="B61" i="1"/>
  <c r="S61" i="1" s="1"/>
  <c r="B62" i="1"/>
  <c r="S62" i="1" s="1"/>
  <c r="B65" i="1"/>
  <c r="S65" i="1" s="1"/>
  <c r="B66" i="1"/>
  <c r="S66" i="1" s="1"/>
  <c r="B67" i="1"/>
  <c r="S67" i="1" s="1"/>
  <c r="B23" i="1"/>
  <c r="S23" i="1" s="1"/>
  <c r="B28" i="1"/>
  <c r="S28" i="1" s="1"/>
  <c r="B24" i="1"/>
  <c r="S24" i="1" s="1"/>
  <c r="B29" i="1"/>
  <c r="S29" i="1" s="1"/>
  <c r="B34" i="1"/>
  <c r="S34" i="1" s="1"/>
  <c r="B39" i="1"/>
  <c r="S39" i="1" s="1"/>
  <c r="B35" i="1"/>
  <c r="S35" i="1" s="1"/>
  <c r="B44" i="1"/>
  <c r="S44" i="1" s="1"/>
  <c r="B40" i="1"/>
  <c r="S40" i="1" s="1"/>
  <c r="B45" i="1"/>
  <c r="S45" i="1" s="1"/>
  <c r="B56" i="1"/>
  <c r="S56" i="1" s="1"/>
  <c r="B55" i="1"/>
  <c r="S55" i="1" s="1"/>
  <c r="B57" i="1"/>
  <c r="S57" i="1" s="1"/>
  <c r="B63" i="1"/>
  <c r="S63" i="1" s="1"/>
  <c r="B68" i="1"/>
  <c r="S68" i="1" s="1"/>
  <c r="B64" i="1"/>
  <c r="S64" i="1" s="1"/>
  <c r="B7" i="1"/>
  <c r="S7" i="1" s="1"/>
  <c r="B8" i="1"/>
  <c r="S8" i="1" s="1"/>
  <c r="B11" i="1"/>
  <c r="S11" i="1" s="1"/>
  <c r="B12" i="1"/>
  <c r="S12" i="1" s="1"/>
  <c r="B14" i="1"/>
  <c r="S14" i="1" s="1"/>
  <c r="B15" i="1"/>
  <c r="S15" i="1" s="1"/>
  <c r="B17" i="1"/>
  <c r="S17" i="1" s="1"/>
  <c r="B18" i="1"/>
  <c r="S18" i="1" s="1"/>
  <c r="B20" i="1"/>
  <c r="S20" i="1" s="1"/>
  <c r="B21" i="1"/>
  <c r="S21" i="1" s="1"/>
  <c r="AM57" i="1" l="1"/>
  <c r="N57" i="1"/>
  <c r="L57" i="1"/>
  <c r="AM18" i="1"/>
  <c r="N18" i="1"/>
  <c r="L18" i="1"/>
  <c r="AM12" i="1"/>
  <c r="N12" i="1"/>
  <c r="L12" i="1"/>
  <c r="AM64" i="1"/>
  <c r="N64" i="1"/>
  <c r="L64" i="1"/>
  <c r="AM55" i="1"/>
  <c r="N55" i="1"/>
  <c r="L55" i="1"/>
  <c r="AM44" i="1"/>
  <c r="N44" i="1"/>
  <c r="L44" i="1"/>
  <c r="AM29" i="1"/>
  <c r="N29" i="1"/>
  <c r="L29" i="1"/>
  <c r="AM67" i="1"/>
  <c r="N67" i="1"/>
  <c r="L67" i="1"/>
  <c r="AM61" i="1"/>
  <c r="N61" i="1"/>
  <c r="L61" i="1"/>
  <c r="AM54" i="1"/>
  <c r="N54" i="1"/>
  <c r="L54" i="1"/>
  <c r="AM50" i="1"/>
  <c r="N50" i="1"/>
  <c r="L50" i="1"/>
  <c r="AM46" i="1"/>
  <c r="N46" i="1"/>
  <c r="L46" i="1"/>
  <c r="AM38" i="1"/>
  <c r="N38" i="1"/>
  <c r="L38" i="1"/>
  <c r="AM32" i="1"/>
  <c r="N32" i="1"/>
  <c r="L32" i="1"/>
  <c r="AM26" i="1"/>
  <c r="N26" i="1"/>
  <c r="L26" i="1"/>
  <c r="AM16" i="1"/>
  <c r="N16" i="1"/>
  <c r="L16" i="1"/>
  <c r="AM7" i="1"/>
  <c r="N7" i="1"/>
  <c r="L7" i="1"/>
  <c r="AM17" i="1"/>
  <c r="N17" i="1"/>
  <c r="L17" i="1"/>
  <c r="AM11" i="1"/>
  <c r="N11" i="1"/>
  <c r="L11" i="1"/>
  <c r="AM68" i="1"/>
  <c r="N68" i="1"/>
  <c r="L68" i="1"/>
  <c r="AM56" i="1"/>
  <c r="N56" i="1"/>
  <c r="L56" i="1"/>
  <c r="AM35" i="1"/>
  <c r="N35" i="1"/>
  <c r="L35" i="1"/>
  <c r="AM24" i="1"/>
  <c r="N24" i="1"/>
  <c r="L24" i="1"/>
  <c r="AM66" i="1"/>
  <c r="N66" i="1"/>
  <c r="L66" i="1"/>
  <c r="AM60" i="1"/>
  <c r="N60" i="1"/>
  <c r="L60" i="1"/>
  <c r="AM53" i="1"/>
  <c r="N53" i="1"/>
  <c r="L53" i="1"/>
  <c r="AM49" i="1"/>
  <c r="N49" i="1"/>
  <c r="L49" i="1"/>
  <c r="AM43" i="1"/>
  <c r="N43" i="1"/>
  <c r="L43" i="1"/>
  <c r="AM37" i="1"/>
  <c r="N37" i="1"/>
  <c r="L37" i="1"/>
  <c r="AM31" i="1"/>
  <c r="N31" i="1"/>
  <c r="L31" i="1"/>
  <c r="AM25" i="1"/>
  <c r="N25" i="1"/>
  <c r="L25" i="1"/>
  <c r="AM13" i="1"/>
  <c r="N13" i="1"/>
  <c r="L13" i="1"/>
  <c r="AM20" i="1"/>
  <c r="N20" i="1"/>
  <c r="L20" i="1"/>
  <c r="AM21" i="1"/>
  <c r="N21" i="1"/>
  <c r="L21" i="1"/>
  <c r="AM15" i="1"/>
  <c r="N15" i="1"/>
  <c r="L15" i="1"/>
  <c r="AM8" i="1"/>
  <c r="N8" i="1"/>
  <c r="L8" i="1"/>
  <c r="AM63" i="1"/>
  <c r="N63" i="1"/>
  <c r="L63" i="1"/>
  <c r="AM45" i="1"/>
  <c r="N45" i="1"/>
  <c r="L45" i="1"/>
  <c r="AM39" i="1"/>
  <c r="N39" i="1"/>
  <c r="L39" i="1"/>
  <c r="AM28" i="1"/>
  <c r="N28" i="1"/>
  <c r="L28" i="1"/>
  <c r="AM65" i="1"/>
  <c r="N65" i="1"/>
  <c r="L65" i="1"/>
  <c r="AM59" i="1"/>
  <c r="N59" i="1"/>
  <c r="L59" i="1"/>
  <c r="AM52" i="1"/>
  <c r="N52" i="1"/>
  <c r="L52" i="1"/>
  <c r="AM48" i="1"/>
  <c r="N48" i="1"/>
  <c r="L48" i="1"/>
  <c r="AM42" i="1"/>
  <c r="N42" i="1"/>
  <c r="L42" i="1"/>
  <c r="AM36" i="1"/>
  <c r="N36" i="1"/>
  <c r="L36" i="1"/>
  <c r="AM30" i="1"/>
  <c r="N30" i="1"/>
  <c r="L30" i="1"/>
  <c r="AM22" i="1"/>
  <c r="N22" i="1"/>
  <c r="L22" i="1"/>
  <c r="AM10" i="1"/>
  <c r="N10" i="1"/>
  <c r="L10" i="1"/>
  <c r="AM14" i="1"/>
  <c r="N14" i="1"/>
  <c r="L14" i="1"/>
  <c r="AM40" i="1"/>
  <c r="N40" i="1"/>
  <c r="L40" i="1"/>
  <c r="AM34" i="1"/>
  <c r="N34" i="1"/>
  <c r="L34" i="1"/>
  <c r="AM23" i="1"/>
  <c r="N23" i="1"/>
  <c r="L23" i="1"/>
  <c r="AM62" i="1"/>
  <c r="N62" i="1"/>
  <c r="L62" i="1"/>
  <c r="AM58" i="1"/>
  <c r="N58" i="1"/>
  <c r="L58" i="1"/>
  <c r="AM51" i="1"/>
  <c r="N51" i="1"/>
  <c r="L51" i="1"/>
  <c r="AM47" i="1"/>
  <c r="N47" i="1"/>
  <c r="L47" i="1"/>
  <c r="AM41" i="1"/>
  <c r="N41" i="1"/>
  <c r="L41" i="1"/>
  <c r="AM33" i="1"/>
  <c r="N33" i="1"/>
  <c r="L33" i="1"/>
  <c r="AM27" i="1"/>
  <c r="N27" i="1"/>
  <c r="L27" i="1"/>
  <c r="AM19" i="1"/>
  <c r="N19" i="1"/>
  <c r="L19" i="1"/>
  <c r="AM9" i="1"/>
  <c r="N9" i="1"/>
  <c r="L9" i="1"/>
  <c r="U64" i="1"/>
  <c r="U29" i="1"/>
  <c r="U54" i="1"/>
  <c r="U38" i="1"/>
  <c r="U16" i="1"/>
  <c r="U17" i="1"/>
  <c r="U11" i="1"/>
  <c r="U68" i="1"/>
  <c r="U56" i="1"/>
  <c r="U35" i="1"/>
  <c r="U24" i="1"/>
  <c r="U66" i="1"/>
  <c r="U60" i="1"/>
  <c r="U53" i="1"/>
  <c r="U49" i="1"/>
  <c r="U43" i="1"/>
  <c r="U37" i="1"/>
  <c r="U31" i="1"/>
  <c r="U25" i="1"/>
  <c r="U13" i="1"/>
  <c r="U12" i="1"/>
  <c r="U44" i="1"/>
  <c r="U61" i="1"/>
  <c r="U46" i="1"/>
  <c r="U26" i="1"/>
  <c r="U21" i="1"/>
  <c r="U15" i="1"/>
  <c r="U8" i="1"/>
  <c r="U63" i="1"/>
  <c r="U45" i="1"/>
  <c r="U39" i="1"/>
  <c r="U28" i="1"/>
  <c r="U65" i="1"/>
  <c r="U59" i="1"/>
  <c r="U52" i="1"/>
  <c r="U48" i="1"/>
  <c r="U42" i="1"/>
  <c r="U36" i="1"/>
  <c r="U30" i="1"/>
  <c r="U22" i="1"/>
  <c r="U10" i="1"/>
  <c r="U18" i="1"/>
  <c r="U55" i="1"/>
  <c r="U67" i="1"/>
  <c r="U50" i="1"/>
  <c r="U32" i="1"/>
  <c r="U20" i="1"/>
  <c r="U14" i="1"/>
  <c r="U7" i="1"/>
  <c r="U57" i="1"/>
  <c r="U40" i="1"/>
  <c r="U34" i="1"/>
  <c r="U23" i="1"/>
  <c r="U62" i="1"/>
  <c r="U58" i="1"/>
  <c r="U51" i="1"/>
  <c r="U47" i="1"/>
  <c r="U41" i="1"/>
  <c r="U33" i="1"/>
  <c r="U27" i="1"/>
  <c r="U19" i="1"/>
  <c r="U9" i="1"/>
  <c r="AO18" i="1"/>
  <c r="W18" i="1"/>
  <c r="AO12" i="1"/>
  <c r="W12" i="1"/>
  <c r="AO64" i="1"/>
  <c r="W64" i="1"/>
  <c r="AO55" i="1"/>
  <c r="W55" i="1"/>
  <c r="AO44" i="1"/>
  <c r="W44" i="1"/>
  <c r="AO29" i="1"/>
  <c r="W29" i="1"/>
  <c r="AO67" i="1"/>
  <c r="W67" i="1"/>
  <c r="AO61" i="1"/>
  <c r="W61" i="1"/>
  <c r="AO54" i="1"/>
  <c r="W54" i="1"/>
  <c r="AO50" i="1"/>
  <c r="W50" i="1"/>
  <c r="AO46" i="1"/>
  <c r="W46" i="1"/>
  <c r="AO38" i="1"/>
  <c r="W38" i="1"/>
  <c r="AO32" i="1"/>
  <c r="W32" i="1"/>
  <c r="AO26" i="1"/>
  <c r="W26" i="1"/>
  <c r="AO16" i="1"/>
  <c r="W16" i="1"/>
  <c r="AO17" i="1"/>
  <c r="W17" i="1"/>
  <c r="AO11" i="1"/>
  <c r="W11" i="1"/>
  <c r="AO68" i="1"/>
  <c r="W68" i="1"/>
  <c r="AO56" i="1"/>
  <c r="W56" i="1"/>
  <c r="AO35" i="1"/>
  <c r="W35" i="1"/>
  <c r="AO24" i="1"/>
  <c r="W24" i="1"/>
  <c r="AO66" i="1"/>
  <c r="W66" i="1"/>
  <c r="AO60" i="1"/>
  <c r="W60" i="1"/>
  <c r="AO53" i="1"/>
  <c r="W53" i="1"/>
  <c r="AO49" i="1"/>
  <c r="W49" i="1"/>
  <c r="AO43" i="1"/>
  <c r="W43" i="1"/>
  <c r="AO37" i="1"/>
  <c r="W37" i="1"/>
  <c r="AO31" i="1"/>
  <c r="W31" i="1"/>
  <c r="AO25" i="1"/>
  <c r="W25" i="1"/>
  <c r="AO13" i="1"/>
  <c r="W13" i="1"/>
  <c r="AO21" i="1"/>
  <c r="W21" i="1"/>
  <c r="AO15" i="1"/>
  <c r="W15" i="1"/>
  <c r="AO8" i="1"/>
  <c r="W8" i="1"/>
  <c r="AO63" i="1"/>
  <c r="W63" i="1"/>
  <c r="AO45" i="1"/>
  <c r="W45" i="1"/>
  <c r="AO39" i="1"/>
  <c r="W39" i="1"/>
  <c r="AO28" i="1"/>
  <c r="W28" i="1"/>
  <c r="AO65" i="1"/>
  <c r="W65" i="1"/>
  <c r="AO59" i="1"/>
  <c r="W59" i="1"/>
  <c r="AO52" i="1"/>
  <c r="W52" i="1"/>
  <c r="AO48" i="1"/>
  <c r="W48" i="1"/>
  <c r="AO42" i="1"/>
  <c r="W42" i="1"/>
  <c r="AO36" i="1"/>
  <c r="W36" i="1"/>
  <c r="AO30" i="1"/>
  <c r="W30" i="1"/>
  <c r="AO22" i="1"/>
  <c r="W22" i="1"/>
  <c r="AO10" i="1"/>
  <c r="W10" i="1"/>
  <c r="AO20" i="1"/>
  <c r="W20" i="1"/>
  <c r="AO14" i="1"/>
  <c r="W14" i="1"/>
  <c r="AO7" i="1"/>
  <c r="W7" i="1"/>
  <c r="AO57" i="1"/>
  <c r="W57" i="1"/>
  <c r="AO40" i="1"/>
  <c r="W40" i="1"/>
  <c r="AO34" i="1"/>
  <c r="W34" i="1"/>
  <c r="AO23" i="1"/>
  <c r="W23" i="1"/>
  <c r="AO62" i="1"/>
  <c r="W62" i="1"/>
  <c r="AO58" i="1"/>
  <c r="W58" i="1"/>
  <c r="AO51" i="1"/>
  <c r="W51" i="1"/>
  <c r="AO47" i="1"/>
  <c r="W47" i="1"/>
  <c r="AO41" i="1"/>
  <c r="W41" i="1"/>
  <c r="AO33" i="1"/>
  <c r="W33" i="1"/>
  <c r="AO27" i="1"/>
  <c r="W27" i="1"/>
  <c r="AO19" i="1"/>
  <c r="W19" i="1"/>
  <c r="AO9" i="1"/>
  <c r="W9" i="1"/>
  <c r="Y18" i="1"/>
  <c r="AQ18" i="1"/>
  <c r="Y55" i="1"/>
  <c r="AQ55" i="1"/>
  <c r="Y67" i="1"/>
  <c r="AQ67" i="1"/>
  <c r="Y50" i="1"/>
  <c r="AQ50" i="1"/>
  <c r="Y38" i="1"/>
  <c r="AQ38" i="1"/>
  <c r="Y26" i="1"/>
  <c r="AQ26" i="1"/>
  <c r="Y16" i="1"/>
  <c r="AQ16" i="1"/>
  <c r="Y17" i="1"/>
  <c r="AQ17" i="1"/>
  <c r="Y11" i="1"/>
  <c r="AQ11" i="1"/>
  <c r="Y68" i="1"/>
  <c r="AQ68" i="1"/>
  <c r="Y56" i="1"/>
  <c r="AQ56" i="1"/>
  <c r="Y35" i="1"/>
  <c r="AQ35" i="1"/>
  <c r="Y24" i="1"/>
  <c r="AQ24" i="1"/>
  <c r="Y66" i="1"/>
  <c r="AQ66" i="1"/>
  <c r="Y60" i="1"/>
  <c r="AQ60" i="1"/>
  <c r="Y53" i="1"/>
  <c r="AQ53" i="1"/>
  <c r="Y49" i="1"/>
  <c r="AQ49" i="1"/>
  <c r="Y43" i="1"/>
  <c r="AQ43" i="1"/>
  <c r="Y37" i="1"/>
  <c r="AQ37" i="1"/>
  <c r="Y31" i="1"/>
  <c r="AQ31" i="1"/>
  <c r="Y25" i="1"/>
  <c r="AQ25" i="1"/>
  <c r="Y13" i="1"/>
  <c r="AQ13" i="1"/>
  <c r="Y12" i="1"/>
  <c r="AQ12" i="1"/>
  <c r="Y44" i="1"/>
  <c r="AQ44" i="1"/>
  <c r="Y61" i="1"/>
  <c r="AQ61" i="1"/>
  <c r="Y46" i="1"/>
  <c r="AQ46" i="1"/>
  <c r="Y21" i="1"/>
  <c r="AQ21" i="1"/>
  <c r="Y8" i="1"/>
  <c r="AQ8" i="1"/>
  <c r="Y45" i="1"/>
  <c r="AQ45" i="1"/>
  <c r="Y39" i="1"/>
  <c r="AQ39" i="1"/>
  <c r="Y28" i="1"/>
  <c r="AQ28" i="1"/>
  <c r="Y65" i="1"/>
  <c r="AQ65" i="1"/>
  <c r="Y59" i="1"/>
  <c r="AQ59" i="1"/>
  <c r="Y52" i="1"/>
  <c r="AQ52" i="1"/>
  <c r="Y48" i="1"/>
  <c r="AQ48" i="1"/>
  <c r="Y42" i="1"/>
  <c r="AQ42" i="1"/>
  <c r="Y36" i="1"/>
  <c r="AQ36" i="1"/>
  <c r="Y30" i="1"/>
  <c r="AQ30" i="1"/>
  <c r="Y22" i="1"/>
  <c r="AQ22" i="1"/>
  <c r="Y10" i="1"/>
  <c r="AQ10" i="1"/>
  <c r="Y64" i="1"/>
  <c r="AQ64" i="1"/>
  <c r="Y29" i="1"/>
  <c r="AQ29" i="1"/>
  <c r="Y54" i="1"/>
  <c r="AQ54" i="1"/>
  <c r="Y32" i="1"/>
  <c r="AQ32" i="1"/>
  <c r="Y15" i="1"/>
  <c r="AQ15" i="1"/>
  <c r="Y63" i="1"/>
  <c r="AQ63" i="1"/>
  <c r="Y20" i="1"/>
  <c r="AQ20" i="1"/>
  <c r="Y14" i="1"/>
  <c r="AQ14" i="1"/>
  <c r="Y7" i="1"/>
  <c r="AQ7" i="1"/>
  <c r="Y57" i="1"/>
  <c r="AQ57" i="1"/>
  <c r="Y40" i="1"/>
  <c r="AQ40" i="1"/>
  <c r="Y34" i="1"/>
  <c r="AQ34" i="1"/>
  <c r="Y23" i="1"/>
  <c r="AQ23" i="1"/>
  <c r="Y62" i="1"/>
  <c r="AQ62" i="1"/>
  <c r="Y58" i="1"/>
  <c r="AQ58" i="1"/>
  <c r="Y51" i="1"/>
  <c r="AQ51" i="1"/>
  <c r="Y47" i="1"/>
  <c r="AQ47" i="1"/>
  <c r="Y41" i="1"/>
  <c r="AQ41" i="1"/>
  <c r="Y33" i="1"/>
  <c r="AQ33" i="1"/>
  <c r="Y27" i="1"/>
  <c r="AQ27" i="1"/>
  <c r="Y19" i="1"/>
  <c r="AQ19" i="1"/>
  <c r="Y9" i="1"/>
  <c r="AQ9" i="1"/>
  <c r="AA21" i="1"/>
  <c r="AS21" i="1"/>
  <c r="AA18" i="1"/>
  <c r="AS18" i="1"/>
  <c r="AA15" i="1"/>
  <c r="AS15" i="1"/>
  <c r="AA12" i="1"/>
  <c r="AS12" i="1"/>
  <c r="AA8" i="1"/>
  <c r="AS8" i="1"/>
  <c r="AA68" i="1"/>
  <c r="AS68" i="1"/>
  <c r="AA56" i="1"/>
  <c r="AS56" i="1"/>
  <c r="AA39" i="1"/>
  <c r="AS39" i="1"/>
  <c r="AA29" i="1"/>
  <c r="AS29" i="1"/>
  <c r="AA62" i="1"/>
  <c r="AS62" i="1"/>
  <c r="AA58" i="1"/>
  <c r="AS58" i="1"/>
  <c r="AA51" i="1"/>
  <c r="AS51" i="1"/>
  <c r="AA47" i="1"/>
  <c r="AS47" i="1"/>
  <c r="AA41" i="1"/>
  <c r="AS41" i="1"/>
  <c r="AA33" i="1"/>
  <c r="AS33" i="1"/>
  <c r="AA27" i="1"/>
  <c r="AS27" i="1"/>
  <c r="AA19" i="1"/>
  <c r="AS19" i="1"/>
  <c r="AA9" i="1"/>
  <c r="AS9" i="1"/>
  <c r="AA63" i="1"/>
  <c r="AS63" i="1"/>
  <c r="AA44" i="1"/>
  <c r="AS44" i="1"/>
  <c r="AA24" i="1"/>
  <c r="AS24" i="1"/>
  <c r="AA23" i="1"/>
  <c r="AS23" i="1"/>
  <c r="AA67" i="1"/>
  <c r="AS67" i="1"/>
  <c r="AA61" i="1"/>
  <c r="AS61" i="1"/>
  <c r="AA54" i="1"/>
  <c r="AS54" i="1"/>
  <c r="AA50" i="1"/>
  <c r="AS50" i="1"/>
  <c r="AA46" i="1"/>
  <c r="AS46" i="1"/>
  <c r="AA38" i="1"/>
  <c r="AS38" i="1"/>
  <c r="AA32" i="1"/>
  <c r="AS32" i="1"/>
  <c r="AA26" i="1"/>
  <c r="AS26" i="1"/>
  <c r="AA16" i="1"/>
  <c r="AS16" i="1"/>
  <c r="AA17" i="1"/>
  <c r="AS17" i="1"/>
  <c r="AA14" i="1"/>
  <c r="AS14" i="1"/>
  <c r="AA7" i="1"/>
  <c r="AS7" i="1"/>
  <c r="AA57" i="1"/>
  <c r="AS57" i="1"/>
  <c r="AA45" i="1"/>
  <c r="AS45" i="1"/>
  <c r="AA35" i="1"/>
  <c r="AS35" i="1"/>
  <c r="AA66" i="1"/>
  <c r="AS66" i="1"/>
  <c r="AA60" i="1"/>
  <c r="AS60" i="1"/>
  <c r="AA53" i="1"/>
  <c r="AS53" i="1"/>
  <c r="AA49" i="1"/>
  <c r="AS49" i="1"/>
  <c r="AA43" i="1"/>
  <c r="AS43" i="1"/>
  <c r="AA37" i="1"/>
  <c r="AS37" i="1"/>
  <c r="AA31" i="1"/>
  <c r="AS31" i="1"/>
  <c r="AA25" i="1"/>
  <c r="AS25" i="1"/>
  <c r="AA13" i="1"/>
  <c r="AS13" i="1"/>
  <c r="AA20" i="1"/>
  <c r="AS20" i="1"/>
  <c r="AA11" i="1"/>
  <c r="AS11" i="1"/>
  <c r="AA64" i="1"/>
  <c r="AS64" i="1"/>
  <c r="AA55" i="1"/>
  <c r="AS55" i="1"/>
  <c r="AA40" i="1"/>
  <c r="AS40" i="1"/>
  <c r="AA34" i="1"/>
  <c r="AS34" i="1"/>
  <c r="AA28" i="1"/>
  <c r="AS28" i="1"/>
  <c r="AA65" i="1"/>
  <c r="AS65" i="1"/>
  <c r="AA59" i="1"/>
  <c r="AS59" i="1"/>
  <c r="AA52" i="1"/>
  <c r="AS52" i="1"/>
  <c r="AA48" i="1"/>
  <c r="AS48" i="1"/>
  <c r="AA42" i="1"/>
  <c r="AS42" i="1"/>
  <c r="AA36" i="1"/>
  <c r="AS36" i="1"/>
  <c r="AA30" i="1"/>
  <c r="AS30" i="1"/>
  <c r="AA22" i="1"/>
  <c r="AS22" i="1"/>
  <c r="AA10" i="1"/>
  <c r="AS10" i="1"/>
  <c r="AU20" i="1"/>
  <c r="AU40" i="1"/>
  <c r="AU65" i="1"/>
  <c r="AU44" i="1"/>
  <c r="AU24" i="1"/>
  <c r="AU23" i="1"/>
  <c r="AU67" i="1"/>
  <c r="AU61" i="1"/>
  <c r="AU17" i="1"/>
  <c r="AU14" i="1"/>
  <c r="AU7" i="1"/>
  <c r="AU57" i="1"/>
  <c r="AU45" i="1"/>
  <c r="AU35" i="1"/>
  <c r="AU66" i="1"/>
  <c r="AU60" i="1"/>
  <c r="AU53" i="1"/>
  <c r="AU49" i="1"/>
  <c r="AU43" i="1"/>
  <c r="AU37" i="1"/>
  <c r="AU31" i="1"/>
  <c r="AU25" i="1"/>
  <c r="AU13" i="1"/>
  <c r="AU11" i="1"/>
  <c r="AU55" i="1"/>
  <c r="AU28" i="1"/>
  <c r="AU52" i="1"/>
  <c r="AU48" i="1"/>
  <c r="AU42" i="1"/>
  <c r="AU36" i="1"/>
  <c r="AU30" i="1"/>
  <c r="AU22" i="1"/>
  <c r="AU10" i="1"/>
  <c r="AU21" i="1"/>
  <c r="AU18" i="1"/>
  <c r="AU15" i="1"/>
  <c r="AU12" i="1"/>
  <c r="AU8" i="1"/>
  <c r="AU68" i="1"/>
  <c r="AU56" i="1"/>
  <c r="AU39" i="1"/>
  <c r="AU29" i="1"/>
  <c r="AU62" i="1"/>
  <c r="AU58" i="1"/>
  <c r="AU51" i="1"/>
  <c r="AU47" i="1"/>
  <c r="AU41" i="1"/>
  <c r="AU33" i="1"/>
  <c r="AU27" i="1"/>
  <c r="AU19" i="1"/>
  <c r="AU9" i="1"/>
  <c r="AU64" i="1"/>
  <c r="AU34" i="1"/>
  <c r="AU59" i="1"/>
  <c r="AU63" i="1"/>
  <c r="AU54" i="1"/>
  <c r="AU50" i="1"/>
  <c r="AU46" i="1"/>
  <c r="AU38" i="1"/>
  <c r="AU32" i="1"/>
  <c r="AU26" i="1"/>
  <c r="AU16" i="1"/>
  <c r="AC63" i="1"/>
  <c r="AC44" i="1"/>
  <c r="AC24" i="1"/>
  <c r="AC67" i="1"/>
  <c r="AC61" i="1"/>
  <c r="AC54" i="1"/>
  <c r="AC50" i="1"/>
  <c r="AC46" i="1"/>
  <c r="AC38" i="1"/>
  <c r="AC32" i="1"/>
  <c r="AC26" i="1"/>
  <c r="AC16" i="1"/>
  <c r="AC17" i="1"/>
  <c r="AC14" i="1"/>
  <c r="AC7" i="1"/>
  <c r="AC57" i="1"/>
  <c r="AC45" i="1"/>
  <c r="AC35" i="1"/>
  <c r="AC66" i="1"/>
  <c r="AC60" i="1"/>
  <c r="AC53" i="1"/>
  <c r="AC49" i="1"/>
  <c r="AC43" i="1"/>
  <c r="AC37" i="1"/>
  <c r="AC31" i="1"/>
  <c r="AC25" i="1"/>
  <c r="AC13" i="1"/>
  <c r="AC20" i="1"/>
  <c r="AC11" i="1"/>
  <c r="AC64" i="1"/>
  <c r="AC55" i="1"/>
  <c r="AC40" i="1"/>
  <c r="AC34" i="1"/>
  <c r="AC28" i="1"/>
  <c r="AC65" i="1"/>
  <c r="AC59" i="1"/>
  <c r="AC52" i="1"/>
  <c r="AC48" i="1"/>
  <c r="AC42" i="1"/>
  <c r="AC36" i="1"/>
  <c r="AC30" i="1"/>
  <c r="AC22" i="1"/>
  <c r="AC10" i="1"/>
  <c r="AC23" i="1"/>
  <c r="AC21" i="1"/>
  <c r="AC18" i="1"/>
  <c r="AC15" i="1"/>
  <c r="AC12" i="1"/>
  <c r="AC8" i="1"/>
  <c r="AC68" i="1"/>
  <c r="AC56" i="1"/>
  <c r="AC39" i="1"/>
  <c r="AC29" i="1"/>
  <c r="AC62" i="1"/>
  <c r="AC58" i="1"/>
  <c r="AC51" i="1"/>
  <c r="AC47" i="1"/>
  <c r="AC41" i="1"/>
  <c r="AC33" i="1"/>
  <c r="AC27" i="1"/>
  <c r="AC19" i="1"/>
  <c r="AC9" i="1"/>
  <c r="AE63" i="1"/>
  <c r="AW63" i="1"/>
  <c r="AE24" i="1"/>
  <c r="AW24" i="1"/>
  <c r="AE21" i="1"/>
  <c r="AW21" i="1"/>
  <c r="AE18" i="1"/>
  <c r="AW18" i="1"/>
  <c r="AE15" i="1"/>
  <c r="AW15" i="1"/>
  <c r="AE12" i="1"/>
  <c r="AW12" i="1"/>
  <c r="AE8" i="1"/>
  <c r="AW8" i="1"/>
  <c r="AE68" i="1"/>
  <c r="AW68" i="1"/>
  <c r="AE56" i="1"/>
  <c r="AW56" i="1"/>
  <c r="AE39" i="1"/>
  <c r="AW39" i="1"/>
  <c r="AE29" i="1"/>
  <c r="AW29" i="1"/>
  <c r="AE62" i="1"/>
  <c r="AW62" i="1"/>
  <c r="AE58" i="1"/>
  <c r="AW58" i="1"/>
  <c r="AE51" i="1"/>
  <c r="AW51" i="1"/>
  <c r="AE47" i="1"/>
  <c r="AW47" i="1"/>
  <c r="AE41" i="1"/>
  <c r="AW41" i="1"/>
  <c r="AE33" i="1"/>
  <c r="AW33" i="1"/>
  <c r="AE27" i="1"/>
  <c r="AW27" i="1"/>
  <c r="AE19" i="1"/>
  <c r="AW19" i="1"/>
  <c r="AE9" i="1"/>
  <c r="AW9" i="1"/>
  <c r="AE44" i="1"/>
  <c r="AW44" i="1"/>
  <c r="AE67" i="1"/>
  <c r="AW67" i="1"/>
  <c r="AE61" i="1"/>
  <c r="AW61" i="1"/>
  <c r="AE54" i="1"/>
  <c r="AW54" i="1"/>
  <c r="AE50" i="1"/>
  <c r="AW50" i="1"/>
  <c r="AE46" i="1"/>
  <c r="AW46" i="1"/>
  <c r="AE38" i="1"/>
  <c r="AW38" i="1"/>
  <c r="AE32" i="1"/>
  <c r="AW32" i="1"/>
  <c r="AE26" i="1"/>
  <c r="AW26" i="1"/>
  <c r="AE16" i="1"/>
  <c r="AW16" i="1"/>
  <c r="AE23" i="1"/>
  <c r="AW23" i="1"/>
  <c r="AE17" i="1"/>
  <c r="AW17" i="1"/>
  <c r="AE14" i="1"/>
  <c r="AW14" i="1"/>
  <c r="AE7" i="1"/>
  <c r="AW7" i="1"/>
  <c r="AE57" i="1"/>
  <c r="AW57" i="1"/>
  <c r="AE45" i="1"/>
  <c r="AW45" i="1"/>
  <c r="AE35" i="1"/>
  <c r="AW35" i="1"/>
  <c r="AE66" i="1"/>
  <c r="AW66" i="1"/>
  <c r="AE60" i="1"/>
  <c r="AW60" i="1"/>
  <c r="AE53" i="1"/>
  <c r="AW53" i="1"/>
  <c r="AE49" i="1"/>
  <c r="AW49" i="1"/>
  <c r="AE43" i="1"/>
  <c r="AW43" i="1"/>
  <c r="AE37" i="1"/>
  <c r="AW37" i="1"/>
  <c r="AE31" i="1"/>
  <c r="AW31" i="1"/>
  <c r="AE25" i="1"/>
  <c r="AW25" i="1"/>
  <c r="AE13" i="1"/>
  <c r="AW13" i="1"/>
  <c r="AE20" i="1"/>
  <c r="AW20" i="1"/>
  <c r="AE11" i="1"/>
  <c r="AW11" i="1"/>
  <c r="AE64" i="1"/>
  <c r="AW64" i="1"/>
  <c r="AE55" i="1"/>
  <c r="AW55" i="1"/>
  <c r="AE40" i="1"/>
  <c r="AW40" i="1"/>
  <c r="AE34" i="1"/>
  <c r="AW34" i="1"/>
  <c r="AE28" i="1"/>
  <c r="AW28" i="1"/>
  <c r="AE65" i="1"/>
  <c r="AW65" i="1"/>
  <c r="AE59" i="1"/>
  <c r="AW59" i="1"/>
  <c r="AE52" i="1"/>
  <c r="AW52" i="1"/>
  <c r="AE48" i="1"/>
  <c r="AW48" i="1"/>
  <c r="AE42" i="1"/>
  <c r="AW42" i="1"/>
  <c r="AE36" i="1"/>
  <c r="AW36" i="1"/>
  <c r="AE30" i="1"/>
  <c r="AW30" i="1"/>
  <c r="AE22" i="1"/>
  <c r="AW22" i="1"/>
  <c r="AE10" i="1"/>
  <c r="AW10" i="1"/>
  <c r="AY21" i="1"/>
  <c r="AY15" i="1"/>
  <c r="AY8" i="1"/>
  <c r="AY68" i="1"/>
  <c r="AY29" i="1"/>
  <c r="AY58" i="1"/>
  <c r="AY51" i="1"/>
  <c r="AY47" i="1"/>
  <c r="AY41" i="1"/>
  <c r="AY33" i="1"/>
  <c r="AY27" i="1"/>
  <c r="AY19" i="1"/>
  <c r="AY9" i="1"/>
  <c r="AY63" i="1"/>
  <c r="AY44" i="1"/>
  <c r="AY24" i="1"/>
  <c r="AY67" i="1"/>
  <c r="AY61" i="1"/>
  <c r="AY54" i="1"/>
  <c r="AY50" i="1"/>
  <c r="AY46" i="1"/>
  <c r="AY38" i="1"/>
  <c r="AY32" i="1"/>
  <c r="AY26" i="1"/>
  <c r="AY16" i="1"/>
  <c r="AY17" i="1"/>
  <c r="AY14" i="1"/>
  <c r="AY7" i="1"/>
  <c r="AY57" i="1"/>
  <c r="AY45" i="1"/>
  <c r="AY35" i="1"/>
  <c r="AY66" i="1"/>
  <c r="AY60" i="1"/>
  <c r="AY53" i="1"/>
  <c r="AY49" i="1"/>
  <c r="AY43" i="1"/>
  <c r="AY37" i="1"/>
  <c r="AY31" i="1"/>
  <c r="AY25" i="1"/>
  <c r="AY13" i="1"/>
  <c r="AY18" i="1"/>
  <c r="AY12" i="1"/>
  <c r="AY56" i="1"/>
  <c r="AY39" i="1"/>
  <c r="AY62" i="1"/>
  <c r="AY23" i="1"/>
  <c r="AY20" i="1"/>
  <c r="AY11" i="1"/>
  <c r="AY64" i="1"/>
  <c r="AY55" i="1"/>
  <c r="AY40" i="1"/>
  <c r="AY34" i="1"/>
  <c r="AY28" i="1"/>
  <c r="AY65" i="1"/>
  <c r="AY59" i="1"/>
  <c r="AY52" i="1"/>
  <c r="AY48" i="1"/>
  <c r="AY42" i="1"/>
  <c r="AY36" i="1"/>
  <c r="AY30" i="1"/>
  <c r="AY22" i="1"/>
  <c r="AY10" i="1"/>
  <c r="AG24" i="1"/>
  <c r="AG61" i="1"/>
  <c r="AG46" i="1"/>
  <c r="AG26" i="1"/>
  <c r="AG17" i="1"/>
  <c r="AG7" i="1"/>
  <c r="AG45" i="1"/>
  <c r="AG66" i="1"/>
  <c r="AG60" i="1"/>
  <c r="AG53" i="1"/>
  <c r="AG49" i="1"/>
  <c r="AG43" i="1"/>
  <c r="AG37" i="1"/>
  <c r="AG31" i="1"/>
  <c r="AG25" i="1"/>
  <c r="AG13" i="1"/>
  <c r="AG54" i="1"/>
  <c r="AG32" i="1"/>
  <c r="AG57" i="1"/>
  <c r="AG20" i="1"/>
  <c r="AG11" i="1"/>
  <c r="AG64" i="1"/>
  <c r="AG55" i="1"/>
  <c r="AG40" i="1"/>
  <c r="AG34" i="1"/>
  <c r="AG28" i="1"/>
  <c r="AG65" i="1"/>
  <c r="AG59" i="1"/>
  <c r="AG52" i="1"/>
  <c r="AG48" i="1"/>
  <c r="AG42" i="1"/>
  <c r="AG36" i="1"/>
  <c r="AG30" i="1"/>
  <c r="AG22" i="1"/>
  <c r="AG10" i="1"/>
  <c r="AG63" i="1"/>
  <c r="AG44" i="1"/>
  <c r="AG23" i="1"/>
  <c r="AG67" i="1"/>
  <c r="AG50" i="1"/>
  <c r="AG38" i="1"/>
  <c r="AG16" i="1"/>
  <c r="AG14" i="1"/>
  <c r="AG35" i="1"/>
  <c r="AG21" i="1"/>
  <c r="AG18" i="1"/>
  <c r="AG15" i="1"/>
  <c r="AG12" i="1"/>
  <c r="AG8" i="1"/>
  <c r="AG68" i="1"/>
  <c r="AG56" i="1"/>
  <c r="AG39" i="1"/>
  <c r="AG29" i="1"/>
  <c r="AG62" i="1"/>
  <c r="AG58" i="1"/>
  <c r="AG51" i="1"/>
  <c r="AG47" i="1"/>
  <c r="AG41" i="1"/>
  <c r="AG33" i="1"/>
  <c r="AG27" i="1"/>
  <c r="AG19" i="1"/>
  <c r="AG9" i="1"/>
  <c r="AI11" i="1"/>
  <c r="BA11" i="1"/>
  <c r="AI8" i="1"/>
  <c r="BA8" i="1"/>
  <c r="AI28" i="1"/>
  <c r="BA28" i="1"/>
  <c r="AI21" i="1"/>
  <c r="BA21" i="1"/>
  <c r="AI20" i="1"/>
  <c r="BA20" i="1"/>
  <c r="AI17" i="1"/>
  <c r="BA17" i="1"/>
  <c r="AI15" i="1"/>
  <c r="BA15" i="1"/>
  <c r="AI14" i="1"/>
  <c r="BA14" i="1"/>
  <c r="AI68" i="1"/>
  <c r="BA68" i="1"/>
  <c r="AI57" i="1"/>
  <c r="BA57" i="1"/>
  <c r="AI56" i="1"/>
  <c r="BA56" i="1"/>
  <c r="AI39" i="1"/>
  <c r="BA39" i="1"/>
  <c r="AI29" i="1"/>
  <c r="BA29" i="1"/>
  <c r="AI62" i="1"/>
  <c r="BA62" i="1"/>
  <c r="AI58" i="1"/>
  <c r="BA58" i="1"/>
  <c r="AI51" i="1"/>
  <c r="BA51" i="1"/>
  <c r="AI47" i="1"/>
  <c r="BA47" i="1"/>
  <c r="AI41" i="1"/>
  <c r="BA41" i="1"/>
  <c r="AI33" i="1"/>
  <c r="BA33" i="1"/>
  <c r="AI27" i="1"/>
  <c r="BA27" i="1"/>
  <c r="AI19" i="1"/>
  <c r="BA19" i="1"/>
  <c r="AI9" i="1"/>
  <c r="BA9" i="1"/>
  <c r="AI44" i="1"/>
  <c r="BA44" i="1"/>
  <c r="AI24" i="1"/>
  <c r="BA24" i="1"/>
  <c r="AI67" i="1"/>
  <c r="BA67" i="1"/>
  <c r="AI61" i="1"/>
  <c r="BA61" i="1"/>
  <c r="AI54" i="1"/>
  <c r="BA54" i="1"/>
  <c r="AI50" i="1"/>
  <c r="BA50" i="1"/>
  <c r="AI46" i="1"/>
  <c r="BA46" i="1"/>
  <c r="AI38" i="1"/>
  <c r="BA38" i="1"/>
  <c r="AI32" i="1"/>
  <c r="BA32" i="1"/>
  <c r="AI26" i="1"/>
  <c r="BA26" i="1"/>
  <c r="AI16" i="1"/>
  <c r="BA16" i="1"/>
  <c r="AI18" i="1"/>
  <c r="BA18" i="1"/>
  <c r="AI7" i="1"/>
  <c r="BA7" i="1"/>
  <c r="AI55" i="1"/>
  <c r="BA55" i="1"/>
  <c r="AI45" i="1"/>
  <c r="BA45" i="1"/>
  <c r="AI35" i="1"/>
  <c r="BA35" i="1"/>
  <c r="AI23" i="1"/>
  <c r="BA23" i="1"/>
  <c r="AI66" i="1"/>
  <c r="BA66" i="1"/>
  <c r="AI60" i="1"/>
  <c r="BA60" i="1"/>
  <c r="AI53" i="1"/>
  <c r="BA53" i="1"/>
  <c r="AI49" i="1"/>
  <c r="BA49" i="1"/>
  <c r="AI43" i="1"/>
  <c r="BA43" i="1"/>
  <c r="AI37" i="1"/>
  <c r="BA37" i="1"/>
  <c r="AI31" i="1"/>
  <c r="BA31" i="1"/>
  <c r="AI25" i="1"/>
  <c r="BA25" i="1"/>
  <c r="AI13" i="1"/>
  <c r="BA13" i="1"/>
  <c r="AI12" i="1"/>
  <c r="BA12" i="1"/>
  <c r="AI64" i="1"/>
  <c r="BA64" i="1"/>
  <c r="AI63" i="1"/>
  <c r="BA63" i="1"/>
  <c r="AI40" i="1"/>
  <c r="BA40" i="1"/>
  <c r="AI34" i="1"/>
  <c r="BA34" i="1"/>
  <c r="AI65" i="1"/>
  <c r="BA65" i="1"/>
  <c r="AI59" i="1"/>
  <c r="BA59" i="1"/>
  <c r="AI52" i="1"/>
  <c r="BA52" i="1"/>
  <c r="AI48" i="1"/>
  <c r="BA48" i="1"/>
  <c r="AI42" i="1"/>
  <c r="BA42" i="1"/>
  <c r="AI36" i="1"/>
  <c r="BA36" i="1"/>
  <c r="AI30" i="1"/>
  <c r="BA30" i="1"/>
  <c r="AI22" i="1"/>
  <c r="BA22" i="1"/>
  <c r="AI10" i="1"/>
  <c r="BA10" i="1"/>
  <c r="Q20" i="1"/>
  <c r="P20" i="1"/>
  <c r="Q14" i="1"/>
  <c r="P14" i="1"/>
  <c r="Q56" i="1"/>
  <c r="P56" i="1"/>
  <c r="Q29" i="1"/>
  <c r="P29" i="1"/>
  <c r="Q51" i="1"/>
  <c r="P51" i="1"/>
  <c r="Q41" i="1"/>
  <c r="P41" i="1"/>
  <c r="Q19" i="1"/>
  <c r="P19" i="1"/>
  <c r="Q18" i="1"/>
  <c r="P18" i="1"/>
  <c r="Q44" i="1"/>
  <c r="P44" i="1"/>
  <c r="Q24" i="1"/>
  <c r="P24" i="1"/>
  <c r="Q67" i="1"/>
  <c r="P67" i="1"/>
  <c r="Q61" i="1"/>
  <c r="P61" i="1"/>
  <c r="Q54" i="1"/>
  <c r="P54" i="1"/>
  <c r="Q50" i="1"/>
  <c r="P50" i="1"/>
  <c r="Q46" i="1"/>
  <c r="P46" i="1"/>
  <c r="Q38" i="1"/>
  <c r="P38" i="1"/>
  <c r="P32" i="1"/>
  <c r="Q32" i="1"/>
  <c r="Q26" i="1"/>
  <c r="P26" i="1"/>
  <c r="P16" i="1"/>
  <c r="Q16" i="1"/>
  <c r="Q17" i="1"/>
  <c r="P17" i="1"/>
  <c r="Q57" i="1"/>
  <c r="P57" i="1"/>
  <c r="Q39" i="1"/>
  <c r="P39" i="1"/>
  <c r="Q58" i="1"/>
  <c r="P58" i="1"/>
  <c r="Q27" i="1"/>
  <c r="P27" i="1"/>
  <c r="Q12" i="1"/>
  <c r="P12" i="1"/>
  <c r="Q11" i="1"/>
  <c r="P11" i="1"/>
  <c r="Q7" i="1"/>
  <c r="P7" i="1"/>
  <c r="P64" i="1"/>
  <c r="Q64" i="1"/>
  <c r="Q55" i="1"/>
  <c r="P55" i="1"/>
  <c r="Q45" i="1"/>
  <c r="P45" i="1"/>
  <c r="Q35" i="1"/>
  <c r="P35" i="1"/>
  <c r="Q23" i="1"/>
  <c r="P23" i="1"/>
  <c r="Q66" i="1"/>
  <c r="P66" i="1"/>
  <c r="Q60" i="1"/>
  <c r="P60" i="1"/>
  <c r="Q53" i="1"/>
  <c r="P53" i="1"/>
  <c r="Q49" i="1"/>
  <c r="P49" i="1"/>
  <c r="Q43" i="1"/>
  <c r="P43" i="1"/>
  <c r="Q37" i="1"/>
  <c r="P37" i="1"/>
  <c r="Q31" i="1"/>
  <c r="P31" i="1"/>
  <c r="Q25" i="1"/>
  <c r="P25" i="1"/>
  <c r="Q13" i="1"/>
  <c r="P13" i="1"/>
  <c r="Q21" i="1"/>
  <c r="P21" i="1"/>
  <c r="Q15" i="1"/>
  <c r="P15" i="1"/>
  <c r="Q68" i="1"/>
  <c r="P68" i="1"/>
  <c r="Q62" i="1"/>
  <c r="P62" i="1"/>
  <c r="Q47" i="1"/>
  <c r="P47" i="1"/>
  <c r="Q33" i="1"/>
  <c r="P33" i="1"/>
  <c r="Q9" i="1"/>
  <c r="P9" i="1"/>
  <c r="Q8" i="1"/>
  <c r="P8" i="1"/>
  <c r="Q63" i="1"/>
  <c r="P63" i="1"/>
  <c r="Q40" i="1"/>
  <c r="P40" i="1"/>
  <c r="Q34" i="1"/>
  <c r="P34" i="1"/>
  <c r="Q28" i="1"/>
  <c r="P28" i="1"/>
  <c r="Q65" i="1"/>
  <c r="P65" i="1"/>
  <c r="Q59" i="1"/>
  <c r="P59" i="1"/>
  <c r="Q52" i="1"/>
  <c r="P52" i="1"/>
  <c r="P48" i="1"/>
  <c r="Q48" i="1"/>
  <c r="Q42" i="1"/>
  <c r="P42" i="1"/>
  <c r="Q36" i="1"/>
  <c r="P36" i="1"/>
  <c r="Q30" i="1"/>
  <c r="P30" i="1"/>
  <c r="Q22" i="1"/>
  <c r="P22" i="1"/>
  <c r="Q10" i="1"/>
  <c r="P10" i="1"/>
  <c r="O17" i="1"/>
  <c r="O20" i="1"/>
  <c r="O15" i="1"/>
  <c r="O12" i="1"/>
  <c r="O7" i="1"/>
  <c r="O65" i="1"/>
  <c r="O59" i="1"/>
  <c r="O52" i="1"/>
  <c r="O48" i="1"/>
  <c r="O42" i="1"/>
  <c r="O36" i="1"/>
  <c r="O30" i="1"/>
  <c r="O22" i="1"/>
  <c r="O10" i="1"/>
  <c r="O14" i="1"/>
  <c r="O11" i="1"/>
  <c r="O68" i="1"/>
  <c r="O57" i="1"/>
  <c r="O40" i="1"/>
  <c r="O39" i="1"/>
  <c r="O29" i="1"/>
  <c r="O28" i="1"/>
  <c r="O62" i="1"/>
  <c r="O58" i="1"/>
  <c r="O51" i="1"/>
  <c r="O47" i="1"/>
  <c r="O41" i="1"/>
  <c r="O33" i="1"/>
  <c r="O27" i="1"/>
  <c r="O19" i="1"/>
  <c r="O9" i="1"/>
  <c r="O21" i="1"/>
  <c r="O8" i="1"/>
  <c r="O18" i="1"/>
  <c r="O55" i="1"/>
  <c r="O56" i="1"/>
  <c r="O45" i="1"/>
  <c r="O23" i="1"/>
  <c r="O67" i="1"/>
  <c r="O61" i="1"/>
  <c r="O54" i="1"/>
  <c r="O50" i="1"/>
  <c r="O46" i="1"/>
  <c r="O38" i="1"/>
  <c r="O32" i="1"/>
  <c r="O26" i="1"/>
  <c r="O16" i="1"/>
  <c r="O64" i="1"/>
  <c r="O63" i="1"/>
  <c r="O44" i="1"/>
  <c r="O35" i="1"/>
  <c r="O34" i="1"/>
  <c r="O24" i="1"/>
  <c r="O66" i="1"/>
  <c r="O60" i="1"/>
  <c r="O53" i="1"/>
  <c r="O49" i="1"/>
  <c r="O43" i="1"/>
  <c r="O37" i="1"/>
  <c r="O31" i="1"/>
  <c r="O25" i="1"/>
  <c r="O13" i="1"/>
  <c r="A9" i="1"/>
  <c r="R9" i="1" s="1"/>
  <c r="A10" i="1"/>
  <c r="R10" i="1" s="1"/>
  <c r="A13" i="1"/>
  <c r="R13" i="1" s="1"/>
  <c r="A16" i="1"/>
  <c r="R16" i="1" s="1"/>
  <c r="A19" i="1"/>
  <c r="R19" i="1" s="1"/>
  <c r="A22" i="1"/>
  <c r="R22" i="1" s="1"/>
  <c r="A25" i="1"/>
  <c r="R25" i="1" s="1"/>
  <c r="A26" i="1"/>
  <c r="R26" i="1" s="1"/>
  <c r="A27" i="1"/>
  <c r="R27" i="1" s="1"/>
  <c r="A30" i="1"/>
  <c r="R30" i="1" s="1"/>
  <c r="A31" i="1"/>
  <c r="R31" i="1" s="1"/>
  <c r="A32" i="1"/>
  <c r="R32" i="1" s="1"/>
  <c r="A33" i="1"/>
  <c r="R33" i="1" s="1"/>
  <c r="A36" i="1"/>
  <c r="R36" i="1" s="1"/>
  <c r="A37" i="1"/>
  <c r="R37" i="1" s="1"/>
  <c r="A38" i="1"/>
  <c r="R38" i="1" s="1"/>
  <c r="A41" i="1"/>
  <c r="R41" i="1" s="1"/>
  <c r="A42" i="1"/>
  <c r="R42" i="1" s="1"/>
  <c r="A43" i="1"/>
  <c r="R43" i="1" s="1"/>
  <c r="A46" i="1"/>
  <c r="R46" i="1" s="1"/>
  <c r="A47" i="1"/>
  <c r="R47" i="1" s="1"/>
  <c r="A48" i="1"/>
  <c r="R48" i="1" s="1"/>
  <c r="A49" i="1"/>
  <c r="R49" i="1" s="1"/>
  <c r="A50" i="1"/>
  <c r="R50" i="1" s="1"/>
  <c r="A51" i="1"/>
  <c r="R51" i="1" s="1"/>
  <c r="A52" i="1"/>
  <c r="R52" i="1" s="1"/>
  <c r="A53" i="1"/>
  <c r="R53" i="1" s="1"/>
  <c r="A54" i="1"/>
  <c r="R54" i="1" s="1"/>
  <c r="A58" i="1"/>
  <c r="R58" i="1" s="1"/>
  <c r="A59" i="1"/>
  <c r="R59" i="1" s="1"/>
  <c r="A60" i="1"/>
  <c r="R60" i="1" s="1"/>
  <c r="A61" i="1"/>
  <c r="R61" i="1" s="1"/>
  <c r="A62" i="1"/>
  <c r="R62" i="1" s="1"/>
  <c r="A65" i="1"/>
  <c r="R65" i="1" s="1"/>
  <c r="A66" i="1"/>
  <c r="R66" i="1" s="1"/>
  <c r="A67" i="1"/>
  <c r="R67" i="1" s="1"/>
  <c r="A23" i="1"/>
  <c r="R23" i="1" s="1"/>
  <c r="A28" i="1"/>
  <c r="R28" i="1" s="1"/>
  <c r="A24" i="1"/>
  <c r="R24" i="1" s="1"/>
  <c r="A29" i="1"/>
  <c r="R29" i="1" s="1"/>
  <c r="A34" i="1"/>
  <c r="R34" i="1" s="1"/>
  <c r="A39" i="1"/>
  <c r="R39" i="1" s="1"/>
  <c r="A35" i="1"/>
  <c r="R35" i="1" s="1"/>
  <c r="A44" i="1"/>
  <c r="R44" i="1" s="1"/>
  <c r="A40" i="1"/>
  <c r="R40" i="1" s="1"/>
  <c r="A45" i="1"/>
  <c r="R45" i="1" s="1"/>
  <c r="A56" i="1"/>
  <c r="R56" i="1" s="1"/>
  <c r="A55" i="1"/>
  <c r="R55" i="1" s="1"/>
  <c r="A57" i="1"/>
  <c r="R57" i="1" s="1"/>
  <c r="A63" i="1"/>
  <c r="R63" i="1" s="1"/>
  <c r="A68" i="1"/>
  <c r="R68" i="1" s="1"/>
  <c r="A64" i="1"/>
  <c r="R64" i="1" s="1"/>
  <c r="A7" i="1"/>
  <c r="R7" i="1" s="1"/>
  <c r="A8" i="1"/>
  <c r="R8" i="1" s="1"/>
  <c r="A11" i="1"/>
  <c r="R11" i="1" s="1"/>
  <c r="A12" i="1"/>
  <c r="R12" i="1" s="1"/>
  <c r="A14" i="1"/>
  <c r="R14" i="1" s="1"/>
  <c r="A15" i="1"/>
  <c r="R15" i="1" s="1"/>
  <c r="A17" i="1"/>
  <c r="R17" i="1" s="1"/>
  <c r="A18" i="1"/>
  <c r="R18" i="1" s="1"/>
  <c r="A20" i="1"/>
  <c r="R20" i="1" s="1"/>
  <c r="A21" i="1"/>
  <c r="R21" i="1" s="1"/>
  <c r="M64" i="1" l="1"/>
  <c r="K64" i="1"/>
  <c r="M29" i="1"/>
  <c r="K29" i="1"/>
  <c r="M50" i="1"/>
  <c r="K50" i="1"/>
  <c r="M32" i="1"/>
  <c r="K32" i="1"/>
  <c r="M21" i="1"/>
  <c r="K21" i="1"/>
  <c r="K15" i="1"/>
  <c r="M15" i="1"/>
  <c r="M8" i="1"/>
  <c r="K8" i="1"/>
  <c r="M63" i="1"/>
  <c r="K63" i="1"/>
  <c r="M45" i="1"/>
  <c r="K45" i="1"/>
  <c r="M39" i="1"/>
  <c r="K39" i="1"/>
  <c r="M28" i="1"/>
  <c r="K28" i="1"/>
  <c r="M65" i="1"/>
  <c r="K65" i="1"/>
  <c r="M59" i="1"/>
  <c r="K59" i="1"/>
  <c r="M52" i="1"/>
  <c r="K52" i="1"/>
  <c r="M48" i="1"/>
  <c r="K48" i="1"/>
  <c r="M42" i="1"/>
  <c r="K42" i="1"/>
  <c r="M36" i="1"/>
  <c r="K36" i="1"/>
  <c r="M30" i="1"/>
  <c r="K30" i="1"/>
  <c r="M22" i="1"/>
  <c r="K22" i="1"/>
  <c r="M10" i="1"/>
  <c r="K10" i="1"/>
  <c r="M18" i="1"/>
  <c r="K18" i="1"/>
  <c r="M44" i="1"/>
  <c r="K44" i="1"/>
  <c r="M54" i="1"/>
  <c r="K54" i="1"/>
  <c r="M46" i="1"/>
  <c r="K46" i="1"/>
  <c r="M26" i="1"/>
  <c r="K26" i="1"/>
  <c r="M20" i="1"/>
  <c r="K20" i="1"/>
  <c r="M14" i="1"/>
  <c r="K14" i="1"/>
  <c r="M7" i="1"/>
  <c r="K7" i="1"/>
  <c r="M57" i="1"/>
  <c r="K57" i="1"/>
  <c r="M40" i="1"/>
  <c r="K40" i="1"/>
  <c r="M34" i="1"/>
  <c r="K34" i="1"/>
  <c r="M23" i="1"/>
  <c r="K23" i="1"/>
  <c r="M62" i="1"/>
  <c r="K62" i="1"/>
  <c r="M58" i="1"/>
  <c r="K58" i="1"/>
  <c r="M51" i="1"/>
  <c r="K51" i="1"/>
  <c r="K47" i="1"/>
  <c r="M47" i="1"/>
  <c r="M41" i="1"/>
  <c r="K41" i="1"/>
  <c r="M33" i="1"/>
  <c r="K33" i="1"/>
  <c r="M27" i="1"/>
  <c r="K27" i="1"/>
  <c r="M19" i="1"/>
  <c r="K19" i="1"/>
  <c r="M9" i="1"/>
  <c r="K9" i="1"/>
  <c r="M12" i="1"/>
  <c r="K12" i="1"/>
  <c r="M61" i="1"/>
  <c r="K61" i="1"/>
  <c r="M16" i="1"/>
  <c r="K16" i="1"/>
  <c r="M55" i="1"/>
  <c r="K55" i="1"/>
  <c r="M67" i="1"/>
  <c r="K67" i="1"/>
  <c r="M38" i="1"/>
  <c r="K38" i="1"/>
  <c r="M17" i="1"/>
  <c r="K17" i="1"/>
  <c r="M11" i="1"/>
  <c r="K11" i="1"/>
  <c r="M68" i="1"/>
  <c r="K68" i="1"/>
  <c r="M56" i="1"/>
  <c r="K56" i="1"/>
  <c r="M35" i="1"/>
  <c r="K35" i="1"/>
  <c r="M24" i="1"/>
  <c r="K24" i="1"/>
  <c r="M66" i="1"/>
  <c r="K66" i="1"/>
  <c r="M60" i="1"/>
  <c r="K60" i="1"/>
  <c r="M53" i="1"/>
  <c r="K53" i="1"/>
  <c r="M49" i="1"/>
  <c r="K49" i="1"/>
  <c r="M43" i="1"/>
  <c r="K43" i="1"/>
  <c r="M37" i="1"/>
  <c r="K37" i="1"/>
  <c r="K31" i="1"/>
  <c r="M31" i="1"/>
  <c r="M25" i="1"/>
  <c r="K25" i="1"/>
  <c r="M13" i="1"/>
  <c r="K13" i="1"/>
  <c r="T44" i="1"/>
  <c r="AL44" i="1"/>
  <c r="T38" i="1"/>
  <c r="AL38" i="1"/>
  <c r="T18" i="1"/>
  <c r="AL18" i="1"/>
  <c r="T55" i="1"/>
  <c r="AL55" i="1"/>
  <c r="T61" i="1"/>
  <c r="AL61" i="1"/>
  <c r="T50" i="1"/>
  <c r="AL50" i="1"/>
  <c r="T32" i="1"/>
  <c r="AL32" i="1"/>
  <c r="T16" i="1"/>
  <c r="AL16" i="1"/>
  <c r="T17" i="1"/>
  <c r="AL17" i="1"/>
  <c r="T11" i="1"/>
  <c r="AL11" i="1"/>
  <c r="T68" i="1"/>
  <c r="AL68" i="1"/>
  <c r="T56" i="1"/>
  <c r="AL56" i="1"/>
  <c r="T35" i="1"/>
  <c r="AL35" i="1"/>
  <c r="T24" i="1"/>
  <c r="AL24" i="1"/>
  <c r="T66" i="1"/>
  <c r="AL66" i="1"/>
  <c r="T60" i="1"/>
  <c r="AL60" i="1"/>
  <c r="T53" i="1"/>
  <c r="AL53" i="1"/>
  <c r="T49" i="1"/>
  <c r="AL49" i="1"/>
  <c r="T43" i="1"/>
  <c r="AL43" i="1"/>
  <c r="T37" i="1"/>
  <c r="AL37" i="1"/>
  <c r="T31" i="1"/>
  <c r="AL31" i="1"/>
  <c r="T25" i="1"/>
  <c r="AL25" i="1"/>
  <c r="T13" i="1"/>
  <c r="AL13" i="1"/>
  <c r="T64" i="1"/>
  <c r="AL64" i="1"/>
  <c r="T67" i="1"/>
  <c r="AL67" i="1"/>
  <c r="T46" i="1"/>
  <c r="AL46" i="1"/>
  <c r="T21" i="1"/>
  <c r="AL21" i="1"/>
  <c r="T15" i="1"/>
  <c r="AL15" i="1"/>
  <c r="T8" i="1"/>
  <c r="AL8" i="1"/>
  <c r="T63" i="1"/>
  <c r="AL63" i="1"/>
  <c r="T45" i="1"/>
  <c r="AL45" i="1"/>
  <c r="T39" i="1"/>
  <c r="AL39" i="1"/>
  <c r="T28" i="1"/>
  <c r="AL28" i="1"/>
  <c r="T65" i="1"/>
  <c r="AL65" i="1"/>
  <c r="T59" i="1"/>
  <c r="AL59" i="1"/>
  <c r="T52" i="1"/>
  <c r="AL52" i="1"/>
  <c r="T48" i="1"/>
  <c r="AL48" i="1"/>
  <c r="T42" i="1"/>
  <c r="AL42" i="1"/>
  <c r="T36" i="1"/>
  <c r="AL36" i="1"/>
  <c r="T30" i="1"/>
  <c r="AL30" i="1"/>
  <c r="T22" i="1"/>
  <c r="AL22" i="1"/>
  <c r="T10" i="1"/>
  <c r="AL10" i="1"/>
  <c r="T12" i="1"/>
  <c r="AL12" i="1"/>
  <c r="T29" i="1"/>
  <c r="AL29" i="1"/>
  <c r="T54" i="1"/>
  <c r="AL54" i="1"/>
  <c r="T26" i="1"/>
  <c r="AL26" i="1"/>
  <c r="T20" i="1"/>
  <c r="AL20" i="1"/>
  <c r="T14" i="1"/>
  <c r="AL14" i="1"/>
  <c r="T7" i="1"/>
  <c r="AL7" i="1"/>
  <c r="T57" i="1"/>
  <c r="AL57" i="1"/>
  <c r="T40" i="1"/>
  <c r="AL40" i="1"/>
  <c r="T34" i="1"/>
  <c r="AL34" i="1"/>
  <c r="T23" i="1"/>
  <c r="AL23" i="1"/>
  <c r="T62" i="1"/>
  <c r="AL62" i="1"/>
  <c r="T58" i="1"/>
  <c r="AL58" i="1"/>
  <c r="T51" i="1"/>
  <c r="AL51" i="1"/>
  <c r="T47" i="1"/>
  <c r="AL47" i="1"/>
  <c r="T41" i="1"/>
  <c r="AL41" i="1"/>
  <c r="T33" i="1"/>
  <c r="AL33" i="1"/>
  <c r="T27" i="1"/>
  <c r="AL27" i="1"/>
  <c r="T19" i="1"/>
  <c r="AL19" i="1"/>
  <c r="T9" i="1"/>
  <c r="AL9" i="1"/>
  <c r="AN21" i="1"/>
  <c r="V21" i="1"/>
  <c r="AN15" i="1"/>
  <c r="V15" i="1"/>
  <c r="AN8" i="1"/>
  <c r="V8" i="1"/>
  <c r="AN63" i="1"/>
  <c r="V63" i="1"/>
  <c r="AN45" i="1"/>
  <c r="V45" i="1"/>
  <c r="AN39" i="1"/>
  <c r="V39" i="1"/>
  <c r="AN28" i="1"/>
  <c r="V28" i="1"/>
  <c r="AN65" i="1"/>
  <c r="V65" i="1"/>
  <c r="AN59" i="1"/>
  <c r="V59" i="1"/>
  <c r="AN52" i="1"/>
  <c r="V52" i="1"/>
  <c r="AN48" i="1"/>
  <c r="V48" i="1"/>
  <c r="AN42" i="1"/>
  <c r="V42" i="1"/>
  <c r="AN36" i="1"/>
  <c r="V36" i="1"/>
  <c r="AN30" i="1"/>
  <c r="V30" i="1"/>
  <c r="AN22" i="1"/>
  <c r="V22" i="1"/>
  <c r="AN10" i="1"/>
  <c r="V10" i="1"/>
  <c r="AN20" i="1"/>
  <c r="V20" i="1"/>
  <c r="AN14" i="1"/>
  <c r="V14" i="1"/>
  <c r="AN7" i="1"/>
  <c r="V7" i="1"/>
  <c r="AN57" i="1"/>
  <c r="V57" i="1"/>
  <c r="AN40" i="1"/>
  <c r="V40" i="1"/>
  <c r="AN34" i="1"/>
  <c r="V34" i="1"/>
  <c r="AN23" i="1"/>
  <c r="V23" i="1"/>
  <c r="AN62" i="1"/>
  <c r="V62" i="1"/>
  <c r="AN58" i="1"/>
  <c r="V58" i="1"/>
  <c r="AN51" i="1"/>
  <c r="V51" i="1"/>
  <c r="AN47" i="1"/>
  <c r="V47" i="1"/>
  <c r="AN41" i="1"/>
  <c r="V41" i="1"/>
  <c r="AN33" i="1"/>
  <c r="V33" i="1"/>
  <c r="AN27" i="1"/>
  <c r="V27" i="1"/>
  <c r="AN19" i="1"/>
  <c r="V19" i="1"/>
  <c r="AN9" i="1"/>
  <c r="V9" i="1"/>
  <c r="AN18" i="1"/>
  <c r="V18" i="1"/>
  <c r="AN12" i="1"/>
  <c r="V12" i="1"/>
  <c r="AN64" i="1"/>
  <c r="V64" i="1"/>
  <c r="AN55" i="1"/>
  <c r="V55" i="1"/>
  <c r="AN44" i="1"/>
  <c r="V44" i="1"/>
  <c r="AN29" i="1"/>
  <c r="V29" i="1"/>
  <c r="AN67" i="1"/>
  <c r="V67" i="1"/>
  <c r="AN61" i="1"/>
  <c r="V61" i="1"/>
  <c r="AN54" i="1"/>
  <c r="V54" i="1"/>
  <c r="AN50" i="1"/>
  <c r="V50" i="1"/>
  <c r="AN46" i="1"/>
  <c r="V46" i="1"/>
  <c r="AN38" i="1"/>
  <c r="V38" i="1"/>
  <c r="AN32" i="1"/>
  <c r="V32" i="1"/>
  <c r="AN26" i="1"/>
  <c r="V26" i="1"/>
  <c r="AN16" i="1"/>
  <c r="V16" i="1"/>
  <c r="AN17" i="1"/>
  <c r="V17" i="1"/>
  <c r="AN11" i="1"/>
  <c r="V11" i="1"/>
  <c r="AN68" i="1"/>
  <c r="V68" i="1"/>
  <c r="AN56" i="1"/>
  <c r="V56" i="1"/>
  <c r="AN35" i="1"/>
  <c r="V35" i="1"/>
  <c r="AN24" i="1"/>
  <c r="V24" i="1"/>
  <c r="AN66" i="1"/>
  <c r="V66" i="1"/>
  <c r="AN60" i="1"/>
  <c r="V60" i="1"/>
  <c r="AN53" i="1"/>
  <c r="V53" i="1"/>
  <c r="AN49" i="1"/>
  <c r="V49" i="1"/>
  <c r="AN43" i="1"/>
  <c r="V43" i="1"/>
  <c r="AN37" i="1"/>
  <c r="V37" i="1"/>
  <c r="AN31" i="1"/>
  <c r="V31" i="1"/>
  <c r="AN25" i="1"/>
  <c r="V25" i="1"/>
  <c r="AN13" i="1"/>
  <c r="V13" i="1"/>
  <c r="X15" i="1"/>
  <c r="AP15" i="1"/>
  <c r="X45" i="1"/>
  <c r="AP45" i="1"/>
  <c r="X65" i="1"/>
  <c r="AP65" i="1"/>
  <c r="X48" i="1"/>
  <c r="AP48" i="1"/>
  <c r="X22" i="1"/>
  <c r="AP22" i="1"/>
  <c r="X20" i="1"/>
  <c r="AP20" i="1"/>
  <c r="X14" i="1"/>
  <c r="AP14" i="1"/>
  <c r="X7" i="1"/>
  <c r="AP7" i="1"/>
  <c r="X57" i="1"/>
  <c r="AP57" i="1"/>
  <c r="X40" i="1"/>
  <c r="AP40" i="1"/>
  <c r="X34" i="1"/>
  <c r="AP34" i="1"/>
  <c r="X23" i="1"/>
  <c r="AP23" i="1"/>
  <c r="X62" i="1"/>
  <c r="AP62" i="1"/>
  <c r="X58" i="1"/>
  <c r="AP58" i="1"/>
  <c r="X51" i="1"/>
  <c r="AP51" i="1"/>
  <c r="X47" i="1"/>
  <c r="AP47" i="1"/>
  <c r="X41" i="1"/>
  <c r="AP41" i="1"/>
  <c r="X33" i="1"/>
  <c r="AP33" i="1"/>
  <c r="X27" i="1"/>
  <c r="AP27" i="1"/>
  <c r="X19" i="1"/>
  <c r="AP19" i="1"/>
  <c r="X9" i="1"/>
  <c r="AP9" i="1"/>
  <c r="X21" i="1"/>
  <c r="AP21" i="1"/>
  <c r="X63" i="1"/>
  <c r="AP63" i="1"/>
  <c r="X28" i="1"/>
  <c r="AP28" i="1"/>
  <c r="X52" i="1"/>
  <c r="AP52" i="1"/>
  <c r="X30" i="1"/>
  <c r="AP30" i="1"/>
  <c r="X18" i="1"/>
  <c r="AP18" i="1"/>
  <c r="X12" i="1"/>
  <c r="AP12" i="1"/>
  <c r="X64" i="1"/>
  <c r="AP64" i="1"/>
  <c r="X55" i="1"/>
  <c r="AP55" i="1"/>
  <c r="X44" i="1"/>
  <c r="AP44" i="1"/>
  <c r="X29" i="1"/>
  <c r="AP29" i="1"/>
  <c r="X67" i="1"/>
  <c r="AP67" i="1"/>
  <c r="X61" i="1"/>
  <c r="AP61" i="1"/>
  <c r="X54" i="1"/>
  <c r="AP54" i="1"/>
  <c r="X50" i="1"/>
  <c r="AP50" i="1"/>
  <c r="X46" i="1"/>
  <c r="AP46" i="1"/>
  <c r="X38" i="1"/>
  <c r="AP38" i="1"/>
  <c r="X32" i="1"/>
  <c r="AP32" i="1"/>
  <c r="X26" i="1"/>
  <c r="AP26" i="1"/>
  <c r="X16" i="1"/>
  <c r="AP16" i="1"/>
  <c r="X8" i="1"/>
  <c r="AP8" i="1"/>
  <c r="X39" i="1"/>
  <c r="AP39" i="1"/>
  <c r="X59" i="1"/>
  <c r="AP59" i="1"/>
  <c r="X42" i="1"/>
  <c r="AP42" i="1"/>
  <c r="X36" i="1"/>
  <c r="AP36" i="1"/>
  <c r="X10" i="1"/>
  <c r="AP10" i="1"/>
  <c r="X17" i="1"/>
  <c r="AP17" i="1"/>
  <c r="X11" i="1"/>
  <c r="AP11" i="1"/>
  <c r="X68" i="1"/>
  <c r="AP68" i="1"/>
  <c r="X56" i="1"/>
  <c r="AP56" i="1"/>
  <c r="X35" i="1"/>
  <c r="AP35" i="1"/>
  <c r="X24" i="1"/>
  <c r="AP24" i="1"/>
  <c r="X66" i="1"/>
  <c r="AP66" i="1"/>
  <c r="X60" i="1"/>
  <c r="AP60" i="1"/>
  <c r="X53" i="1"/>
  <c r="AP53" i="1"/>
  <c r="X49" i="1"/>
  <c r="AP49" i="1"/>
  <c r="X43" i="1"/>
  <c r="AP43" i="1"/>
  <c r="X37" i="1"/>
  <c r="AP37" i="1"/>
  <c r="X31" i="1"/>
  <c r="AP31" i="1"/>
  <c r="X25" i="1"/>
  <c r="AP25" i="1"/>
  <c r="X13" i="1"/>
  <c r="AP13" i="1"/>
  <c r="Z56" i="1"/>
  <c r="AR56" i="1"/>
  <c r="Z48" i="1"/>
  <c r="AR48" i="1"/>
  <c r="Z10" i="1"/>
  <c r="AR10" i="1"/>
  <c r="Z68" i="1"/>
  <c r="AR68" i="1"/>
  <c r="Z29" i="1"/>
  <c r="AR29" i="1"/>
  <c r="Z65" i="1"/>
  <c r="AR65" i="1"/>
  <c r="Z42" i="1"/>
  <c r="AR42" i="1"/>
  <c r="Z22" i="1"/>
  <c r="AR22" i="1"/>
  <c r="Z14" i="1"/>
  <c r="AR14" i="1"/>
  <c r="Z7" i="1"/>
  <c r="AR7" i="1"/>
  <c r="Z63" i="1"/>
  <c r="AR63" i="1"/>
  <c r="Z44" i="1"/>
  <c r="AR44" i="1"/>
  <c r="Z24" i="1"/>
  <c r="AR24" i="1"/>
  <c r="Z23" i="1"/>
  <c r="AR23" i="1"/>
  <c r="Z62" i="1"/>
  <c r="AR62" i="1"/>
  <c r="Z58" i="1"/>
  <c r="AR58" i="1"/>
  <c r="Z51" i="1"/>
  <c r="AR51" i="1"/>
  <c r="Z47" i="1"/>
  <c r="AR47" i="1"/>
  <c r="Z41" i="1"/>
  <c r="AR41" i="1"/>
  <c r="Z33" i="1"/>
  <c r="AR33" i="1"/>
  <c r="Z27" i="1"/>
  <c r="AR27" i="1"/>
  <c r="Z19" i="1"/>
  <c r="AR19" i="1"/>
  <c r="Z9" i="1"/>
  <c r="AR9" i="1"/>
  <c r="Z59" i="1"/>
  <c r="AR59" i="1"/>
  <c r="Z36" i="1"/>
  <c r="AR36" i="1"/>
  <c r="Z17" i="1"/>
  <c r="AR17" i="1"/>
  <c r="Z20" i="1"/>
  <c r="AR20" i="1"/>
  <c r="Z11" i="1"/>
  <c r="AR11" i="1"/>
  <c r="Z57" i="1"/>
  <c r="AR57" i="1"/>
  <c r="Z45" i="1"/>
  <c r="AR45" i="1"/>
  <c r="Z35" i="1"/>
  <c r="AR35" i="1"/>
  <c r="Z67" i="1"/>
  <c r="AR67" i="1"/>
  <c r="Z61" i="1"/>
  <c r="AR61" i="1"/>
  <c r="Z54" i="1"/>
  <c r="AR54" i="1"/>
  <c r="Z50" i="1"/>
  <c r="AR50" i="1"/>
  <c r="Z46" i="1"/>
  <c r="AR46" i="1"/>
  <c r="Z38" i="1"/>
  <c r="AR38" i="1"/>
  <c r="Z32" i="1"/>
  <c r="AR32" i="1"/>
  <c r="Z26" i="1"/>
  <c r="AR26" i="1"/>
  <c r="Z16" i="1"/>
  <c r="AR16" i="1"/>
  <c r="Z39" i="1"/>
  <c r="AR39" i="1"/>
  <c r="Z52" i="1"/>
  <c r="AR52" i="1"/>
  <c r="Z30" i="1"/>
  <c r="AR30" i="1"/>
  <c r="Z21" i="1"/>
  <c r="AR21" i="1"/>
  <c r="Z18" i="1"/>
  <c r="AR18" i="1"/>
  <c r="Z15" i="1"/>
  <c r="AR15" i="1"/>
  <c r="Z12" i="1"/>
  <c r="AR12" i="1"/>
  <c r="Z8" i="1"/>
  <c r="AR8" i="1"/>
  <c r="Z64" i="1"/>
  <c r="AR64" i="1"/>
  <c r="Z55" i="1"/>
  <c r="AR55" i="1"/>
  <c r="Z40" i="1"/>
  <c r="AR40" i="1"/>
  <c r="Z34" i="1"/>
  <c r="AR34" i="1"/>
  <c r="Z28" i="1"/>
  <c r="AR28" i="1"/>
  <c r="Z66" i="1"/>
  <c r="AR66" i="1"/>
  <c r="Z60" i="1"/>
  <c r="AR60" i="1"/>
  <c r="Z53" i="1"/>
  <c r="AR53" i="1"/>
  <c r="Z49" i="1"/>
  <c r="AR49" i="1"/>
  <c r="Z43" i="1"/>
  <c r="AR43" i="1"/>
  <c r="Z37" i="1"/>
  <c r="AR37" i="1"/>
  <c r="Z31" i="1"/>
  <c r="AR31" i="1"/>
  <c r="Z25" i="1"/>
  <c r="AR25" i="1"/>
  <c r="Z13" i="1"/>
  <c r="AR13" i="1"/>
  <c r="AT57" i="1"/>
  <c r="AT35" i="1"/>
  <c r="AT67" i="1"/>
  <c r="AT61" i="1"/>
  <c r="AT54" i="1"/>
  <c r="AT50" i="1"/>
  <c r="AT46" i="1"/>
  <c r="AT38" i="1"/>
  <c r="AT26" i="1"/>
  <c r="AT16" i="1"/>
  <c r="AT18" i="1"/>
  <c r="AT12" i="1"/>
  <c r="AT55" i="1"/>
  <c r="AT34" i="1"/>
  <c r="AT28" i="1"/>
  <c r="AT66" i="1"/>
  <c r="AT60" i="1"/>
  <c r="AT53" i="1"/>
  <c r="AT49" i="1"/>
  <c r="AT43" i="1"/>
  <c r="AT37" i="1"/>
  <c r="AT31" i="1"/>
  <c r="AT25" i="1"/>
  <c r="AT13" i="1"/>
  <c r="AT68" i="1"/>
  <c r="AT56" i="1"/>
  <c r="AT39" i="1"/>
  <c r="AT29" i="1"/>
  <c r="AT65" i="1"/>
  <c r="AT59" i="1"/>
  <c r="AT52" i="1"/>
  <c r="AT48" i="1"/>
  <c r="AT42" i="1"/>
  <c r="AT36" i="1"/>
  <c r="AT30" i="1"/>
  <c r="AT22" i="1"/>
  <c r="AT10" i="1"/>
  <c r="AT21" i="1"/>
  <c r="AT15" i="1"/>
  <c r="AT8" i="1"/>
  <c r="AT64" i="1"/>
  <c r="AT40" i="1"/>
  <c r="AT17" i="1"/>
  <c r="AT14" i="1"/>
  <c r="AT7" i="1"/>
  <c r="AT63" i="1"/>
  <c r="AT44" i="1"/>
  <c r="AT24" i="1"/>
  <c r="AT23" i="1"/>
  <c r="AT62" i="1"/>
  <c r="AT58" i="1"/>
  <c r="AT51" i="1"/>
  <c r="AT47" i="1"/>
  <c r="AT41" i="1"/>
  <c r="AT33" i="1"/>
  <c r="AT27" i="1"/>
  <c r="AT19" i="1"/>
  <c r="AT9" i="1"/>
  <c r="AT20" i="1"/>
  <c r="AT11" i="1"/>
  <c r="AT45" i="1"/>
  <c r="AT32" i="1"/>
  <c r="AB21" i="1"/>
  <c r="AB40" i="1"/>
  <c r="AB20" i="1"/>
  <c r="AB45" i="1"/>
  <c r="AB35" i="1"/>
  <c r="AB67" i="1"/>
  <c r="AB61" i="1"/>
  <c r="AB54" i="1"/>
  <c r="AB50" i="1"/>
  <c r="AB46" i="1"/>
  <c r="AB38" i="1"/>
  <c r="AB32" i="1"/>
  <c r="AB26" i="1"/>
  <c r="AB16" i="1"/>
  <c r="AB18" i="1"/>
  <c r="AB15" i="1"/>
  <c r="AB12" i="1"/>
  <c r="AB8" i="1"/>
  <c r="AB64" i="1"/>
  <c r="AB55" i="1"/>
  <c r="AB34" i="1"/>
  <c r="AB28" i="1"/>
  <c r="AB66" i="1"/>
  <c r="AB60" i="1"/>
  <c r="AB53" i="1"/>
  <c r="AB49" i="1"/>
  <c r="AB43" i="1"/>
  <c r="AB37" i="1"/>
  <c r="AB31" i="1"/>
  <c r="AB25" i="1"/>
  <c r="AB13" i="1"/>
  <c r="AB68" i="1"/>
  <c r="AB56" i="1"/>
  <c r="AB39" i="1"/>
  <c r="AB29" i="1"/>
  <c r="AB65" i="1"/>
  <c r="AB59" i="1"/>
  <c r="AB52" i="1"/>
  <c r="AB48" i="1"/>
  <c r="AB42" i="1"/>
  <c r="AB36" i="1"/>
  <c r="AB30" i="1"/>
  <c r="AB22" i="1"/>
  <c r="AB10" i="1"/>
  <c r="AB11" i="1"/>
  <c r="AB57" i="1"/>
  <c r="AB17" i="1"/>
  <c r="AB14" i="1"/>
  <c r="AB7" i="1"/>
  <c r="AB63" i="1"/>
  <c r="AB44" i="1"/>
  <c r="AB24" i="1"/>
  <c r="AB23" i="1"/>
  <c r="AB62" i="1"/>
  <c r="AB58" i="1"/>
  <c r="AB51" i="1"/>
  <c r="AB47" i="1"/>
  <c r="AB41" i="1"/>
  <c r="AB33" i="1"/>
  <c r="AB27" i="1"/>
  <c r="AB19" i="1"/>
  <c r="AB9" i="1"/>
  <c r="AD56" i="1"/>
  <c r="AV56" i="1"/>
  <c r="AD39" i="1"/>
  <c r="AV39" i="1"/>
  <c r="AD59" i="1"/>
  <c r="AV59" i="1"/>
  <c r="AD52" i="1"/>
  <c r="AV52" i="1"/>
  <c r="AD42" i="1"/>
  <c r="AV42" i="1"/>
  <c r="AD36" i="1"/>
  <c r="AV36" i="1"/>
  <c r="AD22" i="1"/>
  <c r="AV22" i="1"/>
  <c r="AD10" i="1"/>
  <c r="AV10" i="1"/>
  <c r="AD21" i="1"/>
  <c r="AV21" i="1"/>
  <c r="AD15" i="1"/>
  <c r="AV15" i="1"/>
  <c r="AD55" i="1"/>
  <c r="AV55" i="1"/>
  <c r="AD28" i="1"/>
  <c r="AV28" i="1"/>
  <c r="AD66" i="1"/>
  <c r="AV66" i="1"/>
  <c r="AD53" i="1"/>
  <c r="AV53" i="1"/>
  <c r="AD43" i="1"/>
  <c r="AV43" i="1"/>
  <c r="AD37" i="1"/>
  <c r="AV37" i="1"/>
  <c r="AD25" i="1"/>
  <c r="AV25" i="1"/>
  <c r="AD13" i="1"/>
  <c r="AV13" i="1"/>
  <c r="AD68" i="1"/>
  <c r="AV68" i="1"/>
  <c r="AD29" i="1"/>
  <c r="AV29" i="1"/>
  <c r="AD65" i="1"/>
  <c r="AV65" i="1"/>
  <c r="AD48" i="1"/>
  <c r="AV48" i="1"/>
  <c r="AD30" i="1"/>
  <c r="AV30" i="1"/>
  <c r="AD17" i="1"/>
  <c r="AV17" i="1"/>
  <c r="AD14" i="1"/>
  <c r="AV14" i="1"/>
  <c r="AD7" i="1"/>
  <c r="AV7" i="1"/>
  <c r="AD63" i="1"/>
  <c r="AV63" i="1"/>
  <c r="AD44" i="1"/>
  <c r="AV44" i="1"/>
  <c r="AD24" i="1"/>
  <c r="AV24" i="1"/>
  <c r="AD23" i="1"/>
  <c r="AV23" i="1"/>
  <c r="AD62" i="1"/>
  <c r="AV62" i="1"/>
  <c r="AD58" i="1"/>
  <c r="AV58" i="1"/>
  <c r="AD51" i="1"/>
  <c r="AV51" i="1"/>
  <c r="AD47" i="1"/>
  <c r="AV47" i="1"/>
  <c r="AD41" i="1"/>
  <c r="AV41" i="1"/>
  <c r="AD33" i="1"/>
  <c r="AV33" i="1"/>
  <c r="AD27" i="1"/>
  <c r="AV27" i="1"/>
  <c r="AD19" i="1"/>
  <c r="AV19" i="1"/>
  <c r="AD9" i="1"/>
  <c r="AV9" i="1"/>
  <c r="AD18" i="1"/>
  <c r="AV18" i="1"/>
  <c r="AD12" i="1"/>
  <c r="AV12" i="1"/>
  <c r="AD64" i="1"/>
  <c r="AV64" i="1"/>
  <c r="AD40" i="1"/>
  <c r="AV40" i="1"/>
  <c r="AD34" i="1"/>
  <c r="AV34" i="1"/>
  <c r="AD60" i="1"/>
  <c r="AV60" i="1"/>
  <c r="AD49" i="1"/>
  <c r="AV49" i="1"/>
  <c r="AD31" i="1"/>
  <c r="AV31" i="1"/>
  <c r="AD20" i="1"/>
  <c r="AV20" i="1"/>
  <c r="AD11" i="1"/>
  <c r="AV11" i="1"/>
  <c r="AD57" i="1"/>
  <c r="AV57" i="1"/>
  <c r="AD45" i="1"/>
  <c r="AV45" i="1"/>
  <c r="AD35" i="1"/>
  <c r="AV35" i="1"/>
  <c r="AD67" i="1"/>
  <c r="AV67" i="1"/>
  <c r="AD61" i="1"/>
  <c r="AV61" i="1"/>
  <c r="AD54" i="1"/>
  <c r="AV54" i="1"/>
  <c r="AD50" i="1"/>
  <c r="AV50" i="1"/>
  <c r="AD46" i="1"/>
  <c r="AV46" i="1"/>
  <c r="AD38" i="1"/>
  <c r="AV38" i="1"/>
  <c r="AD32" i="1"/>
  <c r="AV32" i="1"/>
  <c r="AD26" i="1"/>
  <c r="AV26" i="1"/>
  <c r="AD16" i="1"/>
  <c r="AV16" i="1"/>
  <c r="AD8" i="1"/>
  <c r="AV8" i="1"/>
  <c r="AF11" i="1"/>
  <c r="AX11" i="1"/>
  <c r="AF45" i="1"/>
  <c r="AX45" i="1"/>
  <c r="AF21" i="1"/>
  <c r="AX21" i="1"/>
  <c r="AF15" i="1"/>
  <c r="AX15" i="1"/>
  <c r="AF40" i="1"/>
  <c r="AX40" i="1"/>
  <c r="AF53" i="1"/>
  <c r="AX53" i="1"/>
  <c r="AF37" i="1"/>
  <c r="AX37" i="1"/>
  <c r="AF25" i="1"/>
  <c r="AX25" i="1"/>
  <c r="AF13" i="1"/>
  <c r="AX13" i="1"/>
  <c r="AF20" i="1"/>
  <c r="AX20" i="1"/>
  <c r="AF57" i="1"/>
  <c r="AX57" i="1"/>
  <c r="AF35" i="1"/>
  <c r="AX35" i="1"/>
  <c r="AF67" i="1"/>
  <c r="AX67" i="1"/>
  <c r="AF61" i="1"/>
  <c r="AX61" i="1"/>
  <c r="AF54" i="1"/>
  <c r="AX54" i="1"/>
  <c r="AF50" i="1"/>
  <c r="AX50" i="1"/>
  <c r="AF46" i="1"/>
  <c r="AX46" i="1"/>
  <c r="AF38" i="1"/>
  <c r="AX38" i="1"/>
  <c r="AF32" i="1"/>
  <c r="AX32" i="1"/>
  <c r="AF26" i="1"/>
  <c r="AX26" i="1"/>
  <c r="AF16" i="1"/>
  <c r="AX16" i="1"/>
  <c r="AF18" i="1"/>
  <c r="AX18" i="1"/>
  <c r="AF12" i="1"/>
  <c r="AX12" i="1"/>
  <c r="AF55" i="1"/>
  <c r="AX55" i="1"/>
  <c r="AF34" i="1"/>
  <c r="AX34" i="1"/>
  <c r="AF66" i="1"/>
  <c r="AX66" i="1"/>
  <c r="AF60" i="1"/>
  <c r="AX60" i="1"/>
  <c r="AF49" i="1"/>
  <c r="AX49" i="1"/>
  <c r="AF31" i="1"/>
  <c r="AX31" i="1"/>
  <c r="AF68" i="1"/>
  <c r="AX68" i="1"/>
  <c r="AF56" i="1"/>
  <c r="AX56" i="1"/>
  <c r="AF39" i="1"/>
  <c r="AX39" i="1"/>
  <c r="AF29" i="1"/>
  <c r="AX29" i="1"/>
  <c r="AF65" i="1"/>
  <c r="AX65" i="1"/>
  <c r="AF59" i="1"/>
  <c r="AX59" i="1"/>
  <c r="AF52" i="1"/>
  <c r="AX52" i="1"/>
  <c r="AF48" i="1"/>
  <c r="AX48" i="1"/>
  <c r="AF42" i="1"/>
  <c r="AX42" i="1"/>
  <c r="AF36" i="1"/>
  <c r="AX36" i="1"/>
  <c r="AF30" i="1"/>
  <c r="AX30" i="1"/>
  <c r="AF22" i="1"/>
  <c r="AX22" i="1"/>
  <c r="AF10" i="1"/>
  <c r="AX10" i="1"/>
  <c r="AF8" i="1"/>
  <c r="AX8" i="1"/>
  <c r="AF64" i="1"/>
  <c r="AX64" i="1"/>
  <c r="AF28" i="1"/>
  <c r="AX28" i="1"/>
  <c r="AF43" i="1"/>
  <c r="AX43" i="1"/>
  <c r="AF17" i="1"/>
  <c r="AX17" i="1"/>
  <c r="AF14" i="1"/>
  <c r="AX14" i="1"/>
  <c r="AF7" i="1"/>
  <c r="AX7" i="1"/>
  <c r="AF63" i="1"/>
  <c r="AX63" i="1"/>
  <c r="AF44" i="1"/>
  <c r="AX44" i="1"/>
  <c r="AF24" i="1"/>
  <c r="AX24" i="1"/>
  <c r="AF23" i="1"/>
  <c r="AX23" i="1"/>
  <c r="AF62" i="1"/>
  <c r="AX62" i="1"/>
  <c r="AF58" i="1"/>
  <c r="AX58" i="1"/>
  <c r="AF51" i="1"/>
  <c r="AX51" i="1"/>
  <c r="AF47" i="1"/>
  <c r="AX47" i="1"/>
  <c r="AF41" i="1"/>
  <c r="AX41" i="1"/>
  <c r="AF33" i="1"/>
  <c r="AX33" i="1"/>
  <c r="AF27" i="1"/>
  <c r="AX27" i="1"/>
  <c r="AF19" i="1"/>
  <c r="AX19" i="1"/>
  <c r="AF9" i="1"/>
  <c r="AX9" i="1"/>
  <c r="AH57" i="1"/>
  <c r="AZ57" i="1"/>
  <c r="AH29" i="1"/>
  <c r="AZ29" i="1"/>
  <c r="AH52" i="1"/>
  <c r="AZ52" i="1"/>
  <c r="AH22" i="1"/>
  <c r="AZ22" i="1"/>
  <c r="AH11" i="1"/>
  <c r="AZ11" i="1"/>
  <c r="AH62" i="1"/>
  <c r="AZ62" i="1"/>
  <c r="AH58" i="1"/>
  <c r="AZ58" i="1"/>
  <c r="AH47" i="1"/>
  <c r="AZ47" i="1"/>
  <c r="AH41" i="1"/>
  <c r="AZ41" i="1"/>
  <c r="AH33" i="1"/>
  <c r="AZ33" i="1"/>
  <c r="AH27" i="1"/>
  <c r="AZ27" i="1"/>
  <c r="AH9" i="1"/>
  <c r="AZ9" i="1"/>
  <c r="AH8" i="1"/>
  <c r="AZ8" i="1"/>
  <c r="AH64" i="1"/>
  <c r="AZ64" i="1"/>
  <c r="AH55" i="1"/>
  <c r="AZ55" i="1"/>
  <c r="AH45" i="1"/>
  <c r="AZ45" i="1"/>
  <c r="AH35" i="1"/>
  <c r="AZ35" i="1"/>
  <c r="AH23" i="1"/>
  <c r="AZ23" i="1"/>
  <c r="AH67" i="1"/>
  <c r="AZ67" i="1"/>
  <c r="AH61" i="1"/>
  <c r="AZ61" i="1"/>
  <c r="AH54" i="1"/>
  <c r="AZ54" i="1"/>
  <c r="AH50" i="1"/>
  <c r="AZ50" i="1"/>
  <c r="AH46" i="1"/>
  <c r="AZ46" i="1"/>
  <c r="AH38" i="1"/>
  <c r="AZ38" i="1"/>
  <c r="AH32" i="1"/>
  <c r="AZ32" i="1"/>
  <c r="AH26" i="1"/>
  <c r="AZ26" i="1"/>
  <c r="AH16" i="1"/>
  <c r="AZ16" i="1"/>
  <c r="AH68" i="1"/>
  <c r="AZ68" i="1"/>
  <c r="AH39" i="1"/>
  <c r="AZ39" i="1"/>
  <c r="AH59" i="1"/>
  <c r="AZ59" i="1"/>
  <c r="AH42" i="1"/>
  <c r="AZ42" i="1"/>
  <c r="AH21" i="1"/>
  <c r="AZ21" i="1"/>
  <c r="AH20" i="1"/>
  <c r="AZ20" i="1"/>
  <c r="AH17" i="1"/>
  <c r="AZ17" i="1"/>
  <c r="AH15" i="1"/>
  <c r="AZ15" i="1"/>
  <c r="AH14" i="1"/>
  <c r="AZ14" i="1"/>
  <c r="AH63" i="1"/>
  <c r="AZ63" i="1"/>
  <c r="AH40" i="1"/>
  <c r="AZ40" i="1"/>
  <c r="AH34" i="1"/>
  <c r="AZ34" i="1"/>
  <c r="AH28" i="1"/>
  <c r="AZ28" i="1"/>
  <c r="AH66" i="1"/>
  <c r="AZ66" i="1"/>
  <c r="AH60" i="1"/>
  <c r="AZ60" i="1"/>
  <c r="AH53" i="1"/>
  <c r="AZ53" i="1"/>
  <c r="AH49" i="1"/>
  <c r="AZ49" i="1"/>
  <c r="AH43" i="1"/>
  <c r="AZ43" i="1"/>
  <c r="AH37" i="1"/>
  <c r="AZ37" i="1"/>
  <c r="AH31" i="1"/>
  <c r="AZ31" i="1"/>
  <c r="AH25" i="1"/>
  <c r="AZ25" i="1"/>
  <c r="AH13" i="1"/>
  <c r="AZ13" i="1"/>
  <c r="AH18" i="1"/>
  <c r="AZ18" i="1"/>
  <c r="AH36" i="1"/>
  <c r="AZ36" i="1"/>
  <c r="AH56" i="1"/>
  <c r="AZ56" i="1"/>
  <c r="AH65" i="1"/>
  <c r="AZ65" i="1"/>
  <c r="AH48" i="1"/>
  <c r="AZ48" i="1"/>
  <c r="AH30" i="1"/>
  <c r="AZ30" i="1"/>
  <c r="AH10" i="1"/>
  <c r="AZ10" i="1"/>
  <c r="AH12" i="1"/>
  <c r="AZ12" i="1"/>
  <c r="AH7" i="1"/>
  <c r="AZ7" i="1"/>
  <c r="AH44" i="1"/>
  <c r="AZ44" i="1"/>
  <c r="AH24" i="1"/>
  <c r="AZ24" i="1"/>
  <c r="AH51" i="1"/>
  <c r="AZ51" i="1"/>
  <c r="AH19" i="1"/>
  <c r="AZ19" i="1"/>
</calcChain>
</file>

<file path=xl/sharedStrings.xml><?xml version="1.0" encoding="utf-8"?>
<sst xmlns="http://schemas.openxmlformats.org/spreadsheetml/2006/main" count="39729" uniqueCount="249">
  <si>
    <t>Year</t>
  </si>
  <si>
    <t>MonthM</t>
  </si>
  <si>
    <t>FROM_CITY</t>
  </si>
  <si>
    <t>TO_CITY</t>
  </si>
  <si>
    <t>Region_AI</t>
  </si>
  <si>
    <t xml:space="preserve">PAX </t>
  </si>
  <si>
    <t xml:space="preserve">FARE_USD </t>
  </si>
  <si>
    <t xml:space="preserve">YQ_USD </t>
  </si>
  <si>
    <t xml:space="preserve">FARE+YQ_USD </t>
  </si>
  <si>
    <t>AUH</t>
  </si>
  <si>
    <t>CMB</t>
  </si>
  <si>
    <t>ME</t>
  </si>
  <si>
    <t>BKK</t>
  </si>
  <si>
    <t>FE</t>
  </si>
  <si>
    <t>BLR</t>
  </si>
  <si>
    <t>IN</t>
  </si>
  <si>
    <t>BOM</t>
  </si>
  <si>
    <t>CAN</t>
  </si>
  <si>
    <t>CDG</t>
  </si>
  <si>
    <t>EU</t>
  </si>
  <si>
    <t>CGK</t>
  </si>
  <si>
    <t>COK</t>
  </si>
  <si>
    <t>DAC</t>
  </si>
  <si>
    <t>DEL</t>
  </si>
  <si>
    <t>DMM</t>
  </si>
  <si>
    <t>DOH</t>
  </si>
  <si>
    <t>DXB</t>
  </si>
  <si>
    <t>FRA</t>
  </si>
  <si>
    <t>GAN</t>
  </si>
  <si>
    <t>HYD</t>
  </si>
  <si>
    <t>ICN</t>
  </si>
  <si>
    <t>IXM</t>
  </si>
  <si>
    <t>KHI</t>
  </si>
  <si>
    <t>KUL</t>
  </si>
  <si>
    <t>KWI</t>
  </si>
  <si>
    <t>LHE</t>
  </si>
  <si>
    <t>LHR</t>
  </si>
  <si>
    <t>MAA</t>
  </si>
  <si>
    <t>MEL</t>
  </si>
  <si>
    <t>MLE</t>
  </si>
  <si>
    <t>NRT</t>
  </si>
  <si>
    <t>RUH</t>
  </si>
  <si>
    <t>SIN</t>
  </si>
  <si>
    <t>TRV</t>
  </si>
  <si>
    <t>TRZ</t>
  </si>
  <si>
    <t>SEG KEY</t>
  </si>
  <si>
    <t>AVG</t>
  </si>
  <si>
    <t xml:space="preserve">Revenue_USD </t>
  </si>
  <si>
    <t>Snaps</t>
  </si>
  <si>
    <t>Ticketed Sales - Average Fares</t>
  </si>
  <si>
    <t>PVG</t>
  </si>
  <si>
    <t>JED</t>
  </si>
  <si>
    <t>KTM</t>
  </si>
  <si>
    <t>SYD</t>
  </si>
  <si>
    <t>SEG KEY LY</t>
  </si>
  <si>
    <t>Mar-2023</t>
  </si>
  <si>
    <t>Apr-2023</t>
  </si>
  <si>
    <t>May-2023</t>
  </si>
  <si>
    <t>Jun-2023</t>
  </si>
  <si>
    <t>Jul-2023</t>
  </si>
  <si>
    <t>MonthM_LY</t>
  </si>
  <si>
    <t>LY Act Avg Fare</t>
  </si>
  <si>
    <t>PAX LY</t>
  </si>
  <si>
    <t>Revenue_USD LY</t>
  </si>
  <si>
    <t>ROUTE</t>
  </si>
  <si>
    <t>REVENUE</t>
  </si>
  <si>
    <t>AUHCMB</t>
  </si>
  <si>
    <t>BAHCMB</t>
  </si>
  <si>
    <t>BKKCMB</t>
  </si>
  <si>
    <t>BLRCMB</t>
  </si>
  <si>
    <t>BOMCMB</t>
  </si>
  <si>
    <t>CANCMB</t>
  </si>
  <si>
    <t>CDGCMB</t>
  </si>
  <si>
    <t>CDGFRACMB</t>
  </si>
  <si>
    <t>CGKCMB</t>
  </si>
  <si>
    <t>CMBAUH</t>
  </si>
  <si>
    <t>CMBAUHLHR</t>
  </si>
  <si>
    <t>CMBBAH</t>
  </si>
  <si>
    <t>CMBBKK</t>
  </si>
  <si>
    <t>CMBBLR</t>
  </si>
  <si>
    <t>CMBBOM</t>
  </si>
  <si>
    <t>CMBCAN</t>
  </si>
  <si>
    <t>CMBCDG</t>
  </si>
  <si>
    <t>CMBCDGFRA</t>
  </si>
  <si>
    <t>CMBCGK</t>
  </si>
  <si>
    <t>CMBCOK</t>
  </si>
  <si>
    <t>CMBCOKFRA</t>
  </si>
  <si>
    <t>CMBCOKLHR</t>
  </si>
  <si>
    <t>CMBDAC</t>
  </si>
  <si>
    <t>CMBDEL</t>
  </si>
  <si>
    <t>CMBDMM</t>
  </si>
  <si>
    <t>CMBDOH</t>
  </si>
  <si>
    <t>CMBDXB</t>
  </si>
  <si>
    <t>CMBDXBCDG</t>
  </si>
  <si>
    <t>CMBDXBDOH</t>
  </si>
  <si>
    <t>CMBFRA</t>
  </si>
  <si>
    <t>CMBFRACDG</t>
  </si>
  <si>
    <t>CMBGAN</t>
  </si>
  <si>
    <t>CMBHKG</t>
  </si>
  <si>
    <t>CMBHYD</t>
  </si>
  <si>
    <t>CMBICN</t>
  </si>
  <si>
    <t>CMBIXM</t>
  </si>
  <si>
    <t>CMBKHI</t>
  </si>
  <si>
    <t>CMBKTM</t>
  </si>
  <si>
    <t>CMBKUL</t>
  </si>
  <si>
    <t>CMBKWI</t>
  </si>
  <si>
    <t>CMBLHE</t>
  </si>
  <si>
    <t>CMBLHR</t>
  </si>
  <si>
    <t>CMBMAA</t>
  </si>
  <si>
    <t>CMBMAAICN</t>
  </si>
  <si>
    <t>CMBMAAMEL</t>
  </si>
  <si>
    <t>CMBMAANRT</t>
  </si>
  <si>
    <t>CMBMCT</t>
  </si>
  <si>
    <t>CMBMEL</t>
  </si>
  <si>
    <t>CMBMELSYD</t>
  </si>
  <si>
    <t>CMBMLE</t>
  </si>
  <si>
    <t>CMBNRT</t>
  </si>
  <si>
    <t>CMBRUH</t>
  </si>
  <si>
    <t>CMBSEZ</t>
  </si>
  <si>
    <t>CMBSIN</t>
  </si>
  <si>
    <t>CMBSYD</t>
  </si>
  <si>
    <t>CMBTRV</t>
  </si>
  <si>
    <t>CMBTRVCDG</t>
  </si>
  <si>
    <t>CMBTRVFRA</t>
  </si>
  <si>
    <t>CMBTRVMEL</t>
  </si>
  <si>
    <t>CMBTRVSYD</t>
  </si>
  <si>
    <t>CMBTRZ</t>
  </si>
  <si>
    <t>CMBTSN</t>
  </si>
  <si>
    <t>COKCMB</t>
  </si>
  <si>
    <t>DACCMB</t>
  </si>
  <si>
    <t>DELCMB</t>
  </si>
  <si>
    <t>DMMCMB</t>
  </si>
  <si>
    <t>DOHAUHCMB</t>
  </si>
  <si>
    <t>DOHCMB</t>
  </si>
  <si>
    <t>DXBCMB</t>
  </si>
  <si>
    <t>DXBTRVCMB</t>
  </si>
  <si>
    <t>FRACMB</t>
  </si>
  <si>
    <t>GANCMB</t>
  </si>
  <si>
    <t>HKGCMB</t>
  </si>
  <si>
    <t>HYDCMB</t>
  </si>
  <si>
    <t>ICNCMB</t>
  </si>
  <si>
    <t>ICNMAACMB</t>
  </si>
  <si>
    <t>IXMCMB</t>
  </si>
  <si>
    <t>KHICMB</t>
  </si>
  <si>
    <t>KTMCMB</t>
  </si>
  <si>
    <t>KULCMB</t>
  </si>
  <si>
    <t>KWICMB</t>
  </si>
  <si>
    <t>LHECMB</t>
  </si>
  <si>
    <t>LHRCMB</t>
  </si>
  <si>
    <t>MAACMB</t>
  </si>
  <si>
    <t>MCTCMB</t>
  </si>
  <si>
    <t>MELCMB</t>
  </si>
  <si>
    <t>MLECMB</t>
  </si>
  <si>
    <t>NRTCMB</t>
  </si>
  <si>
    <t>NRTMAACMB</t>
  </si>
  <si>
    <t>RUHCMB</t>
  </si>
  <si>
    <t>SEZCMB</t>
  </si>
  <si>
    <t>SINCMB</t>
  </si>
  <si>
    <t>SYDCMB</t>
  </si>
  <si>
    <t>TRVCMB</t>
  </si>
  <si>
    <t>TRZCMB</t>
  </si>
  <si>
    <t>TSNCMB</t>
  </si>
  <si>
    <t>CMBPEK</t>
  </si>
  <si>
    <t>CMBPVG</t>
  </si>
  <si>
    <t>PEKCMB</t>
  </si>
  <si>
    <t>PVGCMB</t>
  </si>
  <si>
    <t>CARGO CHARTERS</t>
  </si>
  <si>
    <t>PASSENGER CHARTERS</t>
  </si>
  <si>
    <t>CMBJED</t>
  </si>
  <si>
    <t>CMBMUX</t>
  </si>
  <si>
    <t>JEDCMB</t>
  </si>
  <si>
    <t>MUXCMB</t>
  </si>
  <si>
    <t>NON ALLOCATED</t>
  </si>
  <si>
    <t>Month</t>
  </si>
  <si>
    <t>Aug-2023</t>
  </si>
  <si>
    <t>Sep-2023</t>
  </si>
  <si>
    <t>Oct-2024</t>
  </si>
  <si>
    <t>PEK</t>
  </si>
  <si>
    <t>Oct-2023</t>
  </si>
  <si>
    <t>Nov-2024</t>
  </si>
  <si>
    <t>CMBVTE</t>
  </si>
  <si>
    <t>VTECMB</t>
  </si>
  <si>
    <t>Nov-2023</t>
  </si>
  <si>
    <t>Avg fare_TY</t>
  </si>
  <si>
    <t>Avg fare_LY</t>
  </si>
  <si>
    <t>Pax_TY</t>
  </si>
  <si>
    <t>Pax_LY</t>
  </si>
  <si>
    <t>PAX_TY</t>
  </si>
  <si>
    <t>Dec-2024</t>
  </si>
  <si>
    <t>Dec-2023</t>
  </si>
  <si>
    <t>TY RPK</t>
  </si>
  <si>
    <t>TY YRPK</t>
  </si>
  <si>
    <t>LY YRPK</t>
  </si>
  <si>
    <t>(blank)</t>
  </si>
  <si>
    <t>LY RPK</t>
  </si>
  <si>
    <t>Jan-2025</t>
  </si>
  <si>
    <t>Jan-2024</t>
  </si>
  <si>
    <t>Feb-2025</t>
  </si>
  <si>
    <t>Feb-2024</t>
  </si>
  <si>
    <t>Mar-2025</t>
  </si>
  <si>
    <t>Mar-2024</t>
  </si>
  <si>
    <t>03-Nov-24'</t>
  </si>
  <si>
    <t>03-Nov-23'</t>
  </si>
  <si>
    <t>Apr-2025</t>
  </si>
  <si>
    <t>Apr-2024</t>
  </si>
  <si>
    <t>May-2025</t>
  </si>
  <si>
    <t>May-2024</t>
  </si>
  <si>
    <t>24-Nov-24</t>
  </si>
  <si>
    <t>24-Nov-23</t>
  </si>
  <si>
    <t>24-Nov-24'</t>
  </si>
  <si>
    <t>24-Nov-23'</t>
  </si>
  <si>
    <t>17-Nov-24'</t>
  </si>
  <si>
    <t>17-Nov-23'</t>
  </si>
  <si>
    <t>10-Nov-24'</t>
  </si>
  <si>
    <t>10-Nov-23'</t>
  </si>
  <si>
    <t>17-Nov-24</t>
  </si>
  <si>
    <t>17-Nov-23</t>
  </si>
  <si>
    <t>10-Nov-24</t>
  </si>
  <si>
    <t>10-Nov-23</t>
  </si>
  <si>
    <t>03-Nov-24</t>
  </si>
  <si>
    <t>03-Nov-23</t>
  </si>
  <si>
    <t>Jun-2025</t>
  </si>
  <si>
    <t>Jun-2024</t>
  </si>
  <si>
    <t>08-Dec-24</t>
  </si>
  <si>
    <t>08-Dec-23</t>
  </si>
  <si>
    <t>08-Dec-24'</t>
  </si>
  <si>
    <t>08-Dec-23'</t>
  </si>
  <si>
    <t>01-Dec-23</t>
  </si>
  <si>
    <t>01-Dec-24</t>
  </si>
  <si>
    <t>01-Dec-24'</t>
  </si>
  <si>
    <t>01-Dec-23'</t>
  </si>
  <si>
    <t>15-Dec-242</t>
  </si>
  <si>
    <t>15-Dec-233</t>
  </si>
  <si>
    <t>15-Dec-24'2</t>
  </si>
  <si>
    <t>15-Dec-23'3</t>
  </si>
  <si>
    <t>22-Dec-24'</t>
  </si>
  <si>
    <t>22-Dec-23'</t>
  </si>
  <si>
    <t>From:Dec2024 To:June2025</t>
  </si>
  <si>
    <t>Grand Total</t>
  </si>
  <si>
    <t>29Dec'24</t>
  </si>
  <si>
    <t>29Dec'23</t>
  </si>
  <si>
    <t>29Dec'24.</t>
  </si>
  <si>
    <t>29Dec'23.</t>
  </si>
  <si>
    <t>29-Dec-24</t>
  </si>
  <si>
    <t>29Dec-23</t>
  </si>
  <si>
    <t>22-Dec-24'22</t>
  </si>
  <si>
    <t>22-Dec-23'23</t>
  </si>
  <si>
    <t>29-Dec-24'2</t>
  </si>
  <si>
    <t>29-Dec-23'2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</si>
</sst>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mmm/yyyy"/>
    <numFmt numFmtId="166" formatCode="0.00;[Red]0.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Book Antiqua"/>
      <family val="1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  <font>
      <sz val="10"/>
      <color indexed="8"/>
      <name val="Courier"/>
      <family val="3"/>
    </font>
  </fonts>
  <fills count="44">
    <fill>
      <patternFill patternType="none"/>
    </fill>
    <fill>
      <patternFill patternType="gray125"/>
    </fill>
    <fill>
      <patternFill patternType="solid">
        <fgColor theme="8"/>
        <bgColor theme="4" tint="0.79998168889431442"/>
      </patternFill>
    </fill>
    <fill>
      <patternFill patternType="solid">
        <fgColor theme="8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/>
      <right/>
      <top/>
      <bottom style="thin">
        <color theme="4"/>
      </bottom>
      <diagonal/>
    </border>
  </borders>
  <cellStyleXfs count="62">
    <xf numFmtId="0" fontId="0" fillId="0" borderId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5" applyNumberFormat="0" applyFill="0" applyAlignment="0" applyProtection="0"/>
    <xf numFmtId="0" fontId="7" fillId="0" borderId="6" applyNumberFormat="0" applyFill="0" applyAlignment="0" applyProtection="0"/>
    <xf numFmtId="0" fontId="8" fillId="0" borderId="7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2" fillId="9" borderId="8" applyNumberFormat="0" applyAlignment="0" applyProtection="0"/>
    <xf numFmtId="0" fontId="13" fillId="10" borderId="9" applyNumberFormat="0" applyAlignment="0" applyProtection="0"/>
    <xf numFmtId="0" fontId="14" fillId="10" borderId="8" applyNumberFormat="0" applyAlignment="0" applyProtection="0"/>
    <xf numFmtId="0" fontId="15" fillId="0" borderId="10" applyNumberFormat="0" applyFill="0" applyAlignment="0" applyProtection="0"/>
    <xf numFmtId="0" fontId="2" fillId="11" borderId="11" applyNumberFormat="0" applyAlignment="0" applyProtection="0"/>
    <xf numFmtId="0" fontId="16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13" applyNumberFormat="0" applyFill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9" fillId="8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6" borderId="0" applyNumberFormat="0" applyBorder="0" applyAlignment="0" applyProtection="0"/>
    <xf numFmtId="0" fontId="11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4" fillId="0" borderId="0"/>
    <xf numFmtId="0" fontId="25" fillId="0" borderId="0"/>
    <xf numFmtId="43" fontId="28" fillId="0" borderId="0" applyFont="0" applyFill="0" applyBorder="0" applyAlignment="0" applyProtection="0"/>
    <xf numFmtId="0" fontId="34" fillId="0" borderId="0"/>
    <xf numFmtId="0" fontId="1" fillId="0" borderId="0"/>
    <xf numFmtId="43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166" fontId="35" fillId="0" borderId="0"/>
  </cellStyleXfs>
  <cellXfs count="62">
    <xf numFmtId="0" fontId="0" fillId="0" borderId="0" xfId="0"/>
    <xf numFmtId="164" fontId="0" fillId="0" borderId="0" xfId="1" applyNumberFormat="1" applyFont="1"/>
    <xf numFmtId="0" fontId="3" fillId="0" borderId="0" xfId="0" applyFont="1"/>
    <xf numFmtId="164" fontId="0" fillId="0" borderId="0" xfId="0" applyNumberFormat="1"/>
    <xf numFmtId="0" fontId="3" fillId="0" borderId="3" xfId="0" applyFont="1" applyBorder="1"/>
    <xf numFmtId="0" fontId="2" fillId="3" borderId="1" xfId="0" applyFont="1" applyFill="1" applyBorder="1"/>
    <xf numFmtId="164" fontId="2" fillId="2" borderId="2" xfId="1" applyNumberFormat="1" applyFont="1" applyFill="1" applyBorder="1"/>
    <xf numFmtId="0" fontId="3" fillId="4" borderId="3" xfId="0" applyFont="1" applyFill="1" applyBorder="1"/>
    <xf numFmtId="164" fontId="3" fillId="4" borderId="3" xfId="0" applyNumberFormat="1" applyFont="1" applyFill="1" applyBorder="1"/>
    <xf numFmtId="0" fontId="3" fillId="4" borderId="4" xfId="0" applyFont="1" applyFill="1" applyBorder="1"/>
    <xf numFmtId="164" fontId="3" fillId="4" borderId="4" xfId="0" applyNumberFormat="1" applyFont="1" applyFill="1" applyBorder="1"/>
    <xf numFmtId="0" fontId="4" fillId="0" borderId="0" xfId="0" applyFont="1"/>
    <xf numFmtId="17" fontId="3" fillId="0" borderId="0" xfId="0" applyNumberFormat="1" applyFont="1"/>
    <xf numFmtId="0" fontId="0" fillId="37" borderId="0" xfId="0" applyFill="1"/>
    <xf numFmtId="0" fontId="26" fillId="38" borderId="0" xfId="0" applyFont="1" applyFill="1" applyAlignment="1">
      <alignment horizontal="left"/>
    </xf>
    <xf numFmtId="164" fontId="27" fillId="39" borderId="3" xfId="0" applyNumberFormat="1" applyFont="1" applyFill="1" applyBorder="1"/>
    <xf numFmtId="0" fontId="0" fillId="0" borderId="0" xfId="0" applyAlignment="1">
      <alignment horizontal="left"/>
    </xf>
    <xf numFmtId="165" fontId="3" fillId="0" borderId="0" xfId="0" applyNumberFormat="1" applyFont="1" applyAlignment="1">
      <alignment horizontal="left" vertical="top"/>
    </xf>
    <xf numFmtId="164" fontId="3" fillId="4" borderId="4" xfId="1" applyNumberFormat="1" applyFont="1" applyFill="1" applyBorder="1"/>
    <xf numFmtId="0" fontId="27" fillId="0" borderId="0" xfId="0" applyFont="1"/>
    <xf numFmtId="17" fontId="0" fillId="0" borderId="0" xfId="0" applyNumberFormat="1"/>
    <xf numFmtId="0" fontId="27" fillId="40" borderId="0" xfId="0" applyFont="1" applyFill="1"/>
    <xf numFmtId="0" fontId="27" fillId="41" borderId="0" xfId="0" applyFont="1" applyFill="1"/>
    <xf numFmtId="0" fontId="29" fillId="0" borderId="0" xfId="0" applyFont="1"/>
    <xf numFmtId="49" fontId="0" fillId="0" borderId="14" xfId="0" applyNumberFormat="1" applyBorder="1"/>
    <xf numFmtId="164" fontId="3" fillId="4" borderId="0" xfId="0" applyNumberFormat="1" applyFont="1" applyFill="1"/>
    <xf numFmtId="43" fontId="0" fillId="0" borderId="0" xfId="1" applyFont="1"/>
    <xf numFmtId="164" fontId="2" fillId="2" borderId="3" xfId="0" applyNumberFormat="1" applyFont="1" applyFill="1" applyBorder="1"/>
    <xf numFmtId="0" fontId="29" fillId="40" borderId="0" xfId="0" applyFont="1" applyFill="1"/>
    <xf numFmtId="164" fontId="29" fillId="0" borderId="0" xfId="0" applyNumberFormat="1" applyFont="1"/>
    <xf numFmtId="0" fontId="3" fillId="5" borderId="15" xfId="0" applyFont="1" applyFill="1" applyBorder="1"/>
    <xf numFmtId="49" fontId="0" fillId="5" borderId="0" xfId="0" applyNumberFormat="1" applyFill="1"/>
    <xf numFmtId="0" fontId="3" fillId="42" borderId="15" xfId="0" applyFont="1" applyFill="1" applyBorder="1"/>
    <xf numFmtId="15" fontId="0" fillId="42" borderId="0" xfId="0" applyNumberFormat="1" applyFill="1"/>
    <xf numFmtId="0" fontId="29" fillId="41" borderId="0" xfId="0" applyFont="1" applyFill="1"/>
    <xf numFmtId="15" fontId="29" fillId="5" borderId="0" xfId="0" applyNumberFormat="1" applyFont="1" applyFill="1"/>
    <xf numFmtId="0" fontId="30" fillId="40" borderId="0" xfId="0" applyFont="1" applyFill="1"/>
    <xf numFmtId="0" fontId="30" fillId="41" borderId="0" xfId="0" applyFont="1" applyFill="1"/>
    <xf numFmtId="43" fontId="0" fillId="0" borderId="0" xfId="0" applyNumberFormat="1"/>
    <xf numFmtId="15" fontId="27" fillId="5" borderId="0" xfId="0" applyNumberFormat="1" applyFont="1" applyFill="1"/>
    <xf numFmtId="0" fontId="30" fillId="43" borderId="0" xfId="0" applyFont="1" applyFill="1"/>
    <xf numFmtId="0" fontId="31" fillId="0" borderId="0" xfId="0" applyFont="1"/>
    <xf numFmtId="17" fontId="29" fillId="0" borderId="0" xfId="0" applyNumberFormat="1" applyFont="1"/>
    <xf numFmtId="0" fontId="29" fillId="37" borderId="0" xfId="0" applyFont="1" applyFill="1"/>
    <xf numFmtId="49" fontId="29" fillId="0" borderId="0" xfId="0" applyNumberFormat="1" applyFont="1"/>
    <xf numFmtId="0" fontId="27" fillId="43" borderId="0" xfId="0" applyFont="1" applyFill="1"/>
    <xf numFmtId="164" fontId="26" fillId="38" borderId="0" xfId="1" applyNumberFormat="1" applyFont="1" applyFill="1"/>
    <xf numFmtId="164" fontId="32" fillId="0" borderId="0" xfId="0" applyNumberFormat="1" applyFont="1"/>
    <xf numFmtId="43" fontId="1" fillId="0" borderId="0" xfId="1" applyFont="1"/>
    <xf numFmtId="0" fontId="1" fillId="0" borderId="0" xfId="0" applyFont="1"/>
    <xf numFmtId="0" fontId="33" fillId="0" borderId="0" xfId="0" applyFont="1"/>
    <xf numFmtId="17" fontId="27" fillId="0" borderId="0" xfId="0" applyNumberFormat="1" applyFont="1"/>
    <xf numFmtId="164" fontId="29" fillId="0" borderId="0" xfId="1" applyNumberFormat="1" applyFont="1" applyFill="1"/>
    <xf numFmtId="164" fontId="20" fillId="0" borderId="0" xfId="52" applyNumberFormat="1" applyFont="1" applyFill="1"/>
    <xf numFmtId="0" fontId="30" fillId="0" borderId="0" xfId="0" applyFont="1"/>
    <xf numFmtId="43" fontId="29" fillId="0" borderId="0" xfId="1" applyFont="1"/>
    <xf numFmtId="164" fontId="29" fillId="0" borderId="0" xfId="52" applyNumberFormat="1" applyFont="1" applyFill="1"/>
    <xf numFmtId="15" fontId="27" fillId="5" borderId="0" xfId="0" quotePrefix="1" applyNumberFormat="1" applyFont="1" applyFill="1"/>
    <xf numFmtId="15" fontId="29" fillId="5" borderId="0" xfId="0" quotePrefix="1" applyNumberFormat="1" applyFont="1" applyFill="1"/>
    <xf numFmtId="0" fontId="2" fillId="0" borderId="16" xfId="0" applyFont="1" applyBorder="1" applyAlignment="1">
      <alignment horizontal="center"/>
    </xf>
    <xf numFmtId="0" fontId="27" fillId="0" borderId="0" xfId="0" applyFont="1" applyFill="1"/>
    <xf numFmtId="0" fontId="30" fillId="0" borderId="0" xfId="0" applyFont="1" applyFill="1"/>
  </cellXfs>
  <cellStyles count="62">
    <cellStyle name="20% - Accent1" xfId="19" builtinId="30" customBuiltin="1"/>
    <cellStyle name="20% - Accent2" xfId="22" builtinId="34" customBuiltin="1"/>
    <cellStyle name="20% - Accent3" xfId="25" builtinId="38" customBuiltin="1"/>
    <cellStyle name="20% - Accent4" xfId="28" builtinId="42" customBuiltin="1"/>
    <cellStyle name="20% - Accent5" xfId="31" builtinId="46" customBuiltin="1"/>
    <cellStyle name="20% - Accent6" xfId="34" builtinId="50" customBuiltin="1"/>
    <cellStyle name="40% - Accent1" xfId="20" builtinId="31" customBuiltin="1"/>
    <cellStyle name="40% - Accent2" xfId="23" builtinId="35" customBuiltin="1"/>
    <cellStyle name="40% - Accent3" xfId="26" builtinId="39" customBuiltin="1"/>
    <cellStyle name="40% - Accent4" xfId="29" builtinId="43" customBuiltin="1"/>
    <cellStyle name="40% - Accent5" xfId="32" builtinId="47" customBuiltin="1"/>
    <cellStyle name="40% - Accent6" xfId="35" builtinId="51" customBuiltin="1"/>
    <cellStyle name="60% - Accent1 2" xfId="44" xr:uid="{7EF9083C-4BA8-4248-83F8-F7D9AED05719}"/>
    <cellStyle name="60% - Accent1 3" xfId="37" xr:uid="{392663AC-91CC-4B52-9218-399231C89B27}"/>
    <cellStyle name="60% - Accent2 2" xfId="45" xr:uid="{EF704354-138A-4F90-8BB4-9EEE2906A335}"/>
    <cellStyle name="60% - Accent2 3" xfId="38" xr:uid="{2B8FE7FA-D54F-4516-945E-94CF19094D1B}"/>
    <cellStyle name="60% - Accent3 2" xfId="46" xr:uid="{9F9391F9-FBB1-40D2-A440-B37CD5D1E123}"/>
    <cellStyle name="60% - Accent3 3" xfId="39" xr:uid="{AB33AB86-70F8-48D5-851C-8C8E0D92C553}"/>
    <cellStyle name="60% - Accent4 2" xfId="47" xr:uid="{D88D05EF-0C8E-487D-90FD-1ED77772D5C8}"/>
    <cellStyle name="60% - Accent4 3" xfId="40" xr:uid="{31382898-E2D6-4D03-B5F0-B493CED75DBA}"/>
    <cellStyle name="60% - Accent5 2" xfId="48" xr:uid="{EE131091-4734-43D7-B9E6-4BE51804827D}"/>
    <cellStyle name="60% - Accent5 3" xfId="41" xr:uid="{9438A1D9-3AAF-4D23-BCDA-7678DC9A64F5}"/>
    <cellStyle name="60% - Accent6 2" xfId="49" xr:uid="{E60BA740-4E6D-46EB-AE96-6DCC062A74D9}"/>
    <cellStyle name="60% - Accent6 3" xfId="42" xr:uid="{6952E925-A7FF-4C5C-A7A2-D2FBAC639FAA}"/>
    <cellStyle name="Accent1" xfId="18" builtinId="29" customBuiltin="1"/>
    <cellStyle name="Accent2" xfId="21" builtinId="33" customBuiltin="1"/>
    <cellStyle name="Accent3" xfId="24" builtinId="37" customBuiltin="1"/>
    <cellStyle name="Accent4" xfId="27" builtinId="41" customBuiltin="1"/>
    <cellStyle name="Accent5" xfId="30" builtinId="45" customBuiltin="1"/>
    <cellStyle name="Accent6" xfId="33" builtinId="49" customBuiltin="1"/>
    <cellStyle name="Bad" xfId="8" builtinId="27" customBuiltin="1"/>
    <cellStyle name="Calculation" xfId="11" builtinId="22" customBuiltin="1"/>
    <cellStyle name="Check Cell" xfId="13" builtinId="23" customBuiltin="1"/>
    <cellStyle name="Comma" xfId="1" builtinId="3"/>
    <cellStyle name="Comma 2" xfId="59" xr:uid="{58059B1A-282E-4CCA-A278-0752355F8111}"/>
    <cellStyle name="Comma 2 2" xfId="56" xr:uid="{2674D5BA-4109-4E3F-9544-80A38B7A478A}"/>
    <cellStyle name="Explanatory Text" xfId="16" builtinId="53" customBuiltin="1"/>
    <cellStyle name="Followed Hyperlink" xfId="52" builtinId="9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51" builtinId="8" customBuiltin="1"/>
    <cellStyle name="Input" xfId="9" builtinId="20" customBuiltin="1"/>
    <cellStyle name="Linked Cell" xfId="12" builtinId="24" customBuiltin="1"/>
    <cellStyle name="Neutral 2" xfId="43" xr:uid="{6E43E458-3963-4AB5-9E0F-49992889F646}"/>
    <cellStyle name="Neutral 3" xfId="36" xr:uid="{2C60C6A9-1A34-409E-87AD-C41791443C15}"/>
    <cellStyle name="Normal" xfId="0" builtinId="0"/>
    <cellStyle name="Normal 2" xfId="54" xr:uid="{DD8D17B4-96F8-4C13-9043-1F2C15A494C7}"/>
    <cellStyle name="Normal 2 2" xfId="57" xr:uid="{44536F14-BFD7-4C3A-A9A1-84C38CD391FB}"/>
    <cellStyle name="Normal 3" xfId="55" xr:uid="{6EF654FB-6398-4F7F-82F5-6935990E4267}"/>
    <cellStyle name="Normal 3 2" xfId="58" xr:uid="{0AF62387-57FB-448C-B46E-50C67178CA21}"/>
    <cellStyle name="Normal 4" xfId="61" xr:uid="{9C81B986-9840-4EBB-8213-33FCCBC2848E}"/>
    <cellStyle name="Note" xfId="15" builtinId="10" customBuiltin="1"/>
    <cellStyle name="Output" xfId="10" builtinId="21" customBuiltin="1"/>
    <cellStyle name="Percent 2" xfId="60" xr:uid="{EA69602E-5285-4B8A-AE85-1CC21E3A1EF5}"/>
    <cellStyle name="Title" xfId="2" builtinId="15" customBuiltin="1"/>
    <cellStyle name="Title 2" xfId="53" xr:uid="{E0940A56-ECBD-46A8-AB1B-E34F3411B061}"/>
    <cellStyle name="Title 3" xfId="50" xr:uid="{9D4D591B-1E2A-4E03-90AF-C012A2B2B07B}"/>
    <cellStyle name="Total" xfId="17" builtinId="25" customBuiltin="1"/>
    <cellStyle name="Warning Text" xfId="14" builtinId="11" customBuiltin="1"/>
  </cellStyles>
  <dxfs count="5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5" formatCode="_(* #,##0.00_);_(* \(#,##0.0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5" formatCode="_(* #,##0.00_);_(* \(#,##0.0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BA473" totalsRowShown="0">
  <autoFilter ref="A4:BA473" xr:uid="{00000000-000C-0000-FFFF-FFFF00000000}"/>
  <tableColumns count="53">
    <tableColumn id="11" xr3:uid="{00000000-0010-0000-0000-00000B000000}" name="SEG KEY" dataDxfId="52" dataCellStyle="Followed Hyperlink">
      <calculatedColumnFormula>Table1[[#This Row],[FROM_CITY]]&amp;Table1[[#This Row],[TO_CITY]]&amp;Table1[[#This Row],[Month]]</calculatedColumnFormula>
    </tableColumn>
    <tableColumn id="19" xr3:uid="{7F50DD77-5FD6-4F2A-92B1-8EF6ACC32FAF}" name="SEG KEY LY" dataDxfId="51" dataCellStyle="Followed Hyperlink">
      <calculatedColumnFormula>Table1[[#This Row],[FROM_CITY]]&amp;Table1[[#This Row],[TO_CITY]]&amp;Table1[[#This Row],[MonthM_LY]]</calculatedColumnFormula>
    </tableColumn>
    <tableColumn id="10" xr3:uid="{2AFEEC08-32CC-4EB4-922C-8BE9065700A6}" name="MonthM_LY" dataDxfId="50" dataCellStyle="Followed Hyperlink"/>
    <tableColumn id="1" xr3:uid="{00000000-0010-0000-0000-000001000000}" name="Year" dataDxfId="18"/>
    <tableColumn id="2" xr3:uid="{00000000-0010-0000-0000-000002000000}" name="Month" dataDxfId="17"/>
    <tableColumn id="3" xr3:uid="{00000000-0010-0000-0000-000003000000}" name="FROM_CITY" dataDxfId="49"/>
    <tableColumn id="4" xr3:uid="{00000000-0010-0000-0000-000004000000}" name="TO_CITY" dataDxfId="16"/>
    <tableColumn id="5" xr3:uid="{00000000-0010-0000-0000-000005000000}" name="Region_AI" dataDxfId="48"/>
    <tableColumn id="6" xr3:uid="{00000000-0010-0000-0000-000006000000}" name="PAX_TY" dataDxfId="47" dataCellStyle="Comma"/>
    <tableColumn id="9" xr3:uid="{00000000-0010-0000-0000-000009000000}" name="Revenue_USD " dataDxfId="46" dataCellStyle="Comma"/>
    <tableColumn id="46" xr3:uid="{BAA1DD14-10F0-4392-B695-5638F53F7D69}" name="29Dec'24" dataDxfId="15">
      <calculatedColumnFormula>VLOOKUP(Table1[[#This Row],[SEG KEY]],'29Dec24_TY  '!$A$1:$M$786,11,FALSE)</calculatedColumnFormula>
    </tableColumn>
    <tableColumn id="47" xr3:uid="{9E655DA9-3512-4CB3-880C-9FFD13FE6D20}" name="29Dec'23" dataDxfId="14">
      <calculatedColumnFormula>VLOOKUP(Table1[[#This Row],[SEG KEY LY]],'29Dec24_LY'!$A$1:$M$784,11,FALSE)</calculatedColumnFormula>
    </tableColumn>
    <tableColumn id="44" xr3:uid="{838C5736-18B6-41ED-ABD5-8F6B317E33B2}" name="29Dec'24." dataDxfId="13" dataCellStyle="Followed Hyperlink">
      <calculatedColumnFormula>VLOOKUP(Table1[[#This Row],[SEG KEY]],'29Dec24_TY  '!$A$1:$M$786,12,FALSE)</calculatedColumnFormula>
    </tableColumn>
    <tableColumn id="45" xr3:uid="{6C6F6C20-AE9F-424D-A4A9-90FC28857685}" name="29Dec'23." dataDxfId="12">
      <calculatedColumnFormula>VLOOKUP(Table1[[#This Row],[SEG KEY LY]],'29Dec24_LY'!$A$1:$M$784,12,FALSE)</calculatedColumnFormula>
    </tableColumn>
    <tableColumn id="23" xr3:uid="{CFA95BC7-1B22-44FB-AEE4-86607BC0A92E}" name="PAX LY" dataDxfId="45">
      <calculatedColumnFormula>IFERROR(VLOOKUP(Table1[[#This Row],[SEG KEY LY]],'LY AVG FARE ACT'!$A$1:$G$791,5,FALSE),0)</calculatedColumnFormula>
    </tableColumn>
    <tableColumn id="22" xr3:uid="{D1FA72E3-E3C4-4273-BA24-18D74A167F9C}" name="Revenue_USD LY" dataDxfId="44">
      <calculatedColumnFormula>IFERROR(VLOOKUP(Table1[[#This Row],[SEG KEY LY]],'LY AVG FARE ACT'!$A$1:$F$5000,6,FALSE),0)</calculatedColumnFormula>
    </tableColumn>
    <tableColumn id="21" xr3:uid="{D6AB0858-9512-47D3-9F4F-D571CAB3E449}" name="LY Act Avg Fare" dataDxfId="9">
      <calculatedColumnFormula>IFERROR(VLOOKUP(Table1[[#This Row],[SEG KEY LY]],'LY AVG FARE ACT'!$A$1:$G$5000,7,FALSE),0)</calculatedColumnFormula>
    </tableColumn>
    <tableColumn id="14" xr3:uid="{CCC693FE-9529-46DC-A89D-26EDFA498478}" name="29-Dec-24" dataDxfId="8">
      <calculatedColumnFormula>VLOOKUP(Table1[[#This Row],[SEG KEY]],'29Dec24_TY  '!$A$1:$M$786,13,FALSE)</calculatedColumnFormula>
    </tableColumn>
    <tableColumn id="7" xr3:uid="{CDE9A94F-40E8-4887-A96D-19119CACA754}" name="29Dec-23" dataDxfId="6">
      <calculatedColumnFormula>VLOOKUP(Table1[[#This Row],[SEG KEY LY]],'29Dec24_LY'!$A$1:$M$784,13,FALSE)</calculatedColumnFormula>
    </tableColumn>
    <tableColumn id="29" xr3:uid="{65822B26-932B-40CD-8807-45FF4B509DB6}" name="22-Dec-24'" dataDxfId="7">
      <calculatedColumnFormula>VLOOKUP(Table1[[#This Row],[SEG KEY]],'22Dec24_TY '!$A$1:$M$786,13,FALSE)</calculatedColumnFormula>
    </tableColumn>
    <tableColumn id="28" xr3:uid="{9D4EA845-9159-4DFB-91D4-C0036AE17241}" name="22-Dec-23'" dataDxfId="10">
      <calculatedColumnFormula>VLOOKUP(Table1[[#This Row],[SEG KEY LY]],'22Dec24_LY '!$A$2:$M$784,13,FALSE)</calculatedColumnFormula>
    </tableColumn>
    <tableColumn id="55" xr3:uid="{1FA43FE5-3478-4EE2-97A9-F03B4669C832}" name="15-Dec-242" dataDxfId="11">
      <calculatedColumnFormula>VLOOKUP(Table1[[#This Row],[SEG KEY]],'15Dec24_TY'!$A$1:$M$786,13,FALSE)</calculatedColumnFormula>
    </tableColumn>
    <tableColumn id="54" xr3:uid="{C992AE8B-2210-4FCA-A3F4-88C62D7675A3}" name="15-Dec-233" dataDxfId="43">
      <calculatedColumnFormula>VLOOKUP(Table1[[#This Row],[SEG KEY LY]],'15Dec24_LY'!$A$1:$M$784,13,FALSE)</calculatedColumnFormula>
    </tableColumn>
    <tableColumn id="51" xr3:uid="{12481839-2CC4-4B48-B006-E35A4D6702D3}" name="08-Dec-24" dataDxfId="42">
      <calculatedColumnFormula>VLOOKUP(Table1[[#This Row],[SEG KEY]],'08Dec24_TY'!$A$1:$M$786,13,FALSE)</calculatedColumnFormula>
    </tableColumn>
    <tableColumn id="50" xr3:uid="{1F867660-74E8-4F7B-873E-DF1696825A2A}" name="08-Dec-23" dataDxfId="41">
      <calculatedColumnFormula>VLOOKUP(Table1[[#This Row],[SEG KEY LY]],'08Dec24_LY'!$A$1:$M$784,13,FALSE)</calculatedColumnFormula>
    </tableColumn>
    <tableColumn id="43" xr3:uid="{5BFDD8E0-E7AF-4C6A-8EE3-D30C0AFA5539}" name="01-Dec-24" dataDxfId="40">
      <calculatedColumnFormula>VLOOKUP(Table1[[#This Row],[SEG KEY]],'01Dec24_TY'!$A$1:$M$786,13,FALSE)</calculatedColumnFormula>
    </tableColumn>
    <tableColumn id="42" xr3:uid="{7EEEB910-7EA6-4A4C-9E1F-C816045DBD37}" name="01-Dec-23" dataDxfId="39">
      <calculatedColumnFormula>VLOOKUP(Table1[[#This Row],[SEG KEY LY]],'01Dec24_LY'!$A$1:$M$784,13,FALSE)</calculatedColumnFormula>
    </tableColumn>
    <tableColumn id="26" xr3:uid="{A1E23895-9BC5-401A-9AAD-44E4EFE565AC}" name="24-Nov-24" dataDxfId="38">
      <calculatedColumnFormula>VLOOKUP(Table1[[#This Row],[SEG KEY]],'24Nov24_TY'!$A$1:$M$786,13,FALSE)</calculatedColumnFormula>
    </tableColumn>
    <tableColumn id="27" xr3:uid="{B0E35269-5FF4-49CE-A557-949FF646C482}" name="24-Nov-23" dataDxfId="37">
      <calculatedColumnFormula>VLOOKUP(Table1[[#This Row],[SEG KEY LY]],'24Nov24_LY'!$A$1:$M$784,13,FALSE)</calculatedColumnFormula>
    </tableColumn>
    <tableColumn id="13" xr3:uid="{60791756-8414-48AC-ACC5-FFB096E24DE3}" name="17-Nov-24" dataDxfId="36">
      <calculatedColumnFormula>VLOOKUP(Table1[[#This Row],[SEG KEY]],'17Nov24_TY'!$A$1:$M$786,13,FALSE)</calculatedColumnFormula>
    </tableColumn>
    <tableColumn id="12" xr3:uid="{A46F19FB-F2BC-432C-B66F-3EE788C56272}" name="17-Nov-23" dataDxfId="35">
      <calculatedColumnFormula>VLOOKUP(Table1[[#This Row],[SEG KEY LY]],'17Nov24_LY'!$A$1:$M$784,13,FALSE)</calculatedColumnFormula>
    </tableColumn>
    <tableColumn id="17" xr3:uid="{A3D6B747-AD5A-4C9C-AF8D-6C115D13AA8F}" name="10-Nov-24" dataDxfId="34">
      <calculatedColumnFormula>VLOOKUP(Table1[[#This Row],[SEG KEY]],'10Nov24_TY   '!$A$1:$M$786,13,FALSE)</calculatedColumnFormula>
    </tableColumn>
    <tableColumn id="8" xr3:uid="{37F73A78-52E8-469A-8505-36AF62F7F80E}" name="10-Nov-23" dataDxfId="33">
      <calculatedColumnFormula>VLOOKUP(Table1[[#This Row],[SEG KEY LY]],'10Nov24_LY   '!$A$1:$M$784,13,FALSE)</calculatedColumnFormula>
    </tableColumn>
    <tableColumn id="33" xr3:uid="{28B47E1B-3420-4674-81E4-FC7E41B84FDF}" name="03-Nov-24" dataDxfId="32">
      <calculatedColumnFormula>IFERROR(VLOOKUP(Table1[[#This Row],[SEG KEY]],'03Nov24_TY   '!A1:M786,13,FALSE),0)</calculatedColumnFormula>
    </tableColumn>
    <tableColumn id="32" xr3:uid="{A2E65EF7-8664-43FB-981E-F18CB80CB3D2}" name="03-Nov-23" dataDxfId="3">
      <calculatedColumnFormula>IFERROR(VLOOKUP(Table1[[#This Row],[SEG KEY LY]],'03Nov24_LY    '!$A$1:$M$784,13,FALSE),0)</calculatedColumnFormula>
    </tableColumn>
    <tableColumn id="16" xr3:uid="{118C8FBD-1F50-4681-B0E2-0C9CF079E746}" name="29-Dec-24'2" dataDxfId="2">
      <calculatedColumnFormula>VLOOKUP(Table1[[#This Row],[SEG KEY]],'29Dec24_TY  '!$A$1:$M$786,7,FALSE)</calculatedColumnFormula>
    </tableColumn>
    <tableColumn id="15" xr3:uid="{01EFEF72-EB8D-40EC-A3D8-D8CE25E37DED}" name="29-Dec-23'2" dataDxfId="0">
      <calculatedColumnFormula>VLOOKUP(Table1[[#This Row],[SEG KEY LY]],'29Dec24_LY'!$A$1:$M$784,7,FALSE)</calculatedColumnFormula>
    </tableColumn>
    <tableColumn id="30" xr3:uid="{BF40F94A-CA29-4BF3-A394-70AA5A343B3D}" name="22-Dec-24'22" dataDxfId="1">
      <calculatedColumnFormula>VLOOKUP(Table1[[#This Row],[SEG KEY]],'22Dec24_TY '!$A$1:$M$786,7,FALSE)</calculatedColumnFormula>
    </tableColumn>
    <tableColumn id="31" xr3:uid="{1CEDA481-8BB5-4B8D-9535-F4553357AF45}" name="22-Dec-23'23" dataDxfId="4">
      <calculatedColumnFormula>VLOOKUP(Table1[[#This Row],[SEG KEY LY]],'22Dec24_LY '!$A$1:$M$486,7,FALSE)</calculatedColumnFormula>
    </tableColumn>
    <tableColumn id="36" xr3:uid="{3B4AFB8E-53FA-464B-A8E9-A065EE7BA8D7}" name="15-Dec-24'2" dataDxfId="5">
      <calculatedColumnFormula>VLOOKUP(Table1[[#This Row],[SEG KEY]],'15Dec24_TY'!$A$1:$M$786,7,FALSE)</calculatedColumnFormula>
    </tableColumn>
    <tableColumn id="35" xr3:uid="{A1A6AE24-CA81-4281-9006-ABBB5AA97D4E}" name="15-Dec-23'3" dataDxfId="31">
      <calculatedColumnFormula>VLOOKUP(Table1[[#This Row],[SEG KEY LY]],'15Dec24_LY'!$A$1:$M$784,7,FALSE)</calculatedColumnFormula>
    </tableColumn>
    <tableColumn id="53" xr3:uid="{AB3F07F6-E304-4503-8D02-2FA3F5F8802E}" name="08-Dec-24'" dataDxfId="30">
      <calculatedColumnFormula>VLOOKUP(Table1[[#This Row],[SEG KEY]],'08Dec24_TY'!$A$1:$M$786,7,FALSE)</calculatedColumnFormula>
    </tableColumn>
    <tableColumn id="52" xr3:uid="{19EF3E95-AE6B-487A-B168-A95AFE7F68F5}" name="08-Dec-23'" dataDxfId="29">
      <calculatedColumnFormula>VLOOKUP(Table1[[#This Row],[SEG KEY LY]],'08Dec24_LY'!$A$1:$M$784,7,FALSE)</calculatedColumnFormula>
    </tableColumn>
    <tableColumn id="49" xr3:uid="{8BF11061-350B-4208-9313-57000770A36A}" name="01-Dec-24'" dataDxfId="28">
      <calculatedColumnFormula>VLOOKUP(Table1[[#This Row],[SEG KEY]],'01Dec24_TY'!$A$1:$M$786,7,FALSE)</calculatedColumnFormula>
    </tableColumn>
    <tableColumn id="48" xr3:uid="{3B818B1D-5B63-4E29-84CA-B2CDD56F906C}" name="01-Dec-23'" dataDxfId="27">
      <calculatedColumnFormula>VLOOKUP(Table1[[#This Row],[SEG KEY LY]],'01Dec24_LY'!$A$1:$M$784,7,FALSE)</calculatedColumnFormula>
    </tableColumn>
    <tableColumn id="41" xr3:uid="{2B6CB2B9-043F-4585-A1AB-7215ADEB259E}" name="24-Nov-24'" dataDxfId="26">
      <calculatedColumnFormula>VLOOKUP(Table1[[#This Row],[SEG KEY]],'24Nov24_TY'!$A$1:$M$786,7,FALSE)</calculatedColumnFormula>
    </tableColumn>
    <tableColumn id="38" xr3:uid="{3AAD6247-F57D-46B6-B839-869F5F8841BF}" name="24-Nov-23'" dataDxfId="25">
      <calculatedColumnFormula>VLOOKUP(Table1[[#This Row],[SEG KEY LY]],'24Nov24_LY'!$A$1:$M$784,7,FALSE)</calculatedColumnFormula>
    </tableColumn>
    <tableColumn id="25" xr3:uid="{1CE93B57-6BE3-4838-A8D3-97181BE1CC44}" name="17-Nov-24'" dataDxfId="24">
      <calculatedColumnFormula>VLOOKUP(Table1[[#This Row],[SEG KEY]],'17Nov24_TY'!$A$1:$M$786,7,FALSE)</calculatedColumnFormula>
    </tableColumn>
    <tableColumn id="24" xr3:uid="{7A59ACAD-F069-4C41-BBCA-992BAF791BE7}" name="17-Nov-23'" dataDxfId="23">
      <calculatedColumnFormula>VLOOKUP(Table1[[#This Row],[SEG KEY LY]],'17Nov24_LY'!$A$1:$M$784,7,FALSE)</calculatedColumnFormula>
    </tableColumn>
    <tableColumn id="20" xr3:uid="{5A794253-8D84-4A1C-82FA-3192AAB5EF89}" name="10-Nov-24'" dataDxfId="22">
      <calculatedColumnFormula>VLOOKUP(Table1[[#This Row],[SEG KEY]],'10Nov24_TY   '!$A$1:$K$786,7,FALSE)</calculatedColumnFormula>
    </tableColumn>
    <tableColumn id="18" xr3:uid="{85B144D6-59C5-4063-9199-6BA2AD1F29D3}" name="10-Nov-23'" dataDxfId="21">
      <calculatedColumnFormula>VLOOKUP(Table1[[#This Row],[SEG KEY LY]],'10Nov24_LY   '!$A$1:$J$784,7,FALSE)</calculatedColumnFormula>
    </tableColumn>
    <tableColumn id="37" xr3:uid="{7E33D201-1582-4C01-AECC-EFDD42530294}" name="03-Nov-24'" dataDxfId="20">
      <calculatedColumnFormula>IFERROR(VLOOKUP(Table1[[#This Row],[SEG KEY]],'03Nov24_TY   '!$A$1:$J$786,7,FALSE),0)</calculatedColumnFormula>
    </tableColumn>
    <tableColumn id="34" xr3:uid="{F37A71AC-7066-47C9-AC62-6B082DABDC0F}" name="03-Nov-23'" dataDxfId="19">
      <calculatedColumnFormula>IFERROR(VLOOKUP(Table1[[#This Row],[SEG KEY LY]],'03Nov24_LY    '!$A$1:$J$784,7,FALSE),0)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00B050"/>
  </sheetPr>
  <dimension ref="A1:BA473"/>
  <sheetViews>
    <sheetView tabSelected="1" zoomScale="85" zoomScaleNormal="85" workbookViewId="0">
      <pane ySplit="4" topLeftCell="A5" activePane="bottomLeft" state="frozen"/>
      <selection pane="bottomLeft" activeCell="C71" sqref="C71"/>
    </sheetView>
  </sheetViews>
  <sheetFormatPr defaultRowHeight="15" x14ac:dyDescent="0.25"/>
  <cols>
    <col min="1" max="1" width="19.5703125" style="23" bestFit="1" customWidth="1"/>
    <col min="2" max="2" width="18.7109375" customWidth="1"/>
    <col min="3" max="3" width="14.42578125" style="23" customWidth="1"/>
    <col min="4" max="4" width="10.7109375" customWidth="1"/>
    <col min="5" max="5" width="12.140625" customWidth="1"/>
    <col min="6" max="6" width="9" customWidth="1"/>
    <col min="7" max="7" width="9.140625" customWidth="1"/>
    <col min="8" max="8" width="7.42578125" customWidth="1"/>
    <col min="9" max="9" width="10.5703125" customWidth="1"/>
    <col min="10" max="12" width="13.5703125" style="23" customWidth="1"/>
    <col min="13" max="13" width="13.140625" style="23" customWidth="1"/>
    <col min="14" max="14" width="12.7109375" customWidth="1"/>
    <col min="15" max="15" width="11.85546875" bestFit="1" customWidth="1"/>
    <col min="16" max="16" width="15.5703125" customWidth="1"/>
    <col min="17" max="17" width="16.7109375" bestFit="1" customWidth="1"/>
    <col min="18" max="19" width="16.7109375" customWidth="1"/>
    <col min="20" max="21" width="16.7109375" style="23" customWidth="1"/>
    <col min="22" max="22" width="13.28515625" style="23" customWidth="1"/>
    <col min="23" max="23" width="12.7109375" style="23" customWidth="1"/>
    <col min="24" max="24" width="14" customWidth="1"/>
    <col min="25" max="25" width="13.5703125" customWidth="1"/>
    <col min="26" max="27" width="11.7109375" style="23" customWidth="1"/>
    <col min="28" max="33" width="11.7109375" customWidth="1"/>
    <col min="34" max="37" width="11.7109375" style="23" customWidth="1"/>
    <col min="38" max="39" width="11.7109375" customWidth="1"/>
    <col min="40" max="53" width="11.7109375" style="23" customWidth="1"/>
    <col min="54" max="54" width="11.85546875" customWidth="1"/>
    <col min="56" max="58" width="11.85546875" customWidth="1"/>
    <col min="59" max="59" width="11.85546875" bestFit="1" customWidth="1"/>
    <col min="60" max="60" width="12.85546875" bestFit="1" customWidth="1"/>
    <col min="61" max="61" width="11.42578125" bestFit="1" customWidth="1"/>
    <col min="65" max="65" width="13.7109375" customWidth="1"/>
    <col min="66" max="66" width="11.85546875" customWidth="1"/>
    <col min="67" max="68" width="12.28515625" customWidth="1"/>
    <col min="69" max="69" width="11.7109375" customWidth="1"/>
    <col min="70" max="70" width="12.5703125" customWidth="1"/>
    <col min="71" max="71" width="11.85546875" customWidth="1"/>
  </cols>
  <sheetData>
    <row r="1" spans="1:53" ht="15.75" x14ac:dyDescent="0.25">
      <c r="A1" s="50" t="s">
        <v>49</v>
      </c>
      <c r="B1" s="11"/>
      <c r="C1" s="41"/>
      <c r="I1" s="38"/>
      <c r="J1" s="48"/>
      <c r="K1" s="20"/>
      <c r="L1" s="20"/>
      <c r="M1"/>
      <c r="N1" s="20"/>
      <c r="T1"/>
      <c r="U1"/>
      <c r="Z1"/>
      <c r="AA1"/>
      <c r="AH1"/>
      <c r="AI1"/>
      <c r="AJ1"/>
      <c r="AK1"/>
    </row>
    <row r="2" spans="1:53" x14ac:dyDescent="0.25">
      <c r="A2" s="51" t="s">
        <v>237</v>
      </c>
      <c r="B2" s="12"/>
      <c r="C2" s="42"/>
      <c r="I2" s="38"/>
      <c r="J2" s="48"/>
      <c r="K2" s="59" t="s">
        <v>48</v>
      </c>
      <c r="L2" s="59"/>
      <c r="M2" s="59"/>
      <c r="N2" s="59"/>
      <c r="P2" s="38"/>
      <c r="R2" s="45" t="s">
        <v>48</v>
      </c>
      <c r="T2" s="60"/>
      <c r="U2"/>
      <c r="X2" s="19"/>
      <c r="Z2" s="19"/>
      <c r="AA2"/>
      <c r="AB2" s="19"/>
      <c r="AD2" s="19"/>
      <c r="AF2" s="19"/>
      <c r="AH2"/>
      <c r="AI2"/>
      <c r="AJ2" s="40" t="s">
        <v>48</v>
      </c>
      <c r="AL2" s="61"/>
      <c r="AM2" s="23"/>
      <c r="AN2" s="54"/>
      <c r="AP2" s="54"/>
      <c r="AR2" s="54"/>
      <c r="AT2" s="54"/>
      <c r="AV2" s="54"/>
      <c r="AX2" s="54"/>
    </row>
    <row r="3" spans="1:53" ht="15.75" thickBot="1" x14ac:dyDescent="0.3">
      <c r="J3" s="48"/>
      <c r="K3" s="30" t="s">
        <v>190</v>
      </c>
      <c r="L3" s="30" t="s">
        <v>194</v>
      </c>
      <c r="M3" s="32" t="s">
        <v>191</v>
      </c>
      <c r="N3" s="32" t="s">
        <v>192</v>
      </c>
      <c r="P3" s="38"/>
      <c r="R3" s="21" t="s">
        <v>183</v>
      </c>
      <c r="S3" s="22" t="s">
        <v>184</v>
      </c>
      <c r="T3" s="21" t="s">
        <v>183</v>
      </c>
      <c r="U3" s="22" t="s">
        <v>184</v>
      </c>
      <c r="V3" s="28" t="s">
        <v>183</v>
      </c>
      <c r="W3" s="34" t="s">
        <v>184</v>
      </c>
      <c r="X3" s="21" t="s">
        <v>183</v>
      </c>
      <c r="Y3" s="22" t="s">
        <v>184</v>
      </c>
      <c r="Z3" s="21" t="s">
        <v>183</v>
      </c>
      <c r="AA3" s="22" t="s">
        <v>184</v>
      </c>
      <c r="AB3" s="21" t="s">
        <v>183</v>
      </c>
      <c r="AC3" s="22" t="s">
        <v>184</v>
      </c>
      <c r="AD3" s="21" t="s">
        <v>183</v>
      </c>
      <c r="AE3" s="22" t="s">
        <v>184</v>
      </c>
      <c r="AF3" s="21" t="s">
        <v>183</v>
      </c>
      <c r="AG3" s="22" t="s">
        <v>184</v>
      </c>
      <c r="AH3" s="21" t="s">
        <v>183</v>
      </c>
      <c r="AI3" s="22" t="s">
        <v>184</v>
      </c>
      <c r="AJ3" s="36" t="s">
        <v>185</v>
      </c>
      <c r="AK3" s="37" t="s">
        <v>186</v>
      </c>
      <c r="AL3" s="36" t="s">
        <v>185</v>
      </c>
      <c r="AM3" s="37" t="s">
        <v>186</v>
      </c>
      <c r="AN3" s="36" t="s">
        <v>185</v>
      </c>
      <c r="AO3" s="37" t="s">
        <v>186</v>
      </c>
      <c r="AP3" s="36" t="s">
        <v>185</v>
      </c>
      <c r="AQ3" s="37" t="s">
        <v>186</v>
      </c>
      <c r="AR3" s="36" t="s">
        <v>185</v>
      </c>
      <c r="AS3" s="37" t="s">
        <v>186</v>
      </c>
      <c r="AT3" s="36" t="s">
        <v>185</v>
      </c>
      <c r="AU3" s="37" t="s">
        <v>186</v>
      </c>
      <c r="AV3" s="36" t="s">
        <v>185</v>
      </c>
      <c r="AW3" s="37" t="s">
        <v>186</v>
      </c>
      <c r="AX3" s="36" t="s">
        <v>185</v>
      </c>
      <c r="AY3" s="37" t="s">
        <v>186</v>
      </c>
      <c r="AZ3" s="36" t="s">
        <v>185</v>
      </c>
      <c r="BA3" s="37" t="s">
        <v>186</v>
      </c>
    </row>
    <row r="4" spans="1:53" x14ac:dyDescent="0.25">
      <c r="A4" s="23" t="s">
        <v>45</v>
      </c>
      <c r="B4" s="13" t="s">
        <v>54</v>
      </c>
      <c r="C4" s="43" t="s">
        <v>60</v>
      </c>
      <c r="D4" t="s">
        <v>0</v>
      </c>
      <c r="E4" t="s">
        <v>173</v>
      </c>
      <c r="F4" t="s">
        <v>2</v>
      </c>
      <c r="G4" t="s">
        <v>3</v>
      </c>
      <c r="H4" t="s">
        <v>4</v>
      </c>
      <c r="I4" t="s">
        <v>187</v>
      </c>
      <c r="J4" s="49" t="s">
        <v>47</v>
      </c>
      <c r="K4" s="31" t="s">
        <v>239</v>
      </c>
      <c r="L4" s="31" t="s">
        <v>240</v>
      </c>
      <c r="M4" s="33" t="s">
        <v>241</v>
      </c>
      <c r="N4" s="33" t="s">
        <v>242</v>
      </c>
      <c r="O4" s="13" t="s">
        <v>62</v>
      </c>
      <c r="P4" s="13" t="s">
        <v>63</v>
      </c>
      <c r="Q4" s="13" t="s">
        <v>61</v>
      </c>
      <c r="R4" s="57" t="s">
        <v>243</v>
      </c>
      <c r="S4" s="57" t="s">
        <v>244</v>
      </c>
      <c r="T4" s="57" t="s">
        <v>235</v>
      </c>
      <c r="U4" s="57" t="s">
        <v>236</v>
      </c>
      <c r="V4" s="58" t="s">
        <v>231</v>
      </c>
      <c r="W4" s="58" t="s">
        <v>232</v>
      </c>
      <c r="X4" s="57" t="s">
        <v>223</v>
      </c>
      <c r="Y4" s="57" t="s">
        <v>224</v>
      </c>
      <c r="Z4" s="57" t="s">
        <v>228</v>
      </c>
      <c r="AA4" s="57" t="s">
        <v>227</v>
      </c>
      <c r="AB4" s="57" t="s">
        <v>207</v>
      </c>
      <c r="AC4" s="57" t="s">
        <v>208</v>
      </c>
      <c r="AD4" s="39" t="s">
        <v>215</v>
      </c>
      <c r="AE4" s="39" t="s">
        <v>216</v>
      </c>
      <c r="AF4" s="39" t="s">
        <v>217</v>
      </c>
      <c r="AG4" s="39" t="s">
        <v>218</v>
      </c>
      <c r="AH4" s="39" t="s">
        <v>219</v>
      </c>
      <c r="AI4" s="39" t="s">
        <v>220</v>
      </c>
      <c r="AJ4" s="35" t="s">
        <v>247</v>
      </c>
      <c r="AK4" s="35" t="s">
        <v>248</v>
      </c>
      <c r="AL4" s="35" t="s">
        <v>245</v>
      </c>
      <c r="AM4" s="35" t="s">
        <v>246</v>
      </c>
      <c r="AN4" s="35" t="s">
        <v>233</v>
      </c>
      <c r="AO4" s="35" t="s">
        <v>234</v>
      </c>
      <c r="AP4" s="35" t="s">
        <v>225</v>
      </c>
      <c r="AQ4" s="35" t="s">
        <v>226</v>
      </c>
      <c r="AR4" s="35" t="s">
        <v>229</v>
      </c>
      <c r="AS4" s="35" t="s">
        <v>230</v>
      </c>
      <c r="AT4" s="35" t="s">
        <v>209</v>
      </c>
      <c r="AU4" s="35" t="s">
        <v>210</v>
      </c>
      <c r="AV4" s="35" t="s">
        <v>211</v>
      </c>
      <c r="AW4" s="35" t="s">
        <v>212</v>
      </c>
      <c r="AX4" s="35" t="s">
        <v>213</v>
      </c>
      <c r="AY4" s="35" t="s">
        <v>214</v>
      </c>
      <c r="AZ4" s="35" t="s">
        <v>201</v>
      </c>
      <c r="BA4" s="35" t="s">
        <v>202</v>
      </c>
    </row>
    <row r="5" spans="1:53" x14ac:dyDescent="0.25">
      <c r="A5" s="52" t="str">
        <f>Table1[[#This Row],[FROM_CITY]]&amp;Table1[[#This Row],[TO_CITY]]&amp;Table1[[#This Row],[Month]]</f>
        <v>AUHCMBDec-2024</v>
      </c>
      <c r="B5" s="52" t="str">
        <f>Table1[[#This Row],[FROM_CITY]]&amp;Table1[[#This Row],[TO_CITY]]&amp;Table1[[#This Row],[MonthM_LY]]</f>
        <v>AUHCMBDec-2023</v>
      </c>
      <c r="C5" s="44" t="s">
        <v>189</v>
      </c>
      <c r="D5" s="2">
        <v>2024</v>
      </c>
      <c r="E5" s="2" t="s">
        <v>188</v>
      </c>
      <c r="F5" t="s">
        <v>9</v>
      </c>
      <c r="G5" s="2" t="s">
        <v>10</v>
      </c>
      <c r="H5" t="s">
        <v>11</v>
      </c>
      <c r="I5">
        <v>96</v>
      </c>
      <c r="J5">
        <v>10716.179999999998</v>
      </c>
      <c r="K5" s="29">
        <f>VLOOKUP(Table1[[#This Row],[SEG KEY]],'29Dec24_TY  '!$A$1:$M$786,11,FALSE)</f>
        <v>321024</v>
      </c>
      <c r="L5" s="29">
        <f>VLOOKUP(Table1[[#This Row],[SEG KEY LY]],'29Dec24_LY'!$A$1:$M$784,11,FALSE)</f>
        <v>6674624</v>
      </c>
      <c r="M5" s="55">
        <f>VLOOKUP(Table1[[#This Row],[SEG KEY]],'29Dec24_TY  '!$A$1:$M$786,12,FALSE)</f>
        <v>3.3381242523923438E-2</v>
      </c>
      <c r="N5" s="55">
        <f>VLOOKUP(Table1[[#This Row],[SEG KEY LY]],'29Dec24_LY'!$A$1:$M$784,12,FALSE)</f>
        <v>8.8740017415213257E-2</v>
      </c>
      <c r="O5" s="29">
        <f>IFERROR(VLOOKUP(Table1[[#This Row],[SEG KEY LY]],'LY AVG FARE ACT'!$A$1:$G$791,5,FALSE),0)</f>
        <v>2395</v>
      </c>
      <c r="P5" s="29">
        <f>IFERROR(VLOOKUP(Table1[[#This Row],[SEG KEY LY]],'LY AVG FARE ACT'!$A$1:$F$5000,6,FALSE),0)</f>
        <v>711525.20862589357</v>
      </c>
      <c r="Q5" s="29">
        <f>IFERROR(VLOOKUP(Table1[[#This Row],[SEG KEY LY]],'LY AVG FARE ACT'!$A$1:$G$5000,7,FALSE),0)</f>
        <v>297.0877697811664</v>
      </c>
      <c r="R5" s="47">
        <f>VLOOKUP(Table1[[#This Row],[SEG KEY]],'29Dec24_TY  '!$A$1:$M$786,13,FALSE)</f>
        <v>111.62687499999998</v>
      </c>
      <c r="S5" s="47">
        <f>VLOOKUP(Table1[[#This Row],[SEG KEY LY]],'29Dec24_LY'!$A$1:$M$784,13,FALSE)</f>
        <v>296.74661823647313</v>
      </c>
      <c r="T5" s="29">
        <f>VLOOKUP(Table1[[#This Row],[SEG KEY]],'22Dec24_TY '!$A$1:$M$786,13,FALSE)</f>
        <v>111.62687499999998</v>
      </c>
      <c r="U5" s="29">
        <f>VLOOKUP(Table1[[#This Row],[SEG KEY LY]],'22Dec24_LY '!$A$2:$M$784,13,FALSE)</f>
        <v>297.92593577521347</v>
      </c>
      <c r="V5" s="29">
        <f>VLOOKUP(Table1[[#This Row],[SEG KEY]],'15Dec24_TY'!$A$1:$M$786,13,FALSE)</f>
        <v>111.62687499999998</v>
      </c>
      <c r="W5" s="29">
        <f>VLOOKUP(Table1[[#This Row],[SEG KEY LY]],'15Dec24_LY'!$A$1:$M$784,13,FALSE)</f>
        <v>313.02580844001909</v>
      </c>
      <c r="X5" s="29">
        <f>VLOOKUP(Table1[[#This Row],[SEG KEY]],'08Dec24_TY'!$A$1:$M$786,13,FALSE)</f>
        <v>111.62687499999998</v>
      </c>
      <c r="Y5" s="29">
        <f>VLOOKUP(Table1[[#This Row],[SEG KEY LY]],'08Dec24_LY'!$A$1:$M$784,13,FALSE)</f>
        <v>317.28561194029868</v>
      </c>
      <c r="Z5" s="29">
        <f>VLOOKUP(Table1[[#This Row],[SEG KEY]],'01Dec24_TY'!$A$1:$M$786,13,FALSE)</f>
        <v>120.14369230769229</v>
      </c>
      <c r="AA5" s="29">
        <f>VLOOKUP(Table1[[#This Row],[SEG KEY LY]],'01Dec24_LY'!$A$1:$M$784,13,FALSE)</f>
        <v>333.31355641592927</v>
      </c>
      <c r="AB5" s="29">
        <f>VLOOKUP(Table1[[#This Row],[SEG KEY]],'24Nov24_TY'!$A$1:$M$786,13,FALSE)</f>
        <v>162.74</v>
      </c>
      <c r="AC5" s="29">
        <f>VLOOKUP(Table1[[#This Row],[SEG KEY LY]],'24Nov24_LY'!$A$1:$M$784,13,FALSE)</f>
        <v>338.71541120381431</v>
      </c>
      <c r="AD5" s="29">
        <f>VLOOKUP(Table1[[#This Row],[SEG KEY]],'17Nov24_TY'!$A$1:$M$786,13,FALSE)</f>
        <v>195.32271210013911</v>
      </c>
      <c r="AE5" s="29">
        <f>VLOOKUP(Table1[[#This Row],[SEG KEY LY]],'17Nov24_LY'!$A$1:$M$784,13,FALSE)</f>
        <v>351.82058186738846</v>
      </c>
      <c r="AF5" s="29">
        <f>VLOOKUP(Table1[[#This Row],[SEG KEY]],'10Nov24_TY   '!$A$1:$M$786,13,FALSE)</f>
        <v>197.60099443118551</v>
      </c>
      <c r="AG5" s="29">
        <f>VLOOKUP(Table1[[#This Row],[SEG KEY LY]],'10Nov24_LY   '!$A$1:$M$784,13,FALSE)</f>
        <v>356.65629903774987</v>
      </c>
      <c r="AH5" s="29">
        <f>IFERROR(VLOOKUP(Table1[[#This Row],[SEG KEY]],'03Nov24_TY   '!A133:M918,13,FALSE),0)</f>
        <v>202.79709290709295</v>
      </c>
      <c r="AI5" s="29">
        <f>IFERROR(VLOOKUP(Table1[[#This Row],[SEG KEY LY]],'03Nov24_LY    '!$A$1:$M$784,13,FALSE),0)</f>
        <v>360.15202238209434</v>
      </c>
      <c r="AJ5" s="47">
        <f>VLOOKUP(Table1[[#This Row],[SEG KEY]],'29Dec24_TY  '!$A$1:$M$786,7,FALSE)</f>
        <v>96</v>
      </c>
      <c r="AK5" s="47">
        <f>VLOOKUP(Table1[[#This Row],[SEG KEY LY]],'29Dec24_LY'!$A$1:$M$784,7,FALSE)</f>
        <v>1996</v>
      </c>
      <c r="AL5" s="29">
        <f>VLOOKUP(Table1[[#This Row],[SEG KEY]],'22Dec24_TY '!$A$1:$M$786,7,FALSE)</f>
        <v>96</v>
      </c>
      <c r="AM5" s="29">
        <f>VLOOKUP(Table1[[#This Row],[SEG KEY LY]],'22Dec24_LY '!$A$1:$M$486,7,FALSE)</f>
        <v>1993</v>
      </c>
      <c r="AN5" s="29">
        <f>VLOOKUP(Table1[[#This Row],[SEG KEY]],'15Dec24_TY'!$A$1:$M$786,7,FALSE)</f>
        <v>96</v>
      </c>
      <c r="AO5" s="29">
        <f>VLOOKUP(Table1[[#This Row],[SEG KEY LY]],'15Dec24_LY'!$A$1:$M$784,7,FALSE)</f>
        <v>2109</v>
      </c>
      <c r="AP5" s="29">
        <f>VLOOKUP(Table1[[#This Row],[SEG KEY]],'08Dec24_TY'!$A$1:$M$786,7,FALSE)</f>
        <v>96</v>
      </c>
      <c r="AQ5" s="29">
        <f>VLOOKUP(Table1[[#This Row],[SEG KEY LY]],'08Dec24_LY'!$A$1:$M$784,7,FALSE)</f>
        <v>2010</v>
      </c>
      <c r="AR5" s="29">
        <f>VLOOKUP(Table1[[#This Row],[SEG KEY]],'01Dec24_TY'!$A$1:$M$786,7,FALSE)</f>
        <v>65</v>
      </c>
      <c r="AS5" s="29">
        <f>VLOOKUP(Table1[[#This Row],[SEG KEY LY]],'01Dec24_LY'!$A$1:$M$784,7,FALSE)</f>
        <v>1808</v>
      </c>
      <c r="AT5" s="29">
        <f>VLOOKUP(Table1[[#This Row],[SEG KEY]],'24Nov24_TY'!$A$1:$M$786,7,FALSE)</f>
        <v>21</v>
      </c>
      <c r="AU5" s="29">
        <f>VLOOKUP(Table1[[#This Row],[SEG KEY LY]],'24Nov24_LY'!$A$1:$M$784,7,FALSE)</f>
        <v>1678</v>
      </c>
      <c r="AV5" s="29">
        <f>VLOOKUP(Table1[[#This Row],[SEG KEY]],'17Nov24_TY'!$A$1:$M$786,7,FALSE)</f>
        <v>1438</v>
      </c>
      <c r="AW5" s="29">
        <f>VLOOKUP(Table1[[#This Row],[SEG KEY LY]],'17Nov24_LY'!$A$1:$M$784,7,FALSE)</f>
        <v>1478</v>
      </c>
      <c r="AX5" s="29">
        <f>VLOOKUP(Table1[[#This Row],[SEG KEY]],'10Nov24_TY   '!$A$1:$K$786,7,FALSE)</f>
        <v>1257</v>
      </c>
      <c r="AY5" s="29">
        <f>VLOOKUP(Table1[[#This Row],[SEG KEY LY]],'10Nov24_LY   '!$A$1:$J$784,7,FALSE)</f>
        <v>1351</v>
      </c>
      <c r="AZ5" s="29">
        <f>IFERROR(VLOOKUP(Table1[[#This Row],[SEG KEY]],'03Nov24_TY   '!$A$1:$J$786,7,FALSE),0)</f>
        <v>1001</v>
      </c>
      <c r="BA5" s="29">
        <f>IFERROR(VLOOKUP(Table1[[#This Row],[SEG KEY LY]],'03Nov24_LY    '!$A$1:$J$784,7,FALSE),0)</f>
        <v>1251</v>
      </c>
    </row>
    <row r="6" spans="1:53" x14ac:dyDescent="0.25">
      <c r="A6" s="52" t="str">
        <f>Table1[[#This Row],[FROM_CITY]]&amp;Table1[[#This Row],[TO_CITY]]&amp;Table1[[#This Row],[Month]]</f>
        <v>BKKCMBDec-2024</v>
      </c>
      <c r="B6" s="52" t="str">
        <f>Table1[[#This Row],[FROM_CITY]]&amp;Table1[[#This Row],[TO_CITY]]&amp;Table1[[#This Row],[MonthM_LY]]</f>
        <v>BKKCMBDec-2023</v>
      </c>
      <c r="C6" s="44" t="s">
        <v>189</v>
      </c>
      <c r="D6" s="2">
        <v>2024</v>
      </c>
      <c r="E6" s="2" t="s">
        <v>188</v>
      </c>
      <c r="F6" t="s">
        <v>12</v>
      </c>
      <c r="G6" s="2" t="s">
        <v>10</v>
      </c>
      <c r="H6" t="s">
        <v>13</v>
      </c>
      <c r="I6">
        <v>5978</v>
      </c>
      <c r="J6">
        <v>1239724.8799999987</v>
      </c>
      <c r="K6" s="29">
        <f>VLOOKUP(Table1[[#This Row],[SEG KEY]],'29Dec24_TY  '!$A$1:$M$786,11,FALSE)</f>
        <v>14257530</v>
      </c>
      <c r="L6" s="29">
        <f>VLOOKUP(Table1[[#This Row],[SEG KEY LY]],'29Dec24_LY'!$A$1:$M$784,11,FALSE)</f>
        <v>11717505</v>
      </c>
      <c r="M6" s="55">
        <f>VLOOKUP(Table1[[#This Row],[SEG KEY]],'29Dec24_TY  '!$A$1:$M$786,12,FALSE)</f>
        <v>8.6952289772492058E-2</v>
      </c>
      <c r="N6" s="55">
        <f>VLOOKUP(Table1[[#This Row],[SEG KEY LY]],'29Dec24_LY'!$A$1:$M$784,12,FALSE)</f>
        <v>8.7031284390320249E-2</v>
      </c>
      <c r="O6" s="29">
        <f>IFERROR(VLOOKUP(Table1[[#This Row],[SEG KEY LY]],'LY AVG FARE ACT'!$A$1:$G$791,5,FALSE),0)</f>
        <v>5183</v>
      </c>
      <c r="P6" s="29">
        <f>IFERROR(VLOOKUP(Table1[[#This Row],[SEG KEY LY]],'LY AVG FARE ACT'!$A$1:$F$5000,6,FALSE),0)</f>
        <v>1129646.0690450072</v>
      </c>
      <c r="Q6" s="29">
        <f>IFERROR(VLOOKUP(Table1[[#This Row],[SEG KEY LY]],'LY AVG FARE ACT'!$A$1:$G$5000,7,FALSE),0)</f>
        <v>217.95216458518371</v>
      </c>
      <c r="R6" s="47">
        <f>VLOOKUP(Table1[[#This Row],[SEG KEY]],'29Dec24_TY  '!$A$1:$M$786,13,FALSE)</f>
        <v>207.38121110739357</v>
      </c>
      <c r="S6" s="47">
        <f>VLOOKUP(Table1[[#This Row],[SEG KEY LY]],'29Dec24_LY'!$A$1:$M$784,13,FALSE)</f>
        <v>207.56961327091378</v>
      </c>
      <c r="T6" s="29">
        <f>VLOOKUP(Table1[[#This Row],[SEG KEY]],'22Dec24_TY '!$A$1:$M$786,13,FALSE)</f>
        <v>204.64690121554514</v>
      </c>
      <c r="U6" s="29">
        <f>VLOOKUP(Table1[[#This Row],[SEG KEY LY]],'22Dec24_LY '!$A$2:$M$784,13,FALSE)</f>
        <v>207.68810816285185</v>
      </c>
      <c r="V6" s="29">
        <f>VLOOKUP(Table1[[#This Row],[SEG KEY]],'15Dec24_TY'!$A$1:$M$786,13,FALSE)</f>
        <v>199.48978236812974</v>
      </c>
      <c r="W6" s="29">
        <f>VLOOKUP(Table1[[#This Row],[SEG KEY LY]],'15Dec24_LY'!$A$1:$M$784,13,FALSE)</f>
        <v>206.00236200256722</v>
      </c>
      <c r="X6" s="29">
        <f>VLOOKUP(Table1[[#This Row],[SEG KEY]],'08Dec24_TY'!$A$1:$M$786,13,FALSE)</f>
        <v>196.12264345991551</v>
      </c>
      <c r="Y6" s="29">
        <f>VLOOKUP(Table1[[#This Row],[SEG KEY LY]],'08Dec24_LY'!$A$1:$M$784,13,FALSE)</f>
        <v>205.08132987502933</v>
      </c>
      <c r="Z6" s="29">
        <f>VLOOKUP(Table1[[#This Row],[SEG KEY]],'01Dec24_TY'!$A$1:$M$786,13,FALSE)</f>
        <v>194.70117801735464</v>
      </c>
      <c r="AA6" s="29">
        <f>VLOOKUP(Table1[[#This Row],[SEG KEY LY]],'01Dec24_LY'!$A$1:$M$784,13,FALSE)</f>
        <v>200.21843334238389</v>
      </c>
      <c r="AB6" s="29">
        <f>VLOOKUP(Table1[[#This Row],[SEG KEY]],'24Nov24_TY'!$A$1:$M$786,13,FALSE)</f>
        <v>194.31845045678151</v>
      </c>
      <c r="AC6" s="29">
        <f>VLOOKUP(Table1[[#This Row],[SEG KEY LY]],'24Nov24_LY'!$A$1:$M$784,13,FALSE)</f>
        <v>199.78966614664554</v>
      </c>
      <c r="AD6" s="29">
        <f>VLOOKUP(Table1[[#This Row],[SEG KEY]],'17Nov24_TY'!$A$1:$M$786,13,FALSE)</f>
        <v>193.27345194085012</v>
      </c>
      <c r="AE6" s="29">
        <f>VLOOKUP(Table1[[#This Row],[SEG KEY LY]],'17Nov24_LY'!$A$1:$M$784,13,FALSE)</f>
        <v>201.15172026346372</v>
      </c>
      <c r="AF6" s="29">
        <f>VLOOKUP(Table1[[#This Row],[SEG KEY]],'10Nov24_TY   '!$A$1:$M$786,13,FALSE)</f>
        <v>189.45585137507314</v>
      </c>
      <c r="AG6" s="29">
        <f>VLOOKUP(Table1[[#This Row],[SEG KEY LY]],'10Nov24_LY   '!$A$1:$M$784,13,FALSE)</f>
        <v>199.87460679177843</v>
      </c>
      <c r="AH6" s="29">
        <f>IFERROR(VLOOKUP(Table1[[#This Row],[SEG KEY]],'03Nov24_TY   '!A134:M919,13,FALSE),0)</f>
        <v>188.73513551077133</v>
      </c>
      <c r="AI6" s="29">
        <f>IFERROR(VLOOKUP(Table1[[#This Row],[SEG KEY LY]],'03Nov24_LY    '!$A$1:$M$784,13,FALSE),0)</f>
        <v>199.84025183630641</v>
      </c>
      <c r="AJ6" s="47">
        <f>VLOOKUP(Table1[[#This Row],[SEG KEY]],'29Dec24_TY  '!$A$1:$M$786,7,FALSE)</f>
        <v>5978</v>
      </c>
      <c r="AK6" s="47">
        <f>VLOOKUP(Table1[[#This Row],[SEG KEY LY]],'29Dec24_LY'!$A$1:$M$784,7,FALSE)</f>
        <v>4913</v>
      </c>
      <c r="AL6" s="29">
        <f>VLOOKUP(Table1[[#This Row],[SEG KEY]],'22Dec24_TY '!$A$1:$M$786,7,FALSE)</f>
        <v>5841</v>
      </c>
      <c r="AM6" s="29">
        <f>VLOOKUP(Table1[[#This Row],[SEG KEY LY]],'22Dec24_LY '!$A$1:$M$486,7,FALSE)</f>
        <v>4937</v>
      </c>
      <c r="AN6" s="29">
        <f>VLOOKUP(Table1[[#This Row],[SEG KEY]],'15Dec24_TY'!$A$1:$M$786,7,FALSE)</f>
        <v>5422</v>
      </c>
      <c r="AO6" s="29">
        <f>VLOOKUP(Table1[[#This Row],[SEG KEY LY]],'15Dec24_LY'!$A$1:$M$784,7,FALSE)</f>
        <v>4674</v>
      </c>
      <c r="AP6" s="29">
        <f>VLOOKUP(Table1[[#This Row],[SEG KEY]],'08Dec24_TY'!$A$1:$M$786,7,FALSE)</f>
        <v>4740</v>
      </c>
      <c r="AQ6" s="29">
        <f>VLOOKUP(Table1[[#This Row],[SEG KEY LY]],'08Dec24_LY'!$A$1:$M$784,7,FALSE)</f>
        <v>4241</v>
      </c>
      <c r="AR6" s="29">
        <f>VLOOKUP(Table1[[#This Row],[SEG KEY]],'01Dec24_TY'!$A$1:$M$786,7,FALSE)</f>
        <v>3803</v>
      </c>
      <c r="AS6" s="29">
        <f>VLOOKUP(Table1[[#This Row],[SEG KEY LY]],'01Dec24_LY'!$A$1:$M$784,7,FALSE)</f>
        <v>3683</v>
      </c>
      <c r="AT6" s="29">
        <f>VLOOKUP(Table1[[#This Row],[SEG KEY]],'24Nov24_TY'!$A$1:$M$786,7,FALSE)</f>
        <v>2846</v>
      </c>
      <c r="AU6" s="29">
        <f>VLOOKUP(Table1[[#This Row],[SEG KEY LY]],'24Nov24_LY'!$A$1:$M$784,7,FALSE)</f>
        <v>3205</v>
      </c>
      <c r="AV6" s="29">
        <f>VLOOKUP(Table1[[#This Row],[SEG KEY]],'17Nov24_TY'!$A$1:$M$786,7,FALSE)</f>
        <v>2164</v>
      </c>
      <c r="AW6" s="29">
        <f>VLOOKUP(Table1[[#This Row],[SEG KEY LY]],'17Nov24_LY'!$A$1:$M$784,7,FALSE)</f>
        <v>2581</v>
      </c>
      <c r="AX6" s="29">
        <f>VLOOKUP(Table1[[#This Row],[SEG KEY]],'10Nov24_TY   '!$A$1:$K$786,7,FALSE)</f>
        <v>1709</v>
      </c>
      <c r="AY6" s="29">
        <f>VLOOKUP(Table1[[#This Row],[SEG KEY LY]],'10Nov24_LY   '!$A$1:$J$784,7,FALSE)</f>
        <v>2238</v>
      </c>
      <c r="AZ6" s="29">
        <f>IFERROR(VLOOKUP(Table1[[#This Row],[SEG KEY]],'03Nov24_TY   '!$A$1:$J$786,7,FALSE),0)</f>
        <v>1439</v>
      </c>
      <c r="BA6" s="29">
        <f>IFERROR(VLOOKUP(Table1[[#This Row],[SEG KEY LY]],'03Nov24_LY    '!$A$1:$J$784,7,FALSE),0)</f>
        <v>1906</v>
      </c>
    </row>
    <row r="7" spans="1:53" x14ac:dyDescent="0.25">
      <c r="A7" s="52" t="str">
        <f>Table1[[#This Row],[FROM_CITY]]&amp;Table1[[#This Row],[TO_CITY]]&amp;Table1[[#This Row],[Month]]</f>
        <v>BLRCMBDec-2024</v>
      </c>
      <c r="B7" s="52" t="str">
        <f>Table1[[#This Row],[FROM_CITY]]&amp;Table1[[#This Row],[TO_CITY]]&amp;Table1[[#This Row],[MonthM_LY]]</f>
        <v>BLRCMBDec-2023</v>
      </c>
      <c r="C7" s="44" t="s">
        <v>189</v>
      </c>
      <c r="D7" s="2">
        <v>2024</v>
      </c>
      <c r="E7" s="2" t="s">
        <v>188</v>
      </c>
      <c r="F7" t="s">
        <v>14</v>
      </c>
      <c r="G7" s="2" t="s">
        <v>10</v>
      </c>
      <c r="H7" t="s">
        <v>15</v>
      </c>
      <c r="I7">
        <v>4903</v>
      </c>
      <c r="J7">
        <v>512613.52000000048</v>
      </c>
      <c r="K7" s="29">
        <f>VLOOKUP(Table1[[#This Row],[SEG KEY]],'29Dec24_TY  '!$A$1:$M$786,11,FALSE)</f>
        <v>3505645</v>
      </c>
      <c r="L7" s="29">
        <f>VLOOKUP(Table1[[#This Row],[SEG KEY LY]],'29Dec24_LY'!$A$1:$M$784,11,FALSE)</f>
        <v>2932930</v>
      </c>
      <c r="M7" s="55">
        <f>VLOOKUP(Table1[[#This Row],[SEG KEY]],'29Dec24_TY  '!$A$1:$M$786,12,FALSE)</f>
        <v>0.14622516541178598</v>
      </c>
      <c r="N7" s="55">
        <f>VLOOKUP(Table1[[#This Row],[SEG KEY LY]],'29Dec24_LY'!$A$1:$M$784,12,FALSE)</f>
        <v>0.14912993491150472</v>
      </c>
      <c r="O7" s="29">
        <f>IFERROR(VLOOKUP(Table1[[#This Row],[SEG KEY LY]],'LY AVG FARE ACT'!$A$1:$G$791,5,FALSE),0)</f>
        <v>4740</v>
      </c>
      <c r="P7" s="29">
        <f>IFERROR(VLOOKUP(Table1[[#This Row],[SEG KEY LY]],'LY AVG FARE ACT'!$A$1:$F$5000,6,FALSE),0)</f>
        <v>554605.30282853334</v>
      </c>
      <c r="Q7" s="29">
        <f>IFERROR(VLOOKUP(Table1[[#This Row],[SEG KEY LY]],'LY AVG FARE ACT'!$A$1:$G$5000,7,FALSE),0)</f>
        <v>117.00533814947961</v>
      </c>
      <c r="R7" s="47">
        <f>VLOOKUP(Table1[[#This Row],[SEG KEY]],'29Dec24_TY  '!$A$1:$M$786,13,FALSE)</f>
        <v>104.55099326942698</v>
      </c>
      <c r="S7" s="47">
        <f>VLOOKUP(Table1[[#This Row],[SEG KEY LY]],'29Dec24_LY'!$A$1:$M$784,13,FALSE)</f>
        <v>106.62790346172588</v>
      </c>
      <c r="T7" s="29">
        <f>VLOOKUP(Table1[[#This Row],[SEG KEY]],'22Dec24_TY '!$A$1:$M$786,13,FALSE)</f>
        <v>102.54797827903101</v>
      </c>
      <c r="U7" s="29">
        <f>VLOOKUP(Table1[[#This Row],[SEG KEY LY]],'22Dec24_LY '!$A$2:$M$784,13,FALSE)</f>
        <v>106.10163946587525</v>
      </c>
      <c r="V7" s="29">
        <f>VLOOKUP(Table1[[#This Row],[SEG KEY]],'15Dec24_TY'!$A$1:$M$786,13,FALSE)</f>
        <v>99.828336642400231</v>
      </c>
      <c r="W7" s="29">
        <f>VLOOKUP(Table1[[#This Row],[SEG KEY LY]],'15Dec24_LY'!$A$1:$M$784,13,FALSE)</f>
        <v>103.18293040293034</v>
      </c>
      <c r="X7" s="29">
        <f>VLOOKUP(Table1[[#This Row],[SEG KEY]],'08Dec24_TY'!$A$1:$M$786,13,FALSE)</f>
        <v>99.426570480081793</v>
      </c>
      <c r="Y7" s="29">
        <f>VLOOKUP(Table1[[#This Row],[SEG KEY LY]],'08Dec24_LY'!$A$1:$M$784,13,FALSE)</f>
        <v>99.919963352064443</v>
      </c>
      <c r="Z7" s="29">
        <f>VLOOKUP(Table1[[#This Row],[SEG KEY]],'01Dec24_TY'!$A$1:$M$786,13,FALSE)</f>
        <v>96.885579993974048</v>
      </c>
      <c r="AA7" s="29">
        <f>VLOOKUP(Table1[[#This Row],[SEG KEY LY]],'01Dec24_LY'!$A$1:$M$784,13,FALSE)</f>
        <v>96.770165694998511</v>
      </c>
      <c r="AB7" s="29">
        <f>VLOOKUP(Table1[[#This Row],[SEG KEY]],'24Nov24_TY'!$A$1:$M$786,13,FALSE)</f>
        <v>96.768384979948891</v>
      </c>
      <c r="AC7" s="29">
        <f>VLOOKUP(Table1[[#This Row],[SEG KEY LY]],'24Nov24_LY'!$A$1:$M$784,13,FALSE)</f>
        <v>95.137899821109073</v>
      </c>
      <c r="AD7" s="29">
        <f>VLOOKUP(Table1[[#This Row],[SEG KEY]],'17Nov24_TY'!$A$1:$M$786,13,FALSE)</f>
        <v>96.201798172757407</v>
      </c>
      <c r="AE7" s="29">
        <f>VLOOKUP(Table1[[#This Row],[SEG KEY LY]],'17Nov24_LY'!$A$1:$M$784,13,FALSE)</f>
        <v>92.998911564625857</v>
      </c>
      <c r="AF7" s="29">
        <f>VLOOKUP(Table1[[#This Row],[SEG KEY]],'10Nov24_TY   '!$A$1:$M$786,13,FALSE)</f>
        <v>96.14481910946192</v>
      </c>
      <c r="AG7" s="29">
        <f>VLOOKUP(Table1[[#This Row],[SEG KEY LY]],'10Nov24_LY   '!$A$1:$M$784,13,FALSE)</f>
        <v>89.639344552701544</v>
      </c>
      <c r="AH7" s="29">
        <f>IFERROR(VLOOKUP(Table1[[#This Row],[SEG KEY]],'03Nov24_TY   '!A135:M920,13,FALSE),0)</f>
        <v>95.13129132231407</v>
      </c>
      <c r="AI7" s="29">
        <f>IFERROR(VLOOKUP(Table1[[#This Row],[SEG KEY LY]],'03Nov24_LY    '!$A$1:$M$784,13,FALSE),0)</f>
        <v>87.386829150579175</v>
      </c>
      <c r="AJ7" s="47">
        <f>VLOOKUP(Table1[[#This Row],[SEG KEY]],'29Dec24_TY  '!$A$1:$M$786,7,FALSE)</f>
        <v>4903</v>
      </c>
      <c r="AK7" s="47">
        <f>VLOOKUP(Table1[[#This Row],[SEG KEY LY]],'29Dec24_LY'!$A$1:$M$784,7,FALSE)</f>
        <v>4102</v>
      </c>
      <c r="AL7" s="29">
        <f>VLOOKUP(Table1[[#This Row],[SEG KEY]],'22Dec24_TY '!$A$1:$M$786,7,FALSE)</f>
        <v>4788</v>
      </c>
      <c r="AM7" s="29">
        <f>VLOOKUP(Table1[[#This Row],[SEG KEY LY]],'22Dec24_LY '!$A$1:$M$486,7,FALSE)</f>
        <v>4044</v>
      </c>
      <c r="AN7" s="29">
        <f>VLOOKUP(Table1[[#This Row],[SEG KEY]],'15Dec24_TY'!$A$1:$M$786,7,FALSE)</f>
        <v>4533</v>
      </c>
      <c r="AO7" s="29">
        <f>VLOOKUP(Table1[[#This Row],[SEG KEY LY]],'15Dec24_LY'!$A$1:$M$784,7,FALSE)</f>
        <v>4095</v>
      </c>
      <c r="AP7" s="29">
        <f>VLOOKUP(Table1[[#This Row],[SEG KEY]],'08Dec24_TY'!$A$1:$M$786,7,FALSE)</f>
        <v>3916</v>
      </c>
      <c r="AQ7" s="29">
        <f>VLOOKUP(Table1[[#This Row],[SEG KEY LY]],'08Dec24_LY'!$A$1:$M$784,7,FALSE)</f>
        <v>4093</v>
      </c>
      <c r="AR7" s="29">
        <f>VLOOKUP(Table1[[#This Row],[SEG KEY]],'01Dec24_TY'!$A$1:$M$786,7,FALSE)</f>
        <v>3319</v>
      </c>
      <c r="AS7" s="29">
        <f>VLOOKUP(Table1[[#This Row],[SEG KEY LY]],'01Dec24_LY'!$A$1:$M$784,7,FALSE)</f>
        <v>3259</v>
      </c>
      <c r="AT7" s="29">
        <f>VLOOKUP(Table1[[#This Row],[SEG KEY]],'24Nov24_TY'!$A$1:$M$786,7,FALSE)</f>
        <v>2743</v>
      </c>
      <c r="AU7" s="29">
        <f>VLOOKUP(Table1[[#This Row],[SEG KEY LY]],'24Nov24_LY'!$A$1:$M$784,7,FALSE)</f>
        <v>2795</v>
      </c>
      <c r="AV7" s="29">
        <f>VLOOKUP(Table1[[#This Row],[SEG KEY]],'17Nov24_TY'!$A$1:$M$786,7,FALSE)</f>
        <v>2408</v>
      </c>
      <c r="AW7" s="29">
        <f>VLOOKUP(Table1[[#This Row],[SEG KEY LY]],'17Nov24_LY'!$A$1:$M$784,7,FALSE)</f>
        <v>2499</v>
      </c>
      <c r="AX7" s="29">
        <f>VLOOKUP(Table1[[#This Row],[SEG KEY]],'10Nov24_TY   '!$A$1:$K$786,7,FALSE)</f>
        <v>2156</v>
      </c>
      <c r="AY7" s="29">
        <f>VLOOKUP(Table1[[#This Row],[SEG KEY LY]],'10Nov24_LY   '!$A$1:$J$784,7,FALSE)</f>
        <v>2258</v>
      </c>
      <c r="AZ7" s="29">
        <f>IFERROR(VLOOKUP(Table1[[#This Row],[SEG KEY]],'03Nov24_TY   '!$A$1:$J$786,7,FALSE),0)</f>
        <v>1936</v>
      </c>
      <c r="BA7" s="29">
        <f>IFERROR(VLOOKUP(Table1[[#This Row],[SEG KEY LY]],'03Nov24_LY    '!$A$1:$J$784,7,FALSE),0)</f>
        <v>2072</v>
      </c>
    </row>
    <row r="8" spans="1:53" x14ac:dyDescent="0.25">
      <c r="A8" s="52" t="str">
        <f>Table1[[#This Row],[FROM_CITY]]&amp;Table1[[#This Row],[TO_CITY]]&amp;Table1[[#This Row],[Month]]</f>
        <v>BOMCMBDec-2024</v>
      </c>
      <c r="B8" s="52" t="str">
        <f>Table1[[#This Row],[FROM_CITY]]&amp;Table1[[#This Row],[TO_CITY]]&amp;Table1[[#This Row],[MonthM_LY]]</f>
        <v>BOMCMBDec-2023</v>
      </c>
      <c r="C8" s="44" t="s">
        <v>189</v>
      </c>
      <c r="D8" s="2">
        <v>2024</v>
      </c>
      <c r="E8" s="2" t="s">
        <v>188</v>
      </c>
      <c r="F8" t="s">
        <v>16</v>
      </c>
      <c r="G8" s="2" t="s">
        <v>10</v>
      </c>
      <c r="H8" t="s">
        <v>15</v>
      </c>
      <c r="I8">
        <v>8255</v>
      </c>
      <c r="J8">
        <v>998668.29999999958</v>
      </c>
      <c r="K8" s="29">
        <f>VLOOKUP(Table1[[#This Row],[SEG KEY]],'29Dec24_TY  '!$A$1:$M$786,11,FALSE)</f>
        <v>12786995</v>
      </c>
      <c r="L8" s="29">
        <f>VLOOKUP(Table1[[#This Row],[SEG KEY LY]],'29Dec24_LY'!$A$1:$M$784,11,FALSE)</f>
        <v>8613989</v>
      </c>
      <c r="M8" s="55">
        <f>VLOOKUP(Table1[[#This Row],[SEG KEY]],'29Dec24_TY  '!$A$1:$M$786,12,FALSE)</f>
        <v>7.8100312074885422E-2</v>
      </c>
      <c r="N8" s="55">
        <f>VLOOKUP(Table1[[#This Row],[SEG KEY LY]],'29Dec24_LY'!$A$1:$M$784,12,FALSE)</f>
        <v>0.10035725144297249</v>
      </c>
      <c r="O8" s="29">
        <f>IFERROR(VLOOKUP(Table1[[#This Row],[SEG KEY LY]],'LY AVG FARE ACT'!$A$1:$G$791,5,FALSE),0)</f>
        <v>6435</v>
      </c>
      <c r="P8" s="29">
        <f>IFERROR(VLOOKUP(Table1[[#This Row],[SEG KEY LY]],'LY AVG FARE ACT'!$A$1:$F$5000,6,FALSE),0)</f>
        <v>1052199.9806530969</v>
      </c>
      <c r="Q8" s="29">
        <f>IFERROR(VLOOKUP(Table1[[#This Row],[SEG KEY LY]],'LY AVG FARE ACT'!$A$1:$G$5000,7,FALSE),0)</f>
        <v>163.51204050553176</v>
      </c>
      <c r="R8" s="47">
        <f>VLOOKUP(Table1[[#This Row],[SEG KEY]],'29Dec24_TY  '!$A$1:$M$786,13,FALSE)</f>
        <v>120.97738340399752</v>
      </c>
      <c r="S8" s="47">
        <f>VLOOKUP(Table1[[#This Row],[SEG KEY LY]],'29Dec24_LY'!$A$1:$M$784,13,FALSE)</f>
        <v>155.45338248516438</v>
      </c>
      <c r="T8" s="29">
        <f>VLOOKUP(Table1[[#This Row],[SEG KEY]],'22Dec24_TY '!$A$1:$M$786,13,FALSE)</f>
        <v>119.75198786806503</v>
      </c>
      <c r="U8" s="29">
        <f>VLOOKUP(Table1[[#This Row],[SEG KEY LY]],'22Dec24_LY '!$A$2:$M$784,13,FALSE)</f>
        <v>153.16703853955366</v>
      </c>
      <c r="V8" s="29">
        <f>VLOOKUP(Table1[[#This Row],[SEG KEY]],'15Dec24_TY'!$A$1:$M$786,13,FALSE)</f>
        <v>116.81948247978418</v>
      </c>
      <c r="W8" s="29">
        <f>VLOOKUP(Table1[[#This Row],[SEG KEY LY]],'15Dec24_LY'!$A$1:$M$784,13,FALSE)</f>
        <v>147.77778620306998</v>
      </c>
      <c r="X8" s="29">
        <f>VLOOKUP(Table1[[#This Row],[SEG KEY]],'08Dec24_TY'!$A$1:$M$786,13,FALSE)</f>
        <v>114.97328530259348</v>
      </c>
      <c r="Y8" s="29">
        <f>VLOOKUP(Table1[[#This Row],[SEG KEY LY]],'08Dec24_LY'!$A$1:$M$784,13,FALSE)</f>
        <v>144.49968392476222</v>
      </c>
      <c r="Z8" s="29">
        <f>VLOOKUP(Table1[[#This Row],[SEG KEY]],'01Dec24_TY'!$A$1:$M$786,13,FALSE)</f>
        <v>113.82903119010263</v>
      </c>
      <c r="AA8" s="29">
        <f>VLOOKUP(Table1[[#This Row],[SEG KEY LY]],'01Dec24_LY'!$A$1:$M$784,13,FALSE)</f>
        <v>141.05342468908322</v>
      </c>
      <c r="AB8" s="29">
        <f>VLOOKUP(Table1[[#This Row],[SEG KEY]],'24Nov24_TY'!$A$1:$M$786,13,FALSE)</f>
        <v>112.59329454990818</v>
      </c>
      <c r="AC8" s="29">
        <f>VLOOKUP(Table1[[#This Row],[SEG KEY LY]],'24Nov24_LY'!$A$1:$M$784,13,FALSE)</f>
        <v>136.25398665982536</v>
      </c>
      <c r="AD8" s="29">
        <f>VLOOKUP(Table1[[#This Row],[SEG KEY]],'17Nov24_TY'!$A$1:$M$786,13,FALSE)</f>
        <v>110.60487746275841</v>
      </c>
      <c r="AE8" s="29">
        <f>VLOOKUP(Table1[[#This Row],[SEG KEY LY]],'17Nov24_LY'!$A$1:$M$784,13,FALSE)</f>
        <v>133.29984923166126</v>
      </c>
      <c r="AF8" s="29">
        <f>VLOOKUP(Table1[[#This Row],[SEG KEY]],'10Nov24_TY   '!$A$1:$M$786,13,FALSE)</f>
        <v>110.51113970588243</v>
      </c>
      <c r="AG8" s="29">
        <f>VLOOKUP(Table1[[#This Row],[SEG KEY LY]],'10Nov24_LY   '!$A$1:$M$784,13,FALSE)</f>
        <v>131.75222781623651</v>
      </c>
      <c r="AH8" s="29">
        <f>IFERROR(VLOOKUP(Table1[[#This Row],[SEG KEY]],'03Nov24_TY   '!A136:M921,13,FALSE),0)</f>
        <v>111.17281005221932</v>
      </c>
      <c r="AI8" s="29">
        <f>IFERROR(VLOOKUP(Table1[[#This Row],[SEG KEY LY]],'03Nov24_LY    '!$A$1:$M$784,13,FALSE),0)</f>
        <v>130.09089490114454</v>
      </c>
      <c r="AJ8" s="47">
        <f>VLOOKUP(Table1[[#This Row],[SEG KEY]],'29Dec24_TY  '!$A$1:$M$786,7,FALSE)</f>
        <v>8255</v>
      </c>
      <c r="AK8" s="47">
        <f>VLOOKUP(Table1[[#This Row],[SEG KEY LY]],'29Dec24_LY'!$A$1:$M$784,7,FALSE)</f>
        <v>5561</v>
      </c>
      <c r="AL8" s="29">
        <f>VLOOKUP(Table1[[#This Row],[SEG KEY]],'22Dec24_TY '!$A$1:$M$786,7,FALSE)</f>
        <v>7913</v>
      </c>
      <c r="AM8" s="29">
        <f>VLOOKUP(Table1[[#This Row],[SEG KEY LY]],'22Dec24_LY '!$A$1:$M$486,7,FALSE)</f>
        <v>5423</v>
      </c>
      <c r="AN8" s="29">
        <f>VLOOKUP(Table1[[#This Row],[SEG KEY]],'15Dec24_TY'!$A$1:$M$786,7,FALSE)</f>
        <v>7420</v>
      </c>
      <c r="AO8" s="29">
        <f>VLOOKUP(Table1[[#This Row],[SEG KEY LY]],'15Dec24_LY'!$A$1:$M$784,7,FALSE)</f>
        <v>5407</v>
      </c>
      <c r="AP8" s="29">
        <f>VLOOKUP(Table1[[#This Row],[SEG KEY]],'08Dec24_TY'!$A$1:$M$786,7,FALSE)</f>
        <v>6593</v>
      </c>
      <c r="AQ8" s="29">
        <f>VLOOKUP(Table1[[#This Row],[SEG KEY LY]],'08Dec24_LY'!$A$1:$M$784,7,FALSE)</f>
        <v>5157</v>
      </c>
      <c r="AR8" s="29">
        <f>VLOOKUP(Table1[[#This Row],[SEG KEY]],'01Dec24_TY'!$A$1:$M$786,7,FALSE)</f>
        <v>5739</v>
      </c>
      <c r="AS8" s="29">
        <f>VLOOKUP(Table1[[#This Row],[SEG KEY LY]],'01Dec24_LY'!$A$1:$M$784,7,FALSE)</f>
        <v>4342</v>
      </c>
      <c r="AT8" s="29">
        <f>VLOOKUP(Table1[[#This Row],[SEG KEY]],'24Nov24_TY'!$A$1:$M$786,7,FALSE)</f>
        <v>4899</v>
      </c>
      <c r="AU8" s="29">
        <f>VLOOKUP(Table1[[#This Row],[SEG KEY LY]],'24Nov24_LY'!$A$1:$M$784,7,FALSE)</f>
        <v>3898</v>
      </c>
      <c r="AV8" s="29">
        <f>VLOOKUP(Table1[[#This Row],[SEG KEY]],'17Nov24_TY'!$A$1:$M$786,7,FALSE)</f>
        <v>4162</v>
      </c>
      <c r="AW8" s="29">
        <f>VLOOKUP(Table1[[#This Row],[SEG KEY LY]],'17Nov24_LY'!$A$1:$M$784,7,FALSE)</f>
        <v>3449</v>
      </c>
      <c r="AX8" s="29">
        <f>VLOOKUP(Table1[[#This Row],[SEG KEY]],'10Nov24_TY   '!$A$1:$K$786,7,FALSE)</f>
        <v>3536</v>
      </c>
      <c r="AY8" s="29">
        <f>VLOOKUP(Table1[[#This Row],[SEG KEY LY]],'10Nov24_LY   '!$A$1:$J$784,7,FALSE)</f>
        <v>3178</v>
      </c>
      <c r="AZ8" s="29">
        <f>IFERROR(VLOOKUP(Table1[[#This Row],[SEG KEY]],'03Nov24_TY   '!$A$1:$J$786,7,FALSE),0)</f>
        <v>3064</v>
      </c>
      <c r="BA8" s="29">
        <f>IFERROR(VLOOKUP(Table1[[#This Row],[SEG KEY LY]],'03Nov24_LY    '!$A$1:$J$784,7,FALSE),0)</f>
        <v>2883</v>
      </c>
    </row>
    <row r="9" spans="1:53" x14ac:dyDescent="0.25">
      <c r="A9" s="52" t="str">
        <f>Table1[[#This Row],[FROM_CITY]]&amp;Table1[[#This Row],[TO_CITY]]&amp;Table1[[#This Row],[Month]]</f>
        <v>CANCMBDec-2024</v>
      </c>
      <c r="B9" s="52" t="str">
        <f>Table1[[#This Row],[FROM_CITY]]&amp;Table1[[#This Row],[TO_CITY]]&amp;Table1[[#This Row],[MonthM_LY]]</f>
        <v>CANCMBDec-2023</v>
      </c>
      <c r="C9" s="44" t="s">
        <v>189</v>
      </c>
      <c r="D9" s="2">
        <v>2024</v>
      </c>
      <c r="E9" s="2" t="s">
        <v>188</v>
      </c>
      <c r="F9" t="s">
        <v>17</v>
      </c>
      <c r="G9" s="2" t="s">
        <v>10</v>
      </c>
      <c r="H9" t="s">
        <v>13</v>
      </c>
      <c r="I9">
        <v>1562</v>
      </c>
      <c r="J9">
        <v>411568.81000000023</v>
      </c>
      <c r="K9" s="29">
        <f>VLOOKUP(Table1[[#This Row],[SEG KEY]],'29Dec24_TY  '!$A$1:$M$786,11,FALSE)</f>
        <v>6221446</v>
      </c>
      <c r="L9" s="29">
        <f>VLOOKUP(Table1[[#This Row],[SEG KEY LY]],'29Dec24_LY'!$A$1:$M$784,11,FALSE)</f>
        <v>7424312</v>
      </c>
      <c r="M9" s="55">
        <f>VLOOKUP(Table1[[#This Row],[SEG KEY]],'29Dec24_TY  '!$A$1:$M$786,12,FALSE)</f>
        <v>6.6153239938110883E-2</v>
      </c>
      <c r="N9" s="55">
        <f>VLOOKUP(Table1[[#This Row],[SEG KEY LY]],'29Dec24_LY'!$A$1:$M$784,12,FALSE)</f>
        <v>7.2327648676402595E-2</v>
      </c>
      <c r="O9" s="29">
        <f>IFERROR(VLOOKUP(Table1[[#This Row],[SEG KEY LY]],'LY AVG FARE ACT'!$A$1:$G$791,5,FALSE),0)</f>
        <v>1790</v>
      </c>
      <c r="P9" s="29">
        <f>IFERROR(VLOOKUP(Table1[[#This Row],[SEG KEY LY]],'LY AVG FARE ACT'!$A$1:$F$5000,6,FALSE),0)</f>
        <v>551798.30666095472</v>
      </c>
      <c r="Q9" s="29">
        <f>IFERROR(VLOOKUP(Table1[[#This Row],[SEG KEY LY]],'LY AVG FARE ACT'!$A$1:$G$5000,7,FALSE),0)</f>
        <v>308.2672104251144</v>
      </c>
      <c r="R9" s="47">
        <f>VLOOKUP(Table1[[#This Row],[SEG KEY]],'29Dec24_TY  '!$A$1:$M$786,13,FALSE)</f>
        <v>263.48835467349568</v>
      </c>
      <c r="S9" s="47">
        <f>VLOOKUP(Table1[[#This Row],[SEG KEY LY]],'29Dec24_LY'!$A$1:$M$784,13,FALSE)</f>
        <v>288.08102467811153</v>
      </c>
      <c r="T9" s="29">
        <f>VLOOKUP(Table1[[#This Row],[SEG KEY]],'22Dec24_TY '!$A$1:$M$786,13,FALSE)</f>
        <v>262.53222376650479</v>
      </c>
      <c r="U9" s="29">
        <f>VLOOKUP(Table1[[#This Row],[SEG KEY LY]],'22Dec24_LY '!$A$2:$M$784,13,FALSE)</f>
        <v>286.8303560042508</v>
      </c>
      <c r="V9" s="29">
        <f>VLOOKUP(Table1[[#This Row],[SEG KEY]],'15Dec24_TY'!$A$1:$M$786,13,FALSE)</f>
        <v>262.52276058631935</v>
      </c>
      <c r="W9" s="29">
        <f>VLOOKUP(Table1[[#This Row],[SEG KEY LY]],'15Dec24_LY'!$A$1:$M$784,13,FALSE)</f>
        <v>290.05265974877136</v>
      </c>
      <c r="X9" s="29">
        <f>VLOOKUP(Table1[[#This Row],[SEG KEY]],'08Dec24_TY'!$A$1:$M$786,13,FALSE)</f>
        <v>259.98561325966858</v>
      </c>
      <c r="Y9" s="29">
        <f>VLOOKUP(Table1[[#This Row],[SEG KEY LY]],'08Dec24_LY'!$A$1:$M$784,13,FALSE)</f>
        <v>286.06882200647249</v>
      </c>
      <c r="Z9" s="29">
        <f>VLOOKUP(Table1[[#This Row],[SEG KEY]],'01Dec24_TY'!$A$1:$M$786,13,FALSE)</f>
        <v>256.40533541341648</v>
      </c>
      <c r="AA9" s="29">
        <f>VLOOKUP(Table1[[#This Row],[SEG KEY LY]],'01Dec24_LY'!$A$1:$M$784,13,FALSE)</f>
        <v>266.27430173292561</v>
      </c>
      <c r="AB9" s="29">
        <f>VLOOKUP(Table1[[#This Row],[SEG KEY]],'24Nov24_TY'!$A$1:$M$786,13,FALSE)</f>
        <v>264.10003215434085</v>
      </c>
      <c r="AC9" s="29">
        <f>VLOOKUP(Table1[[#This Row],[SEG KEY LY]],'24Nov24_LY'!$A$1:$M$784,13,FALSE)</f>
        <v>260.32639817629166</v>
      </c>
      <c r="AD9" s="29">
        <f>VLOOKUP(Table1[[#This Row],[SEG KEY]],'17Nov24_TY'!$A$1:$M$786,13,FALSE)</f>
        <v>254.02057591623034</v>
      </c>
      <c r="AE9" s="29">
        <f>VLOOKUP(Table1[[#This Row],[SEG KEY LY]],'17Nov24_LY'!$A$1:$M$784,13,FALSE)</f>
        <v>261.87313432835833</v>
      </c>
      <c r="AF9" s="29">
        <f>VLOOKUP(Table1[[#This Row],[SEG KEY]],'10Nov24_TY   '!$A$1:$M$786,13,FALSE)</f>
        <v>265.05418032786878</v>
      </c>
      <c r="AG9" s="29">
        <f>VLOOKUP(Table1[[#This Row],[SEG KEY LY]],'10Nov24_LY   '!$A$1:$M$784,13,FALSE)</f>
        <v>258.66947368421052</v>
      </c>
      <c r="AH9" s="29">
        <f>IFERROR(VLOOKUP(Table1[[#This Row],[SEG KEY]],'03Nov24_TY   '!A137:M922,13,FALSE),0)</f>
        <v>0</v>
      </c>
      <c r="AI9" s="29">
        <f>IFERROR(VLOOKUP(Table1[[#This Row],[SEG KEY LY]],'03Nov24_LY    '!$A$1:$M$784,13,FALSE),0)</f>
        <v>270.8229752066116</v>
      </c>
      <c r="AJ9" s="47">
        <f>VLOOKUP(Table1[[#This Row],[SEG KEY]],'29Dec24_TY  '!$A$1:$M$786,7,FALSE)</f>
        <v>1562</v>
      </c>
      <c r="AK9" s="47">
        <f>VLOOKUP(Table1[[#This Row],[SEG KEY LY]],'29Dec24_LY'!$A$1:$M$784,7,FALSE)</f>
        <v>1864</v>
      </c>
      <c r="AL9" s="29">
        <f>VLOOKUP(Table1[[#This Row],[SEG KEY]],'22Dec24_TY '!$A$1:$M$786,7,FALSE)</f>
        <v>1439</v>
      </c>
      <c r="AM9" s="29">
        <f>VLOOKUP(Table1[[#This Row],[SEG KEY LY]],'22Dec24_LY '!$A$1:$M$486,7,FALSE)</f>
        <v>1882</v>
      </c>
      <c r="AN9" s="29">
        <f>VLOOKUP(Table1[[#This Row],[SEG KEY]],'15Dec24_TY'!$A$1:$M$786,7,FALSE)</f>
        <v>1228</v>
      </c>
      <c r="AO9" s="29">
        <f>VLOOKUP(Table1[[#This Row],[SEG KEY LY]],'15Dec24_LY'!$A$1:$M$784,7,FALSE)</f>
        <v>1831</v>
      </c>
      <c r="AP9" s="29">
        <f>VLOOKUP(Table1[[#This Row],[SEG KEY]],'08Dec24_TY'!$A$1:$M$786,7,FALSE)</f>
        <v>905</v>
      </c>
      <c r="AQ9" s="29">
        <f>VLOOKUP(Table1[[#This Row],[SEG KEY LY]],'08Dec24_LY'!$A$1:$M$784,7,FALSE)</f>
        <v>1545</v>
      </c>
      <c r="AR9" s="29">
        <f>VLOOKUP(Table1[[#This Row],[SEG KEY]],'01Dec24_TY'!$A$1:$M$786,7,FALSE)</f>
        <v>641</v>
      </c>
      <c r="AS9" s="29">
        <f>VLOOKUP(Table1[[#This Row],[SEG KEY LY]],'01Dec24_LY'!$A$1:$M$784,7,FALSE)</f>
        <v>981</v>
      </c>
      <c r="AT9" s="29">
        <f>VLOOKUP(Table1[[#This Row],[SEG KEY]],'24Nov24_TY'!$A$1:$M$786,7,FALSE)</f>
        <v>311</v>
      </c>
      <c r="AU9" s="29">
        <f>VLOOKUP(Table1[[#This Row],[SEG KEY LY]],'24Nov24_LY'!$A$1:$M$784,7,FALSE)</f>
        <v>658</v>
      </c>
      <c r="AV9" s="29">
        <f>VLOOKUP(Table1[[#This Row],[SEG KEY]],'17Nov24_TY'!$A$1:$M$786,7,FALSE)</f>
        <v>191</v>
      </c>
      <c r="AW9" s="29">
        <f>VLOOKUP(Table1[[#This Row],[SEG KEY LY]],'17Nov24_LY'!$A$1:$M$784,7,FALSE)</f>
        <v>402</v>
      </c>
      <c r="AX9" s="29">
        <f>VLOOKUP(Table1[[#This Row],[SEG KEY]],'10Nov24_TY   '!$A$1:$K$786,7,FALSE)</f>
        <v>122</v>
      </c>
      <c r="AY9" s="29">
        <f>VLOOKUP(Table1[[#This Row],[SEG KEY LY]],'10Nov24_LY   '!$A$1:$J$784,7,FALSE)</f>
        <v>190</v>
      </c>
      <c r="AZ9" s="29">
        <f>IFERROR(VLOOKUP(Table1[[#This Row],[SEG KEY]],'03Nov24_TY   '!$A$1:$J$786,7,FALSE),0)</f>
        <v>0</v>
      </c>
      <c r="BA9" s="29">
        <f>IFERROR(VLOOKUP(Table1[[#This Row],[SEG KEY LY]],'03Nov24_LY    '!$A$1:$J$784,7,FALSE),0)</f>
        <v>121</v>
      </c>
    </row>
    <row r="10" spans="1:53" x14ac:dyDescent="0.25">
      <c r="A10" s="52" t="str">
        <f>Table1[[#This Row],[FROM_CITY]]&amp;Table1[[#This Row],[TO_CITY]]&amp;Table1[[#This Row],[Month]]</f>
        <v>CDGCMBDec-2024</v>
      </c>
      <c r="B10" s="52" t="str">
        <f>Table1[[#This Row],[FROM_CITY]]&amp;Table1[[#This Row],[TO_CITY]]&amp;Table1[[#This Row],[MonthM_LY]]</f>
        <v>CDGCMBDec-2023</v>
      </c>
      <c r="C10" s="44" t="s">
        <v>189</v>
      </c>
      <c r="D10" s="2">
        <v>2024</v>
      </c>
      <c r="E10" s="2" t="s">
        <v>188</v>
      </c>
      <c r="F10" t="s">
        <v>18</v>
      </c>
      <c r="G10" s="2" t="s">
        <v>10</v>
      </c>
      <c r="H10" t="s">
        <v>19</v>
      </c>
      <c r="I10">
        <v>2695</v>
      </c>
      <c r="J10">
        <v>1579593.9899999995</v>
      </c>
      <c r="K10" s="29">
        <f>VLOOKUP(Table1[[#This Row],[SEG KEY]],'29Dec24_TY  '!$A$1:$M$786,11,FALSE)</f>
        <v>22931755</v>
      </c>
      <c r="L10" s="29">
        <f>VLOOKUP(Table1[[#This Row],[SEG KEY LY]],'29Dec24_LY'!$A$1:$M$784,11,FALSE)</f>
        <v>28956127</v>
      </c>
      <c r="M10" s="55">
        <f>VLOOKUP(Table1[[#This Row],[SEG KEY]],'29Dec24_TY  '!$A$1:$M$786,12,FALSE)</f>
        <v>6.8882385582786823E-2</v>
      </c>
      <c r="N10" s="55">
        <f>VLOOKUP(Table1[[#This Row],[SEG KEY LY]],'29Dec24_LY'!$A$1:$M$784,12,FALSE)</f>
        <v>6.4064520783459714E-2</v>
      </c>
      <c r="O10" s="29">
        <f>IFERROR(VLOOKUP(Table1[[#This Row],[SEG KEY LY]],'LY AVG FARE ACT'!$A$1:$G$791,5,FALSE),0)</f>
        <v>3194</v>
      </c>
      <c r="P10" s="29">
        <f>IFERROR(VLOOKUP(Table1[[#This Row],[SEG KEY LY]],'LY AVG FARE ACT'!$A$1:$F$5000,6,FALSE),0)</f>
        <v>1661808.2045730238</v>
      </c>
      <c r="Q10" s="29">
        <f>IFERROR(VLOOKUP(Table1[[#This Row],[SEG KEY LY]],'LY AVG FARE ACT'!$A$1:$G$5000,7,FALSE),0)</f>
        <v>520.29060882060855</v>
      </c>
      <c r="R10" s="47">
        <f>VLOOKUP(Table1[[#This Row],[SEG KEY]],'29Dec24_TY  '!$A$1:$M$786,13,FALSE)</f>
        <v>586.12021892393307</v>
      </c>
      <c r="S10" s="47">
        <f>VLOOKUP(Table1[[#This Row],[SEG KEY LY]],'29Dec24_LY'!$A$1:$M$784,13,FALSE)</f>
        <v>545.12500734645869</v>
      </c>
      <c r="T10" s="29">
        <f>VLOOKUP(Table1[[#This Row],[SEG KEY]],'22Dec24_TY '!$A$1:$M$786,13,FALSE)</f>
        <v>586.85221969696943</v>
      </c>
      <c r="U10" s="29">
        <f>VLOOKUP(Table1[[#This Row],[SEG KEY LY]],'22Dec24_LY '!$A$2:$M$784,13,FALSE)</f>
        <v>545.16846381093035</v>
      </c>
      <c r="V10" s="29">
        <f>VLOOKUP(Table1[[#This Row],[SEG KEY]],'15Dec24_TY'!$A$1:$M$786,13,FALSE)</f>
        <v>585.68679584498636</v>
      </c>
      <c r="W10" s="29">
        <f>VLOOKUP(Table1[[#This Row],[SEG KEY LY]],'15Dec24_LY'!$A$1:$M$784,13,FALSE)</f>
        <v>543.88837097259852</v>
      </c>
      <c r="X10" s="29">
        <f>VLOOKUP(Table1[[#This Row],[SEG KEY]],'08Dec24_TY'!$A$1:$M$786,13,FALSE)</f>
        <v>589.27633594071665</v>
      </c>
      <c r="Y10" s="29">
        <f>VLOOKUP(Table1[[#This Row],[SEG KEY LY]],'08Dec24_LY'!$A$1:$M$784,13,FALSE)</f>
        <v>545.58786827871438</v>
      </c>
      <c r="Z10" s="29">
        <f>VLOOKUP(Table1[[#This Row],[SEG KEY]],'01Dec24_TY'!$A$1:$M$786,13,FALSE)</f>
        <v>586.17164546225649</v>
      </c>
      <c r="AA10" s="29">
        <f>VLOOKUP(Table1[[#This Row],[SEG KEY LY]],'01Dec24_LY'!$A$1:$M$784,13,FALSE)</f>
        <v>542.24265975242542</v>
      </c>
      <c r="AB10" s="29">
        <f>VLOOKUP(Table1[[#This Row],[SEG KEY]],'24Nov24_TY'!$A$1:$M$786,13,FALSE)</f>
        <v>588.55440318302419</v>
      </c>
      <c r="AC10" s="29">
        <f>VLOOKUP(Table1[[#This Row],[SEG KEY LY]],'24Nov24_LY'!$A$1:$M$784,13,FALSE)</f>
        <v>551.85807211184704</v>
      </c>
      <c r="AD10" s="29">
        <f>VLOOKUP(Table1[[#This Row],[SEG KEY]],'17Nov24_TY'!$A$1:$M$786,13,FALSE)</f>
        <v>589.71167232186144</v>
      </c>
      <c r="AE10" s="29">
        <f>VLOOKUP(Table1[[#This Row],[SEG KEY LY]],'17Nov24_LY'!$A$1:$M$784,13,FALSE)</f>
        <v>528.97446894524091</v>
      </c>
      <c r="AF10" s="29">
        <f>VLOOKUP(Table1[[#This Row],[SEG KEY]],'10Nov24_TY   '!$A$1:$M$786,13,FALSE)</f>
        <v>599.11137669376706</v>
      </c>
      <c r="AG10" s="29">
        <f>VLOOKUP(Table1[[#This Row],[SEG KEY LY]],'10Nov24_LY   '!$A$1:$M$784,13,FALSE)</f>
        <v>527.26001217532496</v>
      </c>
      <c r="AH10" s="29">
        <f>IFERROR(VLOOKUP(Table1[[#This Row],[SEG KEY]],'03Nov24_TY   '!A138:M923,13,FALSE),0)</f>
        <v>601.24885478158239</v>
      </c>
      <c r="AI10" s="29">
        <f>IFERROR(VLOOKUP(Table1[[#This Row],[SEG KEY LY]],'03Nov24_LY    '!$A$1:$M$784,13,FALSE),0)</f>
        <v>557.67487378640737</v>
      </c>
      <c r="AJ10" s="47">
        <f>VLOOKUP(Table1[[#This Row],[SEG KEY]],'29Dec24_TY  '!$A$1:$M$786,7,FALSE)</f>
        <v>2695</v>
      </c>
      <c r="AK10" s="47">
        <f>VLOOKUP(Table1[[#This Row],[SEG KEY LY]],'29Dec24_LY'!$A$1:$M$784,7,FALSE)</f>
        <v>3403</v>
      </c>
      <c r="AL10" s="29">
        <f>VLOOKUP(Table1[[#This Row],[SEG KEY]],'22Dec24_TY '!$A$1:$M$786,7,FALSE)</f>
        <v>2640</v>
      </c>
      <c r="AM10" s="29">
        <f>VLOOKUP(Table1[[#This Row],[SEG KEY LY]],'22Dec24_LY '!$A$1:$M$486,7,FALSE)</f>
        <v>3385</v>
      </c>
      <c r="AN10" s="29">
        <f>VLOOKUP(Table1[[#This Row],[SEG KEY]],'15Dec24_TY'!$A$1:$M$786,7,FALSE)</f>
        <v>2503</v>
      </c>
      <c r="AO10" s="29">
        <f>VLOOKUP(Table1[[#This Row],[SEG KEY LY]],'15Dec24_LY'!$A$1:$M$784,7,FALSE)</f>
        <v>3321</v>
      </c>
      <c r="AP10" s="29">
        <f>VLOOKUP(Table1[[#This Row],[SEG KEY]],'08Dec24_TY'!$A$1:$M$786,7,FALSE)</f>
        <v>2429</v>
      </c>
      <c r="AQ10" s="29">
        <f>VLOOKUP(Table1[[#This Row],[SEG KEY LY]],'08Dec24_LY'!$A$1:$M$784,7,FALSE)</f>
        <v>3143</v>
      </c>
      <c r="AR10" s="29">
        <f>VLOOKUP(Table1[[#This Row],[SEG KEY]],'01Dec24_TY'!$A$1:$M$786,7,FALSE)</f>
        <v>2358</v>
      </c>
      <c r="AS10" s="29">
        <f>VLOOKUP(Table1[[#This Row],[SEG KEY LY]],'01Dec24_LY'!$A$1:$M$784,7,FALSE)</f>
        <v>2989</v>
      </c>
      <c r="AT10" s="29">
        <f>VLOOKUP(Table1[[#This Row],[SEG KEY]],'24Nov24_TY'!$A$1:$M$786,7,FALSE)</f>
        <v>2262</v>
      </c>
      <c r="AU10" s="29">
        <f>VLOOKUP(Table1[[#This Row],[SEG KEY LY]],'24Nov24_LY'!$A$1:$M$784,7,FALSE)</f>
        <v>2718</v>
      </c>
      <c r="AV10" s="29">
        <f>VLOOKUP(Table1[[#This Row],[SEG KEY]],'17Nov24_TY'!$A$1:$M$786,7,FALSE)</f>
        <v>2063</v>
      </c>
      <c r="AW10" s="29">
        <f>VLOOKUP(Table1[[#This Row],[SEG KEY LY]],'17Nov24_LY'!$A$1:$M$784,7,FALSE)</f>
        <v>2721</v>
      </c>
      <c r="AX10" s="29">
        <f>VLOOKUP(Table1[[#This Row],[SEG KEY]],'10Nov24_TY   '!$A$1:$K$786,7,FALSE)</f>
        <v>1845</v>
      </c>
      <c r="AY10" s="29">
        <f>VLOOKUP(Table1[[#This Row],[SEG KEY LY]],'10Nov24_LY   '!$A$1:$J$784,7,FALSE)</f>
        <v>2464</v>
      </c>
      <c r="AZ10" s="29">
        <f>IFERROR(VLOOKUP(Table1[[#This Row],[SEG KEY]],'03Nov24_TY   '!$A$1:$J$786,7,FALSE),0)</f>
        <v>1694</v>
      </c>
      <c r="BA10" s="29">
        <f>IFERROR(VLOOKUP(Table1[[#This Row],[SEG KEY LY]],'03Nov24_LY    '!$A$1:$J$784,7,FALSE),0)</f>
        <v>2060</v>
      </c>
    </row>
    <row r="11" spans="1:53" x14ac:dyDescent="0.25">
      <c r="A11" s="52" t="str">
        <f>Table1[[#This Row],[FROM_CITY]]&amp;Table1[[#This Row],[TO_CITY]]&amp;Table1[[#This Row],[Month]]</f>
        <v>CGKCMBDec-2024</v>
      </c>
      <c r="B11" s="52" t="str">
        <f>Table1[[#This Row],[FROM_CITY]]&amp;Table1[[#This Row],[TO_CITY]]&amp;Table1[[#This Row],[MonthM_LY]]</f>
        <v>CGKCMBDec-2023</v>
      </c>
      <c r="C11" s="44" t="s">
        <v>189</v>
      </c>
      <c r="D11" s="2">
        <v>2024</v>
      </c>
      <c r="E11" s="2" t="s">
        <v>188</v>
      </c>
      <c r="F11" t="s">
        <v>20</v>
      </c>
      <c r="G11" s="2" t="s">
        <v>10</v>
      </c>
      <c r="H11" t="s">
        <v>13</v>
      </c>
      <c r="I11">
        <v>2387</v>
      </c>
      <c r="J11">
        <v>442327.2800000002</v>
      </c>
      <c r="K11" s="29">
        <f>VLOOKUP(Table1[[#This Row],[SEG KEY]],'29Dec24_TY  '!$A$1:$M$786,11,FALSE)</f>
        <v>7920066</v>
      </c>
      <c r="L11" s="29">
        <f>VLOOKUP(Table1[[#This Row],[SEG KEY LY]],'29Dec24_LY'!$A$1:$M$784,11,FALSE)</f>
        <v>10597692</v>
      </c>
      <c r="M11" s="55">
        <f>VLOOKUP(Table1[[#This Row],[SEG KEY]],'29Dec24_TY  '!$A$1:$M$786,12,FALSE)</f>
        <v>5.5848938632582126E-2</v>
      </c>
      <c r="N11" s="55">
        <f>VLOOKUP(Table1[[#This Row],[SEG KEY LY]],'29Dec24_LY'!$A$1:$M$784,12,FALSE)</f>
        <v>5.5814916115697694E-2</v>
      </c>
      <c r="O11" s="29">
        <f>IFERROR(VLOOKUP(Table1[[#This Row],[SEG KEY LY]],'LY AVG FARE ACT'!$A$1:$G$791,5,FALSE),0)</f>
        <v>3899</v>
      </c>
      <c r="P11" s="29">
        <f>IFERROR(VLOOKUP(Table1[[#This Row],[SEG KEY LY]],'LY AVG FARE ACT'!$A$1:$F$5000,6,FALSE),0)</f>
        <v>820840.94065572065</v>
      </c>
      <c r="Q11" s="29">
        <f>IFERROR(VLOOKUP(Table1[[#This Row],[SEG KEY LY]],'LY AVG FARE ACT'!$A$1:$G$5000,7,FALSE),0)</f>
        <v>210.52601709559391</v>
      </c>
      <c r="R11" s="47">
        <f>VLOOKUP(Table1[[#This Row],[SEG KEY]],'29Dec24_TY  '!$A$1:$M$786,13,FALSE)</f>
        <v>185.30677838290751</v>
      </c>
      <c r="S11" s="47">
        <f>VLOOKUP(Table1[[#This Row],[SEG KEY LY]],'29Dec24_LY'!$A$1:$M$784,13,FALSE)</f>
        <v>185.19389167188496</v>
      </c>
      <c r="T11" s="29">
        <f>VLOOKUP(Table1[[#This Row],[SEG KEY]],'22Dec24_TY '!$A$1:$M$786,13,FALSE)</f>
        <v>183.43828367603857</v>
      </c>
      <c r="U11" s="29">
        <f>VLOOKUP(Table1[[#This Row],[SEG KEY LY]],'22Dec24_LY '!$A$2:$M$784,13,FALSE)</f>
        <v>184.31795260663512</v>
      </c>
      <c r="V11" s="29">
        <f>VLOOKUP(Table1[[#This Row],[SEG KEY]],'15Dec24_TY'!$A$1:$M$786,13,FALSE)</f>
        <v>182.22519883608146</v>
      </c>
      <c r="W11" s="29">
        <f>VLOOKUP(Table1[[#This Row],[SEG KEY LY]],'15Dec24_LY'!$A$1:$M$784,13,FALSE)</f>
        <v>186.15366666666665</v>
      </c>
      <c r="X11" s="29">
        <f>VLOOKUP(Table1[[#This Row],[SEG KEY]],'08Dec24_TY'!$A$1:$M$786,13,FALSE)</f>
        <v>184.69041775456944</v>
      </c>
      <c r="Y11" s="29">
        <f>VLOOKUP(Table1[[#This Row],[SEG KEY LY]],'08Dec24_LY'!$A$1:$M$784,13,FALSE)</f>
        <v>185.44775000000004</v>
      </c>
      <c r="Z11" s="29">
        <f>VLOOKUP(Table1[[#This Row],[SEG KEY]],'01Dec24_TY'!$A$1:$M$786,13,FALSE)</f>
        <v>184.14511130136987</v>
      </c>
      <c r="AA11" s="29">
        <f>VLOOKUP(Table1[[#This Row],[SEG KEY LY]],'01Dec24_LY'!$A$1:$M$784,13,FALSE)</f>
        <v>185.28892600205566</v>
      </c>
      <c r="AB11" s="29">
        <f>VLOOKUP(Table1[[#This Row],[SEG KEY]],'24Nov24_TY'!$A$1:$M$786,13,FALSE)</f>
        <v>182.93567567567564</v>
      </c>
      <c r="AC11" s="29">
        <f>VLOOKUP(Table1[[#This Row],[SEG KEY LY]],'24Nov24_LY'!$A$1:$M$784,13,FALSE)</f>
        <v>185.78446883852689</v>
      </c>
      <c r="AD11" s="29">
        <f>VLOOKUP(Table1[[#This Row],[SEG KEY]],'17Nov24_TY'!$A$1:$M$786,13,FALSE)</f>
        <v>179.57839887640446</v>
      </c>
      <c r="AE11" s="29">
        <f>VLOOKUP(Table1[[#This Row],[SEG KEY LY]],'17Nov24_LY'!$A$1:$M$784,13,FALSE)</f>
        <v>185.17691881918813</v>
      </c>
      <c r="AF11" s="29">
        <f>VLOOKUP(Table1[[#This Row],[SEG KEY]],'10Nov24_TY   '!$A$1:$M$786,13,FALSE)</f>
        <v>185.40672764227637</v>
      </c>
      <c r="AG11" s="29">
        <f>VLOOKUP(Table1[[#This Row],[SEG KEY LY]],'10Nov24_LY   '!$A$1:$M$784,13,FALSE)</f>
        <v>189.12012578616347</v>
      </c>
      <c r="AH11" s="29">
        <f>IFERROR(VLOOKUP(Table1[[#This Row],[SEG KEY]],'03Nov24_TY   '!A139:M924,13,FALSE),0)</f>
        <v>183.24508532423204</v>
      </c>
      <c r="AI11" s="29">
        <f>IFERROR(VLOOKUP(Table1[[#This Row],[SEG KEY LY]],'03Nov24_LY    '!$A$1:$M$784,13,FALSE),0)</f>
        <v>190.76276737967902</v>
      </c>
      <c r="AJ11" s="47">
        <f>VLOOKUP(Table1[[#This Row],[SEG KEY]],'29Dec24_TY  '!$A$1:$M$786,7,FALSE)</f>
        <v>2387</v>
      </c>
      <c r="AK11" s="47">
        <f>VLOOKUP(Table1[[#This Row],[SEG KEY LY]],'29Dec24_LY'!$A$1:$M$784,7,FALSE)</f>
        <v>3194</v>
      </c>
      <c r="AL11" s="29">
        <f>VLOOKUP(Table1[[#This Row],[SEG KEY]],'22Dec24_TY '!$A$1:$M$786,7,FALSE)</f>
        <v>2383</v>
      </c>
      <c r="AM11" s="29">
        <f>VLOOKUP(Table1[[#This Row],[SEG KEY LY]],'22Dec24_LY '!$A$1:$M$486,7,FALSE)</f>
        <v>3165</v>
      </c>
      <c r="AN11" s="29">
        <f>VLOOKUP(Table1[[#This Row],[SEG KEY]],'15Dec24_TY'!$A$1:$M$786,7,FALSE)</f>
        <v>2062</v>
      </c>
      <c r="AO11" s="29">
        <f>VLOOKUP(Table1[[#This Row],[SEG KEY LY]],'15Dec24_LY'!$A$1:$M$784,7,FALSE)</f>
        <v>3180</v>
      </c>
      <c r="AP11" s="29">
        <f>VLOOKUP(Table1[[#This Row],[SEG KEY]],'08Dec24_TY'!$A$1:$M$786,7,FALSE)</f>
        <v>1532</v>
      </c>
      <c r="AQ11" s="29">
        <f>VLOOKUP(Table1[[#This Row],[SEG KEY LY]],'08Dec24_LY'!$A$1:$M$784,7,FALSE)</f>
        <v>2880</v>
      </c>
      <c r="AR11" s="29">
        <f>VLOOKUP(Table1[[#This Row],[SEG KEY]],'01Dec24_TY'!$A$1:$M$786,7,FALSE)</f>
        <v>1168</v>
      </c>
      <c r="AS11" s="29">
        <f>VLOOKUP(Table1[[#This Row],[SEG KEY LY]],'01Dec24_LY'!$A$1:$M$784,7,FALSE)</f>
        <v>1946</v>
      </c>
      <c r="AT11" s="29">
        <f>VLOOKUP(Table1[[#This Row],[SEG KEY]],'24Nov24_TY'!$A$1:$M$786,7,FALSE)</f>
        <v>888</v>
      </c>
      <c r="AU11" s="29">
        <f>VLOOKUP(Table1[[#This Row],[SEG KEY LY]],'24Nov24_LY'!$A$1:$M$784,7,FALSE)</f>
        <v>1412</v>
      </c>
      <c r="AV11" s="29">
        <f>VLOOKUP(Table1[[#This Row],[SEG KEY]],'17Nov24_TY'!$A$1:$M$786,7,FALSE)</f>
        <v>712</v>
      </c>
      <c r="AW11" s="29">
        <f>VLOOKUP(Table1[[#This Row],[SEG KEY LY]],'17Nov24_LY'!$A$1:$M$784,7,FALSE)</f>
        <v>1084</v>
      </c>
      <c r="AX11" s="29">
        <f>VLOOKUP(Table1[[#This Row],[SEG KEY]],'10Nov24_TY   '!$A$1:$K$786,7,FALSE)</f>
        <v>492</v>
      </c>
      <c r="AY11" s="29">
        <f>VLOOKUP(Table1[[#This Row],[SEG KEY LY]],'10Nov24_LY   '!$A$1:$J$784,7,FALSE)</f>
        <v>954</v>
      </c>
      <c r="AZ11" s="29">
        <f>IFERROR(VLOOKUP(Table1[[#This Row],[SEG KEY]],'03Nov24_TY   '!$A$1:$J$786,7,FALSE),0)</f>
        <v>586</v>
      </c>
      <c r="BA11" s="29">
        <f>IFERROR(VLOOKUP(Table1[[#This Row],[SEG KEY LY]],'03Nov24_LY    '!$A$1:$J$784,7,FALSE),0)</f>
        <v>748</v>
      </c>
    </row>
    <row r="12" spans="1:53" x14ac:dyDescent="0.25">
      <c r="A12" s="52" t="str">
        <f>Table1[[#This Row],[FROM_CITY]]&amp;Table1[[#This Row],[TO_CITY]]&amp;Table1[[#This Row],[Month]]</f>
        <v>CMBAUHDec-2024</v>
      </c>
      <c r="B12" s="52" t="str">
        <f>Table1[[#This Row],[FROM_CITY]]&amp;Table1[[#This Row],[TO_CITY]]&amp;Table1[[#This Row],[MonthM_LY]]</f>
        <v>CMBAUHDec-2023</v>
      </c>
      <c r="C12" s="44" t="s">
        <v>189</v>
      </c>
      <c r="D12" s="2">
        <v>2024</v>
      </c>
      <c r="E12" s="2" t="s">
        <v>188</v>
      </c>
      <c r="F12" t="s">
        <v>10</v>
      </c>
      <c r="G12" s="2" t="s">
        <v>9</v>
      </c>
      <c r="H12" t="s">
        <v>11</v>
      </c>
      <c r="I12">
        <v>244</v>
      </c>
      <c r="J12">
        <v>32005.839999999993</v>
      </c>
      <c r="K12" s="29">
        <f>VLOOKUP(Table1[[#This Row],[SEG KEY]],'29Dec24_TY  '!$A$1:$M$786,11,FALSE)</f>
        <v>815936</v>
      </c>
      <c r="L12" s="29">
        <f>VLOOKUP(Table1[[#This Row],[SEG KEY LY]],'29Dec24_LY'!$A$1:$M$784,11,FALSE)</f>
        <v>3986048</v>
      </c>
      <c r="M12" s="55">
        <f>VLOOKUP(Table1[[#This Row],[SEG KEY]],'29Dec24_TY  '!$A$1:$M$786,12,FALSE)</f>
        <v>3.9225919679974894E-2</v>
      </c>
      <c r="N12" s="55">
        <f>VLOOKUP(Table1[[#This Row],[SEG KEY LY]],'29Dec24_LY'!$A$1:$M$784,12,FALSE)</f>
        <v>7.7900582230821122E-2</v>
      </c>
      <c r="O12" s="29">
        <f>IFERROR(VLOOKUP(Table1[[#This Row],[SEG KEY LY]],'LY AVG FARE ACT'!$A$1:$G$791,5,FALSE),0)</f>
        <v>1920</v>
      </c>
      <c r="P12" s="29">
        <f>IFERROR(VLOOKUP(Table1[[#This Row],[SEG KEY LY]],'LY AVG FARE ACT'!$A$1:$F$5000,6,FALSE),0)</f>
        <v>445756.3978524289</v>
      </c>
      <c r="Q12" s="29">
        <f>IFERROR(VLOOKUP(Table1[[#This Row],[SEG KEY LY]],'LY AVG FARE ACT'!$A$1:$G$5000,7,FALSE),0)</f>
        <v>232.16479054814005</v>
      </c>
      <c r="R12" s="47">
        <f>VLOOKUP(Table1[[#This Row],[SEG KEY]],'29Dec24_TY  '!$A$1:$M$786,13,FALSE)</f>
        <v>131.17147540983603</v>
      </c>
      <c r="S12" s="47">
        <f>VLOOKUP(Table1[[#This Row],[SEG KEY LY]],'29Dec24_LY'!$A$1:$M$784,13,FALSE)</f>
        <v>260.49954697986584</v>
      </c>
      <c r="T12" s="29">
        <f>VLOOKUP(Table1[[#This Row],[SEG KEY]],'22Dec24_TY '!$A$1:$M$786,13,FALSE)</f>
        <v>131.17147540983603</v>
      </c>
      <c r="U12" s="29">
        <f>VLOOKUP(Table1[[#This Row],[SEG KEY LY]],'22Dec24_LY '!$A$2:$M$784,13,FALSE)</f>
        <v>264.7590992493744</v>
      </c>
      <c r="V12" s="29">
        <f>VLOOKUP(Table1[[#This Row],[SEG KEY]],'15Dec24_TY'!$A$1:$M$786,13,FALSE)</f>
        <v>131.17147540983603</v>
      </c>
      <c r="W12" s="29">
        <f>VLOOKUP(Table1[[#This Row],[SEG KEY LY]],'15Dec24_LY'!$A$1:$M$784,13,FALSE)</f>
        <v>251.81020740740718</v>
      </c>
      <c r="X12" s="29">
        <f>VLOOKUP(Table1[[#This Row],[SEG KEY]],'08Dec24_TY'!$A$1:$M$786,13,FALSE)</f>
        <v>131.17147540983603</v>
      </c>
      <c r="Y12" s="29">
        <f>VLOOKUP(Table1[[#This Row],[SEG KEY LY]],'08Dec24_LY'!$A$1:$M$784,13,FALSE)</f>
        <v>247.23414488424194</v>
      </c>
      <c r="Z12" s="29">
        <f>VLOOKUP(Table1[[#This Row],[SEG KEY]],'01Dec24_TY'!$A$1:$M$786,13,FALSE)</f>
        <v>129.51909090909086</v>
      </c>
      <c r="AA12" s="29">
        <f>VLOOKUP(Table1[[#This Row],[SEG KEY LY]],'01Dec24_LY'!$A$1:$M$784,13,FALSE)</f>
        <v>249.63158660844255</v>
      </c>
      <c r="AB12" s="29">
        <f>VLOOKUP(Table1[[#This Row],[SEG KEY]],'24Nov24_TY'!$A$1:$M$786,13,FALSE)</f>
        <v>132.59911949685537</v>
      </c>
      <c r="AC12" s="29">
        <f>VLOOKUP(Table1[[#This Row],[SEG KEY LY]],'24Nov24_LY'!$A$1:$M$784,13,FALSE)</f>
        <v>245.35623123123128</v>
      </c>
      <c r="AD12" s="29">
        <f>VLOOKUP(Table1[[#This Row],[SEG KEY]],'17Nov24_TY'!$A$1:$M$786,13,FALSE)</f>
        <v>174.76650291423789</v>
      </c>
      <c r="AE12" s="29">
        <f>VLOOKUP(Table1[[#This Row],[SEG KEY LY]],'17Nov24_LY'!$A$1:$M$784,13,FALSE)</f>
        <v>245.04295638126024</v>
      </c>
      <c r="AF12" s="29">
        <f>VLOOKUP(Table1[[#This Row],[SEG KEY]],'10Nov24_TY   '!$A$1:$M$786,13,FALSE)</f>
        <v>178.37361400189189</v>
      </c>
      <c r="AG12" s="29">
        <f>VLOOKUP(Table1[[#This Row],[SEG KEY LY]],'10Nov24_LY   '!$A$1:$M$784,13,FALSE)</f>
        <v>243.58935930735933</v>
      </c>
      <c r="AH12" s="29">
        <f>IFERROR(VLOOKUP(Table1[[#This Row],[SEG KEY]],'03Nov24_TY   '!A140:M925,13,FALSE),0)</f>
        <v>191.81054020100504</v>
      </c>
      <c r="AI12" s="29">
        <f>IFERROR(VLOOKUP(Table1[[#This Row],[SEG KEY LY]],'03Nov24_LY    '!$A$1:$M$784,13,FALSE),0)</f>
        <v>244.60177861873211</v>
      </c>
      <c r="AJ12" s="47">
        <f>VLOOKUP(Table1[[#This Row],[SEG KEY]],'29Dec24_TY  '!$A$1:$M$786,7,FALSE)</f>
        <v>244</v>
      </c>
      <c r="AK12" s="47">
        <f>VLOOKUP(Table1[[#This Row],[SEG KEY LY]],'29Dec24_LY'!$A$1:$M$784,7,FALSE)</f>
        <v>1192</v>
      </c>
      <c r="AL12" s="29">
        <f>VLOOKUP(Table1[[#This Row],[SEG KEY]],'22Dec24_TY '!$A$1:$M$786,7,FALSE)</f>
        <v>244</v>
      </c>
      <c r="AM12" s="29">
        <f>VLOOKUP(Table1[[#This Row],[SEG KEY LY]],'22Dec24_LY '!$A$1:$M$486,7,FALSE)</f>
        <v>1199</v>
      </c>
      <c r="AN12" s="29">
        <f>VLOOKUP(Table1[[#This Row],[SEG KEY]],'15Dec24_TY'!$A$1:$M$786,7,FALSE)</f>
        <v>244</v>
      </c>
      <c r="AO12" s="29">
        <f>VLOOKUP(Table1[[#This Row],[SEG KEY LY]],'15Dec24_LY'!$A$1:$M$784,7,FALSE)</f>
        <v>1350</v>
      </c>
      <c r="AP12" s="29">
        <f>VLOOKUP(Table1[[#This Row],[SEG KEY]],'08Dec24_TY'!$A$1:$M$786,7,FALSE)</f>
        <v>244</v>
      </c>
      <c r="AQ12" s="29">
        <f>VLOOKUP(Table1[[#This Row],[SEG KEY LY]],'08Dec24_LY'!$A$1:$M$784,7,FALSE)</f>
        <v>1339</v>
      </c>
      <c r="AR12" s="29">
        <f>VLOOKUP(Table1[[#This Row],[SEG KEY]],'01Dec24_TY'!$A$1:$M$786,7,FALSE)</f>
        <v>231</v>
      </c>
      <c r="AS12" s="29">
        <f>VLOOKUP(Table1[[#This Row],[SEG KEY LY]],'01Dec24_LY'!$A$1:$M$784,7,FALSE)</f>
        <v>1374</v>
      </c>
      <c r="AT12" s="29">
        <f>VLOOKUP(Table1[[#This Row],[SEG KEY]],'24Nov24_TY'!$A$1:$M$786,7,FALSE)</f>
        <v>159</v>
      </c>
      <c r="AU12" s="29">
        <f>VLOOKUP(Table1[[#This Row],[SEG KEY LY]],'24Nov24_LY'!$A$1:$M$784,7,FALSE)</f>
        <v>1332</v>
      </c>
      <c r="AV12" s="29">
        <f>VLOOKUP(Table1[[#This Row],[SEG KEY]],'17Nov24_TY'!$A$1:$M$786,7,FALSE)</f>
        <v>1201</v>
      </c>
      <c r="AW12" s="29">
        <f>VLOOKUP(Table1[[#This Row],[SEG KEY LY]],'17Nov24_LY'!$A$1:$M$784,7,FALSE)</f>
        <v>1238</v>
      </c>
      <c r="AX12" s="29">
        <f>VLOOKUP(Table1[[#This Row],[SEG KEY]],'10Nov24_TY   '!$A$1:$K$786,7,FALSE)</f>
        <v>1057</v>
      </c>
      <c r="AY12" s="29">
        <f>VLOOKUP(Table1[[#This Row],[SEG KEY LY]],'10Nov24_LY   '!$A$1:$J$784,7,FALSE)</f>
        <v>1155</v>
      </c>
      <c r="AZ12" s="29">
        <f>IFERROR(VLOOKUP(Table1[[#This Row],[SEG KEY]],'03Nov24_TY   '!$A$1:$J$786,7,FALSE),0)</f>
        <v>796</v>
      </c>
      <c r="BA12" s="29">
        <f>IFERROR(VLOOKUP(Table1[[#This Row],[SEG KEY LY]],'03Nov24_LY    '!$A$1:$J$784,7,FALSE),0)</f>
        <v>1057</v>
      </c>
    </row>
    <row r="13" spans="1:53" x14ac:dyDescent="0.25">
      <c r="A13" s="52" t="str">
        <f>Table1[[#This Row],[FROM_CITY]]&amp;Table1[[#This Row],[TO_CITY]]&amp;Table1[[#This Row],[Month]]</f>
        <v>CMBBKKDec-2024</v>
      </c>
      <c r="B13" s="52" t="str">
        <f>Table1[[#This Row],[FROM_CITY]]&amp;Table1[[#This Row],[TO_CITY]]&amp;Table1[[#This Row],[MonthM_LY]]</f>
        <v>CMBBKKDec-2023</v>
      </c>
      <c r="C13" s="44" t="s">
        <v>189</v>
      </c>
      <c r="D13" s="2">
        <v>2024</v>
      </c>
      <c r="E13" s="2" t="s">
        <v>188</v>
      </c>
      <c r="F13" t="s">
        <v>10</v>
      </c>
      <c r="G13" s="2" t="s">
        <v>12</v>
      </c>
      <c r="H13" t="s">
        <v>13</v>
      </c>
      <c r="I13">
        <v>5829</v>
      </c>
      <c r="J13">
        <v>1197438.8600000008</v>
      </c>
      <c r="K13" s="29">
        <f>VLOOKUP(Table1[[#This Row],[SEG KEY]],'29Dec24_TY  '!$A$1:$M$786,11,FALSE)</f>
        <v>13902165</v>
      </c>
      <c r="L13" s="29">
        <f>VLOOKUP(Table1[[#This Row],[SEG KEY LY]],'29Dec24_LY'!$A$1:$M$784,11,FALSE)</f>
        <v>11419380</v>
      </c>
      <c r="M13" s="55">
        <f>VLOOKUP(Table1[[#This Row],[SEG KEY]],'29Dec24_TY  '!$A$1:$M$786,12,FALSE)</f>
        <v>8.6133264854790656E-2</v>
      </c>
      <c r="N13" s="55">
        <f>VLOOKUP(Table1[[#This Row],[SEG KEY LY]],'29Dec24_LY'!$A$1:$M$784,12,FALSE)</f>
        <v>8.7913255360623818E-2</v>
      </c>
      <c r="O13" s="29">
        <f>IFERROR(VLOOKUP(Table1[[#This Row],[SEG KEY LY]],'LY AVG FARE ACT'!$A$1:$G$791,5,FALSE),0)</f>
        <v>5203</v>
      </c>
      <c r="P13" s="29">
        <f>IFERROR(VLOOKUP(Table1[[#This Row],[SEG KEY LY]],'LY AVG FARE ACT'!$A$1:$F$5000,6,FALSE),0)</f>
        <v>1132388.1957532589</v>
      </c>
      <c r="Q13" s="29">
        <f>IFERROR(VLOOKUP(Table1[[#This Row],[SEG KEY LY]],'LY AVG FARE ACT'!$A$1:$G$5000,7,FALSE),0)</f>
        <v>217.6413983765633</v>
      </c>
      <c r="R13" s="47">
        <f>VLOOKUP(Table1[[#This Row],[SEG KEY]],'29Dec24_TY  '!$A$1:$M$786,13,FALSE)</f>
        <v>205.42783667867573</v>
      </c>
      <c r="S13" s="47">
        <f>VLOOKUP(Table1[[#This Row],[SEG KEY LY]],'29Dec24_LY'!$A$1:$M$784,13,FALSE)</f>
        <v>209.67311403508782</v>
      </c>
      <c r="T13" s="29">
        <f>VLOOKUP(Table1[[#This Row],[SEG KEY]],'22Dec24_TY '!$A$1:$M$786,13,FALSE)</f>
        <v>204.13751915879527</v>
      </c>
      <c r="U13" s="29">
        <f>VLOOKUP(Table1[[#This Row],[SEG KEY LY]],'22Dec24_LY '!$A$2:$M$784,13,FALSE)</f>
        <v>208.74252828636094</v>
      </c>
      <c r="V13" s="29">
        <f>VLOOKUP(Table1[[#This Row],[SEG KEY]],'15Dec24_TY'!$A$1:$M$786,13,FALSE)</f>
        <v>200.74676301722442</v>
      </c>
      <c r="W13" s="29">
        <f>VLOOKUP(Table1[[#This Row],[SEG KEY LY]],'15Dec24_LY'!$A$1:$M$784,13,FALSE)</f>
        <v>205.55122256365243</v>
      </c>
      <c r="X13" s="29">
        <f>VLOOKUP(Table1[[#This Row],[SEG KEY]],'08Dec24_TY'!$A$1:$M$786,13,FALSE)</f>
        <v>198.93487413090398</v>
      </c>
      <c r="Y13" s="29">
        <f>VLOOKUP(Table1[[#This Row],[SEG KEY LY]],'08Dec24_LY'!$A$1:$M$784,13,FALSE)</f>
        <v>201.69074814814832</v>
      </c>
      <c r="Z13" s="29">
        <f>VLOOKUP(Table1[[#This Row],[SEG KEY]],'01Dec24_TY'!$A$1:$M$786,13,FALSE)</f>
        <v>196.25599445812799</v>
      </c>
      <c r="AA13" s="29">
        <f>VLOOKUP(Table1[[#This Row],[SEG KEY LY]],'01Dec24_LY'!$A$1:$M$784,13,FALSE)</f>
        <v>196.81037069215185</v>
      </c>
      <c r="AB13" s="29">
        <f>VLOOKUP(Table1[[#This Row],[SEG KEY]],'24Nov24_TY'!$A$1:$M$786,13,FALSE)</f>
        <v>196.46595829991989</v>
      </c>
      <c r="AC13" s="29">
        <f>VLOOKUP(Table1[[#This Row],[SEG KEY LY]],'24Nov24_LY'!$A$1:$M$784,13,FALSE)</f>
        <v>195.91325835037492</v>
      </c>
      <c r="AD13" s="29">
        <f>VLOOKUP(Table1[[#This Row],[SEG KEY]],'17Nov24_TY'!$A$1:$M$786,13,FALSE)</f>
        <v>192.28360591133006</v>
      </c>
      <c r="AE13" s="29">
        <f>VLOOKUP(Table1[[#This Row],[SEG KEY LY]],'17Nov24_LY'!$A$1:$M$784,13,FALSE)</f>
        <v>196.92035446205185</v>
      </c>
      <c r="AF13" s="29">
        <f>VLOOKUP(Table1[[#This Row],[SEG KEY]],'10Nov24_TY   '!$A$1:$M$786,13,FALSE)</f>
        <v>189.19080118694362</v>
      </c>
      <c r="AG13" s="29">
        <f>VLOOKUP(Table1[[#This Row],[SEG KEY LY]],'10Nov24_LY   '!$A$1:$M$784,13,FALSE)</f>
        <v>193.50268197361996</v>
      </c>
      <c r="AH13" s="29">
        <f>IFERROR(VLOOKUP(Table1[[#This Row],[SEG KEY]],'03Nov24_TY   '!A141:M926,13,FALSE),0)</f>
        <v>188.84100954979542</v>
      </c>
      <c r="AI13" s="29">
        <f>IFERROR(VLOOKUP(Table1[[#This Row],[SEG KEY LY]],'03Nov24_LY    '!$A$1:$M$784,13,FALSE),0)</f>
        <v>193.70417613636351</v>
      </c>
      <c r="AJ13" s="47">
        <f>VLOOKUP(Table1[[#This Row],[SEG KEY]],'29Dec24_TY  '!$A$1:$M$786,7,FALSE)</f>
        <v>5829</v>
      </c>
      <c r="AK13" s="47">
        <f>VLOOKUP(Table1[[#This Row],[SEG KEY LY]],'29Dec24_LY'!$A$1:$M$784,7,FALSE)</f>
        <v>4788</v>
      </c>
      <c r="AL13" s="29">
        <f>VLOOKUP(Table1[[#This Row],[SEG KEY]],'22Dec24_TY '!$A$1:$M$786,7,FALSE)</f>
        <v>5611</v>
      </c>
      <c r="AM13" s="29">
        <f>VLOOKUP(Table1[[#This Row],[SEG KEY LY]],'22Dec24_LY '!$A$1:$M$486,7,FALSE)</f>
        <v>4861</v>
      </c>
      <c r="AN13" s="29">
        <f>VLOOKUP(Table1[[#This Row],[SEG KEY]],'15Dec24_TY'!$A$1:$M$786,7,FALSE)</f>
        <v>5051</v>
      </c>
      <c r="AO13" s="29">
        <f>VLOOKUP(Table1[[#This Row],[SEG KEY LY]],'15Dec24_LY'!$A$1:$M$784,7,FALSE)</f>
        <v>4556</v>
      </c>
      <c r="AP13" s="29">
        <f>VLOOKUP(Table1[[#This Row],[SEG KEY]],'08Dec24_TY'!$A$1:$M$786,7,FALSE)</f>
        <v>4171</v>
      </c>
      <c r="AQ13" s="29">
        <f>VLOOKUP(Table1[[#This Row],[SEG KEY LY]],'08Dec24_LY'!$A$1:$M$784,7,FALSE)</f>
        <v>4050</v>
      </c>
      <c r="AR13" s="29">
        <f>VLOOKUP(Table1[[#This Row],[SEG KEY]],'01Dec24_TY'!$A$1:$M$786,7,FALSE)</f>
        <v>3248</v>
      </c>
      <c r="AS13" s="29">
        <f>VLOOKUP(Table1[[#This Row],[SEG KEY LY]],'01Dec24_LY'!$A$1:$M$784,7,FALSE)</f>
        <v>3453</v>
      </c>
      <c r="AT13" s="29">
        <f>VLOOKUP(Table1[[#This Row],[SEG KEY]],'24Nov24_TY'!$A$1:$M$786,7,FALSE)</f>
        <v>2494</v>
      </c>
      <c r="AU13" s="29">
        <f>VLOOKUP(Table1[[#This Row],[SEG KEY LY]],'24Nov24_LY'!$A$1:$M$784,7,FALSE)</f>
        <v>2934</v>
      </c>
      <c r="AV13" s="29">
        <f>VLOOKUP(Table1[[#This Row],[SEG KEY]],'17Nov24_TY'!$A$1:$M$786,7,FALSE)</f>
        <v>2030</v>
      </c>
      <c r="AW13" s="29">
        <f>VLOOKUP(Table1[[#This Row],[SEG KEY LY]],'17Nov24_LY'!$A$1:$M$784,7,FALSE)</f>
        <v>2398</v>
      </c>
      <c r="AX13" s="29">
        <f>VLOOKUP(Table1[[#This Row],[SEG KEY]],'10Nov24_TY   '!$A$1:$K$786,7,FALSE)</f>
        <v>1685</v>
      </c>
      <c r="AY13" s="29">
        <f>VLOOKUP(Table1[[#This Row],[SEG KEY LY]],'10Nov24_LY   '!$A$1:$J$784,7,FALSE)</f>
        <v>2047</v>
      </c>
      <c r="AZ13" s="29">
        <f>IFERROR(VLOOKUP(Table1[[#This Row],[SEG KEY]],'03Nov24_TY   '!$A$1:$J$786,7,FALSE),0)</f>
        <v>1466</v>
      </c>
      <c r="BA13" s="29">
        <f>IFERROR(VLOOKUP(Table1[[#This Row],[SEG KEY LY]],'03Nov24_LY    '!$A$1:$J$784,7,FALSE),0)</f>
        <v>1760</v>
      </c>
    </row>
    <row r="14" spans="1:53" x14ac:dyDescent="0.25">
      <c r="A14" s="52" t="str">
        <f>Table1[[#This Row],[FROM_CITY]]&amp;Table1[[#This Row],[TO_CITY]]&amp;Table1[[#This Row],[Month]]</f>
        <v>CMBBLRDec-2024</v>
      </c>
      <c r="B14" s="52" t="str">
        <f>Table1[[#This Row],[FROM_CITY]]&amp;Table1[[#This Row],[TO_CITY]]&amp;Table1[[#This Row],[MonthM_LY]]</f>
        <v>CMBBLRDec-2023</v>
      </c>
      <c r="C14" s="44" t="s">
        <v>189</v>
      </c>
      <c r="D14" s="2">
        <v>2024</v>
      </c>
      <c r="E14" s="2" t="s">
        <v>188</v>
      </c>
      <c r="F14" t="s">
        <v>10</v>
      </c>
      <c r="G14" s="2" t="s">
        <v>14</v>
      </c>
      <c r="H14" t="s">
        <v>15</v>
      </c>
      <c r="I14">
        <v>4039</v>
      </c>
      <c r="J14">
        <v>380668.58999999985</v>
      </c>
      <c r="K14" s="29">
        <f>VLOOKUP(Table1[[#This Row],[SEG KEY]],'29Dec24_TY  '!$A$1:$M$786,11,FALSE)</f>
        <v>2887885</v>
      </c>
      <c r="L14" s="29">
        <f>VLOOKUP(Table1[[#This Row],[SEG KEY LY]],'29Dec24_LY'!$A$1:$M$784,11,FALSE)</f>
        <v>2501785</v>
      </c>
      <c r="M14" s="55">
        <f>VLOOKUP(Table1[[#This Row],[SEG KEY]],'29Dec24_TY  '!$A$1:$M$786,12,FALSE)</f>
        <v>0.13181570249507854</v>
      </c>
      <c r="N14" s="55">
        <f>VLOOKUP(Table1[[#This Row],[SEG KEY LY]],'29Dec24_LY'!$A$1:$M$784,12,FALSE)</f>
        <v>0.15308238317841052</v>
      </c>
      <c r="O14" s="29">
        <f>IFERROR(VLOOKUP(Table1[[#This Row],[SEG KEY LY]],'LY AVG FARE ACT'!$A$1:$G$791,5,FALSE),0)</f>
        <v>4175</v>
      </c>
      <c r="P14" s="29">
        <f>IFERROR(VLOOKUP(Table1[[#This Row],[SEG KEY LY]],'LY AVG FARE ACT'!$A$1:$F$5000,6,FALSE),0)</f>
        <v>447211.4099489419</v>
      </c>
      <c r="Q14" s="29">
        <f>IFERROR(VLOOKUP(Table1[[#This Row],[SEG KEY LY]],'LY AVG FARE ACT'!$A$1:$G$5000,7,FALSE),0)</f>
        <v>107.11650537699207</v>
      </c>
      <c r="R14" s="47">
        <f>VLOOKUP(Table1[[#This Row],[SEG KEY]],'29Dec24_TY  '!$A$1:$M$786,13,FALSE)</f>
        <v>94.248227283981151</v>
      </c>
      <c r="S14" s="47">
        <f>VLOOKUP(Table1[[#This Row],[SEG KEY LY]],'29Dec24_LY'!$A$1:$M$784,13,FALSE)</f>
        <v>109.45390397256352</v>
      </c>
      <c r="T14" s="29">
        <f>VLOOKUP(Table1[[#This Row],[SEG KEY]],'22Dec24_TY '!$A$1:$M$786,13,FALSE)</f>
        <v>93.27313527180776</v>
      </c>
      <c r="U14" s="29">
        <f>VLOOKUP(Table1[[#This Row],[SEG KEY LY]],'22Dec24_LY '!$A$2:$M$784,13,FALSE)</f>
        <v>109.0285490423679</v>
      </c>
      <c r="V14" s="29">
        <f>VLOOKUP(Table1[[#This Row],[SEG KEY]],'15Dec24_TY'!$A$1:$M$786,13,FALSE)</f>
        <v>91.53594759131812</v>
      </c>
      <c r="W14" s="29">
        <f>VLOOKUP(Table1[[#This Row],[SEG KEY LY]],'15Dec24_LY'!$A$1:$M$784,13,FALSE)</f>
        <v>106.68839572192503</v>
      </c>
      <c r="X14" s="29">
        <f>VLOOKUP(Table1[[#This Row],[SEG KEY]],'08Dec24_TY'!$A$1:$M$786,13,FALSE)</f>
        <v>90.014694712240782</v>
      </c>
      <c r="Y14" s="29">
        <f>VLOOKUP(Table1[[#This Row],[SEG KEY LY]],'08Dec24_LY'!$A$1:$M$784,13,FALSE)</f>
        <v>104.13197258641233</v>
      </c>
      <c r="Z14" s="29">
        <f>VLOOKUP(Table1[[#This Row],[SEG KEY]],'01Dec24_TY'!$A$1:$M$786,13,FALSE)</f>
        <v>87.374162337662327</v>
      </c>
      <c r="AA14" s="29">
        <f>VLOOKUP(Table1[[#This Row],[SEG KEY LY]],'01Dec24_LY'!$A$1:$M$784,13,FALSE)</f>
        <v>100.96700921332389</v>
      </c>
      <c r="AB14" s="29">
        <f>VLOOKUP(Table1[[#This Row],[SEG KEY]],'24Nov24_TY'!$A$1:$M$786,13,FALSE)</f>
        <v>86.811023652578484</v>
      </c>
      <c r="AC14" s="29">
        <f>VLOOKUP(Table1[[#This Row],[SEG KEY LY]],'24Nov24_LY'!$A$1:$M$784,13,FALSE)</f>
        <v>97.91335705316034</v>
      </c>
      <c r="AD14" s="29">
        <f>VLOOKUP(Table1[[#This Row],[SEG KEY]],'17Nov24_TY'!$A$1:$M$786,13,FALSE)</f>
        <v>87.610004460303244</v>
      </c>
      <c r="AE14" s="29">
        <f>VLOOKUP(Table1[[#This Row],[SEG KEY LY]],'17Nov24_LY'!$A$1:$M$784,13,FALSE)</f>
        <v>93.897653958944289</v>
      </c>
      <c r="AF14" s="29">
        <f>VLOOKUP(Table1[[#This Row],[SEG KEY]],'10Nov24_TY   '!$A$1:$M$786,13,FALSE)</f>
        <v>85.804139702105786</v>
      </c>
      <c r="AG14" s="29">
        <f>VLOOKUP(Table1[[#This Row],[SEG KEY LY]],'10Nov24_LY   '!$A$1:$M$784,13,FALSE)</f>
        <v>90.87972640982693</v>
      </c>
      <c r="AH14" s="29">
        <f>IFERROR(VLOOKUP(Table1[[#This Row],[SEG KEY]],'03Nov24_TY   '!A142:M927,13,FALSE),0)</f>
        <v>87.905006305170261</v>
      </c>
      <c r="AI14" s="29">
        <f>IFERROR(VLOOKUP(Table1[[#This Row],[SEG KEY LY]],'03Nov24_LY    '!$A$1:$M$784,13,FALSE),0)</f>
        <v>88.380757097791829</v>
      </c>
      <c r="AJ14" s="47">
        <f>VLOOKUP(Table1[[#This Row],[SEG KEY]],'29Dec24_TY  '!$A$1:$M$786,7,FALSE)</f>
        <v>4039</v>
      </c>
      <c r="AK14" s="47">
        <f>VLOOKUP(Table1[[#This Row],[SEG KEY LY]],'29Dec24_LY'!$A$1:$M$784,7,FALSE)</f>
        <v>3499</v>
      </c>
      <c r="AL14" s="29">
        <f>VLOOKUP(Table1[[#This Row],[SEG KEY]],'22Dec24_TY '!$A$1:$M$786,7,FALSE)</f>
        <v>3955</v>
      </c>
      <c r="AM14" s="29">
        <f>VLOOKUP(Table1[[#This Row],[SEG KEY LY]],'22Dec24_LY '!$A$1:$M$486,7,FALSE)</f>
        <v>3446</v>
      </c>
      <c r="AN14" s="29">
        <f>VLOOKUP(Table1[[#This Row],[SEG KEY]],'15Dec24_TY'!$A$1:$M$786,7,FALSE)</f>
        <v>3778</v>
      </c>
      <c r="AO14" s="29">
        <f>VLOOKUP(Table1[[#This Row],[SEG KEY LY]],'15Dec24_LY'!$A$1:$M$784,7,FALSE)</f>
        <v>3366</v>
      </c>
      <c r="AP14" s="29">
        <f>VLOOKUP(Table1[[#This Row],[SEG KEY]],'08Dec24_TY'!$A$1:$M$786,7,FALSE)</f>
        <v>3423</v>
      </c>
      <c r="AQ14" s="29">
        <f>VLOOKUP(Table1[[#This Row],[SEG KEY LY]],'08Dec24_LY'!$A$1:$M$784,7,FALSE)</f>
        <v>3356</v>
      </c>
      <c r="AR14" s="29">
        <f>VLOOKUP(Table1[[#This Row],[SEG KEY]],'01Dec24_TY'!$A$1:$M$786,7,FALSE)</f>
        <v>3080</v>
      </c>
      <c r="AS14" s="29">
        <f>VLOOKUP(Table1[[#This Row],[SEG KEY LY]],'01Dec24_LY'!$A$1:$M$784,7,FALSE)</f>
        <v>2822</v>
      </c>
      <c r="AT14" s="29">
        <f>VLOOKUP(Table1[[#This Row],[SEG KEY]],'24Nov24_TY'!$A$1:$M$786,7,FALSE)</f>
        <v>2579</v>
      </c>
      <c r="AU14" s="29">
        <f>VLOOKUP(Table1[[#This Row],[SEG KEY LY]],'24Nov24_LY'!$A$1:$M$784,7,FALSE)</f>
        <v>2389</v>
      </c>
      <c r="AV14" s="29">
        <f>VLOOKUP(Table1[[#This Row],[SEG KEY]],'17Nov24_TY'!$A$1:$M$786,7,FALSE)</f>
        <v>2242</v>
      </c>
      <c r="AW14" s="29">
        <f>VLOOKUP(Table1[[#This Row],[SEG KEY LY]],'17Nov24_LY'!$A$1:$M$784,7,FALSE)</f>
        <v>2046</v>
      </c>
      <c r="AX14" s="29">
        <f>VLOOKUP(Table1[[#This Row],[SEG KEY]],'10Nov24_TY   '!$A$1:$K$786,7,FALSE)</f>
        <v>1947</v>
      </c>
      <c r="AY14" s="29">
        <f>VLOOKUP(Table1[[#This Row],[SEG KEY LY]],'10Nov24_LY   '!$A$1:$J$784,7,FALSE)</f>
        <v>1791</v>
      </c>
      <c r="AZ14" s="29">
        <f>IFERROR(VLOOKUP(Table1[[#This Row],[SEG KEY]],'03Nov24_TY   '!$A$1:$J$786,7,FALSE),0)</f>
        <v>1586</v>
      </c>
      <c r="BA14" s="29">
        <f>IFERROR(VLOOKUP(Table1[[#This Row],[SEG KEY LY]],'03Nov24_LY    '!$A$1:$J$784,7,FALSE),0)</f>
        <v>1585</v>
      </c>
    </row>
    <row r="15" spans="1:53" x14ac:dyDescent="0.25">
      <c r="A15" s="52" t="str">
        <f>Table1[[#This Row],[FROM_CITY]]&amp;Table1[[#This Row],[TO_CITY]]&amp;Table1[[#This Row],[Month]]</f>
        <v>CMBBOMDec-2024</v>
      </c>
      <c r="B15" s="52" t="str">
        <f>Table1[[#This Row],[FROM_CITY]]&amp;Table1[[#This Row],[TO_CITY]]&amp;Table1[[#This Row],[MonthM_LY]]</f>
        <v>CMBBOMDec-2023</v>
      </c>
      <c r="C15" s="44" t="s">
        <v>189</v>
      </c>
      <c r="D15" s="2">
        <v>2024</v>
      </c>
      <c r="E15" s="2" t="s">
        <v>188</v>
      </c>
      <c r="F15" t="s">
        <v>10</v>
      </c>
      <c r="G15" s="2" t="s">
        <v>16</v>
      </c>
      <c r="H15" t="s">
        <v>15</v>
      </c>
      <c r="I15">
        <v>6722</v>
      </c>
      <c r="J15">
        <v>835330.94000000029</v>
      </c>
      <c r="K15" s="29">
        <f>VLOOKUP(Table1[[#This Row],[SEG KEY]],'29Dec24_TY  '!$A$1:$M$786,11,FALSE)</f>
        <v>10412378</v>
      </c>
      <c r="L15" s="29">
        <f>VLOOKUP(Table1[[#This Row],[SEG KEY LY]],'29Dec24_LY'!$A$1:$M$784,11,FALSE)</f>
        <v>7779078</v>
      </c>
      <c r="M15" s="55">
        <f>VLOOKUP(Table1[[#This Row],[SEG KEY]],'29Dec24_TY  '!$A$1:$M$786,12,FALSE)</f>
        <v>8.0224799752755829E-2</v>
      </c>
      <c r="N15" s="55">
        <f>VLOOKUP(Table1[[#This Row],[SEG KEY LY]],'29Dec24_LY'!$A$1:$M$784,12,FALSE)</f>
        <v>0.10080673313726891</v>
      </c>
      <c r="O15" s="29">
        <f>IFERROR(VLOOKUP(Table1[[#This Row],[SEG KEY LY]],'LY AVG FARE ACT'!$A$1:$G$791,5,FALSE),0)</f>
        <v>5771</v>
      </c>
      <c r="P15" s="29">
        <f>IFERROR(VLOOKUP(Table1[[#This Row],[SEG KEY LY]],'LY AVG FARE ACT'!$A$1:$F$5000,6,FALSE),0)</f>
        <v>874564.95743443887</v>
      </c>
      <c r="Q15" s="29">
        <f>IFERROR(VLOOKUP(Table1[[#This Row],[SEG KEY LY]],'LY AVG FARE ACT'!$A$1:$G$5000,7,FALSE),0)</f>
        <v>151.5447855543994</v>
      </c>
      <c r="R15" s="47">
        <f>VLOOKUP(Table1[[#This Row],[SEG KEY]],'29Dec24_TY  '!$A$1:$M$786,13,FALSE)</f>
        <v>124.26821481701879</v>
      </c>
      <c r="S15" s="47">
        <f>VLOOKUP(Table1[[#This Row],[SEG KEY LY]],'29Dec24_LY'!$A$1:$M$784,13,FALSE)</f>
        <v>156.14962962962954</v>
      </c>
      <c r="T15" s="29">
        <f>VLOOKUP(Table1[[#This Row],[SEG KEY]],'22Dec24_TY '!$A$1:$M$786,13,FALSE)</f>
        <v>123.54796471134502</v>
      </c>
      <c r="U15" s="29">
        <f>VLOOKUP(Table1[[#This Row],[SEG KEY LY]],'22Dec24_LY '!$A$2:$M$784,13,FALSE)</f>
        <v>153.98063138905582</v>
      </c>
      <c r="V15" s="29">
        <f>VLOOKUP(Table1[[#This Row],[SEG KEY]],'15Dec24_TY'!$A$1:$M$786,13,FALSE)</f>
        <v>120.82956305034041</v>
      </c>
      <c r="W15" s="29">
        <f>VLOOKUP(Table1[[#This Row],[SEG KEY LY]],'15Dec24_LY'!$A$1:$M$784,13,FALSE)</f>
        <v>151.34425385239243</v>
      </c>
      <c r="X15" s="29">
        <f>VLOOKUP(Table1[[#This Row],[SEG KEY]],'08Dec24_TY'!$A$1:$M$786,13,FALSE)</f>
        <v>119.57429580081734</v>
      </c>
      <c r="Y15" s="29">
        <f>VLOOKUP(Table1[[#This Row],[SEG KEY LY]],'08Dec24_LY'!$A$1:$M$784,13,FALSE)</f>
        <v>148.17856581532399</v>
      </c>
      <c r="Z15" s="29">
        <f>VLOOKUP(Table1[[#This Row],[SEG KEY]],'01Dec24_TY'!$A$1:$M$786,13,FALSE)</f>
        <v>118.30980473892045</v>
      </c>
      <c r="AA15" s="29">
        <f>VLOOKUP(Table1[[#This Row],[SEG KEY LY]],'01Dec24_LY'!$A$1:$M$784,13,FALSE)</f>
        <v>144.3228871256716</v>
      </c>
      <c r="AB15" s="29">
        <f>VLOOKUP(Table1[[#This Row],[SEG KEY]],'24Nov24_TY'!$A$1:$M$786,13,FALSE)</f>
        <v>118.82195260175159</v>
      </c>
      <c r="AC15" s="29">
        <f>VLOOKUP(Table1[[#This Row],[SEG KEY LY]],'24Nov24_LY'!$A$1:$M$784,13,FALSE)</f>
        <v>141.44880742049463</v>
      </c>
      <c r="AD15" s="29">
        <f>VLOOKUP(Table1[[#This Row],[SEG KEY]],'17Nov24_TY'!$A$1:$M$786,13,FALSE)</f>
        <v>118.73039095907149</v>
      </c>
      <c r="AE15" s="29">
        <f>VLOOKUP(Table1[[#This Row],[SEG KEY LY]],'17Nov24_LY'!$A$1:$M$784,13,FALSE)</f>
        <v>138.32250684931495</v>
      </c>
      <c r="AF15" s="29">
        <f>VLOOKUP(Table1[[#This Row],[SEG KEY]],'10Nov24_TY   '!$A$1:$M$786,13,FALSE)</f>
        <v>120.27803200000001</v>
      </c>
      <c r="AG15" s="29">
        <f>VLOOKUP(Table1[[#This Row],[SEG KEY LY]],'10Nov24_LY   '!$A$1:$M$784,13,FALSE)</f>
        <v>136.53736200989704</v>
      </c>
      <c r="AH15" s="29">
        <f>IFERROR(VLOOKUP(Table1[[#This Row],[SEG KEY]],'03Nov24_TY   '!A143:M928,13,FALSE),0)</f>
        <v>123.05690975387435</v>
      </c>
      <c r="AI15" s="29">
        <f>IFERROR(VLOOKUP(Table1[[#This Row],[SEG KEY LY]],'03Nov24_LY    '!$A$1:$M$784,13,FALSE),0)</f>
        <v>134.50202948829133</v>
      </c>
      <c r="AJ15" s="47">
        <f>VLOOKUP(Table1[[#This Row],[SEG KEY]],'29Dec24_TY  '!$A$1:$M$786,7,FALSE)</f>
        <v>6722</v>
      </c>
      <c r="AK15" s="47">
        <f>VLOOKUP(Table1[[#This Row],[SEG KEY LY]],'29Dec24_LY'!$A$1:$M$784,7,FALSE)</f>
        <v>5022</v>
      </c>
      <c r="AL15" s="29">
        <f>VLOOKUP(Table1[[#This Row],[SEG KEY]],'22Dec24_TY '!$A$1:$M$786,7,FALSE)</f>
        <v>6461</v>
      </c>
      <c r="AM15" s="29">
        <f>VLOOKUP(Table1[[#This Row],[SEG KEY LY]],'22Dec24_LY '!$A$1:$M$486,7,FALSE)</f>
        <v>4989</v>
      </c>
      <c r="AN15" s="29">
        <f>VLOOKUP(Table1[[#This Row],[SEG KEY]],'15Dec24_TY'!$A$1:$M$786,7,FALSE)</f>
        <v>6019</v>
      </c>
      <c r="AO15" s="29">
        <f>VLOOKUP(Table1[[#This Row],[SEG KEY LY]],'15Dec24_LY'!$A$1:$M$784,7,FALSE)</f>
        <v>4932</v>
      </c>
      <c r="AP15" s="29">
        <f>VLOOKUP(Table1[[#This Row],[SEG KEY]],'08Dec24_TY'!$A$1:$M$786,7,FALSE)</f>
        <v>5382</v>
      </c>
      <c r="AQ15" s="29">
        <f>VLOOKUP(Table1[[#This Row],[SEG KEY LY]],'08Dec24_LY'!$A$1:$M$784,7,FALSE)</f>
        <v>4581</v>
      </c>
      <c r="AR15" s="29">
        <f>VLOOKUP(Table1[[#This Row],[SEG KEY]],'01Dec24_TY'!$A$1:$M$786,7,FALSE)</f>
        <v>4558</v>
      </c>
      <c r="AS15" s="29">
        <f>VLOOKUP(Table1[[#This Row],[SEG KEY LY]],'01Dec24_LY'!$A$1:$M$784,7,FALSE)</f>
        <v>3907</v>
      </c>
      <c r="AT15" s="29">
        <f>VLOOKUP(Table1[[#This Row],[SEG KEY]],'24Nov24_TY'!$A$1:$M$786,7,FALSE)</f>
        <v>3882</v>
      </c>
      <c r="AU15" s="29">
        <f>VLOOKUP(Table1[[#This Row],[SEG KEY LY]],'24Nov24_LY'!$A$1:$M$784,7,FALSE)</f>
        <v>3396</v>
      </c>
      <c r="AV15" s="29">
        <f>VLOOKUP(Table1[[#This Row],[SEG KEY]],'17Nov24_TY'!$A$1:$M$786,7,FALSE)</f>
        <v>3274</v>
      </c>
      <c r="AW15" s="29">
        <f>VLOOKUP(Table1[[#This Row],[SEG KEY LY]],'17Nov24_LY'!$A$1:$M$784,7,FALSE)</f>
        <v>2920</v>
      </c>
      <c r="AX15" s="29">
        <f>VLOOKUP(Table1[[#This Row],[SEG KEY]],'10Nov24_TY   '!$A$1:$K$786,7,FALSE)</f>
        <v>2500</v>
      </c>
      <c r="AY15" s="29">
        <f>VLOOKUP(Table1[[#This Row],[SEG KEY LY]],'10Nov24_LY   '!$A$1:$J$784,7,FALSE)</f>
        <v>2627</v>
      </c>
      <c r="AZ15" s="29">
        <f>IFERROR(VLOOKUP(Table1[[#This Row],[SEG KEY]],'03Nov24_TY   '!$A$1:$J$786,7,FALSE),0)</f>
        <v>2194</v>
      </c>
      <c r="BA15" s="29">
        <f>IFERROR(VLOOKUP(Table1[[#This Row],[SEG KEY LY]],'03Nov24_LY    '!$A$1:$J$784,7,FALSE),0)</f>
        <v>2306</v>
      </c>
    </row>
    <row r="16" spans="1:53" x14ac:dyDescent="0.25">
      <c r="A16" s="52" t="str">
        <f>Table1[[#This Row],[FROM_CITY]]&amp;Table1[[#This Row],[TO_CITY]]&amp;Table1[[#This Row],[Month]]</f>
        <v>CMBCANDec-2024</v>
      </c>
      <c r="B16" s="52" t="str">
        <f>Table1[[#This Row],[FROM_CITY]]&amp;Table1[[#This Row],[TO_CITY]]&amp;Table1[[#This Row],[MonthM_LY]]</f>
        <v>CMBCANDec-2023</v>
      </c>
      <c r="C16" s="44" t="s">
        <v>189</v>
      </c>
      <c r="D16" s="2">
        <v>2024</v>
      </c>
      <c r="E16" s="2" t="s">
        <v>188</v>
      </c>
      <c r="F16" t="s">
        <v>10</v>
      </c>
      <c r="G16" s="2" t="s">
        <v>17</v>
      </c>
      <c r="H16" t="s">
        <v>13</v>
      </c>
      <c r="I16">
        <v>1227</v>
      </c>
      <c r="J16">
        <v>299938.86999999994</v>
      </c>
      <c r="K16" s="29">
        <f>VLOOKUP(Table1[[#This Row],[SEG KEY]],'29Dec24_TY  '!$A$1:$M$786,11,FALSE)</f>
        <v>4887141</v>
      </c>
      <c r="L16" s="29">
        <f>VLOOKUP(Table1[[#This Row],[SEG KEY LY]],'29Dec24_LY'!$A$1:$M$784,11,FALSE)</f>
        <v>5512472</v>
      </c>
      <c r="M16" s="55">
        <f>VLOOKUP(Table1[[#This Row],[SEG KEY]],'29Dec24_TY  '!$A$1:$M$786,12,FALSE)</f>
        <v>6.1373074769072541E-2</v>
      </c>
      <c r="N16" s="55">
        <f>VLOOKUP(Table1[[#This Row],[SEG KEY LY]],'29Dec24_LY'!$A$1:$M$784,12,FALSE)</f>
        <v>7.1568626561731269E-2</v>
      </c>
      <c r="O16" s="29">
        <f>IFERROR(VLOOKUP(Table1[[#This Row],[SEG KEY LY]],'LY AVG FARE ACT'!$A$1:$G$791,5,FALSE),0)</f>
        <v>1385</v>
      </c>
      <c r="P16" s="29">
        <f>IFERROR(VLOOKUP(Table1[[#This Row],[SEG KEY LY]],'LY AVG FARE ACT'!$A$1:$F$5000,6,FALSE),0)</f>
        <v>418441.2678757821</v>
      </c>
      <c r="Q16" s="29">
        <f>IFERROR(VLOOKUP(Table1[[#This Row],[SEG KEY LY]],'LY AVG FARE ACT'!$A$1:$G$5000,7,FALSE),0)</f>
        <v>302.12365911608816</v>
      </c>
      <c r="R16" s="47">
        <f>VLOOKUP(Table1[[#This Row],[SEG KEY]],'29Dec24_TY  '!$A$1:$M$786,13,FALSE)</f>
        <v>244.44895680521591</v>
      </c>
      <c r="S16" s="47">
        <f>VLOOKUP(Table1[[#This Row],[SEG KEY LY]],'29Dec24_LY'!$A$1:$M$784,13,FALSE)</f>
        <v>285.05783959537564</v>
      </c>
      <c r="T16" s="29">
        <f>VLOOKUP(Table1[[#This Row],[SEG KEY]],'22Dec24_TY '!$A$1:$M$786,13,FALSE)</f>
        <v>242.29183655536033</v>
      </c>
      <c r="U16" s="29">
        <f>VLOOKUP(Table1[[#This Row],[SEG KEY LY]],'22Dec24_LY '!$A$2:$M$784,13,FALSE)</f>
        <v>283.012820318423</v>
      </c>
      <c r="V16" s="29">
        <f>VLOOKUP(Table1[[#This Row],[SEG KEY]],'15Dec24_TY'!$A$1:$M$786,13,FALSE)</f>
        <v>237.69787784679102</v>
      </c>
      <c r="W16" s="29">
        <f>VLOOKUP(Table1[[#This Row],[SEG KEY LY]],'15Dec24_LY'!$A$1:$M$784,13,FALSE)</f>
        <v>284.77241750358661</v>
      </c>
      <c r="X16" s="29">
        <f>VLOOKUP(Table1[[#This Row],[SEG KEY]],'08Dec24_TY'!$A$1:$M$786,13,FALSE)</f>
        <v>234.54681159420298</v>
      </c>
      <c r="Y16" s="29">
        <f>VLOOKUP(Table1[[#This Row],[SEG KEY LY]],'08Dec24_LY'!$A$1:$M$784,13,FALSE)</f>
        <v>274.43535549399826</v>
      </c>
      <c r="Z16" s="29">
        <f>VLOOKUP(Table1[[#This Row],[SEG KEY]],'01Dec24_TY'!$A$1:$M$786,13,FALSE)</f>
        <v>232.66543340380557</v>
      </c>
      <c r="AA16" s="29">
        <f>VLOOKUP(Table1[[#This Row],[SEG KEY LY]],'01Dec24_LY'!$A$1:$M$784,13,FALSE)</f>
        <v>282.22661514683148</v>
      </c>
      <c r="AB16" s="29">
        <f>VLOOKUP(Table1[[#This Row],[SEG KEY]],'24Nov24_TY'!$A$1:$M$786,13,FALSE)</f>
        <v>233.62363636363642</v>
      </c>
      <c r="AC16" s="29">
        <f>VLOOKUP(Table1[[#This Row],[SEG KEY LY]],'24Nov24_LY'!$A$1:$M$784,13,FALSE)</f>
        <v>291.96021472392624</v>
      </c>
      <c r="AD16" s="29">
        <f>VLOOKUP(Table1[[#This Row],[SEG KEY]],'17Nov24_TY'!$A$1:$M$786,13,FALSE)</f>
        <v>270.17440000000005</v>
      </c>
      <c r="AE16" s="29">
        <f>VLOOKUP(Table1[[#This Row],[SEG KEY LY]],'17Nov24_LY'!$A$1:$M$784,13,FALSE)</f>
        <v>328.05023255813956</v>
      </c>
      <c r="AF16" s="29">
        <f>VLOOKUP(Table1[[#This Row],[SEG KEY]],'10Nov24_TY   '!$A$1:$M$786,13,FALSE)</f>
        <v>288.4911392405063</v>
      </c>
      <c r="AG16" s="29">
        <f>VLOOKUP(Table1[[#This Row],[SEG KEY LY]],'10Nov24_LY   '!$A$1:$M$784,13,FALSE)</f>
        <v>388.99408163265309</v>
      </c>
      <c r="AH16" s="29">
        <f>IFERROR(VLOOKUP(Table1[[#This Row],[SEG KEY]],'03Nov24_TY   '!A144:M929,13,FALSE),0)</f>
        <v>287.42460317460325</v>
      </c>
      <c r="AI16" s="29">
        <f>IFERROR(VLOOKUP(Table1[[#This Row],[SEG KEY LY]],'03Nov24_LY    '!$A$1:$M$784,13,FALSE),0)</f>
        <v>403.39999999999992</v>
      </c>
      <c r="AJ16" s="47">
        <f>VLOOKUP(Table1[[#This Row],[SEG KEY]],'29Dec24_TY  '!$A$1:$M$786,7,FALSE)</f>
        <v>1227</v>
      </c>
      <c r="AK16" s="47">
        <f>VLOOKUP(Table1[[#This Row],[SEG KEY LY]],'29Dec24_LY'!$A$1:$M$784,7,FALSE)</f>
        <v>1384</v>
      </c>
      <c r="AL16" s="29">
        <f>VLOOKUP(Table1[[#This Row],[SEG KEY]],'22Dec24_TY '!$A$1:$M$786,7,FALSE)</f>
        <v>1138</v>
      </c>
      <c r="AM16" s="29">
        <f>VLOOKUP(Table1[[#This Row],[SEG KEY LY]],'22Dec24_LY '!$A$1:$M$486,7,FALSE)</f>
        <v>1319</v>
      </c>
      <c r="AN16" s="29">
        <f>VLOOKUP(Table1[[#This Row],[SEG KEY]],'15Dec24_TY'!$A$1:$M$786,7,FALSE)</f>
        <v>966</v>
      </c>
      <c r="AO16" s="29">
        <f>VLOOKUP(Table1[[#This Row],[SEG KEY LY]],'15Dec24_LY'!$A$1:$M$784,7,FALSE)</f>
        <v>1394</v>
      </c>
      <c r="AP16" s="29">
        <f>VLOOKUP(Table1[[#This Row],[SEG KEY]],'08Dec24_TY'!$A$1:$M$786,7,FALSE)</f>
        <v>690</v>
      </c>
      <c r="AQ16" s="29">
        <f>VLOOKUP(Table1[[#This Row],[SEG KEY LY]],'08Dec24_LY'!$A$1:$M$784,7,FALSE)</f>
        <v>1083</v>
      </c>
      <c r="AR16" s="29">
        <f>VLOOKUP(Table1[[#This Row],[SEG KEY]],'01Dec24_TY'!$A$1:$M$786,7,FALSE)</f>
        <v>473</v>
      </c>
      <c r="AS16" s="29">
        <f>VLOOKUP(Table1[[#This Row],[SEG KEY LY]],'01Dec24_LY'!$A$1:$M$784,7,FALSE)</f>
        <v>647</v>
      </c>
      <c r="AT16" s="29">
        <f>VLOOKUP(Table1[[#This Row],[SEG KEY]],'24Nov24_TY'!$A$1:$M$786,7,FALSE)</f>
        <v>209</v>
      </c>
      <c r="AU16" s="29">
        <f>VLOOKUP(Table1[[#This Row],[SEG KEY LY]],'24Nov24_LY'!$A$1:$M$784,7,FALSE)</f>
        <v>326</v>
      </c>
      <c r="AV16" s="29">
        <f>VLOOKUP(Table1[[#This Row],[SEG KEY]],'17Nov24_TY'!$A$1:$M$786,7,FALSE)</f>
        <v>125</v>
      </c>
      <c r="AW16" s="29">
        <f>VLOOKUP(Table1[[#This Row],[SEG KEY LY]],'17Nov24_LY'!$A$1:$M$784,7,FALSE)</f>
        <v>172</v>
      </c>
      <c r="AX16" s="29">
        <f>VLOOKUP(Table1[[#This Row],[SEG KEY]],'10Nov24_TY   '!$A$1:$K$786,7,FALSE)</f>
        <v>79</v>
      </c>
      <c r="AY16" s="29">
        <f>VLOOKUP(Table1[[#This Row],[SEG KEY LY]],'10Nov24_LY   '!$A$1:$J$784,7,FALSE)</f>
        <v>98</v>
      </c>
      <c r="AZ16" s="29">
        <f>IFERROR(VLOOKUP(Table1[[#This Row],[SEG KEY]],'03Nov24_TY   '!$A$1:$J$786,7,FALSE),0)</f>
        <v>63</v>
      </c>
      <c r="BA16" s="29">
        <f>IFERROR(VLOOKUP(Table1[[#This Row],[SEG KEY LY]],'03Nov24_LY    '!$A$1:$J$784,7,FALSE),0)</f>
        <v>78</v>
      </c>
    </row>
    <row r="17" spans="1:53" x14ac:dyDescent="0.25">
      <c r="A17" s="52" t="str">
        <f>Table1[[#This Row],[FROM_CITY]]&amp;Table1[[#This Row],[TO_CITY]]&amp;Table1[[#This Row],[Month]]</f>
        <v>CMBCDGDec-2024</v>
      </c>
      <c r="B17" s="52" t="str">
        <f>Table1[[#This Row],[FROM_CITY]]&amp;Table1[[#This Row],[TO_CITY]]&amp;Table1[[#This Row],[MonthM_LY]]</f>
        <v>CMBCDGDec-2023</v>
      </c>
      <c r="C17" s="44" t="s">
        <v>189</v>
      </c>
      <c r="D17" s="2">
        <v>2024</v>
      </c>
      <c r="E17" s="2" t="s">
        <v>188</v>
      </c>
      <c r="F17" t="s">
        <v>10</v>
      </c>
      <c r="G17" s="2" t="s">
        <v>18</v>
      </c>
      <c r="H17" t="s">
        <v>19</v>
      </c>
      <c r="I17">
        <v>1707</v>
      </c>
      <c r="J17">
        <v>737007.54999999958</v>
      </c>
      <c r="K17" s="29">
        <f>VLOOKUP(Table1[[#This Row],[SEG KEY]],'29Dec24_TY  '!$A$1:$M$786,11,FALSE)</f>
        <v>14524863</v>
      </c>
      <c r="L17" s="29">
        <f>VLOOKUP(Table1[[#This Row],[SEG KEY LY]],'29Dec24_LY'!$A$1:$M$784,11,FALSE)</f>
        <v>29900626</v>
      </c>
      <c r="M17" s="55">
        <f>VLOOKUP(Table1[[#This Row],[SEG KEY]],'29Dec24_TY  '!$A$1:$M$786,12,FALSE)</f>
        <v>5.0741101654452753E-2</v>
      </c>
      <c r="N17" s="55">
        <f>VLOOKUP(Table1[[#This Row],[SEG KEY LY]],'29Dec24_LY'!$A$1:$M$784,12,FALSE)</f>
        <v>5.0186744585213688E-2</v>
      </c>
      <c r="O17" s="29">
        <f>IFERROR(VLOOKUP(Table1[[#This Row],[SEG KEY LY]],'LY AVG FARE ACT'!$A$1:$G$791,5,FALSE),0)</f>
        <v>3346</v>
      </c>
      <c r="P17" s="29">
        <f>IFERROR(VLOOKUP(Table1[[#This Row],[SEG KEY LY]],'LY AVG FARE ACT'!$A$1:$F$5000,6,FALSE),0)</f>
        <v>1274278.7975422514</v>
      </c>
      <c r="Q17" s="29">
        <f>IFERROR(VLOOKUP(Table1[[#This Row],[SEG KEY LY]],'LY AVG FARE ACT'!$A$1:$G$5000,7,FALSE),0)</f>
        <v>380.83646071196995</v>
      </c>
      <c r="R17" s="47">
        <f>VLOOKUP(Table1[[#This Row],[SEG KEY]],'29Dec24_TY  '!$A$1:$M$786,13,FALSE)</f>
        <v>431.75603397773847</v>
      </c>
      <c r="S17" s="47">
        <f>VLOOKUP(Table1[[#This Row],[SEG KEY LY]],'29Dec24_LY'!$A$1:$M$784,13,FALSE)</f>
        <v>427.03900967558326</v>
      </c>
      <c r="T17" s="29">
        <f>VLOOKUP(Table1[[#This Row],[SEG KEY]],'22Dec24_TY '!$A$1:$M$786,13,FALSE)</f>
        <v>432.21886894075379</v>
      </c>
      <c r="U17" s="29">
        <f>VLOOKUP(Table1[[#This Row],[SEG KEY LY]],'22Dec24_LY '!$A$2:$M$784,13,FALSE)</f>
        <v>425.66697580645155</v>
      </c>
      <c r="V17" s="29">
        <f>VLOOKUP(Table1[[#This Row],[SEG KEY]],'15Dec24_TY'!$A$1:$M$786,13,FALSE)</f>
        <v>431.70703086419735</v>
      </c>
      <c r="W17" s="29">
        <f>VLOOKUP(Table1[[#This Row],[SEG KEY LY]],'15Dec24_LY'!$A$1:$M$784,13,FALSE)</f>
        <v>421.19802702702708</v>
      </c>
      <c r="X17" s="29">
        <f>VLOOKUP(Table1[[#This Row],[SEG KEY]],'08Dec24_TY'!$A$1:$M$786,13,FALSE)</f>
        <v>430.39714376590325</v>
      </c>
      <c r="Y17" s="29">
        <f>VLOOKUP(Table1[[#This Row],[SEG KEY LY]],'08Dec24_LY'!$A$1:$M$784,13,FALSE)</f>
        <v>414.81714060529634</v>
      </c>
      <c r="Z17" s="29">
        <f>VLOOKUP(Table1[[#This Row],[SEG KEY]],'01Dec24_TY'!$A$1:$M$786,13,FALSE)</f>
        <v>429.68126232741599</v>
      </c>
      <c r="AA17" s="29">
        <f>VLOOKUP(Table1[[#This Row],[SEG KEY LY]],'01Dec24_LY'!$A$1:$M$784,13,FALSE)</f>
        <v>412.23691746768321</v>
      </c>
      <c r="AB17" s="29">
        <f>VLOOKUP(Table1[[#This Row],[SEG KEY]],'24Nov24_TY'!$A$1:$M$786,13,FALSE)</f>
        <v>426.96270847691216</v>
      </c>
      <c r="AC17" s="29">
        <f>VLOOKUP(Table1[[#This Row],[SEG KEY LY]],'24Nov24_LY'!$A$1:$M$784,13,FALSE)</f>
        <v>411.57020126723802</v>
      </c>
      <c r="AD17" s="29">
        <f>VLOOKUP(Table1[[#This Row],[SEG KEY]],'17Nov24_TY'!$A$1:$M$786,13,FALSE)</f>
        <v>423.1504284676829</v>
      </c>
      <c r="AE17" s="29">
        <f>VLOOKUP(Table1[[#This Row],[SEG KEY LY]],'17Nov24_LY'!$A$1:$M$784,13,FALSE)</f>
        <v>407.71276622296182</v>
      </c>
      <c r="AF17" s="29">
        <f>VLOOKUP(Table1[[#This Row],[SEG KEY]],'10Nov24_TY   '!$A$1:$M$786,13,FALSE)</f>
        <v>421.3581962025313</v>
      </c>
      <c r="AG17" s="29">
        <f>VLOOKUP(Table1[[#This Row],[SEG KEY LY]],'10Nov24_LY   '!$A$1:$M$784,13,FALSE)</f>
        <v>405.69532583216136</v>
      </c>
      <c r="AH17" s="29">
        <f>IFERROR(VLOOKUP(Table1[[#This Row],[SEG KEY]],'03Nov24_TY   '!A145:M930,13,FALSE),0)</f>
        <v>417.7008960915154</v>
      </c>
      <c r="AI17" s="29">
        <f>IFERROR(VLOOKUP(Table1[[#This Row],[SEG KEY LY]],'03Nov24_LY    '!$A$1:$M$784,13,FALSE),0)</f>
        <v>408.54002229654384</v>
      </c>
      <c r="AJ17" s="47">
        <f>VLOOKUP(Table1[[#This Row],[SEG KEY]],'29Dec24_TY  '!$A$1:$M$786,7,FALSE)</f>
        <v>1707</v>
      </c>
      <c r="AK17" s="47">
        <f>VLOOKUP(Table1[[#This Row],[SEG KEY LY]],'29Dec24_LY'!$A$1:$M$784,7,FALSE)</f>
        <v>3514</v>
      </c>
      <c r="AL17" s="29">
        <f>VLOOKUP(Table1[[#This Row],[SEG KEY]],'22Dec24_TY '!$A$1:$M$786,7,FALSE)</f>
        <v>1671</v>
      </c>
      <c r="AM17" s="29">
        <f>VLOOKUP(Table1[[#This Row],[SEG KEY LY]],'22Dec24_LY '!$A$1:$M$486,7,FALSE)</f>
        <v>3472</v>
      </c>
      <c r="AN17" s="29">
        <f>VLOOKUP(Table1[[#This Row],[SEG KEY]],'15Dec24_TY'!$A$1:$M$786,7,FALSE)</f>
        <v>1620</v>
      </c>
      <c r="AO17" s="29">
        <f>VLOOKUP(Table1[[#This Row],[SEG KEY LY]],'15Dec24_LY'!$A$1:$M$784,7,FALSE)</f>
        <v>3330</v>
      </c>
      <c r="AP17" s="29">
        <f>VLOOKUP(Table1[[#This Row],[SEG KEY]],'08Dec24_TY'!$A$1:$M$786,7,FALSE)</f>
        <v>1572</v>
      </c>
      <c r="AQ17" s="29">
        <f>VLOOKUP(Table1[[#This Row],[SEG KEY LY]],'08Dec24_LY'!$A$1:$M$784,7,FALSE)</f>
        <v>3172</v>
      </c>
      <c r="AR17" s="29">
        <f>VLOOKUP(Table1[[#This Row],[SEG KEY]],'01Dec24_TY'!$A$1:$M$786,7,FALSE)</f>
        <v>1521</v>
      </c>
      <c r="AS17" s="29">
        <f>VLOOKUP(Table1[[#This Row],[SEG KEY LY]],'01Dec24_LY'!$A$1:$M$784,7,FALSE)</f>
        <v>3017</v>
      </c>
      <c r="AT17" s="29">
        <f>VLOOKUP(Table1[[#This Row],[SEG KEY]],'24Nov24_TY'!$A$1:$M$786,7,FALSE)</f>
        <v>1451</v>
      </c>
      <c r="AU17" s="29">
        <f>VLOOKUP(Table1[[#This Row],[SEG KEY LY]],'24Nov24_LY'!$A$1:$M$784,7,FALSE)</f>
        <v>2683</v>
      </c>
      <c r="AV17" s="29">
        <f>VLOOKUP(Table1[[#This Row],[SEG KEY]],'17Nov24_TY'!$A$1:$M$786,7,FALSE)</f>
        <v>1377</v>
      </c>
      <c r="AW17" s="29">
        <f>VLOOKUP(Table1[[#This Row],[SEG KEY LY]],'17Nov24_LY'!$A$1:$M$784,7,FALSE)</f>
        <v>2404</v>
      </c>
      <c r="AX17" s="29">
        <f>VLOOKUP(Table1[[#This Row],[SEG KEY]],'10Nov24_TY   '!$A$1:$K$786,7,FALSE)</f>
        <v>1264</v>
      </c>
      <c r="AY17" s="29">
        <f>VLOOKUP(Table1[[#This Row],[SEG KEY LY]],'10Nov24_LY   '!$A$1:$J$784,7,FALSE)</f>
        <v>2133</v>
      </c>
      <c r="AZ17" s="29">
        <f>IFERROR(VLOOKUP(Table1[[#This Row],[SEG KEY]],'03Nov24_TY   '!$A$1:$J$786,7,FALSE),0)</f>
        <v>1049</v>
      </c>
      <c r="BA17" s="29">
        <f>IFERROR(VLOOKUP(Table1[[#This Row],[SEG KEY LY]],'03Nov24_LY    '!$A$1:$J$784,7,FALSE),0)</f>
        <v>1794</v>
      </c>
    </row>
    <row r="18" spans="1:53" x14ac:dyDescent="0.25">
      <c r="A18" s="52" t="str">
        <f>Table1[[#This Row],[FROM_CITY]]&amp;Table1[[#This Row],[TO_CITY]]&amp;Table1[[#This Row],[Month]]</f>
        <v>CMBCGKDec-2024</v>
      </c>
      <c r="B18" s="52" t="str">
        <f>Table1[[#This Row],[FROM_CITY]]&amp;Table1[[#This Row],[TO_CITY]]&amp;Table1[[#This Row],[MonthM_LY]]</f>
        <v>CMBCGKDec-2023</v>
      </c>
      <c r="C18" s="44" t="s">
        <v>189</v>
      </c>
      <c r="D18" s="2">
        <v>2024</v>
      </c>
      <c r="E18" s="2" t="s">
        <v>188</v>
      </c>
      <c r="F18" t="s">
        <v>10</v>
      </c>
      <c r="G18" s="2" t="s">
        <v>20</v>
      </c>
      <c r="H18" t="s">
        <v>13</v>
      </c>
      <c r="I18">
        <v>1911</v>
      </c>
      <c r="J18">
        <v>326103.64999999967</v>
      </c>
      <c r="K18" s="29">
        <f>VLOOKUP(Table1[[#This Row],[SEG KEY]],'29Dec24_TY  '!$A$1:$M$786,11,FALSE)</f>
        <v>6340698</v>
      </c>
      <c r="L18" s="29">
        <f>VLOOKUP(Table1[[#This Row],[SEG KEY LY]],'29Dec24_LY'!$A$1:$M$784,11,FALSE)</f>
        <v>8796018</v>
      </c>
      <c r="M18" s="55">
        <f>VLOOKUP(Table1[[#This Row],[SEG KEY]],'29Dec24_TY  '!$A$1:$M$786,12,FALSE)</f>
        <v>5.1430244745925398E-2</v>
      </c>
      <c r="N18" s="55">
        <f>VLOOKUP(Table1[[#This Row],[SEG KEY LY]],'29Dec24_LY'!$A$1:$M$784,12,FALSE)</f>
        <v>4.6824651791299188E-2</v>
      </c>
      <c r="O18" s="29">
        <f>IFERROR(VLOOKUP(Table1[[#This Row],[SEG KEY LY]],'LY AVG FARE ACT'!$A$1:$G$791,5,FALSE),0)</f>
        <v>2444</v>
      </c>
      <c r="P18" s="29">
        <f>IFERROR(VLOOKUP(Table1[[#This Row],[SEG KEY LY]],'LY AVG FARE ACT'!$A$1:$F$5000,6,FALSE),0)</f>
        <v>429485.97504493251</v>
      </c>
      <c r="Q18" s="29">
        <f>IFERROR(VLOOKUP(Table1[[#This Row],[SEG KEY LY]],'LY AVG FARE ACT'!$A$1:$G$5000,7,FALSE),0)</f>
        <v>175.73075902002148</v>
      </c>
      <c r="R18" s="47">
        <f>VLOOKUP(Table1[[#This Row],[SEG KEY]],'29Dec24_TY  '!$A$1:$M$786,13,FALSE)</f>
        <v>170.64555206698046</v>
      </c>
      <c r="S18" s="47">
        <f>VLOOKUP(Table1[[#This Row],[SEG KEY LY]],'29Dec24_LY'!$A$1:$M$784,13,FALSE)</f>
        <v>155.36419464353071</v>
      </c>
      <c r="T18" s="29">
        <f>VLOOKUP(Table1[[#This Row],[SEG KEY]],'22Dec24_TY '!$A$1:$M$786,13,FALSE)</f>
        <v>168.76508000000007</v>
      </c>
      <c r="U18" s="29">
        <f>VLOOKUP(Table1[[#This Row],[SEG KEY LY]],'22Dec24_LY '!$A$2:$M$784,13,FALSE)</f>
        <v>156.96776429130776</v>
      </c>
      <c r="V18" s="29">
        <f>VLOOKUP(Table1[[#This Row],[SEG KEY]],'15Dec24_TY'!$A$1:$M$786,13,FALSE)</f>
        <v>165.15536428110903</v>
      </c>
      <c r="W18" s="29">
        <f>VLOOKUP(Table1[[#This Row],[SEG KEY LY]],'15Dec24_LY'!$A$1:$M$784,13,FALSE)</f>
        <v>162.5014155251142</v>
      </c>
      <c r="X18" s="29">
        <f>VLOOKUP(Table1[[#This Row],[SEG KEY]],'08Dec24_TY'!$A$1:$M$786,13,FALSE)</f>
        <v>159.91990690457723</v>
      </c>
      <c r="Y18" s="29">
        <f>VLOOKUP(Table1[[#This Row],[SEG KEY LY]],'08Dec24_LY'!$A$1:$M$784,13,FALSE)</f>
        <v>161.70004193849013</v>
      </c>
      <c r="Z18" s="29">
        <f>VLOOKUP(Table1[[#This Row],[SEG KEY]],'01Dec24_TY'!$A$1:$M$786,13,FALSE)</f>
        <v>164.7151416122004</v>
      </c>
      <c r="AA18" s="29">
        <f>VLOOKUP(Table1[[#This Row],[SEG KEY LY]],'01Dec24_LY'!$A$1:$M$784,13,FALSE)</f>
        <v>165.8609146341463</v>
      </c>
      <c r="AB18" s="29">
        <f>VLOOKUP(Table1[[#This Row],[SEG KEY]],'24Nov24_TY'!$A$1:$M$786,13,FALSE)</f>
        <v>162.83221153846139</v>
      </c>
      <c r="AC18" s="29">
        <f>VLOOKUP(Table1[[#This Row],[SEG KEY LY]],'24Nov24_LY'!$A$1:$M$784,13,FALSE)</f>
        <v>176.08710337768673</v>
      </c>
      <c r="AD18" s="29">
        <f>VLOOKUP(Table1[[#This Row],[SEG KEY]],'17Nov24_TY'!$A$1:$M$786,13,FALSE)</f>
        <v>162.61594420600832</v>
      </c>
      <c r="AE18" s="29">
        <f>VLOOKUP(Table1[[#This Row],[SEG KEY LY]],'17Nov24_LY'!$A$1:$M$784,13,FALSE)</f>
        <v>185.37310286677905</v>
      </c>
      <c r="AF18" s="29">
        <f>VLOOKUP(Table1[[#This Row],[SEG KEY]],'10Nov24_TY   '!$A$1:$M$786,13,FALSE)</f>
        <v>168.26835403726713</v>
      </c>
      <c r="AG18" s="29">
        <f>VLOOKUP(Table1[[#This Row],[SEG KEY LY]],'10Nov24_LY   '!$A$1:$M$784,13,FALSE)</f>
        <v>193.3893911007026</v>
      </c>
      <c r="AH18" s="29">
        <f>IFERROR(VLOOKUP(Table1[[#This Row],[SEG KEY]],'03Nov24_TY   '!A146:M931,13,FALSE),0)</f>
        <v>165.18201550387593</v>
      </c>
      <c r="AI18" s="29">
        <f>IFERROR(VLOOKUP(Table1[[#This Row],[SEG KEY LY]],'03Nov24_LY    '!$A$1:$M$784,13,FALSE),0)</f>
        <v>193.15390769230765</v>
      </c>
      <c r="AJ18" s="47">
        <f>VLOOKUP(Table1[[#This Row],[SEG KEY]],'29Dec24_TY  '!$A$1:$M$786,7,FALSE)</f>
        <v>1911</v>
      </c>
      <c r="AK18" s="47">
        <f>VLOOKUP(Table1[[#This Row],[SEG KEY LY]],'29Dec24_LY'!$A$1:$M$784,7,FALSE)</f>
        <v>2651</v>
      </c>
      <c r="AL18" s="29">
        <f>VLOOKUP(Table1[[#This Row],[SEG KEY]],'22Dec24_TY '!$A$1:$M$786,7,FALSE)</f>
        <v>1750</v>
      </c>
      <c r="AM18" s="29">
        <f>VLOOKUP(Table1[[#This Row],[SEG KEY LY]],'22Dec24_LY '!$A$1:$M$486,7,FALSE)</f>
        <v>2554</v>
      </c>
      <c r="AN18" s="29">
        <f>VLOOKUP(Table1[[#This Row],[SEG KEY]],'15Dec24_TY'!$A$1:$M$786,7,FALSE)</f>
        <v>1551</v>
      </c>
      <c r="AO18" s="29">
        <f>VLOOKUP(Table1[[#This Row],[SEG KEY LY]],'15Dec24_LY'!$A$1:$M$784,7,FALSE)</f>
        <v>2409</v>
      </c>
      <c r="AP18" s="29">
        <f>VLOOKUP(Table1[[#This Row],[SEG KEY]],'08Dec24_TY'!$A$1:$M$786,7,FALSE)</f>
        <v>1289</v>
      </c>
      <c r="AQ18" s="29">
        <f>VLOOKUP(Table1[[#This Row],[SEG KEY LY]],'08Dec24_LY'!$A$1:$M$784,7,FALSE)</f>
        <v>2146</v>
      </c>
      <c r="AR18" s="29">
        <f>VLOOKUP(Table1[[#This Row],[SEG KEY]],'01Dec24_TY'!$A$1:$M$786,7,FALSE)</f>
        <v>918</v>
      </c>
      <c r="AS18" s="29">
        <f>VLOOKUP(Table1[[#This Row],[SEG KEY LY]],'01Dec24_LY'!$A$1:$M$784,7,FALSE)</f>
        <v>1476</v>
      </c>
      <c r="AT18" s="29">
        <f>VLOOKUP(Table1[[#This Row],[SEG KEY]],'24Nov24_TY'!$A$1:$M$786,7,FALSE)</f>
        <v>624</v>
      </c>
      <c r="AU18" s="29">
        <f>VLOOKUP(Table1[[#This Row],[SEG KEY LY]],'24Nov24_LY'!$A$1:$M$784,7,FALSE)</f>
        <v>977</v>
      </c>
      <c r="AV18" s="29">
        <f>VLOOKUP(Table1[[#This Row],[SEG KEY]],'17Nov24_TY'!$A$1:$M$786,7,FALSE)</f>
        <v>466</v>
      </c>
      <c r="AW18" s="29">
        <f>VLOOKUP(Table1[[#This Row],[SEG KEY LY]],'17Nov24_LY'!$A$1:$M$784,7,FALSE)</f>
        <v>593</v>
      </c>
      <c r="AX18" s="29">
        <f>VLOOKUP(Table1[[#This Row],[SEG KEY]],'10Nov24_TY   '!$A$1:$K$786,7,FALSE)</f>
        <v>322</v>
      </c>
      <c r="AY18" s="29">
        <f>VLOOKUP(Table1[[#This Row],[SEG KEY LY]],'10Nov24_LY   '!$A$1:$J$784,7,FALSE)</f>
        <v>427</v>
      </c>
      <c r="AZ18" s="29">
        <f>IFERROR(VLOOKUP(Table1[[#This Row],[SEG KEY]],'03Nov24_TY   '!$A$1:$J$786,7,FALSE),0)</f>
        <v>387</v>
      </c>
      <c r="BA18" s="29">
        <f>IFERROR(VLOOKUP(Table1[[#This Row],[SEG KEY LY]],'03Nov24_LY    '!$A$1:$J$784,7,FALSE),0)</f>
        <v>325</v>
      </c>
    </row>
    <row r="19" spans="1:53" x14ac:dyDescent="0.25">
      <c r="A19" s="52" t="str">
        <f>Table1[[#This Row],[FROM_CITY]]&amp;Table1[[#This Row],[TO_CITY]]&amp;Table1[[#This Row],[Month]]</f>
        <v>CMBCOKDec-2024</v>
      </c>
      <c r="B19" s="52" t="str">
        <f>Table1[[#This Row],[FROM_CITY]]&amp;Table1[[#This Row],[TO_CITY]]&amp;Table1[[#This Row],[MonthM_LY]]</f>
        <v>CMBCOKDec-2023</v>
      </c>
      <c r="C19" s="44" t="s">
        <v>189</v>
      </c>
      <c r="D19" s="2">
        <v>2024</v>
      </c>
      <c r="E19" s="2" t="s">
        <v>188</v>
      </c>
      <c r="F19" t="s">
        <v>10</v>
      </c>
      <c r="G19" s="2" t="s">
        <v>21</v>
      </c>
      <c r="H19" t="s">
        <v>15</v>
      </c>
      <c r="I19">
        <v>4087</v>
      </c>
      <c r="J19">
        <v>283839.02000000037</v>
      </c>
      <c r="K19" s="29">
        <f>VLOOKUP(Table1[[#This Row],[SEG KEY]],'29Dec24_TY  '!$A$1:$M$786,11,FALSE)</f>
        <v>2112979</v>
      </c>
      <c r="L19" s="29">
        <f>VLOOKUP(Table1[[#This Row],[SEG KEY LY]],'29Dec24_LY'!$A$1:$M$784,11,FALSE)</f>
        <v>1929961</v>
      </c>
      <c r="M19" s="55">
        <f>VLOOKUP(Table1[[#This Row],[SEG KEY]],'29Dec24_TY  '!$A$1:$M$786,12,FALSE)</f>
        <v>0.13433120726708611</v>
      </c>
      <c r="N19" s="55">
        <f>VLOOKUP(Table1[[#This Row],[SEG KEY LY]],'29Dec24_LY'!$A$1:$M$784,12,FALSE)</f>
        <v>0.13123881777921922</v>
      </c>
      <c r="O19" s="29">
        <f>IFERROR(VLOOKUP(Table1[[#This Row],[SEG KEY LY]],'LY AVG FARE ACT'!$A$1:$G$791,5,FALSE),0)</f>
        <v>4203</v>
      </c>
      <c r="P19" s="29">
        <f>IFERROR(VLOOKUP(Table1[[#This Row],[SEG KEY LY]],'LY AVG FARE ACT'!$A$1:$F$5000,6,FALSE),0)</f>
        <v>303262.04783143976</v>
      </c>
      <c r="Q19" s="29">
        <f>IFERROR(VLOOKUP(Table1[[#This Row],[SEG KEY LY]],'LY AVG FARE ACT'!$A$1:$G$5000,7,FALSE),0)</f>
        <v>72.153711118591431</v>
      </c>
      <c r="R19" s="47">
        <f>VLOOKUP(Table1[[#This Row],[SEG KEY]],'29Dec24_TY  '!$A$1:$M$786,13,FALSE)</f>
        <v>69.449234157083524</v>
      </c>
      <c r="S19" s="47">
        <f>VLOOKUP(Table1[[#This Row],[SEG KEY LY]],'29Dec24_LY'!$A$1:$M$784,13,FALSE)</f>
        <v>67.850468791856343</v>
      </c>
      <c r="T19" s="29">
        <f>VLOOKUP(Table1[[#This Row],[SEG KEY]],'22Dec24_TY '!$A$1:$M$786,13,FALSE)</f>
        <v>69.016260566882266</v>
      </c>
      <c r="U19" s="29">
        <f>VLOOKUP(Table1[[#This Row],[SEG KEY LY]],'22Dec24_LY '!$A$2:$M$784,13,FALSE)</f>
        <v>67.852509373326114</v>
      </c>
      <c r="V19" s="29">
        <f>VLOOKUP(Table1[[#This Row],[SEG KEY]],'15Dec24_TY'!$A$1:$M$786,13,FALSE)</f>
        <v>67.084632068164183</v>
      </c>
      <c r="W19" s="29">
        <f>VLOOKUP(Table1[[#This Row],[SEG KEY LY]],'15Dec24_LY'!$A$1:$M$784,13,FALSE)</f>
        <v>67.658931552587617</v>
      </c>
      <c r="X19" s="29">
        <f>VLOOKUP(Table1[[#This Row],[SEG KEY]],'08Dec24_TY'!$A$1:$M$786,13,FALSE)</f>
        <v>64.42698983795654</v>
      </c>
      <c r="Y19" s="29">
        <f>VLOOKUP(Table1[[#This Row],[SEG KEY LY]],'08Dec24_LY'!$A$1:$M$784,13,FALSE)</f>
        <v>67.696041349954413</v>
      </c>
      <c r="Z19" s="29">
        <f>VLOOKUP(Table1[[#This Row],[SEG KEY]],'01Dec24_TY'!$A$1:$M$786,13,FALSE)</f>
        <v>62.143057926829208</v>
      </c>
      <c r="AA19" s="29">
        <f>VLOOKUP(Table1[[#This Row],[SEG KEY LY]],'01Dec24_LY'!$A$1:$M$784,13,FALSE)</f>
        <v>65.789861259338281</v>
      </c>
      <c r="AB19" s="29">
        <f>VLOOKUP(Table1[[#This Row],[SEG KEY]],'24Nov24_TY'!$A$1:$M$786,13,FALSE)</f>
        <v>60.594047362755596</v>
      </c>
      <c r="AC19" s="29">
        <f>VLOOKUP(Table1[[#This Row],[SEG KEY LY]],'24Nov24_LY'!$A$1:$M$784,13,FALSE)</f>
        <v>64.695493851646205</v>
      </c>
      <c r="AD19" s="29">
        <f>VLOOKUP(Table1[[#This Row],[SEG KEY]],'17Nov24_TY'!$A$1:$M$786,13,FALSE)</f>
        <v>59.28781210325851</v>
      </c>
      <c r="AE19" s="29">
        <f>VLOOKUP(Table1[[#This Row],[SEG KEY LY]],'17Nov24_LY'!$A$1:$M$784,13,FALSE)</f>
        <v>62.076697449428281</v>
      </c>
      <c r="AF19" s="29">
        <f>VLOOKUP(Table1[[#This Row],[SEG KEY]],'10Nov24_TY   '!$A$1:$M$786,13,FALSE)</f>
        <v>60.21633844631377</v>
      </c>
      <c r="AG19" s="29">
        <f>VLOOKUP(Table1[[#This Row],[SEG KEY LY]],'10Nov24_LY   '!$A$1:$M$784,13,FALSE)</f>
        <v>64.231733668341747</v>
      </c>
      <c r="AH19" s="29">
        <f>IFERROR(VLOOKUP(Table1[[#This Row],[SEG KEY]],'03Nov24_TY   '!A147:M932,13,FALSE),0)</f>
        <v>62.102881562881599</v>
      </c>
      <c r="AI19" s="29">
        <f>IFERROR(VLOOKUP(Table1[[#This Row],[SEG KEY LY]],'03Nov24_LY    '!$A$1:$M$784,13,FALSE),0)</f>
        <v>64.130638297872309</v>
      </c>
      <c r="AJ19" s="47">
        <f>VLOOKUP(Table1[[#This Row],[SEG KEY]],'29Dec24_TY  '!$A$1:$M$786,7,FALSE)</f>
        <v>4087</v>
      </c>
      <c r="AK19" s="47">
        <f>VLOOKUP(Table1[[#This Row],[SEG KEY LY]],'29Dec24_LY'!$A$1:$M$784,7,FALSE)</f>
        <v>3733</v>
      </c>
      <c r="AL19" s="29">
        <f>VLOOKUP(Table1[[#This Row],[SEG KEY]],'22Dec24_TY '!$A$1:$M$786,7,FALSE)</f>
        <v>4022</v>
      </c>
      <c r="AM19" s="29">
        <f>VLOOKUP(Table1[[#This Row],[SEG KEY LY]],'22Dec24_LY '!$A$1:$M$486,7,FALSE)</f>
        <v>3734</v>
      </c>
      <c r="AN19" s="29">
        <f>VLOOKUP(Table1[[#This Row],[SEG KEY]],'15Dec24_TY'!$A$1:$M$786,7,FALSE)</f>
        <v>3873</v>
      </c>
      <c r="AO19" s="29">
        <f>VLOOKUP(Table1[[#This Row],[SEG KEY LY]],'15Dec24_LY'!$A$1:$M$784,7,FALSE)</f>
        <v>3594</v>
      </c>
      <c r="AP19" s="29">
        <f>VLOOKUP(Table1[[#This Row],[SEG KEY]],'08Dec24_TY'!$A$1:$M$786,7,FALSE)</f>
        <v>3641</v>
      </c>
      <c r="AQ19" s="29">
        <f>VLOOKUP(Table1[[#This Row],[SEG KEY LY]],'08Dec24_LY'!$A$1:$M$784,7,FALSE)</f>
        <v>3289</v>
      </c>
      <c r="AR19" s="29">
        <f>VLOOKUP(Table1[[#This Row],[SEG KEY]],'01Dec24_TY'!$A$1:$M$786,7,FALSE)</f>
        <v>3280</v>
      </c>
      <c r="AS19" s="29">
        <f>VLOOKUP(Table1[[#This Row],[SEG KEY LY]],'01Dec24_LY'!$A$1:$M$784,7,FALSE)</f>
        <v>2811</v>
      </c>
      <c r="AT19" s="29">
        <f>VLOOKUP(Table1[[#This Row],[SEG KEY]],'24Nov24_TY'!$A$1:$M$786,7,FALSE)</f>
        <v>2787</v>
      </c>
      <c r="AU19" s="29">
        <f>VLOOKUP(Table1[[#This Row],[SEG KEY LY]],'24Nov24_LY'!$A$1:$M$784,7,FALSE)</f>
        <v>2521</v>
      </c>
      <c r="AV19" s="29">
        <f>VLOOKUP(Table1[[#This Row],[SEG KEY]],'17Nov24_TY'!$A$1:$M$786,7,FALSE)</f>
        <v>2363</v>
      </c>
      <c r="AW19" s="29">
        <f>VLOOKUP(Table1[[#This Row],[SEG KEY LY]],'17Nov24_LY'!$A$1:$M$784,7,FALSE)</f>
        <v>2274</v>
      </c>
      <c r="AX19" s="29">
        <f>VLOOKUP(Table1[[#This Row],[SEG KEY]],'10Nov24_TY   '!$A$1:$K$786,7,FALSE)</f>
        <v>2021</v>
      </c>
      <c r="AY19" s="29">
        <f>VLOOKUP(Table1[[#This Row],[SEG KEY LY]],'10Nov24_LY   '!$A$1:$J$784,7,FALSE)</f>
        <v>1990</v>
      </c>
      <c r="AZ19" s="29">
        <f>IFERROR(VLOOKUP(Table1[[#This Row],[SEG KEY]],'03Nov24_TY   '!$A$1:$J$786,7,FALSE),0)</f>
        <v>1638</v>
      </c>
      <c r="BA19" s="29">
        <f>IFERROR(VLOOKUP(Table1[[#This Row],[SEG KEY LY]],'03Nov24_LY    '!$A$1:$J$784,7,FALSE),0)</f>
        <v>1833</v>
      </c>
    </row>
    <row r="20" spans="1:53" x14ac:dyDescent="0.25">
      <c r="A20" s="52" t="str">
        <f>Table1[[#This Row],[FROM_CITY]]&amp;Table1[[#This Row],[TO_CITY]]&amp;Table1[[#This Row],[Month]]</f>
        <v>CMBDACDec-2024</v>
      </c>
      <c r="B20" s="52" t="str">
        <f>Table1[[#This Row],[FROM_CITY]]&amp;Table1[[#This Row],[TO_CITY]]&amp;Table1[[#This Row],[MonthM_LY]]</f>
        <v>CMBDACDec-2023</v>
      </c>
      <c r="C20" s="44" t="s">
        <v>189</v>
      </c>
      <c r="D20" s="2">
        <v>2024</v>
      </c>
      <c r="E20" s="2" t="s">
        <v>188</v>
      </c>
      <c r="F20" t="s">
        <v>10</v>
      </c>
      <c r="G20" s="2" t="s">
        <v>22</v>
      </c>
      <c r="H20" t="s">
        <v>15</v>
      </c>
      <c r="I20">
        <v>4635</v>
      </c>
      <c r="J20">
        <v>716637.05000000051</v>
      </c>
      <c r="K20" s="29">
        <f>VLOOKUP(Table1[[#This Row],[SEG KEY]],'29Dec24_TY  '!$A$1:$M$786,11,FALSE)</f>
        <v>10034775</v>
      </c>
      <c r="L20" s="29">
        <f>VLOOKUP(Table1[[#This Row],[SEG KEY LY]],'29Dec24_LY'!$A$1:$M$784,11,FALSE)</f>
        <v>8995575</v>
      </c>
      <c r="M20" s="55">
        <f>VLOOKUP(Table1[[#This Row],[SEG KEY]],'29Dec24_TY  '!$A$1:$M$786,12,FALSE)</f>
        <v>7.1415358092234302E-2</v>
      </c>
      <c r="N20" s="55">
        <f>VLOOKUP(Table1[[#This Row],[SEG KEY LY]],'29Dec24_LY'!$A$1:$M$784,12,FALSE)</f>
        <v>7.0677107355560848E-2</v>
      </c>
      <c r="O20" s="29">
        <f>IFERROR(VLOOKUP(Table1[[#This Row],[SEG KEY LY]],'LY AVG FARE ACT'!$A$1:$G$791,5,FALSE),0)</f>
        <v>3842</v>
      </c>
      <c r="P20" s="29">
        <f>IFERROR(VLOOKUP(Table1[[#This Row],[SEG KEY LY]],'LY AVG FARE ACT'!$A$1:$F$5000,6,FALSE),0)</f>
        <v>623293.20960963354</v>
      </c>
      <c r="Q20" s="29">
        <f>IFERROR(VLOOKUP(Table1[[#This Row],[SEG KEY LY]],'LY AVG FARE ACT'!$A$1:$G$5000,7,FALSE),0)</f>
        <v>162.23144445851992</v>
      </c>
      <c r="R20" s="47">
        <f>VLOOKUP(Table1[[#This Row],[SEG KEY]],'29Dec24_TY  '!$A$1:$M$786,13,FALSE)</f>
        <v>154.61425026968726</v>
      </c>
      <c r="S20" s="47">
        <f>VLOOKUP(Table1[[#This Row],[SEG KEY LY]],'29Dec24_LY'!$A$1:$M$784,13,FALSE)</f>
        <v>153.01593742478923</v>
      </c>
      <c r="T20" s="29">
        <f>VLOOKUP(Table1[[#This Row],[SEG KEY]],'22Dec24_TY '!$A$1:$M$786,13,FALSE)</f>
        <v>154.019684044234</v>
      </c>
      <c r="U20" s="29">
        <f>VLOOKUP(Table1[[#This Row],[SEG KEY LY]],'22Dec24_LY '!$A$2:$M$784,13,FALSE)</f>
        <v>154.16172738537793</v>
      </c>
      <c r="V20" s="29">
        <f>VLOOKUP(Table1[[#This Row],[SEG KEY]],'15Dec24_TY'!$A$1:$M$786,13,FALSE)</f>
        <v>153.30979677819093</v>
      </c>
      <c r="W20" s="29">
        <f>VLOOKUP(Table1[[#This Row],[SEG KEY LY]],'15Dec24_LY'!$A$1:$M$784,13,FALSE)</f>
        <v>156.42926694692588</v>
      </c>
      <c r="X20" s="29">
        <f>VLOOKUP(Table1[[#This Row],[SEG KEY]],'08Dec24_TY'!$A$1:$M$786,13,FALSE)</f>
        <v>154.32032317073171</v>
      </c>
      <c r="Y20" s="29">
        <f>VLOOKUP(Table1[[#This Row],[SEG KEY LY]],'08Dec24_LY'!$A$1:$M$784,13,FALSE)</f>
        <v>153.31619439366239</v>
      </c>
      <c r="Z20" s="29">
        <f>VLOOKUP(Table1[[#This Row],[SEG KEY]],'01Dec24_TY'!$A$1:$M$786,13,FALSE)</f>
        <v>145.92092000000008</v>
      </c>
      <c r="AA20" s="29">
        <f>VLOOKUP(Table1[[#This Row],[SEG KEY LY]],'01Dec24_LY'!$A$1:$M$784,13,FALSE)</f>
        <v>150.69494599627572</v>
      </c>
      <c r="AB20" s="29">
        <f>VLOOKUP(Table1[[#This Row],[SEG KEY]],'24Nov24_TY'!$A$1:$M$786,13,FALSE)</f>
        <v>146.35695227142034</v>
      </c>
      <c r="AC20" s="29">
        <f>VLOOKUP(Table1[[#This Row],[SEG KEY LY]],'24Nov24_LY'!$A$1:$M$784,13,FALSE)</f>
        <v>158.03916899051853</v>
      </c>
      <c r="AD20" s="29">
        <f>VLOOKUP(Table1[[#This Row],[SEG KEY]],'17Nov24_TY'!$A$1:$M$786,13,FALSE)</f>
        <v>142.65768225584591</v>
      </c>
      <c r="AE20" s="29">
        <f>VLOOKUP(Table1[[#This Row],[SEG KEY LY]],'17Nov24_LY'!$A$1:$M$784,13,FALSE)</f>
        <v>170.68254298642532</v>
      </c>
      <c r="AF20" s="29">
        <f>VLOOKUP(Table1[[#This Row],[SEG KEY]],'10Nov24_TY   '!$A$1:$M$786,13,FALSE)</f>
        <v>149.62384697130702</v>
      </c>
      <c r="AG20" s="29">
        <f>VLOOKUP(Table1[[#This Row],[SEG KEY LY]],'10Nov24_LY   '!$A$1:$M$784,13,FALSE)</f>
        <v>188.68651840490799</v>
      </c>
      <c r="AH20" s="29">
        <f>IFERROR(VLOOKUP(Table1[[#This Row],[SEG KEY]],'03Nov24_TY   '!A148:M933,13,FALSE),0)</f>
        <v>161.29657657657643</v>
      </c>
      <c r="AI20" s="29">
        <f>IFERROR(VLOOKUP(Table1[[#This Row],[SEG KEY LY]],'03Nov24_LY    '!$A$1:$M$784,13,FALSE),0)</f>
        <v>195.41520642201826</v>
      </c>
      <c r="AJ20" s="47">
        <f>VLOOKUP(Table1[[#This Row],[SEG KEY]],'29Dec24_TY  '!$A$1:$M$786,7,FALSE)</f>
        <v>4635</v>
      </c>
      <c r="AK20" s="47">
        <f>VLOOKUP(Table1[[#This Row],[SEG KEY LY]],'29Dec24_LY'!$A$1:$M$784,7,FALSE)</f>
        <v>4155</v>
      </c>
      <c r="AL20" s="29">
        <f>VLOOKUP(Table1[[#This Row],[SEG KEY]],'22Dec24_TY '!$A$1:$M$786,7,FALSE)</f>
        <v>4431</v>
      </c>
      <c r="AM20" s="29">
        <f>VLOOKUP(Table1[[#This Row],[SEG KEY LY]],'22Dec24_LY '!$A$1:$M$486,7,FALSE)</f>
        <v>4035</v>
      </c>
      <c r="AN20" s="29">
        <f>VLOOKUP(Table1[[#This Row],[SEG KEY]],'15Dec24_TY'!$A$1:$M$786,7,FALSE)</f>
        <v>4035</v>
      </c>
      <c r="AO20" s="29">
        <f>VLOOKUP(Table1[[#This Row],[SEG KEY LY]],'15Dec24_LY'!$A$1:$M$784,7,FALSE)</f>
        <v>3806</v>
      </c>
      <c r="AP20" s="29">
        <f>VLOOKUP(Table1[[#This Row],[SEG KEY]],'08Dec24_TY'!$A$1:$M$786,7,FALSE)</f>
        <v>3280</v>
      </c>
      <c r="AQ20" s="29">
        <f>VLOOKUP(Table1[[#This Row],[SEG KEY LY]],'08Dec24_LY'!$A$1:$M$784,7,FALSE)</f>
        <v>3282</v>
      </c>
      <c r="AR20" s="29">
        <f>VLOOKUP(Table1[[#This Row],[SEG KEY]],'01Dec24_TY'!$A$1:$M$786,7,FALSE)</f>
        <v>2500</v>
      </c>
      <c r="AS20" s="29">
        <f>VLOOKUP(Table1[[#This Row],[SEG KEY LY]],'01Dec24_LY'!$A$1:$M$784,7,FALSE)</f>
        <v>2685</v>
      </c>
      <c r="AT20" s="29">
        <f>VLOOKUP(Table1[[#This Row],[SEG KEY]],'24Nov24_TY'!$A$1:$M$786,7,FALSE)</f>
        <v>1739</v>
      </c>
      <c r="AU20" s="29">
        <f>VLOOKUP(Table1[[#This Row],[SEG KEY LY]],'24Nov24_LY'!$A$1:$M$784,7,FALSE)</f>
        <v>1793</v>
      </c>
      <c r="AV20" s="29">
        <f>VLOOKUP(Table1[[#This Row],[SEG KEY]],'17Nov24_TY'!$A$1:$M$786,7,FALSE)</f>
        <v>1454</v>
      </c>
      <c r="AW20" s="29">
        <f>VLOOKUP(Table1[[#This Row],[SEG KEY LY]],'17Nov24_LY'!$A$1:$M$784,7,FALSE)</f>
        <v>1105</v>
      </c>
      <c r="AX20" s="29">
        <f>VLOOKUP(Table1[[#This Row],[SEG KEY]],'10Nov24_TY   '!$A$1:$K$786,7,FALSE)</f>
        <v>941</v>
      </c>
      <c r="AY20" s="29">
        <f>VLOOKUP(Table1[[#This Row],[SEG KEY LY]],'10Nov24_LY   '!$A$1:$J$784,7,FALSE)</f>
        <v>652</v>
      </c>
      <c r="AZ20" s="29">
        <f>IFERROR(VLOOKUP(Table1[[#This Row],[SEG KEY]],'03Nov24_TY   '!$A$1:$J$786,7,FALSE),0)</f>
        <v>555</v>
      </c>
      <c r="BA20" s="29">
        <f>IFERROR(VLOOKUP(Table1[[#This Row],[SEG KEY LY]],'03Nov24_LY    '!$A$1:$J$784,7,FALSE),0)</f>
        <v>436</v>
      </c>
    </row>
    <row r="21" spans="1:53" x14ac:dyDescent="0.25">
      <c r="A21" s="52" t="str">
        <f>Table1[[#This Row],[FROM_CITY]]&amp;Table1[[#This Row],[TO_CITY]]&amp;Table1[[#This Row],[Month]]</f>
        <v>CMBDELDec-2024</v>
      </c>
      <c r="B21" s="52" t="str">
        <f>Table1[[#This Row],[FROM_CITY]]&amp;Table1[[#This Row],[TO_CITY]]&amp;Table1[[#This Row],[MonthM_LY]]</f>
        <v>CMBDELDec-2023</v>
      </c>
      <c r="C21" s="44" t="s">
        <v>189</v>
      </c>
      <c r="D21" s="2">
        <v>2024</v>
      </c>
      <c r="E21" s="2" t="s">
        <v>188</v>
      </c>
      <c r="F21" t="s">
        <v>10</v>
      </c>
      <c r="G21" s="2" t="s">
        <v>23</v>
      </c>
      <c r="H21" t="s">
        <v>15</v>
      </c>
      <c r="I21">
        <v>7831</v>
      </c>
      <c r="J21">
        <v>1334752.2200000016</v>
      </c>
      <c r="K21" s="29">
        <f>VLOOKUP(Table1[[#This Row],[SEG KEY]],'29Dec24_TY  '!$A$1:$M$786,11,FALSE)</f>
        <v>18990175</v>
      </c>
      <c r="L21" s="29">
        <f>VLOOKUP(Table1[[#This Row],[SEG KEY LY]],'29Dec24_LY'!$A$1:$M$784,11,FALSE)</f>
        <v>14091675</v>
      </c>
      <c r="M21" s="55">
        <f>VLOOKUP(Table1[[#This Row],[SEG KEY]],'29Dec24_TY  '!$A$1:$M$786,12,FALSE)</f>
        <v>7.0286462341711001E-2</v>
      </c>
      <c r="N21" s="55">
        <f>VLOOKUP(Table1[[#This Row],[SEG KEY LY]],'29Dec24_LY'!$A$1:$M$784,12,FALSE)</f>
        <v>7.171665540115002E-2</v>
      </c>
      <c r="O21" s="29">
        <f>IFERROR(VLOOKUP(Table1[[#This Row],[SEG KEY LY]],'LY AVG FARE ACT'!$A$1:$G$791,5,FALSE),0)</f>
        <v>5640</v>
      </c>
      <c r="P21" s="29">
        <f>IFERROR(VLOOKUP(Table1[[#This Row],[SEG KEY LY]],'LY AVG FARE ACT'!$A$1:$F$5000,6,FALSE),0)</f>
        <v>964274.7972785848</v>
      </c>
      <c r="Q21" s="29">
        <f>IFERROR(VLOOKUP(Table1[[#This Row],[SEG KEY LY]],'LY AVG FARE ACT'!$A$1:$G$5000,7,FALSE),0)</f>
        <v>170.97070873733773</v>
      </c>
      <c r="R21" s="47">
        <f>VLOOKUP(Table1[[#This Row],[SEG KEY]],'29Dec24_TY  '!$A$1:$M$786,13,FALSE)</f>
        <v>170.44467117864917</v>
      </c>
      <c r="S21" s="47">
        <f>VLOOKUP(Table1[[#This Row],[SEG KEY LY]],'29Dec24_LY'!$A$1:$M$784,13,FALSE)</f>
        <v>173.91288934778879</v>
      </c>
      <c r="T21" s="29">
        <f>VLOOKUP(Table1[[#This Row],[SEG KEY]],'22Dec24_TY '!$A$1:$M$786,13,FALSE)</f>
        <v>168.81092565884347</v>
      </c>
      <c r="U21" s="29">
        <f>VLOOKUP(Table1[[#This Row],[SEG KEY LY]],'22Dec24_LY '!$A$2:$M$784,13,FALSE)</f>
        <v>173.48160895417993</v>
      </c>
      <c r="V21" s="29">
        <f>VLOOKUP(Table1[[#This Row],[SEG KEY]],'15Dec24_TY'!$A$1:$M$786,13,FALSE)</f>
        <v>167.31103325578206</v>
      </c>
      <c r="W21" s="29">
        <f>VLOOKUP(Table1[[#This Row],[SEG KEY LY]],'15Dec24_LY'!$A$1:$M$784,13,FALSE)</f>
        <v>171.17772557394565</v>
      </c>
      <c r="X21" s="29">
        <f>VLOOKUP(Table1[[#This Row],[SEG KEY]],'08Dec24_TY'!$A$1:$M$786,13,FALSE)</f>
        <v>165.07093485291867</v>
      </c>
      <c r="Y21" s="29">
        <f>VLOOKUP(Table1[[#This Row],[SEG KEY LY]],'08Dec24_LY'!$A$1:$M$784,13,FALSE)</f>
        <v>167.54797815219425</v>
      </c>
      <c r="Z21" s="29">
        <f>VLOOKUP(Table1[[#This Row],[SEG KEY]],'01Dec24_TY'!$A$1:$M$786,13,FALSE)</f>
        <v>163.3885931355023</v>
      </c>
      <c r="AA21" s="29">
        <f>VLOOKUP(Table1[[#This Row],[SEG KEY LY]],'01Dec24_LY'!$A$1:$M$784,13,FALSE)</f>
        <v>166.08333112290015</v>
      </c>
      <c r="AB21" s="29">
        <f>VLOOKUP(Table1[[#This Row],[SEG KEY]],'24Nov24_TY'!$A$1:$M$786,13,FALSE)</f>
        <v>162.47093989769826</v>
      </c>
      <c r="AC21" s="29">
        <f>VLOOKUP(Table1[[#This Row],[SEG KEY LY]],'24Nov24_LY'!$A$1:$M$784,13,FALSE)</f>
        <v>164.95813114754108</v>
      </c>
      <c r="AD21" s="29">
        <f>VLOOKUP(Table1[[#This Row],[SEG KEY]],'17Nov24_TY'!$A$1:$M$786,13,FALSE)</f>
        <v>156.45261251940008</v>
      </c>
      <c r="AE21" s="29">
        <f>VLOOKUP(Table1[[#This Row],[SEG KEY LY]],'17Nov24_LY'!$A$1:$M$784,13,FALSE)</f>
        <v>163.85375408375393</v>
      </c>
      <c r="AF21" s="29">
        <f>VLOOKUP(Table1[[#This Row],[SEG KEY]],'10Nov24_TY   '!$A$1:$M$786,13,FALSE)</f>
        <v>153.018317557252</v>
      </c>
      <c r="AG21" s="29">
        <f>VLOOKUP(Table1[[#This Row],[SEG KEY LY]],'10Nov24_LY   '!$A$1:$M$784,13,FALSE)</f>
        <v>162.01967628205117</v>
      </c>
      <c r="AH21" s="29">
        <f>IFERROR(VLOOKUP(Table1[[#This Row],[SEG KEY]],'03Nov24_TY   '!A149:M934,13,FALSE),0)</f>
        <v>153.98169859053135</v>
      </c>
      <c r="AI21" s="29">
        <f>IFERROR(VLOOKUP(Table1[[#This Row],[SEG KEY LY]],'03Nov24_LY    '!$A$1:$M$784,13,FALSE),0)</f>
        <v>164.31388910891073</v>
      </c>
      <c r="AJ21" s="47">
        <f>VLOOKUP(Table1[[#This Row],[SEG KEY]],'29Dec24_TY  '!$A$1:$M$786,7,FALSE)</f>
        <v>7831</v>
      </c>
      <c r="AK21" s="47">
        <f>VLOOKUP(Table1[[#This Row],[SEG KEY LY]],'29Dec24_LY'!$A$1:$M$784,7,FALSE)</f>
        <v>5811</v>
      </c>
      <c r="AL21" s="29">
        <f>VLOOKUP(Table1[[#This Row],[SEG KEY]],'22Dec24_TY '!$A$1:$M$786,7,FALSE)</f>
        <v>7627</v>
      </c>
      <c r="AM21" s="29">
        <f>VLOOKUP(Table1[[#This Row],[SEG KEY LY]],'22Dec24_LY '!$A$1:$M$486,7,FALSE)</f>
        <v>5718</v>
      </c>
      <c r="AN21" s="29">
        <f>VLOOKUP(Table1[[#This Row],[SEG KEY]],'15Dec24_TY'!$A$1:$M$786,7,FALSE)</f>
        <v>7307</v>
      </c>
      <c r="AO21" s="29">
        <f>VLOOKUP(Table1[[#This Row],[SEG KEY LY]],'15Dec24_LY'!$A$1:$M$784,7,FALSE)</f>
        <v>5619</v>
      </c>
      <c r="AP21" s="29">
        <f>VLOOKUP(Table1[[#This Row],[SEG KEY]],'08Dec24_TY'!$A$1:$M$786,7,FALSE)</f>
        <v>6493</v>
      </c>
      <c r="AQ21" s="29">
        <f>VLOOKUP(Table1[[#This Row],[SEG KEY LY]],'08Dec24_LY'!$A$1:$M$784,7,FALSE)</f>
        <v>5401</v>
      </c>
      <c r="AR21" s="29">
        <f>VLOOKUP(Table1[[#This Row],[SEG KEY]],'01Dec24_TY'!$A$1:$M$786,7,FALSE)</f>
        <v>5594</v>
      </c>
      <c r="AS21" s="29">
        <f>VLOOKUP(Table1[[#This Row],[SEG KEY LY]],'01Dec24_LY'!$A$1:$M$784,7,FALSE)</f>
        <v>4524</v>
      </c>
      <c r="AT21" s="29">
        <f>VLOOKUP(Table1[[#This Row],[SEG KEY]],'24Nov24_TY'!$A$1:$M$786,7,FALSE)</f>
        <v>4692</v>
      </c>
      <c r="AU21" s="29">
        <f>VLOOKUP(Table1[[#This Row],[SEG KEY LY]],'24Nov24_LY'!$A$1:$M$784,7,FALSE)</f>
        <v>3965</v>
      </c>
      <c r="AV21" s="29">
        <f>VLOOKUP(Table1[[#This Row],[SEG KEY]],'17Nov24_TY'!$A$1:$M$786,7,FALSE)</f>
        <v>3866</v>
      </c>
      <c r="AW21" s="29">
        <f>VLOOKUP(Table1[[#This Row],[SEG KEY LY]],'17Nov24_LY'!$A$1:$M$784,7,FALSE)</f>
        <v>3367</v>
      </c>
      <c r="AX21" s="29">
        <f>VLOOKUP(Table1[[#This Row],[SEG KEY]],'10Nov24_TY   '!$A$1:$K$786,7,FALSE)</f>
        <v>3275</v>
      </c>
      <c r="AY21" s="29">
        <f>VLOOKUP(Table1[[#This Row],[SEG KEY LY]],'10Nov24_LY   '!$A$1:$J$784,7,FALSE)</f>
        <v>3120</v>
      </c>
      <c r="AZ21" s="29">
        <f>IFERROR(VLOOKUP(Table1[[#This Row],[SEG KEY]],'03Nov24_TY   '!$A$1:$J$786,7,FALSE),0)</f>
        <v>2767</v>
      </c>
      <c r="BA21" s="29">
        <f>IFERROR(VLOOKUP(Table1[[#This Row],[SEG KEY LY]],'03Nov24_LY    '!$A$1:$J$784,7,FALSE),0)</f>
        <v>2525</v>
      </c>
    </row>
    <row r="22" spans="1:53" x14ac:dyDescent="0.25">
      <c r="A22" s="52" t="str">
        <f>Table1[[#This Row],[FROM_CITY]]&amp;Table1[[#This Row],[TO_CITY]]&amp;Table1[[#This Row],[Month]]</f>
        <v>CMBDMMDec-2024</v>
      </c>
      <c r="B22" s="52" t="str">
        <f>Table1[[#This Row],[FROM_CITY]]&amp;Table1[[#This Row],[TO_CITY]]&amp;Table1[[#This Row],[MonthM_LY]]</f>
        <v>CMBDMMDec-2023</v>
      </c>
      <c r="C22" s="44" t="s">
        <v>189</v>
      </c>
      <c r="D22" s="2">
        <v>2024</v>
      </c>
      <c r="E22" s="2" t="s">
        <v>188</v>
      </c>
      <c r="F22" t="s">
        <v>10</v>
      </c>
      <c r="G22" s="2" t="s">
        <v>24</v>
      </c>
      <c r="H22" t="s">
        <v>11</v>
      </c>
      <c r="I22">
        <v>2446</v>
      </c>
      <c r="J22">
        <v>487671.07999999967</v>
      </c>
      <c r="K22" s="29">
        <f>VLOOKUP(Table1[[#This Row],[SEG KEY]],'29Dec24_TY  '!$A$1:$M$786,11,FALSE)</f>
        <v>9424438</v>
      </c>
      <c r="L22" s="29">
        <f>VLOOKUP(Table1[[#This Row],[SEG KEY LY]],'29Dec24_LY'!$A$1:$M$784,11,FALSE)</f>
        <v>6164800</v>
      </c>
      <c r="M22" s="55">
        <f>VLOOKUP(Table1[[#This Row],[SEG KEY]],'29Dec24_TY  '!$A$1:$M$786,12,FALSE)</f>
        <v>5.1745375161892905E-2</v>
      </c>
      <c r="N22" s="55">
        <f>VLOOKUP(Table1[[#This Row],[SEG KEY LY]],'29Dec24_LY'!$A$1:$M$784,12,FALSE)</f>
        <v>5.6450971645471026E-2</v>
      </c>
      <c r="O22" s="29">
        <f>IFERROR(VLOOKUP(Table1[[#This Row],[SEG KEY LY]],'LY AVG FARE ACT'!$A$1:$G$791,5,FALSE),0)</f>
        <v>1654</v>
      </c>
      <c r="P22" s="29">
        <f>IFERROR(VLOOKUP(Table1[[#This Row],[SEG KEY LY]],'LY AVG FARE ACT'!$A$1:$F$5000,6,FALSE),0)</f>
        <v>377717.91081686789</v>
      </c>
      <c r="Q22" s="29">
        <f>IFERROR(VLOOKUP(Table1[[#This Row],[SEG KEY LY]],'LY AVG FARE ACT'!$A$1:$G$5000,7,FALSE),0)</f>
        <v>228.36633060270125</v>
      </c>
      <c r="R22" s="47">
        <f>VLOOKUP(Table1[[#This Row],[SEG KEY]],'29Dec24_TY  '!$A$1:$M$786,13,FALSE)</f>
        <v>199.37493049877338</v>
      </c>
      <c r="S22" s="47">
        <f>VLOOKUP(Table1[[#This Row],[SEG KEY LY]],'29Dec24_LY'!$A$1:$M$784,13,FALSE)</f>
        <v>217.50559374999986</v>
      </c>
      <c r="T22" s="29">
        <f>VLOOKUP(Table1[[#This Row],[SEG KEY]],'22Dec24_TY '!$A$1:$M$786,13,FALSE)</f>
        <v>202.25268342115916</v>
      </c>
      <c r="U22" s="29">
        <f>VLOOKUP(Table1[[#This Row],[SEG KEY LY]],'22Dec24_LY '!$A$2:$M$784,13,FALSE)</f>
        <v>216.31280589365787</v>
      </c>
      <c r="V22" s="29">
        <f>VLOOKUP(Table1[[#This Row],[SEG KEY]],'15Dec24_TY'!$A$1:$M$786,13,FALSE)</f>
        <v>198.02610957642713</v>
      </c>
      <c r="W22" s="29">
        <f>VLOOKUP(Table1[[#This Row],[SEG KEY LY]],'15Dec24_LY'!$A$1:$M$784,13,FALSE)</f>
        <v>214.98264063534089</v>
      </c>
      <c r="X22" s="29">
        <f>VLOOKUP(Table1[[#This Row],[SEG KEY]],'08Dec24_TY'!$A$1:$M$786,13,FALSE)</f>
        <v>199.17301282051278</v>
      </c>
      <c r="Y22" s="29">
        <f>VLOOKUP(Table1[[#This Row],[SEG KEY LY]],'08Dec24_LY'!$A$1:$M$784,13,FALSE)</f>
        <v>213.73659349593501</v>
      </c>
      <c r="Z22" s="29">
        <f>VLOOKUP(Table1[[#This Row],[SEG KEY]],'01Dec24_TY'!$A$1:$M$786,13,FALSE)</f>
        <v>195.09310131477193</v>
      </c>
      <c r="AA22" s="29">
        <f>VLOOKUP(Table1[[#This Row],[SEG KEY LY]],'01Dec24_LY'!$A$1:$M$784,13,FALSE)</f>
        <v>209.52025830258304</v>
      </c>
      <c r="AB22" s="29">
        <f>VLOOKUP(Table1[[#This Row],[SEG KEY]],'24Nov24_TY'!$A$1:$M$786,13,FALSE)</f>
        <v>191.07396396396405</v>
      </c>
      <c r="AC22" s="29">
        <f>VLOOKUP(Table1[[#This Row],[SEG KEY LY]],'24Nov24_LY'!$A$1:$M$784,13,FALSE)</f>
        <v>217.70923491379313</v>
      </c>
      <c r="AD22" s="29">
        <f>VLOOKUP(Table1[[#This Row],[SEG KEY]],'17Nov24_TY'!$A$1:$M$786,13,FALSE)</f>
        <v>189.11085227272733</v>
      </c>
      <c r="AE22" s="29">
        <f>VLOOKUP(Table1[[#This Row],[SEG KEY LY]],'17Nov24_LY'!$A$1:$M$784,13,FALSE)</f>
        <v>219.15789407313991</v>
      </c>
      <c r="AF22" s="29">
        <f>VLOOKUP(Table1[[#This Row],[SEG KEY]],'10Nov24_TY   '!$A$1:$M$786,13,FALSE)</f>
        <v>186.99182849936955</v>
      </c>
      <c r="AG22" s="29">
        <f>VLOOKUP(Table1[[#This Row],[SEG KEY LY]],'10Nov24_LY   '!$A$1:$M$784,13,FALSE)</f>
        <v>220.81596754057423</v>
      </c>
      <c r="AH22" s="29">
        <f>IFERROR(VLOOKUP(Table1[[#This Row],[SEG KEY]],'03Nov24_TY   '!A150:M935,13,FALSE),0)</f>
        <v>184.20209269662928</v>
      </c>
      <c r="AI22" s="29">
        <f>IFERROR(VLOOKUP(Table1[[#This Row],[SEG KEY LY]],'03Nov24_LY    '!$A$1:$M$784,13,FALSE),0)</f>
        <v>221.61399713467043</v>
      </c>
      <c r="AJ22" s="47">
        <f>VLOOKUP(Table1[[#This Row],[SEG KEY]],'29Dec24_TY  '!$A$1:$M$786,7,FALSE)</f>
        <v>2446</v>
      </c>
      <c r="AK22" s="47">
        <f>VLOOKUP(Table1[[#This Row],[SEG KEY LY]],'29Dec24_LY'!$A$1:$M$784,7,FALSE)</f>
        <v>1600</v>
      </c>
      <c r="AL22" s="29">
        <f>VLOOKUP(Table1[[#This Row],[SEG KEY]],'22Dec24_TY '!$A$1:$M$786,7,FALSE)</f>
        <v>2467</v>
      </c>
      <c r="AM22" s="29">
        <f>VLOOKUP(Table1[[#This Row],[SEG KEY LY]],'22Dec24_LY '!$A$1:$M$486,7,FALSE)</f>
        <v>1561</v>
      </c>
      <c r="AN22" s="29">
        <f>VLOOKUP(Table1[[#This Row],[SEG KEY]],'15Dec24_TY'!$A$1:$M$786,7,FALSE)</f>
        <v>2172</v>
      </c>
      <c r="AO22" s="29">
        <f>VLOOKUP(Table1[[#This Row],[SEG KEY LY]],'15Dec24_LY'!$A$1:$M$784,7,FALSE)</f>
        <v>1511</v>
      </c>
      <c r="AP22" s="29">
        <f>VLOOKUP(Table1[[#This Row],[SEG KEY]],'08Dec24_TY'!$A$1:$M$786,7,FALSE)</f>
        <v>1716</v>
      </c>
      <c r="AQ22" s="29">
        <f>VLOOKUP(Table1[[#This Row],[SEG KEY LY]],'08Dec24_LY'!$A$1:$M$784,7,FALSE)</f>
        <v>1230</v>
      </c>
      <c r="AR22" s="29">
        <f>VLOOKUP(Table1[[#This Row],[SEG KEY]],'01Dec24_TY'!$A$1:$M$786,7,FALSE)</f>
        <v>1293</v>
      </c>
      <c r="AS22" s="29">
        <f>VLOOKUP(Table1[[#This Row],[SEG KEY LY]],'01Dec24_LY'!$A$1:$M$784,7,FALSE)</f>
        <v>1084</v>
      </c>
      <c r="AT22" s="29">
        <f>VLOOKUP(Table1[[#This Row],[SEG KEY]],'24Nov24_TY'!$A$1:$M$786,7,FALSE)</f>
        <v>999</v>
      </c>
      <c r="AU22" s="29">
        <f>VLOOKUP(Table1[[#This Row],[SEG KEY LY]],'24Nov24_LY'!$A$1:$M$784,7,FALSE)</f>
        <v>928</v>
      </c>
      <c r="AV22" s="29">
        <f>VLOOKUP(Table1[[#This Row],[SEG KEY]],'17Nov24_TY'!$A$1:$M$786,7,FALSE)</f>
        <v>880</v>
      </c>
      <c r="AW22" s="29">
        <f>VLOOKUP(Table1[[#This Row],[SEG KEY LY]],'17Nov24_LY'!$A$1:$M$784,7,FALSE)</f>
        <v>793</v>
      </c>
      <c r="AX22" s="29">
        <f>VLOOKUP(Table1[[#This Row],[SEG KEY]],'10Nov24_TY   '!$A$1:$K$786,7,FALSE)</f>
        <v>793</v>
      </c>
      <c r="AY22" s="29">
        <f>VLOOKUP(Table1[[#This Row],[SEG KEY LY]],'10Nov24_LY   '!$A$1:$J$784,7,FALSE)</f>
        <v>801</v>
      </c>
      <c r="AZ22" s="29">
        <f>IFERROR(VLOOKUP(Table1[[#This Row],[SEG KEY]],'03Nov24_TY   '!$A$1:$J$786,7,FALSE),0)</f>
        <v>712</v>
      </c>
      <c r="BA22" s="29">
        <f>IFERROR(VLOOKUP(Table1[[#This Row],[SEG KEY LY]],'03Nov24_LY    '!$A$1:$J$784,7,FALSE),0)</f>
        <v>698</v>
      </c>
    </row>
    <row r="23" spans="1:53" x14ac:dyDescent="0.25">
      <c r="A23" s="52" t="str">
        <f>Table1[[#This Row],[FROM_CITY]]&amp;Table1[[#This Row],[TO_CITY]]&amp;Table1[[#This Row],[Month]]</f>
        <v>CMBDOHDec-2024</v>
      </c>
      <c r="B23" s="52" t="str">
        <f>Table1[[#This Row],[FROM_CITY]]&amp;Table1[[#This Row],[TO_CITY]]&amp;Table1[[#This Row],[MonthM_LY]]</f>
        <v>CMBDOHDec-2023</v>
      </c>
      <c r="C23" s="44" t="s">
        <v>189</v>
      </c>
      <c r="D23" s="2">
        <v>2024</v>
      </c>
      <c r="E23" s="2" t="s">
        <v>188</v>
      </c>
      <c r="F23" t="s">
        <v>10</v>
      </c>
      <c r="G23" s="2" t="s">
        <v>25</v>
      </c>
      <c r="H23" t="s">
        <v>11</v>
      </c>
      <c r="I23">
        <v>3361</v>
      </c>
      <c r="J23">
        <v>577814.4</v>
      </c>
      <c r="K23" s="29">
        <f>VLOOKUP(Table1[[#This Row],[SEG KEY]],'29Dec24_TY  '!$A$1:$M$786,11,FALSE)</f>
        <v>12210513</v>
      </c>
      <c r="L23" s="29">
        <f>VLOOKUP(Table1[[#This Row],[SEG KEY LY]],'29Dec24_LY'!$A$1:$M$784,11,FALSE)</f>
        <v>10564764</v>
      </c>
      <c r="M23" s="55">
        <f>VLOOKUP(Table1[[#This Row],[SEG KEY]],'29Dec24_TY  '!$A$1:$M$786,12,FALSE)</f>
        <v>4.7321058500981901E-2</v>
      </c>
      <c r="N23" s="55">
        <f>VLOOKUP(Table1[[#This Row],[SEG KEY LY]],'29Dec24_LY'!$A$1:$M$784,12,FALSE)</f>
        <v>6.2066499545091636E-2</v>
      </c>
      <c r="O23" s="29">
        <f>IFERROR(VLOOKUP(Table1[[#This Row],[SEG KEY LY]],'LY AVG FARE ACT'!$A$1:$G$791,5,FALSE),0)</f>
        <v>3206</v>
      </c>
      <c r="P23" s="29">
        <f>IFERROR(VLOOKUP(Table1[[#This Row],[SEG KEY LY]],'LY AVG FARE ACT'!$A$1:$F$5000,6,FALSE),0)</f>
        <v>720297.93299694743</v>
      </c>
      <c r="Q23" s="29">
        <f>IFERROR(VLOOKUP(Table1[[#This Row],[SEG KEY LY]],'LY AVG FARE ACT'!$A$1:$G$5000,7,FALSE),0)</f>
        <v>224.67184435338348</v>
      </c>
      <c r="R23" s="47">
        <f>VLOOKUP(Table1[[#This Row],[SEG KEY]],'29Dec24_TY  '!$A$1:$M$786,13,FALSE)</f>
        <v>171.91740553406726</v>
      </c>
      <c r="S23" s="47">
        <f>VLOOKUP(Table1[[#This Row],[SEG KEY LY]],'29Dec24_LY'!$A$1:$M$784,13,FALSE)</f>
        <v>225.48759284731793</v>
      </c>
      <c r="T23" s="29">
        <f>VLOOKUP(Table1[[#This Row],[SEG KEY]],'22Dec24_TY '!$A$1:$M$786,13,FALSE)</f>
        <v>172.61721135646692</v>
      </c>
      <c r="U23" s="29">
        <f>VLOOKUP(Table1[[#This Row],[SEG KEY LY]],'22Dec24_LY '!$A$2:$M$784,13,FALSE)</f>
        <v>226.23915198956306</v>
      </c>
      <c r="V23" s="29">
        <f>VLOOKUP(Table1[[#This Row],[SEG KEY]],'15Dec24_TY'!$A$1:$M$786,13,FALSE)</f>
        <v>173.51846153846139</v>
      </c>
      <c r="W23" s="29">
        <f>VLOOKUP(Table1[[#This Row],[SEG KEY LY]],'15Dec24_LY'!$A$1:$M$784,13,FALSE)</f>
        <v>224.40368453481224</v>
      </c>
      <c r="X23" s="29">
        <f>VLOOKUP(Table1[[#This Row],[SEG KEY]],'08Dec24_TY'!$A$1:$M$786,13,FALSE)</f>
        <v>178.99025102880648</v>
      </c>
      <c r="Y23" s="29">
        <f>VLOOKUP(Table1[[#This Row],[SEG KEY LY]],'08Dec24_LY'!$A$1:$M$784,13,FALSE)</f>
        <v>222.2067769152888</v>
      </c>
      <c r="Z23" s="29">
        <f>VLOOKUP(Table1[[#This Row],[SEG KEY]],'01Dec24_TY'!$A$1:$M$786,13,FALSE)</f>
        <v>186.43084021369586</v>
      </c>
      <c r="AA23" s="29">
        <f>VLOOKUP(Table1[[#This Row],[SEG KEY LY]],'01Dec24_LY'!$A$1:$M$784,13,FALSE)</f>
        <v>223.48751522533487</v>
      </c>
      <c r="AB23" s="29">
        <f>VLOOKUP(Table1[[#This Row],[SEG KEY]],'24Nov24_TY'!$A$1:$M$786,13,FALSE)</f>
        <v>191.23234066553866</v>
      </c>
      <c r="AC23" s="29">
        <f>VLOOKUP(Table1[[#This Row],[SEG KEY LY]],'24Nov24_LY'!$A$1:$M$784,13,FALSE)</f>
        <v>222.20670402445228</v>
      </c>
      <c r="AD23" s="29">
        <f>VLOOKUP(Table1[[#This Row],[SEG KEY]],'17Nov24_TY'!$A$1:$M$786,13,FALSE)</f>
        <v>194.53975578406175</v>
      </c>
      <c r="AE23" s="29">
        <f>VLOOKUP(Table1[[#This Row],[SEG KEY LY]],'17Nov24_LY'!$A$1:$M$784,13,FALSE)</f>
        <v>221.96757020057305</v>
      </c>
      <c r="AF23" s="29">
        <f>VLOOKUP(Table1[[#This Row],[SEG KEY]],'10Nov24_TY   '!$A$1:$M$786,13,FALSE)</f>
        <v>195.83526156178931</v>
      </c>
      <c r="AG23" s="29">
        <f>VLOOKUP(Table1[[#This Row],[SEG KEY LY]],'10Nov24_LY   '!$A$1:$M$784,13,FALSE)</f>
        <v>221.66856864020826</v>
      </c>
      <c r="AH23" s="29">
        <f>IFERROR(VLOOKUP(Table1[[#This Row],[SEG KEY]],'03Nov24_TY   '!A151:M936,13,FALSE),0)</f>
        <v>201.25665162454882</v>
      </c>
      <c r="AI23" s="29">
        <f>IFERROR(VLOOKUP(Table1[[#This Row],[SEG KEY LY]],'03Nov24_LY    '!$A$1:$M$784,13,FALSE),0)</f>
        <v>218.54852231163127</v>
      </c>
      <c r="AJ23" s="47">
        <f>VLOOKUP(Table1[[#This Row],[SEG KEY]],'29Dec24_TY  '!$A$1:$M$786,7,FALSE)</f>
        <v>3361</v>
      </c>
      <c r="AK23" s="47">
        <f>VLOOKUP(Table1[[#This Row],[SEG KEY LY]],'29Dec24_LY'!$A$1:$M$784,7,FALSE)</f>
        <v>2908</v>
      </c>
      <c r="AL23" s="29">
        <f>VLOOKUP(Table1[[#This Row],[SEG KEY]],'22Dec24_TY '!$A$1:$M$786,7,FALSE)</f>
        <v>3170</v>
      </c>
      <c r="AM23" s="29">
        <f>VLOOKUP(Table1[[#This Row],[SEG KEY LY]],'22Dec24_LY '!$A$1:$M$486,7,FALSE)</f>
        <v>3066</v>
      </c>
      <c r="AN23" s="29">
        <f>VLOOKUP(Table1[[#This Row],[SEG KEY]],'15Dec24_TY'!$A$1:$M$786,7,FALSE)</f>
        <v>2886</v>
      </c>
      <c r="AO23" s="29">
        <f>VLOOKUP(Table1[[#This Row],[SEG KEY LY]],'15Dec24_LY'!$A$1:$M$784,7,FALSE)</f>
        <v>3246</v>
      </c>
      <c r="AP23" s="29">
        <f>VLOOKUP(Table1[[#This Row],[SEG KEY]],'08Dec24_TY'!$A$1:$M$786,7,FALSE)</f>
        <v>2430</v>
      </c>
      <c r="AQ23" s="29">
        <f>VLOOKUP(Table1[[#This Row],[SEG KEY LY]],'08Dec24_LY'!$A$1:$M$784,7,FALSE)</f>
        <v>2963</v>
      </c>
      <c r="AR23" s="29">
        <f>VLOOKUP(Table1[[#This Row],[SEG KEY]],'01Dec24_TY'!$A$1:$M$786,7,FALSE)</f>
        <v>2059</v>
      </c>
      <c r="AS23" s="29">
        <f>VLOOKUP(Table1[[#This Row],[SEG KEY LY]],'01Dec24_LY'!$A$1:$M$784,7,FALSE)</f>
        <v>2463</v>
      </c>
      <c r="AT23" s="29">
        <f>VLOOKUP(Table1[[#This Row],[SEG KEY]],'24Nov24_TY'!$A$1:$M$786,7,FALSE)</f>
        <v>1773</v>
      </c>
      <c r="AU23" s="29">
        <f>VLOOKUP(Table1[[#This Row],[SEG KEY LY]],'24Nov24_LY'!$A$1:$M$784,7,FALSE)</f>
        <v>1963</v>
      </c>
      <c r="AV23" s="29">
        <f>VLOOKUP(Table1[[#This Row],[SEG KEY]],'17Nov24_TY'!$A$1:$M$786,7,FALSE)</f>
        <v>1556</v>
      </c>
      <c r="AW23" s="29">
        <f>VLOOKUP(Table1[[#This Row],[SEG KEY LY]],'17Nov24_LY'!$A$1:$M$784,7,FALSE)</f>
        <v>1745</v>
      </c>
      <c r="AX23" s="29">
        <f>VLOOKUP(Table1[[#This Row],[SEG KEY]],'10Nov24_TY   '!$A$1:$K$786,7,FALSE)</f>
        <v>1319</v>
      </c>
      <c r="AY23" s="29">
        <f>VLOOKUP(Table1[[#This Row],[SEG KEY LY]],'10Nov24_LY   '!$A$1:$J$784,7,FALSE)</f>
        <v>1537</v>
      </c>
      <c r="AZ23" s="29">
        <f>IFERROR(VLOOKUP(Table1[[#This Row],[SEG KEY]],'03Nov24_TY   '!$A$1:$J$786,7,FALSE),0)</f>
        <v>1108</v>
      </c>
      <c r="BA23" s="29">
        <f>IFERROR(VLOOKUP(Table1[[#This Row],[SEG KEY LY]],'03Nov24_LY    '!$A$1:$J$784,7,FALSE),0)</f>
        <v>1367</v>
      </c>
    </row>
    <row r="24" spans="1:53" x14ac:dyDescent="0.25">
      <c r="A24" s="52" t="str">
        <f>Table1[[#This Row],[FROM_CITY]]&amp;Table1[[#This Row],[TO_CITY]]&amp;Table1[[#This Row],[Month]]</f>
        <v>CMBDXBDec-2024</v>
      </c>
      <c r="B24" s="52" t="str">
        <f>Table1[[#This Row],[FROM_CITY]]&amp;Table1[[#This Row],[TO_CITY]]&amp;Table1[[#This Row],[MonthM_LY]]</f>
        <v>CMBDXBDec-2023</v>
      </c>
      <c r="C24" s="44" t="s">
        <v>189</v>
      </c>
      <c r="D24" s="2">
        <v>2024</v>
      </c>
      <c r="E24" s="2" t="s">
        <v>188</v>
      </c>
      <c r="F24" t="s">
        <v>10</v>
      </c>
      <c r="G24" s="2" t="s">
        <v>26</v>
      </c>
      <c r="H24" t="s">
        <v>11</v>
      </c>
      <c r="I24">
        <v>6467</v>
      </c>
      <c r="J24">
        <v>1169364.7200000002</v>
      </c>
      <c r="K24" s="29">
        <f>VLOOKUP(Table1[[#This Row],[SEG KEY]],'29Dec24_TY  '!$A$1:$M$786,11,FALSE)</f>
        <v>21399303</v>
      </c>
      <c r="L24" s="29">
        <f>VLOOKUP(Table1[[#This Row],[SEG KEY LY]],'29Dec24_LY'!$A$1:$M$784,11,FALSE)</f>
        <v>16181010</v>
      </c>
      <c r="M24" s="55">
        <f>VLOOKUP(Table1[[#This Row],[SEG KEY]],'29Dec24_TY  '!$A$1:$M$786,12,FALSE)</f>
        <v>5.4644991007417404E-2</v>
      </c>
      <c r="N24" s="55">
        <f>VLOOKUP(Table1[[#This Row],[SEG KEY LY]],'29Dec24_LY'!$A$1:$M$784,12,FALSE)</f>
        <v>6.7385618697473199E-2</v>
      </c>
      <c r="O24" s="29">
        <f>IFERROR(VLOOKUP(Table1[[#This Row],[SEG KEY LY]],'LY AVG FARE ACT'!$A$1:$G$791,5,FALSE),0)</f>
        <v>5115</v>
      </c>
      <c r="P24" s="29">
        <f>IFERROR(VLOOKUP(Table1[[#This Row],[SEG KEY LY]],'LY AVG FARE ACT'!$A$1:$F$5000,6,FALSE),0)</f>
        <v>1160355.9525601589</v>
      </c>
      <c r="Q24" s="29">
        <f>IFERROR(VLOOKUP(Table1[[#This Row],[SEG KEY LY]],'LY AVG FARE ACT'!$A$1:$G$5000,7,FALSE),0)</f>
        <v>226.85355866278766</v>
      </c>
      <c r="R24" s="47">
        <f>VLOOKUP(Table1[[#This Row],[SEG KEY]],'29Dec24_TY  '!$A$1:$M$786,13,FALSE)</f>
        <v>180.82027524354419</v>
      </c>
      <c r="S24" s="47">
        <f>VLOOKUP(Table1[[#This Row],[SEG KEY LY]],'29Dec24_LY'!$A$1:$M$784,13,FALSE)</f>
        <v>222.97901226993881</v>
      </c>
      <c r="T24" s="29">
        <f>VLOOKUP(Table1[[#This Row],[SEG KEY]],'22Dec24_TY '!$A$1:$M$786,13,FALSE)</f>
        <v>179.84426781002637</v>
      </c>
      <c r="U24" s="29">
        <f>VLOOKUP(Table1[[#This Row],[SEG KEY LY]],'22Dec24_LY '!$A$2:$M$784,13,FALSE)</f>
        <v>222.93021574111083</v>
      </c>
      <c r="V24" s="29">
        <f>VLOOKUP(Table1[[#This Row],[SEG KEY]],'15Dec24_TY'!$A$1:$M$786,13,FALSE)</f>
        <v>178.00038009548308</v>
      </c>
      <c r="W24" s="29">
        <f>VLOOKUP(Table1[[#This Row],[SEG KEY LY]],'15Dec24_LY'!$A$1:$M$784,13,FALSE)</f>
        <v>231.53400655737715</v>
      </c>
      <c r="X24" s="29">
        <f>VLOOKUP(Table1[[#This Row],[SEG KEY]],'08Dec24_TY'!$A$1:$M$786,13,FALSE)</f>
        <v>177.02778104643818</v>
      </c>
      <c r="Y24" s="29">
        <f>VLOOKUP(Table1[[#This Row],[SEG KEY LY]],'08Dec24_LY'!$A$1:$M$784,13,FALSE)</f>
        <v>234.04518222931651</v>
      </c>
      <c r="Z24" s="29">
        <f>VLOOKUP(Table1[[#This Row],[SEG KEY]],'01Dec24_TY'!$A$1:$M$786,13,FALSE)</f>
        <v>175.3542471418146</v>
      </c>
      <c r="AA24" s="29">
        <f>VLOOKUP(Table1[[#This Row],[SEG KEY LY]],'01Dec24_LY'!$A$1:$M$784,13,FALSE)</f>
        <v>236.41386515353798</v>
      </c>
      <c r="AB24" s="29">
        <f>VLOOKUP(Table1[[#This Row],[SEG KEY]],'24Nov24_TY'!$A$1:$M$786,13,FALSE)</f>
        <v>176.03776392111365</v>
      </c>
      <c r="AC24" s="29">
        <f>VLOOKUP(Table1[[#This Row],[SEG KEY LY]],'24Nov24_LY'!$A$1:$M$784,13,FALSE)</f>
        <v>236.81637117903904</v>
      </c>
      <c r="AD24" s="29">
        <f>VLOOKUP(Table1[[#This Row],[SEG KEY]],'17Nov24_TY'!$A$1:$M$786,13,FALSE)</f>
        <v>176.73643437077141</v>
      </c>
      <c r="AE24" s="29">
        <f>VLOOKUP(Table1[[#This Row],[SEG KEY LY]],'17Nov24_LY'!$A$1:$M$784,13,FALSE)</f>
        <v>235.06638090349054</v>
      </c>
      <c r="AF24" s="29">
        <f>VLOOKUP(Table1[[#This Row],[SEG KEY]],'10Nov24_TY   '!$A$1:$M$786,13,FALSE)</f>
        <v>177.64890739236395</v>
      </c>
      <c r="AG24" s="29">
        <f>VLOOKUP(Table1[[#This Row],[SEG KEY LY]],'10Nov24_LY   '!$A$1:$M$784,13,FALSE)</f>
        <v>235.37346130773844</v>
      </c>
      <c r="AH24" s="29">
        <f>IFERROR(VLOOKUP(Table1[[#This Row],[SEG KEY]],'03Nov24_TY   '!A152:M937,13,FALSE),0)</f>
        <v>179.00435370741479</v>
      </c>
      <c r="AI24" s="29">
        <f>IFERROR(VLOOKUP(Table1[[#This Row],[SEG KEY LY]],'03Nov24_LY    '!$A$1:$M$784,13,FALSE),0)</f>
        <v>234.30014542936291</v>
      </c>
      <c r="AJ24" s="47">
        <f>VLOOKUP(Table1[[#This Row],[SEG KEY]],'29Dec24_TY  '!$A$1:$M$786,7,FALSE)</f>
        <v>6467</v>
      </c>
      <c r="AK24" s="47">
        <f>VLOOKUP(Table1[[#This Row],[SEG KEY LY]],'29Dec24_LY'!$A$1:$M$784,7,FALSE)</f>
        <v>4890</v>
      </c>
      <c r="AL24" s="29">
        <f>VLOOKUP(Table1[[#This Row],[SEG KEY]],'22Dec24_TY '!$A$1:$M$786,7,FALSE)</f>
        <v>6064</v>
      </c>
      <c r="AM24" s="29">
        <f>VLOOKUP(Table1[[#This Row],[SEG KEY LY]],'22Dec24_LY '!$A$1:$M$486,7,FALSE)</f>
        <v>5006</v>
      </c>
      <c r="AN24" s="29">
        <f>VLOOKUP(Table1[[#This Row],[SEG KEY]],'15Dec24_TY'!$A$1:$M$786,7,FALSE)</f>
        <v>5446</v>
      </c>
      <c r="AO24" s="29">
        <f>VLOOKUP(Table1[[#This Row],[SEG KEY LY]],'15Dec24_LY'!$A$1:$M$784,7,FALSE)</f>
        <v>4575</v>
      </c>
      <c r="AP24" s="29">
        <f>VLOOKUP(Table1[[#This Row],[SEG KEY]],'08Dec24_TY'!$A$1:$M$786,7,FALSE)</f>
        <v>4759</v>
      </c>
      <c r="AQ24" s="29">
        <f>VLOOKUP(Table1[[#This Row],[SEG KEY LY]],'08Dec24_LY'!$A$1:$M$784,7,FALSE)</f>
        <v>3759</v>
      </c>
      <c r="AR24" s="29">
        <f>VLOOKUP(Table1[[#This Row],[SEG KEY]],'01Dec24_TY'!$A$1:$M$786,7,FALSE)</f>
        <v>4111</v>
      </c>
      <c r="AS24" s="29">
        <f>VLOOKUP(Table1[[#This Row],[SEG KEY LY]],'01Dec24_LY'!$A$1:$M$784,7,FALSE)</f>
        <v>2996</v>
      </c>
      <c r="AT24" s="29">
        <f>VLOOKUP(Table1[[#This Row],[SEG KEY]],'24Nov24_TY'!$A$1:$M$786,7,FALSE)</f>
        <v>3448</v>
      </c>
      <c r="AU24" s="29">
        <f>VLOOKUP(Table1[[#This Row],[SEG KEY LY]],'24Nov24_LY'!$A$1:$M$784,7,FALSE)</f>
        <v>2290</v>
      </c>
      <c r="AV24" s="29">
        <f>VLOOKUP(Table1[[#This Row],[SEG KEY]],'17Nov24_TY'!$A$1:$M$786,7,FALSE)</f>
        <v>2956</v>
      </c>
      <c r="AW24" s="29">
        <f>VLOOKUP(Table1[[#This Row],[SEG KEY LY]],'17Nov24_LY'!$A$1:$M$784,7,FALSE)</f>
        <v>1948</v>
      </c>
      <c r="AX24" s="29">
        <f>VLOOKUP(Table1[[#This Row],[SEG KEY]],'10Nov24_TY   '!$A$1:$K$786,7,FALSE)</f>
        <v>2462</v>
      </c>
      <c r="AY24" s="29">
        <f>VLOOKUP(Table1[[#This Row],[SEG KEY LY]],'10Nov24_LY   '!$A$1:$J$784,7,FALSE)</f>
        <v>1667</v>
      </c>
      <c r="AZ24" s="29">
        <f>IFERROR(VLOOKUP(Table1[[#This Row],[SEG KEY]],'03Nov24_TY   '!$A$1:$J$786,7,FALSE),0)</f>
        <v>1996</v>
      </c>
      <c r="BA24" s="29">
        <f>IFERROR(VLOOKUP(Table1[[#This Row],[SEG KEY LY]],'03Nov24_LY    '!$A$1:$J$784,7,FALSE),0)</f>
        <v>1444</v>
      </c>
    </row>
    <row r="25" spans="1:53" x14ac:dyDescent="0.25">
      <c r="A25" s="52" t="str">
        <f>Table1[[#This Row],[FROM_CITY]]&amp;Table1[[#This Row],[TO_CITY]]&amp;Table1[[#This Row],[Month]]</f>
        <v>CMBFRADec-2024</v>
      </c>
      <c r="B25" s="52" t="str">
        <f>Table1[[#This Row],[FROM_CITY]]&amp;Table1[[#This Row],[TO_CITY]]&amp;Table1[[#This Row],[MonthM_LY]]</f>
        <v>CMBFRADec-2023</v>
      </c>
      <c r="C25" s="44" t="s">
        <v>189</v>
      </c>
      <c r="D25" s="2">
        <v>2024</v>
      </c>
      <c r="E25" s="2" t="s">
        <v>188</v>
      </c>
      <c r="F25" t="s">
        <v>10</v>
      </c>
      <c r="G25" s="2" t="s">
        <v>27</v>
      </c>
      <c r="H25" t="s">
        <v>19</v>
      </c>
      <c r="I25">
        <v>1567</v>
      </c>
      <c r="J25">
        <v>672444.14999999979</v>
      </c>
      <c r="K25" s="29">
        <f>VLOOKUP(Table1[[#This Row],[SEG KEY]],'29Dec24_TY  '!$A$1:$M$786,11,FALSE)</f>
        <v>12681731</v>
      </c>
      <c r="L25" s="29">
        <f>VLOOKUP(Table1[[#This Row],[SEG KEY LY]],'29Dec24_LY'!$A$1:$M$784,11,FALSE)</f>
        <v>23728676</v>
      </c>
      <c r="M25" s="55">
        <f>VLOOKUP(Table1[[#This Row],[SEG KEY]],'29Dec24_TY  '!$A$1:$M$786,12,FALSE)</f>
        <v>5.3024634413078135E-2</v>
      </c>
      <c r="N25" s="55">
        <f>VLOOKUP(Table1[[#This Row],[SEG KEY LY]],'29Dec24_LY'!$A$1:$M$784,12,FALSE)</f>
        <v>5.0040512163426233E-2</v>
      </c>
      <c r="O25" s="29">
        <f>IFERROR(VLOOKUP(Table1[[#This Row],[SEG KEY LY]],'LY AVG FARE ACT'!$A$1:$G$791,5,FALSE),0)</f>
        <v>2901</v>
      </c>
      <c r="P25" s="29">
        <f>IFERROR(VLOOKUP(Table1[[#This Row],[SEG KEY LY]],'LY AVG FARE ACT'!$A$1:$F$5000,6,FALSE),0)</f>
        <v>1124387.4327179042</v>
      </c>
      <c r="Q25" s="29">
        <f>IFERROR(VLOOKUP(Table1[[#This Row],[SEG KEY LY]],'LY AVG FARE ACT'!$A$1:$G$5000,7,FALSE),0)</f>
        <v>387.58615398755745</v>
      </c>
      <c r="R25" s="47">
        <f>VLOOKUP(Table1[[#This Row],[SEG KEY]],'29Dec24_TY  '!$A$1:$M$786,13,FALSE)</f>
        <v>429.12836630504137</v>
      </c>
      <c r="S25" s="47">
        <f>VLOOKUP(Table1[[#This Row],[SEG KEY LY]],'29Dec24_LY'!$A$1:$M$784,13,FALSE)</f>
        <v>404.97786493860849</v>
      </c>
      <c r="T25" s="29">
        <f>VLOOKUP(Table1[[#This Row],[SEG KEY]],'22Dec24_TY '!$A$1:$M$786,13,FALSE)</f>
        <v>428.77962130937095</v>
      </c>
      <c r="U25" s="29">
        <f>VLOOKUP(Table1[[#This Row],[SEG KEY LY]],'22Dec24_LY '!$A$2:$M$784,13,FALSE)</f>
        <v>404.38566939890711</v>
      </c>
      <c r="V25" s="29">
        <f>VLOOKUP(Table1[[#This Row],[SEG KEY]],'15Dec24_TY'!$A$1:$M$786,13,FALSE)</f>
        <v>427.45340760157268</v>
      </c>
      <c r="W25" s="29">
        <f>VLOOKUP(Table1[[#This Row],[SEG KEY LY]],'15Dec24_LY'!$A$1:$M$784,13,FALSE)</f>
        <v>403.30433379120888</v>
      </c>
      <c r="X25" s="29">
        <f>VLOOKUP(Table1[[#This Row],[SEG KEY]],'08Dec24_TY'!$A$1:$M$786,13,FALSE)</f>
        <v>430.30242718446584</v>
      </c>
      <c r="Y25" s="29">
        <f>VLOOKUP(Table1[[#This Row],[SEG KEY LY]],'08Dec24_LY'!$A$1:$M$784,13,FALSE)</f>
        <v>400.05685644428911</v>
      </c>
      <c r="Z25" s="29">
        <f>VLOOKUP(Table1[[#This Row],[SEG KEY]],'01Dec24_TY'!$A$1:$M$786,13,FALSE)</f>
        <v>426.15120343839533</v>
      </c>
      <c r="AA25" s="29">
        <f>VLOOKUP(Table1[[#This Row],[SEG KEY LY]],'01Dec24_LY'!$A$1:$M$784,13,FALSE)</f>
        <v>397.12613136051965</v>
      </c>
      <c r="AB25" s="29">
        <f>VLOOKUP(Table1[[#This Row],[SEG KEY]],'24Nov24_TY'!$A$1:$M$786,13,FALSE)</f>
        <v>423.52425339366511</v>
      </c>
      <c r="AC25" s="29">
        <f>VLOOKUP(Table1[[#This Row],[SEG KEY LY]],'24Nov24_LY'!$A$1:$M$784,13,FALSE)</f>
        <v>399.97607347875987</v>
      </c>
      <c r="AD25" s="29">
        <f>VLOOKUP(Table1[[#This Row],[SEG KEY]],'17Nov24_TY'!$A$1:$M$786,13,FALSE)</f>
        <v>423.90404203718685</v>
      </c>
      <c r="AE25" s="29">
        <f>VLOOKUP(Table1[[#This Row],[SEG KEY LY]],'17Nov24_LY'!$A$1:$M$784,13,FALSE)</f>
        <v>395.25906748466235</v>
      </c>
      <c r="AF25" s="29">
        <f>VLOOKUP(Table1[[#This Row],[SEG KEY]],'10Nov24_TY   '!$A$1:$M$786,13,FALSE)</f>
        <v>427.42673162090347</v>
      </c>
      <c r="AG25" s="29">
        <f>VLOOKUP(Table1[[#This Row],[SEG KEY LY]],'10Nov24_LY   '!$A$1:$M$784,13,FALSE)</f>
        <v>393.53632092198569</v>
      </c>
      <c r="AH25" s="29">
        <f>IFERROR(VLOOKUP(Table1[[#This Row],[SEG KEY]],'03Nov24_TY   '!A153:M938,13,FALSE),0)</f>
        <v>427.98625766871152</v>
      </c>
      <c r="AI25" s="29">
        <f>IFERROR(VLOOKUP(Table1[[#This Row],[SEG KEY LY]],'03Nov24_LY    '!$A$1:$M$784,13,FALSE),0)</f>
        <v>392.61324522760634</v>
      </c>
      <c r="AJ25" s="47">
        <f>VLOOKUP(Table1[[#This Row],[SEG KEY]],'29Dec24_TY  '!$A$1:$M$786,7,FALSE)</f>
        <v>1567</v>
      </c>
      <c r="AK25" s="47">
        <f>VLOOKUP(Table1[[#This Row],[SEG KEY LY]],'29Dec24_LY'!$A$1:$M$784,7,FALSE)</f>
        <v>2932</v>
      </c>
      <c r="AL25" s="29">
        <f>VLOOKUP(Table1[[#This Row],[SEG KEY]],'22Dec24_TY '!$A$1:$M$786,7,FALSE)</f>
        <v>1558</v>
      </c>
      <c r="AM25" s="29">
        <f>VLOOKUP(Table1[[#This Row],[SEG KEY LY]],'22Dec24_LY '!$A$1:$M$486,7,FALSE)</f>
        <v>2928</v>
      </c>
      <c r="AN25" s="29">
        <f>VLOOKUP(Table1[[#This Row],[SEG KEY]],'15Dec24_TY'!$A$1:$M$786,7,FALSE)</f>
        <v>1526</v>
      </c>
      <c r="AO25" s="29">
        <f>VLOOKUP(Table1[[#This Row],[SEG KEY LY]],'15Dec24_LY'!$A$1:$M$784,7,FALSE)</f>
        <v>2912</v>
      </c>
      <c r="AP25" s="29">
        <f>VLOOKUP(Table1[[#This Row],[SEG KEY]],'08Dec24_TY'!$A$1:$M$786,7,FALSE)</f>
        <v>1442</v>
      </c>
      <c r="AQ25" s="29">
        <f>VLOOKUP(Table1[[#This Row],[SEG KEY LY]],'08Dec24_LY'!$A$1:$M$784,7,FALSE)</f>
        <v>2863</v>
      </c>
      <c r="AR25" s="29">
        <f>VLOOKUP(Table1[[#This Row],[SEG KEY]],'01Dec24_TY'!$A$1:$M$786,7,FALSE)</f>
        <v>1396</v>
      </c>
      <c r="AS25" s="29">
        <f>VLOOKUP(Table1[[#This Row],[SEG KEY LY]],'01Dec24_LY'!$A$1:$M$784,7,FALSE)</f>
        <v>2771</v>
      </c>
      <c r="AT25" s="29">
        <f>VLOOKUP(Table1[[#This Row],[SEG KEY]],'24Nov24_TY'!$A$1:$M$786,7,FALSE)</f>
        <v>1326</v>
      </c>
      <c r="AU25" s="29">
        <f>VLOOKUP(Table1[[#This Row],[SEG KEY LY]],'24Nov24_LY'!$A$1:$M$784,7,FALSE)</f>
        <v>2613</v>
      </c>
      <c r="AV25" s="29">
        <f>VLOOKUP(Table1[[#This Row],[SEG KEY]],'17Nov24_TY'!$A$1:$M$786,7,FALSE)</f>
        <v>1237</v>
      </c>
      <c r="AW25" s="29">
        <f>VLOOKUP(Table1[[#This Row],[SEG KEY LY]],'17Nov24_LY'!$A$1:$M$784,7,FALSE)</f>
        <v>2445</v>
      </c>
      <c r="AX25" s="29">
        <f>VLOOKUP(Table1[[#This Row],[SEG KEY]],'10Nov24_TY   '!$A$1:$K$786,7,FALSE)</f>
        <v>1129</v>
      </c>
      <c r="AY25" s="29">
        <f>VLOOKUP(Table1[[#This Row],[SEG KEY LY]],'10Nov24_LY   '!$A$1:$J$784,7,FALSE)</f>
        <v>2256</v>
      </c>
      <c r="AZ25" s="29">
        <f>IFERROR(VLOOKUP(Table1[[#This Row],[SEG KEY]],'03Nov24_TY   '!$A$1:$J$786,7,FALSE),0)</f>
        <v>978</v>
      </c>
      <c r="BA25" s="29">
        <f>IFERROR(VLOOKUP(Table1[[#This Row],[SEG KEY LY]],'03Nov24_LY    '!$A$1:$J$784,7,FALSE),0)</f>
        <v>2043</v>
      </c>
    </row>
    <row r="26" spans="1:53" x14ac:dyDescent="0.25">
      <c r="A26" s="52" t="str">
        <f>Table1[[#This Row],[FROM_CITY]]&amp;Table1[[#This Row],[TO_CITY]]&amp;Table1[[#This Row],[Month]]</f>
        <v>CMBGANDec-2024</v>
      </c>
      <c r="B26" s="52" t="str">
        <f>Table1[[#This Row],[FROM_CITY]]&amp;Table1[[#This Row],[TO_CITY]]&amp;Table1[[#This Row],[MonthM_LY]]</f>
        <v>CMBGANDec-2023</v>
      </c>
      <c r="C26" s="44" t="s">
        <v>189</v>
      </c>
      <c r="D26" s="2">
        <v>2024</v>
      </c>
      <c r="E26" s="2" t="s">
        <v>188</v>
      </c>
      <c r="F26" t="s">
        <v>10</v>
      </c>
      <c r="G26" s="2" t="s">
        <v>28</v>
      </c>
      <c r="H26" t="s">
        <v>15</v>
      </c>
      <c r="I26">
        <v>739</v>
      </c>
      <c r="J26">
        <v>78340.289999999994</v>
      </c>
      <c r="K26" s="29">
        <f>VLOOKUP(Table1[[#This Row],[SEG KEY]],'29Dec24_TY  '!$A$1:$M$786,11,FALSE)</f>
        <v>847633</v>
      </c>
      <c r="L26" s="29">
        <f>VLOOKUP(Table1[[#This Row],[SEG KEY LY]],'29Dec24_LY'!$A$1:$M$784,11,FALSE)</f>
        <v>947422</v>
      </c>
      <c r="M26" s="55">
        <f>VLOOKUP(Table1[[#This Row],[SEG KEY]],'29Dec24_TY  '!$A$1:$M$786,12,FALSE)</f>
        <v>9.2422416305169799E-2</v>
      </c>
      <c r="N26" s="55">
        <f>VLOOKUP(Table1[[#This Row],[SEG KEY LY]],'29Dec24_LY'!$A$1:$M$784,12,FALSE)</f>
        <v>0.1022733164313263</v>
      </c>
      <c r="O26" s="29">
        <f>IFERROR(VLOOKUP(Table1[[#This Row],[SEG KEY LY]],'LY AVG FARE ACT'!$A$1:$G$791,5,FALSE),0)</f>
        <v>762</v>
      </c>
      <c r="P26" s="29">
        <f>IFERROR(VLOOKUP(Table1[[#This Row],[SEG KEY LY]],'LY AVG FARE ACT'!$A$1:$F$5000,6,FALSE),0)</f>
        <v>89236.829346777449</v>
      </c>
      <c r="Q26" s="29">
        <f>IFERROR(VLOOKUP(Table1[[#This Row],[SEG KEY LY]],'LY AVG FARE ACT'!$A$1:$G$5000,7,FALSE),0)</f>
        <v>117.10869993015413</v>
      </c>
      <c r="R26" s="47">
        <f>VLOOKUP(Table1[[#This Row],[SEG KEY]],'29Dec24_TY  '!$A$1:$M$786,13,FALSE)</f>
        <v>106.00851150202976</v>
      </c>
      <c r="S26" s="47">
        <f>VLOOKUP(Table1[[#This Row],[SEG KEY LY]],'29Dec24_LY'!$A$1:$M$784,13,FALSE)</f>
        <v>117.30749394673126</v>
      </c>
      <c r="T26" s="29">
        <f>VLOOKUP(Table1[[#This Row],[SEG KEY]],'22Dec24_TY '!$A$1:$M$786,13,FALSE)</f>
        <v>106.49350649350647</v>
      </c>
      <c r="U26" s="29">
        <f>VLOOKUP(Table1[[#This Row],[SEG KEY LY]],'22Dec24_LY '!$A$2:$M$784,13,FALSE)</f>
        <v>115.69231527093596</v>
      </c>
      <c r="V26" s="29">
        <f>VLOOKUP(Table1[[#This Row],[SEG KEY]],'15Dec24_TY'!$A$1:$M$786,13,FALSE)</f>
        <v>106.98001599999999</v>
      </c>
      <c r="W26" s="29">
        <f>VLOOKUP(Table1[[#This Row],[SEG KEY LY]],'15Dec24_LY'!$A$1:$M$784,13,FALSE)</f>
        <v>115.77823056300272</v>
      </c>
      <c r="X26" s="29">
        <f>VLOOKUP(Table1[[#This Row],[SEG KEY]],'08Dec24_TY'!$A$1:$M$786,13,FALSE)</f>
        <v>107.75250447227191</v>
      </c>
      <c r="Y26" s="29">
        <f>VLOOKUP(Table1[[#This Row],[SEG KEY LY]],'08Dec24_LY'!$A$1:$M$784,13,FALSE)</f>
        <v>113.6558405797102</v>
      </c>
      <c r="Z26" s="29">
        <f>VLOOKUP(Table1[[#This Row],[SEG KEY]],'01Dec24_TY'!$A$1:$M$786,13,FALSE)</f>
        <v>111.19101731601732</v>
      </c>
      <c r="AA26" s="29">
        <f>VLOOKUP(Table1[[#This Row],[SEG KEY LY]],'01Dec24_LY'!$A$1:$M$784,13,FALSE)</f>
        <v>112.06314232902034</v>
      </c>
      <c r="AB26" s="29">
        <f>VLOOKUP(Table1[[#This Row],[SEG KEY]],'24Nov24_TY'!$A$1:$M$786,13,FALSE)</f>
        <v>114.88649819494583</v>
      </c>
      <c r="AC26" s="29">
        <f>VLOOKUP(Table1[[#This Row],[SEG KEY LY]],'24Nov24_LY'!$A$1:$M$784,13,FALSE)</f>
        <v>107.13651098901097</v>
      </c>
      <c r="AD26" s="29">
        <f>VLOOKUP(Table1[[#This Row],[SEG KEY]],'17Nov24_TY'!$A$1:$M$786,13,FALSE)</f>
        <v>113.81220095693782</v>
      </c>
      <c r="AE26" s="29">
        <f>VLOOKUP(Table1[[#This Row],[SEG KEY LY]],'17Nov24_LY'!$A$1:$M$784,13,FALSE)</f>
        <v>106.15721518987344</v>
      </c>
      <c r="AF26" s="29">
        <f>VLOOKUP(Table1[[#This Row],[SEG KEY]],'10Nov24_TY   '!$A$1:$M$786,13,FALSE)</f>
        <v>114.49182389937106</v>
      </c>
      <c r="AG26" s="29">
        <f>VLOOKUP(Table1[[#This Row],[SEG KEY LY]],'10Nov24_LY   '!$A$1:$M$784,13,FALSE)</f>
        <v>102.41613402061857</v>
      </c>
      <c r="AH26" s="29">
        <f>IFERROR(VLOOKUP(Table1[[#This Row],[SEG KEY]],'03Nov24_TY   '!A154:M939,13,FALSE),0)</f>
        <v>112.873515625</v>
      </c>
      <c r="AI26" s="29">
        <f>IFERROR(VLOOKUP(Table1[[#This Row],[SEG KEY LY]],'03Nov24_LY    '!$A$1:$M$784,13,FALSE),0)</f>
        <v>100.14326241134755</v>
      </c>
      <c r="AJ26" s="47">
        <f>VLOOKUP(Table1[[#This Row],[SEG KEY]],'29Dec24_TY  '!$A$1:$M$786,7,FALSE)</f>
        <v>739</v>
      </c>
      <c r="AK26" s="47">
        <f>VLOOKUP(Table1[[#This Row],[SEG KEY LY]],'29Dec24_LY'!$A$1:$M$784,7,FALSE)</f>
        <v>826</v>
      </c>
      <c r="AL26" s="29">
        <f>VLOOKUP(Table1[[#This Row],[SEG KEY]],'22Dec24_TY '!$A$1:$M$786,7,FALSE)</f>
        <v>693</v>
      </c>
      <c r="AM26" s="29">
        <f>VLOOKUP(Table1[[#This Row],[SEG KEY LY]],'22Dec24_LY '!$A$1:$M$486,7,FALSE)</f>
        <v>812</v>
      </c>
      <c r="AN26" s="29">
        <f>VLOOKUP(Table1[[#This Row],[SEG KEY]],'15Dec24_TY'!$A$1:$M$786,7,FALSE)</f>
        <v>625</v>
      </c>
      <c r="AO26" s="29">
        <f>VLOOKUP(Table1[[#This Row],[SEG KEY LY]],'15Dec24_LY'!$A$1:$M$784,7,FALSE)</f>
        <v>746</v>
      </c>
      <c r="AP26" s="29">
        <f>VLOOKUP(Table1[[#This Row],[SEG KEY]],'08Dec24_TY'!$A$1:$M$786,7,FALSE)</f>
        <v>559</v>
      </c>
      <c r="AQ26" s="29">
        <f>VLOOKUP(Table1[[#This Row],[SEG KEY LY]],'08Dec24_LY'!$A$1:$M$784,7,FALSE)</f>
        <v>690</v>
      </c>
      <c r="AR26" s="29">
        <f>VLOOKUP(Table1[[#This Row],[SEG KEY]],'01Dec24_TY'!$A$1:$M$786,7,FALSE)</f>
        <v>462</v>
      </c>
      <c r="AS26" s="29">
        <f>VLOOKUP(Table1[[#This Row],[SEG KEY LY]],'01Dec24_LY'!$A$1:$M$784,7,FALSE)</f>
        <v>541</v>
      </c>
      <c r="AT26" s="29">
        <f>VLOOKUP(Table1[[#This Row],[SEG KEY]],'24Nov24_TY'!$A$1:$M$786,7,FALSE)</f>
        <v>277</v>
      </c>
      <c r="AU26" s="29">
        <f>VLOOKUP(Table1[[#This Row],[SEG KEY LY]],'24Nov24_LY'!$A$1:$M$784,7,FALSE)</f>
        <v>364</v>
      </c>
      <c r="AV26" s="29">
        <f>VLOOKUP(Table1[[#This Row],[SEG KEY]],'17Nov24_TY'!$A$1:$M$786,7,FALSE)</f>
        <v>209</v>
      </c>
      <c r="AW26" s="29">
        <f>VLOOKUP(Table1[[#This Row],[SEG KEY LY]],'17Nov24_LY'!$A$1:$M$784,7,FALSE)</f>
        <v>237</v>
      </c>
      <c r="AX26" s="29">
        <f>VLOOKUP(Table1[[#This Row],[SEG KEY]],'10Nov24_TY   '!$A$1:$K$786,7,FALSE)</f>
        <v>159</v>
      </c>
      <c r="AY26" s="29">
        <f>VLOOKUP(Table1[[#This Row],[SEG KEY LY]],'10Nov24_LY   '!$A$1:$J$784,7,FALSE)</f>
        <v>194</v>
      </c>
      <c r="AZ26" s="29">
        <f>IFERROR(VLOOKUP(Table1[[#This Row],[SEG KEY]],'03Nov24_TY   '!$A$1:$J$786,7,FALSE),0)</f>
        <v>128</v>
      </c>
      <c r="BA26" s="29">
        <f>IFERROR(VLOOKUP(Table1[[#This Row],[SEG KEY LY]],'03Nov24_LY    '!$A$1:$J$784,7,FALSE),0)</f>
        <v>141</v>
      </c>
    </row>
    <row r="27" spans="1:53" x14ac:dyDescent="0.25">
      <c r="A27" s="52" t="str">
        <f>Table1[[#This Row],[FROM_CITY]]&amp;Table1[[#This Row],[TO_CITY]]&amp;Table1[[#This Row],[Month]]</f>
        <v>CMBHYDDec-2024</v>
      </c>
      <c r="B27" s="52" t="str">
        <f>Table1[[#This Row],[FROM_CITY]]&amp;Table1[[#This Row],[TO_CITY]]&amp;Table1[[#This Row],[MonthM_LY]]</f>
        <v>CMBHYDDec-2023</v>
      </c>
      <c r="C27" s="44" t="s">
        <v>189</v>
      </c>
      <c r="D27" s="2">
        <v>2024</v>
      </c>
      <c r="E27" s="2" t="s">
        <v>188</v>
      </c>
      <c r="F27" t="s">
        <v>10</v>
      </c>
      <c r="G27" s="2" t="s">
        <v>29</v>
      </c>
      <c r="H27" t="s">
        <v>15</v>
      </c>
      <c r="I27">
        <v>2280</v>
      </c>
      <c r="J27">
        <v>237410.23</v>
      </c>
      <c r="K27" s="29">
        <f>VLOOKUP(Table1[[#This Row],[SEG KEY]],'29Dec24_TY  '!$A$1:$M$786,11,FALSE)</f>
        <v>2672160</v>
      </c>
      <c r="L27" s="29">
        <f>VLOOKUP(Table1[[#This Row],[SEG KEY LY]],'29Dec24_LY'!$A$1:$M$784,11,FALSE)</f>
        <v>2896012</v>
      </c>
      <c r="M27" s="55">
        <f>VLOOKUP(Table1[[#This Row],[SEG KEY]],'29Dec24_TY  '!$A$1:$M$786,12,FALSE)</f>
        <v>8.8845813873420762E-2</v>
      </c>
      <c r="N27" s="55">
        <f>VLOOKUP(Table1[[#This Row],[SEG KEY LY]],'29Dec24_LY'!$A$1:$M$784,12,FALSE)</f>
        <v>9.2004366694613107E-2</v>
      </c>
      <c r="O27" s="29">
        <f>IFERROR(VLOOKUP(Table1[[#This Row],[SEG KEY LY]],'LY AVG FARE ACT'!$A$1:$G$791,5,FALSE),0)</f>
        <v>2493</v>
      </c>
      <c r="P27" s="29">
        <f>IFERROR(VLOOKUP(Table1[[#This Row],[SEG KEY LY]],'LY AVG FARE ACT'!$A$1:$F$5000,6,FALSE),0)</f>
        <v>274959.39324426162</v>
      </c>
      <c r="Q27" s="29">
        <f>IFERROR(VLOOKUP(Table1[[#This Row],[SEG KEY LY]],'LY AVG FARE ACT'!$A$1:$G$5000,7,FALSE),0)</f>
        <v>110.29257651193808</v>
      </c>
      <c r="R27" s="47">
        <f>VLOOKUP(Table1[[#This Row],[SEG KEY]],'29Dec24_TY  '!$A$1:$M$786,13,FALSE)</f>
        <v>104.12729385964913</v>
      </c>
      <c r="S27" s="47">
        <f>VLOOKUP(Table1[[#This Row],[SEG KEY LY]],'29Dec24_LY'!$A$1:$M$784,13,FALSE)</f>
        <v>107.82911776608655</v>
      </c>
      <c r="T27" s="29">
        <f>VLOOKUP(Table1[[#This Row],[SEG KEY]],'22Dec24_TY '!$A$1:$M$786,13,FALSE)</f>
        <v>89.394652255639102</v>
      </c>
      <c r="U27" s="29">
        <f>VLOOKUP(Table1[[#This Row],[SEG KEY LY]],'22Dec24_LY '!$A$2:$M$784,13,FALSE)</f>
        <v>107.05030884808015</v>
      </c>
      <c r="V27" s="29">
        <f>VLOOKUP(Table1[[#This Row],[SEG KEY]],'15Dec24_TY'!$A$1:$M$786,13,FALSE)</f>
        <v>85.25224328593994</v>
      </c>
      <c r="W27" s="29">
        <f>VLOOKUP(Table1[[#This Row],[SEG KEY LY]],'15Dec24_LY'!$A$1:$M$784,13,FALSE)</f>
        <v>105.26408098271158</v>
      </c>
      <c r="X27" s="29">
        <f>VLOOKUP(Table1[[#This Row],[SEG KEY]],'08Dec24_TY'!$A$1:$M$786,13,FALSE)</f>
        <v>81.877812313209816</v>
      </c>
      <c r="Y27" s="29">
        <f>VLOOKUP(Table1[[#This Row],[SEG KEY LY]],'08Dec24_LY'!$A$1:$M$784,13,FALSE)</f>
        <v>103.48643298969077</v>
      </c>
      <c r="Z27" s="29">
        <f>VLOOKUP(Table1[[#This Row],[SEG KEY]],'01Dec24_TY'!$A$1:$M$786,13,FALSE)</f>
        <v>78.309364499634697</v>
      </c>
      <c r="AA27" s="29">
        <f>VLOOKUP(Table1[[#This Row],[SEG KEY LY]],'01Dec24_LY'!$A$1:$M$784,13,FALSE)</f>
        <v>99.616106973595151</v>
      </c>
      <c r="AB27" s="29">
        <f>VLOOKUP(Table1[[#This Row],[SEG KEY]],'24Nov24_TY'!$A$1:$M$786,13,FALSE)</f>
        <v>74.480641025640963</v>
      </c>
      <c r="AC27" s="29">
        <f>VLOOKUP(Table1[[#This Row],[SEG KEY LY]],'24Nov24_LY'!$A$1:$M$784,13,FALSE)</f>
        <v>103.30843723313409</v>
      </c>
      <c r="AD27" s="29">
        <f>VLOOKUP(Table1[[#This Row],[SEG KEY]],'17Nov24_TY'!$A$1:$M$786,13,FALSE)</f>
        <v>76.276445698166484</v>
      </c>
      <c r="AE27" s="29">
        <f>VLOOKUP(Table1[[#This Row],[SEG KEY LY]],'17Nov24_LY'!$A$1:$M$784,13,FALSE)</f>
        <v>102.96188700564976</v>
      </c>
      <c r="AF27" s="29">
        <f>VLOOKUP(Table1[[#This Row],[SEG KEY]],'10Nov24_TY   '!$A$1:$M$786,13,FALSE)</f>
        <v>76.340941704035913</v>
      </c>
      <c r="AG27" s="29">
        <f>VLOOKUP(Table1[[#This Row],[SEG KEY LY]],'10Nov24_LY   '!$A$1:$M$784,13,FALSE)</f>
        <v>102.60318181818187</v>
      </c>
      <c r="AH27" s="29">
        <f>IFERROR(VLOOKUP(Table1[[#This Row],[SEG KEY]],'03Nov24_TY   '!A155:M940,13,FALSE),0)</f>
        <v>81.047732342007407</v>
      </c>
      <c r="AI27" s="29">
        <f>IFERROR(VLOOKUP(Table1[[#This Row],[SEG KEY LY]],'03Nov24_LY    '!$A$1:$M$784,13,FALSE),0)</f>
        <v>101.1790462427746</v>
      </c>
      <c r="AJ27" s="47">
        <f>VLOOKUP(Table1[[#This Row],[SEG KEY]],'29Dec24_TY  '!$A$1:$M$786,7,FALSE)</f>
        <v>2280</v>
      </c>
      <c r="AK27" s="47">
        <f>VLOOKUP(Table1[[#This Row],[SEG KEY LY]],'29Dec24_LY'!$A$1:$M$784,7,FALSE)</f>
        <v>2471</v>
      </c>
      <c r="AL27" s="29">
        <f>VLOOKUP(Table1[[#This Row],[SEG KEY]],'22Dec24_TY '!$A$1:$M$786,7,FALSE)</f>
        <v>2128</v>
      </c>
      <c r="AM27" s="29">
        <f>VLOOKUP(Table1[[#This Row],[SEG KEY LY]],'22Dec24_LY '!$A$1:$M$486,7,FALSE)</f>
        <v>2396</v>
      </c>
      <c r="AN27" s="29">
        <f>VLOOKUP(Table1[[#This Row],[SEG KEY]],'15Dec24_TY'!$A$1:$M$786,7,FALSE)</f>
        <v>1899</v>
      </c>
      <c r="AO27" s="29">
        <f>VLOOKUP(Table1[[#This Row],[SEG KEY LY]],'15Dec24_LY'!$A$1:$M$784,7,FALSE)</f>
        <v>2198</v>
      </c>
      <c r="AP27" s="29">
        <f>VLOOKUP(Table1[[#This Row],[SEG KEY]],'08Dec24_TY'!$A$1:$M$786,7,FALSE)</f>
        <v>1673</v>
      </c>
      <c r="AQ27" s="29">
        <f>VLOOKUP(Table1[[#This Row],[SEG KEY LY]],'08Dec24_LY'!$A$1:$M$784,7,FALSE)</f>
        <v>1940</v>
      </c>
      <c r="AR27" s="29">
        <f>VLOOKUP(Table1[[#This Row],[SEG KEY]],'01Dec24_TY'!$A$1:$M$786,7,FALSE)</f>
        <v>1369</v>
      </c>
      <c r="AS27" s="29">
        <f>VLOOKUP(Table1[[#This Row],[SEG KEY LY]],'01Dec24_LY'!$A$1:$M$784,7,FALSE)</f>
        <v>1477</v>
      </c>
      <c r="AT27" s="29">
        <f>VLOOKUP(Table1[[#This Row],[SEG KEY]],'24Nov24_TY'!$A$1:$M$786,7,FALSE)</f>
        <v>1014</v>
      </c>
      <c r="AU27" s="29">
        <f>VLOOKUP(Table1[[#This Row],[SEG KEY LY]],'24Nov24_LY'!$A$1:$M$784,7,FALSE)</f>
        <v>1171</v>
      </c>
      <c r="AV27" s="29">
        <f>VLOOKUP(Table1[[#This Row],[SEG KEY]],'17Nov24_TY'!$A$1:$M$786,7,FALSE)</f>
        <v>709</v>
      </c>
      <c r="AW27" s="29">
        <f>VLOOKUP(Table1[[#This Row],[SEG KEY LY]],'17Nov24_LY'!$A$1:$M$784,7,FALSE)</f>
        <v>885</v>
      </c>
      <c r="AX27" s="29">
        <f>VLOOKUP(Table1[[#This Row],[SEG KEY]],'10Nov24_TY   '!$A$1:$K$786,7,FALSE)</f>
        <v>446</v>
      </c>
      <c r="AY27" s="29">
        <f>VLOOKUP(Table1[[#This Row],[SEG KEY LY]],'10Nov24_LY   '!$A$1:$J$784,7,FALSE)</f>
        <v>836</v>
      </c>
      <c r="AZ27" s="29">
        <f>IFERROR(VLOOKUP(Table1[[#This Row],[SEG KEY]],'03Nov24_TY   '!$A$1:$J$786,7,FALSE),0)</f>
        <v>269</v>
      </c>
      <c r="BA27" s="29">
        <f>IFERROR(VLOOKUP(Table1[[#This Row],[SEG KEY LY]],'03Nov24_LY    '!$A$1:$J$784,7,FALSE),0)</f>
        <v>692</v>
      </c>
    </row>
    <row r="28" spans="1:53" x14ac:dyDescent="0.25">
      <c r="A28" s="52" t="str">
        <f>Table1[[#This Row],[FROM_CITY]]&amp;Table1[[#This Row],[TO_CITY]]&amp;Table1[[#This Row],[Month]]</f>
        <v>CMBICNDec-2024</v>
      </c>
      <c r="B28" s="52" t="str">
        <f>Table1[[#This Row],[FROM_CITY]]&amp;Table1[[#This Row],[TO_CITY]]&amp;Table1[[#This Row],[MonthM_LY]]</f>
        <v>CMBICNDec-2023</v>
      </c>
      <c r="C28" s="44" t="s">
        <v>189</v>
      </c>
      <c r="D28" s="2">
        <v>2024</v>
      </c>
      <c r="E28" s="2" t="s">
        <v>188</v>
      </c>
      <c r="F28" t="s">
        <v>10</v>
      </c>
      <c r="G28" s="2" t="s">
        <v>30</v>
      </c>
      <c r="H28" t="s">
        <v>13</v>
      </c>
      <c r="I28">
        <v>1593</v>
      </c>
      <c r="J28">
        <v>538438.42000000016</v>
      </c>
      <c r="K28" s="29">
        <f>VLOOKUP(Table1[[#This Row],[SEG KEY]],'29Dec24_TY  '!$A$1:$M$786,11,FALSE)</f>
        <v>9183645</v>
      </c>
      <c r="L28" s="29">
        <f>VLOOKUP(Table1[[#This Row],[SEG KEY LY]],'29Dec24_LY'!$A$1:$M$784,11,FALSE)</f>
        <v>11754835</v>
      </c>
      <c r="M28" s="55">
        <f>VLOOKUP(Table1[[#This Row],[SEG KEY]],'29Dec24_TY  '!$A$1:$M$786,12,FALSE)</f>
        <v>5.8630143042332335E-2</v>
      </c>
      <c r="N28" s="55">
        <f>VLOOKUP(Table1[[#This Row],[SEG KEY LY]],'29Dec24_LY'!$A$1:$M$784,12,FALSE)</f>
        <v>9.5247813346593116E-2</v>
      </c>
      <c r="O28" s="29">
        <f>IFERROR(VLOOKUP(Table1[[#This Row],[SEG KEY LY]],'LY AVG FARE ACT'!$A$1:$G$791,5,FALSE),0)</f>
        <v>1897</v>
      </c>
      <c r="P28" s="29">
        <f>IFERROR(VLOOKUP(Table1[[#This Row],[SEG KEY LY]],'LY AVG FARE ACT'!$A$1:$F$5000,6,FALSE),0)</f>
        <v>1133449.8264005517</v>
      </c>
      <c r="Q28" s="29">
        <f>IFERROR(VLOOKUP(Table1[[#This Row],[SEG KEY LY]],'LY AVG FARE ACT'!$A$1:$G$5000,7,FALSE),0)</f>
        <v>597.49595487641102</v>
      </c>
      <c r="R28" s="47">
        <f>VLOOKUP(Table1[[#This Row],[SEG KEY]],'29Dec24_TY  '!$A$1:$M$786,13,FALSE)</f>
        <v>338.00277463904592</v>
      </c>
      <c r="S28" s="47">
        <f>VLOOKUP(Table1[[#This Row],[SEG KEY LY]],'29Dec24_LY'!$A$1:$M$784,13,FALSE)</f>
        <v>549.10364394310932</v>
      </c>
      <c r="T28" s="29">
        <f>VLOOKUP(Table1[[#This Row],[SEG KEY]],'22Dec24_TY '!$A$1:$M$786,13,FALSE)</f>
        <v>336.70542275905922</v>
      </c>
      <c r="U28" s="29">
        <f>VLOOKUP(Table1[[#This Row],[SEG KEY LY]],'22Dec24_LY '!$A$2:$M$784,13,FALSE)</f>
        <v>539.03989538754149</v>
      </c>
      <c r="V28" s="29">
        <f>VLOOKUP(Table1[[#This Row],[SEG KEY]],'15Dec24_TY'!$A$1:$M$786,13,FALSE)</f>
        <v>337.34834331337328</v>
      </c>
      <c r="W28" s="29">
        <f>VLOOKUP(Table1[[#This Row],[SEG KEY LY]],'15Dec24_LY'!$A$1:$M$784,13,FALSE)</f>
        <v>499.10833753148626</v>
      </c>
      <c r="X28" s="29">
        <f>VLOOKUP(Table1[[#This Row],[SEG KEY]],'08Dec24_TY'!$A$1:$M$786,13,FALSE)</f>
        <v>338.7192391304348</v>
      </c>
      <c r="Y28" s="29">
        <f>VLOOKUP(Table1[[#This Row],[SEG KEY LY]],'08Dec24_LY'!$A$1:$M$784,13,FALSE)</f>
        <v>456.24790382244163</v>
      </c>
      <c r="Z28" s="29">
        <f>VLOOKUP(Table1[[#This Row],[SEG KEY]],'01Dec24_TY'!$A$1:$M$786,13,FALSE)</f>
        <v>316.09333333333348</v>
      </c>
      <c r="AA28" s="29">
        <f>VLOOKUP(Table1[[#This Row],[SEG KEY LY]],'01Dec24_LY'!$A$1:$M$784,13,FALSE)</f>
        <v>397.99626003210261</v>
      </c>
      <c r="AB28" s="29">
        <f>VLOOKUP(Table1[[#This Row],[SEG KEY]],'24Nov24_TY'!$A$1:$M$786,13,FALSE)</f>
        <v>287.94456848030018</v>
      </c>
      <c r="AC28" s="29">
        <f>VLOOKUP(Table1[[#This Row],[SEG KEY LY]],'24Nov24_LY'!$A$1:$M$784,13,FALSE)</f>
        <v>329.07403688524579</v>
      </c>
      <c r="AD28" s="29">
        <f>VLOOKUP(Table1[[#This Row],[SEG KEY]],'17Nov24_TY'!$A$1:$M$786,13,FALSE)</f>
        <v>289.18098776223786</v>
      </c>
      <c r="AE28" s="29">
        <f>VLOOKUP(Table1[[#This Row],[SEG KEY LY]],'17Nov24_LY'!$A$1:$M$784,13,FALSE)</f>
        <v>322.87253615127895</v>
      </c>
      <c r="AF28" s="29">
        <f>VLOOKUP(Table1[[#This Row],[SEG KEY]],'10Nov24_TY   '!$A$1:$M$786,13,FALSE)</f>
        <v>293.07543094496367</v>
      </c>
      <c r="AG28" s="29">
        <f>VLOOKUP(Table1[[#This Row],[SEG KEY LY]],'10Nov24_LY   '!$A$1:$M$784,13,FALSE)</f>
        <v>328.46186596583442</v>
      </c>
      <c r="AH28" s="29">
        <f>IFERROR(VLOOKUP(Table1[[#This Row],[SEG KEY]],'03Nov24_TY   '!A156:M941,13,FALSE),0)</f>
        <v>290.95162684869172</v>
      </c>
      <c r="AI28" s="29">
        <f>IFERROR(VLOOKUP(Table1[[#This Row],[SEG KEY LY]],'03Nov24_LY    '!$A$1:$M$784,13,FALSE),0)</f>
        <v>323.79016819571871</v>
      </c>
      <c r="AJ28" s="47">
        <f>VLOOKUP(Table1[[#This Row],[SEG KEY]],'29Dec24_TY  '!$A$1:$M$786,7,FALSE)</f>
        <v>1593</v>
      </c>
      <c r="AK28" s="47">
        <f>VLOOKUP(Table1[[#This Row],[SEG KEY LY]],'29Dec24_LY'!$A$1:$M$784,7,FALSE)</f>
        <v>2039</v>
      </c>
      <c r="AL28" s="29">
        <f>VLOOKUP(Table1[[#This Row],[SEG KEY]],'22Dec24_TY '!$A$1:$M$786,7,FALSE)</f>
        <v>1573</v>
      </c>
      <c r="AM28" s="29">
        <f>VLOOKUP(Table1[[#This Row],[SEG KEY LY]],'22Dec24_LY '!$A$1:$M$486,7,FALSE)</f>
        <v>2103</v>
      </c>
      <c r="AN28" s="29">
        <f>VLOOKUP(Table1[[#This Row],[SEG KEY]],'15Dec24_TY'!$A$1:$M$786,7,FALSE)</f>
        <v>1503</v>
      </c>
      <c r="AO28" s="29">
        <f>VLOOKUP(Table1[[#This Row],[SEG KEY LY]],'15Dec24_LY'!$A$1:$M$784,7,FALSE)</f>
        <v>1985</v>
      </c>
      <c r="AP28" s="29">
        <f>VLOOKUP(Table1[[#This Row],[SEG KEY]],'08Dec24_TY'!$A$1:$M$786,7,FALSE)</f>
        <v>1380</v>
      </c>
      <c r="AQ28" s="29">
        <f>VLOOKUP(Table1[[#This Row],[SEG KEY LY]],'08Dec24_LY'!$A$1:$M$784,7,FALSE)</f>
        <v>1622</v>
      </c>
      <c r="AR28" s="29">
        <f>VLOOKUP(Table1[[#This Row],[SEG KEY]],'01Dec24_TY'!$A$1:$M$786,7,FALSE)</f>
        <v>1218</v>
      </c>
      <c r="AS28" s="29">
        <f>VLOOKUP(Table1[[#This Row],[SEG KEY LY]],'01Dec24_LY'!$A$1:$M$784,7,FALSE)</f>
        <v>1246</v>
      </c>
      <c r="AT28" s="29">
        <f>VLOOKUP(Table1[[#This Row],[SEG KEY]],'24Nov24_TY'!$A$1:$M$786,7,FALSE)</f>
        <v>1066</v>
      </c>
      <c r="AU28" s="29">
        <f>VLOOKUP(Table1[[#This Row],[SEG KEY LY]],'24Nov24_LY'!$A$1:$M$784,7,FALSE)</f>
        <v>976</v>
      </c>
      <c r="AV28" s="29">
        <f>VLOOKUP(Table1[[#This Row],[SEG KEY]],'17Nov24_TY'!$A$1:$M$786,7,FALSE)</f>
        <v>1144</v>
      </c>
      <c r="AW28" s="29">
        <f>VLOOKUP(Table1[[#This Row],[SEG KEY LY]],'17Nov24_LY'!$A$1:$M$784,7,FALSE)</f>
        <v>899</v>
      </c>
      <c r="AX28" s="29">
        <f>VLOOKUP(Table1[[#This Row],[SEG KEY]],'10Nov24_TY   '!$A$1:$K$786,7,FALSE)</f>
        <v>963</v>
      </c>
      <c r="AY28" s="29">
        <f>VLOOKUP(Table1[[#This Row],[SEG KEY LY]],'10Nov24_LY   '!$A$1:$J$784,7,FALSE)</f>
        <v>761</v>
      </c>
      <c r="AZ28" s="29">
        <f>IFERROR(VLOOKUP(Table1[[#This Row],[SEG KEY]],'03Nov24_TY   '!$A$1:$J$786,7,FALSE),0)</f>
        <v>879</v>
      </c>
      <c r="BA28" s="29">
        <f>IFERROR(VLOOKUP(Table1[[#This Row],[SEG KEY LY]],'03Nov24_LY    '!$A$1:$J$784,7,FALSE),0)</f>
        <v>654</v>
      </c>
    </row>
    <row r="29" spans="1:53" x14ac:dyDescent="0.25">
      <c r="A29" s="52" t="str">
        <f>Table1[[#This Row],[FROM_CITY]]&amp;Table1[[#This Row],[TO_CITY]]&amp;Table1[[#This Row],[Month]]</f>
        <v>CMBIXMDec-2024</v>
      </c>
      <c r="B29" s="52" t="str">
        <f>Table1[[#This Row],[FROM_CITY]]&amp;Table1[[#This Row],[TO_CITY]]&amp;Table1[[#This Row],[MonthM_LY]]</f>
        <v>CMBIXMDec-2023</v>
      </c>
      <c r="C29" s="44" t="s">
        <v>189</v>
      </c>
      <c r="D29" s="2">
        <v>2024</v>
      </c>
      <c r="E29" s="2" t="s">
        <v>188</v>
      </c>
      <c r="F29" t="s">
        <v>10</v>
      </c>
      <c r="G29" s="2" t="s">
        <v>31</v>
      </c>
      <c r="H29" t="s">
        <v>15</v>
      </c>
      <c r="I29">
        <v>2627</v>
      </c>
      <c r="J29">
        <v>152220.78000000009</v>
      </c>
      <c r="K29" s="29">
        <f>VLOOKUP(Table1[[#This Row],[SEG KEY]],'29Dec24_TY  '!$A$1:$M$786,11,FALSE)</f>
        <v>929958</v>
      </c>
      <c r="L29" s="29">
        <f>VLOOKUP(Table1[[#This Row],[SEG KEY LY]],'29Dec24_LY'!$A$1:$M$784,11,FALSE)</f>
        <v>642156</v>
      </c>
      <c r="M29" s="55">
        <f>VLOOKUP(Table1[[#This Row],[SEG KEY]],'29Dec24_TY  '!$A$1:$M$786,12,FALSE)</f>
        <v>0.16368565031969196</v>
      </c>
      <c r="N29" s="55">
        <f>VLOOKUP(Table1[[#This Row],[SEG KEY LY]],'29Dec24_LY'!$A$1:$M$784,12,FALSE)</f>
        <v>0.19433259208042911</v>
      </c>
      <c r="O29" s="29">
        <f>IFERROR(VLOOKUP(Table1[[#This Row],[SEG KEY LY]],'LY AVG FARE ACT'!$A$1:$G$791,5,FALSE),0)</f>
        <v>1973</v>
      </c>
      <c r="P29" s="29">
        <f>IFERROR(VLOOKUP(Table1[[#This Row],[SEG KEY LY]],'LY AVG FARE ACT'!$A$1:$F$5000,6,FALSE),0)</f>
        <v>139537.92290743138</v>
      </c>
      <c r="Q29" s="29">
        <f>IFERROR(VLOOKUP(Table1[[#This Row],[SEG KEY LY]],'LY AVG FARE ACT'!$A$1:$G$5000,7,FALSE),0)</f>
        <v>70.723731833467497</v>
      </c>
      <c r="R29" s="47">
        <f>VLOOKUP(Table1[[#This Row],[SEG KEY]],'29Dec24_TY  '!$A$1:$M$786,13,FALSE)</f>
        <v>57.944720213170953</v>
      </c>
      <c r="S29" s="47">
        <f>VLOOKUP(Table1[[#This Row],[SEG KEY LY]],'29Dec24_LY'!$A$1:$M$784,13,FALSE)</f>
        <v>68.7937375964719</v>
      </c>
      <c r="T29" s="29">
        <f>VLOOKUP(Table1[[#This Row],[SEG KEY]],'22Dec24_TY '!$A$1:$M$786,13,FALSE)</f>
        <v>56.975070649979848</v>
      </c>
      <c r="U29" s="29">
        <f>VLOOKUP(Table1[[#This Row],[SEG KEY LY]],'22Dec24_LY '!$A$2:$M$784,13,FALSE)</f>
        <v>67.842327229769637</v>
      </c>
      <c r="V29" s="29">
        <f>VLOOKUP(Table1[[#This Row],[SEG KEY]],'15Dec24_TY'!$A$1:$M$786,13,FALSE)</f>
        <v>55.092408216783191</v>
      </c>
      <c r="W29" s="29">
        <f>VLOOKUP(Table1[[#This Row],[SEG KEY LY]],'15Dec24_LY'!$A$1:$M$784,13,FALSE)</f>
        <v>66.939700130378043</v>
      </c>
      <c r="X29" s="29">
        <f>VLOOKUP(Table1[[#This Row],[SEG KEY]],'08Dec24_TY'!$A$1:$M$786,13,FALSE)</f>
        <v>54.540477453580905</v>
      </c>
      <c r="Y29" s="29">
        <f>VLOOKUP(Table1[[#This Row],[SEG KEY LY]],'08Dec24_LY'!$A$1:$M$784,13,FALSE)</f>
        <v>64.787326241134693</v>
      </c>
      <c r="Z29" s="29">
        <f>VLOOKUP(Table1[[#This Row],[SEG KEY]],'01Dec24_TY'!$A$1:$M$786,13,FALSE)</f>
        <v>53.448310810810852</v>
      </c>
      <c r="AA29" s="29">
        <f>VLOOKUP(Table1[[#This Row],[SEG KEY LY]],'01Dec24_LY'!$A$1:$M$784,13,FALSE)</f>
        <v>62.445826972010195</v>
      </c>
      <c r="AB29" s="29">
        <f>VLOOKUP(Table1[[#This Row],[SEG KEY]],'24Nov24_TY'!$A$1:$M$786,13,FALSE)</f>
        <v>51.268161290322553</v>
      </c>
      <c r="AC29" s="29">
        <f>VLOOKUP(Table1[[#This Row],[SEG KEY LY]],'24Nov24_LY'!$A$1:$M$784,13,FALSE)</f>
        <v>60.844360400444934</v>
      </c>
      <c r="AD29" s="29">
        <f>VLOOKUP(Table1[[#This Row],[SEG KEY]],'17Nov24_TY'!$A$1:$M$786,13,FALSE)</f>
        <v>50.768481141692121</v>
      </c>
      <c r="AE29" s="29">
        <f>VLOOKUP(Table1[[#This Row],[SEG KEY LY]],'17Nov24_LY'!$A$1:$M$784,13,FALSE)</f>
        <v>58.588564650059354</v>
      </c>
      <c r="AF29" s="29">
        <f>VLOOKUP(Table1[[#This Row],[SEG KEY]],'10Nov24_TY   '!$A$1:$M$786,13,FALSE)</f>
        <v>48.755736040609136</v>
      </c>
      <c r="AG29" s="29">
        <f>VLOOKUP(Table1[[#This Row],[SEG KEY LY]],'10Nov24_LY   '!$A$1:$M$784,13,FALSE)</f>
        <v>59.384557142857133</v>
      </c>
      <c r="AH29" s="29">
        <f>IFERROR(VLOOKUP(Table1[[#This Row],[SEG KEY]],'03Nov24_TY   '!A157:M942,13,FALSE),0)</f>
        <v>49.19072580645161</v>
      </c>
      <c r="AI29" s="29">
        <f>IFERROR(VLOOKUP(Table1[[#This Row],[SEG KEY LY]],'03Nov24_LY    '!$A$1:$M$784,13,FALSE),0)</f>
        <v>55.277681992337165</v>
      </c>
      <c r="AJ29" s="47">
        <f>VLOOKUP(Table1[[#This Row],[SEG KEY]],'29Dec24_TY  '!$A$1:$M$786,7,FALSE)</f>
        <v>2627</v>
      </c>
      <c r="AK29" s="47">
        <f>VLOOKUP(Table1[[#This Row],[SEG KEY LY]],'29Dec24_LY'!$A$1:$M$784,7,FALSE)</f>
        <v>1814</v>
      </c>
      <c r="AL29" s="29">
        <f>VLOOKUP(Table1[[#This Row],[SEG KEY]],'22Dec24_TY '!$A$1:$M$786,7,FALSE)</f>
        <v>2477</v>
      </c>
      <c r="AM29" s="29">
        <f>VLOOKUP(Table1[[#This Row],[SEG KEY LY]],'22Dec24_LY '!$A$1:$M$486,7,FALSE)</f>
        <v>1693</v>
      </c>
      <c r="AN29" s="29">
        <f>VLOOKUP(Table1[[#This Row],[SEG KEY]],'15Dec24_TY'!$A$1:$M$786,7,FALSE)</f>
        <v>2288</v>
      </c>
      <c r="AO29" s="29">
        <f>VLOOKUP(Table1[[#This Row],[SEG KEY LY]],'15Dec24_LY'!$A$1:$M$784,7,FALSE)</f>
        <v>1534</v>
      </c>
      <c r="AP29" s="29">
        <f>VLOOKUP(Table1[[#This Row],[SEG KEY]],'08Dec24_TY'!$A$1:$M$786,7,FALSE)</f>
        <v>1885</v>
      </c>
      <c r="AQ29" s="29">
        <f>VLOOKUP(Table1[[#This Row],[SEG KEY LY]],'08Dec24_LY'!$A$1:$M$784,7,FALSE)</f>
        <v>1410</v>
      </c>
      <c r="AR29" s="29">
        <f>VLOOKUP(Table1[[#This Row],[SEG KEY]],'01Dec24_TY'!$A$1:$M$786,7,FALSE)</f>
        <v>1480</v>
      </c>
      <c r="AS29" s="29">
        <f>VLOOKUP(Table1[[#This Row],[SEG KEY LY]],'01Dec24_LY'!$A$1:$M$784,7,FALSE)</f>
        <v>1179</v>
      </c>
      <c r="AT29" s="29">
        <f>VLOOKUP(Table1[[#This Row],[SEG KEY]],'24Nov24_TY'!$A$1:$M$786,7,FALSE)</f>
        <v>1240</v>
      </c>
      <c r="AU29" s="29">
        <f>VLOOKUP(Table1[[#This Row],[SEG KEY LY]],'24Nov24_LY'!$A$1:$M$784,7,FALSE)</f>
        <v>899</v>
      </c>
      <c r="AV29" s="29">
        <f>VLOOKUP(Table1[[#This Row],[SEG KEY]],'17Nov24_TY'!$A$1:$M$786,7,FALSE)</f>
        <v>981</v>
      </c>
      <c r="AW29" s="29">
        <f>VLOOKUP(Table1[[#This Row],[SEG KEY LY]],'17Nov24_LY'!$A$1:$M$784,7,FALSE)</f>
        <v>843</v>
      </c>
      <c r="AX29" s="29">
        <f>VLOOKUP(Table1[[#This Row],[SEG KEY]],'10Nov24_TY   '!$A$1:$K$786,7,FALSE)</f>
        <v>788</v>
      </c>
      <c r="AY29" s="29">
        <f>VLOOKUP(Table1[[#This Row],[SEG KEY LY]],'10Nov24_LY   '!$A$1:$J$784,7,FALSE)</f>
        <v>700</v>
      </c>
      <c r="AZ29" s="29">
        <f>IFERROR(VLOOKUP(Table1[[#This Row],[SEG KEY]],'03Nov24_TY   '!$A$1:$J$786,7,FALSE),0)</f>
        <v>620</v>
      </c>
      <c r="BA29" s="29">
        <f>IFERROR(VLOOKUP(Table1[[#This Row],[SEG KEY LY]],'03Nov24_LY    '!$A$1:$J$784,7,FALSE),0)</f>
        <v>522</v>
      </c>
    </row>
    <row r="30" spans="1:53" x14ac:dyDescent="0.25">
      <c r="A30" s="52" t="str">
        <f>Table1[[#This Row],[FROM_CITY]]&amp;Table1[[#This Row],[TO_CITY]]&amp;Table1[[#This Row],[Month]]</f>
        <v>CMBKHIDec-2024</v>
      </c>
      <c r="B30" s="52" t="str">
        <f>Table1[[#This Row],[FROM_CITY]]&amp;Table1[[#This Row],[TO_CITY]]&amp;Table1[[#This Row],[MonthM_LY]]</f>
        <v>CMBKHIDec-2023</v>
      </c>
      <c r="C30" s="44" t="s">
        <v>189</v>
      </c>
      <c r="D30" s="2">
        <v>2024</v>
      </c>
      <c r="E30" s="2" t="s">
        <v>188</v>
      </c>
      <c r="F30" t="s">
        <v>10</v>
      </c>
      <c r="G30" s="2" t="s">
        <v>32</v>
      </c>
      <c r="H30" t="s">
        <v>15</v>
      </c>
      <c r="I30">
        <v>1768</v>
      </c>
      <c r="J30">
        <v>329812.35999999993</v>
      </c>
      <c r="K30" s="29">
        <f>VLOOKUP(Table1[[#This Row],[SEG KEY]],'29Dec24_TY  '!$A$1:$M$786,11,FALSE)</f>
        <v>4267952</v>
      </c>
      <c r="L30" s="29">
        <f>VLOOKUP(Table1[[#This Row],[SEG KEY LY]],'29Dec24_LY'!$A$1:$M$784,11,FALSE)</f>
        <v>4494868</v>
      </c>
      <c r="M30" s="55">
        <f>VLOOKUP(Table1[[#This Row],[SEG KEY]],'29Dec24_TY  '!$A$1:$M$786,12,FALSE)</f>
        <v>7.7276492331685057E-2</v>
      </c>
      <c r="N30" s="55">
        <f>VLOOKUP(Table1[[#This Row],[SEG KEY LY]],'29Dec24_LY'!$A$1:$M$784,12,FALSE)</f>
        <v>8.8951241727231997E-2</v>
      </c>
      <c r="O30" s="29">
        <f>IFERROR(VLOOKUP(Table1[[#This Row],[SEG KEY LY]],'LY AVG FARE ACT'!$A$1:$G$791,5,FALSE),0)</f>
        <v>1618</v>
      </c>
      <c r="P30" s="29">
        <f>IFERROR(VLOOKUP(Table1[[#This Row],[SEG KEY LY]],'LY AVG FARE ACT'!$A$1:$F$5000,6,FALSE),0)</f>
        <v>366056.25886672747</v>
      </c>
      <c r="Q30" s="29">
        <f>IFERROR(VLOOKUP(Table1[[#This Row],[SEG KEY LY]],'LY AVG FARE ACT'!$A$1:$G$5000,7,FALSE),0)</f>
        <v>226.23996221676606</v>
      </c>
      <c r="R30" s="47">
        <f>VLOOKUP(Table1[[#This Row],[SEG KEY]],'29Dec24_TY  '!$A$1:$M$786,13,FALSE)</f>
        <v>186.54545248868774</v>
      </c>
      <c r="S30" s="47">
        <f>VLOOKUP(Table1[[#This Row],[SEG KEY LY]],'29Dec24_LY'!$A$1:$M$784,13,FALSE)</f>
        <v>214.72829752953805</v>
      </c>
      <c r="T30" s="29">
        <f>VLOOKUP(Table1[[#This Row],[SEG KEY]],'22Dec24_TY '!$A$1:$M$786,13,FALSE)</f>
        <v>184.43859020310632</v>
      </c>
      <c r="U30" s="29">
        <f>VLOOKUP(Table1[[#This Row],[SEG KEY LY]],'22Dec24_LY '!$A$2:$M$784,13,FALSE)</f>
        <v>214.6319803600654</v>
      </c>
      <c r="V30" s="29">
        <f>VLOOKUP(Table1[[#This Row],[SEG KEY]],'15Dec24_TY'!$A$1:$M$786,13,FALSE)</f>
        <v>182.12777994791671</v>
      </c>
      <c r="W30" s="29">
        <f>VLOOKUP(Table1[[#This Row],[SEG KEY LY]],'15Dec24_LY'!$A$1:$M$784,13,FALSE)</f>
        <v>212.36877202349163</v>
      </c>
      <c r="X30" s="29">
        <f>VLOOKUP(Table1[[#This Row],[SEG KEY]],'08Dec24_TY'!$A$1:$M$786,13,FALSE)</f>
        <v>178.82270430906382</v>
      </c>
      <c r="Y30" s="29">
        <f>VLOOKUP(Table1[[#This Row],[SEG KEY LY]],'08Dec24_LY'!$A$1:$M$784,13,FALSE)</f>
        <v>207.36177236693084</v>
      </c>
      <c r="Z30" s="29">
        <f>VLOOKUP(Table1[[#This Row],[SEG KEY]],'01Dec24_TY'!$A$1:$M$786,13,FALSE)</f>
        <v>180.25987084870835</v>
      </c>
      <c r="AA30" s="29">
        <f>VLOOKUP(Table1[[#This Row],[SEG KEY LY]],'01Dec24_LY'!$A$1:$M$784,13,FALSE)</f>
        <v>203.83831719128327</v>
      </c>
      <c r="AB30" s="29">
        <f>VLOOKUP(Table1[[#This Row],[SEG KEY]],'24Nov24_TY'!$A$1:$M$786,13,FALSE)</f>
        <v>178.69626696832566</v>
      </c>
      <c r="AC30" s="29">
        <f>VLOOKUP(Table1[[#This Row],[SEG KEY LY]],'24Nov24_LY'!$A$1:$M$784,13,FALSE)</f>
        <v>200.20656493506488</v>
      </c>
      <c r="AD30" s="29">
        <f>VLOOKUP(Table1[[#This Row],[SEG KEY]],'17Nov24_TY'!$A$1:$M$786,13,FALSE)</f>
        <v>178.77451006711408</v>
      </c>
      <c r="AE30" s="29">
        <f>VLOOKUP(Table1[[#This Row],[SEG KEY LY]],'17Nov24_LY'!$A$1:$M$784,13,FALSE)</f>
        <v>198.54222301136357</v>
      </c>
      <c r="AF30" s="29">
        <f>VLOOKUP(Table1[[#This Row],[SEG KEY]],'10Nov24_TY   '!$A$1:$M$786,13,FALSE)</f>
        <v>181.56234276729569</v>
      </c>
      <c r="AG30" s="29">
        <f>VLOOKUP(Table1[[#This Row],[SEG KEY LY]],'10Nov24_LY   '!$A$1:$M$784,13,FALSE)</f>
        <v>196.7297513187641</v>
      </c>
      <c r="AH30" s="29">
        <f>IFERROR(VLOOKUP(Table1[[#This Row],[SEG KEY]],'03Nov24_TY   '!A158:M943,13,FALSE),0)</f>
        <v>182.27114922813044</v>
      </c>
      <c r="AI30" s="29">
        <f>IFERROR(VLOOKUP(Table1[[#This Row],[SEG KEY LY]],'03Nov24_LY    '!$A$1:$M$784,13,FALSE),0)</f>
        <v>195.91588748019015</v>
      </c>
      <c r="AJ30" s="47">
        <f>VLOOKUP(Table1[[#This Row],[SEG KEY]],'29Dec24_TY  '!$A$1:$M$786,7,FALSE)</f>
        <v>1768</v>
      </c>
      <c r="AK30" s="47">
        <f>VLOOKUP(Table1[[#This Row],[SEG KEY LY]],'29Dec24_LY'!$A$1:$M$784,7,FALSE)</f>
        <v>1862</v>
      </c>
      <c r="AL30" s="29">
        <f>VLOOKUP(Table1[[#This Row],[SEG KEY]],'22Dec24_TY '!$A$1:$M$786,7,FALSE)</f>
        <v>1674</v>
      </c>
      <c r="AM30" s="29">
        <f>VLOOKUP(Table1[[#This Row],[SEG KEY LY]],'22Dec24_LY '!$A$1:$M$486,7,FALSE)</f>
        <v>1833</v>
      </c>
      <c r="AN30" s="29">
        <f>VLOOKUP(Table1[[#This Row],[SEG KEY]],'15Dec24_TY'!$A$1:$M$786,7,FALSE)</f>
        <v>1536</v>
      </c>
      <c r="AO30" s="29">
        <f>VLOOKUP(Table1[[#This Row],[SEG KEY LY]],'15Dec24_LY'!$A$1:$M$784,7,FALSE)</f>
        <v>1873</v>
      </c>
      <c r="AP30" s="29">
        <f>VLOOKUP(Table1[[#This Row],[SEG KEY]],'08Dec24_TY'!$A$1:$M$786,7,FALSE)</f>
        <v>1346</v>
      </c>
      <c r="AQ30" s="29">
        <f>VLOOKUP(Table1[[#This Row],[SEG KEY LY]],'08Dec24_LY'!$A$1:$M$784,7,FALSE)</f>
        <v>1766</v>
      </c>
      <c r="AR30" s="29">
        <f>VLOOKUP(Table1[[#This Row],[SEG KEY]],'01Dec24_TY'!$A$1:$M$786,7,FALSE)</f>
        <v>1084</v>
      </c>
      <c r="AS30" s="29">
        <f>VLOOKUP(Table1[[#This Row],[SEG KEY LY]],'01Dec24_LY'!$A$1:$M$784,7,FALSE)</f>
        <v>1652</v>
      </c>
      <c r="AT30" s="29">
        <f>VLOOKUP(Table1[[#This Row],[SEG KEY]],'24Nov24_TY'!$A$1:$M$786,7,FALSE)</f>
        <v>884</v>
      </c>
      <c r="AU30" s="29">
        <f>VLOOKUP(Table1[[#This Row],[SEG KEY LY]],'24Nov24_LY'!$A$1:$M$784,7,FALSE)</f>
        <v>1540</v>
      </c>
      <c r="AV30" s="29">
        <f>VLOOKUP(Table1[[#This Row],[SEG KEY]],'17Nov24_TY'!$A$1:$M$786,7,FALSE)</f>
        <v>745</v>
      </c>
      <c r="AW30" s="29">
        <f>VLOOKUP(Table1[[#This Row],[SEG KEY LY]],'17Nov24_LY'!$A$1:$M$784,7,FALSE)</f>
        <v>1408</v>
      </c>
      <c r="AX30" s="29">
        <f>VLOOKUP(Table1[[#This Row],[SEG KEY]],'10Nov24_TY   '!$A$1:$K$786,7,FALSE)</f>
        <v>636</v>
      </c>
      <c r="AY30" s="29">
        <f>VLOOKUP(Table1[[#This Row],[SEG KEY LY]],'10Nov24_LY   '!$A$1:$J$784,7,FALSE)</f>
        <v>1327</v>
      </c>
      <c r="AZ30" s="29">
        <f>IFERROR(VLOOKUP(Table1[[#This Row],[SEG KEY]],'03Nov24_TY   '!$A$1:$J$786,7,FALSE),0)</f>
        <v>583</v>
      </c>
      <c r="BA30" s="29">
        <f>IFERROR(VLOOKUP(Table1[[#This Row],[SEG KEY LY]],'03Nov24_LY    '!$A$1:$J$784,7,FALSE),0)</f>
        <v>1262</v>
      </c>
    </row>
    <row r="31" spans="1:53" x14ac:dyDescent="0.25">
      <c r="A31" s="52" t="str">
        <f>Table1[[#This Row],[FROM_CITY]]&amp;Table1[[#This Row],[TO_CITY]]&amp;Table1[[#This Row],[Month]]</f>
        <v>CMBKTMDec-2024</v>
      </c>
      <c r="B31" s="52" t="str">
        <f>Table1[[#This Row],[FROM_CITY]]&amp;Table1[[#This Row],[TO_CITY]]&amp;Table1[[#This Row],[MonthM_LY]]</f>
        <v>CMBKTMDec-2023</v>
      </c>
      <c r="C31" s="44" t="s">
        <v>189</v>
      </c>
      <c r="D31" s="2">
        <v>2024</v>
      </c>
      <c r="E31" s="2" t="s">
        <v>188</v>
      </c>
      <c r="F31" t="s">
        <v>10</v>
      </c>
      <c r="G31" s="2" t="s">
        <v>52</v>
      </c>
      <c r="H31" t="s">
        <v>15</v>
      </c>
      <c r="I31">
        <v>1965</v>
      </c>
      <c r="J31">
        <v>328061.11</v>
      </c>
      <c r="K31" s="29">
        <f>VLOOKUP(Table1[[#This Row],[SEG KEY]],'29Dec24_TY  '!$A$1:$M$786,11,FALSE)</f>
        <v>4623645</v>
      </c>
      <c r="L31" s="29">
        <f>VLOOKUP(Table1[[#This Row],[SEG KEY LY]],'29Dec24_LY'!$A$1:$M$784,11,FALSE)</f>
        <v>2675361</v>
      </c>
      <c r="M31" s="55">
        <f>VLOOKUP(Table1[[#This Row],[SEG KEY]],'29Dec24_TY  '!$A$1:$M$786,12,FALSE)</f>
        <v>7.0952919179565033E-2</v>
      </c>
      <c r="N31" s="55">
        <f>VLOOKUP(Table1[[#This Row],[SEG KEY LY]],'29Dec24_LY'!$A$1:$M$784,12,FALSE)</f>
        <v>8.1906269845452642E-2</v>
      </c>
      <c r="O31" s="29">
        <f>IFERROR(VLOOKUP(Table1[[#This Row],[SEG KEY LY]],'LY AVG FARE ACT'!$A$1:$G$791,5,FALSE),0)</f>
        <v>1048</v>
      </c>
      <c r="P31" s="29">
        <f>IFERROR(VLOOKUP(Table1[[#This Row],[SEG KEY LY]],'LY AVG FARE ACT'!$A$1:$F$5000,6,FALSE),0)</f>
        <v>208920.82713307784</v>
      </c>
      <c r="Q31" s="29">
        <f>IFERROR(VLOOKUP(Table1[[#This Row],[SEG KEY LY]],'LY AVG FARE ACT'!$A$1:$G$5000,7,FALSE),0)</f>
        <v>199.351934287288</v>
      </c>
      <c r="R31" s="47">
        <f>VLOOKUP(Table1[[#This Row],[SEG KEY]],'29Dec24_TY  '!$A$1:$M$786,13,FALSE)</f>
        <v>166.95221882951654</v>
      </c>
      <c r="S31" s="47">
        <f>VLOOKUP(Table1[[#This Row],[SEG KEY LY]],'29Dec24_LY'!$A$1:$M$784,13,FALSE)</f>
        <v>192.72545294635006</v>
      </c>
      <c r="T31" s="29">
        <f>VLOOKUP(Table1[[#This Row],[SEG KEY]],'22Dec24_TY '!$A$1:$M$786,13,FALSE)</f>
        <v>167.13035808320177</v>
      </c>
      <c r="U31" s="29">
        <f>VLOOKUP(Table1[[#This Row],[SEG KEY LY]],'22Dec24_LY '!$A$2:$M$784,13,FALSE)</f>
        <v>196.32931519699815</v>
      </c>
      <c r="V31" s="29">
        <f>VLOOKUP(Table1[[#This Row],[SEG KEY]],'15Dec24_TY'!$A$1:$M$786,13,FALSE)</f>
        <v>167.39466332776846</v>
      </c>
      <c r="W31" s="29">
        <f>VLOOKUP(Table1[[#This Row],[SEG KEY LY]],'15Dec24_LY'!$A$1:$M$784,13,FALSE)</f>
        <v>201.17543897216274</v>
      </c>
      <c r="X31" s="29">
        <f>VLOOKUP(Table1[[#This Row],[SEG KEY]],'08Dec24_TY'!$A$1:$M$786,13,FALSE)</f>
        <v>165.85886243386261</v>
      </c>
      <c r="Y31" s="29">
        <f>VLOOKUP(Table1[[#This Row],[SEG KEY LY]],'08Dec24_LY'!$A$1:$M$784,13,FALSE)</f>
        <v>195.63080796252933</v>
      </c>
      <c r="Z31" s="29">
        <f>VLOOKUP(Table1[[#This Row],[SEG KEY]],'01Dec24_TY'!$A$1:$M$786,13,FALSE)</f>
        <v>159.4927354627356</v>
      </c>
      <c r="AA31" s="29">
        <f>VLOOKUP(Table1[[#This Row],[SEG KEY LY]],'01Dec24_LY'!$A$1:$M$784,13,FALSE)</f>
        <v>195.29745864661649</v>
      </c>
      <c r="AB31" s="29">
        <f>VLOOKUP(Table1[[#This Row],[SEG KEY]],'24Nov24_TY'!$A$1:$M$786,13,FALSE)</f>
        <v>152.66989350372737</v>
      </c>
      <c r="AC31" s="29">
        <f>VLOOKUP(Table1[[#This Row],[SEG KEY LY]],'24Nov24_LY'!$A$1:$M$784,13,FALSE)</f>
        <v>207.91819599109132</v>
      </c>
      <c r="AD31" s="29">
        <f>VLOOKUP(Table1[[#This Row],[SEG KEY]],'17Nov24_TY'!$A$1:$M$786,13,FALSE)</f>
        <v>145.41034482758619</v>
      </c>
      <c r="AE31" s="29">
        <f>VLOOKUP(Table1[[#This Row],[SEG KEY LY]],'17Nov24_LY'!$A$1:$M$784,13,FALSE)</f>
        <v>202.53125000000003</v>
      </c>
      <c r="AF31" s="29">
        <f>VLOOKUP(Table1[[#This Row],[SEG KEY]],'10Nov24_TY   '!$A$1:$M$786,13,FALSE)</f>
        <v>146.39337288135582</v>
      </c>
      <c r="AG31" s="29">
        <f>VLOOKUP(Table1[[#This Row],[SEG KEY LY]],'10Nov24_LY   '!$A$1:$M$784,13,FALSE)</f>
        <v>200.17131386861317</v>
      </c>
      <c r="AH31" s="29">
        <f>IFERROR(VLOOKUP(Table1[[#This Row],[SEG KEY]],'03Nov24_TY   '!A159:M944,13,FALSE),0)</f>
        <v>155.50564476885651</v>
      </c>
      <c r="AI31" s="29">
        <f>IFERROR(VLOOKUP(Table1[[#This Row],[SEG KEY LY]],'03Nov24_LY    '!$A$1:$M$784,13,FALSE),0)</f>
        <v>197.09222707423586</v>
      </c>
      <c r="AJ31" s="47">
        <f>VLOOKUP(Table1[[#This Row],[SEG KEY]],'29Dec24_TY  '!$A$1:$M$786,7,FALSE)</f>
        <v>1965</v>
      </c>
      <c r="AK31" s="47">
        <f>VLOOKUP(Table1[[#This Row],[SEG KEY LY]],'29Dec24_LY'!$A$1:$M$784,7,FALSE)</f>
        <v>1137</v>
      </c>
      <c r="AL31" s="29">
        <f>VLOOKUP(Table1[[#This Row],[SEG KEY]],'22Dec24_TY '!$A$1:$M$786,7,FALSE)</f>
        <v>1899</v>
      </c>
      <c r="AM31" s="29">
        <f>VLOOKUP(Table1[[#This Row],[SEG KEY LY]],'22Dec24_LY '!$A$1:$M$486,7,FALSE)</f>
        <v>1066</v>
      </c>
      <c r="AN31" s="29">
        <f>VLOOKUP(Table1[[#This Row],[SEG KEY]],'15Dec24_TY'!$A$1:$M$786,7,FALSE)</f>
        <v>1797</v>
      </c>
      <c r="AO31" s="29">
        <f>VLOOKUP(Table1[[#This Row],[SEG KEY LY]],'15Dec24_LY'!$A$1:$M$784,7,FALSE)</f>
        <v>934</v>
      </c>
      <c r="AP31" s="29">
        <f>VLOOKUP(Table1[[#This Row],[SEG KEY]],'08Dec24_TY'!$A$1:$M$786,7,FALSE)</f>
        <v>1512</v>
      </c>
      <c r="AQ31" s="29">
        <f>VLOOKUP(Table1[[#This Row],[SEG KEY LY]],'08Dec24_LY'!$A$1:$M$784,7,FALSE)</f>
        <v>854</v>
      </c>
      <c r="AR31" s="29">
        <f>VLOOKUP(Table1[[#This Row],[SEG KEY]],'01Dec24_TY'!$A$1:$M$786,7,FALSE)</f>
        <v>1221</v>
      </c>
      <c r="AS31" s="29">
        <f>VLOOKUP(Table1[[#This Row],[SEG KEY LY]],'01Dec24_LY'!$A$1:$M$784,7,FALSE)</f>
        <v>665</v>
      </c>
      <c r="AT31" s="29">
        <f>VLOOKUP(Table1[[#This Row],[SEG KEY]],'24Nov24_TY'!$A$1:$M$786,7,FALSE)</f>
        <v>939</v>
      </c>
      <c r="AU31" s="29">
        <f>VLOOKUP(Table1[[#This Row],[SEG KEY LY]],'24Nov24_LY'!$A$1:$M$784,7,FALSE)</f>
        <v>449</v>
      </c>
      <c r="AV31" s="29">
        <f>VLOOKUP(Table1[[#This Row],[SEG KEY]],'17Nov24_TY'!$A$1:$M$786,7,FALSE)</f>
        <v>754</v>
      </c>
      <c r="AW31" s="29">
        <f>VLOOKUP(Table1[[#This Row],[SEG KEY LY]],'17Nov24_LY'!$A$1:$M$784,7,FALSE)</f>
        <v>360</v>
      </c>
      <c r="AX31" s="29">
        <f>VLOOKUP(Table1[[#This Row],[SEG KEY]],'10Nov24_TY   '!$A$1:$K$786,7,FALSE)</f>
        <v>590</v>
      </c>
      <c r="AY31" s="29">
        <f>VLOOKUP(Table1[[#This Row],[SEG KEY LY]],'10Nov24_LY   '!$A$1:$J$784,7,FALSE)</f>
        <v>274</v>
      </c>
      <c r="AZ31" s="29">
        <f>IFERROR(VLOOKUP(Table1[[#This Row],[SEG KEY]],'03Nov24_TY   '!$A$1:$J$786,7,FALSE),0)</f>
        <v>411</v>
      </c>
      <c r="BA31" s="29">
        <f>IFERROR(VLOOKUP(Table1[[#This Row],[SEG KEY LY]],'03Nov24_LY    '!$A$1:$J$784,7,FALSE),0)</f>
        <v>229</v>
      </c>
    </row>
    <row r="32" spans="1:53" x14ac:dyDescent="0.25">
      <c r="A32" s="52" t="str">
        <f>Table1[[#This Row],[FROM_CITY]]&amp;Table1[[#This Row],[TO_CITY]]&amp;Table1[[#This Row],[Month]]</f>
        <v>CMBKULDec-2024</v>
      </c>
      <c r="B32" s="52" t="str">
        <f>Table1[[#This Row],[FROM_CITY]]&amp;Table1[[#This Row],[TO_CITY]]&amp;Table1[[#This Row],[MonthM_LY]]</f>
        <v>CMBKULDec-2023</v>
      </c>
      <c r="C32" s="44" t="s">
        <v>189</v>
      </c>
      <c r="D32" s="2">
        <v>2024</v>
      </c>
      <c r="E32" s="2" t="s">
        <v>188</v>
      </c>
      <c r="F32" t="s">
        <v>10</v>
      </c>
      <c r="G32" s="2" t="s">
        <v>33</v>
      </c>
      <c r="H32" t="s">
        <v>13</v>
      </c>
      <c r="I32">
        <v>5830</v>
      </c>
      <c r="J32">
        <v>867936.43000000063</v>
      </c>
      <c r="K32" s="29">
        <f>VLOOKUP(Table1[[#This Row],[SEG KEY]],'29Dec24_TY  '!$A$1:$M$786,11,FALSE)</f>
        <v>14335970</v>
      </c>
      <c r="L32" s="29">
        <f>VLOOKUP(Table1[[#This Row],[SEG KEY LY]],'29Dec24_LY'!$A$1:$M$784,11,FALSE)</f>
        <v>9833541</v>
      </c>
      <c r="M32" s="55">
        <f>VLOOKUP(Table1[[#This Row],[SEG KEY]],'29Dec24_TY  '!$A$1:$M$786,12,FALSE)</f>
        <v>6.0542567402136073E-2</v>
      </c>
      <c r="N32" s="55">
        <f>VLOOKUP(Table1[[#This Row],[SEG KEY LY]],'29Dec24_LY'!$A$1:$M$784,12,FALSE)</f>
        <v>6.851847772841943E-2</v>
      </c>
      <c r="O32" s="29">
        <f>IFERROR(VLOOKUP(Table1[[#This Row],[SEG KEY LY]],'LY AVG FARE ACT'!$A$1:$G$791,5,FALSE),0)</f>
        <v>4243</v>
      </c>
      <c r="P32" s="29">
        <f>IFERROR(VLOOKUP(Table1[[#This Row],[SEG KEY LY]],'LY AVG FARE ACT'!$A$1:$F$5000,6,FALSE),0)</f>
        <v>773967.60883646354</v>
      </c>
      <c r="Q32" s="29">
        <f>IFERROR(VLOOKUP(Table1[[#This Row],[SEG KEY LY]],'LY AVG FARE ACT'!$A$1:$G$5000,7,FALSE),0)</f>
        <v>182.41046637672957</v>
      </c>
      <c r="R32" s="47">
        <f>VLOOKUP(Table1[[#This Row],[SEG KEY]],'29Dec24_TY  '!$A$1:$M$786,13,FALSE)</f>
        <v>148.87417324185259</v>
      </c>
      <c r="S32" s="47">
        <f>VLOOKUP(Table1[[#This Row],[SEG KEY LY]],'29Dec24_LY'!$A$1:$M$784,13,FALSE)</f>
        <v>168.48693673418336</v>
      </c>
      <c r="T32" s="29">
        <f>VLOOKUP(Table1[[#This Row],[SEG KEY]],'22Dec24_TY '!$A$1:$M$786,13,FALSE)</f>
        <v>147.65823593073605</v>
      </c>
      <c r="U32" s="29">
        <f>VLOOKUP(Table1[[#This Row],[SEG KEY LY]],'22Dec24_LY '!$A$2:$M$784,13,FALSE)</f>
        <v>165.63773516455029</v>
      </c>
      <c r="V32" s="29">
        <f>VLOOKUP(Table1[[#This Row],[SEG KEY]],'15Dec24_TY'!$A$1:$M$786,13,FALSE)</f>
        <v>145.87560263841706</v>
      </c>
      <c r="W32" s="29">
        <f>VLOOKUP(Table1[[#This Row],[SEG KEY LY]],'15Dec24_LY'!$A$1:$M$784,13,FALSE)</f>
        <v>161.1683167050395</v>
      </c>
      <c r="X32" s="29">
        <f>VLOOKUP(Table1[[#This Row],[SEG KEY]],'08Dec24_TY'!$A$1:$M$786,13,FALSE)</f>
        <v>144.29653284671551</v>
      </c>
      <c r="Y32" s="29">
        <f>VLOOKUP(Table1[[#This Row],[SEG KEY LY]],'08Dec24_LY'!$A$1:$M$784,13,FALSE)</f>
        <v>159.92697289156627</v>
      </c>
      <c r="Z32" s="29">
        <f>VLOOKUP(Table1[[#This Row],[SEG KEY]],'01Dec24_TY'!$A$1:$M$786,13,FALSE)</f>
        <v>142.51048628781453</v>
      </c>
      <c r="AA32" s="29">
        <f>VLOOKUP(Table1[[#This Row],[SEG KEY LY]],'01Dec24_LY'!$A$1:$M$784,13,FALSE)</f>
        <v>156.06462126034364</v>
      </c>
      <c r="AB32" s="29">
        <f>VLOOKUP(Table1[[#This Row],[SEG KEY]],'24Nov24_TY'!$A$1:$M$786,13,FALSE)</f>
        <v>140.65109901685395</v>
      </c>
      <c r="AC32" s="29">
        <f>VLOOKUP(Table1[[#This Row],[SEG KEY LY]],'24Nov24_LY'!$A$1:$M$784,13,FALSE)</f>
        <v>157.36978328173356</v>
      </c>
      <c r="AD32" s="29">
        <f>VLOOKUP(Table1[[#This Row],[SEG KEY]],'17Nov24_TY'!$A$1:$M$786,13,FALSE)</f>
        <v>139.89387746358167</v>
      </c>
      <c r="AE32" s="29">
        <f>VLOOKUP(Table1[[#This Row],[SEG KEY LY]],'17Nov24_LY'!$A$1:$M$784,13,FALSE)</f>
        <v>158.83043146067388</v>
      </c>
      <c r="AF32" s="29">
        <f>VLOOKUP(Table1[[#This Row],[SEG KEY]],'10Nov24_TY   '!$A$1:$M$786,13,FALSE)</f>
        <v>137.64365079365066</v>
      </c>
      <c r="AG32" s="29">
        <f>VLOOKUP(Table1[[#This Row],[SEG KEY LY]],'10Nov24_LY   '!$A$1:$M$784,13,FALSE)</f>
        <v>160.64181818181791</v>
      </c>
      <c r="AH32" s="29">
        <f>IFERROR(VLOOKUP(Table1[[#This Row],[SEG KEY]],'03Nov24_TY   '!A160:M945,13,FALSE),0)</f>
        <v>136.35062649164678</v>
      </c>
      <c r="AI32" s="29">
        <f>IFERROR(VLOOKUP(Table1[[#This Row],[SEG KEY LY]],'03Nov24_LY    '!$A$1:$M$784,13,FALSE),0)</f>
        <v>158.83679937952408</v>
      </c>
      <c r="AJ32" s="47">
        <f>VLOOKUP(Table1[[#This Row],[SEG KEY]],'29Dec24_TY  '!$A$1:$M$786,7,FALSE)</f>
        <v>5830</v>
      </c>
      <c r="AK32" s="47">
        <f>VLOOKUP(Table1[[#This Row],[SEG KEY LY]],'29Dec24_LY'!$A$1:$M$784,7,FALSE)</f>
        <v>3999</v>
      </c>
      <c r="AL32" s="29">
        <f>VLOOKUP(Table1[[#This Row],[SEG KEY]],'22Dec24_TY '!$A$1:$M$786,7,FALSE)</f>
        <v>5544</v>
      </c>
      <c r="AM32" s="29">
        <f>VLOOKUP(Table1[[#This Row],[SEG KEY LY]],'22Dec24_LY '!$A$1:$M$486,7,FALSE)</f>
        <v>3859</v>
      </c>
      <c r="AN32" s="29">
        <f>VLOOKUP(Table1[[#This Row],[SEG KEY]],'15Dec24_TY'!$A$1:$M$786,7,FALSE)</f>
        <v>5003</v>
      </c>
      <c r="AO32" s="29">
        <f>VLOOKUP(Table1[[#This Row],[SEG KEY LY]],'15Dec24_LY'!$A$1:$M$784,7,FALSE)</f>
        <v>3909</v>
      </c>
      <c r="AP32" s="29">
        <f>VLOOKUP(Table1[[#This Row],[SEG KEY]],'08Dec24_TY'!$A$1:$M$786,7,FALSE)</f>
        <v>4384</v>
      </c>
      <c r="AQ32" s="29">
        <f>VLOOKUP(Table1[[#This Row],[SEG KEY LY]],'08Dec24_LY'!$A$1:$M$784,7,FALSE)</f>
        <v>3320</v>
      </c>
      <c r="AR32" s="29">
        <f>VLOOKUP(Table1[[#This Row],[SEG KEY]],'01Dec24_TY'!$A$1:$M$786,7,FALSE)</f>
        <v>3537</v>
      </c>
      <c r="AS32" s="29">
        <f>VLOOKUP(Table1[[#This Row],[SEG KEY LY]],'01Dec24_LY'!$A$1:$M$784,7,FALSE)</f>
        <v>3142</v>
      </c>
      <c r="AT32" s="29">
        <f>VLOOKUP(Table1[[#This Row],[SEG KEY]],'24Nov24_TY'!$A$1:$M$786,7,FALSE)</f>
        <v>2848</v>
      </c>
      <c r="AU32" s="29">
        <f>VLOOKUP(Table1[[#This Row],[SEG KEY LY]],'24Nov24_LY'!$A$1:$M$784,7,FALSE)</f>
        <v>2584</v>
      </c>
      <c r="AV32" s="29">
        <f>VLOOKUP(Table1[[#This Row],[SEG KEY]],'17Nov24_TY'!$A$1:$M$786,7,FALSE)</f>
        <v>2334</v>
      </c>
      <c r="AW32" s="29">
        <f>VLOOKUP(Table1[[#This Row],[SEG KEY LY]],'17Nov24_LY'!$A$1:$M$784,7,FALSE)</f>
        <v>2225</v>
      </c>
      <c r="AX32" s="29">
        <f>VLOOKUP(Table1[[#This Row],[SEG KEY]],'10Nov24_TY   '!$A$1:$K$786,7,FALSE)</f>
        <v>1953</v>
      </c>
      <c r="AY32" s="29">
        <f>VLOOKUP(Table1[[#This Row],[SEG KEY LY]],'10Nov24_LY   '!$A$1:$J$784,7,FALSE)</f>
        <v>2101</v>
      </c>
      <c r="AZ32" s="29">
        <f>IFERROR(VLOOKUP(Table1[[#This Row],[SEG KEY]],'03Nov24_TY   '!$A$1:$J$786,7,FALSE),0)</f>
        <v>1676</v>
      </c>
      <c r="BA32" s="29">
        <f>IFERROR(VLOOKUP(Table1[[#This Row],[SEG KEY LY]],'03Nov24_LY    '!$A$1:$J$784,7,FALSE),0)</f>
        <v>1934</v>
      </c>
    </row>
    <row r="33" spans="1:53" x14ac:dyDescent="0.25">
      <c r="A33" s="52" t="str">
        <f>Table1[[#This Row],[FROM_CITY]]&amp;Table1[[#This Row],[TO_CITY]]&amp;Table1[[#This Row],[Month]]</f>
        <v>CMBKWIDec-2024</v>
      </c>
      <c r="B33" s="52" t="str">
        <f>Table1[[#This Row],[FROM_CITY]]&amp;Table1[[#This Row],[TO_CITY]]&amp;Table1[[#This Row],[MonthM_LY]]</f>
        <v>CMBKWIDec-2023</v>
      </c>
      <c r="C33" s="44" t="s">
        <v>189</v>
      </c>
      <c r="D33" s="2">
        <v>2024</v>
      </c>
      <c r="E33" s="2" t="s">
        <v>188</v>
      </c>
      <c r="F33" t="s">
        <v>10</v>
      </c>
      <c r="G33" s="2" t="s">
        <v>34</v>
      </c>
      <c r="H33" t="s">
        <v>11</v>
      </c>
      <c r="I33">
        <v>4648</v>
      </c>
      <c r="J33">
        <v>885971.15000000084</v>
      </c>
      <c r="K33" s="29">
        <f>VLOOKUP(Table1[[#This Row],[SEG KEY]],'29Dec24_TY  '!$A$1:$M$786,11,FALSE)</f>
        <v>19498360</v>
      </c>
      <c r="L33" s="29">
        <f>VLOOKUP(Table1[[#This Row],[SEG KEY LY]],'29Dec24_LY'!$A$1:$M$784,11,FALSE)</f>
        <v>13398830</v>
      </c>
      <c r="M33" s="55">
        <f>VLOOKUP(Table1[[#This Row],[SEG KEY]],'29Dec24_TY  '!$A$1:$M$786,12,FALSE)</f>
        <v>4.5438239421161618E-2</v>
      </c>
      <c r="N33" s="55">
        <f>VLOOKUP(Table1[[#This Row],[SEG KEY LY]],'29Dec24_LY'!$A$1:$M$784,12,FALSE)</f>
        <v>5.8349717848498711E-2</v>
      </c>
      <c r="O33" s="29">
        <f>IFERROR(VLOOKUP(Table1[[#This Row],[SEG KEY LY]],'LY AVG FARE ACT'!$A$1:$G$791,5,FALSE),0)</f>
        <v>3406</v>
      </c>
      <c r="P33" s="29">
        <f>IFERROR(VLOOKUP(Table1[[#This Row],[SEG KEY LY]],'LY AVG FARE ACT'!$A$1:$F$5000,6,FALSE),0)</f>
        <v>885954.25831939827</v>
      </c>
      <c r="Q33" s="29">
        <f>IFERROR(VLOOKUP(Table1[[#This Row],[SEG KEY LY]],'LY AVG FARE ACT'!$A$1:$G$5000,7,FALSE),0)</f>
        <v>260.11575405736886</v>
      </c>
      <c r="R33" s="47">
        <f>VLOOKUP(Table1[[#This Row],[SEG KEY]],'29Dec24_TY  '!$A$1:$M$786,13,FALSE)</f>
        <v>190.61341437177299</v>
      </c>
      <c r="S33" s="47">
        <f>VLOOKUP(Table1[[#This Row],[SEG KEY LY]],'29Dec24_LY'!$A$1:$M$784,13,FALSE)</f>
        <v>244.77706637445209</v>
      </c>
      <c r="T33" s="29">
        <f>VLOOKUP(Table1[[#This Row],[SEG KEY]],'22Dec24_TY '!$A$1:$M$786,13,FALSE)</f>
        <v>189.54102365787099</v>
      </c>
      <c r="U33" s="29">
        <f>VLOOKUP(Table1[[#This Row],[SEG KEY LY]],'22Dec24_LY '!$A$2:$M$784,13,FALSE)</f>
        <v>243.88331220285261</v>
      </c>
      <c r="V33" s="29">
        <f>VLOOKUP(Table1[[#This Row],[SEG KEY]],'15Dec24_TY'!$A$1:$M$786,13,FALSE)</f>
        <v>186.32881483402494</v>
      </c>
      <c r="W33" s="29">
        <f>VLOOKUP(Table1[[#This Row],[SEG KEY LY]],'15Dec24_LY'!$A$1:$M$784,13,FALSE)</f>
        <v>243.56205000000003</v>
      </c>
      <c r="X33" s="29">
        <f>VLOOKUP(Table1[[#This Row],[SEG KEY]],'08Dec24_TY'!$A$1:$M$786,13,FALSE)</f>
        <v>182.0425424836601</v>
      </c>
      <c r="Y33" s="29">
        <f>VLOOKUP(Table1[[#This Row],[SEG KEY LY]],'08Dec24_LY'!$A$1:$M$784,13,FALSE)</f>
        <v>236.1598054880167</v>
      </c>
      <c r="Z33" s="29">
        <f>VLOOKUP(Table1[[#This Row],[SEG KEY]],'01Dec24_TY'!$A$1:$M$786,13,FALSE)</f>
        <v>174.57122994652394</v>
      </c>
      <c r="AA33" s="29">
        <f>VLOOKUP(Table1[[#This Row],[SEG KEY LY]],'01Dec24_LY'!$A$1:$M$784,13,FALSE)</f>
        <v>225.32225732600739</v>
      </c>
      <c r="AB33" s="29">
        <f>VLOOKUP(Table1[[#This Row],[SEG KEY]],'24Nov24_TY'!$A$1:$M$786,13,FALSE)</f>
        <v>168.96103896103895</v>
      </c>
      <c r="AC33" s="29">
        <f>VLOOKUP(Table1[[#This Row],[SEG KEY LY]],'24Nov24_LY'!$A$1:$M$784,13,FALSE)</f>
        <v>206.645457433291</v>
      </c>
      <c r="AD33" s="29">
        <f>VLOOKUP(Table1[[#This Row],[SEG KEY]],'17Nov24_TY'!$A$1:$M$786,13,FALSE)</f>
        <v>167.86278717720384</v>
      </c>
      <c r="AE33" s="29">
        <f>VLOOKUP(Table1[[#This Row],[SEG KEY LY]],'17Nov24_LY'!$A$1:$M$784,13,FALSE)</f>
        <v>187.30827305605786</v>
      </c>
      <c r="AF33" s="29">
        <f>VLOOKUP(Table1[[#This Row],[SEG KEY]],'10Nov24_TY   '!$A$1:$M$786,13,FALSE)</f>
        <v>166.98420886075934</v>
      </c>
      <c r="AG33" s="29">
        <f>VLOOKUP(Table1[[#This Row],[SEG KEY LY]],'10Nov24_LY   '!$A$1:$M$784,13,FALSE)</f>
        <v>176.8071903323262</v>
      </c>
      <c r="AH33" s="29">
        <f>IFERROR(VLOOKUP(Table1[[#This Row],[SEG KEY]],'03Nov24_TY   '!A161:M946,13,FALSE),0)</f>
        <v>169.25945775535934</v>
      </c>
      <c r="AI33" s="29">
        <f>IFERROR(VLOOKUP(Table1[[#This Row],[SEG KEY LY]],'03Nov24_LY    '!$A$1:$M$784,13,FALSE),0)</f>
        <v>168.85412300683362</v>
      </c>
      <c r="AJ33" s="47">
        <f>VLOOKUP(Table1[[#This Row],[SEG KEY]],'29Dec24_TY  '!$A$1:$M$786,7,FALSE)</f>
        <v>4648</v>
      </c>
      <c r="AK33" s="47">
        <f>VLOOKUP(Table1[[#This Row],[SEG KEY LY]],'29Dec24_LY'!$A$1:$M$784,7,FALSE)</f>
        <v>3194</v>
      </c>
      <c r="AL33" s="29">
        <f>VLOOKUP(Table1[[#This Row],[SEG KEY]],'22Dec24_TY '!$A$1:$M$786,7,FALSE)</f>
        <v>4396</v>
      </c>
      <c r="AM33" s="29">
        <f>VLOOKUP(Table1[[#This Row],[SEG KEY LY]],'22Dec24_LY '!$A$1:$M$486,7,FALSE)</f>
        <v>3155</v>
      </c>
      <c r="AN33" s="29">
        <f>VLOOKUP(Table1[[#This Row],[SEG KEY]],'15Dec24_TY'!$A$1:$M$786,7,FALSE)</f>
        <v>3856</v>
      </c>
      <c r="AO33" s="29">
        <f>VLOOKUP(Table1[[#This Row],[SEG KEY LY]],'15Dec24_LY'!$A$1:$M$784,7,FALSE)</f>
        <v>3400</v>
      </c>
      <c r="AP33" s="29">
        <f>VLOOKUP(Table1[[#This Row],[SEG KEY]],'08Dec24_TY'!$A$1:$M$786,7,FALSE)</f>
        <v>3060</v>
      </c>
      <c r="AQ33" s="29">
        <f>VLOOKUP(Table1[[#This Row],[SEG KEY LY]],'08Dec24_LY'!$A$1:$M$784,7,FALSE)</f>
        <v>2879</v>
      </c>
      <c r="AR33" s="29">
        <f>VLOOKUP(Table1[[#This Row],[SEG KEY]],'01Dec24_TY'!$A$1:$M$786,7,FALSE)</f>
        <v>2244</v>
      </c>
      <c r="AS33" s="29">
        <f>VLOOKUP(Table1[[#This Row],[SEG KEY LY]],'01Dec24_LY'!$A$1:$M$784,7,FALSE)</f>
        <v>2184</v>
      </c>
      <c r="AT33" s="29">
        <f>VLOOKUP(Table1[[#This Row],[SEG KEY]],'24Nov24_TY'!$A$1:$M$786,7,FALSE)</f>
        <v>1540</v>
      </c>
      <c r="AU33" s="29">
        <f>VLOOKUP(Table1[[#This Row],[SEG KEY LY]],'24Nov24_LY'!$A$1:$M$784,7,FALSE)</f>
        <v>1574</v>
      </c>
      <c r="AV33" s="29">
        <f>VLOOKUP(Table1[[#This Row],[SEG KEY]],'17Nov24_TY'!$A$1:$M$786,7,FALSE)</f>
        <v>1123</v>
      </c>
      <c r="AW33" s="29">
        <f>VLOOKUP(Table1[[#This Row],[SEG KEY LY]],'17Nov24_LY'!$A$1:$M$784,7,FALSE)</f>
        <v>1106</v>
      </c>
      <c r="AX33" s="29">
        <f>VLOOKUP(Table1[[#This Row],[SEG KEY]],'10Nov24_TY   '!$A$1:$K$786,7,FALSE)</f>
        <v>948</v>
      </c>
      <c r="AY33" s="29">
        <f>VLOOKUP(Table1[[#This Row],[SEG KEY LY]],'10Nov24_LY   '!$A$1:$J$784,7,FALSE)</f>
        <v>993</v>
      </c>
      <c r="AZ33" s="29">
        <f>IFERROR(VLOOKUP(Table1[[#This Row],[SEG KEY]],'03Nov24_TY   '!$A$1:$J$786,7,FALSE),0)</f>
        <v>793</v>
      </c>
      <c r="BA33" s="29">
        <f>IFERROR(VLOOKUP(Table1[[#This Row],[SEG KEY LY]],'03Nov24_LY    '!$A$1:$J$784,7,FALSE),0)</f>
        <v>878</v>
      </c>
    </row>
    <row r="34" spans="1:53" x14ac:dyDescent="0.25">
      <c r="A34" s="52" t="str">
        <f>Table1[[#This Row],[FROM_CITY]]&amp;Table1[[#This Row],[TO_CITY]]&amp;Table1[[#This Row],[Month]]</f>
        <v>CMBLHEDec-2024</v>
      </c>
      <c r="B34" s="52" t="str">
        <f>Table1[[#This Row],[FROM_CITY]]&amp;Table1[[#This Row],[TO_CITY]]&amp;Table1[[#This Row],[MonthM_LY]]</f>
        <v>CMBLHEDec-2023</v>
      </c>
      <c r="C34" s="44" t="s">
        <v>189</v>
      </c>
      <c r="D34" s="2">
        <v>2024</v>
      </c>
      <c r="E34" s="2" t="s">
        <v>188</v>
      </c>
      <c r="F34" t="s">
        <v>10</v>
      </c>
      <c r="G34" s="2" t="s">
        <v>35</v>
      </c>
      <c r="H34" t="s">
        <v>15</v>
      </c>
      <c r="I34">
        <v>2926</v>
      </c>
      <c r="J34">
        <v>498139.65000000026</v>
      </c>
      <c r="K34" s="29">
        <f>VLOOKUP(Table1[[#This Row],[SEG KEY]],'29Dec24_TY  '!$A$1:$M$786,11,FALSE)</f>
        <v>8148910</v>
      </c>
      <c r="L34" s="29">
        <f>VLOOKUP(Table1[[#This Row],[SEG KEY LY]],'29Dec24_LY'!$A$1:$M$784,11,FALSE)</f>
        <v>6352585</v>
      </c>
      <c r="M34" s="55">
        <f>VLOOKUP(Table1[[#This Row],[SEG KEY]],'29Dec24_TY  '!$A$1:$M$786,12,FALSE)</f>
        <v>6.1129605063744756E-2</v>
      </c>
      <c r="N34" s="55">
        <f>VLOOKUP(Table1[[#This Row],[SEG KEY LY]],'29Dec24_LY'!$A$1:$M$784,12,FALSE)</f>
        <v>7.1647811087927241E-2</v>
      </c>
      <c r="O34" s="29">
        <f>IFERROR(VLOOKUP(Table1[[#This Row],[SEG KEY LY]],'LY AVG FARE ACT'!$A$1:$G$791,5,FALSE),0)</f>
        <v>2079</v>
      </c>
      <c r="P34" s="29">
        <f>IFERROR(VLOOKUP(Table1[[#This Row],[SEG KEY LY]],'LY AVG FARE ACT'!$A$1:$F$5000,6,FALSE),0)</f>
        <v>438078.91667150491</v>
      </c>
      <c r="Q34" s="29">
        <f>IFERROR(VLOOKUP(Table1[[#This Row],[SEG KEY LY]],'LY AVG FARE ACT'!$A$1:$G$5000,7,FALSE),0)</f>
        <v>210.71616963516348</v>
      </c>
      <c r="R34" s="47">
        <f>VLOOKUP(Table1[[#This Row],[SEG KEY]],'29Dec24_TY  '!$A$1:$M$786,13,FALSE)</f>
        <v>170.24595010252915</v>
      </c>
      <c r="S34" s="47">
        <f>VLOOKUP(Table1[[#This Row],[SEG KEY LY]],'29Dec24_LY'!$A$1:$M$784,13,FALSE)</f>
        <v>199.53915387987738</v>
      </c>
      <c r="T34" s="29">
        <f>VLOOKUP(Table1[[#This Row],[SEG KEY]],'22Dec24_TY '!$A$1:$M$786,13,FALSE)</f>
        <v>169.30123376623391</v>
      </c>
      <c r="U34" s="29">
        <f>VLOOKUP(Table1[[#This Row],[SEG KEY LY]],'22Dec24_LY '!$A$2:$M$784,13,FALSE)</f>
        <v>197.67398968185736</v>
      </c>
      <c r="V34" s="29">
        <f>VLOOKUP(Table1[[#This Row],[SEG KEY]],'15Dec24_TY'!$A$1:$M$786,13,FALSE)</f>
        <v>167.64890489913546</v>
      </c>
      <c r="W34" s="29">
        <f>VLOOKUP(Table1[[#This Row],[SEG KEY LY]],'15Dec24_LY'!$A$1:$M$784,13,FALSE)</f>
        <v>197.34787865367596</v>
      </c>
      <c r="X34" s="29">
        <f>VLOOKUP(Table1[[#This Row],[SEG KEY]],'08Dec24_TY'!$A$1:$M$786,13,FALSE)</f>
        <v>163.4146580583452</v>
      </c>
      <c r="Y34" s="29">
        <f>VLOOKUP(Table1[[#This Row],[SEG KEY LY]],'08Dec24_LY'!$A$1:$M$784,13,FALSE)</f>
        <v>194.2840744101635</v>
      </c>
      <c r="Z34" s="29">
        <f>VLOOKUP(Table1[[#This Row],[SEG KEY]],'01Dec24_TY'!$A$1:$M$786,13,FALSE)</f>
        <v>161.36602594339615</v>
      </c>
      <c r="AA34" s="29">
        <f>VLOOKUP(Table1[[#This Row],[SEG KEY LY]],'01Dec24_LY'!$A$1:$M$784,13,FALSE)</f>
        <v>193.21679179179213</v>
      </c>
      <c r="AB34" s="29">
        <f>VLOOKUP(Table1[[#This Row],[SEG KEY]],'24Nov24_TY'!$A$1:$M$786,13,FALSE)</f>
        <v>154.70647236941718</v>
      </c>
      <c r="AC34" s="29">
        <f>VLOOKUP(Table1[[#This Row],[SEG KEY LY]],'24Nov24_LY'!$A$1:$M$784,13,FALSE)</f>
        <v>194.1476523702033</v>
      </c>
      <c r="AD34" s="29">
        <f>VLOOKUP(Table1[[#This Row],[SEG KEY]],'17Nov24_TY'!$A$1:$M$786,13,FALSE)</f>
        <v>154.57665048543697</v>
      </c>
      <c r="AE34" s="29">
        <f>VLOOKUP(Table1[[#This Row],[SEG KEY LY]],'17Nov24_LY'!$A$1:$M$784,13,FALSE)</f>
        <v>194.46310102301791</v>
      </c>
      <c r="AF34" s="29">
        <f>VLOOKUP(Table1[[#This Row],[SEG KEY]],'10Nov24_TY   '!$A$1:$M$786,13,FALSE)</f>
        <v>155.00185873605943</v>
      </c>
      <c r="AG34" s="29">
        <f>VLOOKUP(Table1[[#This Row],[SEG KEY LY]],'10Nov24_LY   '!$A$1:$M$784,13,FALSE)</f>
        <v>195.05267319804059</v>
      </c>
      <c r="AH34" s="29">
        <f>IFERROR(VLOOKUP(Table1[[#This Row],[SEG KEY]],'03Nov24_TY   '!A162:M947,13,FALSE),0)</f>
        <v>159.61027565084223</v>
      </c>
      <c r="AI34" s="29">
        <f>IFERROR(VLOOKUP(Table1[[#This Row],[SEG KEY LY]],'03Nov24_LY    '!$A$1:$M$784,13,FALSE),0)</f>
        <v>196.77999999999997</v>
      </c>
      <c r="AJ34" s="47">
        <f>VLOOKUP(Table1[[#This Row],[SEG KEY]],'29Dec24_TY  '!$A$1:$M$786,7,FALSE)</f>
        <v>2926</v>
      </c>
      <c r="AK34" s="47">
        <f>VLOOKUP(Table1[[#This Row],[SEG KEY LY]],'29Dec24_LY'!$A$1:$M$784,7,FALSE)</f>
        <v>2281</v>
      </c>
      <c r="AL34" s="29">
        <f>VLOOKUP(Table1[[#This Row],[SEG KEY]],'22Dec24_TY '!$A$1:$M$786,7,FALSE)</f>
        <v>2772</v>
      </c>
      <c r="AM34" s="29">
        <f>VLOOKUP(Table1[[#This Row],[SEG KEY LY]],'22Dec24_LY '!$A$1:$M$486,7,FALSE)</f>
        <v>2326</v>
      </c>
      <c r="AN34" s="29">
        <f>VLOOKUP(Table1[[#This Row],[SEG KEY]],'15Dec24_TY'!$A$1:$M$786,7,FALSE)</f>
        <v>2429</v>
      </c>
      <c r="AO34" s="29">
        <f>VLOOKUP(Table1[[#This Row],[SEG KEY LY]],'15Dec24_LY'!$A$1:$M$784,7,FALSE)</f>
        <v>2258</v>
      </c>
      <c r="AP34" s="29">
        <f>VLOOKUP(Table1[[#This Row],[SEG KEY]],'08Dec24_TY'!$A$1:$M$786,7,FALSE)</f>
        <v>2091</v>
      </c>
      <c r="AQ34" s="29">
        <f>VLOOKUP(Table1[[#This Row],[SEG KEY LY]],'08Dec24_LY'!$A$1:$M$784,7,FALSE)</f>
        <v>2204</v>
      </c>
      <c r="AR34" s="29">
        <f>VLOOKUP(Table1[[#This Row],[SEG KEY]],'01Dec24_TY'!$A$1:$M$786,7,FALSE)</f>
        <v>1696</v>
      </c>
      <c r="AS34" s="29">
        <f>VLOOKUP(Table1[[#This Row],[SEG KEY LY]],'01Dec24_LY'!$A$1:$M$784,7,FALSE)</f>
        <v>1998</v>
      </c>
      <c r="AT34" s="29">
        <f>VLOOKUP(Table1[[#This Row],[SEG KEY]],'24Nov24_TY'!$A$1:$M$786,7,FALSE)</f>
        <v>1321</v>
      </c>
      <c r="AU34" s="29">
        <f>VLOOKUP(Table1[[#This Row],[SEG KEY LY]],'24Nov24_LY'!$A$1:$M$784,7,FALSE)</f>
        <v>1772</v>
      </c>
      <c r="AV34" s="29">
        <f>VLOOKUP(Table1[[#This Row],[SEG KEY]],'17Nov24_TY'!$A$1:$M$786,7,FALSE)</f>
        <v>1030</v>
      </c>
      <c r="AW34" s="29">
        <f>VLOOKUP(Table1[[#This Row],[SEG KEY LY]],'17Nov24_LY'!$A$1:$M$784,7,FALSE)</f>
        <v>1564</v>
      </c>
      <c r="AX34" s="29">
        <f>VLOOKUP(Table1[[#This Row],[SEG KEY]],'10Nov24_TY   '!$A$1:$K$786,7,FALSE)</f>
        <v>807</v>
      </c>
      <c r="AY34" s="29">
        <f>VLOOKUP(Table1[[#This Row],[SEG KEY LY]],'10Nov24_LY   '!$A$1:$J$784,7,FALSE)</f>
        <v>1429</v>
      </c>
      <c r="AZ34" s="29">
        <f>IFERROR(VLOOKUP(Table1[[#This Row],[SEG KEY]],'03Nov24_TY   '!$A$1:$J$786,7,FALSE),0)</f>
        <v>653</v>
      </c>
      <c r="BA34" s="29">
        <f>IFERROR(VLOOKUP(Table1[[#This Row],[SEG KEY LY]],'03Nov24_LY    '!$A$1:$J$784,7,FALSE),0)</f>
        <v>1320</v>
      </c>
    </row>
    <row r="35" spans="1:53" x14ac:dyDescent="0.25">
      <c r="A35" s="52" t="str">
        <f>Table1[[#This Row],[FROM_CITY]]&amp;Table1[[#This Row],[TO_CITY]]&amp;Table1[[#This Row],[Month]]</f>
        <v>CMBLHRDec-2024</v>
      </c>
      <c r="B35" s="52" t="str">
        <f>Table1[[#This Row],[FROM_CITY]]&amp;Table1[[#This Row],[TO_CITY]]&amp;Table1[[#This Row],[MonthM_LY]]</f>
        <v>CMBLHRDec-2023</v>
      </c>
      <c r="C35" s="44" t="s">
        <v>189</v>
      </c>
      <c r="D35" s="2">
        <v>2024</v>
      </c>
      <c r="E35" s="2" t="s">
        <v>188</v>
      </c>
      <c r="F35" t="s">
        <v>10</v>
      </c>
      <c r="G35" s="2" t="s">
        <v>36</v>
      </c>
      <c r="H35" t="s">
        <v>19</v>
      </c>
      <c r="I35">
        <v>7790</v>
      </c>
      <c r="J35">
        <v>3935575.6400000011</v>
      </c>
      <c r="K35" s="29">
        <f>VLOOKUP(Table1[[#This Row],[SEG KEY]],'29Dec24_TY  '!$A$1:$M$786,11,FALSE)</f>
        <v>67921010</v>
      </c>
      <c r="L35" s="29">
        <f>VLOOKUP(Table1[[#This Row],[SEG KEY LY]],'29Dec24_LY'!$A$1:$M$784,11,FALSE)</f>
        <v>88715825</v>
      </c>
      <c r="M35" s="55">
        <f>VLOOKUP(Table1[[#This Row],[SEG KEY]],'29Dec24_TY  '!$A$1:$M$786,12,FALSE)</f>
        <v>5.7943420452669959E-2</v>
      </c>
      <c r="N35" s="55">
        <f>VLOOKUP(Table1[[#This Row],[SEG KEY LY]],'29Dec24_LY'!$A$1:$M$784,12,FALSE)</f>
        <v>5.7934072641493216E-2</v>
      </c>
      <c r="O35" s="29">
        <f>IFERROR(VLOOKUP(Table1[[#This Row],[SEG KEY LY]],'LY AVG FARE ACT'!$A$1:$G$791,5,FALSE),0)</f>
        <v>9676</v>
      </c>
      <c r="P35" s="29">
        <f>IFERROR(VLOOKUP(Table1[[#This Row],[SEG KEY LY]],'LY AVG FARE ACT'!$A$1:$F$5000,6,FALSE),0)</f>
        <v>5076215.8617105745</v>
      </c>
      <c r="Q35" s="29">
        <f>IFERROR(VLOOKUP(Table1[[#This Row],[SEG KEY LY]],'LY AVG FARE ACT'!$A$1:$G$5000,7,FALSE),0)</f>
        <v>524.61924986673978</v>
      </c>
      <c r="R35" s="47">
        <f>VLOOKUP(Table1[[#This Row],[SEG KEY]],'29Dec24_TY  '!$A$1:$M$786,13,FALSE)</f>
        <v>505.2086829268294</v>
      </c>
      <c r="S35" s="47">
        <f>VLOOKUP(Table1[[#This Row],[SEG KEY LY]],'29Dec24_LY'!$A$1:$M$784,13,FALSE)</f>
        <v>505.12717936117934</v>
      </c>
      <c r="T35" s="29">
        <f>VLOOKUP(Table1[[#This Row],[SEG KEY]],'22Dec24_TY '!$A$1:$M$786,13,FALSE)</f>
        <v>505.60621494102253</v>
      </c>
      <c r="U35" s="29">
        <f>VLOOKUP(Table1[[#This Row],[SEG KEY LY]],'22Dec24_LY '!$A$2:$M$784,13,FALSE)</f>
        <v>503.01080981716996</v>
      </c>
      <c r="V35" s="29">
        <f>VLOOKUP(Table1[[#This Row],[SEG KEY]],'15Dec24_TY'!$A$1:$M$786,13,FALSE)</f>
        <v>503.03291268666788</v>
      </c>
      <c r="W35" s="29">
        <f>VLOOKUP(Table1[[#This Row],[SEG KEY LY]],'15Dec24_LY'!$A$1:$M$784,13,FALSE)</f>
        <v>498.94602182641808</v>
      </c>
      <c r="X35" s="29">
        <f>VLOOKUP(Table1[[#This Row],[SEG KEY]],'08Dec24_TY'!$A$1:$M$786,13,FALSE)</f>
        <v>499.8447878448398</v>
      </c>
      <c r="Y35" s="29">
        <f>VLOOKUP(Table1[[#This Row],[SEG KEY LY]],'08Dec24_LY'!$A$1:$M$784,13,FALSE)</f>
        <v>496.88763143331522</v>
      </c>
      <c r="Z35" s="29">
        <f>VLOOKUP(Table1[[#This Row],[SEG KEY]],'01Dec24_TY'!$A$1:$M$786,13,FALSE)</f>
        <v>498.47161891972524</v>
      </c>
      <c r="AA35" s="29">
        <f>VLOOKUP(Table1[[#This Row],[SEG KEY LY]],'01Dec24_LY'!$A$1:$M$784,13,FALSE)</f>
        <v>495.52572831815945</v>
      </c>
      <c r="AB35" s="29">
        <f>VLOOKUP(Table1[[#This Row],[SEG KEY]],'24Nov24_TY'!$A$1:$M$786,13,FALSE)</f>
        <v>499.00770940721634</v>
      </c>
      <c r="AC35" s="29">
        <f>VLOOKUP(Table1[[#This Row],[SEG KEY LY]],'24Nov24_LY'!$A$1:$M$784,13,FALSE)</f>
        <v>499.59087913536229</v>
      </c>
      <c r="AD35" s="29">
        <f>VLOOKUP(Table1[[#This Row],[SEG KEY]],'17Nov24_TY'!$A$1:$M$786,13,FALSE)</f>
        <v>497.93842197647893</v>
      </c>
      <c r="AE35" s="29">
        <f>VLOOKUP(Table1[[#This Row],[SEG KEY LY]],'17Nov24_LY'!$A$1:$M$784,13,FALSE)</f>
        <v>500.49635017793457</v>
      </c>
      <c r="AF35" s="29">
        <f>VLOOKUP(Table1[[#This Row],[SEG KEY]],'10Nov24_TY   '!$A$1:$M$786,13,FALSE)</f>
        <v>497.40286693318097</v>
      </c>
      <c r="AG35" s="29">
        <f>VLOOKUP(Table1[[#This Row],[SEG KEY LY]],'10Nov24_LY   '!$A$1:$M$784,13,FALSE)</f>
        <v>498.22911486591084</v>
      </c>
      <c r="AH35" s="29">
        <f>IFERROR(VLOOKUP(Table1[[#This Row],[SEG KEY]],'03Nov24_TY   '!A163:M948,13,FALSE),0)</f>
        <v>495.23439372030555</v>
      </c>
      <c r="AI35" s="29">
        <f>IFERROR(VLOOKUP(Table1[[#This Row],[SEG KEY LY]],'03Nov24_LY    '!$A$1:$M$784,13,FALSE),0)</f>
        <v>496.44238783397628</v>
      </c>
      <c r="AJ35" s="47">
        <f>VLOOKUP(Table1[[#This Row],[SEG KEY]],'29Dec24_TY  '!$A$1:$M$786,7,FALSE)</f>
        <v>7790</v>
      </c>
      <c r="AK35" s="47">
        <f>VLOOKUP(Table1[[#This Row],[SEG KEY LY]],'29Dec24_LY'!$A$1:$M$784,7,FALSE)</f>
        <v>10175</v>
      </c>
      <c r="AL35" s="29">
        <f>VLOOKUP(Table1[[#This Row],[SEG KEY]],'22Dec24_TY '!$A$1:$M$786,7,FALSE)</f>
        <v>7630</v>
      </c>
      <c r="AM35" s="29">
        <f>VLOOKUP(Table1[[#This Row],[SEG KEY LY]],'22Dec24_LY '!$A$1:$M$486,7,FALSE)</f>
        <v>10064</v>
      </c>
      <c r="AN35" s="29">
        <f>VLOOKUP(Table1[[#This Row],[SEG KEY]],'15Dec24_TY'!$A$1:$M$786,7,FALSE)</f>
        <v>7433</v>
      </c>
      <c r="AO35" s="29">
        <f>VLOOKUP(Table1[[#This Row],[SEG KEY LY]],'15Dec24_LY'!$A$1:$M$784,7,FALSE)</f>
        <v>9713</v>
      </c>
      <c r="AP35" s="29">
        <f>VLOOKUP(Table1[[#This Row],[SEG KEY]],'08Dec24_TY'!$A$1:$M$786,7,FALSE)</f>
        <v>7141</v>
      </c>
      <c r="AQ35" s="29">
        <f>VLOOKUP(Table1[[#This Row],[SEG KEY LY]],'08Dec24_LY'!$A$1:$M$784,7,FALSE)</f>
        <v>9035</v>
      </c>
      <c r="AR35" s="29">
        <f>VLOOKUP(Table1[[#This Row],[SEG KEY]],'01Dec24_TY'!$A$1:$M$786,7,FALSE)</f>
        <v>6702</v>
      </c>
      <c r="AS35" s="29">
        <f>VLOOKUP(Table1[[#This Row],[SEG KEY LY]],'01Dec24_LY'!$A$1:$M$784,7,FALSE)</f>
        <v>8348</v>
      </c>
      <c r="AT35" s="29">
        <f>VLOOKUP(Table1[[#This Row],[SEG KEY]],'24Nov24_TY'!$A$1:$M$786,7,FALSE)</f>
        <v>6208</v>
      </c>
      <c r="AU35" s="29">
        <f>VLOOKUP(Table1[[#This Row],[SEG KEY LY]],'24Nov24_LY'!$A$1:$M$784,7,FALSE)</f>
        <v>7587</v>
      </c>
      <c r="AV35" s="29">
        <f>VLOOKUP(Table1[[#This Row],[SEG KEY]],'17Nov24_TY'!$A$1:$M$786,7,FALSE)</f>
        <v>5697</v>
      </c>
      <c r="AW35" s="29">
        <f>VLOOKUP(Table1[[#This Row],[SEG KEY LY]],'17Nov24_LY'!$A$1:$M$784,7,FALSE)</f>
        <v>7025</v>
      </c>
      <c r="AX35" s="29">
        <f>VLOOKUP(Table1[[#This Row],[SEG KEY]],'10Nov24_TY   '!$A$1:$K$786,7,FALSE)</f>
        <v>5253</v>
      </c>
      <c r="AY35" s="29">
        <f>VLOOKUP(Table1[[#This Row],[SEG KEY LY]],'10Nov24_LY   '!$A$1:$J$784,7,FALSE)</f>
        <v>6451</v>
      </c>
      <c r="AZ35" s="29">
        <f>IFERROR(VLOOKUP(Table1[[#This Row],[SEG KEY]],'03Nov24_TY   '!$A$1:$J$786,7,FALSE),0)</f>
        <v>4841</v>
      </c>
      <c r="BA35" s="29">
        <f>IFERROR(VLOOKUP(Table1[[#This Row],[SEG KEY LY]],'03Nov24_LY    '!$A$1:$J$784,7,FALSE),0)</f>
        <v>5951</v>
      </c>
    </row>
    <row r="36" spans="1:53" x14ac:dyDescent="0.25">
      <c r="A36" s="52" t="str">
        <f>Table1[[#This Row],[FROM_CITY]]&amp;Table1[[#This Row],[TO_CITY]]&amp;Table1[[#This Row],[Month]]</f>
        <v>CMBMAADec-2024</v>
      </c>
      <c r="B36" s="52" t="str">
        <f>Table1[[#This Row],[FROM_CITY]]&amp;Table1[[#This Row],[TO_CITY]]&amp;Table1[[#This Row],[MonthM_LY]]</f>
        <v>CMBMAADec-2023</v>
      </c>
      <c r="C36" s="44" t="s">
        <v>189</v>
      </c>
      <c r="D36" s="2">
        <v>2024</v>
      </c>
      <c r="E36" s="2" t="s">
        <v>188</v>
      </c>
      <c r="F36" t="s">
        <v>10</v>
      </c>
      <c r="G36" s="2" t="s">
        <v>37</v>
      </c>
      <c r="H36" t="s">
        <v>15</v>
      </c>
      <c r="I36">
        <v>13593</v>
      </c>
      <c r="J36">
        <v>814978.35999999731</v>
      </c>
      <c r="K36" s="29">
        <f>VLOOKUP(Table1[[#This Row],[SEG KEY]],'29Dec24_TY  '!$A$1:$M$786,11,FALSE)</f>
        <v>9324798</v>
      </c>
      <c r="L36" s="29">
        <f>VLOOKUP(Table1[[#This Row],[SEG KEY LY]],'29Dec24_LY'!$A$1:$M$784,11,FALSE)</f>
        <v>6547870</v>
      </c>
      <c r="M36" s="55">
        <f>VLOOKUP(Table1[[#This Row],[SEG KEY]],'29Dec24_TY  '!$A$1:$M$786,12,FALSE)</f>
        <v>8.7399036418804713E-2</v>
      </c>
      <c r="N36" s="55">
        <f>VLOOKUP(Table1[[#This Row],[SEG KEY LY]],'29Dec24_LY'!$A$1:$M$784,12,FALSE)</f>
        <v>9.6195901873433604E-2</v>
      </c>
      <c r="O36" s="29">
        <f>IFERROR(VLOOKUP(Table1[[#This Row],[SEG KEY LY]],'LY AVG FARE ACT'!$A$1:$G$791,5,FALSE),0)</f>
        <v>10588</v>
      </c>
      <c r="P36" s="29">
        <f>IFERROR(VLOOKUP(Table1[[#This Row],[SEG KEY LY]],'LY AVG FARE ACT'!$A$1:$F$5000,6,FALSE),0)</f>
        <v>715266.40435964998</v>
      </c>
      <c r="Q36" s="29">
        <f>IFERROR(VLOOKUP(Table1[[#This Row],[SEG KEY LY]],'LY AVG FARE ACT'!$A$1:$G$5000,7,FALSE),0)</f>
        <v>67.55443939928692</v>
      </c>
      <c r="R36" s="47">
        <f>VLOOKUP(Table1[[#This Row],[SEG KEY]],'29Dec24_TY  '!$A$1:$M$786,13,FALSE)</f>
        <v>59.95573898330003</v>
      </c>
      <c r="S36" s="47">
        <f>VLOOKUP(Table1[[#This Row],[SEG KEY LY]],'29Dec24_LY'!$A$1:$M$784,13,FALSE)</f>
        <v>65.990388685175446</v>
      </c>
      <c r="T36" s="29">
        <f>VLOOKUP(Table1[[#This Row],[SEG KEY]],'22Dec24_TY '!$A$1:$M$786,13,FALSE)</f>
        <v>59.249685159712584</v>
      </c>
      <c r="U36" s="29">
        <f>VLOOKUP(Table1[[#This Row],[SEG KEY LY]],'22Dec24_LY '!$A$2:$M$784,13,FALSE)</f>
        <v>65.583436850738067</v>
      </c>
      <c r="V36" s="29">
        <f>VLOOKUP(Table1[[#This Row],[SEG KEY]],'15Dec24_TY'!$A$1:$M$786,13,FALSE)</f>
        <v>57.164721264609327</v>
      </c>
      <c r="W36" s="29">
        <f>VLOOKUP(Table1[[#This Row],[SEG KEY LY]],'15Dec24_LY'!$A$1:$M$784,13,FALSE)</f>
        <v>64.888104969809575</v>
      </c>
      <c r="X36" s="29">
        <f>VLOOKUP(Table1[[#This Row],[SEG KEY]],'08Dec24_TY'!$A$1:$M$786,13,FALSE)</f>
        <v>54.372351885098738</v>
      </c>
      <c r="Y36" s="29">
        <f>VLOOKUP(Table1[[#This Row],[SEG KEY LY]],'08Dec24_LY'!$A$1:$M$784,13,FALSE)</f>
        <v>62.605462331252717</v>
      </c>
      <c r="Z36" s="29">
        <f>VLOOKUP(Table1[[#This Row],[SEG KEY]],'01Dec24_TY'!$A$1:$M$786,13,FALSE)</f>
        <v>53.203943768043082</v>
      </c>
      <c r="AA36" s="29">
        <f>VLOOKUP(Table1[[#This Row],[SEG KEY LY]],'01Dec24_LY'!$A$1:$M$784,13,FALSE)</f>
        <v>61.212817406143294</v>
      </c>
      <c r="AB36" s="29">
        <f>VLOOKUP(Table1[[#This Row],[SEG KEY]],'24Nov24_TY'!$A$1:$M$786,13,FALSE)</f>
        <v>53.35942866470775</v>
      </c>
      <c r="AC36" s="29">
        <f>VLOOKUP(Table1[[#This Row],[SEG KEY LY]],'24Nov24_LY'!$A$1:$M$784,13,FALSE)</f>
        <v>62.4823060553299</v>
      </c>
      <c r="AD36" s="29">
        <f>VLOOKUP(Table1[[#This Row],[SEG KEY]],'17Nov24_TY'!$A$1:$M$786,13,FALSE)</f>
        <v>53.131153987504526</v>
      </c>
      <c r="AE36" s="29">
        <f>VLOOKUP(Table1[[#This Row],[SEG KEY LY]],'17Nov24_LY'!$A$1:$M$784,13,FALSE)</f>
        <v>61.927567697100443</v>
      </c>
      <c r="AF36" s="29">
        <f>VLOOKUP(Table1[[#This Row],[SEG KEY]],'10Nov24_TY   '!$A$1:$M$786,13,FALSE)</f>
        <v>53.775833519803143</v>
      </c>
      <c r="AG36" s="29">
        <f>VLOOKUP(Table1[[#This Row],[SEG KEY LY]],'10Nov24_LY   '!$A$1:$M$784,13,FALSE)</f>
        <v>62.418335510844003</v>
      </c>
      <c r="AH36" s="29">
        <f>IFERROR(VLOOKUP(Table1[[#This Row],[SEG KEY]],'03Nov24_TY   '!A164:M949,13,FALSE),0)</f>
        <v>54.096858321870748</v>
      </c>
      <c r="AI36" s="29">
        <f>IFERROR(VLOOKUP(Table1[[#This Row],[SEG KEY LY]],'03Nov24_LY    '!$A$1:$M$784,13,FALSE),0)</f>
        <v>62.806875397329961</v>
      </c>
      <c r="AJ36" s="47">
        <f>VLOOKUP(Table1[[#This Row],[SEG KEY]],'29Dec24_TY  '!$A$1:$M$786,7,FALSE)</f>
        <v>13593</v>
      </c>
      <c r="AK36" s="47">
        <f>VLOOKUP(Table1[[#This Row],[SEG KEY LY]],'29Dec24_LY'!$A$1:$M$784,7,FALSE)</f>
        <v>9545</v>
      </c>
      <c r="AL36" s="29">
        <f>VLOOKUP(Table1[[#This Row],[SEG KEY]],'22Dec24_TY '!$A$1:$M$786,7,FALSE)</f>
        <v>13086</v>
      </c>
      <c r="AM36" s="29">
        <f>VLOOKUP(Table1[[#This Row],[SEG KEY LY]],'22Dec24_LY '!$A$1:$M$486,7,FALSE)</f>
        <v>9145</v>
      </c>
      <c r="AN36" s="29">
        <f>VLOOKUP(Table1[[#This Row],[SEG KEY]],'15Dec24_TY'!$A$1:$M$786,7,FALSE)</f>
        <v>11893</v>
      </c>
      <c r="AO36" s="29">
        <f>VLOOKUP(Table1[[#This Row],[SEG KEY LY]],'15Dec24_LY'!$A$1:$M$784,7,FALSE)</f>
        <v>8612</v>
      </c>
      <c r="AP36" s="29">
        <f>VLOOKUP(Table1[[#This Row],[SEG KEY]],'08Dec24_TY'!$A$1:$M$786,7,FALSE)</f>
        <v>10026</v>
      </c>
      <c r="AQ36" s="29">
        <f>VLOOKUP(Table1[[#This Row],[SEG KEY LY]],'08Dec24_LY'!$A$1:$M$784,7,FALSE)</f>
        <v>6889</v>
      </c>
      <c r="AR36" s="29">
        <f>VLOOKUP(Table1[[#This Row],[SEG KEY]],'01Dec24_TY'!$A$1:$M$786,7,FALSE)</f>
        <v>7967</v>
      </c>
      <c r="AS36" s="29">
        <f>VLOOKUP(Table1[[#This Row],[SEG KEY LY]],'01Dec24_LY'!$A$1:$M$784,7,FALSE)</f>
        <v>5860</v>
      </c>
      <c r="AT36" s="29">
        <f>VLOOKUP(Table1[[#This Row],[SEG KEY]],'24Nov24_TY'!$A$1:$M$786,7,FALSE)</f>
        <v>6126</v>
      </c>
      <c r="AU36" s="29">
        <f>VLOOKUP(Table1[[#This Row],[SEG KEY LY]],'24Nov24_LY'!$A$1:$M$784,7,FALSE)</f>
        <v>5169</v>
      </c>
      <c r="AV36" s="29">
        <f>VLOOKUP(Table1[[#This Row],[SEG KEY]],'17Nov24_TY'!$A$1:$M$786,7,FALSE)</f>
        <v>5442</v>
      </c>
      <c r="AW36" s="29">
        <f>VLOOKUP(Table1[[#This Row],[SEG KEY LY]],'17Nov24_LY'!$A$1:$M$784,7,FALSE)</f>
        <v>4173</v>
      </c>
      <c r="AX36" s="29">
        <f>VLOOKUP(Table1[[#This Row],[SEG KEY]],'10Nov24_TY   '!$A$1:$K$786,7,FALSE)</f>
        <v>4469</v>
      </c>
      <c r="AY36" s="29">
        <f>VLOOKUP(Table1[[#This Row],[SEG KEY LY]],'10Nov24_LY   '!$A$1:$J$784,7,FALSE)</f>
        <v>3827</v>
      </c>
      <c r="AZ36" s="29">
        <f>IFERROR(VLOOKUP(Table1[[#This Row],[SEG KEY]],'03Nov24_TY   '!$A$1:$J$786,7,FALSE),0)</f>
        <v>3635</v>
      </c>
      <c r="BA36" s="29">
        <f>IFERROR(VLOOKUP(Table1[[#This Row],[SEG KEY LY]],'03Nov24_LY    '!$A$1:$J$784,7,FALSE),0)</f>
        <v>3146</v>
      </c>
    </row>
    <row r="37" spans="1:53" x14ac:dyDescent="0.25">
      <c r="A37" s="52" t="str">
        <f>Table1[[#This Row],[FROM_CITY]]&amp;Table1[[#This Row],[TO_CITY]]&amp;Table1[[#This Row],[Month]]</f>
        <v>CMBMELDec-2024</v>
      </c>
      <c r="B37" s="52" t="str">
        <f>Table1[[#This Row],[FROM_CITY]]&amp;Table1[[#This Row],[TO_CITY]]&amp;Table1[[#This Row],[MonthM_LY]]</f>
        <v>CMBMELDec-2023</v>
      </c>
      <c r="C37" s="44" t="s">
        <v>189</v>
      </c>
      <c r="D37" s="2">
        <v>2024</v>
      </c>
      <c r="E37" s="2" t="s">
        <v>188</v>
      </c>
      <c r="F37" t="s">
        <v>10</v>
      </c>
      <c r="G37" s="2" t="s">
        <v>38</v>
      </c>
      <c r="H37" t="s">
        <v>13</v>
      </c>
      <c r="I37">
        <v>7727</v>
      </c>
      <c r="J37">
        <v>3724949.7100000018</v>
      </c>
      <c r="K37" s="29">
        <f>VLOOKUP(Table1[[#This Row],[SEG KEY]],'29Dec24_TY  '!$A$1:$M$786,11,FALSE)</f>
        <v>64976343</v>
      </c>
      <c r="L37" s="29">
        <f>VLOOKUP(Table1[[#This Row],[SEG KEY LY]],'29Dec24_LY'!$A$1:$M$784,11,FALSE)</f>
        <v>67129047</v>
      </c>
      <c r="M37" s="55">
        <f>VLOOKUP(Table1[[#This Row],[SEG KEY]],'29Dec24_TY  '!$A$1:$M$786,12,FALSE)</f>
        <v>5.7327783282601817E-2</v>
      </c>
      <c r="N37" s="55">
        <f>VLOOKUP(Table1[[#This Row],[SEG KEY LY]],'29Dec24_LY'!$A$1:$M$784,12,FALSE)</f>
        <v>5.8582130325788732E-2</v>
      </c>
      <c r="O37" s="29">
        <f>IFERROR(VLOOKUP(Table1[[#This Row],[SEG KEY LY]],'LY AVG FARE ACT'!$A$1:$G$791,5,FALSE),0)</f>
        <v>7432</v>
      </c>
      <c r="P37" s="29">
        <f>IFERROR(VLOOKUP(Table1[[#This Row],[SEG KEY LY]],'LY AVG FARE ACT'!$A$1:$F$5000,6,FALSE),0)</f>
        <v>3866431.3161567599</v>
      </c>
      <c r="Q37" s="29">
        <f>IFERROR(VLOOKUP(Table1[[#This Row],[SEG KEY LY]],'LY AVG FARE ACT'!$A$1:$G$5000,7,FALSE),0)</f>
        <v>520.24102746996232</v>
      </c>
      <c r="R37" s="47">
        <f>VLOOKUP(Table1[[#This Row],[SEG KEY]],'29Dec24_TY  '!$A$1:$M$786,13,FALSE)</f>
        <v>482.06932962339869</v>
      </c>
      <c r="S37" s="47">
        <f>VLOOKUP(Table1[[#This Row],[SEG KEY LY]],'29Dec24_LY'!$A$1:$M$784,13,FALSE)</f>
        <v>492.61713390955748</v>
      </c>
      <c r="T37" s="29">
        <f>VLOOKUP(Table1[[#This Row],[SEG KEY]],'22Dec24_TY '!$A$1:$M$786,13,FALSE)</f>
        <v>481.28671070013218</v>
      </c>
      <c r="U37" s="29">
        <f>VLOOKUP(Table1[[#This Row],[SEG KEY LY]],'22Dec24_LY '!$A$2:$M$784,13,FALSE)</f>
        <v>491.08538956938986</v>
      </c>
      <c r="V37" s="29">
        <f>VLOOKUP(Table1[[#This Row],[SEG KEY]],'15Dec24_TY'!$A$1:$M$786,13,FALSE)</f>
        <v>468.08315898713118</v>
      </c>
      <c r="W37" s="29">
        <f>VLOOKUP(Table1[[#This Row],[SEG KEY LY]],'15Dec24_LY'!$A$1:$M$784,13,FALSE)</f>
        <v>489.76820075510972</v>
      </c>
      <c r="X37" s="29">
        <f>VLOOKUP(Table1[[#This Row],[SEG KEY]],'08Dec24_TY'!$A$1:$M$786,13,FALSE)</f>
        <v>463.15433128475257</v>
      </c>
      <c r="Y37" s="29">
        <f>VLOOKUP(Table1[[#This Row],[SEG KEY LY]],'08Dec24_LY'!$A$1:$M$784,13,FALSE)</f>
        <v>486.13535575319634</v>
      </c>
      <c r="Z37" s="29">
        <f>VLOOKUP(Table1[[#This Row],[SEG KEY]],'01Dec24_TY'!$A$1:$M$786,13,FALSE)</f>
        <v>455.40175947961296</v>
      </c>
      <c r="AA37" s="29">
        <f>VLOOKUP(Table1[[#This Row],[SEG KEY LY]],'01Dec24_LY'!$A$1:$M$784,13,FALSE)</f>
        <v>481.76561952251467</v>
      </c>
      <c r="AB37" s="29">
        <f>VLOOKUP(Table1[[#This Row],[SEG KEY]],'24Nov24_TY'!$A$1:$M$786,13,FALSE)</f>
        <v>452.11827811158844</v>
      </c>
      <c r="AC37" s="29">
        <f>VLOOKUP(Table1[[#This Row],[SEG KEY LY]],'24Nov24_LY'!$A$1:$M$784,13,FALSE)</f>
        <v>475.17230806529858</v>
      </c>
      <c r="AD37" s="29">
        <f>VLOOKUP(Table1[[#This Row],[SEG KEY]],'17Nov24_TY'!$A$1:$M$786,13,FALSE)</f>
        <v>444.5590443997807</v>
      </c>
      <c r="AE37" s="29">
        <f>VLOOKUP(Table1[[#This Row],[SEG KEY LY]],'17Nov24_LY'!$A$1:$M$784,13,FALSE)</f>
        <v>468.56176604700147</v>
      </c>
      <c r="AF37" s="29">
        <f>VLOOKUP(Table1[[#This Row],[SEG KEY]],'10Nov24_TY   '!$A$1:$M$786,13,FALSE)</f>
        <v>436.59053107562039</v>
      </c>
      <c r="AG37" s="29">
        <f>VLOOKUP(Table1[[#This Row],[SEG KEY LY]],'10Nov24_LY   '!$A$1:$M$784,13,FALSE)</f>
        <v>464.5243734736049</v>
      </c>
      <c r="AH37" s="29">
        <f>IFERROR(VLOOKUP(Table1[[#This Row],[SEG KEY]],'03Nov24_TY   '!A165:M950,13,FALSE),0)</f>
        <v>430.72266414643877</v>
      </c>
      <c r="AI37" s="29">
        <f>IFERROR(VLOOKUP(Table1[[#This Row],[SEG KEY LY]],'03Nov24_LY    '!$A$1:$M$784,13,FALSE),0)</f>
        <v>462.84962588473229</v>
      </c>
      <c r="AJ37" s="47">
        <f>VLOOKUP(Table1[[#This Row],[SEG KEY]],'29Dec24_TY  '!$A$1:$M$786,7,FALSE)</f>
        <v>7727</v>
      </c>
      <c r="AK37" s="47">
        <f>VLOOKUP(Table1[[#This Row],[SEG KEY LY]],'29Dec24_LY'!$A$1:$M$784,7,FALSE)</f>
        <v>7983</v>
      </c>
      <c r="AL37" s="29">
        <f>VLOOKUP(Table1[[#This Row],[SEG KEY]],'22Dec24_TY '!$A$1:$M$786,7,FALSE)</f>
        <v>7570</v>
      </c>
      <c r="AM37" s="29">
        <f>VLOOKUP(Table1[[#This Row],[SEG KEY LY]],'22Dec24_LY '!$A$1:$M$486,7,FALSE)</f>
        <v>7919</v>
      </c>
      <c r="AN37" s="29">
        <f>VLOOKUP(Table1[[#This Row],[SEG KEY]],'15Dec24_TY'!$A$1:$M$786,7,FALSE)</f>
        <v>7227</v>
      </c>
      <c r="AO37" s="29">
        <f>VLOOKUP(Table1[[#This Row],[SEG KEY LY]],'15Dec24_LY'!$A$1:$M$784,7,FALSE)</f>
        <v>7681</v>
      </c>
      <c r="AP37" s="29">
        <f>VLOOKUP(Table1[[#This Row],[SEG KEY]],'08Dec24_TY'!$A$1:$M$786,7,FALSE)</f>
        <v>6834</v>
      </c>
      <c r="AQ37" s="29">
        <f>VLOOKUP(Table1[[#This Row],[SEG KEY LY]],'08Dec24_LY'!$A$1:$M$784,7,FALSE)</f>
        <v>7196</v>
      </c>
      <c r="AR37" s="29">
        <f>VLOOKUP(Table1[[#This Row],[SEG KEY]],'01Dec24_TY'!$A$1:$M$786,7,FALSE)</f>
        <v>6303</v>
      </c>
      <c r="AS37" s="29">
        <f>VLOOKUP(Table1[[#This Row],[SEG KEY LY]],'01Dec24_LY'!$A$1:$M$784,7,FALSE)</f>
        <v>6618</v>
      </c>
      <c r="AT37" s="29">
        <f>VLOOKUP(Table1[[#This Row],[SEG KEY]],'24Nov24_TY'!$A$1:$M$786,7,FALSE)</f>
        <v>5825</v>
      </c>
      <c r="AU37" s="29">
        <f>VLOOKUP(Table1[[#This Row],[SEG KEY LY]],'24Nov24_LY'!$A$1:$M$784,7,FALSE)</f>
        <v>6187</v>
      </c>
      <c r="AV37" s="29">
        <f>VLOOKUP(Table1[[#This Row],[SEG KEY]],'17Nov24_TY'!$A$1:$M$786,7,FALSE)</f>
        <v>5473</v>
      </c>
      <c r="AW37" s="29">
        <f>VLOOKUP(Table1[[#This Row],[SEG KEY LY]],'17Nov24_LY'!$A$1:$M$784,7,FALSE)</f>
        <v>5702</v>
      </c>
      <c r="AX37" s="29">
        <f>VLOOKUP(Table1[[#This Row],[SEG KEY]],'10Nov24_TY   '!$A$1:$K$786,7,FALSE)</f>
        <v>5197</v>
      </c>
      <c r="AY37" s="29">
        <f>VLOOKUP(Table1[[#This Row],[SEG KEY LY]],'10Nov24_LY   '!$A$1:$J$784,7,FALSE)</f>
        <v>5323</v>
      </c>
      <c r="AZ37" s="29">
        <f>IFERROR(VLOOKUP(Table1[[#This Row],[SEG KEY]],'03Nov24_TY   '!$A$1:$J$786,7,FALSE),0)</f>
        <v>5026</v>
      </c>
      <c r="BA37" s="29">
        <f>IFERROR(VLOOKUP(Table1[[#This Row],[SEG KEY LY]],'03Nov24_LY    '!$A$1:$J$784,7,FALSE),0)</f>
        <v>4945</v>
      </c>
    </row>
    <row r="38" spans="1:53" x14ac:dyDescent="0.25">
      <c r="A38" s="52" t="str">
        <f>Table1[[#This Row],[FROM_CITY]]&amp;Table1[[#This Row],[TO_CITY]]&amp;Table1[[#This Row],[Month]]</f>
        <v>CMBMLEDec-2024</v>
      </c>
      <c r="B38" s="52" t="str">
        <f>Table1[[#This Row],[FROM_CITY]]&amp;Table1[[#This Row],[TO_CITY]]&amp;Table1[[#This Row],[MonthM_LY]]</f>
        <v>CMBMLEDec-2023</v>
      </c>
      <c r="C38" s="44" t="s">
        <v>189</v>
      </c>
      <c r="D38" s="2">
        <v>2024</v>
      </c>
      <c r="E38" s="2" t="s">
        <v>188</v>
      </c>
      <c r="F38" t="s">
        <v>10</v>
      </c>
      <c r="G38" s="2" t="s">
        <v>39</v>
      </c>
      <c r="H38" t="s">
        <v>15</v>
      </c>
      <c r="I38">
        <v>14236</v>
      </c>
      <c r="J38">
        <v>1293369.32</v>
      </c>
      <c r="K38" s="29">
        <f>VLOOKUP(Table1[[#This Row],[SEG KEY]],'29Dec24_TY  '!$A$1:$M$786,11,FALSE)</f>
        <v>10933248</v>
      </c>
      <c r="L38" s="29">
        <f>VLOOKUP(Table1[[#This Row],[SEG KEY LY]],'29Dec24_LY'!$A$1:$M$784,11,FALSE)</f>
        <v>9007104</v>
      </c>
      <c r="M38" s="55">
        <f>VLOOKUP(Table1[[#This Row],[SEG KEY]],'29Dec24_TY  '!$A$1:$M$786,12,FALSE)</f>
        <v>0.11829689768310388</v>
      </c>
      <c r="N38" s="55">
        <f>VLOOKUP(Table1[[#This Row],[SEG KEY LY]],'29Dec24_LY'!$A$1:$M$784,12,FALSE)</f>
        <v>0.12373291237671995</v>
      </c>
      <c r="O38" s="29">
        <f>IFERROR(VLOOKUP(Table1[[#This Row],[SEG KEY LY]],'LY AVG FARE ACT'!$A$1:$G$791,5,FALSE),0)</f>
        <v>11688</v>
      </c>
      <c r="P38" s="29">
        <f>IFERROR(VLOOKUP(Table1[[#This Row],[SEG KEY LY]],'LY AVG FARE ACT'!$A$1:$F$5000,6,FALSE),0)</f>
        <v>1187101.4985361407</v>
      </c>
      <c r="Q38" s="29">
        <f>IFERROR(VLOOKUP(Table1[[#This Row],[SEG KEY LY]],'LY AVG FARE ACT'!$A$1:$G$5000,7,FALSE),0)</f>
        <v>101.56583663040217</v>
      </c>
      <c r="R38" s="47">
        <f>VLOOKUP(Table1[[#This Row],[SEG KEY]],'29Dec24_TY  '!$A$1:$M$786,13,FALSE)</f>
        <v>90.852017420623781</v>
      </c>
      <c r="S38" s="47">
        <f>VLOOKUP(Table1[[#This Row],[SEG KEY LY]],'29Dec24_LY'!$A$1:$M$784,13,FALSE)</f>
        <v>95.026876705320916</v>
      </c>
      <c r="T38" s="29">
        <f>VLOOKUP(Table1[[#This Row],[SEG KEY]],'22Dec24_TY '!$A$1:$M$786,13,FALSE)</f>
        <v>90.187253765932795</v>
      </c>
      <c r="U38" s="29">
        <f>VLOOKUP(Table1[[#This Row],[SEG KEY LY]],'22Dec24_LY '!$A$2:$M$784,13,FALSE)</f>
        <v>94.298936371453351</v>
      </c>
      <c r="V38" s="29">
        <f>VLOOKUP(Table1[[#This Row],[SEG KEY]],'15Dec24_TY'!$A$1:$M$786,13,FALSE)</f>
        <v>88.876610894644301</v>
      </c>
      <c r="W38" s="29">
        <f>VLOOKUP(Table1[[#This Row],[SEG KEY LY]],'15Dec24_LY'!$A$1:$M$784,13,FALSE)</f>
        <v>93.138692294190022</v>
      </c>
      <c r="X38" s="29">
        <f>VLOOKUP(Table1[[#This Row],[SEG KEY]],'08Dec24_TY'!$A$1:$M$786,13,FALSE)</f>
        <v>88.006060708548247</v>
      </c>
      <c r="Y38" s="29">
        <f>VLOOKUP(Table1[[#This Row],[SEG KEY LY]],'08Dec24_LY'!$A$1:$M$784,13,FALSE)</f>
        <v>91.859684919806512</v>
      </c>
      <c r="Z38" s="29">
        <f>VLOOKUP(Table1[[#This Row],[SEG KEY]],'01Dec24_TY'!$A$1:$M$786,13,FALSE)</f>
        <v>87.674345605242905</v>
      </c>
      <c r="AA38" s="29">
        <f>VLOOKUP(Table1[[#This Row],[SEG KEY LY]],'01Dec24_LY'!$A$1:$M$784,13,FALSE)</f>
        <v>91.221766738661032</v>
      </c>
      <c r="AB38" s="29">
        <f>VLOOKUP(Table1[[#This Row],[SEG KEY]],'24Nov24_TY'!$A$1:$M$786,13,FALSE)</f>
        <v>88.374286197946006</v>
      </c>
      <c r="AC38" s="29">
        <f>VLOOKUP(Table1[[#This Row],[SEG KEY LY]],'24Nov24_LY'!$A$1:$M$784,13,FALSE)</f>
        <v>91.775921265728286</v>
      </c>
      <c r="AD38" s="29">
        <f>VLOOKUP(Table1[[#This Row],[SEG KEY]],'17Nov24_TY'!$A$1:$M$786,13,FALSE)</f>
        <v>87.791418846769758</v>
      </c>
      <c r="AE38" s="29">
        <f>VLOOKUP(Table1[[#This Row],[SEG KEY LY]],'17Nov24_LY'!$A$1:$M$784,13,FALSE)</f>
        <v>92.576296984422015</v>
      </c>
      <c r="AF38" s="29">
        <f>VLOOKUP(Table1[[#This Row],[SEG KEY]],'10Nov24_TY   '!$A$1:$M$786,13,FALSE)</f>
        <v>90.488498852835008</v>
      </c>
      <c r="AG38" s="29">
        <f>VLOOKUP(Table1[[#This Row],[SEG KEY LY]],'10Nov24_LY   '!$A$1:$M$784,13,FALSE)</f>
        <v>92.615759734093174</v>
      </c>
      <c r="AH38" s="29">
        <f>IFERROR(VLOOKUP(Table1[[#This Row],[SEG KEY]],'03Nov24_TY   '!A166:M951,13,FALSE),0)</f>
        <v>93.765976653696441</v>
      </c>
      <c r="AI38" s="29">
        <f>IFERROR(VLOOKUP(Table1[[#This Row],[SEG KEY LY]],'03Nov24_LY    '!$A$1:$M$784,13,FALSE),0)</f>
        <v>92.082787760185042</v>
      </c>
      <c r="AJ38" s="47">
        <f>VLOOKUP(Table1[[#This Row],[SEG KEY]],'29Dec24_TY  '!$A$1:$M$786,7,FALSE)</f>
        <v>14236</v>
      </c>
      <c r="AK38" s="47">
        <f>VLOOKUP(Table1[[#This Row],[SEG KEY LY]],'29Dec24_LY'!$A$1:$M$784,7,FALSE)</f>
        <v>11728</v>
      </c>
      <c r="AL38" s="29">
        <f>VLOOKUP(Table1[[#This Row],[SEG KEY]],'22Dec24_TY '!$A$1:$M$786,7,FALSE)</f>
        <v>13808</v>
      </c>
      <c r="AM38" s="29">
        <f>VLOOKUP(Table1[[#This Row],[SEG KEY LY]],'22Dec24_LY '!$A$1:$M$486,7,FALSE)</f>
        <v>11630</v>
      </c>
      <c r="AN38" s="29">
        <f>VLOOKUP(Table1[[#This Row],[SEG KEY]],'15Dec24_TY'!$A$1:$M$786,7,FALSE)</f>
        <v>13089</v>
      </c>
      <c r="AO38" s="29">
        <f>VLOOKUP(Table1[[#This Row],[SEG KEY LY]],'15Dec24_LY'!$A$1:$M$784,7,FALSE)</f>
        <v>11394</v>
      </c>
      <c r="AP38" s="29">
        <f>VLOOKUP(Table1[[#This Row],[SEG KEY]],'08Dec24_TY'!$A$1:$M$786,7,FALSE)</f>
        <v>11827</v>
      </c>
      <c r="AQ38" s="29">
        <f>VLOOKUP(Table1[[#This Row],[SEG KEY LY]],'08Dec24_LY'!$A$1:$M$784,7,FALSE)</f>
        <v>10537</v>
      </c>
      <c r="AR38" s="29">
        <f>VLOOKUP(Table1[[#This Row],[SEG KEY]],'01Dec24_TY'!$A$1:$M$786,7,FALSE)</f>
        <v>10376</v>
      </c>
      <c r="AS38" s="29">
        <f>VLOOKUP(Table1[[#This Row],[SEG KEY LY]],'01Dec24_LY'!$A$1:$M$784,7,FALSE)</f>
        <v>9260</v>
      </c>
      <c r="AT38" s="29">
        <f>VLOOKUP(Table1[[#This Row],[SEG KEY]],'24Nov24_TY'!$A$1:$M$786,7,FALSE)</f>
        <v>8861</v>
      </c>
      <c r="AU38" s="29">
        <f>VLOOKUP(Table1[[#This Row],[SEG KEY LY]],'24Nov24_LY'!$A$1:$M$784,7,FALSE)</f>
        <v>8027</v>
      </c>
      <c r="AV38" s="29">
        <f>VLOOKUP(Table1[[#This Row],[SEG KEY]],'17Nov24_TY'!$A$1:$M$786,7,FALSE)</f>
        <v>7492</v>
      </c>
      <c r="AW38" s="29">
        <f>VLOOKUP(Table1[[#This Row],[SEG KEY LY]],'17Nov24_LY'!$A$1:$M$784,7,FALSE)</f>
        <v>6997</v>
      </c>
      <c r="AX38" s="29">
        <f>VLOOKUP(Table1[[#This Row],[SEG KEY]],'10Nov24_TY   '!$A$1:$K$786,7,FALSE)</f>
        <v>6102</v>
      </c>
      <c r="AY38" s="29">
        <f>VLOOKUP(Table1[[#This Row],[SEG KEY LY]],'10Nov24_LY   '!$A$1:$J$784,7,FALSE)</f>
        <v>6318</v>
      </c>
      <c r="AZ38" s="29">
        <f>IFERROR(VLOOKUP(Table1[[#This Row],[SEG KEY]],'03Nov24_TY   '!$A$1:$J$786,7,FALSE),0)</f>
        <v>5140</v>
      </c>
      <c r="BA38" s="29">
        <f>IFERROR(VLOOKUP(Table1[[#This Row],[SEG KEY LY]],'03Nov24_LY    '!$A$1:$J$784,7,FALSE),0)</f>
        <v>5621</v>
      </c>
    </row>
    <row r="39" spans="1:53" x14ac:dyDescent="0.25">
      <c r="A39" s="52" t="str">
        <f>Table1[[#This Row],[FROM_CITY]]&amp;Table1[[#This Row],[TO_CITY]]&amp;Table1[[#This Row],[Month]]</f>
        <v>CMBNRTDec-2024</v>
      </c>
      <c r="B39" s="52" t="str">
        <f>Table1[[#This Row],[FROM_CITY]]&amp;Table1[[#This Row],[TO_CITY]]&amp;Table1[[#This Row],[MonthM_LY]]</f>
        <v>CMBNRTDec-2023</v>
      </c>
      <c r="C39" s="44" t="s">
        <v>189</v>
      </c>
      <c r="D39" s="2">
        <v>2024</v>
      </c>
      <c r="E39" s="2" t="s">
        <v>188</v>
      </c>
      <c r="F39" t="s">
        <v>10</v>
      </c>
      <c r="G39" s="2" t="s">
        <v>40</v>
      </c>
      <c r="H39" t="s">
        <v>13</v>
      </c>
      <c r="I39">
        <v>3608</v>
      </c>
      <c r="J39">
        <v>1293047.0699999994</v>
      </c>
      <c r="K39" s="29">
        <f>VLOOKUP(Table1[[#This Row],[SEG KEY]],'29Dec24_TY  '!$A$1:$M$786,11,FALSE)</f>
        <v>24765312</v>
      </c>
      <c r="L39" s="29">
        <f>VLOOKUP(Table1[[#This Row],[SEG KEY LY]],'29Dec24_LY'!$A$1:$M$784,11,FALSE)</f>
        <v>26680368</v>
      </c>
      <c r="M39" s="55">
        <f>VLOOKUP(Table1[[#This Row],[SEG KEY]],'29Dec24_TY  '!$A$1:$M$786,12,FALSE)</f>
        <v>5.2212024221620926E-2</v>
      </c>
      <c r="N39" s="55">
        <f>VLOOKUP(Table1[[#This Row],[SEG KEY LY]],'29Dec24_LY'!$A$1:$M$784,12,FALSE)</f>
        <v>5.9300553125803963E-2</v>
      </c>
      <c r="O39" s="29">
        <f>IFERROR(VLOOKUP(Table1[[#This Row],[SEG KEY LY]],'LY AVG FARE ACT'!$A$1:$G$791,5,FALSE),0)</f>
        <v>3621</v>
      </c>
      <c r="P39" s="29">
        <f>IFERROR(VLOOKUP(Table1[[#This Row],[SEG KEY LY]],'LY AVG FARE ACT'!$A$1:$F$5000,6,FALSE),0)</f>
        <v>1540566.4352057476</v>
      </c>
      <c r="Q39" s="29">
        <f>IFERROR(VLOOKUP(Table1[[#This Row],[SEG KEY LY]],'LY AVG FARE ACT'!$A$1:$G$5000,7,FALSE),0)</f>
        <v>425.45330991597558</v>
      </c>
      <c r="R39" s="47">
        <f>VLOOKUP(Table1[[#This Row],[SEG KEY]],'29Dec24_TY  '!$A$1:$M$786,13,FALSE)</f>
        <v>358.38333425720606</v>
      </c>
      <c r="S39" s="47">
        <f>VLOOKUP(Table1[[#This Row],[SEG KEY LY]],'29Dec24_LY'!$A$1:$M$784,13,FALSE)</f>
        <v>407.03899665551842</v>
      </c>
      <c r="T39" s="29">
        <f>VLOOKUP(Table1[[#This Row],[SEG KEY]],'22Dec24_TY '!$A$1:$M$786,13,FALSE)</f>
        <v>357.80780810112032</v>
      </c>
      <c r="U39" s="29">
        <f>VLOOKUP(Table1[[#This Row],[SEG KEY LY]],'22Dec24_LY '!$A$2:$M$784,13,FALSE)</f>
        <v>406.35211168831171</v>
      </c>
      <c r="V39" s="29">
        <f>VLOOKUP(Table1[[#This Row],[SEG KEY]],'15Dec24_TY'!$A$1:$M$786,13,FALSE)</f>
        <v>360.50385565052238</v>
      </c>
      <c r="W39" s="29">
        <f>VLOOKUP(Table1[[#This Row],[SEG KEY LY]],'15Dec24_LY'!$A$1:$M$784,13,FALSE)</f>
        <v>404.46923866090708</v>
      </c>
      <c r="X39" s="29">
        <f>VLOOKUP(Table1[[#This Row],[SEG KEY]],'08Dec24_TY'!$A$1:$M$786,13,FALSE)</f>
        <v>360.13235714285696</v>
      </c>
      <c r="Y39" s="29">
        <f>VLOOKUP(Table1[[#This Row],[SEG KEY LY]],'08Dec24_LY'!$A$1:$M$784,13,FALSE)</f>
        <v>400.83672502870263</v>
      </c>
      <c r="Z39" s="29">
        <f>VLOOKUP(Table1[[#This Row],[SEG KEY]],'01Dec24_TY'!$A$1:$M$786,13,FALSE)</f>
        <v>354.88738659173015</v>
      </c>
      <c r="AA39" s="29">
        <f>VLOOKUP(Table1[[#This Row],[SEG KEY LY]],'01Dec24_LY'!$A$1:$M$784,13,FALSE)</f>
        <v>401.30911282545839</v>
      </c>
      <c r="AB39" s="29">
        <f>VLOOKUP(Table1[[#This Row],[SEG KEY]],'24Nov24_TY'!$A$1:$M$786,13,FALSE)</f>
        <v>353.54998573466486</v>
      </c>
      <c r="AC39" s="29">
        <f>VLOOKUP(Table1[[#This Row],[SEG KEY LY]],'24Nov24_LY'!$A$1:$M$784,13,FALSE)</f>
        <v>398.21053564831942</v>
      </c>
      <c r="AD39" s="29">
        <f>VLOOKUP(Table1[[#This Row],[SEG KEY]],'17Nov24_TY'!$A$1:$M$786,13,FALSE)</f>
        <v>352.71863122171953</v>
      </c>
      <c r="AE39" s="29">
        <f>VLOOKUP(Table1[[#This Row],[SEG KEY LY]],'17Nov24_LY'!$A$1:$M$784,13,FALSE)</f>
        <v>397.60505371723281</v>
      </c>
      <c r="AF39" s="29">
        <f>VLOOKUP(Table1[[#This Row],[SEG KEY]],'10Nov24_TY   '!$A$1:$M$786,13,FALSE)</f>
        <v>348.05150108774478</v>
      </c>
      <c r="AG39" s="29">
        <f>VLOOKUP(Table1[[#This Row],[SEG KEY LY]],'10Nov24_LY   '!$A$1:$M$784,13,FALSE)</f>
        <v>400.1034173819744</v>
      </c>
      <c r="AH39" s="29">
        <f>IFERROR(VLOOKUP(Table1[[#This Row],[SEG KEY]],'03Nov24_TY   '!A167:M952,13,FALSE),0)</f>
        <v>370.13441558441554</v>
      </c>
      <c r="AI39" s="29">
        <f>IFERROR(VLOOKUP(Table1[[#This Row],[SEG KEY LY]],'03Nov24_LY    '!$A$1:$M$784,13,FALSE),0)</f>
        <v>407.89292699724541</v>
      </c>
      <c r="AJ39" s="47">
        <f>VLOOKUP(Table1[[#This Row],[SEG KEY]],'29Dec24_TY  '!$A$1:$M$786,7,FALSE)</f>
        <v>3608</v>
      </c>
      <c r="AK39" s="47">
        <f>VLOOKUP(Table1[[#This Row],[SEG KEY LY]],'29Dec24_LY'!$A$1:$M$784,7,FALSE)</f>
        <v>3887</v>
      </c>
      <c r="AL39" s="29">
        <f>VLOOKUP(Table1[[#This Row],[SEG KEY]],'22Dec24_TY '!$A$1:$M$786,7,FALSE)</f>
        <v>3481</v>
      </c>
      <c r="AM39" s="29">
        <f>VLOOKUP(Table1[[#This Row],[SEG KEY LY]],'22Dec24_LY '!$A$1:$M$486,7,FALSE)</f>
        <v>3850</v>
      </c>
      <c r="AN39" s="29">
        <f>VLOOKUP(Table1[[#This Row],[SEG KEY]],'15Dec24_TY'!$A$1:$M$786,7,FALSE)</f>
        <v>3159</v>
      </c>
      <c r="AO39" s="29">
        <f>VLOOKUP(Table1[[#This Row],[SEG KEY LY]],'15Dec24_LY'!$A$1:$M$784,7,FALSE)</f>
        <v>3704</v>
      </c>
      <c r="AP39" s="29">
        <f>VLOOKUP(Table1[[#This Row],[SEG KEY]],'08Dec24_TY'!$A$1:$M$786,7,FALSE)</f>
        <v>2800</v>
      </c>
      <c r="AQ39" s="29">
        <f>VLOOKUP(Table1[[#This Row],[SEG KEY LY]],'08Dec24_LY'!$A$1:$M$784,7,FALSE)</f>
        <v>3484</v>
      </c>
      <c r="AR39" s="29">
        <f>VLOOKUP(Table1[[#This Row],[SEG KEY]],'01Dec24_TY'!$A$1:$M$786,7,FALSE)</f>
        <v>2491</v>
      </c>
      <c r="AS39" s="29">
        <f>VLOOKUP(Table1[[#This Row],[SEG KEY LY]],'01Dec24_LY'!$A$1:$M$784,7,FALSE)</f>
        <v>3111</v>
      </c>
      <c r="AT39" s="29">
        <f>VLOOKUP(Table1[[#This Row],[SEG KEY]],'24Nov24_TY'!$A$1:$M$786,7,FALSE)</f>
        <v>2103</v>
      </c>
      <c r="AU39" s="29">
        <f>VLOOKUP(Table1[[#This Row],[SEG KEY LY]],'24Nov24_LY'!$A$1:$M$784,7,FALSE)</f>
        <v>2707</v>
      </c>
      <c r="AV39" s="29">
        <f>VLOOKUP(Table1[[#This Row],[SEG KEY]],'17Nov24_TY'!$A$1:$M$786,7,FALSE)</f>
        <v>1768</v>
      </c>
      <c r="AW39" s="29">
        <f>VLOOKUP(Table1[[#This Row],[SEG KEY LY]],'17Nov24_LY'!$A$1:$M$784,7,FALSE)</f>
        <v>2327</v>
      </c>
      <c r="AX39" s="29">
        <f>VLOOKUP(Table1[[#This Row],[SEG KEY]],'10Nov24_TY   '!$A$1:$K$786,7,FALSE)</f>
        <v>1379</v>
      </c>
      <c r="AY39" s="29">
        <f>VLOOKUP(Table1[[#This Row],[SEG KEY LY]],'10Nov24_LY   '!$A$1:$J$784,7,FALSE)</f>
        <v>1864</v>
      </c>
      <c r="AZ39" s="29">
        <f>IFERROR(VLOOKUP(Table1[[#This Row],[SEG KEY]],'03Nov24_TY   '!$A$1:$J$786,7,FALSE),0)</f>
        <v>1001</v>
      </c>
      <c r="BA39" s="29">
        <f>IFERROR(VLOOKUP(Table1[[#This Row],[SEG KEY LY]],'03Nov24_LY    '!$A$1:$J$784,7,FALSE),0)</f>
        <v>1452</v>
      </c>
    </row>
    <row r="40" spans="1:53" x14ac:dyDescent="0.25">
      <c r="A40" s="52" t="str">
        <f>Table1[[#This Row],[FROM_CITY]]&amp;Table1[[#This Row],[TO_CITY]]&amp;Table1[[#This Row],[Month]]</f>
        <v>CMBRUHDec-2024</v>
      </c>
      <c r="B40" s="52" t="str">
        <f>Table1[[#This Row],[FROM_CITY]]&amp;Table1[[#This Row],[TO_CITY]]&amp;Table1[[#This Row],[MonthM_LY]]</f>
        <v>CMBRUHDec-2023</v>
      </c>
      <c r="C40" s="44" t="s">
        <v>189</v>
      </c>
      <c r="D40" s="2">
        <v>2024</v>
      </c>
      <c r="E40" s="2" t="s">
        <v>188</v>
      </c>
      <c r="F40" t="s">
        <v>10</v>
      </c>
      <c r="G40" s="2" t="s">
        <v>41</v>
      </c>
      <c r="H40" t="s">
        <v>11</v>
      </c>
      <c r="I40">
        <v>6606</v>
      </c>
      <c r="J40">
        <v>1514883.3099999998</v>
      </c>
      <c r="K40" s="29">
        <f>VLOOKUP(Table1[[#This Row],[SEG KEY]],'29Dec24_TY  '!$A$1:$M$786,11,FALSE)</f>
        <v>26721270</v>
      </c>
      <c r="L40" s="29">
        <f>VLOOKUP(Table1[[#This Row],[SEG KEY LY]],'29Dec24_LY'!$A$1:$M$784,11,FALSE)</f>
        <v>27182400</v>
      </c>
      <c r="M40" s="55">
        <f>VLOOKUP(Table1[[#This Row],[SEG KEY]],'29Dec24_TY  '!$A$1:$M$786,12,FALSE)</f>
        <v>5.6692040086418038E-2</v>
      </c>
      <c r="N40" s="55">
        <f>VLOOKUP(Table1[[#This Row],[SEG KEY LY]],'29Dec24_LY'!$A$1:$M$784,12,FALSE)</f>
        <v>5.1175572429218948E-2</v>
      </c>
      <c r="O40" s="29">
        <f>IFERROR(VLOOKUP(Table1[[#This Row],[SEG KEY LY]],'LY AVG FARE ACT'!$A$1:$G$791,5,FALSE),0)</f>
        <v>6022</v>
      </c>
      <c r="P40" s="29">
        <f>IFERROR(VLOOKUP(Table1[[#This Row],[SEG KEY LY]],'LY AVG FARE ACT'!$A$1:$F$5000,6,FALSE),0)</f>
        <v>1333642.3001588101</v>
      </c>
      <c r="Q40" s="29">
        <f>IFERROR(VLOOKUP(Table1[[#This Row],[SEG KEY LY]],'LY AVG FARE ACT'!$A$1:$G$5000,7,FALSE),0)</f>
        <v>221.46169049465462</v>
      </c>
      <c r="R40" s="47">
        <f>VLOOKUP(Table1[[#This Row],[SEG KEY]],'29Dec24_TY  '!$A$1:$M$786,13,FALSE)</f>
        <v>229.31930214956097</v>
      </c>
      <c r="S40" s="47">
        <f>VLOOKUP(Table1[[#This Row],[SEG KEY LY]],'29Dec24_LY'!$A$1:$M$784,13,FALSE)</f>
        <v>207.00519047619062</v>
      </c>
      <c r="T40" s="29">
        <f>VLOOKUP(Table1[[#This Row],[SEG KEY]],'22Dec24_TY '!$A$1:$M$786,13,FALSE)</f>
        <v>229.06898240371839</v>
      </c>
      <c r="U40" s="29">
        <f>VLOOKUP(Table1[[#This Row],[SEG KEY LY]],'22Dec24_LY '!$A$2:$M$784,13,FALSE)</f>
        <v>209.4453837920492</v>
      </c>
      <c r="V40" s="29">
        <f>VLOOKUP(Table1[[#This Row],[SEG KEY]],'15Dec24_TY'!$A$1:$M$786,13,FALSE)</f>
        <v>226.2419269102989</v>
      </c>
      <c r="W40" s="29">
        <f>VLOOKUP(Table1[[#This Row],[SEG KEY LY]],'15Dec24_LY'!$A$1:$M$784,13,FALSE)</f>
        <v>210.7627464788734</v>
      </c>
      <c r="X40" s="29">
        <f>VLOOKUP(Table1[[#This Row],[SEG KEY]],'08Dec24_TY'!$A$1:$M$786,13,FALSE)</f>
        <v>224.1960236886633</v>
      </c>
      <c r="Y40" s="29">
        <f>VLOOKUP(Table1[[#This Row],[SEG KEY LY]],'08Dec24_LY'!$A$1:$M$784,13,FALSE)</f>
        <v>210.18386423966655</v>
      </c>
      <c r="Z40" s="29">
        <f>VLOOKUP(Table1[[#This Row],[SEG KEY]],'01Dec24_TY'!$A$1:$M$786,13,FALSE)</f>
        <v>221.96012326656407</v>
      </c>
      <c r="AA40" s="29">
        <f>VLOOKUP(Table1[[#This Row],[SEG KEY LY]],'01Dec24_LY'!$A$1:$M$784,13,FALSE)</f>
        <v>219.03187227866508</v>
      </c>
      <c r="AB40" s="29">
        <f>VLOOKUP(Table1[[#This Row],[SEG KEY]],'24Nov24_TY'!$A$1:$M$786,13,FALSE)</f>
        <v>222.27527575020264</v>
      </c>
      <c r="AC40" s="29">
        <f>VLOOKUP(Table1[[#This Row],[SEG KEY LY]],'24Nov24_LY'!$A$1:$M$784,13,FALSE)</f>
        <v>233.26184248210018</v>
      </c>
      <c r="AD40" s="29">
        <f>VLOOKUP(Table1[[#This Row],[SEG KEY]],'17Nov24_TY'!$A$1:$M$786,13,FALSE)</f>
        <v>218.94859175662413</v>
      </c>
      <c r="AE40" s="29">
        <f>VLOOKUP(Table1[[#This Row],[SEG KEY LY]],'17Nov24_LY'!$A$1:$M$784,13,FALSE)</f>
        <v>236.89941248470012</v>
      </c>
      <c r="AF40" s="29">
        <f>VLOOKUP(Table1[[#This Row],[SEG KEY]],'10Nov24_TY   '!$A$1:$M$786,13,FALSE)</f>
        <v>216.61342892007326</v>
      </c>
      <c r="AG40" s="29">
        <f>VLOOKUP(Table1[[#This Row],[SEG KEY LY]],'10Nov24_LY   '!$A$1:$M$784,13,FALSE)</f>
        <v>242.98127531883</v>
      </c>
      <c r="AH40" s="29">
        <f>IFERROR(VLOOKUP(Table1[[#This Row],[SEG KEY]],'03Nov24_TY   '!A168:M953,13,FALSE),0)</f>
        <v>217.03727737226265</v>
      </c>
      <c r="AI40" s="29">
        <f>IFERROR(VLOOKUP(Table1[[#This Row],[SEG KEY LY]],'03Nov24_LY    '!$A$1:$M$784,13,FALSE),0)</f>
        <v>248.48147999999992</v>
      </c>
      <c r="AJ40" s="47">
        <f>VLOOKUP(Table1[[#This Row],[SEG KEY]],'29Dec24_TY  '!$A$1:$M$786,7,FALSE)</f>
        <v>6606</v>
      </c>
      <c r="AK40" s="47">
        <f>VLOOKUP(Table1[[#This Row],[SEG KEY LY]],'29Dec24_LY'!$A$1:$M$784,7,FALSE)</f>
        <v>6720</v>
      </c>
      <c r="AL40" s="29">
        <f>VLOOKUP(Table1[[#This Row],[SEG KEY]],'22Dec24_TY '!$A$1:$M$786,7,FALSE)</f>
        <v>6024</v>
      </c>
      <c r="AM40" s="29">
        <f>VLOOKUP(Table1[[#This Row],[SEG KEY LY]],'22Dec24_LY '!$A$1:$M$486,7,FALSE)</f>
        <v>6540</v>
      </c>
      <c r="AN40" s="29">
        <f>VLOOKUP(Table1[[#This Row],[SEG KEY]],'15Dec24_TY'!$A$1:$M$786,7,FALSE)</f>
        <v>5117</v>
      </c>
      <c r="AO40" s="29">
        <f>VLOOKUP(Table1[[#This Row],[SEG KEY LY]],'15Dec24_LY'!$A$1:$M$784,7,FALSE)</f>
        <v>6106</v>
      </c>
      <c r="AP40" s="29">
        <f>VLOOKUP(Table1[[#This Row],[SEG KEY]],'08Dec24_TY'!$A$1:$M$786,7,FALSE)</f>
        <v>4137</v>
      </c>
      <c r="AQ40" s="29">
        <f>VLOOKUP(Table1[[#This Row],[SEG KEY LY]],'08Dec24_LY'!$A$1:$M$784,7,FALSE)</f>
        <v>5274</v>
      </c>
      <c r="AR40" s="29">
        <f>VLOOKUP(Table1[[#This Row],[SEG KEY]],'01Dec24_TY'!$A$1:$M$786,7,FALSE)</f>
        <v>3245</v>
      </c>
      <c r="AS40" s="29">
        <f>VLOOKUP(Table1[[#This Row],[SEG KEY LY]],'01Dec24_LY'!$A$1:$M$784,7,FALSE)</f>
        <v>3445</v>
      </c>
      <c r="AT40" s="29">
        <f>VLOOKUP(Table1[[#This Row],[SEG KEY]],'24Nov24_TY'!$A$1:$M$786,7,FALSE)</f>
        <v>2466</v>
      </c>
      <c r="AU40" s="29">
        <f>VLOOKUP(Table1[[#This Row],[SEG KEY LY]],'24Nov24_LY'!$A$1:$M$784,7,FALSE)</f>
        <v>2095</v>
      </c>
      <c r="AV40" s="29">
        <f>VLOOKUP(Table1[[#This Row],[SEG KEY]],'17Nov24_TY'!$A$1:$M$786,7,FALSE)</f>
        <v>2038</v>
      </c>
      <c r="AW40" s="29">
        <f>VLOOKUP(Table1[[#This Row],[SEG KEY LY]],'17Nov24_LY'!$A$1:$M$784,7,FALSE)</f>
        <v>1634</v>
      </c>
      <c r="AX40" s="29">
        <f>VLOOKUP(Table1[[#This Row],[SEG KEY]],'10Nov24_TY   '!$A$1:$K$786,7,FALSE)</f>
        <v>1639</v>
      </c>
      <c r="AY40" s="29">
        <f>VLOOKUP(Table1[[#This Row],[SEG KEY LY]],'10Nov24_LY   '!$A$1:$J$784,7,FALSE)</f>
        <v>1333</v>
      </c>
      <c r="AZ40" s="29">
        <f>IFERROR(VLOOKUP(Table1[[#This Row],[SEG KEY]],'03Nov24_TY   '!$A$1:$J$786,7,FALSE),0)</f>
        <v>1370</v>
      </c>
      <c r="BA40" s="29">
        <f>IFERROR(VLOOKUP(Table1[[#This Row],[SEG KEY LY]],'03Nov24_LY    '!$A$1:$J$784,7,FALSE),0)</f>
        <v>1000</v>
      </c>
    </row>
    <row r="41" spans="1:53" x14ac:dyDescent="0.25">
      <c r="A41" s="52" t="str">
        <f>Table1[[#This Row],[FROM_CITY]]&amp;Table1[[#This Row],[TO_CITY]]&amp;Table1[[#This Row],[Month]]</f>
        <v>CMBSINDec-2024</v>
      </c>
      <c r="B41" s="52" t="str">
        <f>Table1[[#This Row],[FROM_CITY]]&amp;Table1[[#This Row],[TO_CITY]]&amp;Table1[[#This Row],[MonthM_LY]]</f>
        <v>CMBSINDec-2023</v>
      </c>
      <c r="C41" s="44" t="s">
        <v>189</v>
      </c>
      <c r="D41" s="2">
        <v>2024</v>
      </c>
      <c r="E41" s="2" t="s">
        <v>188</v>
      </c>
      <c r="F41" t="s">
        <v>10</v>
      </c>
      <c r="G41" s="2" t="s">
        <v>42</v>
      </c>
      <c r="H41" t="s">
        <v>13</v>
      </c>
      <c r="I41">
        <v>5212</v>
      </c>
      <c r="J41">
        <v>1093771.55</v>
      </c>
      <c r="K41" s="29">
        <f>VLOOKUP(Table1[[#This Row],[SEG KEY]],'29Dec24_TY  '!$A$1:$M$786,11,FALSE)</f>
        <v>14327788</v>
      </c>
      <c r="L41" s="29">
        <f>VLOOKUP(Table1[[#This Row],[SEG KEY LY]],'29Dec24_LY'!$A$1:$M$784,11,FALSE)</f>
        <v>15498862</v>
      </c>
      <c r="M41" s="55">
        <f>VLOOKUP(Table1[[#This Row],[SEG KEY]],'29Dec24_TY  '!$A$1:$M$786,12,FALSE)</f>
        <v>7.6339177408264278E-2</v>
      </c>
      <c r="N41" s="55">
        <f>VLOOKUP(Table1[[#This Row],[SEG KEY LY]],'29Dec24_LY'!$A$1:$M$784,12,FALSE)</f>
        <v>8.6277950600502182E-2</v>
      </c>
      <c r="O41" s="29">
        <f>IFERROR(VLOOKUP(Table1[[#This Row],[SEG KEY LY]],'LY AVG FARE ACT'!$A$1:$G$791,5,FALSE),0)</f>
        <v>7227</v>
      </c>
      <c r="P41" s="29">
        <f>IFERROR(VLOOKUP(Table1[[#This Row],[SEG KEY LY]],'LY AVG FARE ACT'!$A$1:$F$5000,6,FALSE),0)</f>
        <v>1707632.4414982102</v>
      </c>
      <c r="Q41" s="29">
        <f>IFERROR(VLOOKUP(Table1[[#This Row],[SEG KEY LY]],'LY AVG FARE ACT'!$A$1:$G$5000,7,FALSE),0)</f>
        <v>236.28510329295838</v>
      </c>
      <c r="R41" s="47">
        <f>VLOOKUP(Table1[[#This Row],[SEG KEY]],'29Dec24_TY  '!$A$1:$M$786,13,FALSE)</f>
        <v>209.85639869531852</v>
      </c>
      <c r="S41" s="47">
        <f>VLOOKUP(Table1[[#This Row],[SEG KEY LY]],'29Dec24_LY'!$A$1:$M$784,13,FALSE)</f>
        <v>237.17808620078051</v>
      </c>
      <c r="T41" s="29">
        <f>VLOOKUP(Table1[[#This Row],[SEG KEY]],'22Dec24_TY '!$A$1:$M$786,13,FALSE)</f>
        <v>209.37316473694901</v>
      </c>
      <c r="U41" s="29">
        <f>VLOOKUP(Table1[[#This Row],[SEG KEY LY]],'22Dec24_LY '!$A$2:$M$784,13,FALSE)</f>
        <v>235.3604690362771</v>
      </c>
      <c r="V41" s="29">
        <f>VLOOKUP(Table1[[#This Row],[SEG KEY]],'15Dec24_TY'!$A$1:$M$786,13,FALSE)</f>
        <v>204.81784810126578</v>
      </c>
      <c r="W41" s="29">
        <f>VLOOKUP(Table1[[#This Row],[SEG KEY LY]],'15Dec24_LY'!$A$1:$M$784,13,FALSE)</f>
        <v>232.88548926954155</v>
      </c>
      <c r="X41" s="29">
        <f>VLOOKUP(Table1[[#This Row],[SEG KEY]],'08Dec24_TY'!$A$1:$M$786,13,FALSE)</f>
        <v>206.98409474543973</v>
      </c>
      <c r="Y41" s="29">
        <f>VLOOKUP(Table1[[#This Row],[SEG KEY LY]],'08Dec24_LY'!$A$1:$M$784,13,FALSE)</f>
        <v>230.4308217716117</v>
      </c>
      <c r="Z41" s="29">
        <f>VLOOKUP(Table1[[#This Row],[SEG KEY]],'01Dec24_TY'!$A$1:$M$786,13,FALSE)</f>
        <v>204.98217251367879</v>
      </c>
      <c r="AA41" s="29">
        <f>VLOOKUP(Table1[[#This Row],[SEG KEY LY]],'01Dec24_LY'!$A$1:$M$784,13,FALSE)</f>
        <v>228.56725581395344</v>
      </c>
      <c r="AB41" s="29">
        <f>VLOOKUP(Table1[[#This Row],[SEG KEY]],'24Nov24_TY'!$A$1:$M$786,13,FALSE)</f>
        <v>206.41913421550072</v>
      </c>
      <c r="AC41" s="29">
        <f>VLOOKUP(Table1[[#This Row],[SEG KEY LY]],'24Nov24_LY'!$A$1:$M$784,13,FALSE)</f>
        <v>230.23369053842117</v>
      </c>
      <c r="AD41" s="29">
        <f>VLOOKUP(Table1[[#This Row],[SEG KEY]],'17Nov24_TY'!$A$1:$M$786,13,FALSE)</f>
        <v>202.72714530647224</v>
      </c>
      <c r="AE41" s="29">
        <f>VLOOKUP(Table1[[#This Row],[SEG KEY LY]],'17Nov24_LY'!$A$1:$M$784,13,FALSE)</f>
        <v>226.41437074326299</v>
      </c>
      <c r="AF41" s="29">
        <f>VLOOKUP(Table1[[#This Row],[SEG KEY]],'10Nov24_TY   '!$A$1:$M$786,13,FALSE)</f>
        <v>200.91506120527308</v>
      </c>
      <c r="AG41" s="29">
        <f>VLOOKUP(Table1[[#This Row],[SEG KEY LY]],'10Nov24_LY   '!$A$1:$M$784,13,FALSE)</f>
        <v>223.19699999999992</v>
      </c>
      <c r="AH41" s="29">
        <f>IFERROR(VLOOKUP(Table1[[#This Row],[SEG KEY]],'03Nov24_TY   '!A169:M954,13,FALSE),0)</f>
        <v>199.44239052035039</v>
      </c>
      <c r="AI41" s="29">
        <f>IFERROR(VLOOKUP(Table1[[#This Row],[SEG KEY LY]],'03Nov24_LY    '!$A$1:$M$784,13,FALSE),0)</f>
        <v>221.06168005843674</v>
      </c>
      <c r="AJ41" s="47">
        <f>VLOOKUP(Table1[[#This Row],[SEG KEY]],'29Dec24_TY  '!$A$1:$M$786,7,FALSE)</f>
        <v>5212</v>
      </c>
      <c r="AK41" s="47">
        <f>VLOOKUP(Table1[[#This Row],[SEG KEY LY]],'29Dec24_LY'!$A$1:$M$784,7,FALSE)</f>
        <v>5638</v>
      </c>
      <c r="AL41" s="29">
        <f>VLOOKUP(Table1[[#This Row],[SEG KEY]],'22Dec24_TY '!$A$1:$M$786,7,FALSE)</f>
        <v>4923</v>
      </c>
      <c r="AM41" s="29">
        <f>VLOOKUP(Table1[[#This Row],[SEG KEY LY]],'22Dec24_LY '!$A$1:$M$486,7,FALSE)</f>
        <v>5458</v>
      </c>
      <c r="AN41" s="29">
        <f>VLOOKUP(Table1[[#This Row],[SEG KEY]],'15Dec24_TY'!$A$1:$M$786,7,FALSE)</f>
        <v>4424</v>
      </c>
      <c r="AO41" s="29">
        <f>VLOOKUP(Table1[[#This Row],[SEG KEY LY]],'15Dec24_LY'!$A$1:$M$784,7,FALSE)</f>
        <v>5079</v>
      </c>
      <c r="AP41" s="29">
        <f>VLOOKUP(Table1[[#This Row],[SEG KEY]],'08Dec24_TY'!$A$1:$M$786,7,FALSE)</f>
        <v>3673</v>
      </c>
      <c r="AQ41" s="29">
        <f>VLOOKUP(Table1[[#This Row],[SEG KEY LY]],'08Dec24_LY'!$A$1:$M$784,7,FALSE)</f>
        <v>4685</v>
      </c>
      <c r="AR41" s="29">
        <f>VLOOKUP(Table1[[#This Row],[SEG KEY]],'01Dec24_TY'!$A$1:$M$786,7,FALSE)</f>
        <v>3107</v>
      </c>
      <c r="AS41" s="29">
        <f>VLOOKUP(Table1[[#This Row],[SEG KEY LY]],'01Dec24_LY'!$A$1:$M$784,7,FALSE)</f>
        <v>4085</v>
      </c>
      <c r="AT41" s="29">
        <f>VLOOKUP(Table1[[#This Row],[SEG KEY]],'24Nov24_TY'!$A$1:$M$786,7,FALSE)</f>
        <v>2645</v>
      </c>
      <c r="AU41" s="29">
        <f>VLOOKUP(Table1[[#This Row],[SEG KEY LY]],'24Nov24_LY'!$A$1:$M$784,7,FALSE)</f>
        <v>3826</v>
      </c>
      <c r="AV41" s="29">
        <f>VLOOKUP(Table1[[#This Row],[SEG KEY]],'17Nov24_TY'!$A$1:$M$786,7,FALSE)</f>
        <v>2333</v>
      </c>
      <c r="AW41" s="29">
        <f>VLOOKUP(Table1[[#This Row],[SEG KEY LY]],'17Nov24_LY'!$A$1:$M$784,7,FALSE)</f>
        <v>3377</v>
      </c>
      <c r="AX41" s="29">
        <f>VLOOKUP(Table1[[#This Row],[SEG KEY]],'10Nov24_TY   '!$A$1:$K$786,7,FALSE)</f>
        <v>2124</v>
      </c>
      <c r="AY41" s="29">
        <f>VLOOKUP(Table1[[#This Row],[SEG KEY LY]],'10Nov24_LY   '!$A$1:$J$784,7,FALSE)</f>
        <v>3130</v>
      </c>
      <c r="AZ41" s="29">
        <f>IFERROR(VLOOKUP(Table1[[#This Row],[SEG KEY]],'03Nov24_TY   '!$A$1:$J$786,7,FALSE),0)</f>
        <v>1941</v>
      </c>
      <c r="BA41" s="29">
        <f>IFERROR(VLOOKUP(Table1[[#This Row],[SEG KEY LY]],'03Nov24_LY    '!$A$1:$J$784,7,FALSE),0)</f>
        <v>2738</v>
      </c>
    </row>
    <row r="42" spans="1:53" x14ac:dyDescent="0.25">
      <c r="A42" s="52" t="str">
        <f>Table1[[#This Row],[FROM_CITY]]&amp;Table1[[#This Row],[TO_CITY]]&amp;Table1[[#This Row],[Month]]</f>
        <v>CMBSYDDec-2024</v>
      </c>
      <c r="B42" s="52" t="str">
        <f>Table1[[#This Row],[FROM_CITY]]&amp;Table1[[#This Row],[TO_CITY]]&amp;Table1[[#This Row],[MonthM_LY]]</f>
        <v>CMBSYDDec-2023</v>
      </c>
      <c r="C42" s="44" t="s">
        <v>189</v>
      </c>
      <c r="D42" s="2">
        <v>2024</v>
      </c>
      <c r="E42" s="2" t="s">
        <v>188</v>
      </c>
      <c r="F42" t="s">
        <v>10</v>
      </c>
      <c r="G42" s="2" t="s">
        <v>53</v>
      </c>
      <c r="H42" t="s">
        <v>13</v>
      </c>
      <c r="I42">
        <v>3842</v>
      </c>
      <c r="J42">
        <v>1836939.8300000012</v>
      </c>
      <c r="K42" s="29">
        <f>VLOOKUP(Table1[[#This Row],[SEG KEY]],'29Dec24_TY  '!$A$1:$M$786,11,FALSE)</f>
        <v>33632868</v>
      </c>
      <c r="L42" s="29">
        <f>VLOOKUP(Table1[[#This Row],[SEG KEY LY]],'29Dec24_LY'!$A$1:$M$784,11,FALSE)</f>
        <v>28940724</v>
      </c>
      <c r="M42" s="55">
        <f>VLOOKUP(Table1[[#This Row],[SEG KEY]],'29Dec24_TY  '!$A$1:$M$786,12,FALSE)</f>
        <v>5.4617400752145231E-2</v>
      </c>
      <c r="N42" s="55">
        <f>VLOOKUP(Table1[[#This Row],[SEG KEY LY]],'29Dec24_LY'!$A$1:$M$784,12,FALSE)</f>
        <v>5.6123490552620572E-2</v>
      </c>
      <c r="O42" s="29">
        <f>IFERROR(VLOOKUP(Table1[[#This Row],[SEG KEY LY]],'LY AVG FARE ACT'!$A$1:$G$791,5,FALSE),0)</f>
        <v>3112</v>
      </c>
      <c r="P42" s="29">
        <f>IFERROR(VLOOKUP(Table1[[#This Row],[SEG KEY LY]],'LY AVG FARE ACT'!$A$1:$F$5000,6,FALSE),0)</f>
        <v>1608098.931000601</v>
      </c>
      <c r="Q42" s="29">
        <f>IFERROR(VLOOKUP(Table1[[#This Row],[SEG KEY LY]],'LY AVG FARE ACT'!$A$1:$G$5000,7,FALSE),0)</f>
        <v>516.74130173541164</v>
      </c>
      <c r="R42" s="47">
        <f>VLOOKUP(Table1[[#This Row],[SEG KEY]],'29Dec24_TY  '!$A$1:$M$786,13,FALSE)</f>
        <v>478.12072618427936</v>
      </c>
      <c r="S42" s="47">
        <f>VLOOKUP(Table1[[#This Row],[SEG KEY LY]],'29Dec24_LY'!$A$1:$M$784,13,FALSE)</f>
        <v>491.30503629764053</v>
      </c>
      <c r="T42" s="29">
        <f>VLOOKUP(Table1[[#This Row],[SEG KEY]],'22Dec24_TY '!$A$1:$M$786,13,FALSE)</f>
        <v>476.27012962963005</v>
      </c>
      <c r="U42" s="29">
        <f>VLOOKUP(Table1[[#This Row],[SEG KEY LY]],'22Dec24_LY '!$A$2:$M$784,13,FALSE)</f>
        <v>491.01161369193125</v>
      </c>
      <c r="V42" s="29">
        <f>VLOOKUP(Table1[[#This Row],[SEG KEY]],'15Dec24_TY'!$A$1:$M$786,13,FALSE)</f>
        <v>472.88151895282277</v>
      </c>
      <c r="W42" s="29">
        <f>VLOOKUP(Table1[[#This Row],[SEG KEY LY]],'15Dec24_LY'!$A$1:$M$784,13,FALSE)</f>
        <v>489.07710176991128</v>
      </c>
      <c r="X42" s="29">
        <f>VLOOKUP(Table1[[#This Row],[SEG KEY]],'08Dec24_TY'!$A$1:$M$786,13,FALSE)</f>
        <v>468.46978789592799</v>
      </c>
      <c r="Y42" s="29">
        <f>VLOOKUP(Table1[[#This Row],[SEG KEY LY]],'08Dec24_LY'!$A$1:$M$784,13,FALSE)</f>
        <v>487.61217847769018</v>
      </c>
      <c r="Z42" s="29">
        <f>VLOOKUP(Table1[[#This Row],[SEG KEY]],'01Dec24_TY'!$A$1:$M$786,13,FALSE)</f>
        <v>457.53731205891387</v>
      </c>
      <c r="AA42" s="29">
        <f>VLOOKUP(Table1[[#This Row],[SEG KEY LY]],'01Dec24_LY'!$A$1:$M$784,13,FALSE)</f>
        <v>485.92358938053104</v>
      </c>
      <c r="AB42" s="29">
        <f>VLOOKUP(Table1[[#This Row],[SEG KEY]],'24Nov24_TY'!$A$1:$M$786,13,FALSE)</f>
        <v>455.37257796947563</v>
      </c>
      <c r="AC42" s="29">
        <f>VLOOKUP(Table1[[#This Row],[SEG KEY LY]],'24Nov24_LY'!$A$1:$M$784,13,FALSE)</f>
        <v>486.42408594044497</v>
      </c>
      <c r="AD42" s="29">
        <f>VLOOKUP(Table1[[#This Row],[SEG KEY]],'17Nov24_TY'!$A$1:$M$786,13,FALSE)</f>
        <v>454.69821839080447</v>
      </c>
      <c r="AE42" s="29">
        <f>VLOOKUP(Table1[[#This Row],[SEG KEY LY]],'17Nov24_LY'!$A$1:$M$784,13,FALSE)</f>
        <v>484.26475901174581</v>
      </c>
      <c r="AF42" s="29">
        <f>VLOOKUP(Table1[[#This Row],[SEG KEY]],'10Nov24_TY   '!$A$1:$M$786,13,FALSE)</f>
        <v>449.08663396226399</v>
      </c>
      <c r="AG42" s="29">
        <f>VLOOKUP(Table1[[#This Row],[SEG KEY LY]],'10Nov24_LY   '!$A$1:$M$784,13,FALSE)</f>
        <v>483.28134182590276</v>
      </c>
      <c r="AH42" s="29">
        <f>IFERROR(VLOOKUP(Table1[[#This Row],[SEG KEY]],'03Nov24_TY   '!A170:M955,13,FALSE),0)</f>
        <v>441.19686444007868</v>
      </c>
      <c r="AI42" s="29">
        <f>IFERROR(VLOOKUP(Table1[[#This Row],[SEG KEY LY]],'03Nov24_LY    '!$A$1:$M$784,13,FALSE),0)</f>
        <v>481.60212176283488</v>
      </c>
      <c r="AJ42" s="47">
        <f>VLOOKUP(Table1[[#This Row],[SEG KEY]],'29Dec24_TY  '!$A$1:$M$786,7,FALSE)</f>
        <v>3842</v>
      </c>
      <c r="AK42" s="47">
        <f>VLOOKUP(Table1[[#This Row],[SEG KEY LY]],'29Dec24_LY'!$A$1:$M$784,7,FALSE)</f>
        <v>3306</v>
      </c>
      <c r="AL42" s="29">
        <f>VLOOKUP(Table1[[#This Row],[SEG KEY]],'22Dec24_TY '!$A$1:$M$786,7,FALSE)</f>
        <v>3780</v>
      </c>
      <c r="AM42" s="29">
        <f>VLOOKUP(Table1[[#This Row],[SEG KEY LY]],'22Dec24_LY '!$A$1:$M$486,7,FALSE)</f>
        <v>3272</v>
      </c>
      <c r="AN42" s="29">
        <f>VLOOKUP(Table1[[#This Row],[SEG KEY]],'15Dec24_TY'!$A$1:$M$786,7,FALSE)</f>
        <v>3667</v>
      </c>
      <c r="AO42" s="29">
        <f>VLOOKUP(Table1[[#This Row],[SEG KEY LY]],'15Dec24_LY'!$A$1:$M$784,7,FALSE)</f>
        <v>3164</v>
      </c>
      <c r="AP42" s="29">
        <f>VLOOKUP(Table1[[#This Row],[SEG KEY]],'08Dec24_TY'!$A$1:$M$786,7,FALSE)</f>
        <v>3536</v>
      </c>
      <c r="AQ42" s="29">
        <f>VLOOKUP(Table1[[#This Row],[SEG KEY LY]],'08Dec24_LY'!$A$1:$M$784,7,FALSE)</f>
        <v>3048</v>
      </c>
      <c r="AR42" s="29">
        <f>VLOOKUP(Table1[[#This Row],[SEG KEY]],'01Dec24_TY'!$A$1:$M$786,7,FALSE)</f>
        <v>3259</v>
      </c>
      <c r="AS42" s="29">
        <f>VLOOKUP(Table1[[#This Row],[SEG KEY LY]],'01Dec24_LY'!$A$1:$M$784,7,FALSE)</f>
        <v>2825</v>
      </c>
      <c r="AT42" s="29">
        <f>VLOOKUP(Table1[[#This Row],[SEG KEY]],'24Nov24_TY'!$A$1:$M$786,7,FALSE)</f>
        <v>3014</v>
      </c>
      <c r="AU42" s="29">
        <f>VLOOKUP(Table1[[#This Row],[SEG KEY LY]],'24Nov24_LY'!$A$1:$M$784,7,FALSE)</f>
        <v>2653</v>
      </c>
      <c r="AV42" s="29">
        <f>VLOOKUP(Table1[[#This Row],[SEG KEY]],'17Nov24_TY'!$A$1:$M$786,7,FALSE)</f>
        <v>2784</v>
      </c>
      <c r="AW42" s="29">
        <f>VLOOKUP(Table1[[#This Row],[SEG KEY LY]],'17Nov24_LY'!$A$1:$M$784,7,FALSE)</f>
        <v>2469</v>
      </c>
      <c r="AX42" s="29">
        <f>VLOOKUP(Table1[[#This Row],[SEG KEY]],'10Nov24_TY   '!$A$1:$K$786,7,FALSE)</f>
        <v>2650</v>
      </c>
      <c r="AY42" s="29">
        <f>VLOOKUP(Table1[[#This Row],[SEG KEY LY]],'10Nov24_LY   '!$A$1:$J$784,7,FALSE)</f>
        <v>2355</v>
      </c>
      <c r="AZ42" s="29">
        <f>IFERROR(VLOOKUP(Table1[[#This Row],[SEG KEY]],'03Nov24_TY   '!$A$1:$J$786,7,FALSE),0)</f>
        <v>2545</v>
      </c>
      <c r="BA42" s="29">
        <f>IFERROR(VLOOKUP(Table1[[#This Row],[SEG KEY LY]],'03Nov24_LY    '!$A$1:$J$784,7,FALSE),0)</f>
        <v>2201</v>
      </c>
    </row>
    <row r="43" spans="1:53" x14ac:dyDescent="0.25">
      <c r="A43" s="52" t="str">
        <f>Table1[[#This Row],[FROM_CITY]]&amp;Table1[[#This Row],[TO_CITY]]&amp;Table1[[#This Row],[Month]]</f>
        <v>CMBTRVDec-2024</v>
      </c>
      <c r="B43" s="52" t="str">
        <f>Table1[[#This Row],[FROM_CITY]]&amp;Table1[[#This Row],[TO_CITY]]&amp;Table1[[#This Row],[MonthM_LY]]</f>
        <v>CMBTRVDec-2023</v>
      </c>
      <c r="C43" s="44" t="s">
        <v>189</v>
      </c>
      <c r="D43" s="2">
        <v>2024</v>
      </c>
      <c r="E43" s="2" t="s">
        <v>188</v>
      </c>
      <c r="F43" t="s">
        <v>10</v>
      </c>
      <c r="G43" s="2" t="s">
        <v>43</v>
      </c>
      <c r="H43" t="s">
        <v>15</v>
      </c>
      <c r="I43">
        <v>2518</v>
      </c>
      <c r="J43">
        <v>130813.32000000002</v>
      </c>
      <c r="K43" s="29">
        <f>VLOOKUP(Table1[[#This Row],[SEG KEY]],'29Dec24_TY  '!$A$1:$M$786,11,FALSE)</f>
        <v>921588</v>
      </c>
      <c r="L43" s="29">
        <f>VLOOKUP(Table1[[#This Row],[SEG KEY LY]],'29Dec24_LY'!$A$1:$M$784,11,FALSE)</f>
        <v>1351638</v>
      </c>
      <c r="M43" s="55">
        <f>VLOOKUP(Table1[[#This Row],[SEG KEY]],'29Dec24_TY  '!$A$1:$M$786,12,FALSE)</f>
        <v>0.14194338467948803</v>
      </c>
      <c r="N43" s="55">
        <f>VLOOKUP(Table1[[#This Row],[SEG KEY LY]],'29Dec24_LY'!$A$1:$M$784,12,FALSE)</f>
        <v>0.13100160693913607</v>
      </c>
      <c r="O43" s="29">
        <f>IFERROR(VLOOKUP(Table1[[#This Row],[SEG KEY LY]],'LY AVG FARE ACT'!$A$1:$G$791,5,FALSE),0)</f>
        <v>3459</v>
      </c>
      <c r="P43" s="29">
        <f>IFERROR(VLOOKUP(Table1[[#This Row],[SEG KEY LY]],'LY AVG FARE ACT'!$A$1:$F$5000,6,FALSE),0)</f>
        <v>178601.3905177257</v>
      </c>
      <c r="Q43" s="29">
        <f>IFERROR(VLOOKUP(Table1[[#This Row],[SEG KEY LY]],'LY AVG FARE ACT'!$A$1:$G$5000,7,FALSE),0)</f>
        <v>51.633822063522899</v>
      </c>
      <c r="R43" s="47">
        <f>VLOOKUP(Table1[[#This Row],[SEG KEY]],'29Dec24_TY  '!$A$1:$M$786,13,FALSE)</f>
        <v>51.951278792692619</v>
      </c>
      <c r="S43" s="47">
        <f>VLOOKUP(Table1[[#This Row],[SEG KEY LY]],'29Dec24_LY'!$A$1:$M$784,13,FALSE)</f>
        <v>47.946588139723801</v>
      </c>
      <c r="T43" s="29">
        <f>VLOOKUP(Table1[[#This Row],[SEG KEY]],'22Dec24_TY '!$A$1:$M$786,13,FALSE)</f>
        <v>51.52454286875254</v>
      </c>
      <c r="U43" s="29">
        <f>VLOOKUP(Table1[[#This Row],[SEG KEY LY]],'22Dec24_LY '!$A$2:$M$784,13,FALSE)</f>
        <v>48.082577903682726</v>
      </c>
      <c r="V43" s="29">
        <f>VLOOKUP(Table1[[#This Row],[SEG KEY]],'15Dec24_TY'!$A$1:$M$786,13,FALSE)</f>
        <v>50.977608971646234</v>
      </c>
      <c r="W43" s="29">
        <f>VLOOKUP(Table1[[#This Row],[SEG KEY LY]],'15Dec24_LY'!$A$1:$M$784,13,FALSE)</f>
        <v>47.842358191765044</v>
      </c>
      <c r="X43" s="29">
        <f>VLOOKUP(Table1[[#This Row],[SEG KEY]],'08Dec24_TY'!$A$1:$M$786,13,FALSE)</f>
        <v>49.529670631290045</v>
      </c>
      <c r="Y43" s="29">
        <f>VLOOKUP(Table1[[#This Row],[SEG KEY LY]],'08Dec24_LY'!$A$1:$M$784,13,FALSE)</f>
        <v>46.644526914075527</v>
      </c>
      <c r="Z43" s="29">
        <f>VLOOKUP(Table1[[#This Row],[SEG KEY]],'01Dec24_TY'!$A$1:$M$786,13,FALSE)</f>
        <v>47.078407908428701</v>
      </c>
      <c r="AA43" s="29">
        <f>VLOOKUP(Table1[[#This Row],[SEG KEY LY]],'01Dec24_LY'!$A$1:$M$784,13,FALSE)</f>
        <v>45.464411887819175</v>
      </c>
      <c r="AB43" s="29">
        <f>VLOOKUP(Table1[[#This Row],[SEG KEY]],'24Nov24_TY'!$A$1:$M$786,13,FALSE)</f>
        <v>44.246881918819213</v>
      </c>
      <c r="AC43" s="29">
        <f>VLOOKUP(Table1[[#This Row],[SEG KEY LY]],'24Nov24_LY'!$A$1:$M$784,13,FALSE)</f>
        <v>44.631431482424887</v>
      </c>
      <c r="AD43" s="29">
        <f>VLOOKUP(Table1[[#This Row],[SEG KEY]],'17Nov24_TY'!$A$1:$M$786,13,FALSE)</f>
        <v>41.719166666666645</v>
      </c>
      <c r="AE43" s="29">
        <f>VLOOKUP(Table1[[#This Row],[SEG KEY LY]],'17Nov24_LY'!$A$1:$M$784,13,FALSE)</f>
        <v>45.363848069738488</v>
      </c>
      <c r="AF43" s="29">
        <f>VLOOKUP(Table1[[#This Row],[SEG KEY]],'10Nov24_TY   '!$A$1:$M$786,13,FALSE)</f>
        <v>42.240873362445427</v>
      </c>
      <c r="AG43" s="29">
        <f>VLOOKUP(Table1[[#This Row],[SEG KEY LY]],'10Nov24_LY   '!$A$1:$M$784,13,FALSE)</f>
        <v>48.987440068493143</v>
      </c>
      <c r="AH43" s="29">
        <f>IFERROR(VLOOKUP(Table1[[#This Row],[SEG KEY]],'03Nov24_TY   '!A171:M956,13,FALSE),0)</f>
        <v>43.46922558922558</v>
      </c>
      <c r="AI43" s="29">
        <f>IFERROR(VLOOKUP(Table1[[#This Row],[SEG KEY LY]],'03Nov24_LY    '!$A$1:$M$784,13,FALSE),0)</f>
        <v>50.664989270386272</v>
      </c>
      <c r="AJ43" s="47">
        <f>VLOOKUP(Table1[[#This Row],[SEG KEY]],'29Dec24_TY  '!$A$1:$M$786,7,FALSE)</f>
        <v>2518</v>
      </c>
      <c r="AK43" s="47">
        <f>VLOOKUP(Table1[[#This Row],[SEG KEY LY]],'29Dec24_LY'!$A$1:$M$784,7,FALSE)</f>
        <v>3693</v>
      </c>
      <c r="AL43" s="29">
        <f>VLOOKUP(Table1[[#This Row],[SEG KEY]],'22Dec24_TY '!$A$1:$M$786,7,FALSE)</f>
        <v>2461</v>
      </c>
      <c r="AM43" s="29">
        <f>VLOOKUP(Table1[[#This Row],[SEG KEY LY]],'22Dec24_LY '!$A$1:$M$486,7,FALSE)</f>
        <v>3530</v>
      </c>
      <c r="AN43" s="29">
        <f>VLOOKUP(Table1[[#This Row],[SEG KEY]],'15Dec24_TY'!$A$1:$M$786,7,FALSE)</f>
        <v>2363</v>
      </c>
      <c r="AO43" s="29">
        <f>VLOOKUP(Table1[[#This Row],[SEG KEY LY]],'15Dec24_LY'!$A$1:$M$784,7,FALSE)</f>
        <v>3473</v>
      </c>
      <c r="AP43" s="29">
        <f>VLOOKUP(Table1[[#This Row],[SEG KEY]],'08Dec24_TY'!$A$1:$M$786,7,FALSE)</f>
        <v>2186</v>
      </c>
      <c r="AQ43" s="29">
        <f>VLOOKUP(Table1[[#This Row],[SEG KEY LY]],'08Dec24_LY'!$A$1:$M$784,7,FALSE)</f>
        <v>2991</v>
      </c>
      <c r="AR43" s="29">
        <f>VLOOKUP(Table1[[#This Row],[SEG KEY]],'01Dec24_TY'!$A$1:$M$786,7,FALSE)</f>
        <v>1922</v>
      </c>
      <c r="AS43" s="29">
        <f>VLOOKUP(Table1[[#This Row],[SEG KEY LY]],'01Dec24_LY'!$A$1:$M$784,7,FALSE)</f>
        <v>2389</v>
      </c>
      <c r="AT43" s="29">
        <f>VLOOKUP(Table1[[#This Row],[SEG KEY]],'24Nov24_TY'!$A$1:$M$786,7,FALSE)</f>
        <v>1626</v>
      </c>
      <c r="AU43" s="29">
        <f>VLOOKUP(Table1[[#This Row],[SEG KEY LY]],'24Nov24_LY'!$A$1:$M$784,7,FALSE)</f>
        <v>1963</v>
      </c>
      <c r="AV43" s="29">
        <f>VLOOKUP(Table1[[#This Row],[SEG KEY]],'17Nov24_TY'!$A$1:$M$786,7,FALSE)</f>
        <v>1356</v>
      </c>
      <c r="AW43" s="29">
        <f>VLOOKUP(Table1[[#This Row],[SEG KEY LY]],'17Nov24_LY'!$A$1:$M$784,7,FALSE)</f>
        <v>1606</v>
      </c>
      <c r="AX43" s="29">
        <f>VLOOKUP(Table1[[#This Row],[SEG KEY]],'10Nov24_TY   '!$A$1:$K$786,7,FALSE)</f>
        <v>1145</v>
      </c>
      <c r="AY43" s="29">
        <f>VLOOKUP(Table1[[#This Row],[SEG KEY LY]],'10Nov24_LY   '!$A$1:$J$784,7,FALSE)</f>
        <v>1168</v>
      </c>
      <c r="AZ43" s="29">
        <f>IFERROR(VLOOKUP(Table1[[#This Row],[SEG KEY]],'03Nov24_TY   '!$A$1:$J$786,7,FALSE),0)</f>
        <v>891</v>
      </c>
      <c r="BA43" s="29">
        <f>IFERROR(VLOOKUP(Table1[[#This Row],[SEG KEY LY]],'03Nov24_LY    '!$A$1:$J$784,7,FALSE),0)</f>
        <v>932</v>
      </c>
    </row>
    <row r="44" spans="1:53" x14ac:dyDescent="0.25">
      <c r="A44" s="52" t="str">
        <f>Table1[[#This Row],[FROM_CITY]]&amp;Table1[[#This Row],[TO_CITY]]&amp;Table1[[#This Row],[Month]]</f>
        <v>CMBTRZDec-2024</v>
      </c>
      <c r="B44" s="52" t="str">
        <f>Table1[[#This Row],[FROM_CITY]]&amp;Table1[[#This Row],[TO_CITY]]&amp;Table1[[#This Row],[MonthM_LY]]</f>
        <v>CMBTRZDec-2023</v>
      </c>
      <c r="C44" s="44" t="s">
        <v>189</v>
      </c>
      <c r="D44" s="2">
        <v>2024</v>
      </c>
      <c r="E44" s="2" t="s">
        <v>188</v>
      </c>
      <c r="F44" t="s">
        <v>10</v>
      </c>
      <c r="G44" s="2" t="s">
        <v>44</v>
      </c>
      <c r="H44" t="s">
        <v>15</v>
      </c>
      <c r="I44">
        <v>3843</v>
      </c>
      <c r="J44">
        <v>222349.93000000023</v>
      </c>
      <c r="K44" s="29">
        <f>VLOOKUP(Table1[[#This Row],[SEG KEY]],'29Dec24_TY  '!$A$1:$M$786,11,FALSE)</f>
        <v>1702449</v>
      </c>
      <c r="L44" s="29">
        <f>VLOOKUP(Table1[[#This Row],[SEG KEY LY]],'29Dec24_LY'!$A$1:$M$784,11,FALSE)</f>
        <v>1088008</v>
      </c>
      <c r="M44" s="55">
        <f>VLOOKUP(Table1[[#This Row],[SEG KEY]],'29Dec24_TY  '!$A$1:$M$786,12,FALSE)</f>
        <v>0.13060592710853614</v>
      </c>
      <c r="N44" s="55">
        <f>VLOOKUP(Table1[[#This Row],[SEG KEY LY]],'29Dec24_LY'!$A$1:$M$784,12,FALSE)</f>
        <v>0.14947804611730811</v>
      </c>
      <c r="O44" s="29">
        <f>IFERROR(VLOOKUP(Table1[[#This Row],[SEG KEY LY]],'LY AVG FARE ACT'!$A$1:$G$791,5,FALSE),0)</f>
        <v>2807</v>
      </c>
      <c r="P44" s="29">
        <f>IFERROR(VLOOKUP(Table1[[#This Row],[SEG KEY LY]],'LY AVG FARE ACT'!$A$1:$F$5000,6,FALSE),0)</f>
        <v>188512.92726724708</v>
      </c>
      <c r="Q44" s="29">
        <f>IFERROR(VLOOKUP(Table1[[#This Row],[SEG KEY LY]],'LY AVG FARE ACT'!$A$1:$G$5000,7,FALSE),0)</f>
        <v>67.158150077394751</v>
      </c>
      <c r="R44" s="47">
        <f>VLOOKUP(Table1[[#This Row],[SEG KEY]],'29Dec24_TY  '!$A$1:$M$786,13,FALSE)</f>
        <v>57.858425709081509</v>
      </c>
      <c r="S44" s="47">
        <f>VLOOKUP(Table1[[#This Row],[SEG KEY LY]],'29Dec24_LY'!$A$1:$M$784,13,FALSE)</f>
        <v>66.218774429967496</v>
      </c>
      <c r="T44" s="29">
        <f>VLOOKUP(Table1[[#This Row],[SEG KEY]],'22Dec24_TY '!$A$1:$M$786,13,FALSE)</f>
        <v>56.6792040481401</v>
      </c>
      <c r="U44" s="29">
        <f>VLOOKUP(Table1[[#This Row],[SEG KEY LY]],'22Dec24_LY '!$A$2:$M$784,13,FALSE)</f>
        <v>66.352708674304495</v>
      </c>
      <c r="V44" s="29">
        <f>VLOOKUP(Table1[[#This Row],[SEG KEY]],'15Dec24_TY'!$A$1:$M$786,13,FALSE)</f>
        <v>54.60968383017169</v>
      </c>
      <c r="W44" s="29">
        <f>VLOOKUP(Table1[[#This Row],[SEG KEY LY]],'15Dec24_LY'!$A$1:$M$784,13,FALSE)</f>
        <v>65.862305630026839</v>
      </c>
      <c r="X44" s="29">
        <f>VLOOKUP(Table1[[#This Row],[SEG KEY]],'08Dec24_TY'!$A$1:$M$786,13,FALSE)</f>
        <v>52.035641966250928</v>
      </c>
      <c r="Y44" s="29">
        <f>VLOOKUP(Table1[[#This Row],[SEG KEY LY]],'08Dec24_LY'!$A$1:$M$784,13,FALSE)</f>
        <v>63.761684723727022</v>
      </c>
      <c r="Z44" s="29">
        <f>VLOOKUP(Table1[[#This Row],[SEG KEY]],'01Dec24_TY'!$A$1:$M$786,13,FALSE)</f>
        <v>48.691886792452884</v>
      </c>
      <c r="AA44" s="29">
        <f>VLOOKUP(Table1[[#This Row],[SEG KEY LY]],'01Dec24_LY'!$A$1:$M$784,13,FALSE)</f>
        <v>61.094856300663281</v>
      </c>
      <c r="AB44" s="29">
        <f>VLOOKUP(Table1[[#This Row],[SEG KEY]],'24Nov24_TY'!$A$1:$M$786,13,FALSE)</f>
        <v>48.06637101811372</v>
      </c>
      <c r="AC44" s="29">
        <f>VLOOKUP(Table1[[#This Row],[SEG KEY LY]],'24Nov24_LY'!$A$1:$M$784,13,FALSE)</f>
        <v>58.925249569707454</v>
      </c>
      <c r="AD44" s="29">
        <f>VLOOKUP(Table1[[#This Row],[SEG KEY]],'17Nov24_TY'!$A$1:$M$786,13,FALSE)</f>
        <v>46.360829975825965</v>
      </c>
      <c r="AE44" s="29">
        <f>VLOOKUP(Table1[[#This Row],[SEG KEY LY]],'17Nov24_LY'!$A$1:$M$784,13,FALSE)</f>
        <v>58.95878440366976</v>
      </c>
      <c r="AF44" s="29">
        <f>VLOOKUP(Table1[[#This Row],[SEG KEY]],'10Nov24_TY   '!$A$1:$M$786,13,FALSE)</f>
        <v>46.333604417670685</v>
      </c>
      <c r="AG44" s="29">
        <f>VLOOKUP(Table1[[#This Row],[SEG KEY LY]],'10Nov24_LY   '!$A$1:$M$784,13,FALSE)</f>
        <v>58.284948586118276</v>
      </c>
      <c r="AH44" s="29">
        <f>IFERROR(VLOOKUP(Table1[[#This Row],[SEG KEY]],'03Nov24_TY   '!A172:M957,13,FALSE),0)</f>
        <v>46.770339622641501</v>
      </c>
      <c r="AI44" s="29">
        <f>IFERROR(VLOOKUP(Table1[[#This Row],[SEG KEY LY]],'03Nov24_LY    '!$A$1:$M$784,13,FALSE),0)</f>
        <v>58.48594594594595</v>
      </c>
      <c r="AJ44" s="47">
        <f>VLOOKUP(Table1[[#This Row],[SEG KEY]],'29Dec24_TY  '!$A$1:$M$786,7,FALSE)</f>
        <v>3843</v>
      </c>
      <c r="AK44" s="47">
        <f>VLOOKUP(Table1[[#This Row],[SEG KEY LY]],'29Dec24_LY'!$A$1:$M$784,7,FALSE)</f>
        <v>2456</v>
      </c>
      <c r="AL44" s="29">
        <f>VLOOKUP(Table1[[#This Row],[SEG KEY]],'22Dec24_TY '!$A$1:$M$786,7,FALSE)</f>
        <v>3656</v>
      </c>
      <c r="AM44" s="29">
        <f>VLOOKUP(Table1[[#This Row],[SEG KEY LY]],'22Dec24_LY '!$A$1:$M$486,7,FALSE)</f>
        <v>2444</v>
      </c>
      <c r="AN44" s="29">
        <f>VLOOKUP(Table1[[#This Row],[SEG KEY]],'15Dec24_TY'!$A$1:$M$786,7,FALSE)</f>
        <v>3321</v>
      </c>
      <c r="AO44" s="29">
        <f>VLOOKUP(Table1[[#This Row],[SEG KEY LY]],'15Dec24_LY'!$A$1:$M$784,7,FALSE)</f>
        <v>2238</v>
      </c>
      <c r="AP44" s="29">
        <f>VLOOKUP(Table1[[#This Row],[SEG KEY]],'08Dec24_TY'!$A$1:$M$786,7,FALSE)</f>
        <v>2726</v>
      </c>
      <c r="AQ44" s="29">
        <f>VLOOKUP(Table1[[#This Row],[SEG KEY LY]],'08Dec24_LY'!$A$1:$M$784,7,FALSE)</f>
        <v>1846</v>
      </c>
      <c r="AR44" s="29">
        <f>VLOOKUP(Table1[[#This Row],[SEG KEY]],'01Dec24_TY'!$A$1:$M$786,7,FALSE)</f>
        <v>2120</v>
      </c>
      <c r="AS44" s="29">
        <f>VLOOKUP(Table1[[#This Row],[SEG KEY LY]],'01Dec24_LY'!$A$1:$M$784,7,FALSE)</f>
        <v>1357</v>
      </c>
      <c r="AT44" s="29">
        <f>VLOOKUP(Table1[[#This Row],[SEG KEY]],'24Nov24_TY'!$A$1:$M$786,7,FALSE)</f>
        <v>1601</v>
      </c>
      <c r="AU44" s="29">
        <f>VLOOKUP(Table1[[#This Row],[SEG KEY LY]],'24Nov24_LY'!$A$1:$M$784,7,FALSE)</f>
        <v>1162</v>
      </c>
      <c r="AV44" s="29">
        <f>VLOOKUP(Table1[[#This Row],[SEG KEY]],'17Nov24_TY'!$A$1:$M$786,7,FALSE)</f>
        <v>1241</v>
      </c>
      <c r="AW44" s="29">
        <f>VLOOKUP(Table1[[#This Row],[SEG KEY LY]],'17Nov24_LY'!$A$1:$M$784,7,FALSE)</f>
        <v>872</v>
      </c>
      <c r="AX44" s="29">
        <f>VLOOKUP(Table1[[#This Row],[SEG KEY]],'10Nov24_TY   '!$A$1:$K$786,7,FALSE)</f>
        <v>996</v>
      </c>
      <c r="AY44" s="29">
        <f>VLOOKUP(Table1[[#This Row],[SEG KEY LY]],'10Nov24_LY   '!$A$1:$J$784,7,FALSE)</f>
        <v>778</v>
      </c>
      <c r="AZ44" s="29">
        <f>IFERROR(VLOOKUP(Table1[[#This Row],[SEG KEY]],'03Nov24_TY   '!$A$1:$J$786,7,FALSE),0)</f>
        <v>795</v>
      </c>
      <c r="BA44" s="29">
        <f>IFERROR(VLOOKUP(Table1[[#This Row],[SEG KEY LY]],'03Nov24_LY    '!$A$1:$J$784,7,FALSE),0)</f>
        <v>629</v>
      </c>
    </row>
    <row r="45" spans="1:53" x14ac:dyDescent="0.25">
      <c r="A45" s="52" t="str">
        <f>Table1[[#This Row],[FROM_CITY]]&amp;Table1[[#This Row],[TO_CITY]]&amp;Table1[[#This Row],[Month]]</f>
        <v>COKCMBDec-2024</v>
      </c>
      <c r="B45" s="52" t="str">
        <f>Table1[[#This Row],[FROM_CITY]]&amp;Table1[[#This Row],[TO_CITY]]&amp;Table1[[#This Row],[MonthM_LY]]</f>
        <v>COKCMBDec-2023</v>
      </c>
      <c r="C45" s="44" t="s">
        <v>189</v>
      </c>
      <c r="D45" s="2">
        <v>2024</v>
      </c>
      <c r="E45" s="2" t="s">
        <v>188</v>
      </c>
      <c r="F45" t="s">
        <v>21</v>
      </c>
      <c r="G45" s="2" t="s">
        <v>10</v>
      </c>
      <c r="H45" t="s">
        <v>15</v>
      </c>
      <c r="I45">
        <v>3794</v>
      </c>
      <c r="J45">
        <v>295137.05999999953</v>
      </c>
      <c r="K45" s="29">
        <f>VLOOKUP(Table1[[#This Row],[SEG KEY]],'29Dec24_TY  '!$A$1:$M$786,11,FALSE)</f>
        <v>1961498</v>
      </c>
      <c r="L45" s="29">
        <f>VLOOKUP(Table1[[#This Row],[SEG KEY LY]],'29Dec24_LY'!$A$1:$M$784,11,FALSE)</f>
        <v>1505504</v>
      </c>
      <c r="M45" s="55">
        <f>VLOOKUP(Table1[[#This Row],[SEG KEY]],'29Dec24_TY  '!$A$1:$M$786,12,FALSE)</f>
        <v>0.15046513430041711</v>
      </c>
      <c r="N45" s="55">
        <f>VLOOKUP(Table1[[#This Row],[SEG KEY LY]],'29Dec24_LY'!$A$1:$M$784,12,FALSE)</f>
        <v>0.17116142501115902</v>
      </c>
      <c r="O45" s="29">
        <f>IFERROR(VLOOKUP(Table1[[#This Row],[SEG KEY LY]],'LY AVG FARE ACT'!$A$1:$G$791,5,FALSE),0)</f>
        <v>3205</v>
      </c>
      <c r="P45" s="29">
        <f>IFERROR(VLOOKUP(Table1[[#This Row],[SEG KEY LY]],'LY AVG FARE ACT'!$A$1:$F$5000,6,FALSE),0)</f>
        <v>283914.68377390283</v>
      </c>
      <c r="Q45" s="29">
        <f>IFERROR(VLOOKUP(Table1[[#This Row],[SEG KEY LY]],'LY AVG FARE ACT'!$A$1:$G$5000,7,FALSE),0)</f>
        <v>88.584924734447057</v>
      </c>
      <c r="R45" s="47">
        <f>VLOOKUP(Table1[[#This Row],[SEG KEY]],'29Dec24_TY  '!$A$1:$M$786,13,FALSE)</f>
        <v>77.790474433315637</v>
      </c>
      <c r="S45" s="47">
        <f>VLOOKUP(Table1[[#This Row],[SEG KEY LY]],'29Dec24_LY'!$A$1:$M$784,13,FALSE)</f>
        <v>88.490456730769225</v>
      </c>
      <c r="T45" s="29">
        <f>VLOOKUP(Table1[[#This Row],[SEG KEY]],'22Dec24_TY '!$A$1:$M$786,13,FALSE)</f>
        <v>76.526010448171462</v>
      </c>
      <c r="U45" s="29">
        <f>VLOOKUP(Table1[[#This Row],[SEG KEY LY]],'22Dec24_LY '!$A$2:$M$784,13,FALSE)</f>
        <v>87.877609805924365</v>
      </c>
      <c r="V45" s="29">
        <f>VLOOKUP(Table1[[#This Row],[SEG KEY]],'15Dec24_TY'!$A$1:$M$786,13,FALSE)</f>
        <v>75.841385616862922</v>
      </c>
      <c r="W45" s="29">
        <f>VLOOKUP(Table1[[#This Row],[SEG KEY LY]],'15Dec24_LY'!$A$1:$M$784,13,FALSE)</f>
        <v>87.549708737864037</v>
      </c>
      <c r="X45" s="29">
        <f>VLOOKUP(Table1[[#This Row],[SEG KEY]],'08Dec24_TY'!$A$1:$M$786,13,FALSE)</f>
        <v>74.851989489489497</v>
      </c>
      <c r="Y45" s="29">
        <f>VLOOKUP(Table1[[#This Row],[SEG KEY LY]],'08Dec24_LY'!$A$1:$M$784,13,FALSE)</f>
        <v>86.406841680129276</v>
      </c>
      <c r="Z45" s="29">
        <f>VLOOKUP(Table1[[#This Row],[SEG KEY]],'01Dec24_TY'!$A$1:$M$786,13,FALSE)</f>
        <v>76.376764295676452</v>
      </c>
      <c r="AA45" s="29">
        <f>VLOOKUP(Table1[[#This Row],[SEG KEY LY]],'01Dec24_LY'!$A$1:$M$784,13,FALSE)</f>
        <v>84.758252769385663</v>
      </c>
      <c r="AB45" s="29">
        <f>VLOOKUP(Table1[[#This Row],[SEG KEY]],'24Nov24_TY'!$A$1:$M$786,13,FALSE)</f>
        <v>80.854746873138751</v>
      </c>
      <c r="AC45" s="29">
        <f>VLOOKUP(Table1[[#This Row],[SEG KEY LY]],'24Nov24_LY'!$A$1:$M$784,13,FALSE)</f>
        <v>87.348267080745387</v>
      </c>
      <c r="AD45" s="29">
        <f>VLOOKUP(Table1[[#This Row],[SEG KEY]],'17Nov24_TY'!$A$1:$M$786,13,FALSE)</f>
        <v>82.717979797979851</v>
      </c>
      <c r="AE45" s="29">
        <f>VLOOKUP(Table1[[#This Row],[SEG KEY LY]],'17Nov24_LY'!$A$1:$M$784,13,FALSE)</f>
        <v>85.984988978692186</v>
      </c>
      <c r="AF45" s="29">
        <f>VLOOKUP(Table1[[#This Row],[SEG KEY]],'10Nov24_TY   '!$A$1:$M$786,13,FALSE)</f>
        <v>83.914607679465803</v>
      </c>
      <c r="AG45" s="29">
        <f>VLOOKUP(Table1[[#This Row],[SEG KEY LY]],'10Nov24_LY   '!$A$1:$M$784,13,FALSE)</f>
        <v>87.842835443038012</v>
      </c>
      <c r="AH45" s="29">
        <f>IFERROR(VLOOKUP(Table1[[#This Row],[SEG KEY]],'03Nov24_TY   '!A173:M958,13,FALSE),0)</f>
        <v>87.73642292490122</v>
      </c>
      <c r="AI45" s="29">
        <f>IFERROR(VLOOKUP(Table1[[#This Row],[SEG KEY LY]],'03Nov24_LY    '!$A$1:$M$784,13,FALSE),0)</f>
        <v>88.878956937799074</v>
      </c>
      <c r="AJ45" s="47">
        <f>VLOOKUP(Table1[[#This Row],[SEG KEY]],'29Dec24_TY  '!$A$1:$M$786,7,FALSE)</f>
        <v>3794</v>
      </c>
      <c r="AK45" s="47">
        <f>VLOOKUP(Table1[[#This Row],[SEG KEY LY]],'29Dec24_LY'!$A$1:$M$784,7,FALSE)</f>
        <v>2912</v>
      </c>
      <c r="AL45" s="29">
        <f>VLOOKUP(Table1[[#This Row],[SEG KEY]],'22Dec24_TY '!$A$1:$M$786,7,FALSE)</f>
        <v>3637</v>
      </c>
      <c r="AM45" s="29">
        <f>VLOOKUP(Table1[[#This Row],[SEG KEY LY]],'22Dec24_LY '!$A$1:$M$486,7,FALSE)</f>
        <v>2937</v>
      </c>
      <c r="AN45" s="29">
        <f>VLOOKUP(Table1[[#This Row],[SEG KEY]],'15Dec24_TY'!$A$1:$M$786,7,FALSE)</f>
        <v>3226</v>
      </c>
      <c r="AO45" s="29">
        <f>VLOOKUP(Table1[[#This Row],[SEG KEY LY]],'15Dec24_LY'!$A$1:$M$784,7,FALSE)</f>
        <v>2678</v>
      </c>
      <c r="AP45" s="29">
        <f>VLOOKUP(Table1[[#This Row],[SEG KEY]],'08Dec24_TY'!$A$1:$M$786,7,FALSE)</f>
        <v>2664</v>
      </c>
      <c r="AQ45" s="29">
        <f>VLOOKUP(Table1[[#This Row],[SEG KEY LY]],'08Dec24_LY'!$A$1:$M$784,7,FALSE)</f>
        <v>2476</v>
      </c>
      <c r="AR45" s="29">
        <f>VLOOKUP(Table1[[#This Row],[SEG KEY]],'01Dec24_TY'!$A$1:$M$786,7,FALSE)</f>
        <v>2151</v>
      </c>
      <c r="AS45" s="29">
        <f>VLOOKUP(Table1[[#This Row],[SEG KEY LY]],'01Dec24_LY'!$A$1:$M$784,7,FALSE)</f>
        <v>1986</v>
      </c>
      <c r="AT45" s="29">
        <f>VLOOKUP(Table1[[#This Row],[SEG KEY]],'24Nov24_TY'!$A$1:$M$786,7,FALSE)</f>
        <v>1679</v>
      </c>
      <c r="AU45" s="29">
        <f>VLOOKUP(Table1[[#This Row],[SEG KEY LY]],'24Nov24_LY'!$A$1:$M$784,7,FALSE)</f>
        <v>1610</v>
      </c>
      <c r="AV45" s="29">
        <f>VLOOKUP(Table1[[#This Row],[SEG KEY]],'17Nov24_TY'!$A$1:$M$786,7,FALSE)</f>
        <v>1386</v>
      </c>
      <c r="AW45" s="29">
        <f>VLOOKUP(Table1[[#This Row],[SEG KEY LY]],'17Nov24_LY'!$A$1:$M$784,7,FALSE)</f>
        <v>1361</v>
      </c>
      <c r="AX45" s="29">
        <f>VLOOKUP(Table1[[#This Row],[SEG KEY]],'10Nov24_TY   '!$A$1:$K$786,7,FALSE)</f>
        <v>1198</v>
      </c>
      <c r="AY45" s="29">
        <f>VLOOKUP(Table1[[#This Row],[SEG KEY LY]],'10Nov24_LY   '!$A$1:$J$784,7,FALSE)</f>
        <v>1185</v>
      </c>
      <c r="AZ45" s="29">
        <f>IFERROR(VLOOKUP(Table1[[#This Row],[SEG KEY]],'03Nov24_TY   '!$A$1:$J$786,7,FALSE),0)</f>
        <v>1012</v>
      </c>
      <c r="BA45" s="29">
        <f>IFERROR(VLOOKUP(Table1[[#This Row],[SEG KEY LY]],'03Nov24_LY    '!$A$1:$J$784,7,FALSE),0)</f>
        <v>1045</v>
      </c>
    </row>
    <row r="46" spans="1:53" x14ac:dyDescent="0.25">
      <c r="A46" s="52" t="str">
        <f>Table1[[#This Row],[FROM_CITY]]&amp;Table1[[#This Row],[TO_CITY]]&amp;Table1[[#This Row],[Month]]</f>
        <v>DACCMBDec-2024</v>
      </c>
      <c r="B46" s="52" t="str">
        <f>Table1[[#This Row],[FROM_CITY]]&amp;Table1[[#This Row],[TO_CITY]]&amp;Table1[[#This Row],[MonthM_LY]]</f>
        <v>DACCMBDec-2023</v>
      </c>
      <c r="C46" s="44" t="s">
        <v>189</v>
      </c>
      <c r="D46" s="2">
        <v>2024</v>
      </c>
      <c r="E46" s="2" t="s">
        <v>188</v>
      </c>
      <c r="F46" t="s">
        <v>22</v>
      </c>
      <c r="G46" s="2" t="s">
        <v>10</v>
      </c>
      <c r="H46" t="s">
        <v>15</v>
      </c>
      <c r="I46">
        <v>5989</v>
      </c>
      <c r="J46">
        <v>1040212.1200000001</v>
      </c>
      <c r="K46" s="29">
        <f>VLOOKUP(Table1[[#This Row],[SEG KEY]],'29Dec24_TY  '!$A$1:$M$786,11,FALSE)</f>
        <v>12966185</v>
      </c>
      <c r="L46" s="29">
        <f>VLOOKUP(Table1[[#This Row],[SEG KEY LY]],'29Dec24_LY'!$A$1:$M$784,11,FALSE)</f>
        <v>12217095</v>
      </c>
      <c r="M46" s="55">
        <f>VLOOKUP(Table1[[#This Row],[SEG KEY]],'29Dec24_TY  '!$A$1:$M$786,12,FALSE)</f>
        <v>8.0224994476015887E-2</v>
      </c>
      <c r="N46" s="55">
        <f>VLOOKUP(Table1[[#This Row],[SEG KEY LY]],'29Dec24_LY'!$A$1:$M$784,12,FALSE)</f>
        <v>7.1455642278299356E-2</v>
      </c>
      <c r="O46" s="29">
        <f>IFERROR(VLOOKUP(Table1[[#This Row],[SEG KEY LY]],'LY AVG FARE ACT'!$A$1:$G$791,5,FALSE),0)</f>
        <v>5252</v>
      </c>
      <c r="P46" s="29">
        <f>IFERROR(VLOOKUP(Table1[[#This Row],[SEG KEY LY]],'LY AVG FARE ACT'!$A$1:$F$5000,6,FALSE),0)</f>
        <v>954130.66164870048</v>
      </c>
      <c r="Q46" s="29">
        <f>IFERROR(VLOOKUP(Table1[[#This Row],[SEG KEY LY]],'LY AVG FARE ACT'!$A$1:$G$5000,7,FALSE),0)</f>
        <v>181.66996604126055</v>
      </c>
      <c r="R46" s="47">
        <f>VLOOKUP(Table1[[#This Row],[SEG KEY]],'29Dec24_TY  '!$A$1:$M$786,13,FALSE)</f>
        <v>173.68711304057442</v>
      </c>
      <c r="S46" s="47">
        <f>VLOOKUP(Table1[[#This Row],[SEG KEY LY]],'29Dec24_LY'!$A$1:$M$784,13,FALSE)</f>
        <v>154.70146553251811</v>
      </c>
      <c r="T46" s="29">
        <f>VLOOKUP(Table1[[#This Row],[SEG KEY]],'22Dec24_TY '!$A$1:$M$786,13,FALSE)</f>
        <v>172.80663928441038</v>
      </c>
      <c r="U46" s="29">
        <f>VLOOKUP(Table1[[#This Row],[SEG KEY LY]],'22Dec24_LY '!$A$2:$M$784,13,FALSE)</f>
        <v>157.53724693251533</v>
      </c>
      <c r="V46" s="29">
        <f>VLOOKUP(Table1[[#This Row],[SEG KEY]],'15Dec24_TY'!$A$1:$M$786,13,FALSE)</f>
        <v>173.70152936206168</v>
      </c>
      <c r="W46" s="29">
        <f>VLOOKUP(Table1[[#This Row],[SEG KEY LY]],'15Dec24_LY'!$A$1:$M$784,13,FALSE)</f>
        <v>157.13825434439164</v>
      </c>
      <c r="X46" s="29">
        <f>VLOOKUP(Table1[[#This Row],[SEG KEY]],'08Dec24_TY'!$A$1:$M$786,13,FALSE)</f>
        <v>171.1333741532047</v>
      </c>
      <c r="Y46" s="29">
        <f>VLOOKUP(Table1[[#This Row],[SEG KEY LY]],'08Dec24_LY'!$A$1:$M$784,13,FALSE)</f>
        <v>152.22416512488428</v>
      </c>
      <c r="Z46" s="29">
        <f>VLOOKUP(Table1[[#This Row],[SEG KEY]],'01Dec24_TY'!$A$1:$M$786,13,FALSE)</f>
        <v>164.54183923705713</v>
      </c>
      <c r="AA46" s="29">
        <f>VLOOKUP(Table1[[#This Row],[SEG KEY LY]],'01Dec24_LY'!$A$1:$M$784,13,FALSE)</f>
        <v>165.18248138117809</v>
      </c>
      <c r="AB46" s="29">
        <f>VLOOKUP(Table1[[#This Row],[SEG KEY]],'24Nov24_TY'!$A$1:$M$786,13,FALSE)</f>
        <v>162.40030705774504</v>
      </c>
      <c r="AC46" s="29">
        <f>VLOOKUP(Table1[[#This Row],[SEG KEY LY]],'24Nov24_LY'!$A$1:$M$784,13,FALSE)</f>
        <v>189.54811688311685</v>
      </c>
      <c r="AD46" s="29">
        <f>VLOOKUP(Table1[[#This Row],[SEG KEY]],'17Nov24_TY'!$A$1:$M$786,13,FALSE)</f>
        <v>157.94379271708675</v>
      </c>
      <c r="AE46" s="29">
        <f>VLOOKUP(Table1[[#This Row],[SEG KEY LY]],'17Nov24_LY'!$A$1:$M$784,13,FALSE)</f>
        <v>213.29097765363142</v>
      </c>
      <c r="AF46" s="29">
        <f>VLOOKUP(Table1[[#This Row],[SEG KEY]],'10Nov24_TY   '!$A$1:$M$786,13,FALSE)</f>
        <v>164.30520383693056</v>
      </c>
      <c r="AG46" s="29">
        <f>VLOOKUP(Table1[[#This Row],[SEG KEY LY]],'10Nov24_LY   '!$A$1:$M$784,13,FALSE)</f>
        <v>224.86127688172047</v>
      </c>
      <c r="AH46" s="29">
        <f>IFERROR(VLOOKUP(Table1[[#This Row],[SEG KEY]],'03Nov24_TY   '!A174:M959,13,FALSE),0)</f>
        <v>168.96558855885601</v>
      </c>
      <c r="AI46" s="29">
        <f>IFERROR(VLOOKUP(Table1[[#This Row],[SEG KEY LY]],'03Nov24_LY    '!$A$1:$M$784,13,FALSE),0)</f>
        <v>221.15885906040282</v>
      </c>
      <c r="AJ46" s="47">
        <f>VLOOKUP(Table1[[#This Row],[SEG KEY]],'29Dec24_TY  '!$A$1:$M$786,7,FALSE)</f>
        <v>5989</v>
      </c>
      <c r="AK46" s="47">
        <f>VLOOKUP(Table1[[#This Row],[SEG KEY LY]],'29Dec24_LY'!$A$1:$M$784,7,FALSE)</f>
        <v>5643</v>
      </c>
      <c r="AL46" s="29">
        <f>VLOOKUP(Table1[[#This Row],[SEG KEY]],'22Dec24_TY '!$A$1:$M$786,7,FALSE)</f>
        <v>5478</v>
      </c>
      <c r="AM46" s="29">
        <f>VLOOKUP(Table1[[#This Row],[SEG KEY LY]],'22Dec24_LY '!$A$1:$M$486,7,FALSE)</f>
        <v>5216</v>
      </c>
      <c r="AN46" s="29">
        <f>VLOOKUP(Table1[[#This Row],[SEG KEY]],'15Dec24_TY'!$A$1:$M$786,7,FALSE)</f>
        <v>4734</v>
      </c>
      <c r="AO46" s="29">
        <f>VLOOKUP(Table1[[#This Row],[SEG KEY LY]],'15Dec24_LY'!$A$1:$M$784,7,FALSE)</f>
        <v>5064</v>
      </c>
      <c r="AP46" s="29">
        <f>VLOOKUP(Table1[[#This Row],[SEG KEY]],'08Dec24_TY'!$A$1:$M$786,7,FALSE)</f>
        <v>3838</v>
      </c>
      <c r="AQ46" s="29">
        <f>VLOOKUP(Table1[[#This Row],[SEG KEY LY]],'08Dec24_LY'!$A$1:$M$784,7,FALSE)</f>
        <v>4324</v>
      </c>
      <c r="AR46" s="29">
        <f>VLOOKUP(Table1[[#This Row],[SEG KEY]],'01Dec24_TY'!$A$1:$M$786,7,FALSE)</f>
        <v>2936</v>
      </c>
      <c r="AS46" s="29">
        <f>VLOOKUP(Table1[[#This Row],[SEG KEY LY]],'01Dec24_LY'!$A$1:$M$784,7,FALSE)</f>
        <v>2954</v>
      </c>
      <c r="AT46" s="29">
        <f>VLOOKUP(Table1[[#This Row],[SEG KEY]],'24Nov24_TY'!$A$1:$M$786,7,FALSE)</f>
        <v>2182</v>
      </c>
      <c r="AU46" s="29">
        <f>VLOOKUP(Table1[[#This Row],[SEG KEY LY]],'24Nov24_LY'!$A$1:$M$784,7,FALSE)</f>
        <v>1694</v>
      </c>
      <c r="AV46" s="29">
        <f>VLOOKUP(Table1[[#This Row],[SEG KEY]],'17Nov24_TY'!$A$1:$M$786,7,FALSE)</f>
        <v>1785</v>
      </c>
      <c r="AW46" s="29">
        <f>VLOOKUP(Table1[[#This Row],[SEG KEY LY]],'17Nov24_LY'!$A$1:$M$784,7,FALSE)</f>
        <v>1074</v>
      </c>
      <c r="AX46" s="29">
        <f>VLOOKUP(Table1[[#This Row],[SEG KEY]],'10Nov24_TY   '!$A$1:$K$786,7,FALSE)</f>
        <v>1251</v>
      </c>
      <c r="AY46" s="29">
        <f>VLOOKUP(Table1[[#This Row],[SEG KEY LY]],'10Nov24_LY   '!$A$1:$J$784,7,FALSE)</f>
        <v>744</v>
      </c>
      <c r="AZ46" s="29">
        <f>IFERROR(VLOOKUP(Table1[[#This Row],[SEG KEY]],'03Nov24_TY   '!$A$1:$J$786,7,FALSE),0)</f>
        <v>909</v>
      </c>
      <c r="BA46" s="29">
        <f>IFERROR(VLOOKUP(Table1[[#This Row],[SEG KEY LY]],'03Nov24_LY    '!$A$1:$J$784,7,FALSE),0)</f>
        <v>596</v>
      </c>
    </row>
    <row r="47" spans="1:53" x14ac:dyDescent="0.25">
      <c r="A47" s="52" t="str">
        <f>Table1[[#This Row],[FROM_CITY]]&amp;Table1[[#This Row],[TO_CITY]]&amp;Table1[[#This Row],[Month]]</f>
        <v>DELCMBDec-2024</v>
      </c>
      <c r="B47" s="52" t="str">
        <f>Table1[[#This Row],[FROM_CITY]]&amp;Table1[[#This Row],[TO_CITY]]&amp;Table1[[#This Row],[MonthM_LY]]</f>
        <v>DELCMBDec-2023</v>
      </c>
      <c r="C47" s="44" t="s">
        <v>189</v>
      </c>
      <c r="D47" s="2">
        <v>2024</v>
      </c>
      <c r="E47" s="2" t="s">
        <v>188</v>
      </c>
      <c r="F47" t="s">
        <v>23</v>
      </c>
      <c r="G47" s="2" t="s">
        <v>10</v>
      </c>
      <c r="H47" t="s">
        <v>15</v>
      </c>
      <c r="I47">
        <v>8036</v>
      </c>
      <c r="J47">
        <v>1379389.7800000017</v>
      </c>
      <c r="K47" s="29">
        <f>VLOOKUP(Table1[[#This Row],[SEG KEY]],'29Dec24_TY  '!$A$1:$M$786,11,FALSE)</f>
        <v>19487300</v>
      </c>
      <c r="L47" s="29">
        <f>VLOOKUP(Table1[[#This Row],[SEG KEY LY]],'29Dec24_LY'!$A$1:$M$784,11,FALSE)</f>
        <v>15493325</v>
      </c>
      <c r="M47" s="55">
        <f>VLOOKUP(Table1[[#This Row],[SEG KEY]],'29Dec24_TY  '!$A$1:$M$786,12,FALSE)</f>
        <v>7.0784037809239947E-2</v>
      </c>
      <c r="N47" s="55">
        <f>VLOOKUP(Table1[[#This Row],[SEG KEY LY]],'29Dec24_LY'!$A$1:$M$784,12,FALSE)</f>
        <v>7.6840161166179699E-2</v>
      </c>
      <c r="O47" s="29">
        <f>IFERROR(VLOOKUP(Table1[[#This Row],[SEG KEY LY]],'LY AVG FARE ACT'!$A$1:$G$791,5,FALSE),0)</f>
        <v>6781</v>
      </c>
      <c r="P47" s="29">
        <f>IFERROR(VLOOKUP(Table1[[#This Row],[SEG KEY LY]],'LY AVG FARE ACT'!$A$1:$F$5000,6,FALSE),0)</f>
        <v>1395490.3572049863</v>
      </c>
      <c r="Q47" s="29">
        <f>IFERROR(VLOOKUP(Table1[[#This Row],[SEG KEY LY]],'LY AVG FARE ACT'!$A$1:$G$5000,7,FALSE),0)</f>
        <v>205.79418333652652</v>
      </c>
      <c r="R47" s="47">
        <f>VLOOKUP(Table1[[#This Row],[SEG KEY]],'29Dec24_TY  '!$A$1:$M$786,13,FALSE)</f>
        <v>171.65129168740688</v>
      </c>
      <c r="S47" s="47">
        <f>VLOOKUP(Table1[[#This Row],[SEG KEY LY]],'29Dec24_LY'!$A$1:$M$784,13,FALSE)</f>
        <v>186.33739082798576</v>
      </c>
      <c r="T47" s="29">
        <f>VLOOKUP(Table1[[#This Row],[SEG KEY]],'22Dec24_TY '!$A$1:$M$786,13,FALSE)</f>
        <v>170.76602414231283</v>
      </c>
      <c r="U47" s="29">
        <f>VLOOKUP(Table1[[#This Row],[SEG KEY LY]],'22Dec24_LY '!$A$2:$M$784,13,FALSE)</f>
        <v>183.60909500080382</v>
      </c>
      <c r="V47" s="29">
        <f>VLOOKUP(Table1[[#This Row],[SEG KEY]],'15Dec24_TY'!$A$1:$M$786,13,FALSE)</f>
        <v>168.08261495771691</v>
      </c>
      <c r="W47" s="29">
        <f>VLOOKUP(Table1[[#This Row],[SEG KEY LY]],'15Dec24_LY'!$A$1:$M$784,13,FALSE)</f>
        <v>179.64758912583426</v>
      </c>
      <c r="X47" s="29">
        <f>VLOOKUP(Table1[[#This Row],[SEG KEY]],'08Dec24_TY'!$A$1:$M$786,13,FALSE)</f>
        <v>165.58925333333343</v>
      </c>
      <c r="Y47" s="29">
        <f>VLOOKUP(Table1[[#This Row],[SEG KEY LY]],'08Dec24_LY'!$A$1:$M$784,13,FALSE)</f>
        <v>173.08889880451258</v>
      </c>
      <c r="Z47" s="29">
        <f>VLOOKUP(Table1[[#This Row],[SEG KEY]],'01Dec24_TY'!$A$1:$M$786,13,FALSE)</f>
        <v>162.3502624148812</v>
      </c>
      <c r="AA47" s="29">
        <f>VLOOKUP(Table1[[#This Row],[SEG KEY LY]],'01Dec24_LY'!$A$1:$M$784,13,FALSE)</f>
        <v>164.12275529500761</v>
      </c>
      <c r="AB47" s="29">
        <f>VLOOKUP(Table1[[#This Row],[SEG KEY]],'24Nov24_TY'!$A$1:$M$786,13,FALSE)</f>
        <v>160.64169019458214</v>
      </c>
      <c r="AC47" s="29">
        <f>VLOOKUP(Table1[[#This Row],[SEG KEY LY]],'24Nov24_LY'!$A$1:$M$784,13,FALSE)</f>
        <v>157.77197710516114</v>
      </c>
      <c r="AD47" s="29">
        <f>VLOOKUP(Table1[[#This Row],[SEG KEY]],'17Nov24_TY'!$A$1:$M$786,13,FALSE)</f>
        <v>157.41005460899947</v>
      </c>
      <c r="AE47" s="29">
        <f>VLOOKUP(Table1[[#This Row],[SEG KEY LY]],'17Nov24_LY'!$A$1:$M$784,13,FALSE)</f>
        <v>154.6376239130436</v>
      </c>
      <c r="AF47" s="29">
        <f>VLOOKUP(Table1[[#This Row],[SEG KEY]],'10Nov24_TY   '!$A$1:$M$786,13,FALSE)</f>
        <v>155.27240098400972</v>
      </c>
      <c r="AG47" s="29">
        <f>VLOOKUP(Table1[[#This Row],[SEG KEY LY]],'10Nov24_LY   '!$A$1:$M$784,13,FALSE)</f>
        <v>152.87583732057428</v>
      </c>
      <c r="AH47" s="29">
        <f>IFERROR(VLOOKUP(Table1[[#This Row],[SEG KEY]],'03Nov24_TY   '!A175:M960,13,FALSE),0)</f>
        <v>152.43685651697697</v>
      </c>
      <c r="AI47" s="29">
        <f>IFERROR(VLOOKUP(Table1[[#This Row],[SEG KEY LY]],'03Nov24_LY    '!$A$1:$M$784,13,FALSE),0)</f>
        <v>152.53209803921587</v>
      </c>
      <c r="AJ47" s="47">
        <f>VLOOKUP(Table1[[#This Row],[SEG KEY]],'29Dec24_TY  '!$A$1:$M$786,7,FALSE)</f>
        <v>8036</v>
      </c>
      <c r="AK47" s="47">
        <f>VLOOKUP(Table1[[#This Row],[SEG KEY LY]],'29Dec24_LY'!$A$1:$M$784,7,FALSE)</f>
        <v>6389</v>
      </c>
      <c r="AL47" s="29">
        <f>VLOOKUP(Table1[[#This Row],[SEG KEY]],'22Dec24_TY '!$A$1:$M$786,7,FALSE)</f>
        <v>7870</v>
      </c>
      <c r="AM47" s="29">
        <f>VLOOKUP(Table1[[#This Row],[SEG KEY LY]],'22Dec24_LY '!$A$1:$M$486,7,FALSE)</f>
        <v>6221</v>
      </c>
      <c r="AN47" s="29">
        <f>VLOOKUP(Table1[[#This Row],[SEG KEY]],'15Dec24_TY'!$A$1:$M$786,7,FALSE)</f>
        <v>7568</v>
      </c>
      <c r="AO47" s="29">
        <f>VLOOKUP(Table1[[#This Row],[SEG KEY LY]],'15Dec24_LY'!$A$1:$M$784,7,FALSE)</f>
        <v>6143</v>
      </c>
      <c r="AP47" s="29">
        <f>VLOOKUP(Table1[[#This Row],[SEG KEY]],'08Dec24_TY'!$A$1:$M$786,7,FALSE)</f>
        <v>6750</v>
      </c>
      <c r="AQ47" s="29">
        <f>VLOOKUP(Table1[[#This Row],[SEG KEY LY]],'08Dec24_LY'!$A$1:$M$784,7,FALSE)</f>
        <v>5939</v>
      </c>
      <c r="AR47" s="29">
        <f>VLOOKUP(Table1[[#This Row],[SEG KEY]],'01Dec24_TY'!$A$1:$M$786,7,FALSE)</f>
        <v>6021</v>
      </c>
      <c r="AS47" s="29">
        <f>VLOOKUP(Table1[[#This Row],[SEG KEY LY]],'01Dec24_LY'!$A$1:$M$784,7,FALSE)</f>
        <v>5288</v>
      </c>
      <c r="AT47" s="29">
        <f>VLOOKUP(Table1[[#This Row],[SEG KEY]],'24Nov24_TY'!$A$1:$M$786,7,FALSE)</f>
        <v>5242</v>
      </c>
      <c r="AU47" s="29">
        <f>VLOOKUP(Table1[[#This Row],[SEG KEY LY]],'24Nov24_LY'!$A$1:$M$784,7,FALSE)</f>
        <v>5154</v>
      </c>
      <c r="AV47" s="29">
        <f>VLOOKUP(Table1[[#This Row],[SEG KEY]],'17Nov24_TY'!$A$1:$M$786,7,FALSE)</f>
        <v>4578</v>
      </c>
      <c r="AW47" s="29">
        <f>VLOOKUP(Table1[[#This Row],[SEG KEY LY]],'17Nov24_LY'!$A$1:$M$784,7,FALSE)</f>
        <v>4600</v>
      </c>
      <c r="AX47" s="29">
        <f>VLOOKUP(Table1[[#This Row],[SEG KEY]],'10Nov24_TY   '!$A$1:$K$786,7,FALSE)</f>
        <v>4065</v>
      </c>
      <c r="AY47" s="29">
        <f>VLOOKUP(Table1[[#This Row],[SEG KEY LY]],'10Nov24_LY   '!$A$1:$J$784,7,FALSE)</f>
        <v>4389</v>
      </c>
      <c r="AZ47" s="29">
        <f>IFERROR(VLOOKUP(Table1[[#This Row],[SEG KEY]],'03Nov24_TY   '!$A$1:$J$786,7,FALSE),0)</f>
        <v>3652</v>
      </c>
      <c r="BA47" s="29">
        <f>IFERROR(VLOOKUP(Table1[[#This Row],[SEG KEY LY]],'03Nov24_LY    '!$A$1:$J$784,7,FALSE),0)</f>
        <v>3570</v>
      </c>
    </row>
    <row r="48" spans="1:53" x14ac:dyDescent="0.25">
      <c r="A48" s="52" t="str">
        <f>Table1[[#This Row],[FROM_CITY]]&amp;Table1[[#This Row],[TO_CITY]]&amp;Table1[[#This Row],[Month]]</f>
        <v>DMMCMBDec-2024</v>
      </c>
      <c r="B48" s="52" t="str">
        <f>Table1[[#This Row],[FROM_CITY]]&amp;Table1[[#This Row],[TO_CITY]]&amp;Table1[[#This Row],[MonthM_LY]]</f>
        <v>DMMCMBDec-2023</v>
      </c>
      <c r="C48" s="44" t="s">
        <v>189</v>
      </c>
      <c r="D48" s="2">
        <v>2024</v>
      </c>
      <c r="E48" s="2" t="s">
        <v>188</v>
      </c>
      <c r="F48" t="s">
        <v>24</v>
      </c>
      <c r="G48" s="2" t="s">
        <v>10</v>
      </c>
      <c r="H48" t="s">
        <v>11</v>
      </c>
      <c r="I48">
        <v>3061</v>
      </c>
      <c r="J48">
        <v>655875.14999999932</v>
      </c>
      <c r="K48" s="29">
        <f>VLOOKUP(Table1[[#This Row],[SEG KEY]],'29Dec24_TY  '!$A$1:$M$786,11,FALSE)</f>
        <v>11794033</v>
      </c>
      <c r="L48" s="29">
        <f>VLOOKUP(Table1[[#This Row],[SEG KEY LY]],'29Dec24_LY'!$A$1:$M$784,11,FALSE)</f>
        <v>11204524</v>
      </c>
      <c r="M48" s="55">
        <f>VLOOKUP(Table1[[#This Row],[SEG KEY]],'29Dec24_TY  '!$A$1:$M$786,12,FALSE)</f>
        <v>5.561076096700758E-2</v>
      </c>
      <c r="N48" s="55">
        <f>VLOOKUP(Table1[[#This Row],[SEG KEY LY]],'29Dec24_LY'!$A$1:$M$784,12,FALSE)</f>
        <v>5.1558516899066834E-2</v>
      </c>
      <c r="O48" s="29">
        <f>IFERROR(VLOOKUP(Table1[[#This Row],[SEG KEY LY]],'LY AVG FARE ACT'!$A$1:$G$791,5,FALSE),0)</f>
        <v>2592</v>
      </c>
      <c r="P48" s="29">
        <f>IFERROR(VLOOKUP(Table1[[#This Row],[SEG KEY LY]],'LY AVG FARE ACT'!$A$1:$F$5000,6,FALSE),0)</f>
        <v>543664.32781599788</v>
      </c>
      <c r="Q48" s="29">
        <f>IFERROR(VLOOKUP(Table1[[#This Row],[SEG KEY LY]],'LY AVG FARE ACT'!$A$1:$G$5000,7,FALSE),0)</f>
        <v>209.74704005246832</v>
      </c>
      <c r="R48" s="47">
        <f>VLOOKUP(Table1[[#This Row],[SEG KEY]],'29Dec24_TY  '!$A$1:$M$786,13,FALSE)</f>
        <v>214.26826200588022</v>
      </c>
      <c r="S48" s="47">
        <f>VLOOKUP(Table1[[#This Row],[SEG KEY LY]],'29Dec24_LY'!$A$1:$M$784,13,FALSE)</f>
        <v>198.65496561210449</v>
      </c>
      <c r="T48" s="29">
        <f>VLOOKUP(Table1[[#This Row],[SEG KEY]],'22Dec24_TY '!$A$1:$M$786,13,FALSE)</f>
        <v>214.41506385916441</v>
      </c>
      <c r="U48" s="29">
        <f>VLOOKUP(Table1[[#This Row],[SEG KEY LY]],'22Dec24_LY '!$A$2:$M$784,13,FALSE)</f>
        <v>201.22615972487586</v>
      </c>
      <c r="V48" s="29">
        <f>VLOOKUP(Table1[[#This Row],[SEG KEY]],'15Dec24_TY'!$A$1:$M$786,13,FALSE)</f>
        <v>208.94281662005571</v>
      </c>
      <c r="W48" s="29">
        <f>VLOOKUP(Table1[[#This Row],[SEG KEY LY]],'15Dec24_LY'!$A$1:$M$784,13,FALSE)</f>
        <v>208.6309733333332</v>
      </c>
      <c r="X48" s="29">
        <f>VLOOKUP(Table1[[#This Row],[SEG KEY]],'08Dec24_TY'!$A$1:$M$786,13,FALSE)</f>
        <v>204.81564446574004</v>
      </c>
      <c r="Y48" s="29">
        <f>VLOOKUP(Table1[[#This Row],[SEG KEY LY]],'08Dec24_LY'!$A$1:$M$784,13,FALSE)</f>
        <v>213.5709326113116</v>
      </c>
      <c r="Z48" s="29">
        <f>VLOOKUP(Table1[[#This Row],[SEG KEY]],'01Dec24_TY'!$A$1:$M$786,13,FALSE)</f>
        <v>205.32832515337418</v>
      </c>
      <c r="AA48" s="29">
        <f>VLOOKUP(Table1[[#This Row],[SEG KEY LY]],'01Dec24_LY'!$A$1:$M$784,13,FALSE)</f>
        <v>211.67845188284508</v>
      </c>
      <c r="AB48" s="29">
        <f>VLOOKUP(Table1[[#This Row],[SEG KEY]],'24Nov24_TY'!$A$1:$M$786,13,FALSE)</f>
        <v>207.87764940239043</v>
      </c>
      <c r="AC48" s="29">
        <f>VLOOKUP(Table1[[#This Row],[SEG KEY LY]],'24Nov24_LY'!$A$1:$M$784,13,FALSE)</f>
        <v>225.1411269974769</v>
      </c>
      <c r="AD48" s="29">
        <f>VLOOKUP(Table1[[#This Row],[SEG KEY]],'17Nov24_TY'!$A$1:$M$786,13,FALSE)</f>
        <v>207.56567913385823</v>
      </c>
      <c r="AE48" s="29">
        <f>VLOOKUP(Table1[[#This Row],[SEG KEY LY]],'17Nov24_LY'!$A$1:$M$784,13,FALSE)</f>
        <v>233.20624315443584</v>
      </c>
      <c r="AF48" s="29">
        <f>VLOOKUP(Table1[[#This Row],[SEG KEY]],'10Nov24_TY   '!$A$1:$M$786,13,FALSE)</f>
        <v>212.36354523227376</v>
      </c>
      <c r="AG48" s="29">
        <f>VLOOKUP(Table1[[#This Row],[SEG KEY LY]],'10Nov24_LY   '!$A$1:$M$784,13,FALSE)</f>
        <v>240.16554404145083</v>
      </c>
      <c r="AH48" s="29">
        <f>IFERROR(VLOOKUP(Table1[[#This Row],[SEG KEY]],'03Nov24_TY   '!A176:M961,13,FALSE),0)</f>
        <v>218.35135258358667</v>
      </c>
      <c r="AI48" s="29">
        <f>IFERROR(VLOOKUP(Table1[[#This Row],[SEG KEY LY]],'03Nov24_LY    '!$A$1:$M$784,13,FALSE),0)</f>
        <v>247.36527597402593</v>
      </c>
      <c r="AJ48" s="47">
        <f>VLOOKUP(Table1[[#This Row],[SEG KEY]],'29Dec24_TY  '!$A$1:$M$786,7,FALSE)</f>
        <v>3061</v>
      </c>
      <c r="AK48" s="47">
        <f>VLOOKUP(Table1[[#This Row],[SEG KEY LY]],'29Dec24_LY'!$A$1:$M$784,7,FALSE)</f>
        <v>2908</v>
      </c>
      <c r="AL48" s="29">
        <f>VLOOKUP(Table1[[#This Row],[SEG KEY]],'22Dec24_TY '!$A$1:$M$786,7,FALSE)</f>
        <v>2897</v>
      </c>
      <c r="AM48" s="29">
        <f>VLOOKUP(Table1[[#This Row],[SEG KEY LY]],'22Dec24_LY '!$A$1:$M$486,7,FALSE)</f>
        <v>2617</v>
      </c>
      <c r="AN48" s="29">
        <f>VLOOKUP(Table1[[#This Row],[SEG KEY]],'15Dec24_TY'!$A$1:$M$786,7,FALSE)</f>
        <v>2503</v>
      </c>
      <c r="AO48" s="29">
        <f>VLOOKUP(Table1[[#This Row],[SEG KEY LY]],'15Dec24_LY'!$A$1:$M$784,7,FALSE)</f>
        <v>2250</v>
      </c>
      <c r="AP48" s="29">
        <f>VLOOKUP(Table1[[#This Row],[SEG KEY]],'08Dec24_TY'!$A$1:$M$786,7,FALSE)</f>
        <v>2087</v>
      </c>
      <c r="AQ48" s="29">
        <f>VLOOKUP(Table1[[#This Row],[SEG KEY LY]],'08Dec24_LY'!$A$1:$M$784,7,FALSE)</f>
        <v>1662</v>
      </c>
      <c r="AR48" s="29">
        <f>VLOOKUP(Table1[[#This Row],[SEG KEY]],'01Dec24_TY'!$A$1:$M$786,7,FALSE)</f>
        <v>1630</v>
      </c>
      <c r="AS48" s="29">
        <f>VLOOKUP(Table1[[#This Row],[SEG KEY LY]],'01Dec24_LY'!$A$1:$M$784,7,FALSE)</f>
        <v>1434</v>
      </c>
      <c r="AT48" s="29">
        <f>VLOOKUP(Table1[[#This Row],[SEG KEY]],'24Nov24_TY'!$A$1:$M$786,7,FALSE)</f>
        <v>1255</v>
      </c>
      <c r="AU48" s="29">
        <f>VLOOKUP(Table1[[#This Row],[SEG KEY LY]],'24Nov24_LY'!$A$1:$M$784,7,FALSE)</f>
        <v>1189</v>
      </c>
      <c r="AV48" s="29">
        <f>VLOOKUP(Table1[[#This Row],[SEG KEY]],'17Nov24_TY'!$A$1:$M$786,7,FALSE)</f>
        <v>1016</v>
      </c>
      <c r="AW48" s="29">
        <f>VLOOKUP(Table1[[#This Row],[SEG KEY LY]],'17Nov24_LY'!$A$1:$M$784,7,FALSE)</f>
        <v>913</v>
      </c>
      <c r="AX48" s="29">
        <f>VLOOKUP(Table1[[#This Row],[SEG KEY]],'10Nov24_TY   '!$A$1:$K$786,7,FALSE)</f>
        <v>818</v>
      </c>
      <c r="AY48" s="29">
        <f>VLOOKUP(Table1[[#This Row],[SEG KEY LY]],'10Nov24_LY   '!$A$1:$J$784,7,FALSE)</f>
        <v>772</v>
      </c>
      <c r="AZ48" s="29">
        <f>IFERROR(VLOOKUP(Table1[[#This Row],[SEG KEY]],'03Nov24_TY   '!$A$1:$J$786,7,FALSE),0)</f>
        <v>658</v>
      </c>
      <c r="BA48" s="29">
        <f>IFERROR(VLOOKUP(Table1[[#This Row],[SEG KEY LY]],'03Nov24_LY    '!$A$1:$J$784,7,FALSE),0)</f>
        <v>616</v>
      </c>
    </row>
    <row r="49" spans="1:53" x14ac:dyDescent="0.25">
      <c r="A49" s="52" t="str">
        <f>Table1[[#This Row],[FROM_CITY]]&amp;Table1[[#This Row],[TO_CITY]]&amp;Table1[[#This Row],[Month]]</f>
        <v>DOHCMBDec-2024</v>
      </c>
      <c r="B49" s="52" t="str">
        <f>Table1[[#This Row],[FROM_CITY]]&amp;Table1[[#This Row],[TO_CITY]]&amp;Table1[[#This Row],[MonthM_LY]]</f>
        <v>DOHCMBDec-2023</v>
      </c>
      <c r="C49" s="44" t="s">
        <v>189</v>
      </c>
      <c r="D49" s="2">
        <v>2024</v>
      </c>
      <c r="E49" s="2" t="s">
        <v>188</v>
      </c>
      <c r="F49" t="s">
        <v>25</v>
      </c>
      <c r="G49" s="2" t="s">
        <v>10</v>
      </c>
      <c r="H49" t="s">
        <v>11</v>
      </c>
      <c r="I49">
        <v>4117</v>
      </c>
      <c r="J49">
        <v>1163952.8800000004</v>
      </c>
      <c r="K49" s="29">
        <f>VLOOKUP(Table1[[#This Row],[SEG KEY]],'29Dec24_TY  '!$A$1:$M$786,11,FALSE)</f>
        <v>14957061</v>
      </c>
      <c r="L49" s="29">
        <f>VLOOKUP(Table1[[#This Row],[SEG KEY LY]],'29Dec24_LY'!$A$1:$M$784,11,FALSE)</f>
        <v>14793576</v>
      </c>
      <c r="M49" s="55">
        <f>VLOOKUP(Table1[[#This Row],[SEG KEY]],'29Dec24_TY  '!$A$1:$M$786,12,FALSE)</f>
        <v>7.7819625125551087E-2</v>
      </c>
      <c r="N49" s="55">
        <f>VLOOKUP(Table1[[#This Row],[SEG KEY LY]],'29Dec24_LY'!$A$1:$M$784,12,FALSE)</f>
        <v>7.4239742304362324E-2</v>
      </c>
      <c r="O49" s="29">
        <f>IFERROR(VLOOKUP(Table1[[#This Row],[SEG KEY LY]],'LY AVG FARE ACT'!$A$1:$G$791,5,FALSE),0)</f>
        <v>4173</v>
      </c>
      <c r="P49" s="29">
        <f>IFERROR(VLOOKUP(Table1[[#This Row],[SEG KEY LY]],'LY AVG FARE ACT'!$A$1:$F$5000,6,FALSE),0)</f>
        <v>1033961.4920319201</v>
      </c>
      <c r="Q49" s="29">
        <f>IFERROR(VLOOKUP(Table1[[#This Row],[SEG KEY LY]],'LY AVG FARE ACT'!$A$1:$G$5000,7,FALSE),0)</f>
        <v>247.77414139274387</v>
      </c>
      <c r="R49" s="47">
        <f>VLOOKUP(Table1[[#This Row],[SEG KEY]],'29Dec24_TY  '!$A$1:$M$786,13,FALSE)</f>
        <v>282.71869808112712</v>
      </c>
      <c r="S49" s="47">
        <f>VLOOKUP(Table1[[#This Row],[SEG KEY LY]],'29Dec24_LY'!$A$1:$M$784,13,FALSE)</f>
        <v>269.71298379174829</v>
      </c>
      <c r="T49" s="29">
        <f>VLOOKUP(Table1[[#This Row],[SEG KEY]],'22Dec24_TY '!$A$1:$M$786,13,FALSE)</f>
        <v>281.51580269769937</v>
      </c>
      <c r="U49" s="29">
        <f>VLOOKUP(Table1[[#This Row],[SEG KEY LY]],'22Dec24_LY '!$A$2:$M$784,13,FALSE)</f>
        <v>276.04876197150151</v>
      </c>
      <c r="V49" s="29">
        <f>VLOOKUP(Table1[[#This Row],[SEG KEY]],'15Dec24_TY'!$A$1:$M$786,13,FALSE)</f>
        <v>279.41012703101927</v>
      </c>
      <c r="W49" s="29">
        <f>VLOOKUP(Table1[[#This Row],[SEG KEY LY]],'15Dec24_LY'!$A$1:$M$784,13,FALSE)</f>
        <v>290.87502596278654</v>
      </c>
      <c r="X49" s="29">
        <f>VLOOKUP(Table1[[#This Row],[SEG KEY]],'08Dec24_TY'!$A$1:$M$786,13,FALSE)</f>
        <v>286.85095797720811</v>
      </c>
      <c r="Y49" s="29">
        <f>VLOOKUP(Table1[[#This Row],[SEG KEY LY]],'08Dec24_LY'!$A$1:$M$784,13,FALSE)</f>
        <v>290.90384686560242</v>
      </c>
      <c r="Z49" s="29">
        <f>VLOOKUP(Table1[[#This Row],[SEG KEY]],'01Dec24_TY'!$A$1:$M$786,13,FALSE)</f>
        <v>303.48625219683674</v>
      </c>
      <c r="AA49" s="29">
        <f>VLOOKUP(Table1[[#This Row],[SEG KEY LY]],'01Dec24_LY'!$A$1:$M$784,13,FALSE)</f>
        <v>306.63272860923257</v>
      </c>
      <c r="AB49" s="29">
        <f>VLOOKUP(Table1[[#This Row],[SEG KEY]],'24Nov24_TY'!$A$1:$M$786,13,FALSE)</f>
        <v>326.62665938864649</v>
      </c>
      <c r="AC49" s="29">
        <f>VLOOKUP(Table1[[#This Row],[SEG KEY LY]],'24Nov24_LY'!$A$1:$M$784,13,FALSE)</f>
        <v>324.15295721317648</v>
      </c>
      <c r="AD49" s="29">
        <f>VLOOKUP(Table1[[#This Row],[SEG KEY]],'17Nov24_TY'!$A$1:$M$786,13,FALSE)</f>
        <v>332.28063236205844</v>
      </c>
      <c r="AE49" s="29">
        <f>VLOOKUP(Table1[[#This Row],[SEG KEY LY]],'17Nov24_LY'!$A$1:$M$784,13,FALSE)</f>
        <v>337.62674214417734</v>
      </c>
      <c r="AF49" s="29">
        <f>VLOOKUP(Table1[[#This Row],[SEG KEY]],'10Nov24_TY   '!$A$1:$M$786,13,FALSE)</f>
        <v>343.96073529411768</v>
      </c>
      <c r="AG49" s="29">
        <f>VLOOKUP(Table1[[#This Row],[SEG KEY LY]],'10Nov24_LY   '!$A$1:$M$784,13,FALSE)</f>
        <v>352.48784873949592</v>
      </c>
      <c r="AH49" s="29">
        <f>IFERROR(VLOOKUP(Table1[[#This Row],[SEG KEY]],'03Nov24_TY   '!A177:M962,13,FALSE),0)</f>
        <v>365.73262626262624</v>
      </c>
      <c r="AI49" s="29">
        <f>IFERROR(VLOOKUP(Table1[[#This Row],[SEG KEY LY]],'03Nov24_LY    '!$A$1:$M$784,13,FALSE),0)</f>
        <v>356.72850553505538</v>
      </c>
      <c r="AJ49" s="47">
        <f>VLOOKUP(Table1[[#This Row],[SEG KEY]],'29Dec24_TY  '!$A$1:$M$786,7,FALSE)</f>
        <v>4117</v>
      </c>
      <c r="AK49" s="47">
        <f>VLOOKUP(Table1[[#This Row],[SEG KEY LY]],'29Dec24_LY'!$A$1:$M$784,7,FALSE)</f>
        <v>4072</v>
      </c>
      <c r="AL49" s="29">
        <f>VLOOKUP(Table1[[#This Row],[SEG KEY]],'22Dec24_TY '!$A$1:$M$786,7,FALSE)</f>
        <v>3781</v>
      </c>
      <c r="AM49" s="29">
        <f>VLOOKUP(Table1[[#This Row],[SEG KEY LY]],'22Dec24_LY '!$A$1:$M$486,7,FALSE)</f>
        <v>4281</v>
      </c>
      <c r="AN49" s="29">
        <f>VLOOKUP(Table1[[#This Row],[SEG KEY]],'15Dec24_TY'!$A$1:$M$786,7,FALSE)</f>
        <v>3385</v>
      </c>
      <c r="AO49" s="29">
        <f>VLOOKUP(Table1[[#This Row],[SEG KEY LY]],'15Dec24_LY'!$A$1:$M$784,7,FALSE)</f>
        <v>4622</v>
      </c>
      <c r="AP49" s="29">
        <f>VLOOKUP(Table1[[#This Row],[SEG KEY]],'08Dec24_TY'!$A$1:$M$786,7,FALSE)</f>
        <v>2808</v>
      </c>
      <c r="AQ49" s="29">
        <f>VLOOKUP(Table1[[#This Row],[SEG KEY LY]],'08Dec24_LY'!$A$1:$M$784,7,FALSE)</f>
        <v>4323</v>
      </c>
      <c r="AR49" s="29">
        <f>VLOOKUP(Table1[[#This Row],[SEG KEY]],'01Dec24_TY'!$A$1:$M$786,7,FALSE)</f>
        <v>2276</v>
      </c>
      <c r="AS49" s="29">
        <f>VLOOKUP(Table1[[#This Row],[SEG KEY LY]],'01Dec24_LY'!$A$1:$M$784,7,FALSE)</f>
        <v>3401</v>
      </c>
      <c r="AT49" s="29">
        <f>VLOOKUP(Table1[[#This Row],[SEG KEY]],'24Nov24_TY'!$A$1:$M$786,7,FALSE)</f>
        <v>1832</v>
      </c>
      <c r="AU49" s="29">
        <f>VLOOKUP(Table1[[#This Row],[SEG KEY LY]],'24Nov24_LY'!$A$1:$M$784,7,FALSE)</f>
        <v>2641</v>
      </c>
      <c r="AV49" s="29">
        <f>VLOOKUP(Table1[[#This Row],[SEG KEY]],'17Nov24_TY'!$A$1:$M$786,7,FALSE)</f>
        <v>1613</v>
      </c>
      <c r="AW49" s="29">
        <f>VLOOKUP(Table1[[#This Row],[SEG KEY LY]],'17Nov24_LY'!$A$1:$M$784,7,FALSE)</f>
        <v>2164</v>
      </c>
      <c r="AX49" s="29">
        <f>VLOOKUP(Table1[[#This Row],[SEG KEY]],'10Nov24_TY   '!$A$1:$K$786,7,FALSE)</f>
        <v>1360</v>
      </c>
      <c r="AY49" s="29">
        <f>VLOOKUP(Table1[[#This Row],[SEG KEY LY]],'10Nov24_LY   '!$A$1:$J$784,7,FALSE)</f>
        <v>1785</v>
      </c>
      <c r="AZ49" s="29">
        <f>IFERROR(VLOOKUP(Table1[[#This Row],[SEG KEY]],'03Nov24_TY   '!$A$1:$J$786,7,FALSE),0)</f>
        <v>1089</v>
      </c>
      <c r="BA49" s="29">
        <f>IFERROR(VLOOKUP(Table1[[#This Row],[SEG KEY LY]],'03Nov24_LY    '!$A$1:$J$784,7,FALSE),0)</f>
        <v>1626</v>
      </c>
    </row>
    <row r="50" spans="1:53" x14ac:dyDescent="0.25">
      <c r="A50" s="52" t="str">
        <f>Table1[[#This Row],[FROM_CITY]]&amp;Table1[[#This Row],[TO_CITY]]&amp;Table1[[#This Row],[Month]]</f>
        <v>DXBCMBDec-2024</v>
      </c>
      <c r="B50" s="52" t="str">
        <f>Table1[[#This Row],[FROM_CITY]]&amp;Table1[[#This Row],[TO_CITY]]&amp;Table1[[#This Row],[MonthM_LY]]</f>
        <v>DXBCMBDec-2023</v>
      </c>
      <c r="C50" s="44" t="s">
        <v>189</v>
      </c>
      <c r="D50" s="2">
        <v>2024</v>
      </c>
      <c r="E50" s="2" t="s">
        <v>188</v>
      </c>
      <c r="F50" t="s">
        <v>26</v>
      </c>
      <c r="G50" s="2" t="s">
        <v>10</v>
      </c>
      <c r="H50" t="s">
        <v>11</v>
      </c>
      <c r="I50">
        <v>7820</v>
      </c>
      <c r="J50">
        <v>1639569.3199999973</v>
      </c>
      <c r="K50" s="29">
        <f>VLOOKUP(Table1[[#This Row],[SEG KEY]],'29Dec24_TY  '!$A$1:$M$786,11,FALSE)</f>
        <v>25876380</v>
      </c>
      <c r="L50" s="29">
        <f>VLOOKUP(Table1[[#This Row],[SEG KEY LY]],'29Dec24_LY'!$A$1:$M$784,11,FALSE)</f>
        <v>18570108</v>
      </c>
      <c r="M50" s="55">
        <f>VLOOKUP(Table1[[#This Row],[SEG KEY]],'29Dec24_TY  '!$A$1:$M$786,12,FALSE)</f>
        <v>6.3361618588071336E-2</v>
      </c>
      <c r="N50" s="55">
        <f>VLOOKUP(Table1[[#This Row],[SEG KEY LY]],'29Dec24_LY'!$A$1:$M$784,12,FALSE)</f>
        <v>6.5094936981518955E-2</v>
      </c>
      <c r="O50" s="29">
        <f>IFERROR(VLOOKUP(Table1[[#This Row],[SEG KEY LY]],'LY AVG FARE ACT'!$A$1:$G$791,5,FALSE),0)</f>
        <v>5963</v>
      </c>
      <c r="P50" s="29">
        <f>IFERROR(VLOOKUP(Table1[[#This Row],[SEG KEY LY]],'LY AVG FARE ACT'!$A$1:$F$5000,6,FALSE),0)</f>
        <v>1375006.456188024</v>
      </c>
      <c r="Q50" s="29">
        <f>IFERROR(VLOOKUP(Table1[[#This Row],[SEG KEY LY]],'LY AVG FARE ACT'!$A$1:$G$5000,7,FALSE),0)</f>
        <v>230.58971259232334</v>
      </c>
      <c r="R50" s="47">
        <f>VLOOKUP(Table1[[#This Row],[SEG KEY]],'29Dec24_TY  '!$A$1:$M$786,13,FALSE)</f>
        <v>209.66359590792803</v>
      </c>
      <c r="S50" s="47">
        <f>VLOOKUP(Table1[[#This Row],[SEG KEY LY]],'29Dec24_LY'!$A$1:$M$784,13,FALSE)</f>
        <v>215.39914647184622</v>
      </c>
      <c r="T50" s="29">
        <f>VLOOKUP(Table1[[#This Row],[SEG KEY]],'22Dec24_TY '!$A$1:$M$786,13,FALSE)</f>
        <v>204.0803501674105</v>
      </c>
      <c r="U50" s="29">
        <f>VLOOKUP(Table1[[#This Row],[SEG KEY LY]],'22Dec24_LY '!$A$2:$M$784,13,FALSE)</f>
        <v>215.01157825184072</v>
      </c>
      <c r="V50" s="29">
        <f>VLOOKUP(Table1[[#This Row],[SEG KEY]],'15Dec24_TY'!$A$1:$M$786,13,FALSE)</f>
        <v>195.95031303803407</v>
      </c>
      <c r="W50" s="29">
        <f>VLOOKUP(Table1[[#This Row],[SEG KEY LY]],'15Dec24_LY'!$A$1:$M$784,13,FALSE)</f>
        <v>217.30627902112542</v>
      </c>
      <c r="X50" s="29">
        <f>VLOOKUP(Table1[[#This Row],[SEG KEY]],'08Dec24_TY'!$A$1:$M$786,13,FALSE)</f>
        <v>193.82984410579772</v>
      </c>
      <c r="Y50" s="29">
        <f>VLOOKUP(Table1[[#This Row],[SEG KEY LY]],'08Dec24_LY'!$A$1:$M$784,13,FALSE)</f>
        <v>214.99469152008419</v>
      </c>
      <c r="Z50" s="29">
        <f>VLOOKUP(Table1[[#This Row],[SEG KEY]],'01Dec24_TY'!$A$1:$M$786,13,FALSE)</f>
        <v>194.3679538734477</v>
      </c>
      <c r="AA50" s="29">
        <f>VLOOKUP(Table1[[#This Row],[SEG KEY LY]],'01Dec24_LY'!$A$1:$M$784,13,FALSE)</f>
        <v>223.36489999999975</v>
      </c>
      <c r="AB50" s="29">
        <f>VLOOKUP(Table1[[#This Row],[SEG KEY]],'24Nov24_TY'!$A$1:$M$786,13,FALSE)</f>
        <v>195.0252259507831</v>
      </c>
      <c r="AC50" s="29">
        <f>VLOOKUP(Table1[[#This Row],[SEG KEY LY]],'24Nov24_LY'!$A$1:$M$784,13,FALSE)</f>
        <v>232.39199475065593</v>
      </c>
      <c r="AD50" s="29">
        <f>VLOOKUP(Table1[[#This Row],[SEG KEY]],'17Nov24_TY'!$A$1:$M$786,13,FALSE)</f>
        <v>196.78667000500755</v>
      </c>
      <c r="AE50" s="29">
        <f>VLOOKUP(Table1[[#This Row],[SEG KEY LY]],'17Nov24_LY'!$A$1:$M$784,13,FALSE)</f>
        <v>239.03229249011832</v>
      </c>
      <c r="AF50" s="29">
        <f>VLOOKUP(Table1[[#This Row],[SEG KEY]],'10Nov24_TY   '!$A$1:$M$786,13,FALSE)</f>
        <v>201.22810881582782</v>
      </c>
      <c r="AG50" s="29">
        <f>VLOOKUP(Table1[[#This Row],[SEG KEY LY]],'10Nov24_LY   '!$A$1:$M$784,13,FALSE)</f>
        <v>245.96285951787183</v>
      </c>
      <c r="AH50" s="29">
        <f>IFERROR(VLOOKUP(Table1[[#This Row],[SEG KEY]],'03Nov24_TY   '!A178:M963,13,FALSE),0)</f>
        <v>204.95281391304331</v>
      </c>
      <c r="AI50" s="29">
        <f>IFERROR(VLOOKUP(Table1[[#This Row],[SEG KEY LY]],'03Nov24_LY    '!$A$1:$M$784,13,FALSE),0)</f>
        <v>247.96978342749514</v>
      </c>
      <c r="AJ50" s="47">
        <f>VLOOKUP(Table1[[#This Row],[SEG KEY]],'29Dec24_TY  '!$A$1:$M$786,7,FALSE)</f>
        <v>7820</v>
      </c>
      <c r="AK50" s="47">
        <f>VLOOKUP(Table1[[#This Row],[SEG KEY LY]],'29Dec24_LY'!$A$1:$M$784,7,FALSE)</f>
        <v>5612</v>
      </c>
      <c r="AL50" s="29">
        <f>VLOOKUP(Table1[[#This Row],[SEG KEY]],'22Dec24_TY '!$A$1:$M$786,7,FALSE)</f>
        <v>7168</v>
      </c>
      <c r="AM50" s="29">
        <f>VLOOKUP(Table1[[#This Row],[SEG KEY LY]],'22Dec24_LY '!$A$1:$M$486,7,FALSE)</f>
        <v>5297</v>
      </c>
      <c r="AN50" s="29">
        <f>VLOOKUP(Table1[[#This Row],[SEG KEY]],'15Dec24_TY'!$A$1:$M$786,7,FALSE)</f>
        <v>6389</v>
      </c>
      <c r="AO50" s="29">
        <f>VLOOKUP(Table1[[#This Row],[SEG KEY LY]],'15Dec24_LY'!$A$1:$M$784,7,FALSE)</f>
        <v>4781</v>
      </c>
      <c r="AP50" s="29">
        <f>VLOOKUP(Table1[[#This Row],[SEG KEY]],'08Dec24_TY'!$A$1:$M$786,7,FALSE)</f>
        <v>5709</v>
      </c>
      <c r="AQ50" s="29">
        <f>VLOOKUP(Table1[[#This Row],[SEG KEY LY]],'08Dec24_LY'!$A$1:$M$784,7,FALSE)</f>
        <v>3809</v>
      </c>
      <c r="AR50" s="29">
        <f>VLOOKUP(Table1[[#This Row],[SEG KEY]],'01Dec24_TY'!$A$1:$M$786,7,FALSE)</f>
        <v>5073</v>
      </c>
      <c r="AS50" s="29">
        <f>VLOOKUP(Table1[[#This Row],[SEG KEY LY]],'01Dec24_LY'!$A$1:$M$784,7,FALSE)</f>
        <v>2800</v>
      </c>
      <c r="AT50" s="29">
        <f>VLOOKUP(Table1[[#This Row],[SEG KEY]],'24Nov24_TY'!$A$1:$M$786,7,FALSE)</f>
        <v>4470</v>
      </c>
      <c r="AU50" s="29">
        <f>VLOOKUP(Table1[[#This Row],[SEG KEY LY]],'24Nov24_LY'!$A$1:$M$784,7,FALSE)</f>
        <v>1905</v>
      </c>
      <c r="AV50" s="29">
        <f>VLOOKUP(Table1[[#This Row],[SEG KEY]],'17Nov24_TY'!$A$1:$M$786,7,FALSE)</f>
        <v>3994</v>
      </c>
      <c r="AW50" s="29">
        <f>VLOOKUP(Table1[[#This Row],[SEG KEY LY]],'17Nov24_LY'!$A$1:$M$784,7,FALSE)</f>
        <v>1518</v>
      </c>
      <c r="AX50" s="29">
        <f>VLOOKUP(Table1[[#This Row],[SEG KEY]],'10Nov24_TY   '!$A$1:$K$786,7,FALSE)</f>
        <v>3437</v>
      </c>
      <c r="AY50" s="29">
        <f>VLOOKUP(Table1[[#This Row],[SEG KEY LY]],'10Nov24_LY   '!$A$1:$J$784,7,FALSE)</f>
        <v>1203</v>
      </c>
      <c r="AZ50" s="29">
        <f>IFERROR(VLOOKUP(Table1[[#This Row],[SEG KEY]],'03Nov24_TY   '!$A$1:$J$786,7,FALSE),0)</f>
        <v>2875</v>
      </c>
      <c r="BA50" s="29">
        <f>IFERROR(VLOOKUP(Table1[[#This Row],[SEG KEY LY]],'03Nov24_LY    '!$A$1:$J$784,7,FALSE),0)</f>
        <v>1062</v>
      </c>
    </row>
    <row r="51" spans="1:53" x14ac:dyDescent="0.25">
      <c r="A51" s="52" t="str">
        <f>Table1[[#This Row],[FROM_CITY]]&amp;Table1[[#This Row],[TO_CITY]]&amp;Table1[[#This Row],[Month]]</f>
        <v>FRACMBDec-2024</v>
      </c>
      <c r="B51" s="52" t="str">
        <f>Table1[[#This Row],[FROM_CITY]]&amp;Table1[[#This Row],[TO_CITY]]&amp;Table1[[#This Row],[MonthM_LY]]</f>
        <v>FRACMBDec-2023</v>
      </c>
      <c r="C51" s="44" t="s">
        <v>189</v>
      </c>
      <c r="D51" s="2">
        <v>2024</v>
      </c>
      <c r="E51" s="2" t="s">
        <v>188</v>
      </c>
      <c r="F51" t="s">
        <v>27</v>
      </c>
      <c r="G51" s="2" t="s">
        <v>10</v>
      </c>
      <c r="H51" t="s">
        <v>19</v>
      </c>
      <c r="I51">
        <v>3017</v>
      </c>
      <c r="J51">
        <v>1756111.1500000006</v>
      </c>
      <c r="K51" s="29">
        <f>VLOOKUP(Table1[[#This Row],[SEG KEY]],'29Dec24_TY  '!$A$1:$M$786,11,FALSE)</f>
        <v>24416581</v>
      </c>
      <c r="L51" s="29">
        <f>VLOOKUP(Table1[[#This Row],[SEG KEY LY]],'29Dec24_LY'!$A$1:$M$784,11,FALSE)</f>
        <v>28187919</v>
      </c>
      <c r="M51" s="55">
        <f>VLOOKUP(Table1[[#This Row],[SEG KEY]],'29Dec24_TY  '!$A$1:$M$786,12,FALSE)</f>
        <v>7.1922893299434534E-2</v>
      </c>
      <c r="N51" s="55">
        <f>VLOOKUP(Table1[[#This Row],[SEG KEY LY]],'29Dec24_LY'!$A$1:$M$784,12,FALSE)</f>
        <v>6.6305932339311799E-2</v>
      </c>
      <c r="O51" s="29">
        <f>IFERROR(VLOOKUP(Table1[[#This Row],[SEG KEY LY]],'LY AVG FARE ACT'!$A$1:$G$791,5,FALSE),0)</f>
        <v>3475</v>
      </c>
      <c r="P51" s="29">
        <f>IFERROR(VLOOKUP(Table1[[#This Row],[SEG KEY LY]],'LY AVG FARE ACT'!$A$1:$F$5000,6,FALSE),0)</f>
        <v>1895445.6529714842</v>
      </c>
      <c r="Q51" s="29">
        <f>IFERROR(VLOOKUP(Table1[[#This Row],[SEG KEY LY]],'LY AVG FARE ACT'!$A$1:$G$5000,7,FALSE),0)</f>
        <v>545.45198646661413</v>
      </c>
      <c r="R51" s="47">
        <f>VLOOKUP(Table1[[#This Row],[SEG KEY]],'29Dec24_TY  '!$A$1:$M$786,13,FALSE)</f>
        <v>582.07197547232374</v>
      </c>
      <c r="S51" s="47">
        <f>VLOOKUP(Table1[[#This Row],[SEG KEY LY]],'29Dec24_LY'!$A$1:$M$784,13,FALSE)</f>
        <v>536.61391042205037</v>
      </c>
      <c r="T51" s="29">
        <f>VLOOKUP(Table1[[#This Row],[SEG KEY]],'22Dec24_TY '!$A$1:$M$786,13,FALSE)</f>
        <v>583.00960376091348</v>
      </c>
      <c r="U51" s="29">
        <f>VLOOKUP(Table1[[#This Row],[SEG KEY LY]],'22Dec24_LY '!$A$2:$M$784,13,FALSE)</f>
        <v>533.83900843268441</v>
      </c>
      <c r="V51" s="29">
        <f>VLOOKUP(Table1[[#This Row],[SEG KEY]],'15Dec24_TY'!$A$1:$M$786,13,FALSE)</f>
        <v>583.60206588881283</v>
      </c>
      <c r="W51" s="29">
        <f>VLOOKUP(Table1[[#This Row],[SEG KEY LY]],'15Dec24_LY'!$A$1:$M$784,13,FALSE)</f>
        <v>533.2508130319934</v>
      </c>
      <c r="X51" s="29">
        <f>VLOOKUP(Table1[[#This Row],[SEG KEY]],'08Dec24_TY'!$A$1:$M$786,13,FALSE)</f>
        <v>584.64661082024429</v>
      </c>
      <c r="Y51" s="29">
        <f>VLOOKUP(Table1[[#This Row],[SEG KEY LY]],'08Dec24_LY'!$A$1:$M$784,13,FALSE)</f>
        <v>532.246623842247</v>
      </c>
      <c r="Z51" s="29">
        <f>VLOOKUP(Table1[[#This Row],[SEG KEY]],'01Dec24_TY'!$A$1:$M$786,13,FALSE)</f>
        <v>581.82504672897221</v>
      </c>
      <c r="AA51" s="29">
        <f>VLOOKUP(Table1[[#This Row],[SEG KEY LY]],'01Dec24_LY'!$A$1:$M$784,13,FALSE)</f>
        <v>530.40407134071359</v>
      </c>
      <c r="AB51" s="29">
        <f>VLOOKUP(Table1[[#This Row],[SEG KEY]],'24Nov24_TY'!$A$1:$M$786,13,FALSE)</f>
        <v>581.8616342115314</v>
      </c>
      <c r="AC51" s="29">
        <f>VLOOKUP(Table1[[#This Row],[SEG KEY LY]],'24Nov24_LY'!$A$1:$M$784,13,FALSE)</f>
        <v>537.28210649698622</v>
      </c>
      <c r="AD51" s="29">
        <f>VLOOKUP(Table1[[#This Row],[SEG KEY]],'17Nov24_TY'!$A$1:$M$786,13,FALSE)</f>
        <v>582.76946333469959</v>
      </c>
      <c r="AE51" s="29">
        <f>VLOOKUP(Table1[[#This Row],[SEG KEY LY]],'17Nov24_LY'!$A$1:$M$784,13,FALSE)</f>
        <v>531.86784980517223</v>
      </c>
      <c r="AF51" s="29">
        <f>VLOOKUP(Table1[[#This Row],[SEG KEY]],'10Nov24_TY   '!$A$1:$M$786,13,FALSE)</f>
        <v>584.13402491408999</v>
      </c>
      <c r="AG51" s="29">
        <f>VLOOKUP(Table1[[#This Row],[SEG KEY LY]],'10Nov24_LY   '!$A$1:$M$784,13,FALSE)</f>
        <v>533.19795787890212</v>
      </c>
      <c r="AH51" s="29">
        <f>IFERROR(VLOOKUP(Table1[[#This Row],[SEG KEY]],'03Nov24_TY   '!A179:M964,13,FALSE),0)</f>
        <v>588.57006378132178</v>
      </c>
      <c r="AI51" s="29">
        <f>IFERROR(VLOOKUP(Table1[[#This Row],[SEG KEY LY]],'03Nov24_LY    '!$A$1:$M$784,13,FALSE),0)</f>
        <v>538.44004769475396</v>
      </c>
      <c r="AJ51" s="47">
        <f>VLOOKUP(Table1[[#This Row],[SEG KEY]],'29Dec24_TY  '!$A$1:$M$786,7,FALSE)</f>
        <v>3017</v>
      </c>
      <c r="AK51" s="47">
        <f>VLOOKUP(Table1[[#This Row],[SEG KEY LY]],'29Dec24_LY'!$A$1:$M$784,7,FALSE)</f>
        <v>3483</v>
      </c>
      <c r="AL51" s="29">
        <f>VLOOKUP(Table1[[#This Row],[SEG KEY]],'22Dec24_TY '!$A$1:$M$786,7,FALSE)</f>
        <v>2978</v>
      </c>
      <c r="AM51" s="29">
        <f>VLOOKUP(Table1[[#This Row],[SEG KEY LY]],'22Dec24_LY '!$A$1:$M$486,7,FALSE)</f>
        <v>3439</v>
      </c>
      <c r="AN51" s="29">
        <f>VLOOKUP(Table1[[#This Row],[SEG KEY]],'15Dec24_TY'!$A$1:$M$786,7,FALSE)</f>
        <v>2914</v>
      </c>
      <c r="AO51" s="29">
        <f>VLOOKUP(Table1[[#This Row],[SEG KEY LY]],'15Dec24_LY'!$A$1:$M$784,7,FALSE)</f>
        <v>3407</v>
      </c>
      <c r="AP51" s="29">
        <f>VLOOKUP(Table1[[#This Row],[SEG KEY]],'08Dec24_TY'!$A$1:$M$786,7,FALSE)</f>
        <v>2865</v>
      </c>
      <c r="AQ51" s="29">
        <f>VLOOKUP(Table1[[#This Row],[SEG KEY LY]],'08Dec24_LY'!$A$1:$M$784,7,FALSE)</f>
        <v>3347</v>
      </c>
      <c r="AR51" s="29">
        <f>VLOOKUP(Table1[[#This Row],[SEG KEY]],'01Dec24_TY'!$A$1:$M$786,7,FALSE)</f>
        <v>2782</v>
      </c>
      <c r="AS51" s="29">
        <f>VLOOKUP(Table1[[#This Row],[SEG KEY LY]],'01Dec24_LY'!$A$1:$M$784,7,FALSE)</f>
        <v>3252</v>
      </c>
      <c r="AT51" s="29">
        <f>VLOOKUP(Table1[[#This Row],[SEG KEY]],'24Nov24_TY'!$A$1:$M$786,7,FALSE)</f>
        <v>2619</v>
      </c>
      <c r="AU51" s="29">
        <f>VLOOKUP(Table1[[#This Row],[SEG KEY LY]],'24Nov24_LY'!$A$1:$M$784,7,FALSE)</f>
        <v>2986</v>
      </c>
      <c r="AV51" s="29">
        <f>VLOOKUP(Table1[[#This Row],[SEG KEY]],'17Nov24_TY'!$A$1:$M$786,7,FALSE)</f>
        <v>2441</v>
      </c>
      <c r="AW51" s="29">
        <f>VLOOKUP(Table1[[#This Row],[SEG KEY LY]],'17Nov24_LY'!$A$1:$M$784,7,FALSE)</f>
        <v>2823</v>
      </c>
      <c r="AX51" s="29">
        <f>VLOOKUP(Table1[[#This Row],[SEG KEY]],'10Nov24_TY   '!$A$1:$K$786,7,FALSE)</f>
        <v>2328</v>
      </c>
      <c r="AY51" s="29">
        <f>VLOOKUP(Table1[[#This Row],[SEG KEY LY]],'10Nov24_LY   '!$A$1:$J$784,7,FALSE)</f>
        <v>2659</v>
      </c>
      <c r="AZ51" s="29">
        <f>IFERROR(VLOOKUP(Table1[[#This Row],[SEG KEY]],'03Nov24_TY   '!$A$1:$J$786,7,FALSE),0)</f>
        <v>2195</v>
      </c>
      <c r="BA51" s="29">
        <f>IFERROR(VLOOKUP(Table1[[#This Row],[SEG KEY LY]],'03Nov24_LY    '!$A$1:$J$784,7,FALSE),0)</f>
        <v>2516</v>
      </c>
    </row>
    <row r="52" spans="1:53" x14ac:dyDescent="0.25">
      <c r="A52" s="52" t="str">
        <f>Table1[[#This Row],[FROM_CITY]]&amp;Table1[[#This Row],[TO_CITY]]&amp;Table1[[#This Row],[Month]]</f>
        <v>GANCMBDec-2024</v>
      </c>
      <c r="B52" s="52" t="str">
        <f>Table1[[#This Row],[FROM_CITY]]&amp;Table1[[#This Row],[TO_CITY]]&amp;Table1[[#This Row],[MonthM_LY]]</f>
        <v>GANCMBDec-2023</v>
      </c>
      <c r="C52" s="44" t="s">
        <v>189</v>
      </c>
      <c r="D52" s="2">
        <v>2024</v>
      </c>
      <c r="E52" s="2" t="s">
        <v>188</v>
      </c>
      <c r="F52" t="s">
        <v>28</v>
      </c>
      <c r="G52" s="2" t="s">
        <v>10</v>
      </c>
      <c r="H52" t="s">
        <v>15</v>
      </c>
      <c r="I52">
        <v>1339</v>
      </c>
      <c r="J52">
        <v>181628.83</v>
      </c>
      <c r="K52" s="29">
        <f>VLOOKUP(Table1[[#This Row],[SEG KEY]],'29Dec24_TY  '!$A$1:$M$786,11,FALSE)</f>
        <v>1535833</v>
      </c>
      <c r="L52" s="29">
        <f>VLOOKUP(Table1[[#This Row],[SEG KEY LY]],'29Dec24_LY'!$A$1:$M$784,11,FALSE)</f>
        <v>1316756</v>
      </c>
      <c r="M52" s="55">
        <f>VLOOKUP(Table1[[#This Row],[SEG KEY]],'29Dec24_TY  '!$A$1:$M$786,12,FALSE)</f>
        <v>0.11826079397955376</v>
      </c>
      <c r="N52" s="55">
        <f>VLOOKUP(Table1[[#This Row],[SEG KEY LY]],'29Dec24_LY'!$A$1:$M$784,12,FALSE)</f>
        <v>0.11391536472968415</v>
      </c>
      <c r="O52" s="29">
        <f>IFERROR(VLOOKUP(Table1[[#This Row],[SEG KEY LY]],'LY AVG FARE ACT'!$A$1:$G$791,5,FALSE),0)</f>
        <v>1131</v>
      </c>
      <c r="P52" s="29">
        <f>IFERROR(VLOOKUP(Table1[[#This Row],[SEG KEY LY]],'LY AVG FARE ACT'!$A$1:$F$5000,6,FALSE),0)</f>
        <v>161377.21541322939</v>
      </c>
      <c r="Q52" s="29">
        <f>IFERROR(VLOOKUP(Table1[[#This Row],[SEG KEY LY]],'LY AVG FARE ACT'!$A$1:$G$5000,7,FALSE),0)</f>
        <v>142.68542476854941</v>
      </c>
      <c r="R52" s="47">
        <f>VLOOKUP(Table1[[#This Row],[SEG KEY]],'29Dec24_TY  '!$A$1:$M$786,13,FALSE)</f>
        <v>135.64513069454816</v>
      </c>
      <c r="S52" s="47">
        <f>VLOOKUP(Table1[[#This Row],[SEG KEY LY]],'29Dec24_LY'!$A$1:$M$784,13,FALSE)</f>
        <v>130.66092334494772</v>
      </c>
      <c r="T52" s="29">
        <f>VLOOKUP(Table1[[#This Row],[SEG KEY]],'22Dec24_TY '!$A$1:$M$786,13,FALSE)</f>
        <v>134.52987431264728</v>
      </c>
      <c r="U52" s="29">
        <f>VLOOKUP(Table1[[#This Row],[SEG KEY LY]],'22Dec24_LY '!$A$2:$M$784,13,FALSE)</f>
        <v>129.64321616871703</v>
      </c>
      <c r="V52" s="29">
        <f>VLOOKUP(Table1[[#This Row],[SEG KEY]],'15Dec24_TY'!$A$1:$M$786,13,FALSE)</f>
        <v>131.81903743315507</v>
      </c>
      <c r="W52" s="29">
        <f>VLOOKUP(Table1[[#This Row],[SEG KEY LY]],'15Dec24_LY'!$A$1:$M$784,13,FALSE)</f>
        <v>129.80121546961325</v>
      </c>
      <c r="X52" s="29">
        <f>VLOOKUP(Table1[[#This Row],[SEG KEY]],'08Dec24_TY'!$A$1:$M$786,13,FALSE)</f>
        <v>130.27645191409897</v>
      </c>
      <c r="Y52" s="29">
        <f>VLOOKUP(Table1[[#This Row],[SEG KEY LY]],'08Dec24_LY'!$A$1:$M$784,13,FALSE)</f>
        <v>125.79725430597772</v>
      </c>
      <c r="Z52" s="29">
        <f>VLOOKUP(Table1[[#This Row],[SEG KEY]],'01Dec24_TY'!$A$1:$M$786,13,FALSE)</f>
        <v>129.96086134453782</v>
      </c>
      <c r="AA52" s="29">
        <f>VLOOKUP(Table1[[#This Row],[SEG KEY LY]],'01Dec24_LY'!$A$1:$M$784,13,FALSE)</f>
        <v>124.13288732394368</v>
      </c>
      <c r="AB52" s="29">
        <f>VLOOKUP(Table1[[#This Row],[SEG KEY]],'24Nov24_TY'!$A$1:$M$786,13,FALSE)</f>
        <v>130.97110144927535</v>
      </c>
      <c r="AC52" s="29">
        <f>VLOOKUP(Table1[[#This Row],[SEG KEY LY]],'24Nov24_LY'!$A$1:$M$784,13,FALSE)</f>
        <v>119.87780487804881</v>
      </c>
      <c r="AD52" s="29">
        <f>VLOOKUP(Table1[[#This Row],[SEG KEY]],'17Nov24_TY'!$A$1:$M$786,13,FALSE)</f>
        <v>127.96155629139068</v>
      </c>
      <c r="AE52" s="29">
        <f>VLOOKUP(Table1[[#This Row],[SEG KEY LY]],'17Nov24_LY'!$A$1:$M$784,13,FALSE)</f>
        <v>117.31840197693576</v>
      </c>
      <c r="AF52" s="29">
        <f>VLOOKUP(Table1[[#This Row],[SEG KEY]],'10Nov24_TY   '!$A$1:$M$786,13,FALSE)</f>
        <v>125.68962162162158</v>
      </c>
      <c r="AG52" s="29">
        <f>VLOOKUP(Table1[[#This Row],[SEG KEY LY]],'10Nov24_LY   '!$A$1:$M$784,13,FALSE)</f>
        <v>115.33586762075137</v>
      </c>
      <c r="AH52" s="29">
        <f>IFERROR(VLOOKUP(Table1[[#This Row],[SEG KEY]],'03Nov24_TY   '!A180:M965,13,FALSE),0)</f>
        <v>120.54401673640166</v>
      </c>
      <c r="AI52" s="29">
        <f>IFERROR(VLOOKUP(Table1[[#This Row],[SEG KEY LY]],'03Nov24_LY    '!$A$1:$M$784,13,FALSE),0)</f>
        <v>113.46243460764587</v>
      </c>
      <c r="AJ52" s="47">
        <f>VLOOKUP(Table1[[#This Row],[SEG KEY]],'29Dec24_TY  '!$A$1:$M$786,7,FALSE)</f>
        <v>1339</v>
      </c>
      <c r="AK52" s="47">
        <f>VLOOKUP(Table1[[#This Row],[SEG KEY LY]],'29Dec24_LY'!$A$1:$M$784,7,FALSE)</f>
        <v>1148</v>
      </c>
      <c r="AL52" s="29">
        <f>VLOOKUP(Table1[[#This Row],[SEG KEY]],'22Dec24_TY '!$A$1:$M$786,7,FALSE)</f>
        <v>1273</v>
      </c>
      <c r="AM52" s="29">
        <f>VLOOKUP(Table1[[#This Row],[SEG KEY LY]],'22Dec24_LY '!$A$1:$M$486,7,FALSE)</f>
        <v>1138</v>
      </c>
      <c r="AN52" s="29">
        <f>VLOOKUP(Table1[[#This Row],[SEG KEY]],'15Dec24_TY'!$A$1:$M$786,7,FALSE)</f>
        <v>1122</v>
      </c>
      <c r="AO52" s="29">
        <f>VLOOKUP(Table1[[#This Row],[SEG KEY LY]],'15Dec24_LY'!$A$1:$M$784,7,FALSE)</f>
        <v>1086</v>
      </c>
      <c r="AP52" s="29">
        <f>VLOOKUP(Table1[[#This Row],[SEG KEY]],'08Dec24_TY'!$A$1:$M$786,7,FALSE)</f>
        <v>1071</v>
      </c>
      <c r="AQ52" s="29">
        <f>VLOOKUP(Table1[[#This Row],[SEG KEY LY]],'08Dec24_LY'!$A$1:$M$784,7,FALSE)</f>
        <v>987</v>
      </c>
      <c r="AR52" s="29">
        <f>VLOOKUP(Table1[[#This Row],[SEG KEY]],'01Dec24_TY'!$A$1:$M$786,7,FALSE)</f>
        <v>952</v>
      </c>
      <c r="AS52" s="29">
        <f>VLOOKUP(Table1[[#This Row],[SEG KEY LY]],'01Dec24_LY'!$A$1:$M$784,7,FALSE)</f>
        <v>852</v>
      </c>
      <c r="AT52" s="29">
        <f>VLOOKUP(Table1[[#This Row],[SEG KEY]],'24Nov24_TY'!$A$1:$M$786,7,FALSE)</f>
        <v>690</v>
      </c>
      <c r="AU52" s="29">
        <f>VLOOKUP(Table1[[#This Row],[SEG KEY LY]],'24Nov24_LY'!$A$1:$M$784,7,FALSE)</f>
        <v>697</v>
      </c>
      <c r="AV52" s="29">
        <f>VLOOKUP(Table1[[#This Row],[SEG KEY]],'17Nov24_TY'!$A$1:$M$786,7,FALSE)</f>
        <v>604</v>
      </c>
      <c r="AW52" s="29">
        <f>VLOOKUP(Table1[[#This Row],[SEG KEY LY]],'17Nov24_LY'!$A$1:$M$784,7,FALSE)</f>
        <v>607</v>
      </c>
      <c r="AX52" s="29">
        <f>VLOOKUP(Table1[[#This Row],[SEG KEY]],'10Nov24_TY   '!$A$1:$K$786,7,FALSE)</f>
        <v>555</v>
      </c>
      <c r="AY52" s="29">
        <f>VLOOKUP(Table1[[#This Row],[SEG KEY LY]],'10Nov24_LY   '!$A$1:$J$784,7,FALSE)</f>
        <v>559</v>
      </c>
      <c r="AZ52" s="29">
        <f>IFERROR(VLOOKUP(Table1[[#This Row],[SEG KEY]],'03Nov24_TY   '!$A$1:$J$786,7,FALSE),0)</f>
        <v>478</v>
      </c>
      <c r="BA52" s="29">
        <f>IFERROR(VLOOKUP(Table1[[#This Row],[SEG KEY LY]],'03Nov24_LY    '!$A$1:$J$784,7,FALSE),0)</f>
        <v>497</v>
      </c>
    </row>
    <row r="53" spans="1:53" x14ac:dyDescent="0.25">
      <c r="A53" s="52" t="str">
        <f>Table1[[#This Row],[FROM_CITY]]&amp;Table1[[#This Row],[TO_CITY]]&amp;Table1[[#This Row],[Month]]</f>
        <v>HYDCMBDec-2024</v>
      </c>
      <c r="B53" s="52" t="str">
        <f>Table1[[#This Row],[FROM_CITY]]&amp;Table1[[#This Row],[TO_CITY]]&amp;Table1[[#This Row],[MonthM_LY]]</f>
        <v>HYDCMBDec-2023</v>
      </c>
      <c r="C53" s="44" t="s">
        <v>189</v>
      </c>
      <c r="D53" s="2">
        <v>2024</v>
      </c>
      <c r="E53" s="2" t="s">
        <v>188</v>
      </c>
      <c r="F53" t="s">
        <v>29</v>
      </c>
      <c r="G53" s="2" t="s">
        <v>10</v>
      </c>
      <c r="H53" t="s">
        <v>15</v>
      </c>
      <c r="I53">
        <v>2429</v>
      </c>
      <c r="J53">
        <v>241494.12000000011</v>
      </c>
      <c r="K53" s="29">
        <f>VLOOKUP(Table1[[#This Row],[SEG KEY]],'29Dec24_TY  '!$A$1:$M$786,11,FALSE)</f>
        <v>2846788</v>
      </c>
      <c r="L53" s="29">
        <f>VLOOKUP(Table1[[#This Row],[SEG KEY LY]],'29Dec24_LY'!$A$1:$M$784,11,FALSE)</f>
        <v>3363640</v>
      </c>
      <c r="M53" s="55">
        <f>VLOOKUP(Table1[[#This Row],[SEG KEY]],'29Dec24_TY  '!$A$1:$M$786,12,FALSE)</f>
        <v>8.4830384278702917E-2</v>
      </c>
      <c r="N53" s="55">
        <f>VLOOKUP(Table1[[#This Row],[SEG KEY LY]],'29Dec24_LY'!$A$1:$M$784,12,FALSE)</f>
        <v>0.10271051896160117</v>
      </c>
      <c r="O53" s="29">
        <f>IFERROR(VLOOKUP(Table1[[#This Row],[SEG KEY LY]],'LY AVG FARE ACT'!$A$1:$G$791,5,FALSE),0)</f>
        <v>2917</v>
      </c>
      <c r="P53" s="29">
        <f>IFERROR(VLOOKUP(Table1[[#This Row],[SEG KEY LY]],'LY AVG FARE ACT'!$A$1:$F$5000,6,FALSE),0)</f>
        <v>406588.93570455466</v>
      </c>
      <c r="Q53" s="29">
        <f>IFERROR(VLOOKUP(Table1[[#This Row],[SEG KEY LY]],'LY AVG FARE ACT'!$A$1:$G$5000,7,FALSE),0)</f>
        <v>139.38599098544898</v>
      </c>
      <c r="R53" s="47">
        <f>VLOOKUP(Table1[[#This Row],[SEG KEY]],'29Dec24_TY  '!$A$1:$M$786,13,FALSE)</f>
        <v>99.421210374639813</v>
      </c>
      <c r="S53" s="47">
        <f>VLOOKUP(Table1[[#This Row],[SEG KEY LY]],'29Dec24_LY'!$A$1:$M$784,13,FALSE)</f>
        <v>120.37672822299659</v>
      </c>
      <c r="T53" s="29">
        <f>VLOOKUP(Table1[[#This Row],[SEG KEY]],'22Dec24_TY '!$A$1:$M$786,13,FALSE)</f>
        <v>97.929755555555644</v>
      </c>
      <c r="U53" s="29">
        <f>VLOOKUP(Table1[[#This Row],[SEG KEY LY]],'22Dec24_LY '!$A$2:$M$784,13,FALSE)</f>
        <v>113.65714123867076</v>
      </c>
      <c r="V53" s="29">
        <f>VLOOKUP(Table1[[#This Row],[SEG KEY]],'15Dec24_TY'!$A$1:$M$786,13,FALSE)</f>
        <v>91.300297131147616</v>
      </c>
      <c r="W53" s="29">
        <f>VLOOKUP(Table1[[#This Row],[SEG KEY LY]],'15Dec24_LY'!$A$1:$M$784,13,FALSE)</f>
        <v>108.87342788653616</v>
      </c>
      <c r="X53" s="29">
        <f>VLOOKUP(Table1[[#This Row],[SEG KEY]],'08Dec24_TY'!$A$1:$M$786,13,FALSE)</f>
        <v>88.745348047538272</v>
      </c>
      <c r="Y53" s="29">
        <f>VLOOKUP(Table1[[#This Row],[SEG KEY LY]],'08Dec24_LY'!$A$1:$M$784,13,FALSE)</f>
        <v>107.5575647432985</v>
      </c>
      <c r="Z53" s="29">
        <f>VLOOKUP(Table1[[#This Row],[SEG KEY]],'01Dec24_TY'!$A$1:$M$786,13,FALSE)</f>
        <v>87.278924581005612</v>
      </c>
      <c r="AA53" s="29">
        <f>VLOOKUP(Table1[[#This Row],[SEG KEY LY]],'01Dec24_LY'!$A$1:$M$784,13,FALSE)</f>
        <v>104.87254461715608</v>
      </c>
      <c r="AB53" s="29">
        <f>VLOOKUP(Table1[[#This Row],[SEG KEY]],'24Nov24_TY'!$A$1:$M$786,13,FALSE)</f>
        <v>88.486588235294064</v>
      </c>
      <c r="AC53" s="29">
        <f>VLOOKUP(Table1[[#This Row],[SEG KEY LY]],'24Nov24_LY'!$A$1:$M$784,13,FALSE)</f>
        <v>103.54296681847758</v>
      </c>
      <c r="AD53" s="29">
        <f>VLOOKUP(Table1[[#This Row],[SEG KEY]],'17Nov24_TY'!$A$1:$M$786,13,FALSE)</f>
        <v>85.629169859514661</v>
      </c>
      <c r="AE53" s="29">
        <f>VLOOKUP(Table1[[#This Row],[SEG KEY LY]],'17Nov24_LY'!$A$1:$M$784,13,FALSE)</f>
        <v>102.1550853749072</v>
      </c>
      <c r="AF53" s="29">
        <f>VLOOKUP(Table1[[#This Row],[SEG KEY]],'10Nov24_TY   '!$A$1:$M$786,13,FALSE)</f>
        <v>86.617682737169488</v>
      </c>
      <c r="AG53" s="29">
        <f>VLOOKUP(Table1[[#This Row],[SEG KEY LY]],'10Nov24_LY   '!$A$1:$M$784,13,FALSE)</f>
        <v>99.771696921862684</v>
      </c>
      <c r="AH53" s="29">
        <f>IFERROR(VLOOKUP(Table1[[#This Row],[SEG KEY]],'03Nov24_TY   '!A181:M966,13,FALSE),0)</f>
        <v>90.730561122244467</v>
      </c>
      <c r="AI53" s="29">
        <f>IFERROR(VLOOKUP(Table1[[#This Row],[SEG KEY LY]],'03Nov24_LY    '!$A$1:$M$784,13,FALSE),0)</f>
        <v>96.962089268755946</v>
      </c>
      <c r="AJ53" s="47">
        <f>VLOOKUP(Table1[[#This Row],[SEG KEY]],'29Dec24_TY  '!$A$1:$M$786,7,FALSE)</f>
        <v>2429</v>
      </c>
      <c r="AK53" s="47">
        <f>VLOOKUP(Table1[[#This Row],[SEG KEY LY]],'29Dec24_LY'!$A$1:$M$784,7,FALSE)</f>
        <v>2870</v>
      </c>
      <c r="AL53" s="29">
        <f>VLOOKUP(Table1[[#This Row],[SEG KEY]],'22Dec24_TY '!$A$1:$M$786,7,FALSE)</f>
        <v>2250</v>
      </c>
      <c r="AM53" s="29">
        <f>VLOOKUP(Table1[[#This Row],[SEG KEY LY]],'22Dec24_LY '!$A$1:$M$486,7,FALSE)</f>
        <v>2648</v>
      </c>
      <c r="AN53" s="29">
        <f>VLOOKUP(Table1[[#This Row],[SEG KEY]],'15Dec24_TY'!$A$1:$M$786,7,FALSE)</f>
        <v>1952</v>
      </c>
      <c r="AO53" s="29">
        <f>VLOOKUP(Table1[[#This Row],[SEG KEY LY]],'15Dec24_LY'!$A$1:$M$784,7,FALSE)</f>
        <v>2503</v>
      </c>
      <c r="AP53" s="29">
        <f>VLOOKUP(Table1[[#This Row],[SEG KEY]],'08Dec24_TY'!$A$1:$M$786,7,FALSE)</f>
        <v>1767</v>
      </c>
      <c r="AQ53" s="29">
        <f>VLOOKUP(Table1[[#This Row],[SEG KEY LY]],'08Dec24_LY'!$A$1:$M$784,7,FALSE)</f>
        <v>2201</v>
      </c>
      <c r="AR53" s="29">
        <f>VLOOKUP(Table1[[#This Row],[SEG KEY]],'01Dec24_TY'!$A$1:$M$786,7,FALSE)</f>
        <v>1432</v>
      </c>
      <c r="AS53" s="29">
        <f>VLOOKUP(Table1[[#This Row],[SEG KEY LY]],'01Dec24_LY'!$A$1:$M$784,7,FALSE)</f>
        <v>1737</v>
      </c>
      <c r="AT53" s="29">
        <f>VLOOKUP(Table1[[#This Row],[SEG KEY]],'24Nov24_TY'!$A$1:$M$786,7,FALSE)</f>
        <v>1020</v>
      </c>
      <c r="AU53" s="29">
        <f>VLOOKUP(Table1[[#This Row],[SEG KEY LY]],'24Nov24_LY'!$A$1:$M$784,7,FALSE)</f>
        <v>1537</v>
      </c>
      <c r="AV53" s="29">
        <f>VLOOKUP(Table1[[#This Row],[SEG KEY]],'17Nov24_TY'!$A$1:$M$786,7,FALSE)</f>
        <v>783</v>
      </c>
      <c r="AW53" s="29">
        <f>VLOOKUP(Table1[[#This Row],[SEG KEY LY]],'17Nov24_LY'!$A$1:$M$784,7,FALSE)</f>
        <v>1347</v>
      </c>
      <c r="AX53" s="29">
        <f>VLOOKUP(Table1[[#This Row],[SEG KEY]],'10Nov24_TY   '!$A$1:$K$786,7,FALSE)</f>
        <v>643</v>
      </c>
      <c r="AY53" s="29">
        <f>VLOOKUP(Table1[[#This Row],[SEG KEY LY]],'10Nov24_LY   '!$A$1:$J$784,7,FALSE)</f>
        <v>1267</v>
      </c>
      <c r="AZ53" s="29">
        <f>IFERROR(VLOOKUP(Table1[[#This Row],[SEG KEY]],'03Nov24_TY   '!$A$1:$J$786,7,FALSE),0)</f>
        <v>499</v>
      </c>
      <c r="BA53" s="29">
        <f>IFERROR(VLOOKUP(Table1[[#This Row],[SEG KEY LY]],'03Nov24_LY    '!$A$1:$J$784,7,FALSE),0)</f>
        <v>1053</v>
      </c>
    </row>
    <row r="54" spans="1:53" x14ac:dyDescent="0.25">
      <c r="A54" s="52" t="str">
        <f>Table1[[#This Row],[FROM_CITY]]&amp;Table1[[#This Row],[TO_CITY]]&amp;Table1[[#This Row],[Month]]</f>
        <v>ICNCMBDec-2024</v>
      </c>
      <c r="B54" s="52" t="str">
        <f>Table1[[#This Row],[FROM_CITY]]&amp;Table1[[#This Row],[TO_CITY]]&amp;Table1[[#This Row],[MonthM_LY]]</f>
        <v>ICNCMBDec-2023</v>
      </c>
      <c r="C54" s="44" t="s">
        <v>189</v>
      </c>
      <c r="D54" s="2">
        <v>2024</v>
      </c>
      <c r="E54" s="2" t="s">
        <v>188</v>
      </c>
      <c r="F54" t="s">
        <v>30</v>
      </c>
      <c r="G54" s="2" t="s">
        <v>10</v>
      </c>
      <c r="H54" t="s">
        <v>13</v>
      </c>
      <c r="I54">
        <v>2084</v>
      </c>
      <c r="J54">
        <v>605824.02</v>
      </c>
      <c r="K54" s="29">
        <f>VLOOKUP(Table1[[#This Row],[SEG KEY]],'29Dec24_TY  '!$A$1:$M$786,11,FALSE)</f>
        <v>12014260</v>
      </c>
      <c r="L54" s="29">
        <f>VLOOKUP(Table1[[#This Row],[SEG KEY LY]],'29Dec24_LY'!$A$1:$M$784,11,FALSE)</f>
        <v>10204050</v>
      </c>
      <c r="M54" s="55">
        <f>VLOOKUP(Table1[[#This Row],[SEG KEY]],'29Dec24_TY  '!$A$1:$M$786,12,FALSE)</f>
        <v>5.0425412801121339E-2</v>
      </c>
      <c r="N54" s="55">
        <f>VLOOKUP(Table1[[#This Row],[SEG KEY LY]],'29Dec24_LY'!$A$1:$M$784,12,FALSE)</f>
        <v>5.88603397670533E-2</v>
      </c>
      <c r="O54" s="29">
        <f>IFERROR(VLOOKUP(Table1[[#This Row],[SEG KEY LY]],'LY AVG FARE ACT'!$A$1:$G$791,5,FALSE),0)</f>
        <v>1607</v>
      </c>
      <c r="P54" s="29">
        <f>IFERROR(VLOOKUP(Table1[[#This Row],[SEG KEY LY]],'LY AVG FARE ACT'!$A$1:$F$5000,6,FALSE),0)</f>
        <v>605667.47667682939</v>
      </c>
      <c r="Q54" s="29">
        <f>IFERROR(VLOOKUP(Table1[[#This Row],[SEG KEY LY]],'LY AVG FARE ACT'!$A$1:$G$5000,7,FALSE),0)</f>
        <v>376.89326488912843</v>
      </c>
      <c r="R54" s="47">
        <f>VLOOKUP(Table1[[#This Row],[SEG KEY]],'29Dec24_TY  '!$A$1:$M$786,13,FALSE)</f>
        <v>290.70250479846447</v>
      </c>
      <c r="S54" s="47">
        <f>VLOOKUP(Table1[[#This Row],[SEG KEY LY]],'29Dec24_LY'!$A$1:$M$784,13,FALSE)</f>
        <v>339.32985875706225</v>
      </c>
      <c r="T54" s="29">
        <f>VLOOKUP(Table1[[#This Row],[SEG KEY]],'22Dec24_TY '!$A$1:$M$786,13,FALSE)</f>
        <v>289.33669291338589</v>
      </c>
      <c r="U54" s="29">
        <f>VLOOKUP(Table1[[#This Row],[SEG KEY LY]],'22Dec24_LY '!$A$2:$M$784,13,FALSE)</f>
        <v>335.93095061072768</v>
      </c>
      <c r="V54" s="29">
        <f>VLOOKUP(Table1[[#This Row],[SEG KEY]],'15Dec24_TY'!$A$1:$M$786,13,FALSE)</f>
        <v>289.79296059637915</v>
      </c>
      <c r="W54" s="29">
        <f>VLOOKUP(Table1[[#This Row],[SEG KEY LY]],'15Dec24_LY'!$A$1:$M$784,13,FALSE)</f>
        <v>334.0158907605923</v>
      </c>
      <c r="X54" s="29">
        <f>VLOOKUP(Table1[[#This Row],[SEG KEY]],'08Dec24_TY'!$A$1:$M$786,13,FALSE)</f>
        <v>295.48366524129511</v>
      </c>
      <c r="Y54" s="29">
        <f>VLOOKUP(Table1[[#This Row],[SEG KEY LY]],'08Dec24_LY'!$A$1:$M$784,13,FALSE)</f>
        <v>334.7838144329898</v>
      </c>
      <c r="Z54" s="29">
        <f>VLOOKUP(Table1[[#This Row],[SEG KEY]],'01Dec24_TY'!$A$1:$M$786,13,FALSE)</f>
        <v>297.6336823612088</v>
      </c>
      <c r="AA54" s="29">
        <f>VLOOKUP(Table1[[#This Row],[SEG KEY LY]],'01Dec24_LY'!$A$1:$M$784,13,FALSE)</f>
        <v>337.09945113788484</v>
      </c>
      <c r="AB54" s="29">
        <f>VLOOKUP(Table1[[#This Row],[SEG KEY]],'24Nov24_TY'!$A$1:$M$786,13,FALSE)</f>
        <v>296.53693117408903</v>
      </c>
      <c r="AC54" s="29">
        <f>VLOOKUP(Table1[[#This Row],[SEG KEY LY]],'24Nov24_LY'!$A$1:$M$784,13,FALSE)</f>
        <v>334.01504045307445</v>
      </c>
      <c r="AD54" s="29">
        <f>VLOOKUP(Table1[[#This Row],[SEG KEY]],'17Nov24_TY'!$A$1:$M$786,13,FALSE)</f>
        <v>301.04280155642022</v>
      </c>
      <c r="AE54" s="29">
        <f>VLOOKUP(Table1[[#This Row],[SEG KEY LY]],'17Nov24_LY'!$A$1:$M$784,13,FALSE)</f>
        <v>335.42316029143905</v>
      </c>
      <c r="AF54" s="29">
        <f>VLOOKUP(Table1[[#This Row],[SEG KEY]],'10Nov24_TY   '!$A$1:$M$786,13,FALSE)</f>
        <v>303.53455660377358</v>
      </c>
      <c r="AG54" s="29">
        <f>VLOOKUP(Table1[[#This Row],[SEG KEY LY]],'10Nov24_LY   '!$A$1:$M$784,13,FALSE)</f>
        <v>337.67883569096841</v>
      </c>
      <c r="AH54" s="29">
        <f>IFERROR(VLOOKUP(Table1[[#This Row],[SEG KEY]],'03Nov24_TY   '!A182:M967,13,FALSE),0)</f>
        <v>299.69498936170208</v>
      </c>
      <c r="AI54" s="29">
        <f>IFERROR(VLOOKUP(Table1[[#This Row],[SEG KEY LY]],'03Nov24_LY    '!$A$1:$M$784,13,FALSE),0)</f>
        <v>337.97399229781769</v>
      </c>
      <c r="AJ54" s="47">
        <f>VLOOKUP(Table1[[#This Row],[SEG KEY]],'29Dec24_TY  '!$A$1:$M$786,7,FALSE)</f>
        <v>2084</v>
      </c>
      <c r="AK54" s="47">
        <f>VLOOKUP(Table1[[#This Row],[SEG KEY LY]],'29Dec24_LY'!$A$1:$M$784,7,FALSE)</f>
        <v>1770</v>
      </c>
      <c r="AL54" s="29">
        <f>VLOOKUP(Table1[[#This Row],[SEG KEY]],'22Dec24_TY '!$A$1:$M$786,7,FALSE)</f>
        <v>2032</v>
      </c>
      <c r="AM54" s="29">
        <f>VLOOKUP(Table1[[#This Row],[SEG KEY LY]],'22Dec24_LY '!$A$1:$M$486,7,FALSE)</f>
        <v>1883</v>
      </c>
      <c r="AN54" s="29">
        <f>VLOOKUP(Table1[[#This Row],[SEG KEY]],'15Dec24_TY'!$A$1:$M$786,7,FALSE)</f>
        <v>1878</v>
      </c>
      <c r="AO54" s="29">
        <f>VLOOKUP(Table1[[#This Row],[SEG KEY LY]],'15Dec24_LY'!$A$1:$M$784,7,FALSE)</f>
        <v>1959</v>
      </c>
      <c r="AP54" s="29">
        <f>VLOOKUP(Table1[[#This Row],[SEG KEY]],'08Dec24_TY'!$A$1:$M$786,7,FALSE)</f>
        <v>1637</v>
      </c>
      <c r="AQ54" s="29">
        <f>VLOOKUP(Table1[[#This Row],[SEG KEY LY]],'08Dec24_LY'!$A$1:$M$784,7,FALSE)</f>
        <v>1746</v>
      </c>
      <c r="AR54" s="29">
        <f>VLOOKUP(Table1[[#This Row],[SEG KEY]],'01Dec24_TY'!$A$1:$M$786,7,FALSE)</f>
        <v>1423</v>
      </c>
      <c r="AS54" s="29">
        <f>VLOOKUP(Table1[[#This Row],[SEG KEY LY]],'01Dec24_LY'!$A$1:$M$784,7,FALSE)</f>
        <v>1494</v>
      </c>
      <c r="AT54" s="29">
        <f>VLOOKUP(Table1[[#This Row],[SEG KEY]],'24Nov24_TY'!$A$1:$M$786,7,FALSE)</f>
        <v>1235</v>
      </c>
      <c r="AU54" s="29">
        <f>VLOOKUP(Table1[[#This Row],[SEG KEY LY]],'24Nov24_LY'!$A$1:$M$784,7,FALSE)</f>
        <v>1236</v>
      </c>
      <c r="AV54" s="29">
        <f>VLOOKUP(Table1[[#This Row],[SEG KEY]],'17Nov24_TY'!$A$1:$M$786,7,FALSE)</f>
        <v>1285</v>
      </c>
      <c r="AW54" s="29">
        <f>VLOOKUP(Table1[[#This Row],[SEG KEY LY]],'17Nov24_LY'!$A$1:$M$784,7,FALSE)</f>
        <v>1098</v>
      </c>
      <c r="AX54" s="29">
        <f>VLOOKUP(Table1[[#This Row],[SEG KEY]],'10Nov24_TY   '!$A$1:$K$786,7,FALSE)</f>
        <v>1060</v>
      </c>
      <c r="AY54" s="29">
        <f>VLOOKUP(Table1[[#This Row],[SEG KEY LY]],'10Nov24_LY   '!$A$1:$J$784,7,FALSE)</f>
        <v>919</v>
      </c>
      <c r="AZ54" s="29">
        <f>IFERROR(VLOOKUP(Table1[[#This Row],[SEG KEY]],'03Nov24_TY   '!$A$1:$J$786,7,FALSE),0)</f>
        <v>940</v>
      </c>
      <c r="BA54" s="29">
        <f>IFERROR(VLOOKUP(Table1[[#This Row],[SEG KEY LY]],'03Nov24_LY    '!$A$1:$J$784,7,FALSE),0)</f>
        <v>779</v>
      </c>
    </row>
    <row r="55" spans="1:53" x14ac:dyDescent="0.25">
      <c r="A55" s="52" t="str">
        <f>Table1[[#This Row],[FROM_CITY]]&amp;Table1[[#This Row],[TO_CITY]]&amp;Table1[[#This Row],[Month]]</f>
        <v>IXMCMBDec-2024</v>
      </c>
      <c r="B55" s="52" t="str">
        <f>Table1[[#This Row],[FROM_CITY]]&amp;Table1[[#This Row],[TO_CITY]]&amp;Table1[[#This Row],[MonthM_LY]]</f>
        <v>IXMCMBDec-2023</v>
      </c>
      <c r="C55" s="44" t="s">
        <v>189</v>
      </c>
      <c r="D55" s="2">
        <v>2024</v>
      </c>
      <c r="E55" s="2" t="s">
        <v>188</v>
      </c>
      <c r="F55" t="s">
        <v>31</v>
      </c>
      <c r="G55" s="2" t="s">
        <v>10</v>
      </c>
      <c r="H55" t="s">
        <v>15</v>
      </c>
      <c r="I55">
        <v>3253</v>
      </c>
      <c r="J55">
        <v>158604.68000000008</v>
      </c>
      <c r="K55" s="29">
        <f>VLOOKUP(Table1[[#This Row],[SEG KEY]],'29Dec24_TY  '!$A$1:$M$786,11,FALSE)</f>
        <v>1151562</v>
      </c>
      <c r="L55" s="29">
        <f>VLOOKUP(Table1[[#This Row],[SEG KEY LY]],'29Dec24_LY'!$A$1:$M$784,11,FALSE)</f>
        <v>866592</v>
      </c>
      <c r="M55" s="55">
        <f>VLOOKUP(Table1[[#This Row],[SEG KEY]],'29Dec24_TY  '!$A$1:$M$786,12,FALSE)</f>
        <v>0.13773003971996303</v>
      </c>
      <c r="N55" s="55">
        <f>VLOOKUP(Table1[[#This Row],[SEG KEY LY]],'29Dec24_LY'!$A$1:$M$784,12,FALSE)</f>
        <v>0.16232539649569791</v>
      </c>
      <c r="O55" s="29">
        <f>IFERROR(VLOOKUP(Table1[[#This Row],[SEG KEY LY]],'LY AVG FARE ACT'!$A$1:$G$791,5,FALSE),0)</f>
        <v>2375</v>
      </c>
      <c r="P55" s="29">
        <f>IFERROR(VLOOKUP(Table1[[#This Row],[SEG KEY LY]],'LY AVG FARE ACT'!$A$1:$F$5000,6,FALSE),0)</f>
        <v>166497.56095111926</v>
      </c>
      <c r="Q55" s="29">
        <f>IFERROR(VLOOKUP(Table1[[#This Row],[SEG KEY LY]],'LY AVG FARE ACT'!$A$1:$G$5000,7,FALSE),0)</f>
        <v>70.104236189944956</v>
      </c>
      <c r="R55" s="47">
        <f>VLOOKUP(Table1[[#This Row],[SEG KEY]],'29Dec24_TY  '!$A$1:$M$786,13,FALSE)</f>
        <v>48.756434060866916</v>
      </c>
      <c r="S55" s="47">
        <f>VLOOKUP(Table1[[#This Row],[SEG KEY LY]],'29Dec24_LY'!$A$1:$M$784,13,FALSE)</f>
        <v>57.463190359477061</v>
      </c>
      <c r="T55" s="29">
        <f>VLOOKUP(Table1[[#This Row],[SEG KEY]],'22Dec24_TY '!$A$1:$M$786,13,FALSE)</f>
        <v>47.754365530303062</v>
      </c>
      <c r="U55" s="29">
        <f>VLOOKUP(Table1[[#This Row],[SEG KEY LY]],'22Dec24_LY '!$A$2:$M$784,13,FALSE)</f>
        <v>55.437408343868462</v>
      </c>
      <c r="V55" s="29">
        <f>VLOOKUP(Table1[[#This Row],[SEG KEY]],'15Dec24_TY'!$A$1:$M$786,13,FALSE)</f>
        <v>46.988402116402106</v>
      </c>
      <c r="W55" s="29">
        <f>VLOOKUP(Table1[[#This Row],[SEG KEY LY]],'15Dec24_LY'!$A$1:$M$784,13,FALSE)</f>
        <v>53.075994683207739</v>
      </c>
      <c r="X55" s="29">
        <f>VLOOKUP(Table1[[#This Row],[SEG KEY]],'08Dec24_TY'!$A$1:$M$786,13,FALSE)</f>
        <v>47.662873100983013</v>
      </c>
      <c r="Y55" s="29">
        <f>VLOOKUP(Table1[[#This Row],[SEG KEY LY]],'08Dec24_LY'!$A$1:$M$784,13,FALSE)</f>
        <v>51.992677543186147</v>
      </c>
      <c r="Z55" s="29">
        <f>VLOOKUP(Table1[[#This Row],[SEG KEY]],'01Dec24_TY'!$A$1:$M$786,13,FALSE)</f>
        <v>46.10268715083803</v>
      </c>
      <c r="AA55" s="29">
        <f>VLOOKUP(Table1[[#This Row],[SEG KEY LY]],'01Dec24_LY'!$A$1:$M$784,13,FALSE)</f>
        <v>49.500336950314086</v>
      </c>
      <c r="AB55" s="29">
        <f>VLOOKUP(Table1[[#This Row],[SEG KEY]],'24Nov24_TY'!$A$1:$M$786,13,FALSE)</f>
        <v>45.394680272108928</v>
      </c>
      <c r="AC55" s="29">
        <f>VLOOKUP(Table1[[#This Row],[SEG KEY LY]],'24Nov24_LY'!$A$1:$M$784,13,FALSE)</f>
        <v>47.971794019933554</v>
      </c>
      <c r="AD55" s="29">
        <f>VLOOKUP(Table1[[#This Row],[SEG KEY]],'17Nov24_TY'!$A$1:$M$786,13,FALSE)</f>
        <v>43.368381877022685</v>
      </c>
      <c r="AE55" s="29">
        <f>VLOOKUP(Table1[[#This Row],[SEG KEY LY]],'17Nov24_LY'!$A$1:$M$784,13,FALSE)</f>
        <v>44.447252419955348</v>
      </c>
      <c r="AF55" s="29">
        <f>VLOOKUP(Table1[[#This Row],[SEG KEY]],'10Nov24_TY   '!$A$1:$M$786,13,FALSE)</f>
        <v>41.781540669856483</v>
      </c>
      <c r="AG55" s="29">
        <f>VLOOKUP(Table1[[#This Row],[SEG KEY LY]],'10Nov24_LY   '!$A$1:$M$784,13,FALSE)</f>
        <v>43.027073378839603</v>
      </c>
      <c r="AH55" s="29">
        <f>IFERROR(VLOOKUP(Table1[[#This Row],[SEG KEY]],'03Nov24_TY   '!A183:M968,13,FALSE),0)</f>
        <v>41.423356086461894</v>
      </c>
      <c r="AI55" s="29">
        <f>IFERROR(VLOOKUP(Table1[[#This Row],[SEG KEY LY]],'03Nov24_LY    '!$A$1:$M$784,13,FALSE),0)</f>
        <v>41.877648283038489</v>
      </c>
      <c r="AJ55" s="47">
        <f>VLOOKUP(Table1[[#This Row],[SEG KEY]],'29Dec24_TY  '!$A$1:$M$786,7,FALSE)</f>
        <v>3253</v>
      </c>
      <c r="AK55" s="47">
        <f>VLOOKUP(Table1[[#This Row],[SEG KEY LY]],'29Dec24_LY'!$A$1:$M$784,7,FALSE)</f>
        <v>2448</v>
      </c>
      <c r="AL55" s="29">
        <f>VLOOKUP(Table1[[#This Row],[SEG KEY]],'22Dec24_TY '!$A$1:$M$786,7,FALSE)</f>
        <v>3168</v>
      </c>
      <c r="AM55" s="29">
        <f>VLOOKUP(Table1[[#This Row],[SEG KEY LY]],'22Dec24_LY '!$A$1:$M$486,7,FALSE)</f>
        <v>2373</v>
      </c>
      <c r="AN55" s="29">
        <f>VLOOKUP(Table1[[#This Row],[SEG KEY]],'15Dec24_TY'!$A$1:$M$786,7,FALSE)</f>
        <v>2835</v>
      </c>
      <c r="AO55" s="29">
        <f>VLOOKUP(Table1[[#This Row],[SEG KEY LY]],'15Dec24_LY'!$A$1:$M$784,7,FALSE)</f>
        <v>2257</v>
      </c>
      <c r="AP55" s="29">
        <f>VLOOKUP(Table1[[#This Row],[SEG KEY]],'08Dec24_TY'!$A$1:$M$786,7,FALSE)</f>
        <v>2238</v>
      </c>
      <c r="AQ55" s="29">
        <f>VLOOKUP(Table1[[#This Row],[SEG KEY LY]],'08Dec24_LY'!$A$1:$M$784,7,FALSE)</f>
        <v>2084</v>
      </c>
      <c r="AR55" s="29">
        <f>VLOOKUP(Table1[[#This Row],[SEG KEY]],'01Dec24_TY'!$A$1:$M$786,7,FALSE)</f>
        <v>1790</v>
      </c>
      <c r="AS55" s="29">
        <f>VLOOKUP(Table1[[#This Row],[SEG KEY LY]],'01Dec24_LY'!$A$1:$M$784,7,FALSE)</f>
        <v>1751</v>
      </c>
      <c r="AT55" s="29">
        <f>VLOOKUP(Table1[[#This Row],[SEG KEY]],'24Nov24_TY'!$A$1:$M$786,7,FALSE)</f>
        <v>1470</v>
      </c>
      <c r="AU55" s="29">
        <f>VLOOKUP(Table1[[#This Row],[SEG KEY LY]],'24Nov24_LY'!$A$1:$M$784,7,FALSE)</f>
        <v>1505</v>
      </c>
      <c r="AV55" s="29">
        <f>VLOOKUP(Table1[[#This Row],[SEG KEY]],'17Nov24_TY'!$A$1:$M$786,7,FALSE)</f>
        <v>1236</v>
      </c>
      <c r="AW55" s="29">
        <f>VLOOKUP(Table1[[#This Row],[SEG KEY LY]],'17Nov24_LY'!$A$1:$M$784,7,FALSE)</f>
        <v>1343</v>
      </c>
      <c r="AX55" s="29">
        <f>VLOOKUP(Table1[[#This Row],[SEG KEY]],'10Nov24_TY   '!$A$1:$K$786,7,FALSE)</f>
        <v>1045</v>
      </c>
      <c r="AY55" s="29">
        <f>VLOOKUP(Table1[[#This Row],[SEG KEY LY]],'10Nov24_LY   '!$A$1:$J$784,7,FALSE)</f>
        <v>1172</v>
      </c>
      <c r="AZ55" s="29">
        <f>IFERROR(VLOOKUP(Table1[[#This Row],[SEG KEY]],'03Nov24_TY   '!$A$1:$J$786,7,FALSE),0)</f>
        <v>879</v>
      </c>
      <c r="BA55" s="29">
        <f>IFERROR(VLOOKUP(Table1[[#This Row],[SEG KEY LY]],'03Nov24_LY    '!$A$1:$J$784,7,FALSE),0)</f>
        <v>961</v>
      </c>
    </row>
    <row r="56" spans="1:53" x14ac:dyDescent="0.25">
      <c r="A56" s="52" t="str">
        <f>Table1[[#This Row],[FROM_CITY]]&amp;Table1[[#This Row],[TO_CITY]]&amp;Table1[[#This Row],[Month]]</f>
        <v>KHICMBDec-2024</v>
      </c>
      <c r="B56" s="52" t="str">
        <f>Table1[[#This Row],[FROM_CITY]]&amp;Table1[[#This Row],[TO_CITY]]&amp;Table1[[#This Row],[MonthM_LY]]</f>
        <v>KHICMBDec-2023</v>
      </c>
      <c r="C56" s="44" t="s">
        <v>189</v>
      </c>
      <c r="D56" s="2">
        <v>2024</v>
      </c>
      <c r="E56" s="2" t="s">
        <v>188</v>
      </c>
      <c r="F56" t="s">
        <v>32</v>
      </c>
      <c r="G56" s="2" t="s">
        <v>10</v>
      </c>
      <c r="H56" t="s">
        <v>15</v>
      </c>
      <c r="I56">
        <v>2117</v>
      </c>
      <c r="J56">
        <v>351999.18</v>
      </c>
      <c r="K56" s="29">
        <f>VLOOKUP(Table1[[#This Row],[SEG KEY]],'29Dec24_TY  '!$A$1:$M$786,11,FALSE)</f>
        <v>5110438</v>
      </c>
      <c r="L56" s="29">
        <f>VLOOKUP(Table1[[#This Row],[SEG KEY LY]],'29Dec24_LY'!$A$1:$M$784,11,FALSE)</f>
        <v>3560650</v>
      </c>
      <c r="M56" s="55">
        <f>VLOOKUP(Table1[[#This Row],[SEG KEY]],'29Dec24_TY  '!$A$1:$M$786,12,FALSE)</f>
        <v>6.8878475778397077E-2</v>
      </c>
      <c r="N56" s="55">
        <f>VLOOKUP(Table1[[#This Row],[SEG KEY LY]],'29Dec24_LY'!$A$1:$M$784,12,FALSE)</f>
        <v>7.9108387513515802E-2</v>
      </c>
      <c r="O56" s="29">
        <f>IFERROR(VLOOKUP(Table1[[#This Row],[SEG KEY LY]],'LY AVG FARE ACT'!$A$1:$G$791,5,FALSE),0)</f>
        <v>1382</v>
      </c>
      <c r="P56" s="29">
        <f>IFERROR(VLOOKUP(Table1[[#This Row],[SEG KEY LY]],'LY AVG FARE ACT'!$A$1:$F$5000,6,FALSE),0)</f>
        <v>279276.63980648882</v>
      </c>
      <c r="Q56" s="29">
        <f>IFERROR(VLOOKUP(Table1[[#This Row],[SEG KEY LY]],'LY AVG FARE ACT'!$A$1:$G$5000,7,FALSE),0)</f>
        <v>202.08150492510046</v>
      </c>
      <c r="R56" s="47">
        <f>VLOOKUP(Table1[[#This Row],[SEG KEY]],'29Dec24_TY  '!$A$1:$M$786,13,FALSE)</f>
        <v>166.27264052905053</v>
      </c>
      <c r="S56" s="47">
        <f>VLOOKUP(Table1[[#This Row],[SEG KEY LY]],'29Dec24_LY'!$A$1:$M$784,13,FALSE)</f>
        <v>190.96764745762715</v>
      </c>
      <c r="T56" s="29">
        <f>VLOOKUP(Table1[[#This Row],[SEG KEY]],'22Dec24_TY '!$A$1:$M$786,13,FALSE)</f>
        <v>162.94031316348196</v>
      </c>
      <c r="U56" s="29">
        <f>VLOOKUP(Table1[[#This Row],[SEG KEY LY]],'22Dec24_LY '!$A$2:$M$784,13,FALSE)</f>
        <v>187.22064538514917</v>
      </c>
      <c r="V56" s="29">
        <f>VLOOKUP(Table1[[#This Row],[SEG KEY]],'15Dec24_TY'!$A$1:$M$786,13,FALSE)</f>
        <v>161.82247689463961</v>
      </c>
      <c r="W56" s="29">
        <f>VLOOKUP(Table1[[#This Row],[SEG KEY LY]],'15Dec24_LY'!$A$1:$M$784,13,FALSE)</f>
        <v>183.92101045296172</v>
      </c>
      <c r="X56" s="29">
        <f>VLOOKUP(Table1[[#This Row],[SEG KEY]],'08Dec24_TY'!$A$1:$M$786,13,FALSE)</f>
        <v>157.418579795022</v>
      </c>
      <c r="Y56" s="29">
        <f>VLOOKUP(Table1[[#This Row],[SEG KEY LY]],'08Dec24_LY'!$A$1:$M$784,13,FALSE)</f>
        <v>177.03864696734067</v>
      </c>
      <c r="Z56" s="29">
        <f>VLOOKUP(Table1[[#This Row],[SEG KEY]],'01Dec24_TY'!$A$1:$M$786,13,FALSE)</f>
        <v>154.12058879392211</v>
      </c>
      <c r="AA56" s="29">
        <f>VLOOKUP(Table1[[#This Row],[SEG KEY LY]],'01Dec24_LY'!$A$1:$M$784,13,FALSE)</f>
        <v>172.63779527559061</v>
      </c>
      <c r="AB56" s="29">
        <f>VLOOKUP(Table1[[#This Row],[SEG KEY]],'24Nov24_TY'!$A$1:$M$786,13,FALSE)</f>
        <v>147.78248554913293</v>
      </c>
      <c r="AC56" s="29">
        <f>VLOOKUP(Table1[[#This Row],[SEG KEY LY]],'24Nov24_LY'!$A$1:$M$784,13,FALSE)</f>
        <v>164.31022492970956</v>
      </c>
      <c r="AD56" s="29">
        <f>VLOOKUP(Table1[[#This Row],[SEG KEY]],'17Nov24_TY'!$A$1:$M$786,13,FALSE)</f>
        <v>145.3149228791774</v>
      </c>
      <c r="AE56" s="29">
        <f>VLOOKUP(Table1[[#This Row],[SEG KEY LY]],'17Nov24_LY'!$A$1:$M$784,13,FALSE)</f>
        <v>161.98669371196766</v>
      </c>
      <c r="AF56" s="29">
        <f>VLOOKUP(Table1[[#This Row],[SEG KEY]],'10Nov24_TY   '!$A$1:$M$786,13,FALSE)</f>
        <v>141.13837307152878</v>
      </c>
      <c r="AG56" s="29">
        <f>VLOOKUP(Table1[[#This Row],[SEG KEY LY]],'10Nov24_LY   '!$A$1:$M$784,13,FALSE)</f>
        <v>157.23340239912764</v>
      </c>
      <c r="AH56" s="29">
        <f>IFERROR(VLOOKUP(Table1[[#This Row],[SEG KEY]],'03Nov24_TY   '!A184:M969,13,FALSE),0)</f>
        <v>138.54745481927714</v>
      </c>
      <c r="AI56" s="29">
        <f>IFERROR(VLOOKUP(Table1[[#This Row],[SEG KEY LY]],'03Nov24_LY    '!$A$1:$M$784,13,FALSE),0)</f>
        <v>152.60710465116284</v>
      </c>
      <c r="AJ56" s="47">
        <f>VLOOKUP(Table1[[#This Row],[SEG KEY]],'29Dec24_TY  '!$A$1:$M$786,7,FALSE)</f>
        <v>2117</v>
      </c>
      <c r="AK56" s="47">
        <f>VLOOKUP(Table1[[#This Row],[SEG KEY LY]],'29Dec24_LY'!$A$1:$M$784,7,FALSE)</f>
        <v>1475</v>
      </c>
      <c r="AL56" s="29">
        <f>VLOOKUP(Table1[[#This Row],[SEG KEY]],'22Dec24_TY '!$A$1:$M$786,7,FALSE)</f>
        <v>1884</v>
      </c>
      <c r="AM56" s="29">
        <f>VLOOKUP(Table1[[#This Row],[SEG KEY LY]],'22Dec24_LY '!$A$1:$M$486,7,FALSE)</f>
        <v>1441</v>
      </c>
      <c r="AN56" s="29">
        <f>VLOOKUP(Table1[[#This Row],[SEG KEY]],'15Dec24_TY'!$A$1:$M$786,7,FALSE)</f>
        <v>1623</v>
      </c>
      <c r="AO56" s="29">
        <f>VLOOKUP(Table1[[#This Row],[SEG KEY LY]],'15Dec24_LY'!$A$1:$M$784,7,FALSE)</f>
        <v>1435</v>
      </c>
      <c r="AP56" s="29">
        <f>VLOOKUP(Table1[[#This Row],[SEG KEY]],'08Dec24_TY'!$A$1:$M$786,7,FALSE)</f>
        <v>1366</v>
      </c>
      <c r="AQ56" s="29">
        <f>VLOOKUP(Table1[[#This Row],[SEG KEY LY]],'08Dec24_LY'!$A$1:$M$784,7,FALSE)</f>
        <v>1286</v>
      </c>
      <c r="AR56" s="29">
        <f>VLOOKUP(Table1[[#This Row],[SEG KEY]],'01Dec24_TY'!$A$1:$M$786,7,FALSE)</f>
        <v>1053</v>
      </c>
      <c r="AS56" s="29">
        <f>VLOOKUP(Table1[[#This Row],[SEG KEY LY]],'01Dec24_LY'!$A$1:$M$784,7,FALSE)</f>
        <v>1143</v>
      </c>
      <c r="AT56" s="29">
        <f>VLOOKUP(Table1[[#This Row],[SEG KEY]],'24Nov24_TY'!$A$1:$M$786,7,FALSE)</f>
        <v>865</v>
      </c>
      <c r="AU56" s="29">
        <f>VLOOKUP(Table1[[#This Row],[SEG KEY LY]],'24Nov24_LY'!$A$1:$M$784,7,FALSE)</f>
        <v>1067</v>
      </c>
      <c r="AV56" s="29">
        <f>VLOOKUP(Table1[[#This Row],[SEG KEY]],'17Nov24_TY'!$A$1:$M$786,7,FALSE)</f>
        <v>778</v>
      </c>
      <c r="AW56" s="29">
        <f>VLOOKUP(Table1[[#This Row],[SEG KEY LY]],'17Nov24_LY'!$A$1:$M$784,7,FALSE)</f>
        <v>986</v>
      </c>
      <c r="AX56" s="29">
        <f>VLOOKUP(Table1[[#This Row],[SEG KEY]],'10Nov24_TY   '!$A$1:$K$786,7,FALSE)</f>
        <v>713</v>
      </c>
      <c r="AY56" s="29">
        <f>VLOOKUP(Table1[[#This Row],[SEG KEY LY]],'10Nov24_LY   '!$A$1:$J$784,7,FALSE)</f>
        <v>917</v>
      </c>
      <c r="AZ56" s="29">
        <f>IFERROR(VLOOKUP(Table1[[#This Row],[SEG KEY]],'03Nov24_TY   '!$A$1:$J$786,7,FALSE),0)</f>
        <v>664</v>
      </c>
      <c r="BA56" s="29">
        <f>IFERROR(VLOOKUP(Table1[[#This Row],[SEG KEY LY]],'03Nov24_LY    '!$A$1:$J$784,7,FALSE),0)</f>
        <v>860</v>
      </c>
    </row>
    <row r="57" spans="1:53" x14ac:dyDescent="0.25">
      <c r="A57" s="52" t="str">
        <f>Table1[[#This Row],[FROM_CITY]]&amp;Table1[[#This Row],[TO_CITY]]&amp;Table1[[#This Row],[Month]]</f>
        <v>KTMCMBDec-2024</v>
      </c>
      <c r="B57" s="52" t="str">
        <f>Table1[[#This Row],[FROM_CITY]]&amp;Table1[[#This Row],[TO_CITY]]&amp;Table1[[#This Row],[MonthM_LY]]</f>
        <v>KTMCMBDec-2023</v>
      </c>
      <c r="C57" s="44" t="s">
        <v>189</v>
      </c>
      <c r="D57" s="2">
        <v>2024</v>
      </c>
      <c r="E57" s="2" t="s">
        <v>188</v>
      </c>
      <c r="F57" t="s">
        <v>52</v>
      </c>
      <c r="G57" s="2" t="s">
        <v>10</v>
      </c>
      <c r="H57" t="s">
        <v>15</v>
      </c>
      <c r="I57">
        <v>2300</v>
      </c>
      <c r="J57">
        <v>538548.0900000002</v>
      </c>
      <c r="K57" s="29">
        <f>VLOOKUP(Table1[[#This Row],[SEG KEY]],'29Dec24_TY  '!$A$1:$M$786,11,FALSE)</f>
        <v>5411900</v>
      </c>
      <c r="L57" s="29">
        <f>VLOOKUP(Table1[[#This Row],[SEG KEY LY]],'29Dec24_LY'!$A$1:$M$784,11,FALSE)</f>
        <v>5983679</v>
      </c>
      <c r="M57" s="55">
        <f>VLOOKUP(Table1[[#This Row],[SEG KEY]],'29Dec24_TY  '!$A$1:$M$786,12,FALSE)</f>
        <v>9.9511833182431342E-2</v>
      </c>
      <c r="N57" s="55">
        <f>VLOOKUP(Table1[[#This Row],[SEG KEY LY]],'29Dec24_LY'!$A$1:$M$784,12,FALSE)</f>
        <v>9.0500997797508823E-2</v>
      </c>
      <c r="O57" s="29">
        <f>IFERROR(VLOOKUP(Table1[[#This Row],[SEG KEY LY]],'LY AVG FARE ACT'!$A$1:$G$791,5,FALSE),0)</f>
        <v>2501</v>
      </c>
      <c r="P57" s="29">
        <f>IFERROR(VLOOKUP(Table1[[#This Row],[SEG KEY LY]],'LY AVG FARE ACT'!$A$1:$F$5000,6,FALSE),0)</f>
        <v>648314.3878008913</v>
      </c>
      <c r="Q57" s="29">
        <f>IFERROR(VLOOKUP(Table1[[#This Row],[SEG KEY LY]],'LY AVG FARE ACT'!$A$1:$G$5000,7,FALSE),0)</f>
        <v>259.22206629383896</v>
      </c>
      <c r="R57" s="47">
        <f>VLOOKUP(Table1[[#This Row],[SEG KEY]],'29Dec24_TY  '!$A$1:$M$786,13,FALSE)</f>
        <v>234.15134347826097</v>
      </c>
      <c r="S57" s="47">
        <f>VLOOKUP(Table1[[#This Row],[SEG KEY LY]],'29Dec24_LY'!$A$1:$M$784,13,FALSE)</f>
        <v>212.94884781753828</v>
      </c>
      <c r="T57" s="29">
        <f>VLOOKUP(Table1[[#This Row],[SEG KEY]],'22Dec24_TY '!$A$1:$M$786,13,FALSE)</f>
        <v>233.43653116531169</v>
      </c>
      <c r="U57" s="29">
        <f>VLOOKUP(Table1[[#This Row],[SEG KEY LY]],'22Dec24_LY '!$A$2:$M$784,13,FALSE)</f>
        <v>212.9136371000404</v>
      </c>
      <c r="V57" s="29">
        <f>VLOOKUP(Table1[[#This Row],[SEG KEY]],'15Dec24_TY'!$A$1:$M$786,13,FALSE)</f>
        <v>240.492569515963</v>
      </c>
      <c r="W57" s="29">
        <f>VLOOKUP(Table1[[#This Row],[SEG KEY LY]],'15Dec24_LY'!$A$1:$M$784,13,FALSE)</f>
        <v>212.1384592013888</v>
      </c>
      <c r="X57" s="29">
        <f>VLOOKUP(Table1[[#This Row],[SEG KEY]],'08Dec24_TY'!$A$1:$M$786,13,FALSE)</f>
        <v>240.40460502143307</v>
      </c>
      <c r="Y57" s="29">
        <f>VLOOKUP(Table1[[#This Row],[SEG KEY LY]],'08Dec24_LY'!$A$1:$M$784,13,FALSE)</f>
        <v>210.17768819599104</v>
      </c>
      <c r="Z57" s="29">
        <f>VLOOKUP(Table1[[#This Row],[SEG KEY]],'01Dec24_TY'!$A$1:$M$786,13,FALSE)</f>
        <v>230.06190408017187</v>
      </c>
      <c r="AA57" s="29">
        <f>VLOOKUP(Table1[[#This Row],[SEG KEY LY]],'01Dec24_LY'!$A$1:$M$784,13,FALSE)</f>
        <v>212.42776127926902</v>
      </c>
      <c r="AB57" s="29">
        <f>VLOOKUP(Table1[[#This Row],[SEG KEY]],'24Nov24_TY'!$A$1:$M$786,13,FALSE)</f>
        <v>220.41610693400165</v>
      </c>
      <c r="AC57" s="29">
        <f>VLOOKUP(Table1[[#This Row],[SEG KEY LY]],'24Nov24_LY'!$A$1:$M$784,13,FALSE)</f>
        <v>204.67192229038861</v>
      </c>
      <c r="AD57" s="29">
        <f>VLOOKUP(Table1[[#This Row],[SEG KEY]],'17Nov24_TY'!$A$1:$M$786,13,FALSE)</f>
        <v>209.22132367149743</v>
      </c>
      <c r="AE57" s="29">
        <f>VLOOKUP(Table1[[#This Row],[SEG KEY LY]],'17Nov24_LY'!$A$1:$M$784,13,FALSE)</f>
        <v>200.85041604754824</v>
      </c>
      <c r="AF57" s="29">
        <f>VLOOKUP(Table1[[#This Row],[SEG KEY]],'10Nov24_TY   '!$A$1:$M$786,13,FALSE)</f>
        <v>201.89039045553133</v>
      </c>
      <c r="AG57" s="29">
        <f>VLOOKUP(Table1[[#This Row],[SEG KEY LY]],'10Nov24_LY   '!$A$1:$M$784,13,FALSE)</f>
        <v>199.33282071713145</v>
      </c>
      <c r="AH57" s="29">
        <f>IFERROR(VLOOKUP(Table1[[#This Row],[SEG KEY]],'03Nov24_TY   '!A185:M970,13,FALSE),0)</f>
        <v>197.63792973651186</v>
      </c>
      <c r="AI57" s="29">
        <f>IFERROR(VLOOKUP(Table1[[#This Row],[SEG KEY LY]],'03Nov24_LY    '!$A$1:$M$784,13,FALSE),0)</f>
        <v>198.10914675767916</v>
      </c>
      <c r="AJ57" s="47">
        <f>VLOOKUP(Table1[[#This Row],[SEG KEY]],'29Dec24_TY  '!$A$1:$M$786,7,FALSE)</f>
        <v>2300</v>
      </c>
      <c r="AK57" s="47">
        <f>VLOOKUP(Table1[[#This Row],[SEG KEY LY]],'29Dec24_LY'!$A$1:$M$784,7,FALSE)</f>
        <v>2543</v>
      </c>
      <c r="AL57" s="29">
        <f>VLOOKUP(Table1[[#This Row],[SEG KEY]],'22Dec24_TY '!$A$1:$M$786,7,FALSE)</f>
        <v>2214</v>
      </c>
      <c r="AM57" s="29">
        <f>VLOOKUP(Table1[[#This Row],[SEG KEY LY]],'22Dec24_LY '!$A$1:$M$486,7,FALSE)</f>
        <v>2469</v>
      </c>
      <c r="AN57" s="29">
        <f>VLOOKUP(Table1[[#This Row],[SEG KEY]],'15Dec24_TY'!$A$1:$M$786,7,FALSE)</f>
        <v>1942</v>
      </c>
      <c r="AO57" s="29">
        <f>VLOOKUP(Table1[[#This Row],[SEG KEY LY]],'15Dec24_LY'!$A$1:$M$784,7,FALSE)</f>
        <v>2304</v>
      </c>
      <c r="AP57" s="29">
        <f>VLOOKUP(Table1[[#This Row],[SEG KEY]],'08Dec24_TY'!$A$1:$M$786,7,FALSE)</f>
        <v>1633</v>
      </c>
      <c r="AQ57" s="29">
        <f>VLOOKUP(Table1[[#This Row],[SEG KEY LY]],'08Dec24_LY'!$A$1:$M$784,7,FALSE)</f>
        <v>2245</v>
      </c>
      <c r="AR57" s="29">
        <f>VLOOKUP(Table1[[#This Row],[SEG KEY]],'01Dec24_TY'!$A$1:$M$786,7,FALSE)</f>
        <v>1397</v>
      </c>
      <c r="AS57" s="29">
        <f>VLOOKUP(Table1[[#This Row],[SEG KEY LY]],'01Dec24_LY'!$A$1:$M$784,7,FALSE)</f>
        <v>1751</v>
      </c>
      <c r="AT57" s="29">
        <f>VLOOKUP(Table1[[#This Row],[SEG KEY]],'24Nov24_TY'!$A$1:$M$786,7,FALSE)</f>
        <v>1197</v>
      </c>
      <c r="AU57" s="29">
        <f>VLOOKUP(Table1[[#This Row],[SEG KEY LY]],'24Nov24_LY'!$A$1:$M$784,7,FALSE)</f>
        <v>1467</v>
      </c>
      <c r="AV57" s="29">
        <f>VLOOKUP(Table1[[#This Row],[SEG KEY]],'17Nov24_TY'!$A$1:$M$786,7,FALSE)</f>
        <v>1035</v>
      </c>
      <c r="AW57" s="29">
        <f>VLOOKUP(Table1[[#This Row],[SEG KEY LY]],'17Nov24_LY'!$A$1:$M$784,7,FALSE)</f>
        <v>1346</v>
      </c>
      <c r="AX57" s="29">
        <f>VLOOKUP(Table1[[#This Row],[SEG KEY]],'10Nov24_TY   '!$A$1:$K$786,7,FALSE)</f>
        <v>922</v>
      </c>
      <c r="AY57" s="29">
        <f>VLOOKUP(Table1[[#This Row],[SEG KEY LY]],'10Nov24_LY   '!$A$1:$J$784,7,FALSE)</f>
        <v>1255</v>
      </c>
      <c r="AZ57" s="29">
        <f>IFERROR(VLOOKUP(Table1[[#This Row],[SEG KEY]],'03Nov24_TY   '!$A$1:$J$786,7,FALSE),0)</f>
        <v>797</v>
      </c>
      <c r="BA57" s="29">
        <f>IFERROR(VLOOKUP(Table1[[#This Row],[SEG KEY LY]],'03Nov24_LY    '!$A$1:$J$784,7,FALSE),0)</f>
        <v>1172</v>
      </c>
    </row>
    <row r="58" spans="1:53" x14ac:dyDescent="0.25">
      <c r="A58" s="52" t="str">
        <f>Table1[[#This Row],[FROM_CITY]]&amp;Table1[[#This Row],[TO_CITY]]&amp;Table1[[#This Row],[Month]]</f>
        <v>KULCMBDec-2024</v>
      </c>
      <c r="B58" s="52" t="str">
        <f>Table1[[#This Row],[FROM_CITY]]&amp;Table1[[#This Row],[TO_CITY]]&amp;Table1[[#This Row],[MonthM_LY]]</f>
        <v>KULCMBDec-2023</v>
      </c>
      <c r="C58" s="44" t="s">
        <v>189</v>
      </c>
      <c r="D58" s="2">
        <v>2024</v>
      </c>
      <c r="E58" s="2" t="s">
        <v>188</v>
      </c>
      <c r="F58" t="s">
        <v>33</v>
      </c>
      <c r="G58" s="2" t="s">
        <v>10</v>
      </c>
      <c r="H58" t="s">
        <v>13</v>
      </c>
      <c r="I58">
        <v>6409</v>
      </c>
      <c r="J58">
        <v>1001065.0999999994</v>
      </c>
      <c r="K58" s="29">
        <f>VLOOKUP(Table1[[#This Row],[SEG KEY]],'29Dec24_TY  '!$A$1:$M$786,11,FALSE)</f>
        <v>15759731</v>
      </c>
      <c r="L58" s="29">
        <f>VLOOKUP(Table1[[#This Row],[SEG KEY LY]],'29Dec24_LY'!$A$1:$M$784,11,FALSE)</f>
        <v>12936799</v>
      </c>
      <c r="M58" s="55">
        <f>VLOOKUP(Table1[[#This Row],[SEG KEY]],'29Dec24_TY  '!$A$1:$M$786,12,FALSE)</f>
        <v>6.3520443337516316E-2</v>
      </c>
      <c r="N58" s="55">
        <f>VLOOKUP(Table1[[#This Row],[SEG KEY LY]],'29Dec24_LY'!$A$1:$M$784,12,FALSE)</f>
        <v>5.8748203477537217E-2</v>
      </c>
      <c r="O58" s="29">
        <f>IFERROR(VLOOKUP(Table1[[#This Row],[SEG KEY LY]],'LY AVG FARE ACT'!$A$1:$G$791,5,FALSE),0)</f>
        <v>5545</v>
      </c>
      <c r="P58" s="29">
        <f>IFERROR(VLOOKUP(Table1[[#This Row],[SEG KEY LY]],'LY AVG FARE ACT'!$A$1:$F$5000,6,FALSE),0)</f>
        <v>873341.45705112966</v>
      </c>
      <c r="Q58" s="29">
        <f>IFERROR(VLOOKUP(Table1[[#This Row],[SEG KEY LY]],'LY AVG FARE ACT'!$A$1:$G$5000,7,FALSE),0)</f>
        <v>157.50071362509101</v>
      </c>
      <c r="R58" s="47">
        <f>VLOOKUP(Table1[[#This Row],[SEG KEY]],'29Dec24_TY  '!$A$1:$M$786,13,FALSE)</f>
        <v>156.19677016695263</v>
      </c>
      <c r="S58" s="47">
        <f>VLOOKUP(Table1[[#This Row],[SEG KEY LY]],'29Dec24_LY'!$A$1:$M$784,13,FALSE)</f>
        <v>144.46183235126401</v>
      </c>
      <c r="T58" s="29">
        <f>VLOOKUP(Table1[[#This Row],[SEG KEY]],'22Dec24_TY '!$A$1:$M$786,13,FALSE)</f>
        <v>154.92220076603886</v>
      </c>
      <c r="U58" s="29">
        <f>VLOOKUP(Table1[[#This Row],[SEG KEY LY]],'22Dec24_LY '!$A$2:$M$784,13,FALSE)</f>
        <v>144.46191249522354</v>
      </c>
      <c r="V58" s="29">
        <f>VLOOKUP(Table1[[#This Row],[SEG KEY]],'15Dec24_TY'!$A$1:$M$786,13,FALSE)</f>
        <v>151.5713636363636</v>
      </c>
      <c r="W58" s="29">
        <f>VLOOKUP(Table1[[#This Row],[SEG KEY LY]],'15Dec24_LY'!$A$1:$M$784,13,FALSE)</f>
        <v>144.54608993338255</v>
      </c>
      <c r="X58" s="29">
        <f>VLOOKUP(Table1[[#This Row],[SEG KEY]],'08Dec24_TY'!$A$1:$M$786,13,FALSE)</f>
        <v>149.41796299865103</v>
      </c>
      <c r="Y58" s="29">
        <f>VLOOKUP(Table1[[#This Row],[SEG KEY LY]],'08Dec24_LY'!$A$1:$M$784,13,FALSE)</f>
        <v>145.73783095723007</v>
      </c>
      <c r="Z58" s="29">
        <f>VLOOKUP(Table1[[#This Row],[SEG KEY]],'01Dec24_TY'!$A$1:$M$786,13,FALSE)</f>
        <v>145.65584368646924</v>
      </c>
      <c r="AA58" s="29">
        <f>VLOOKUP(Table1[[#This Row],[SEG KEY LY]],'01Dec24_LY'!$A$1:$M$784,13,FALSE)</f>
        <v>144.06900560514839</v>
      </c>
      <c r="AB58" s="29">
        <f>VLOOKUP(Table1[[#This Row],[SEG KEY]],'24Nov24_TY'!$A$1:$M$786,13,FALSE)</f>
        <v>143.08018925688845</v>
      </c>
      <c r="AC58" s="29">
        <f>VLOOKUP(Table1[[#This Row],[SEG KEY LY]],'24Nov24_LY'!$A$1:$M$784,13,FALSE)</f>
        <v>145.57096497673257</v>
      </c>
      <c r="AD58" s="29">
        <f>VLOOKUP(Table1[[#This Row],[SEG KEY]],'17Nov24_TY'!$A$1:$M$786,13,FALSE)</f>
        <v>143.11456072803648</v>
      </c>
      <c r="AE58" s="29">
        <f>VLOOKUP(Table1[[#This Row],[SEG KEY LY]],'17Nov24_LY'!$A$1:$M$784,13,FALSE)</f>
        <v>144.53320495911345</v>
      </c>
      <c r="AF58" s="29">
        <f>VLOOKUP(Table1[[#This Row],[SEG KEY]],'10Nov24_TY   '!$A$1:$M$786,13,FALSE)</f>
        <v>141.13711746857396</v>
      </c>
      <c r="AG58" s="29">
        <f>VLOOKUP(Table1[[#This Row],[SEG KEY LY]],'10Nov24_LY   '!$A$1:$M$784,13,FALSE)</f>
        <v>145.38076747503553</v>
      </c>
      <c r="AH58" s="29">
        <f>IFERROR(VLOOKUP(Table1[[#This Row],[SEG KEY]],'03Nov24_TY   '!A186:M971,13,FALSE),0)</f>
        <v>141.59896736222584</v>
      </c>
      <c r="AI58" s="29">
        <f>IFERROR(VLOOKUP(Table1[[#This Row],[SEG KEY LY]],'03Nov24_LY    '!$A$1:$M$784,13,FALSE),0)</f>
        <v>144.21618928235648</v>
      </c>
      <c r="AJ58" s="47">
        <f>VLOOKUP(Table1[[#This Row],[SEG KEY]],'29Dec24_TY  '!$A$1:$M$786,7,FALSE)</f>
        <v>6409</v>
      </c>
      <c r="AK58" s="47">
        <f>VLOOKUP(Table1[[#This Row],[SEG KEY LY]],'29Dec24_LY'!$A$1:$M$784,7,FALSE)</f>
        <v>5261</v>
      </c>
      <c r="AL58" s="29">
        <f>VLOOKUP(Table1[[#This Row],[SEG KEY]],'22Dec24_TY '!$A$1:$M$786,7,FALSE)</f>
        <v>6266</v>
      </c>
      <c r="AM58" s="29">
        <f>VLOOKUP(Table1[[#This Row],[SEG KEY LY]],'22Dec24_LY '!$A$1:$M$486,7,FALSE)</f>
        <v>5234</v>
      </c>
      <c r="AN58" s="29">
        <f>VLOOKUP(Table1[[#This Row],[SEG KEY]],'15Dec24_TY'!$A$1:$M$786,7,FALSE)</f>
        <v>5786</v>
      </c>
      <c r="AO58" s="29">
        <f>VLOOKUP(Table1[[#This Row],[SEG KEY LY]],'15Dec24_LY'!$A$1:$M$784,7,FALSE)</f>
        <v>5404</v>
      </c>
      <c r="AP58" s="29">
        <f>VLOOKUP(Table1[[#This Row],[SEG KEY]],'08Dec24_TY'!$A$1:$M$786,7,FALSE)</f>
        <v>5189</v>
      </c>
      <c r="AQ58" s="29">
        <f>VLOOKUP(Table1[[#This Row],[SEG KEY LY]],'08Dec24_LY'!$A$1:$M$784,7,FALSE)</f>
        <v>4910</v>
      </c>
      <c r="AR58" s="29">
        <f>VLOOKUP(Table1[[#This Row],[SEG KEY]],'01Dec24_TY'!$A$1:$M$786,7,FALSE)</f>
        <v>4427</v>
      </c>
      <c r="AS58" s="29">
        <f>VLOOKUP(Table1[[#This Row],[SEG KEY LY]],'01Dec24_LY'!$A$1:$M$784,7,FALSE)</f>
        <v>4817</v>
      </c>
      <c r="AT58" s="29">
        <f>VLOOKUP(Table1[[#This Row],[SEG KEY]],'24Nov24_TY'!$A$1:$M$786,7,FALSE)</f>
        <v>3593</v>
      </c>
      <c r="AU58" s="29">
        <f>VLOOKUP(Table1[[#This Row],[SEG KEY LY]],'24Nov24_LY'!$A$1:$M$784,7,FALSE)</f>
        <v>4083</v>
      </c>
      <c r="AV58" s="29">
        <f>VLOOKUP(Table1[[#This Row],[SEG KEY]],'17Nov24_TY'!$A$1:$M$786,7,FALSE)</f>
        <v>2857</v>
      </c>
      <c r="AW58" s="29">
        <f>VLOOKUP(Table1[[#This Row],[SEG KEY LY]],'17Nov24_LY'!$A$1:$M$784,7,FALSE)</f>
        <v>3791</v>
      </c>
      <c r="AX58" s="29">
        <f>VLOOKUP(Table1[[#This Row],[SEG KEY]],'10Nov24_TY   '!$A$1:$K$786,7,FALSE)</f>
        <v>2307</v>
      </c>
      <c r="AY58" s="29">
        <f>VLOOKUP(Table1[[#This Row],[SEG KEY LY]],'10Nov24_LY   '!$A$1:$J$784,7,FALSE)</f>
        <v>3505</v>
      </c>
      <c r="AZ58" s="29">
        <f>IFERROR(VLOOKUP(Table1[[#This Row],[SEG KEY]],'03Nov24_TY   '!$A$1:$J$786,7,FALSE),0)</f>
        <v>1869</v>
      </c>
      <c r="BA58" s="29">
        <f>IFERROR(VLOOKUP(Table1[[#This Row],[SEG KEY LY]],'03Nov24_LY    '!$A$1:$J$784,7,FALSE),0)</f>
        <v>3191</v>
      </c>
    </row>
    <row r="59" spans="1:53" x14ac:dyDescent="0.25">
      <c r="A59" s="52" t="str">
        <f>Table1[[#This Row],[FROM_CITY]]&amp;Table1[[#This Row],[TO_CITY]]&amp;Table1[[#This Row],[Month]]</f>
        <v>KWICMBDec-2024</v>
      </c>
      <c r="B59" s="52" t="str">
        <f>Table1[[#This Row],[FROM_CITY]]&amp;Table1[[#This Row],[TO_CITY]]&amp;Table1[[#This Row],[MonthM_LY]]</f>
        <v>KWICMBDec-2023</v>
      </c>
      <c r="C59" s="44" t="s">
        <v>189</v>
      </c>
      <c r="D59" s="2">
        <v>2024</v>
      </c>
      <c r="E59" s="2" t="s">
        <v>188</v>
      </c>
      <c r="F59" t="s">
        <v>34</v>
      </c>
      <c r="G59" s="2" t="s">
        <v>10</v>
      </c>
      <c r="H59" t="s">
        <v>11</v>
      </c>
      <c r="I59">
        <v>4840</v>
      </c>
      <c r="J59">
        <v>1041156.53</v>
      </c>
      <c r="K59" s="29">
        <f>VLOOKUP(Table1[[#This Row],[SEG KEY]],'29Dec24_TY  '!$A$1:$M$786,11,FALSE)</f>
        <v>20303800</v>
      </c>
      <c r="L59" s="29">
        <f>VLOOKUP(Table1[[#This Row],[SEG KEY LY]],'29Dec24_LY'!$A$1:$M$784,11,FALSE)</f>
        <v>15236240</v>
      </c>
      <c r="M59" s="55">
        <f>VLOOKUP(Table1[[#This Row],[SEG KEY]],'29Dec24_TY  '!$A$1:$M$786,12,FALSE)</f>
        <v>5.1278900008865334E-2</v>
      </c>
      <c r="N59" s="55">
        <f>VLOOKUP(Table1[[#This Row],[SEG KEY LY]],'29Dec24_LY'!$A$1:$M$784,12,FALSE)</f>
        <v>4.3839264149160131E-2</v>
      </c>
      <c r="O59" s="29">
        <f>IFERROR(VLOOKUP(Table1[[#This Row],[SEG KEY LY]],'LY AVG FARE ACT'!$A$1:$G$791,5,FALSE),0)</f>
        <v>3764</v>
      </c>
      <c r="P59" s="29">
        <f>IFERROR(VLOOKUP(Table1[[#This Row],[SEG KEY LY]],'LY AVG FARE ACT'!$A$1:$F$5000,6,FALSE),0)</f>
        <v>692715.741800808</v>
      </c>
      <c r="Q59" s="29">
        <f>IFERROR(VLOOKUP(Table1[[#This Row],[SEG KEY LY]],'LY AVG FARE ACT'!$A$1:$G$5000,7,FALSE),0)</f>
        <v>184.03712587694156</v>
      </c>
      <c r="R59" s="47">
        <f>VLOOKUP(Table1[[#This Row],[SEG KEY]],'29Dec24_TY  '!$A$1:$M$786,13,FALSE)</f>
        <v>215.11498553719008</v>
      </c>
      <c r="S59" s="47">
        <f>VLOOKUP(Table1[[#This Row],[SEG KEY LY]],'29Dec24_LY'!$A$1:$M$784,13,FALSE)</f>
        <v>183.90571310572676</v>
      </c>
      <c r="T59" s="29">
        <f>VLOOKUP(Table1[[#This Row],[SEG KEY]],'22Dec24_TY '!$A$1:$M$786,13,FALSE)</f>
        <v>209.38192122538297</v>
      </c>
      <c r="U59" s="29">
        <f>VLOOKUP(Table1[[#This Row],[SEG KEY LY]],'22Dec24_LY '!$A$2:$M$784,13,FALSE)</f>
        <v>182.53018587360583</v>
      </c>
      <c r="V59" s="29">
        <f>VLOOKUP(Table1[[#This Row],[SEG KEY]],'15Dec24_TY'!$A$1:$M$786,13,FALSE)</f>
        <v>202.24732180415992</v>
      </c>
      <c r="W59" s="29">
        <f>VLOOKUP(Table1[[#This Row],[SEG KEY LY]],'15Dec24_LY'!$A$1:$M$784,13,FALSE)</f>
        <v>184.87950819672122</v>
      </c>
      <c r="X59" s="29">
        <f>VLOOKUP(Table1[[#This Row],[SEG KEY]],'08Dec24_TY'!$A$1:$M$786,13,FALSE)</f>
        <v>194.77513045944417</v>
      </c>
      <c r="Y59" s="29">
        <f>VLOOKUP(Table1[[#This Row],[SEG KEY LY]],'08Dec24_LY'!$A$1:$M$784,13,FALSE)</f>
        <v>188.46247993886129</v>
      </c>
      <c r="Z59" s="29">
        <f>VLOOKUP(Table1[[#This Row],[SEG KEY]],'01Dec24_TY'!$A$1:$M$786,13,FALSE)</f>
        <v>191.39045647558396</v>
      </c>
      <c r="AA59" s="29">
        <f>VLOOKUP(Table1[[#This Row],[SEG KEY LY]],'01Dec24_LY'!$A$1:$M$784,13,FALSE)</f>
        <v>183.28093824796554</v>
      </c>
      <c r="AB59" s="29">
        <f>VLOOKUP(Table1[[#This Row],[SEG KEY]],'24Nov24_TY'!$A$1:$M$786,13,FALSE)</f>
        <v>198.93302016724058</v>
      </c>
      <c r="AC59" s="29">
        <f>VLOOKUP(Table1[[#This Row],[SEG KEY LY]],'24Nov24_LY'!$A$1:$M$784,13,FALSE)</f>
        <v>185.63526410564234</v>
      </c>
      <c r="AD59" s="29">
        <f>VLOOKUP(Table1[[#This Row],[SEG KEY]],'17Nov24_TY'!$A$1:$M$786,13,FALSE)</f>
        <v>205.5574258760108</v>
      </c>
      <c r="AE59" s="29">
        <f>VLOOKUP(Table1[[#This Row],[SEG KEY LY]],'17Nov24_LY'!$A$1:$M$784,13,FALSE)</f>
        <v>183.64453952139237</v>
      </c>
      <c r="AF59" s="29">
        <f>VLOOKUP(Table1[[#This Row],[SEG KEY]],'10Nov24_TY   '!$A$1:$M$786,13,FALSE)</f>
        <v>212.89513435700576</v>
      </c>
      <c r="AG59" s="29">
        <f>VLOOKUP(Table1[[#This Row],[SEG KEY LY]],'10Nov24_LY   '!$A$1:$M$784,13,FALSE)</f>
        <v>182.29867633726204</v>
      </c>
      <c r="AH59" s="29">
        <f>IFERROR(VLOOKUP(Table1[[#This Row],[SEG KEY]],'03Nov24_TY   '!A187:M972,13,FALSE),0)</f>
        <v>227.9069399707175</v>
      </c>
      <c r="AI59" s="29">
        <f>IFERROR(VLOOKUP(Table1[[#This Row],[SEG KEY LY]],'03Nov24_LY    '!$A$1:$M$784,13,FALSE),0)</f>
        <v>177.15531542056084</v>
      </c>
      <c r="AJ59" s="47">
        <f>VLOOKUP(Table1[[#This Row],[SEG KEY]],'29Dec24_TY  '!$A$1:$M$786,7,FALSE)</f>
        <v>4840</v>
      </c>
      <c r="AK59" s="47">
        <f>VLOOKUP(Table1[[#This Row],[SEG KEY LY]],'29Dec24_LY'!$A$1:$M$784,7,FALSE)</f>
        <v>3632</v>
      </c>
      <c r="AL59" s="29">
        <f>VLOOKUP(Table1[[#This Row],[SEG KEY]],'22Dec24_TY '!$A$1:$M$786,7,FALSE)</f>
        <v>4570</v>
      </c>
      <c r="AM59" s="29">
        <f>VLOOKUP(Table1[[#This Row],[SEG KEY LY]],'22Dec24_LY '!$A$1:$M$486,7,FALSE)</f>
        <v>3497</v>
      </c>
      <c r="AN59" s="29">
        <f>VLOOKUP(Table1[[#This Row],[SEG KEY]],'15Dec24_TY'!$A$1:$M$786,7,FALSE)</f>
        <v>4279</v>
      </c>
      <c r="AO59" s="29">
        <f>VLOOKUP(Table1[[#This Row],[SEG KEY LY]],'15Dec24_LY'!$A$1:$M$784,7,FALSE)</f>
        <v>3538</v>
      </c>
      <c r="AP59" s="29">
        <f>VLOOKUP(Table1[[#This Row],[SEG KEY]],'08Dec24_TY'!$A$1:$M$786,7,FALSE)</f>
        <v>3526</v>
      </c>
      <c r="AQ59" s="29">
        <f>VLOOKUP(Table1[[#This Row],[SEG KEY LY]],'08Dec24_LY'!$A$1:$M$784,7,FALSE)</f>
        <v>2617</v>
      </c>
      <c r="AR59" s="29">
        <f>VLOOKUP(Table1[[#This Row],[SEG KEY]],'01Dec24_TY'!$A$1:$M$786,7,FALSE)</f>
        <v>2826</v>
      </c>
      <c r="AS59" s="29">
        <f>VLOOKUP(Table1[[#This Row],[SEG KEY LY]],'01Dec24_LY'!$A$1:$M$784,7,FALSE)</f>
        <v>2089</v>
      </c>
      <c r="AT59" s="29">
        <f>VLOOKUP(Table1[[#This Row],[SEG KEY]],'24Nov24_TY'!$A$1:$M$786,7,FALSE)</f>
        <v>2033</v>
      </c>
      <c r="AU59" s="29">
        <f>VLOOKUP(Table1[[#This Row],[SEG KEY LY]],'24Nov24_LY'!$A$1:$M$784,7,FALSE)</f>
        <v>1666</v>
      </c>
      <c r="AV59" s="29">
        <f>VLOOKUP(Table1[[#This Row],[SEG KEY]],'17Nov24_TY'!$A$1:$M$786,7,FALSE)</f>
        <v>1484</v>
      </c>
      <c r="AW59" s="29">
        <f>VLOOKUP(Table1[[#This Row],[SEG KEY LY]],'17Nov24_LY'!$A$1:$M$784,7,FALSE)</f>
        <v>1379</v>
      </c>
      <c r="AX59" s="29">
        <f>VLOOKUP(Table1[[#This Row],[SEG KEY]],'10Nov24_TY   '!$A$1:$K$786,7,FALSE)</f>
        <v>1042</v>
      </c>
      <c r="AY59" s="29">
        <f>VLOOKUP(Table1[[#This Row],[SEG KEY LY]],'10Nov24_LY   '!$A$1:$J$784,7,FALSE)</f>
        <v>1103</v>
      </c>
      <c r="AZ59" s="29">
        <f>IFERROR(VLOOKUP(Table1[[#This Row],[SEG KEY]],'03Nov24_TY   '!$A$1:$J$786,7,FALSE),0)</f>
        <v>683</v>
      </c>
      <c r="BA59" s="29">
        <f>IFERROR(VLOOKUP(Table1[[#This Row],[SEG KEY LY]],'03Nov24_LY    '!$A$1:$J$784,7,FALSE),0)</f>
        <v>856</v>
      </c>
    </row>
    <row r="60" spans="1:53" x14ac:dyDescent="0.25">
      <c r="A60" s="52" t="str">
        <f>Table1[[#This Row],[FROM_CITY]]&amp;Table1[[#This Row],[TO_CITY]]&amp;Table1[[#This Row],[Month]]</f>
        <v>LHECMBDec-2024</v>
      </c>
      <c r="B60" s="52" t="str">
        <f>Table1[[#This Row],[FROM_CITY]]&amp;Table1[[#This Row],[TO_CITY]]&amp;Table1[[#This Row],[MonthM_LY]]</f>
        <v>LHECMBDec-2023</v>
      </c>
      <c r="C60" s="44" t="s">
        <v>189</v>
      </c>
      <c r="D60" s="2">
        <v>2024</v>
      </c>
      <c r="E60" s="2" t="s">
        <v>188</v>
      </c>
      <c r="F60" t="s">
        <v>35</v>
      </c>
      <c r="G60" s="2" t="s">
        <v>10</v>
      </c>
      <c r="H60" t="s">
        <v>15</v>
      </c>
      <c r="I60">
        <v>2900</v>
      </c>
      <c r="J60">
        <v>433034.14000000019</v>
      </c>
      <c r="K60" s="29">
        <f>VLOOKUP(Table1[[#This Row],[SEG KEY]],'29Dec24_TY  '!$A$1:$M$786,11,FALSE)</f>
        <v>8076500</v>
      </c>
      <c r="L60" s="29">
        <f>VLOOKUP(Table1[[#This Row],[SEG KEY LY]],'29Dec24_LY'!$A$1:$M$784,11,FALSE)</f>
        <v>5021355</v>
      </c>
      <c r="M60" s="55">
        <f>VLOOKUP(Table1[[#This Row],[SEG KEY]],'29Dec24_TY  '!$A$1:$M$786,12,FALSE)</f>
        <v>5.3616559153098521E-2</v>
      </c>
      <c r="N60" s="55">
        <f>VLOOKUP(Table1[[#This Row],[SEG KEY LY]],'29Dec24_LY'!$A$1:$M$784,12,FALSE)</f>
        <v>6.2029782797671122E-2</v>
      </c>
      <c r="O60" s="29">
        <f>IFERROR(VLOOKUP(Table1[[#This Row],[SEG KEY LY]],'LY AVG FARE ACT'!$A$1:$G$791,5,FALSE),0)</f>
        <v>1794</v>
      </c>
      <c r="P60" s="29">
        <f>IFERROR(VLOOKUP(Table1[[#This Row],[SEG KEY LY]],'LY AVG FARE ACT'!$A$1:$F$5000,6,FALSE),0)</f>
        <v>352407.4826926986</v>
      </c>
      <c r="Q60" s="29">
        <f>IFERROR(VLOOKUP(Table1[[#This Row],[SEG KEY LY]],'LY AVG FARE ACT'!$A$1:$G$5000,7,FALSE),0)</f>
        <v>196.43672390897359</v>
      </c>
      <c r="R60" s="47">
        <f>VLOOKUP(Table1[[#This Row],[SEG KEY]],'29Dec24_TY  '!$A$1:$M$786,13,FALSE)</f>
        <v>149.32211724137937</v>
      </c>
      <c r="S60" s="47">
        <f>VLOOKUP(Table1[[#This Row],[SEG KEY LY]],'29Dec24_LY'!$A$1:$M$784,13,FALSE)</f>
        <v>172.75294509151408</v>
      </c>
      <c r="T60" s="29">
        <f>VLOOKUP(Table1[[#This Row],[SEG KEY]],'22Dec24_TY '!$A$1:$M$786,13,FALSE)</f>
        <v>149.26294073518386</v>
      </c>
      <c r="U60" s="29">
        <f>VLOOKUP(Table1[[#This Row],[SEG KEY LY]],'22Dec24_LY '!$A$2:$M$784,13,FALSE)</f>
        <v>171.97971022128553</v>
      </c>
      <c r="V60" s="29">
        <f>VLOOKUP(Table1[[#This Row],[SEG KEY]],'15Dec24_TY'!$A$1:$M$786,13,FALSE)</f>
        <v>149.86870770676703</v>
      </c>
      <c r="W60" s="29">
        <f>VLOOKUP(Table1[[#This Row],[SEG KEY LY]],'15Dec24_LY'!$A$1:$M$784,13,FALSE)</f>
        <v>171.0296070835638</v>
      </c>
      <c r="X60" s="29">
        <f>VLOOKUP(Table1[[#This Row],[SEG KEY]],'08Dec24_TY'!$A$1:$M$786,13,FALSE)</f>
        <v>146.20874486803515</v>
      </c>
      <c r="Y60" s="29">
        <f>VLOOKUP(Table1[[#This Row],[SEG KEY LY]],'08Dec24_LY'!$A$1:$M$784,13,FALSE)</f>
        <v>167.43895165987178</v>
      </c>
      <c r="Z60" s="29">
        <f>VLOOKUP(Table1[[#This Row],[SEG KEY]],'01Dec24_TY'!$A$1:$M$786,13,FALSE)</f>
        <v>143.48515898251188</v>
      </c>
      <c r="AA60" s="29">
        <f>VLOOKUP(Table1[[#This Row],[SEG KEY LY]],'01Dec24_LY'!$A$1:$M$784,13,FALSE)</f>
        <v>164.54880187416322</v>
      </c>
      <c r="AB60" s="29">
        <f>VLOOKUP(Table1[[#This Row],[SEG KEY]],'24Nov24_TY'!$A$1:$M$786,13,FALSE)</f>
        <v>138.77074074074068</v>
      </c>
      <c r="AC60" s="29">
        <f>VLOOKUP(Table1[[#This Row],[SEG KEY LY]],'24Nov24_LY'!$A$1:$M$784,13,FALSE)</f>
        <v>164.42450760608469</v>
      </c>
      <c r="AD60" s="29">
        <f>VLOOKUP(Table1[[#This Row],[SEG KEY]],'17Nov24_TY'!$A$1:$M$786,13,FALSE)</f>
        <v>137.90698113207546</v>
      </c>
      <c r="AE60" s="29">
        <f>VLOOKUP(Table1[[#This Row],[SEG KEY LY]],'17Nov24_LY'!$A$1:$M$784,13,FALSE)</f>
        <v>159.08883152173897</v>
      </c>
      <c r="AF60" s="29">
        <f>VLOOKUP(Table1[[#This Row],[SEG KEY]],'10Nov24_TY   '!$A$1:$M$786,13,FALSE)</f>
        <v>135.55047106325705</v>
      </c>
      <c r="AG60" s="29">
        <f>VLOOKUP(Table1[[#This Row],[SEG KEY LY]],'10Nov24_LY   '!$A$1:$M$784,13,FALSE)</f>
        <v>155.77889432485318</v>
      </c>
      <c r="AH60" s="29">
        <f>IFERROR(VLOOKUP(Table1[[#This Row],[SEG KEY]],'03Nov24_TY   '!A188:M973,13,FALSE),0)</f>
        <v>131.55008941877793</v>
      </c>
      <c r="AI60" s="29">
        <f>IFERROR(VLOOKUP(Table1[[#This Row],[SEG KEY LY]],'03Nov24_LY    '!$A$1:$M$784,13,FALSE),0)</f>
        <v>153.26879619852156</v>
      </c>
      <c r="AJ60" s="47">
        <f>VLOOKUP(Table1[[#This Row],[SEG KEY]],'29Dec24_TY  '!$A$1:$M$786,7,FALSE)</f>
        <v>2900</v>
      </c>
      <c r="AK60" s="47">
        <f>VLOOKUP(Table1[[#This Row],[SEG KEY LY]],'29Dec24_LY'!$A$1:$M$784,7,FALSE)</f>
        <v>1803</v>
      </c>
      <c r="AL60" s="29">
        <f>VLOOKUP(Table1[[#This Row],[SEG KEY]],'22Dec24_TY '!$A$1:$M$786,7,FALSE)</f>
        <v>2666</v>
      </c>
      <c r="AM60" s="29">
        <f>VLOOKUP(Table1[[#This Row],[SEG KEY LY]],'22Dec24_LY '!$A$1:$M$486,7,FALSE)</f>
        <v>1898</v>
      </c>
      <c r="AN60" s="29">
        <f>VLOOKUP(Table1[[#This Row],[SEG KEY]],'15Dec24_TY'!$A$1:$M$786,7,FALSE)</f>
        <v>2128</v>
      </c>
      <c r="AO60" s="29">
        <f>VLOOKUP(Table1[[#This Row],[SEG KEY LY]],'15Dec24_LY'!$A$1:$M$784,7,FALSE)</f>
        <v>1807</v>
      </c>
      <c r="AP60" s="29">
        <f>VLOOKUP(Table1[[#This Row],[SEG KEY]],'08Dec24_TY'!$A$1:$M$786,7,FALSE)</f>
        <v>1705</v>
      </c>
      <c r="AQ60" s="29">
        <f>VLOOKUP(Table1[[#This Row],[SEG KEY LY]],'08Dec24_LY'!$A$1:$M$784,7,FALSE)</f>
        <v>1717</v>
      </c>
      <c r="AR60" s="29">
        <f>VLOOKUP(Table1[[#This Row],[SEG KEY]],'01Dec24_TY'!$A$1:$M$786,7,FALSE)</f>
        <v>1258</v>
      </c>
      <c r="AS60" s="29">
        <f>VLOOKUP(Table1[[#This Row],[SEG KEY LY]],'01Dec24_LY'!$A$1:$M$784,7,FALSE)</f>
        <v>1494</v>
      </c>
      <c r="AT60" s="29">
        <f>VLOOKUP(Table1[[#This Row],[SEG KEY]],'24Nov24_TY'!$A$1:$M$786,7,FALSE)</f>
        <v>999</v>
      </c>
      <c r="AU60" s="29">
        <f>VLOOKUP(Table1[[#This Row],[SEG KEY LY]],'24Nov24_LY'!$A$1:$M$784,7,FALSE)</f>
        <v>1249</v>
      </c>
      <c r="AV60" s="29">
        <f>VLOOKUP(Table1[[#This Row],[SEG KEY]],'17Nov24_TY'!$A$1:$M$786,7,FALSE)</f>
        <v>848</v>
      </c>
      <c r="AW60" s="29">
        <f>VLOOKUP(Table1[[#This Row],[SEG KEY LY]],'17Nov24_LY'!$A$1:$M$784,7,FALSE)</f>
        <v>1104</v>
      </c>
      <c r="AX60" s="29">
        <f>VLOOKUP(Table1[[#This Row],[SEG KEY]],'10Nov24_TY   '!$A$1:$K$786,7,FALSE)</f>
        <v>743</v>
      </c>
      <c r="AY60" s="29">
        <f>VLOOKUP(Table1[[#This Row],[SEG KEY LY]],'10Nov24_LY   '!$A$1:$J$784,7,FALSE)</f>
        <v>1022</v>
      </c>
      <c r="AZ60" s="29">
        <f>IFERROR(VLOOKUP(Table1[[#This Row],[SEG KEY]],'03Nov24_TY   '!$A$1:$J$786,7,FALSE),0)</f>
        <v>671</v>
      </c>
      <c r="BA60" s="29">
        <f>IFERROR(VLOOKUP(Table1[[#This Row],[SEG KEY LY]],'03Nov24_LY    '!$A$1:$J$784,7,FALSE),0)</f>
        <v>947</v>
      </c>
    </row>
    <row r="61" spans="1:53" x14ac:dyDescent="0.25">
      <c r="A61" s="52" t="str">
        <f>Table1[[#This Row],[FROM_CITY]]&amp;Table1[[#This Row],[TO_CITY]]&amp;Table1[[#This Row],[Month]]</f>
        <v>LHRCMBDec-2024</v>
      </c>
      <c r="B61" s="52" t="str">
        <f>Table1[[#This Row],[FROM_CITY]]&amp;Table1[[#This Row],[TO_CITY]]&amp;Table1[[#This Row],[MonthM_LY]]</f>
        <v>LHRCMBDec-2023</v>
      </c>
      <c r="C61" s="44" t="s">
        <v>189</v>
      </c>
      <c r="D61" s="2">
        <v>2024</v>
      </c>
      <c r="E61" s="2" t="s">
        <v>188</v>
      </c>
      <c r="F61" t="s">
        <v>36</v>
      </c>
      <c r="G61" s="2" t="s">
        <v>10</v>
      </c>
      <c r="H61" t="s">
        <v>19</v>
      </c>
      <c r="I61">
        <v>10009</v>
      </c>
      <c r="J61">
        <v>7316651.6199999992</v>
      </c>
      <c r="K61" s="29">
        <f>VLOOKUP(Table1[[#This Row],[SEG KEY]],'29Dec24_TY  '!$A$1:$M$786,11,FALSE)</f>
        <v>87268471</v>
      </c>
      <c r="L61" s="29">
        <f>VLOOKUP(Table1[[#This Row],[SEG KEY LY]],'29Dec24_LY'!$A$1:$M$784,11,FALSE)</f>
        <v>91854665</v>
      </c>
      <c r="M61" s="55">
        <f>VLOOKUP(Table1[[#This Row],[SEG KEY]],'29Dec24_TY  '!$A$1:$M$786,12,FALSE)</f>
        <v>8.3840722040380414E-2</v>
      </c>
      <c r="N61" s="55">
        <f>VLOOKUP(Table1[[#This Row],[SEG KEY LY]],'29Dec24_LY'!$A$1:$M$784,12,FALSE)</f>
        <v>7.8157371430182684E-2</v>
      </c>
      <c r="O61" s="29">
        <f>IFERROR(VLOOKUP(Table1[[#This Row],[SEG KEY LY]],'LY AVG FARE ACT'!$A$1:$G$791,5,FALSE),0)</f>
        <v>11157</v>
      </c>
      <c r="P61" s="29">
        <f>IFERROR(VLOOKUP(Table1[[#This Row],[SEG KEY LY]],'LY AVG FARE ACT'!$A$1:$F$5000,6,FALSE),0)</f>
        <v>7725130.5379089415</v>
      </c>
      <c r="Q61" s="29">
        <f>IFERROR(VLOOKUP(Table1[[#This Row],[SEG KEY LY]],'LY AVG FARE ACT'!$A$1:$G$5000,7,FALSE),0)</f>
        <v>692.40212762471469</v>
      </c>
      <c r="R61" s="47">
        <f>VLOOKUP(Table1[[#This Row],[SEG KEY]],'29Dec24_TY  '!$A$1:$M$786,13,FALSE)</f>
        <v>731.00725547007687</v>
      </c>
      <c r="S61" s="47">
        <f>VLOOKUP(Table1[[#This Row],[SEG KEY LY]],'29Dec24_LY'!$A$1:$M$784,13,FALSE)</f>
        <v>681.45412149976289</v>
      </c>
      <c r="T61" s="29">
        <f>VLOOKUP(Table1[[#This Row],[SEG KEY]],'22Dec24_TY '!$A$1:$M$786,13,FALSE)</f>
        <v>729.80217605923497</v>
      </c>
      <c r="U61" s="29">
        <f>VLOOKUP(Table1[[#This Row],[SEG KEY LY]],'22Dec24_LY '!$A$2:$M$784,13,FALSE)</f>
        <v>679.49669752193665</v>
      </c>
      <c r="V61" s="29">
        <f>VLOOKUP(Table1[[#This Row],[SEG KEY]],'15Dec24_TY'!$A$1:$M$786,13,FALSE)</f>
        <v>723.86575040344235</v>
      </c>
      <c r="W61" s="29">
        <f>VLOOKUP(Table1[[#This Row],[SEG KEY LY]],'15Dec24_LY'!$A$1:$M$784,13,FALSE)</f>
        <v>674.14216626457608</v>
      </c>
      <c r="X61" s="29">
        <f>VLOOKUP(Table1[[#This Row],[SEG KEY]],'08Dec24_TY'!$A$1:$M$786,13,FALSE)</f>
        <v>722.38310094813153</v>
      </c>
      <c r="Y61" s="29">
        <f>VLOOKUP(Table1[[#This Row],[SEG KEY LY]],'08Dec24_LY'!$A$1:$M$784,13,FALSE)</f>
        <v>668.91761889663951</v>
      </c>
      <c r="Z61" s="29">
        <f>VLOOKUP(Table1[[#This Row],[SEG KEY]],'01Dec24_TY'!$A$1:$M$786,13,FALSE)</f>
        <v>736.18712949465521</v>
      </c>
      <c r="AA61" s="29">
        <f>VLOOKUP(Table1[[#This Row],[SEG KEY LY]],'01Dec24_LY'!$A$1:$M$784,13,FALSE)</f>
        <v>668.66207273971031</v>
      </c>
      <c r="AB61" s="29">
        <f>VLOOKUP(Table1[[#This Row],[SEG KEY]],'24Nov24_TY'!$A$1:$M$786,13,FALSE)</f>
        <v>744.00638991066717</v>
      </c>
      <c r="AC61" s="29">
        <f>VLOOKUP(Table1[[#This Row],[SEG KEY LY]],'24Nov24_LY'!$A$1:$M$784,13,FALSE)</f>
        <v>670.44381102362195</v>
      </c>
      <c r="AD61" s="29">
        <f>VLOOKUP(Table1[[#This Row],[SEG KEY]],'17Nov24_TY'!$A$1:$M$786,13,FALSE)</f>
        <v>742.53740818321421</v>
      </c>
      <c r="AE61" s="29">
        <f>VLOOKUP(Table1[[#This Row],[SEG KEY LY]],'17Nov24_LY'!$A$1:$M$784,13,FALSE)</f>
        <v>666.26332815332785</v>
      </c>
      <c r="AF61" s="29">
        <f>VLOOKUP(Table1[[#This Row],[SEG KEY]],'10Nov24_TY   '!$A$1:$M$786,13,FALSE)</f>
        <v>737.96743624566204</v>
      </c>
      <c r="AG61" s="29">
        <f>VLOOKUP(Table1[[#This Row],[SEG KEY LY]],'10Nov24_LY   '!$A$1:$M$784,13,FALSE)</f>
        <v>663.11513688052742</v>
      </c>
      <c r="AH61" s="29">
        <f>IFERROR(VLOOKUP(Table1[[#This Row],[SEG KEY]],'03Nov24_TY   '!A189:M974,13,FALSE),0)</f>
        <v>735.74552691310112</v>
      </c>
      <c r="AI61" s="29">
        <f>IFERROR(VLOOKUP(Table1[[#This Row],[SEG KEY LY]],'03Nov24_LY    '!$A$1:$M$784,13,FALSE),0)</f>
        <v>661.71067620481824</v>
      </c>
      <c r="AJ61" s="47">
        <f>VLOOKUP(Table1[[#This Row],[SEG KEY]],'29Dec24_TY  '!$A$1:$M$786,7,FALSE)</f>
        <v>10009</v>
      </c>
      <c r="AK61" s="47">
        <f>VLOOKUP(Table1[[#This Row],[SEG KEY LY]],'29Dec24_LY'!$A$1:$M$784,7,FALSE)</f>
        <v>10535</v>
      </c>
      <c r="AL61" s="29">
        <f>VLOOKUP(Table1[[#This Row],[SEG KEY]],'22Dec24_TY '!$A$1:$M$786,7,FALSE)</f>
        <v>9724</v>
      </c>
      <c r="AM61" s="29">
        <f>VLOOKUP(Table1[[#This Row],[SEG KEY LY]],'22Dec24_LY '!$A$1:$M$486,7,FALSE)</f>
        <v>10371</v>
      </c>
      <c r="AN61" s="29">
        <f>VLOOKUP(Table1[[#This Row],[SEG KEY]],'15Dec24_TY'!$A$1:$M$786,7,FALSE)</f>
        <v>9295</v>
      </c>
      <c r="AO61" s="29">
        <f>VLOOKUP(Table1[[#This Row],[SEG KEY LY]],'15Dec24_LY'!$A$1:$M$784,7,FALSE)</f>
        <v>9948</v>
      </c>
      <c r="AP61" s="29">
        <f>VLOOKUP(Table1[[#This Row],[SEG KEY]],'08Dec24_TY'!$A$1:$M$786,7,FALSE)</f>
        <v>8965</v>
      </c>
      <c r="AQ61" s="29">
        <f>VLOOKUP(Table1[[#This Row],[SEG KEY LY]],'08Dec24_LY'!$A$1:$M$784,7,FALSE)</f>
        <v>9462</v>
      </c>
      <c r="AR61" s="29">
        <f>VLOOKUP(Table1[[#This Row],[SEG KEY]],'01Dec24_TY'!$A$1:$M$786,7,FALSE)</f>
        <v>8232</v>
      </c>
      <c r="AS61" s="29">
        <f>VLOOKUP(Table1[[#This Row],[SEG KEY LY]],'01Dec24_LY'!$A$1:$M$784,7,FALSE)</f>
        <v>8771</v>
      </c>
      <c r="AT61" s="29">
        <f>VLOOKUP(Table1[[#This Row],[SEG KEY]],'24Nov24_TY'!$A$1:$M$786,7,FALSE)</f>
        <v>7612</v>
      </c>
      <c r="AU61" s="29">
        <f>VLOOKUP(Table1[[#This Row],[SEG KEY LY]],'24Nov24_LY'!$A$1:$M$784,7,FALSE)</f>
        <v>8255</v>
      </c>
      <c r="AV61" s="29">
        <f>VLOOKUP(Table1[[#This Row],[SEG KEY]],'17Nov24_TY'!$A$1:$M$786,7,FALSE)</f>
        <v>7161</v>
      </c>
      <c r="AW61" s="29">
        <f>VLOOKUP(Table1[[#This Row],[SEG KEY LY]],'17Nov24_LY'!$A$1:$M$784,7,FALSE)</f>
        <v>7722</v>
      </c>
      <c r="AX61" s="29">
        <f>VLOOKUP(Table1[[#This Row],[SEG KEY]],'10Nov24_TY   '!$A$1:$K$786,7,FALSE)</f>
        <v>6627</v>
      </c>
      <c r="AY61" s="29">
        <f>VLOOKUP(Table1[[#This Row],[SEG KEY LY]],'10Nov24_LY   '!$A$1:$J$784,7,FALSE)</f>
        <v>7123</v>
      </c>
      <c r="AZ61" s="29">
        <f>IFERROR(VLOOKUP(Table1[[#This Row],[SEG KEY]],'03Nov24_TY   '!$A$1:$J$786,7,FALSE),0)</f>
        <v>6168</v>
      </c>
      <c r="BA61" s="29">
        <f>IFERROR(VLOOKUP(Table1[[#This Row],[SEG KEY LY]],'03Nov24_LY    '!$A$1:$J$784,7,FALSE),0)</f>
        <v>6640</v>
      </c>
    </row>
    <row r="62" spans="1:53" x14ac:dyDescent="0.25">
      <c r="A62" s="52" t="str">
        <f>Table1[[#This Row],[FROM_CITY]]&amp;Table1[[#This Row],[TO_CITY]]&amp;Table1[[#This Row],[Month]]</f>
        <v>MAACMBDec-2024</v>
      </c>
      <c r="B62" s="52" t="str">
        <f>Table1[[#This Row],[FROM_CITY]]&amp;Table1[[#This Row],[TO_CITY]]&amp;Table1[[#This Row],[MonthM_LY]]</f>
        <v>MAACMBDec-2023</v>
      </c>
      <c r="C62" s="44" t="s">
        <v>189</v>
      </c>
      <c r="D62" s="2">
        <v>2024</v>
      </c>
      <c r="E62" s="2" t="s">
        <v>188</v>
      </c>
      <c r="F62" t="s">
        <v>37</v>
      </c>
      <c r="G62" s="2" t="s">
        <v>10</v>
      </c>
      <c r="H62" t="s">
        <v>15</v>
      </c>
      <c r="I62">
        <v>13617</v>
      </c>
      <c r="J62">
        <v>848417.18999999925</v>
      </c>
      <c r="K62" s="29">
        <f>VLOOKUP(Table1[[#This Row],[SEG KEY]],'29Dec24_TY  '!$A$1:$M$786,11,FALSE)</f>
        <v>9341262</v>
      </c>
      <c r="L62" s="29">
        <f>VLOOKUP(Table1[[#This Row],[SEG KEY LY]],'29Dec24_LY'!$A$1:$M$784,11,FALSE)</f>
        <v>6959470</v>
      </c>
      <c r="M62" s="55">
        <f>VLOOKUP(Table1[[#This Row],[SEG KEY]],'29Dec24_TY  '!$A$1:$M$786,12,FALSE)</f>
        <v>9.0824686214774755E-2</v>
      </c>
      <c r="N62" s="55">
        <f>VLOOKUP(Table1[[#This Row],[SEG KEY LY]],'29Dec24_LY'!$A$1:$M$784,12,FALSE)</f>
        <v>0.11151419720179832</v>
      </c>
      <c r="O62" s="29">
        <f>IFERROR(VLOOKUP(Table1[[#This Row],[SEG KEY LY]],'LY AVG FARE ACT'!$A$1:$G$791,5,FALSE),0)</f>
        <v>11069</v>
      </c>
      <c r="P62" s="29">
        <f>IFERROR(VLOOKUP(Table1[[#This Row],[SEG KEY LY]],'LY AVG FARE ACT'!$A$1:$F$5000,6,FALSE),0)</f>
        <v>941424.78224777221</v>
      </c>
      <c r="Q62" s="29">
        <f>IFERROR(VLOOKUP(Table1[[#This Row],[SEG KEY LY]],'LY AVG FARE ACT'!$A$1:$G$5000,7,FALSE),0)</f>
        <v>85.050572070446492</v>
      </c>
      <c r="R62" s="47">
        <f>VLOOKUP(Table1[[#This Row],[SEG KEY]],'29Dec24_TY  '!$A$1:$M$786,13,FALSE)</f>
        <v>62.305734743335478</v>
      </c>
      <c r="S62" s="47">
        <f>VLOOKUP(Table1[[#This Row],[SEG KEY LY]],'29Dec24_LY'!$A$1:$M$784,13,FALSE)</f>
        <v>76.498739280433654</v>
      </c>
      <c r="T62" s="29">
        <f>VLOOKUP(Table1[[#This Row],[SEG KEY]],'22Dec24_TY '!$A$1:$M$786,13,FALSE)</f>
        <v>61.520440589499472</v>
      </c>
      <c r="U62" s="29">
        <f>VLOOKUP(Table1[[#This Row],[SEG KEY LY]],'22Dec24_LY '!$A$2:$M$784,13,FALSE)</f>
        <v>75.397705972434878</v>
      </c>
      <c r="V62" s="29">
        <f>VLOOKUP(Table1[[#This Row],[SEG KEY]],'15Dec24_TY'!$A$1:$M$786,13,FALSE)</f>
        <v>59.289974496092107</v>
      </c>
      <c r="W62" s="29">
        <f>VLOOKUP(Table1[[#This Row],[SEG KEY LY]],'15Dec24_LY'!$A$1:$M$784,13,FALSE)</f>
        <v>74.381480263157826</v>
      </c>
      <c r="X62" s="29">
        <f>VLOOKUP(Table1[[#This Row],[SEG KEY]],'08Dec24_TY'!$A$1:$M$786,13,FALSE)</f>
        <v>57.52429171724723</v>
      </c>
      <c r="Y62" s="29">
        <f>VLOOKUP(Table1[[#This Row],[SEG KEY LY]],'08Dec24_LY'!$A$1:$M$784,13,FALSE)</f>
        <v>72.172074348458835</v>
      </c>
      <c r="Z62" s="29">
        <f>VLOOKUP(Table1[[#This Row],[SEG KEY]],'01Dec24_TY'!$A$1:$M$786,13,FALSE)</f>
        <v>57.365395715896284</v>
      </c>
      <c r="AA62" s="29">
        <f>VLOOKUP(Table1[[#This Row],[SEG KEY LY]],'01Dec24_LY'!$A$1:$M$784,13,FALSE)</f>
        <v>71.033437315198114</v>
      </c>
      <c r="AB62" s="29">
        <f>VLOOKUP(Table1[[#This Row],[SEG KEY]],'24Nov24_TY'!$A$1:$M$786,13,FALSE)</f>
        <v>57.984077697433662</v>
      </c>
      <c r="AC62" s="29">
        <f>VLOOKUP(Table1[[#This Row],[SEG KEY LY]],'24Nov24_LY'!$A$1:$M$784,13,FALSE)</f>
        <v>69.6883173481406</v>
      </c>
      <c r="AD62" s="29">
        <f>VLOOKUP(Table1[[#This Row],[SEG KEY]],'17Nov24_TY'!$A$1:$M$786,13,FALSE)</f>
        <v>57.465302057613094</v>
      </c>
      <c r="AE62" s="29">
        <f>VLOOKUP(Table1[[#This Row],[SEG KEY LY]],'17Nov24_LY'!$A$1:$M$784,13,FALSE)</f>
        <v>68.022468743798271</v>
      </c>
      <c r="AF62" s="29">
        <f>VLOOKUP(Table1[[#This Row],[SEG KEY]],'10Nov24_TY   '!$A$1:$M$786,13,FALSE)</f>
        <v>57.650332739156248</v>
      </c>
      <c r="AG62" s="29">
        <f>VLOOKUP(Table1[[#This Row],[SEG KEY LY]],'10Nov24_LY   '!$A$1:$M$784,13,FALSE)</f>
        <v>65.759557219251334</v>
      </c>
      <c r="AH62" s="29">
        <f>IFERROR(VLOOKUP(Table1[[#This Row],[SEG KEY]],'03Nov24_TY   '!A190:M975,13,FALSE),0)</f>
        <v>57.788133802816851</v>
      </c>
      <c r="AI62" s="29">
        <f>IFERROR(VLOOKUP(Table1[[#This Row],[SEG KEY LY]],'03Nov24_LY    '!$A$1:$M$784,13,FALSE),0)</f>
        <v>64.887123762376305</v>
      </c>
      <c r="AJ62" s="47">
        <f>VLOOKUP(Table1[[#This Row],[SEG KEY]],'29Dec24_TY  '!$A$1:$M$786,7,FALSE)</f>
        <v>13617</v>
      </c>
      <c r="AK62" s="47">
        <f>VLOOKUP(Table1[[#This Row],[SEG KEY LY]],'29Dec24_LY'!$A$1:$M$784,7,FALSE)</f>
        <v>10145</v>
      </c>
      <c r="AL62" s="29">
        <f>VLOOKUP(Table1[[#This Row],[SEG KEY]],'22Dec24_TY '!$A$1:$M$786,7,FALSE)</f>
        <v>13028</v>
      </c>
      <c r="AM62" s="29">
        <f>VLOOKUP(Table1[[#This Row],[SEG KEY LY]],'22Dec24_LY '!$A$1:$M$486,7,FALSE)</f>
        <v>9795</v>
      </c>
      <c r="AN62" s="29">
        <f>VLOOKUP(Table1[[#This Row],[SEG KEY]],'15Dec24_TY'!$A$1:$M$786,7,FALSE)</f>
        <v>12155</v>
      </c>
      <c r="AO62" s="29">
        <f>VLOOKUP(Table1[[#This Row],[SEG KEY LY]],'15Dec24_LY'!$A$1:$M$784,7,FALSE)</f>
        <v>9424</v>
      </c>
      <c r="AP62" s="29">
        <f>VLOOKUP(Table1[[#This Row],[SEG KEY]],'08Dec24_TY'!$A$1:$M$786,7,FALSE)</f>
        <v>10709</v>
      </c>
      <c r="AQ62" s="29">
        <f>VLOOKUP(Table1[[#This Row],[SEG KEY LY]],'08Dec24_LY'!$A$1:$M$784,7,FALSE)</f>
        <v>7559</v>
      </c>
      <c r="AR62" s="29">
        <f>VLOOKUP(Table1[[#This Row],[SEG KEY]],'01Dec24_TY'!$A$1:$M$786,7,FALSE)</f>
        <v>8870</v>
      </c>
      <c r="AS62" s="29">
        <f>VLOOKUP(Table1[[#This Row],[SEG KEY LY]],'01Dec24_LY'!$A$1:$M$784,7,FALSE)</f>
        <v>6764</v>
      </c>
      <c r="AT62" s="29">
        <f>VLOOKUP(Table1[[#This Row],[SEG KEY]],'24Nov24_TY'!$A$1:$M$786,7,FALSE)</f>
        <v>7053</v>
      </c>
      <c r="AU62" s="29">
        <f>VLOOKUP(Table1[[#This Row],[SEG KEY LY]],'24Nov24_LY'!$A$1:$M$784,7,FALSE)</f>
        <v>5943</v>
      </c>
      <c r="AV62" s="29">
        <f>VLOOKUP(Table1[[#This Row],[SEG KEY]],'17Nov24_TY'!$A$1:$M$786,7,FALSE)</f>
        <v>6075</v>
      </c>
      <c r="AW62" s="29">
        <f>VLOOKUP(Table1[[#This Row],[SEG KEY LY]],'17Nov24_LY'!$A$1:$M$784,7,FALSE)</f>
        <v>5039</v>
      </c>
      <c r="AX62" s="29">
        <f>VLOOKUP(Table1[[#This Row],[SEG KEY]],'10Nov24_TY   '!$A$1:$K$786,7,FALSE)</f>
        <v>5049</v>
      </c>
      <c r="AY62" s="29">
        <f>VLOOKUP(Table1[[#This Row],[SEG KEY LY]],'10Nov24_LY   '!$A$1:$J$784,7,FALSE)</f>
        <v>4675</v>
      </c>
      <c r="AZ62" s="29">
        <f>IFERROR(VLOOKUP(Table1[[#This Row],[SEG KEY]],'03Nov24_TY   '!$A$1:$J$786,7,FALSE),0)</f>
        <v>4260</v>
      </c>
      <c r="BA62" s="29">
        <f>IFERROR(VLOOKUP(Table1[[#This Row],[SEG KEY LY]],'03Nov24_LY    '!$A$1:$J$784,7,FALSE),0)</f>
        <v>4040</v>
      </c>
    </row>
    <row r="63" spans="1:53" x14ac:dyDescent="0.25">
      <c r="A63" s="52" t="str">
        <f>Table1[[#This Row],[FROM_CITY]]&amp;Table1[[#This Row],[TO_CITY]]&amp;Table1[[#This Row],[Month]]</f>
        <v>MELCMBDec-2024</v>
      </c>
      <c r="B63" s="52" t="str">
        <f>Table1[[#This Row],[FROM_CITY]]&amp;Table1[[#This Row],[TO_CITY]]&amp;Table1[[#This Row],[MonthM_LY]]</f>
        <v>MELCMBDec-2023</v>
      </c>
      <c r="C63" s="44" t="s">
        <v>189</v>
      </c>
      <c r="D63" s="2">
        <v>2024</v>
      </c>
      <c r="E63" s="2" t="s">
        <v>188</v>
      </c>
      <c r="F63" t="s">
        <v>38</v>
      </c>
      <c r="G63" s="2" t="s">
        <v>10</v>
      </c>
      <c r="H63" t="s">
        <v>13</v>
      </c>
      <c r="I63">
        <v>8955</v>
      </c>
      <c r="J63">
        <v>5610293.4899999993</v>
      </c>
      <c r="K63" s="29">
        <f>VLOOKUP(Table1[[#This Row],[SEG KEY]],'29Dec24_TY  '!$A$1:$M$786,11,FALSE)</f>
        <v>75302595</v>
      </c>
      <c r="L63" s="29">
        <f>VLOOKUP(Table1[[#This Row],[SEG KEY LY]],'29Dec24_LY'!$A$1:$M$784,11,FALSE)</f>
        <v>74495331</v>
      </c>
      <c r="M63" s="55">
        <f>VLOOKUP(Table1[[#This Row],[SEG KEY]],'29Dec24_TY  '!$A$1:$M$786,12,FALSE)</f>
        <v>7.4503322096668767E-2</v>
      </c>
      <c r="N63" s="55">
        <f>VLOOKUP(Table1[[#This Row],[SEG KEY LY]],'29Dec24_LY'!$A$1:$M$784,12,FALSE)</f>
        <v>7.8408786854037835E-2</v>
      </c>
      <c r="O63" s="29">
        <f>IFERROR(VLOOKUP(Table1[[#This Row],[SEG KEY LY]],'LY AVG FARE ACT'!$A$1:$G$791,5,FALSE),0)</f>
        <v>8677</v>
      </c>
      <c r="P63" s="29">
        <f>IFERROR(VLOOKUP(Table1[[#This Row],[SEG KEY LY]],'LY AVG FARE ACT'!$A$1:$F$5000,6,FALSE),0)</f>
        <v>5998625.7987768594</v>
      </c>
      <c r="Q63" s="29">
        <f>IFERROR(VLOOKUP(Table1[[#This Row],[SEG KEY LY]],'LY AVG FARE ACT'!$A$1:$G$5000,7,FALSE),0)</f>
        <v>691.32485868121</v>
      </c>
      <c r="R63" s="47">
        <f>VLOOKUP(Table1[[#This Row],[SEG KEY]],'29Dec24_TY  '!$A$1:$M$786,13,FALSE)</f>
        <v>626.4984355108877</v>
      </c>
      <c r="S63" s="47">
        <f>VLOOKUP(Table1[[#This Row],[SEG KEY LY]],'29Dec24_LY'!$A$1:$M$784,13,FALSE)</f>
        <v>659.33948865560421</v>
      </c>
      <c r="T63" s="29">
        <f>VLOOKUP(Table1[[#This Row],[SEG KEY]],'22Dec24_TY '!$A$1:$M$786,13,FALSE)</f>
        <v>622.84561100959263</v>
      </c>
      <c r="U63" s="29">
        <f>VLOOKUP(Table1[[#This Row],[SEG KEY LY]],'22Dec24_LY '!$A$2:$M$784,13,FALSE)</f>
        <v>659.84177410088421</v>
      </c>
      <c r="V63" s="29">
        <f>VLOOKUP(Table1[[#This Row],[SEG KEY]],'15Dec24_TY'!$A$1:$M$786,13,FALSE)</f>
        <v>618.28852538370677</v>
      </c>
      <c r="W63" s="29">
        <f>VLOOKUP(Table1[[#This Row],[SEG KEY LY]],'15Dec24_LY'!$A$1:$M$784,13,FALSE)</f>
        <v>659.20588087549288</v>
      </c>
      <c r="X63" s="29">
        <f>VLOOKUP(Table1[[#This Row],[SEG KEY]],'08Dec24_TY'!$A$1:$M$786,13,FALSE)</f>
        <v>616.67789680527392</v>
      </c>
      <c r="Y63" s="29">
        <f>VLOOKUP(Table1[[#This Row],[SEG KEY LY]],'08Dec24_LY'!$A$1:$M$784,13,FALSE)</f>
        <v>659.32932306137934</v>
      </c>
      <c r="Z63" s="29">
        <f>VLOOKUP(Table1[[#This Row],[SEG KEY]],'01Dec24_TY'!$A$1:$M$786,13,FALSE)</f>
        <v>621.98363380677768</v>
      </c>
      <c r="AA63" s="29">
        <f>VLOOKUP(Table1[[#This Row],[SEG KEY LY]],'01Dec24_LY'!$A$1:$M$784,13,FALSE)</f>
        <v>665.77935316593937</v>
      </c>
      <c r="AB63" s="29">
        <f>VLOOKUP(Table1[[#This Row],[SEG KEY]],'24Nov24_TY'!$A$1:$M$786,13,FALSE)</f>
        <v>622.18165369649853</v>
      </c>
      <c r="AC63" s="29">
        <f>VLOOKUP(Table1[[#This Row],[SEG KEY LY]],'24Nov24_LY'!$A$1:$M$784,13,FALSE)</f>
        <v>677.36971499200331</v>
      </c>
      <c r="AD63" s="29">
        <f>VLOOKUP(Table1[[#This Row],[SEG KEY]],'17Nov24_TY'!$A$1:$M$786,13,FALSE)</f>
        <v>613.99192307692329</v>
      </c>
      <c r="AE63" s="29">
        <f>VLOOKUP(Table1[[#This Row],[SEG KEY LY]],'17Nov24_LY'!$A$1:$M$784,13,FALSE)</f>
        <v>678.82720168954722</v>
      </c>
      <c r="AF63" s="29">
        <f>VLOOKUP(Table1[[#This Row],[SEG KEY]],'10Nov24_TY   '!$A$1:$M$786,13,FALSE)</f>
        <v>605.93518319491966</v>
      </c>
      <c r="AG63" s="29">
        <f>VLOOKUP(Table1[[#This Row],[SEG KEY LY]],'10Nov24_LY   '!$A$1:$M$784,13,FALSE)</f>
        <v>677.11763226499136</v>
      </c>
      <c r="AH63" s="29">
        <f>IFERROR(VLOOKUP(Table1[[#This Row],[SEG KEY]],'03Nov24_TY   '!A191:M976,13,FALSE),0)</f>
        <v>600.70232681471703</v>
      </c>
      <c r="AI63" s="29">
        <f>IFERROR(VLOOKUP(Table1[[#This Row],[SEG KEY LY]],'03Nov24_LY    '!$A$1:$M$784,13,FALSE),0)</f>
        <v>676.72556983853372</v>
      </c>
      <c r="AJ63" s="47">
        <f>VLOOKUP(Table1[[#This Row],[SEG KEY]],'29Dec24_TY  '!$A$1:$M$786,7,FALSE)</f>
        <v>8955</v>
      </c>
      <c r="AK63" s="47">
        <f>VLOOKUP(Table1[[#This Row],[SEG KEY LY]],'29Dec24_LY'!$A$1:$M$784,7,FALSE)</f>
        <v>8859</v>
      </c>
      <c r="AL63" s="29">
        <f>VLOOKUP(Table1[[#This Row],[SEG KEY]],'22Dec24_TY '!$A$1:$M$786,7,FALSE)</f>
        <v>8756</v>
      </c>
      <c r="AM63" s="29">
        <f>VLOOKUP(Table1[[#This Row],[SEG KEY LY]],'22Dec24_LY '!$A$1:$M$486,7,FALSE)</f>
        <v>8703</v>
      </c>
      <c r="AN63" s="29">
        <f>VLOOKUP(Table1[[#This Row],[SEG KEY]],'15Dec24_TY'!$A$1:$M$786,7,FALSE)</f>
        <v>8470</v>
      </c>
      <c r="AO63" s="29">
        <f>VLOOKUP(Table1[[#This Row],[SEG KEY LY]],'15Dec24_LY'!$A$1:$M$784,7,FALSE)</f>
        <v>8361</v>
      </c>
      <c r="AP63" s="29">
        <f>VLOOKUP(Table1[[#This Row],[SEG KEY]],'08Dec24_TY'!$A$1:$M$786,7,FALSE)</f>
        <v>7888</v>
      </c>
      <c r="AQ63" s="29">
        <f>VLOOKUP(Table1[[#This Row],[SEG KEY LY]],'08Dec24_LY'!$A$1:$M$784,7,FALSE)</f>
        <v>7918</v>
      </c>
      <c r="AR63" s="29">
        <f>VLOOKUP(Table1[[#This Row],[SEG KEY]],'01Dec24_TY'!$A$1:$M$786,7,FALSE)</f>
        <v>7111</v>
      </c>
      <c r="AS63" s="29">
        <f>VLOOKUP(Table1[[#This Row],[SEG KEY LY]],'01Dec24_LY'!$A$1:$M$784,7,FALSE)</f>
        <v>7328</v>
      </c>
      <c r="AT63" s="29">
        <f>VLOOKUP(Table1[[#This Row],[SEG KEY]],'24Nov24_TY'!$A$1:$M$786,7,FALSE)</f>
        <v>6682</v>
      </c>
      <c r="AU63" s="29">
        <f>VLOOKUP(Table1[[#This Row],[SEG KEY LY]],'24Nov24_LY'!$A$1:$M$784,7,FALSE)</f>
        <v>6877</v>
      </c>
      <c r="AV63" s="29">
        <f>VLOOKUP(Table1[[#This Row],[SEG KEY]],'17Nov24_TY'!$A$1:$M$786,7,FALSE)</f>
        <v>6344</v>
      </c>
      <c r="AW63" s="29">
        <f>VLOOKUP(Table1[[#This Row],[SEG KEY LY]],'17Nov24_LY'!$A$1:$M$784,7,FALSE)</f>
        <v>6629</v>
      </c>
      <c r="AX63" s="29">
        <f>VLOOKUP(Table1[[#This Row],[SEG KEY]],'10Nov24_TY   '!$A$1:$K$786,7,FALSE)</f>
        <v>6141</v>
      </c>
      <c r="AY63" s="29">
        <f>VLOOKUP(Table1[[#This Row],[SEG KEY LY]],'10Nov24_LY   '!$A$1:$J$784,7,FALSE)</f>
        <v>6521</v>
      </c>
      <c r="AZ63" s="29">
        <f>IFERROR(VLOOKUP(Table1[[#This Row],[SEG KEY]],'03Nov24_TY   '!$A$1:$J$786,7,FALSE),0)</f>
        <v>6034</v>
      </c>
      <c r="BA63" s="29">
        <f>IFERROR(VLOOKUP(Table1[[#This Row],[SEG KEY LY]],'03Nov24_LY    '!$A$1:$J$784,7,FALSE),0)</f>
        <v>6379</v>
      </c>
    </row>
    <row r="64" spans="1:53" x14ac:dyDescent="0.25">
      <c r="A64" s="52" t="str">
        <f>Table1[[#This Row],[FROM_CITY]]&amp;Table1[[#This Row],[TO_CITY]]&amp;Table1[[#This Row],[Month]]</f>
        <v>MLECMBDec-2024</v>
      </c>
      <c r="B64" s="52" t="str">
        <f>Table1[[#This Row],[FROM_CITY]]&amp;Table1[[#This Row],[TO_CITY]]&amp;Table1[[#This Row],[MonthM_LY]]</f>
        <v>MLECMBDec-2023</v>
      </c>
      <c r="C64" s="44" t="s">
        <v>189</v>
      </c>
      <c r="D64" s="2">
        <v>2024</v>
      </c>
      <c r="E64" s="2" t="s">
        <v>188</v>
      </c>
      <c r="F64" t="s">
        <v>39</v>
      </c>
      <c r="G64" s="2" t="s">
        <v>10</v>
      </c>
      <c r="H64" t="s">
        <v>15</v>
      </c>
      <c r="I64">
        <v>14241</v>
      </c>
      <c r="J64">
        <v>1294467.4599999993</v>
      </c>
      <c r="K64" s="29">
        <f>VLOOKUP(Table1[[#This Row],[SEG KEY]],'29Dec24_TY  '!$A$1:$M$786,11,FALSE)</f>
        <v>10937088</v>
      </c>
      <c r="L64" s="29">
        <f>VLOOKUP(Table1[[#This Row],[SEG KEY LY]],'29Dec24_LY'!$A$1:$M$784,11,FALSE)</f>
        <v>9977088</v>
      </c>
      <c r="M64" s="55">
        <f>VLOOKUP(Table1[[#This Row],[SEG KEY]],'29Dec24_TY  '!$A$1:$M$786,12,FALSE)</f>
        <v>0.11835576892130696</v>
      </c>
      <c r="N64" s="55">
        <f>VLOOKUP(Table1[[#This Row],[SEG KEY LY]],'29Dec24_LY'!$A$1:$M$784,12,FALSE)</f>
        <v>0.11961388533407763</v>
      </c>
      <c r="O64" s="29">
        <f>IFERROR(VLOOKUP(Table1[[#This Row],[SEG KEY LY]],'LY AVG FARE ACT'!$A$1:$G$791,5,FALSE),0)</f>
        <v>13218</v>
      </c>
      <c r="P64" s="29">
        <f>IFERROR(VLOOKUP(Table1[[#This Row],[SEG KEY LY]],'LY AVG FARE ACT'!$A$1:$F$5000,6,FALSE),0)</f>
        <v>1325175.9008677071</v>
      </c>
      <c r="Q64" s="29">
        <f>IFERROR(VLOOKUP(Table1[[#This Row],[SEG KEY LY]],'LY AVG FARE ACT'!$A$1:$G$5000,7,FALSE),0)</f>
        <v>100.25540179056644</v>
      </c>
      <c r="R64" s="47">
        <f>VLOOKUP(Table1[[#This Row],[SEG KEY]],'29Dec24_TY  '!$A$1:$M$786,13,FALSE)</f>
        <v>90.89723053156375</v>
      </c>
      <c r="S64" s="47">
        <f>VLOOKUP(Table1[[#This Row],[SEG KEY LY]],'29Dec24_LY'!$A$1:$M$784,13,FALSE)</f>
        <v>91.86346393657162</v>
      </c>
      <c r="T64" s="29">
        <f>VLOOKUP(Table1[[#This Row],[SEG KEY]],'22Dec24_TY '!$A$1:$M$786,13,FALSE)</f>
        <v>89.070489489930878</v>
      </c>
      <c r="U64" s="29">
        <f>VLOOKUP(Table1[[#This Row],[SEG KEY LY]],'22Dec24_LY '!$A$2:$M$784,13,FALSE)</f>
        <v>89.933102297114758</v>
      </c>
      <c r="V64" s="29">
        <f>VLOOKUP(Table1[[#This Row],[SEG KEY]],'15Dec24_TY'!$A$1:$M$786,13,FALSE)</f>
        <v>86.608949382224012</v>
      </c>
      <c r="W64" s="29">
        <f>VLOOKUP(Table1[[#This Row],[SEG KEY LY]],'15Dec24_LY'!$A$1:$M$784,13,FALSE)</f>
        <v>86.198801759190189</v>
      </c>
      <c r="X64" s="29">
        <f>VLOOKUP(Table1[[#This Row],[SEG KEY]],'08Dec24_TY'!$A$1:$M$786,13,FALSE)</f>
        <v>84.689032775204879</v>
      </c>
      <c r="Y64" s="29">
        <f>VLOOKUP(Table1[[#This Row],[SEG KEY LY]],'08Dec24_LY'!$A$1:$M$784,13,FALSE)</f>
        <v>83.499259968975409</v>
      </c>
      <c r="Z64" s="29">
        <f>VLOOKUP(Table1[[#This Row],[SEG KEY]],'01Dec24_TY'!$A$1:$M$786,13,FALSE)</f>
        <v>81.465917602996342</v>
      </c>
      <c r="AA64" s="29">
        <f>VLOOKUP(Table1[[#This Row],[SEG KEY LY]],'01Dec24_LY'!$A$1:$M$784,13,FALSE)</f>
        <v>81.430918142752404</v>
      </c>
      <c r="AB64" s="29">
        <f>VLOOKUP(Table1[[#This Row],[SEG KEY]],'24Nov24_TY'!$A$1:$M$786,13,FALSE)</f>
        <v>79.972843753853809</v>
      </c>
      <c r="AC64" s="29">
        <f>VLOOKUP(Table1[[#This Row],[SEG KEY LY]],'24Nov24_LY'!$A$1:$M$784,13,FALSE)</f>
        <v>81.789327286470254</v>
      </c>
      <c r="AD64" s="29">
        <f>VLOOKUP(Table1[[#This Row],[SEG KEY]],'17Nov24_TY'!$A$1:$M$786,13,FALSE)</f>
        <v>78.55202048693593</v>
      </c>
      <c r="AE64" s="29">
        <f>VLOOKUP(Table1[[#This Row],[SEG KEY LY]],'17Nov24_LY'!$A$1:$M$784,13,FALSE)</f>
        <v>82.982322120601538</v>
      </c>
      <c r="AF64" s="29">
        <f>VLOOKUP(Table1[[#This Row],[SEG KEY]],'10Nov24_TY   '!$A$1:$M$786,13,FALSE)</f>
        <v>79.505791462032519</v>
      </c>
      <c r="AG64" s="29">
        <f>VLOOKUP(Table1[[#This Row],[SEG KEY LY]],'10Nov24_LY   '!$A$1:$M$784,13,FALSE)</f>
        <v>82.387816740088098</v>
      </c>
      <c r="AH64" s="29">
        <f>IFERROR(VLOOKUP(Table1[[#This Row],[SEG KEY]],'03Nov24_TY   '!A192:M977,13,FALSE),0)</f>
        <v>81.659956000977814</v>
      </c>
      <c r="AI64" s="29">
        <f>IFERROR(VLOOKUP(Table1[[#This Row],[SEG KEY LY]],'03Nov24_LY    '!$A$1:$M$784,13,FALSE),0)</f>
        <v>82.220298387096705</v>
      </c>
      <c r="AJ64" s="47">
        <f>VLOOKUP(Table1[[#This Row],[SEG KEY]],'29Dec24_TY  '!$A$1:$M$786,7,FALSE)</f>
        <v>14241</v>
      </c>
      <c r="AK64" s="47">
        <f>VLOOKUP(Table1[[#This Row],[SEG KEY LY]],'29Dec24_LY'!$A$1:$M$784,7,FALSE)</f>
        <v>12991</v>
      </c>
      <c r="AL64" s="29">
        <f>VLOOKUP(Table1[[#This Row],[SEG KEY]],'22Dec24_TY '!$A$1:$M$786,7,FALSE)</f>
        <v>13606</v>
      </c>
      <c r="AM64" s="29">
        <f>VLOOKUP(Table1[[#This Row],[SEG KEY LY]],'22Dec24_LY '!$A$1:$M$486,7,FALSE)</f>
        <v>12581</v>
      </c>
      <c r="AN64" s="29">
        <f>VLOOKUP(Table1[[#This Row],[SEG KEY]],'15Dec24_TY'!$A$1:$M$786,7,FALSE)</f>
        <v>12545</v>
      </c>
      <c r="AO64" s="29">
        <f>VLOOKUP(Table1[[#This Row],[SEG KEY LY]],'15Dec24_LY'!$A$1:$M$784,7,FALSE)</f>
        <v>12051</v>
      </c>
      <c r="AP64" s="29">
        <f>VLOOKUP(Table1[[#This Row],[SEG KEY]],'08Dec24_TY'!$A$1:$M$786,7,FALSE)</f>
        <v>11228</v>
      </c>
      <c r="AQ64" s="29">
        <f>VLOOKUP(Table1[[#This Row],[SEG KEY LY]],'08Dec24_LY'!$A$1:$M$784,7,FALSE)</f>
        <v>10959</v>
      </c>
      <c r="AR64" s="29">
        <f>VLOOKUP(Table1[[#This Row],[SEG KEY]],'01Dec24_TY'!$A$1:$M$786,7,FALSE)</f>
        <v>9612</v>
      </c>
      <c r="AS64" s="29">
        <f>VLOOKUP(Table1[[#This Row],[SEG KEY LY]],'01Dec24_LY'!$A$1:$M$784,7,FALSE)</f>
        <v>9541</v>
      </c>
      <c r="AT64" s="29">
        <f>VLOOKUP(Table1[[#This Row],[SEG KEY]],'24Nov24_TY'!$A$1:$M$786,7,FALSE)</f>
        <v>8109</v>
      </c>
      <c r="AU64" s="29">
        <f>VLOOKUP(Table1[[#This Row],[SEG KEY LY]],'24Nov24_LY'!$A$1:$M$784,7,FALSE)</f>
        <v>7938</v>
      </c>
      <c r="AV64" s="29">
        <f>VLOOKUP(Table1[[#This Row],[SEG KEY]],'17Nov24_TY'!$A$1:$M$786,7,FALSE)</f>
        <v>6736</v>
      </c>
      <c r="AW64" s="29">
        <f>VLOOKUP(Table1[[#This Row],[SEG KEY LY]],'17Nov24_LY'!$A$1:$M$784,7,FALSE)</f>
        <v>6451</v>
      </c>
      <c r="AX64" s="29">
        <f>VLOOKUP(Table1[[#This Row],[SEG KEY]],'10Nov24_TY   '!$A$1:$K$786,7,FALSE)</f>
        <v>5294</v>
      </c>
      <c r="AY64" s="29">
        <f>VLOOKUP(Table1[[#This Row],[SEG KEY LY]],'10Nov24_LY   '!$A$1:$J$784,7,FALSE)</f>
        <v>5675</v>
      </c>
      <c r="AZ64" s="29">
        <f>IFERROR(VLOOKUP(Table1[[#This Row],[SEG KEY]],'03Nov24_TY   '!$A$1:$J$786,7,FALSE),0)</f>
        <v>4091</v>
      </c>
      <c r="BA64" s="29">
        <f>IFERROR(VLOOKUP(Table1[[#This Row],[SEG KEY LY]],'03Nov24_LY    '!$A$1:$J$784,7,FALSE),0)</f>
        <v>4960</v>
      </c>
    </row>
    <row r="65" spans="1:53" x14ac:dyDescent="0.25">
      <c r="A65" s="52" t="str">
        <f>Table1[[#This Row],[FROM_CITY]]&amp;Table1[[#This Row],[TO_CITY]]&amp;Table1[[#This Row],[Month]]</f>
        <v>NRTCMBDec-2024</v>
      </c>
      <c r="B65" s="52" t="str">
        <f>Table1[[#This Row],[FROM_CITY]]&amp;Table1[[#This Row],[TO_CITY]]&amp;Table1[[#This Row],[MonthM_LY]]</f>
        <v>NRTCMBDec-2023</v>
      </c>
      <c r="C65" s="44" t="s">
        <v>189</v>
      </c>
      <c r="D65" s="2">
        <v>2024</v>
      </c>
      <c r="E65" s="2" t="s">
        <v>188</v>
      </c>
      <c r="F65" t="s">
        <v>40</v>
      </c>
      <c r="G65" s="2" t="s">
        <v>10</v>
      </c>
      <c r="H65" t="s">
        <v>13</v>
      </c>
      <c r="I65">
        <v>4407</v>
      </c>
      <c r="J65">
        <v>1807206.1800000006</v>
      </c>
      <c r="K65" s="29">
        <f>VLOOKUP(Table1[[#This Row],[SEG KEY]],'29Dec24_TY  '!$A$1:$M$786,11,FALSE)</f>
        <v>30249648</v>
      </c>
      <c r="L65" s="29">
        <f>VLOOKUP(Table1[[#This Row],[SEG KEY LY]],'29Dec24_LY'!$A$1:$M$784,11,FALSE)</f>
        <v>31238064</v>
      </c>
      <c r="M65" s="55">
        <f>VLOOKUP(Table1[[#This Row],[SEG KEY]],'29Dec24_TY  '!$A$1:$M$786,12,FALSE)</f>
        <v>5.9743048249685439E-2</v>
      </c>
      <c r="N65" s="55">
        <f>VLOOKUP(Table1[[#This Row],[SEG KEY LY]],'29Dec24_LY'!$A$1:$M$784,12,FALSE)</f>
        <v>6.205541290907142E-2</v>
      </c>
      <c r="O65" s="29">
        <f>IFERROR(VLOOKUP(Table1[[#This Row],[SEG KEY LY]],'LY AVG FARE ACT'!$A$1:$G$791,5,FALSE),0)</f>
        <v>4165</v>
      </c>
      <c r="P65" s="29">
        <f>IFERROR(VLOOKUP(Table1[[#This Row],[SEG KEY LY]],'LY AVG FARE ACT'!$A$1:$F$5000,6,FALSE),0)</f>
        <v>2026574.1475352093</v>
      </c>
      <c r="Q65" s="29">
        <f>IFERROR(VLOOKUP(Table1[[#This Row],[SEG KEY LY]],'LY AVG FARE ACT'!$A$1:$G$5000,7,FALSE),0)</f>
        <v>486.5724243782015</v>
      </c>
      <c r="R65" s="47">
        <f>VLOOKUP(Table1[[#This Row],[SEG KEY]],'29Dec24_TY  '!$A$1:$M$786,13,FALSE)</f>
        <v>410.07628318584085</v>
      </c>
      <c r="S65" s="47">
        <f>VLOOKUP(Table1[[#This Row],[SEG KEY LY]],'29Dec24_LY'!$A$1:$M$784,13,FALSE)</f>
        <v>425.94835420786626</v>
      </c>
      <c r="T65" s="29">
        <f>VLOOKUP(Table1[[#This Row],[SEG KEY]],'22Dec24_TY '!$A$1:$M$786,13,FALSE)</f>
        <v>405.77695795160906</v>
      </c>
      <c r="U65" s="29">
        <f>VLOOKUP(Table1[[#This Row],[SEG KEY LY]],'22Dec24_LY '!$A$2:$M$784,13,FALSE)</f>
        <v>423.92346102449881</v>
      </c>
      <c r="V65" s="29">
        <f>VLOOKUP(Table1[[#This Row],[SEG KEY]],'15Dec24_TY'!$A$1:$M$786,13,FALSE)</f>
        <v>404.40798105682967</v>
      </c>
      <c r="W65" s="29">
        <f>VLOOKUP(Table1[[#This Row],[SEG KEY LY]],'15Dec24_LY'!$A$1:$M$784,13,FALSE)</f>
        <v>421.45111442329733</v>
      </c>
      <c r="X65" s="29">
        <f>VLOOKUP(Table1[[#This Row],[SEG KEY]],'08Dec24_TY'!$A$1:$M$786,13,FALSE)</f>
        <v>402.18549879646974</v>
      </c>
      <c r="Y65" s="29">
        <f>VLOOKUP(Table1[[#This Row],[SEG KEY LY]],'08Dec24_LY'!$A$1:$M$784,13,FALSE)</f>
        <v>416.45635647816755</v>
      </c>
      <c r="Z65" s="29">
        <f>VLOOKUP(Table1[[#This Row],[SEG KEY]],'01Dec24_TY'!$A$1:$M$786,13,FALSE)</f>
        <v>399.59399199313702</v>
      </c>
      <c r="AA65" s="29">
        <f>VLOOKUP(Table1[[#This Row],[SEG KEY LY]],'01Dec24_LY'!$A$1:$M$784,13,FALSE)</f>
        <v>414.74298125633231</v>
      </c>
      <c r="AB65" s="29">
        <f>VLOOKUP(Table1[[#This Row],[SEG KEY]],'24Nov24_TY'!$A$1:$M$786,13,FALSE)</f>
        <v>394.72549429657806</v>
      </c>
      <c r="AC65" s="29">
        <f>VLOOKUP(Table1[[#This Row],[SEG KEY LY]],'24Nov24_LY'!$A$1:$M$784,13,FALSE)</f>
        <v>411.63982113373675</v>
      </c>
      <c r="AD65" s="29">
        <f>VLOOKUP(Table1[[#This Row],[SEG KEY]],'17Nov24_TY'!$A$1:$M$786,13,FALSE)</f>
        <v>388.02301611090314</v>
      </c>
      <c r="AE65" s="29">
        <f>VLOOKUP(Table1[[#This Row],[SEG KEY LY]],'17Nov24_LY'!$A$1:$M$784,13,FALSE)</f>
        <v>406.92254699248099</v>
      </c>
      <c r="AF65" s="29">
        <f>VLOOKUP(Table1[[#This Row],[SEG KEY]],'10Nov24_TY   '!$A$1:$M$786,13,FALSE)</f>
        <v>388.38981369150781</v>
      </c>
      <c r="AG65" s="29">
        <f>VLOOKUP(Table1[[#This Row],[SEG KEY LY]],'10Nov24_LY   '!$A$1:$M$784,13,FALSE)</f>
        <v>408.23750091743085</v>
      </c>
      <c r="AH65" s="29">
        <f>IFERROR(VLOOKUP(Table1[[#This Row],[SEG KEY]],'03Nov24_TY   '!A193:M978,13,FALSE),0)</f>
        <v>403.96405076142139</v>
      </c>
      <c r="AI65" s="29">
        <f>IFERROR(VLOOKUP(Table1[[#This Row],[SEG KEY LY]],'03Nov24_LY    '!$A$1:$M$784,13,FALSE),0)</f>
        <v>415.79591723549493</v>
      </c>
      <c r="AJ65" s="47">
        <f>VLOOKUP(Table1[[#This Row],[SEG KEY]],'29Dec24_TY  '!$A$1:$M$786,7,FALSE)</f>
        <v>4407</v>
      </c>
      <c r="AK65" s="47">
        <f>VLOOKUP(Table1[[#This Row],[SEG KEY LY]],'29Dec24_LY'!$A$1:$M$784,7,FALSE)</f>
        <v>4551</v>
      </c>
      <c r="AL65" s="29">
        <f>VLOOKUP(Table1[[#This Row],[SEG KEY]],'22Dec24_TY '!$A$1:$M$786,7,FALSE)</f>
        <v>4257</v>
      </c>
      <c r="AM65" s="29">
        <f>VLOOKUP(Table1[[#This Row],[SEG KEY LY]],'22Dec24_LY '!$A$1:$M$486,7,FALSE)</f>
        <v>4490</v>
      </c>
      <c r="AN65" s="29">
        <f>VLOOKUP(Table1[[#This Row],[SEG KEY]],'15Dec24_TY'!$A$1:$M$786,7,FALSE)</f>
        <v>4012</v>
      </c>
      <c r="AO65" s="29">
        <f>VLOOKUP(Table1[[#This Row],[SEG KEY LY]],'15Dec24_LY'!$A$1:$M$784,7,FALSE)</f>
        <v>4361</v>
      </c>
      <c r="AP65" s="29">
        <f>VLOOKUP(Table1[[#This Row],[SEG KEY]],'08Dec24_TY'!$A$1:$M$786,7,FALSE)</f>
        <v>3739</v>
      </c>
      <c r="AQ65" s="29">
        <f>VLOOKUP(Table1[[#This Row],[SEG KEY LY]],'08Dec24_LY'!$A$1:$M$784,7,FALSE)</f>
        <v>4191</v>
      </c>
      <c r="AR65" s="29">
        <f>VLOOKUP(Table1[[#This Row],[SEG KEY]],'01Dec24_TY'!$A$1:$M$786,7,FALSE)</f>
        <v>3497</v>
      </c>
      <c r="AS65" s="29">
        <f>VLOOKUP(Table1[[#This Row],[SEG KEY LY]],'01Dec24_LY'!$A$1:$M$784,7,FALSE)</f>
        <v>3948</v>
      </c>
      <c r="AT65" s="29">
        <f>VLOOKUP(Table1[[#This Row],[SEG KEY]],'24Nov24_TY'!$A$1:$M$786,7,FALSE)</f>
        <v>3156</v>
      </c>
      <c r="AU65" s="29">
        <f>VLOOKUP(Table1[[#This Row],[SEG KEY LY]],'24Nov24_LY'!$A$1:$M$784,7,FALSE)</f>
        <v>3634</v>
      </c>
      <c r="AV65" s="29">
        <f>VLOOKUP(Table1[[#This Row],[SEG KEY]],'17Nov24_TY'!$A$1:$M$786,7,FALSE)</f>
        <v>2669</v>
      </c>
      <c r="AW65" s="29">
        <f>VLOOKUP(Table1[[#This Row],[SEG KEY LY]],'17Nov24_LY'!$A$1:$M$784,7,FALSE)</f>
        <v>3192</v>
      </c>
      <c r="AX65" s="29">
        <f>VLOOKUP(Table1[[#This Row],[SEG KEY]],'10Nov24_TY   '!$A$1:$K$786,7,FALSE)</f>
        <v>2308</v>
      </c>
      <c r="AY65" s="29">
        <f>VLOOKUP(Table1[[#This Row],[SEG KEY LY]],'10Nov24_LY   '!$A$1:$J$784,7,FALSE)</f>
        <v>2725</v>
      </c>
      <c r="AZ65" s="29">
        <f>IFERROR(VLOOKUP(Table1[[#This Row],[SEG KEY]],'03Nov24_TY   '!$A$1:$J$786,7,FALSE),0)</f>
        <v>1970</v>
      </c>
      <c r="BA65" s="29">
        <f>IFERROR(VLOOKUP(Table1[[#This Row],[SEG KEY LY]],'03Nov24_LY    '!$A$1:$J$784,7,FALSE),0)</f>
        <v>2344</v>
      </c>
    </row>
    <row r="66" spans="1:53" x14ac:dyDescent="0.25">
      <c r="A66" s="52" t="str">
        <f>Table1[[#This Row],[FROM_CITY]]&amp;Table1[[#This Row],[TO_CITY]]&amp;Table1[[#This Row],[Month]]</f>
        <v>RUHCMBDec-2024</v>
      </c>
      <c r="B66" s="52" t="str">
        <f>Table1[[#This Row],[FROM_CITY]]&amp;Table1[[#This Row],[TO_CITY]]&amp;Table1[[#This Row],[MonthM_LY]]</f>
        <v>RUHCMBDec-2023</v>
      </c>
      <c r="C66" s="44" t="s">
        <v>189</v>
      </c>
      <c r="D66" s="2">
        <v>2024</v>
      </c>
      <c r="E66" s="2" t="s">
        <v>188</v>
      </c>
      <c r="F66" t="s">
        <v>41</v>
      </c>
      <c r="G66" s="2" t="s">
        <v>10</v>
      </c>
      <c r="H66" t="s">
        <v>11</v>
      </c>
      <c r="I66">
        <v>6528</v>
      </c>
      <c r="J66">
        <v>1515089.8000000003</v>
      </c>
      <c r="K66" s="29">
        <f>VLOOKUP(Table1[[#This Row],[SEG KEY]],'29Dec24_TY  '!$A$1:$M$786,11,FALSE)</f>
        <v>26405760</v>
      </c>
      <c r="L66" s="29">
        <f>VLOOKUP(Table1[[#This Row],[SEG KEY LY]],'29Dec24_LY'!$A$1:$M$784,11,FALSE)</f>
        <v>23833140</v>
      </c>
      <c r="M66" s="55">
        <f>VLOOKUP(Table1[[#This Row],[SEG KEY]],'29Dec24_TY  '!$A$1:$M$786,12,FALSE)</f>
        <v>5.7377246479555985E-2</v>
      </c>
      <c r="N66" s="55">
        <f>VLOOKUP(Table1[[#This Row],[SEG KEY LY]],'29Dec24_LY'!$A$1:$M$784,12,FALSE)</f>
        <v>5.3174250644270879E-2</v>
      </c>
      <c r="O66" s="29">
        <f>IFERROR(VLOOKUP(Table1[[#This Row],[SEG KEY LY]],'LY AVG FARE ACT'!$A$1:$G$791,5,FALSE),0)</f>
        <v>5398</v>
      </c>
      <c r="P66" s="29">
        <f>IFERROR(VLOOKUP(Table1[[#This Row],[SEG KEY LY]],'LY AVG FARE ACT'!$A$1:$F$5000,6,FALSE),0)</f>
        <v>1269265.2262298451</v>
      </c>
      <c r="Q66" s="29">
        <f>IFERROR(VLOOKUP(Table1[[#This Row],[SEG KEY LY]],'LY AVG FARE ACT'!$A$1:$G$5000,7,FALSE),0)</f>
        <v>235.13620345124954</v>
      </c>
      <c r="R66" s="47">
        <f>VLOOKUP(Table1[[#This Row],[SEG KEY]],'29Dec24_TY  '!$A$1:$M$786,13,FALSE)</f>
        <v>232.09096200980397</v>
      </c>
      <c r="S66" s="47">
        <f>VLOOKUP(Table1[[#This Row],[SEG KEY LY]],'29Dec24_LY'!$A$1:$M$784,13,FALSE)</f>
        <v>215.0898438560757</v>
      </c>
      <c r="T66" s="29">
        <f>VLOOKUP(Table1[[#This Row],[SEG KEY]],'22Dec24_TY '!$A$1:$M$786,13,FALSE)</f>
        <v>228.04149571240109</v>
      </c>
      <c r="U66" s="29">
        <f>VLOOKUP(Table1[[#This Row],[SEG KEY LY]],'22Dec24_LY '!$A$2:$M$784,13,FALSE)</f>
        <v>218.98337924701528</v>
      </c>
      <c r="V66" s="29">
        <f>VLOOKUP(Table1[[#This Row],[SEG KEY]],'15Dec24_TY'!$A$1:$M$786,13,FALSE)</f>
        <v>221.71372613803246</v>
      </c>
      <c r="W66" s="29">
        <f>VLOOKUP(Table1[[#This Row],[SEG KEY LY]],'15Dec24_LY'!$A$1:$M$784,13,FALSE)</f>
        <v>218.28359868293626</v>
      </c>
      <c r="X66" s="29">
        <f>VLOOKUP(Table1[[#This Row],[SEG KEY]],'08Dec24_TY'!$A$1:$M$786,13,FALSE)</f>
        <v>214.43110568760616</v>
      </c>
      <c r="Y66" s="29">
        <f>VLOOKUP(Table1[[#This Row],[SEG KEY LY]],'08Dec24_LY'!$A$1:$M$784,13,FALSE)</f>
        <v>217.470468497577</v>
      </c>
      <c r="Z66" s="29">
        <f>VLOOKUP(Table1[[#This Row],[SEG KEY]],'01Dec24_TY'!$A$1:$M$786,13,FALSE)</f>
        <v>210.58132806525637</v>
      </c>
      <c r="AA66" s="29">
        <f>VLOOKUP(Table1[[#This Row],[SEG KEY LY]],'01Dec24_LY'!$A$1:$M$784,13,FALSE)</f>
        <v>224.08333757151962</v>
      </c>
      <c r="AB66" s="29">
        <f>VLOOKUP(Table1[[#This Row],[SEG KEY]],'24Nov24_TY'!$A$1:$M$786,13,FALSE)</f>
        <v>212.85765762822615</v>
      </c>
      <c r="AC66" s="29">
        <f>VLOOKUP(Table1[[#This Row],[SEG KEY LY]],'24Nov24_LY'!$A$1:$M$784,13,FALSE)</f>
        <v>240.37924119241177</v>
      </c>
      <c r="AD66" s="29">
        <f>VLOOKUP(Table1[[#This Row],[SEG KEY]],'17Nov24_TY'!$A$1:$M$786,13,FALSE)</f>
        <v>213.81114410134609</v>
      </c>
      <c r="AE66" s="29">
        <f>VLOOKUP(Table1[[#This Row],[SEG KEY LY]],'17Nov24_LY'!$A$1:$M$784,13,FALSE)</f>
        <v>260.15284313725471</v>
      </c>
      <c r="AF66" s="29">
        <f>VLOOKUP(Table1[[#This Row],[SEG KEY]],'10Nov24_TY   '!$A$1:$M$786,13,FALSE)</f>
        <v>217.70138657520832</v>
      </c>
      <c r="AG66" s="29">
        <f>VLOOKUP(Table1[[#This Row],[SEG KEY LY]],'10Nov24_LY   '!$A$1:$M$784,13,FALSE)</f>
        <v>292.13955615942001</v>
      </c>
      <c r="AH66" s="29">
        <f>IFERROR(VLOOKUP(Table1[[#This Row],[SEG KEY]],'03Nov24_TY   '!A194:M979,13,FALSE),0)</f>
        <v>223.39519230769235</v>
      </c>
      <c r="AI66" s="29">
        <f>IFERROR(VLOOKUP(Table1[[#This Row],[SEG KEY LY]],'03Nov24_LY    '!$A$1:$M$784,13,FALSE),0)</f>
        <v>304.45694477085789</v>
      </c>
      <c r="AJ66" s="47">
        <f>VLOOKUP(Table1[[#This Row],[SEG KEY]],'29Dec24_TY  '!$A$1:$M$786,7,FALSE)</f>
        <v>6528</v>
      </c>
      <c r="AK66" s="47">
        <f>VLOOKUP(Table1[[#This Row],[SEG KEY LY]],'29Dec24_LY'!$A$1:$M$784,7,FALSE)</f>
        <v>5892</v>
      </c>
      <c r="AL66" s="29">
        <f>VLOOKUP(Table1[[#This Row],[SEG KEY]],'22Dec24_TY '!$A$1:$M$786,7,FALSE)</f>
        <v>6064</v>
      </c>
      <c r="AM66" s="29">
        <f>VLOOKUP(Table1[[#This Row],[SEG KEY LY]],'22Dec24_LY '!$A$1:$M$486,7,FALSE)</f>
        <v>5445</v>
      </c>
      <c r="AN66" s="29">
        <f>VLOOKUP(Table1[[#This Row],[SEG KEY]],'15Dec24_TY'!$A$1:$M$786,7,FALSE)</f>
        <v>5448</v>
      </c>
      <c r="AO66" s="29">
        <f>VLOOKUP(Table1[[#This Row],[SEG KEY LY]],'15Dec24_LY'!$A$1:$M$784,7,FALSE)</f>
        <v>5163</v>
      </c>
      <c r="AP66" s="29">
        <f>VLOOKUP(Table1[[#This Row],[SEG KEY]],'08Dec24_TY'!$A$1:$M$786,7,FALSE)</f>
        <v>4712</v>
      </c>
      <c r="AQ66" s="29">
        <f>VLOOKUP(Table1[[#This Row],[SEG KEY LY]],'08Dec24_LY'!$A$1:$M$784,7,FALSE)</f>
        <v>4333</v>
      </c>
      <c r="AR66" s="29">
        <f>VLOOKUP(Table1[[#This Row],[SEG KEY]],'01Dec24_TY'!$A$1:$M$786,7,FALSE)</f>
        <v>3923</v>
      </c>
      <c r="AS66" s="29">
        <f>VLOOKUP(Table1[[#This Row],[SEG KEY LY]],'01Dec24_LY'!$A$1:$M$784,7,FALSE)</f>
        <v>3146</v>
      </c>
      <c r="AT66" s="29">
        <f>VLOOKUP(Table1[[#This Row],[SEG KEY]],'24Nov24_TY'!$A$1:$M$786,7,FALSE)</f>
        <v>3061</v>
      </c>
      <c r="AU66" s="29">
        <f>VLOOKUP(Table1[[#This Row],[SEG KEY LY]],'24Nov24_LY'!$A$1:$M$784,7,FALSE)</f>
        <v>2214</v>
      </c>
      <c r="AV66" s="29">
        <f>VLOOKUP(Table1[[#This Row],[SEG KEY]],'17Nov24_TY'!$A$1:$M$786,7,FALSE)</f>
        <v>2526</v>
      </c>
      <c r="AW66" s="29">
        <f>VLOOKUP(Table1[[#This Row],[SEG KEY LY]],'17Nov24_LY'!$A$1:$M$784,7,FALSE)</f>
        <v>1632</v>
      </c>
      <c r="AX66" s="29">
        <f>VLOOKUP(Table1[[#This Row],[SEG KEY]],'10Nov24_TY   '!$A$1:$K$786,7,FALSE)</f>
        <v>2041</v>
      </c>
      <c r="AY66" s="29">
        <f>VLOOKUP(Table1[[#This Row],[SEG KEY LY]],'10Nov24_LY   '!$A$1:$J$784,7,FALSE)</f>
        <v>1104</v>
      </c>
      <c r="AZ66" s="29">
        <f>IFERROR(VLOOKUP(Table1[[#This Row],[SEG KEY]],'03Nov24_TY   '!$A$1:$J$786,7,FALSE),0)</f>
        <v>1560</v>
      </c>
      <c r="BA66" s="29">
        <f>IFERROR(VLOOKUP(Table1[[#This Row],[SEG KEY LY]],'03Nov24_LY    '!$A$1:$J$784,7,FALSE),0)</f>
        <v>851</v>
      </c>
    </row>
    <row r="67" spans="1:53" x14ac:dyDescent="0.25">
      <c r="A67" s="52" t="str">
        <f>Table1[[#This Row],[FROM_CITY]]&amp;Table1[[#This Row],[TO_CITY]]&amp;Table1[[#This Row],[Month]]</f>
        <v>SINCMBDec-2024</v>
      </c>
      <c r="B67" s="52" t="str">
        <f>Table1[[#This Row],[FROM_CITY]]&amp;Table1[[#This Row],[TO_CITY]]&amp;Table1[[#This Row],[MonthM_LY]]</f>
        <v>SINCMBDec-2023</v>
      </c>
      <c r="C67" s="44" t="s">
        <v>189</v>
      </c>
      <c r="D67" s="2">
        <v>2024</v>
      </c>
      <c r="E67" s="2" t="s">
        <v>188</v>
      </c>
      <c r="F67" t="s">
        <v>42</v>
      </c>
      <c r="G67" s="2" t="s">
        <v>10</v>
      </c>
      <c r="H67" t="s">
        <v>13</v>
      </c>
      <c r="I67">
        <v>4348</v>
      </c>
      <c r="J67">
        <v>1066432.3700000003</v>
      </c>
      <c r="K67" s="29">
        <f>VLOOKUP(Table1[[#This Row],[SEG KEY]],'29Dec24_TY  '!$A$1:$M$786,11,FALSE)</f>
        <v>11952652</v>
      </c>
      <c r="L67" s="29">
        <f>VLOOKUP(Table1[[#This Row],[SEG KEY LY]],'29Dec24_LY'!$A$1:$M$784,11,FALSE)</f>
        <v>13538825</v>
      </c>
      <c r="M67" s="55">
        <f>VLOOKUP(Table1[[#This Row],[SEG KEY]],'29Dec24_TY  '!$A$1:$M$786,12,FALSE)</f>
        <v>8.9221402078802289E-2</v>
      </c>
      <c r="N67" s="55">
        <f>VLOOKUP(Table1[[#This Row],[SEG KEY LY]],'29Dec24_LY'!$A$1:$M$784,12,FALSE)</f>
        <v>9.8432332200172376E-2</v>
      </c>
      <c r="O67" s="29">
        <f>IFERROR(VLOOKUP(Table1[[#This Row],[SEG KEY LY]],'LY AVG FARE ACT'!$A$1:$G$791,5,FALSE),0)</f>
        <v>8757</v>
      </c>
      <c r="P67" s="29">
        <f>IFERROR(VLOOKUP(Table1[[#This Row],[SEG KEY LY]],'LY AVG FARE ACT'!$A$1:$F$5000,6,FALSE),0)</f>
        <v>2390979.325486267</v>
      </c>
      <c r="Q67" s="29">
        <f>IFERROR(VLOOKUP(Table1[[#This Row],[SEG KEY LY]],'LY AVG FARE ACT'!$A$1:$G$5000,7,FALSE),0)</f>
        <v>273.03635097479355</v>
      </c>
      <c r="R67" s="47">
        <f>VLOOKUP(Table1[[#This Row],[SEG KEY]],'29Dec24_TY  '!$A$1:$M$786,13,FALSE)</f>
        <v>245.2696343146275</v>
      </c>
      <c r="S67" s="47">
        <f>VLOOKUP(Table1[[#This Row],[SEG KEY LY]],'29Dec24_LY'!$A$1:$M$784,13,FALSE)</f>
        <v>270.59048121827385</v>
      </c>
      <c r="T67" s="29">
        <f>VLOOKUP(Table1[[#This Row],[SEG KEY]],'22Dec24_TY '!$A$1:$M$786,13,FALSE)</f>
        <v>243.44127511961725</v>
      </c>
      <c r="U67" s="29">
        <f>VLOOKUP(Table1[[#This Row],[SEG KEY LY]],'22Dec24_LY '!$A$2:$M$784,13,FALSE)</f>
        <v>269.39038947586482</v>
      </c>
      <c r="V67" s="29">
        <f>VLOOKUP(Table1[[#This Row],[SEG KEY]],'15Dec24_TY'!$A$1:$M$786,13,FALSE)</f>
        <v>239.29662056367434</v>
      </c>
      <c r="W67" s="29">
        <f>VLOOKUP(Table1[[#This Row],[SEG KEY LY]],'15Dec24_LY'!$A$1:$M$784,13,FALSE)</f>
        <v>266.30529208134999</v>
      </c>
      <c r="X67" s="29">
        <f>VLOOKUP(Table1[[#This Row],[SEG KEY]],'08Dec24_TY'!$A$1:$M$786,13,FALSE)</f>
        <v>233.94197195704066</v>
      </c>
      <c r="Y67" s="29">
        <f>VLOOKUP(Table1[[#This Row],[SEG KEY LY]],'08Dec24_LY'!$A$1:$M$784,13,FALSE)</f>
        <v>258.54395673412404</v>
      </c>
      <c r="Z67" s="29">
        <f>VLOOKUP(Table1[[#This Row],[SEG KEY]],'01Dec24_TY'!$A$1:$M$786,13,FALSE)</f>
        <v>226.83123234463284</v>
      </c>
      <c r="AA67" s="29">
        <f>VLOOKUP(Table1[[#This Row],[SEG KEY LY]],'01Dec24_LY'!$A$1:$M$784,13,FALSE)</f>
        <v>252.90624283480963</v>
      </c>
      <c r="AB67" s="29">
        <f>VLOOKUP(Table1[[#This Row],[SEG KEY]],'24Nov24_TY'!$A$1:$M$786,13,FALSE)</f>
        <v>228.49095581988095</v>
      </c>
      <c r="AC67" s="29">
        <f>VLOOKUP(Table1[[#This Row],[SEG KEY LY]],'24Nov24_LY'!$A$1:$M$784,13,FALSE)</f>
        <v>253.39472800000001</v>
      </c>
      <c r="AD67" s="29">
        <f>VLOOKUP(Table1[[#This Row],[SEG KEY]],'17Nov24_TY'!$A$1:$M$786,13,FALSE)</f>
        <v>225.66975126903534</v>
      </c>
      <c r="AE67" s="29">
        <f>VLOOKUP(Table1[[#This Row],[SEG KEY LY]],'17Nov24_LY'!$A$1:$M$784,13,FALSE)</f>
        <v>251.91092801903622</v>
      </c>
      <c r="AF67" s="29">
        <f>VLOOKUP(Table1[[#This Row],[SEG KEY]],'10Nov24_TY   '!$A$1:$M$786,13,FALSE)</f>
        <v>228.53551580202742</v>
      </c>
      <c r="AG67" s="29">
        <f>VLOOKUP(Table1[[#This Row],[SEG KEY LY]],'10Nov24_LY   '!$A$1:$M$784,13,FALSE)</f>
        <v>247.47508626410081</v>
      </c>
      <c r="AH67" s="29">
        <f>IFERROR(VLOOKUP(Table1[[#This Row],[SEG KEY]],'03Nov24_TY   '!A195:M980,13,FALSE),0)</f>
        <v>227.18041804910408</v>
      </c>
      <c r="AI67" s="29">
        <f>IFERROR(VLOOKUP(Table1[[#This Row],[SEG KEY LY]],'03Nov24_LY    '!$A$1:$M$784,13,FALSE),0)</f>
        <v>244.44865229110513</v>
      </c>
      <c r="AJ67" s="47">
        <f>VLOOKUP(Table1[[#This Row],[SEG KEY]],'29Dec24_TY  '!$A$1:$M$786,7,FALSE)</f>
        <v>4348</v>
      </c>
      <c r="AK67" s="47">
        <f>VLOOKUP(Table1[[#This Row],[SEG KEY LY]],'29Dec24_LY'!$A$1:$M$784,7,FALSE)</f>
        <v>4925</v>
      </c>
      <c r="AL67" s="29">
        <f>VLOOKUP(Table1[[#This Row],[SEG KEY]],'22Dec24_TY '!$A$1:$M$786,7,FALSE)</f>
        <v>4180</v>
      </c>
      <c r="AM67" s="29">
        <f>VLOOKUP(Table1[[#This Row],[SEG KEY LY]],'22Dec24_LY '!$A$1:$M$486,7,FALSE)</f>
        <v>4827</v>
      </c>
      <c r="AN67" s="29">
        <f>VLOOKUP(Table1[[#This Row],[SEG KEY]],'15Dec24_TY'!$A$1:$M$786,7,FALSE)</f>
        <v>3832</v>
      </c>
      <c r="AO67" s="29">
        <f>VLOOKUP(Table1[[#This Row],[SEG KEY LY]],'15Dec24_LY'!$A$1:$M$784,7,FALSE)</f>
        <v>4622</v>
      </c>
      <c r="AP67" s="29">
        <f>VLOOKUP(Table1[[#This Row],[SEG KEY]],'08Dec24_TY'!$A$1:$M$786,7,FALSE)</f>
        <v>3352</v>
      </c>
      <c r="AQ67" s="29">
        <f>VLOOKUP(Table1[[#This Row],[SEG KEY LY]],'08Dec24_LY'!$A$1:$M$784,7,FALSE)</f>
        <v>4299</v>
      </c>
      <c r="AR67" s="29">
        <f>VLOOKUP(Table1[[#This Row],[SEG KEY]],'01Dec24_TY'!$A$1:$M$786,7,FALSE)</f>
        <v>2832</v>
      </c>
      <c r="AS67" s="29">
        <f>VLOOKUP(Table1[[#This Row],[SEG KEY LY]],'01Dec24_LY'!$A$1:$M$784,7,FALSE)</f>
        <v>3838</v>
      </c>
      <c r="AT67" s="29">
        <f>VLOOKUP(Table1[[#This Row],[SEG KEY]],'24Nov24_TY'!$A$1:$M$786,7,FALSE)</f>
        <v>2354</v>
      </c>
      <c r="AU67" s="29">
        <f>VLOOKUP(Table1[[#This Row],[SEG KEY LY]],'24Nov24_LY'!$A$1:$M$784,7,FALSE)</f>
        <v>3750</v>
      </c>
      <c r="AV67" s="29">
        <f>VLOOKUP(Table1[[#This Row],[SEG KEY]],'17Nov24_TY'!$A$1:$M$786,7,FALSE)</f>
        <v>1970</v>
      </c>
      <c r="AW67" s="29">
        <f>VLOOKUP(Table1[[#This Row],[SEG KEY LY]],'17Nov24_LY'!$A$1:$M$784,7,FALSE)</f>
        <v>3362</v>
      </c>
      <c r="AX67" s="29">
        <f>VLOOKUP(Table1[[#This Row],[SEG KEY]],'10Nov24_TY   '!$A$1:$K$786,7,FALSE)</f>
        <v>1677</v>
      </c>
      <c r="AY67" s="29">
        <f>VLOOKUP(Table1[[#This Row],[SEG KEY LY]],'10Nov24_LY   '!$A$1:$J$784,7,FALSE)</f>
        <v>3014</v>
      </c>
      <c r="AZ67" s="29">
        <f>IFERROR(VLOOKUP(Table1[[#This Row],[SEG KEY]],'03Nov24_TY   '!$A$1:$J$786,7,FALSE),0)</f>
        <v>1507</v>
      </c>
      <c r="BA67" s="29">
        <f>IFERROR(VLOOKUP(Table1[[#This Row],[SEG KEY LY]],'03Nov24_LY    '!$A$1:$J$784,7,FALSE),0)</f>
        <v>2597</v>
      </c>
    </row>
    <row r="68" spans="1:53" x14ac:dyDescent="0.25">
      <c r="A68" s="52" t="str">
        <f>Table1[[#This Row],[FROM_CITY]]&amp;Table1[[#This Row],[TO_CITY]]&amp;Table1[[#This Row],[Month]]</f>
        <v>SYDCMBDec-2024</v>
      </c>
      <c r="B68" s="52" t="str">
        <f>Table1[[#This Row],[FROM_CITY]]&amp;Table1[[#This Row],[TO_CITY]]&amp;Table1[[#This Row],[MonthM_LY]]</f>
        <v>SYDCMBDec-2023</v>
      </c>
      <c r="C68" s="44" t="s">
        <v>189</v>
      </c>
      <c r="D68" s="2">
        <v>2024</v>
      </c>
      <c r="E68" s="2" t="s">
        <v>188</v>
      </c>
      <c r="F68" t="s">
        <v>53</v>
      </c>
      <c r="G68" s="2" t="s">
        <v>10</v>
      </c>
      <c r="H68" t="s">
        <v>13</v>
      </c>
      <c r="I68">
        <v>5085</v>
      </c>
      <c r="J68">
        <v>3201247.6699999962</v>
      </c>
      <c r="K68" s="29">
        <f>VLOOKUP(Table1[[#This Row],[SEG KEY]],'29Dec24_TY  '!$A$1:$M$786,11,FALSE)</f>
        <v>44514090</v>
      </c>
      <c r="L68" s="29">
        <f>VLOOKUP(Table1[[#This Row],[SEG KEY LY]],'29Dec24_LY'!$A$1:$M$784,11,FALSE)</f>
        <v>34420728</v>
      </c>
      <c r="M68" s="55">
        <f>VLOOKUP(Table1[[#This Row],[SEG KEY]],'29Dec24_TY  '!$A$1:$M$786,12,FALSE)</f>
        <v>7.1915379377630678E-2</v>
      </c>
      <c r="N68" s="55">
        <f>VLOOKUP(Table1[[#This Row],[SEG KEY LY]],'29Dec24_LY'!$A$1:$M$784,12,FALSE)</f>
        <v>7.5894904372737257E-2</v>
      </c>
      <c r="O68" s="29">
        <f>IFERROR(VLOOKUP(Table1[[#This Row],[SEG KEY LY]],'LY AVG FARE ACT'!$A$1:$G$791,5,FALSE),0)</f>
        <v>3795</v>
      </c>
      <c r="P68" s="29">
        <f>IFERROR(VLOOKUP(Table1[[#This Row],[SEG KEY LY]],'LY AVG FARE ACT'!$A$1:$F$5000,6,FALSE),0)</f>
        <v>2624496.5875329589</v>
      </c>
      <c r="Q68" s="29">
        <f>IFERROR(VLOOKUP(Table1[[#This Row],[SEG KEY LY]],'LY AVG FARE ACT'!$A$1:$G$5000,7,FALSE),0)</f>
        <v>691.56695323661631</v>
      </c>
      <c r="R68" s="47">
        <f>VLOOKUP(Table1[[#This Row],[SEG KEY]],'29Dec24_TY  '!$A$1:$M$786,13,FALSE)</f>
        <v>629.54723107177904</v>
      </c>
      <c r="S68" s="47">
        <f>VLOOKUP(Table1[[#This Row],[SEG KEY LY]],'29Dec24_LY'!$A$1:$M$784,13,FALSE)</f>
        <v>664.38399287894197</v>
      </c>
      <c r="T68" s="29">
        <f>VLOOKUP(Table1[[#This Row],[SEG KEY]],'22Dec24_TY '!$A$1:$M$786,13,FALSE)</f>
        <v>628.65405306122386</v>
      </c>
      <c r="U68" s="29">
        <f>VLOOKUP(Table1[[#This Row],[SEG KEY LY]],'22Dec24_LY '!$A$2:$M$784,13,FALSE)</f>
        <v>663.86022107969154</v>
      </c>
      <c r="V68" s="29">
        <f>VLOOKUP(Table1[[#This Row],[SEG KEY]],'15Dec24_TY'!$A$1:$M$786,13,FALSE)</f>
        <v>623.34297216910932</v>
      </c>
      <c r="W68" s="29">
        <f>VLOOKUP(Table1[[#This Row],[SEG KEY LY]],'15Dec24_LY'!$A$1:$M$784,13,FALSE)</f>
        <v>661.44132583681983</v>
      </c>
      <c r="X68" s="29">
        <f>VLOOKUP(Table1[[#This Row],[SEG KEY]],'08Dec24_TY'!$A$1:$M$786,13,FALSE)</f>
        <v>620.99914055505735</v>
      </c>
      <c r="Y68" s="29">
        <f>VLOOKUP(Table1[[#This Row],[SEG KEY LY]],'08Dec24_LY'!$A$1:$M$784,13,FALSE)</f>
        <v>662.33436734693896</v>
      </c>
      <c r="Z68" s="29">
        <f>VLOOKUP(Table1[[#This Row],[SEG KEY]],'01Dec24_TY'!$A$1:$M$786,13,FALSE)</f>
        <v>626.55038413569412</v>
      </c>
      <c r="AA68" s="29">
        <f>VLOOKUP(Table1[[#This Row],[SEG KEY LY]],'01Dec24_LY'!$A$1:$M$784,13,FALSE)</f>
        <v>669.10488392339005</v>
      </c>
      <c r="AB68" s="29">
        <f>VLOOKUP(Table1[[#This Row],[SEG KEY]],'24Nov24_TY'!$A$1:$M$786,13,FALSE)</f>
        <v>628.67879817987159</v>
      </c>
      <c r="AC68" s="29">
        <f>VLOOKUP(Table1[[#This Row],[SEG KEY LY]],'24Nov24_LY'!$A$1:$M$784,13,FALSE)</f>
        <v>668.30246913580299</v>
      </c>
      <c r="AD68" s="29">
        <f>VLOOKUP(Table1[[#This Row],[SEG KEY]],'17Nov24_TY'!$A$1:$M$786,13,FALSE)</f>
        <v>624.48935341254492</v>
      </c>
      <c r="AE68" s="29">
        <f>VLOOKUP(Table1[[#This Row],[SEG KEY LY]],'17Nov24_LY'!$A$1:$M$784,13,FALSE)</f>
        <v>669.13292203806043</v>
      </c>
      <c r="AF68" s="29">
        <f>VLOOKUP(Table1[[#This Row],[SEG KEY]],'10Nov24_TY   '!$A$1:$M$786,13,FALSE)</f>
        <v>620.76346640427334</v>
      </c>
      <c r="AG68" s="29">
        <f>VLOOKUP(Table1[[#This Row],[SEG KEY LY]],'10Nov24_LY   '!$A$1:$M$784,13,FALSE)</f>
        <v>667.60770236612746</v>
      </c>
      <c r="AH68" s="29">
        <f>IFERROR(VLOOKUP(Table1[[#This Row],[SEG KEY]],'03Nov24_TY   '!A196:M981,13,FALSE),0)</f>
        <v>615.17853707414815</v>
      </c>
      <c r="AI68" s="29">
        <f>IFERROR(VLOOKUP(Table1[[#This Row],[SEG KEY LY]],'03Nov24_LY    '!$A$1:$M$784,13,FALSE),0)</f>
        <v>666.31945604048133</v>
      </c>
      <c r="AJ68" s="47">
        <f>VLOOKUP(Table1[[#This Row],[SEG KEY]],'29Dec24_TY  '!$A$1:$M$786,7,FALSE)</f>
        <v>5085</v>
      </c>
      <c r="AK68" s="47">
        <f>VLOOKUP(Table1[[#This Row],[SEG KEY LY]],'29Dec24_LY'!$A$1:$M$784,7,FALSE)</f>
        <v>3932</v>
      </c>
      <c r="AL68" s="29">
        <f>VLOOKUP(Table1[[#This Row],[SEG KEY]],'22Dec24_TY '!$A$1:$M$786,7,FALSE)</f>
        <v>4900</v>
      </c>
      <c r="AM68" s="29">
        <f>VLOOKUP(Table1[[#This Row],[SEG KEY LY]],'22Dec24_LY '!$A$1:$M$486,7,FALSE)</f>
        <v>3890</v>
      </c>
      <c r="AN68" s="29">
        <f>VLOOKUP(Table1[[#This Row],[SEG KEY]],'15Dec24_TY'!$A$1:$M$786,7,FALSE)</f>
        <v>4707</v>
      </c>
      <c r="AO68" s="29">
        <f>VLOOKUP(Table1[[#This Row],[SEG KEY LY]],'15Dec24_LY'!$A$1:$M$784,7,FALSE)</f>
        <v>3824</v>
      </c>
      <c r="AP68" s="29">
        <f>VLOOKUP(Table1[[#This Row],[SEG KEY]],'08Dec24_TY'!$A$1:$M$786,7,FALSE)</f>
        <v>4468</v>
      </c>
      <c r="AQ68" s="29">
        <f>VLOOKUP(Table1[[#This Row],[SEG KEY LY]],'08Dec24_LY'!$A$1:$M$784,7,FALSE)</f>
        <v>3675</v>
      </c>
      <c r="AR68" s="29">
        <f>VLOOKUP(Table1[[#This Row],[SEG KEY]],'01Dec24_TY'!$A$1:$M$786,7,FALSE)</f>
        <v>4009</v>
      </c>
      <c r="AS68" s="29">
        <f>VLOOKUP(Table1[[#This Row],[SEG KEY LY]],'01Dec24_LY'!$A$1:$M$784,7,FALSE)</f>
        <v>3446</v>
      </c>
      <c r="AT68" s="29">
        <f>VLOOKUP(Table1[[#This Row],[SEG KEY]],'24Nov24_TY'!$A$1:$M$786,7,FALSE)</f>
        <v>3736</v>
      </c>
      <c r="AU68" s="29">
        <f>VLOOKUP(Table1[[#This Row],[SEG KEY LY]],'24Nov24_LY'!$A$1:$M$784,7,FALSE)</f>
        <v>3321</v>
      </c>
      <c r="AV68" s="29">
        <f>VLOOKUP(Table1[[#This Row],[SEG KEY]],'17Nov24_TY'!$A$1:$M$786,7,FALSE)</f>
        <v>3619</v>
      </c>
      <c r="AW68" s="29">
        <f>VLOOKUP(Table1[[#This Row],[SEG KEY LY]],'17Nov24_LY'!$A$1:$M$784,7,FALSE)</f>
        <v>3258</v>
      </c>
      <c r="AX68" s="29">
        <f>VLOOKUP(Table1[[#This Row],[SEG KEY]],'10Nov24_TY   '!$A$1:$K$786,7,FALSE)</f>
        <v>3557</v>
      </c>
      <c r="AY68" s="29">
        <f>VLOOKUP(Table1[[#This Row],[SEG KEY LY]],'10Nov24_LY   '!$A$1:$J$784,7,FALSE)</f>
        <v>3212</v>
      </c>
      <c r="AZ68" s="29">
        <f>IFERROR(VLOOKUP(Table1[[#This Row],[SEG KEY]],'03Nov24_TY   '!$A$1:$J$786,7,FALSE),0)</f>
        <v>3493</v>
      </c>
      <c r="BA68" s="29">
        <f>IFERROR(VLOOKUP(Table1[[#This Row],[SEG KEY LY]],'03Nov24_LY    '!$A$1:$J$784,7,FALSE),0)</f>
        <v>3162</v>
      </c>
    </row>
    <row r="69" spans="1:53" x14ac:dyDescent="0.25">
      <c r="A69" s="52" t="str">
        <f>Table1[[#This Row],[FROM_CITY]]&amp;Table1[[#This Row],[TO_CITY]]&amp;Table1[[#This Row],[Month]]</f>
        <v>TRVCMBDec-2024</v>
      </c>
      <c r="B69" s="52" t="str">
        <f>Table1[[#This Row],[FROM_CITY]]&amp;Table1[[#This Row],[TO_CITY]]&amp;Table1[[#This Row],[MonthM_LY]]</f>
        <v>TRVCMBDec-2023</v>
      </c>
      <c r="C69" s="44" t="s">
        <v>189</v>
      </c>
      <c r="D69" s="2">
        <v>2024</v>
      </c>
      <c r="E69" s="2" t="s">
        <v>188</v>
      </c>
      <c r="F69" t="s">
        <v>43</v>
      </c>
      <c r="G69" s="2" t="s">
        <v>10</v>
      </c>
      <c r="H69" t="s">
        <v>15</v>
      </c>
      <c r="I69">
        <v>2181</v>
      </c>
      <c r="J69">
        <v>124273.52999999991</v>
      </c>
      <c r="K69" s="29">
        <f>VLOOKUP(Table1[[#This Row],[SEG KEY]],'29Dec24_TY  '!$A$1:$M$786,11,FALSE)</f>
        <v>798246</v>
      </c>
      <c r="L69" s="29">
        <f>VLOOKUP(Table1[[#This Row],[SEG KEY LY]],'29Dec24_LY'!$A$1:$M$784,11,FALSE)</f>
        <v>1009428</v>
      </c>
      <c r="M69" s="55">
        <f>VLOOKUP(Table1[[#This Row],[SEG KEY]],'29Dec24_TY  '!$A$1:$M$786,12,FALSE)</f>
        <v>0.15568324802128655</v>
      </c>
      <c r="N69" s="55">
        <f>VLOOKUP(Table1[[#This Row],[SEG KEY LY]],'29Dec24_LY'!$A$1:$M$784,12,FALSE)</f>
        <v>0.14105317070657838</v>
      </c>
      <c r="O69" s="29">
        <f>IFERROR(VLOOKUP(Table1[[#This Row],[SEG KEY LY]],'LY AVG FARE ACT'!$A$1:$G$5000,5,FALSE),0)</f>
        <v>2701</v>
      </c>
      <c r="P69" s="29">
        <f>IFERROR(VLOOKUP(Table1[[#This Row],[SEG KEY LY]],'LY AVG FARE ACT'!$A$1:$F$5000,6,FALSE),0)</f>
        <v>158913.63215062182</v>
      </c>
      <c r="Q69" s="29">
        <f>IFERROR(VLOOKUP(Table1[[#This Row],[SEG KEY LY]],'LY AVG FARE ACT'!$A$1:$G$5000,7,FALSE),0)</f>
        <v>58.835110015039547</v>
      </c>
      <c r="R69" s="47">
        <f>VLOOKUP(Table1[[#This Row],[SEG KEY]],'29Dec24_TY  '!$A$1:$M$786,13,FALSE)</f>
        <v>56.980068775790883</v>
      </c>
      <c r="S69" s="47">
        <f>VLOOKUP(Table1[[#This Row],[SEG KEY LY]],'29Dec24_LY'!$A$1:$M$784,13,FALSE)</f>
        <v>51.625460478607692</v>
      </c>
      <c r="T69" s="29">
        <f>VLOOKUP(Table1[[#This Row],[SEG KEY]],'22Dec24_TY '!$A$1:$M$786,13,FALSE)</f>
        <v>56.094622950819634</v>
      </c>
      <c r="U69" s="29">
        <f>VLOOKUP(Table1[[#This Row],[SEG KEY LY]],'22Dec24_LY '!$A$2:$M$784,13,FALSE)</f>
        <v>49.870550149700627</v>
      </c>
      <c r="V69" s="29">
        <f>VLOOKUP(Table1[[#This Row],[SEG KEY]],'15Dec24_TY'!$A$1:$M$786,13,FALSE)</f>
        <v>54.590529233870953</v>
      </c>
      <c r="W69" s="29">
        <f>VLOOKUP(Table1[[#This Row],[SEG KEY LY]],'15Dec24_LY'!$A$1:$M$784,13,FALSE)</f>
        <v>50.053237317282893</v>
      </c>
      <c r="X69" s="29">
        <f>VLOOKUP(Table1[[#This Row],[SEG KEY]],'08Dec24_TY'!$A$1:$M$786,13,FALSE)</f>
        <v>56.112394957983156</v>
      </c>
      <c r="Y69" s="29">
        <f>VLOOKUP(Table1[[#This Row],[SEG KEY LY]],'08Dec24_LY'!$A$1:$M$784,13,FALSE)</f>
        <v>50.470362473347542</v>
      </c>
      <c r="Z69" s="29">
        <f>VLOOKUP(Table1[[#This Row],[SEG KEY]],'01Dec24_TY'!$A$1:$M$786,13,FALSE)</f>
        <v>58.753695976155001</v>
      </c>
      <c r="AA69" s="29">
        <f>VLOOKUP(Table1[[#This Row],[SEG KEY LY]],'01Dec24_LY'!$A$1:$M$784,13,FALSE)</f>
        <v>52.916645213193824</v>
      </c>
      <c r="AB69" s="29">
        <f>VLOOKUP(Table1[[#This Row],[SEG KEY]],'24Nov24_TY'!$A$1:$M$786,13,FALSE)</f>
        <v>58.602500000000006</v>
      </c>
      <c r="AC69" s="29">
        <f>VLOOKUP(Table1[[#This Row],[SEG KEY LY]],'24Nov24_LY'!$A$1:$M$784,13,FALSE)</f>
        <v>57.817254437869813</v>
      </c>
      <c r="AD69" s="29">
        <f>VLOOKUP(Table1[[#This Row],[SEG KEY]],'17Nov24_TY'!$A$1:$M$786,13,FALSE)</f>
        <v>58.48545562130181</v>
      </c>
      <c r="AE69" s="29">
        <f>VLOOKUP(Table1[[#This Row],[SEG KEY LY]],'17Nov24_LY'!$A$1:$M$784,13,FALSE)</f>
        <v>61.136452119309261</v>
      </c>
      <c r="AF69" s="29">
        <f>VLOOKUP(Table1[[#This Row],[SEG KEY]],'10Nov24_TY   '!$A$1:$M$786,13,FALSE)</f>
        <v>60.730111265646741</v>
      </c>
      <c r="AG69" s="29">
        <f>VLOOKUP(Table1[[#This Row],[SEG KEY LY]],'10Nov24_LY   '!$A$1:$M$784,13,FALSE)</f>
        <v>62.020881763527058</v>
      </c>
      <c r="AH69" s="29">
        <f>IFERROR(VLOOKUP(Table1[[#This Row],[SEG KEY]],'03Nov24_TY   '!A197:M982,13,FALSE),0)</f>
        <v>58.30993243243244</v>
      </c>
      <c r="AI69" s="29">
        <f>IFERROR(VLOOKUP(Table1[[#This Row],[SEG KEY LY]],'03Nov24_LY    '!$A$1:$M$784,13,FALSE),0)</f>
        <v>62.49414351851857</v>
      </c>
      <c r="AJ69" s="47">
        <f>VLOOKUP(Table1[[#This Row],[SEG KEY]],'29Dec24_TY  '!$A$1:$M$786,7,FALSE)</f>
        <v>2181</v>
      </c>
      <c r="AK69" s="47">
        <f>VLOOKUP(Table1[[#This Row],[SEG KEY LY]],'29Dec24_LY'!$A$1:$M$784,7,FALSE)</f>
        <v>2758</v>
      </c>
      <c r="AL69" s="29">
        <f>VLOOKUP(Table1[[#This Row],[SEG KEY]],'22Dec24_TY '!$A$1:$M$786,7,FALSE)</f>
        <v>2135</v>
      </c>
      <c r="AM69" s="29">
        <f>VLOOKUP(Table1[[#This Row],[SEG KEY LY]],'22Dec24_LY '!$A$1:$M$486,7,FALSE)</f>
        <v>2672</v>
      </c>
      <c r="AN69" s="29">
        <f>VLOOKUP(Table1[[#This Row],[SEG KEY]],'15Dec24_TY'!$A$1:$M$786,7,FALSE)</f>
        <v>1984</v>
      </c>
      <c r="AO69" s="29">
        <f>VLOOKUP(Table1[[#This Row],[SEG KEY LY]],'15Dec24_LY'!$A$1:$M$784,7,FALSE)</f>
        <v>2326</v>
      </c>
      <c r="AP69" s="29">
        <f>VLOOKUP(Table1[[#This Row],[SEG KEY]],'08Dec24_TY'!$A$1:$M$786,7,FALSE)</f>
        <v>1666</v>
      </c>
      <c r="AQ69" s="29">
        <f>VLOOKUP(Table1[[#This Row],[SEG KEY LY]],'08Dec24_LY'!$A$1:$M$784,7,FALSE)</f>
        <v>1876</v>
      </c>
      <c r="AR69" s="29">
        <f>VLOOKUP(Table1[[#This Row],[SEG KEY]],'01Dec24_TY'!$A$1:$M$786,7,FALSE)</f>
        <v>1342</v>
      </c>
      <c r="AS69" s="29">
        <f>VLOOKUP(Table1[[#This Row],[SEG KEY LY]],'01Dec24_LY'!$A$1:$M$784,7,FALSE)</f>
        <v>1243</v>
      </c>
      <c r="AT69" s="29">
        <f>VLOOKUP(Table1[[#This Row],[SEG KEY]],'24Nov24_TY'!$A$1:$M$786,7,FALSE)</f>
        <v>1052</v>
      </c>
      <c r="AU69" s="29">
        <f>VLOOKUP(Table1[[#This Row],[SEG KEY LY]],'24Nov24_LY'!$A$1:$M$784,7,FALSE)</f>
        <v>845</v>
      </c>
      <c r="AV69" s="29">
        <f>VLOOKUP(Table1[[#This Row],[SEG KEY]],'17Nov24_TY'!$A$1:$M$786,7,FALSE)</f>
        <v>845</v>
      </c>
      <c r="AW69" s="29">
        <f>VLOOKUP(Table1[[#This Row],[SEG KEY LY]],'17Nov24_LY'!$A$1:$M$784,7,FALSE)</f>
        <v>637</v>
      </c>
      <c r="AX69" s="29">
        <f>VLOOKUP(Table1[[#This Row],[SEG KEY]],'10Nov24_TY   '!$A$1:$K$786,7,FALSE)</f>
        <v>719</v>
      </c>
      <c r="AY69" s="29">
        <f>VLOOKUP(Table1[[#This Row],[SEG KEY LY]],'10Nov24_LY   '!$A$1:$J$784,7,FALSE)</f>
        <v>499</v>
      </c>
      <c r="AZ69" s="29">
        <f>IFERROR(VLOOKUP(Table1[[#This Row],[SEG KEY]],'03Nov24_TY   '!$A$1:$J$786,7,FALSE),0)</f>
        <v>592</v>
      </c>
      <c r="BA69" s="29">
        <f>IFERROR(VLOOKUP(Table1[[#This Row],[SEG KEY LY]],'03Nov24_LY    '!$A$1:$J$784,7,FALSE),0)</f>
        <v>432</v>
      </c>
    </row>
    <row r="70" spans="1:53" x14ac:dyDescent="0.25">
      <c r="A70" s="52" t="str">
        <f>Table1[[#This Row],[FROM_CITY]]&amp;Table1[[#This Row],[TO_CITY]]&amp;Table1[[#This Row],[Month]]</f>
        <v>TRZCMBDec-2024</v>
      </c>
      <c r="B70" s="52" t="str">
        <f>Table1[[#This Row],[FROM_CITY]]&amp;Table1[[#This Row],[TO_CITY]]&amp;Table1[[#This Row],[MonthM_LY]]</f>
        <v>TRZCMBDec-2023</v>
      </c>
      <c r="C70" s="44" t="s">
        <v>189</v>
      </c>
      <c r="D70" s="4">
        <v>2024</v>
      </c>
      <c r="E70" s="2" t="s">
        <v>188</v>
      </c>
      <c r="F70" t="s">
        <v>44</v>
      </c>
      <c r="G70" s="2" t="s">
        <v>10</v>
      </c>
      <c r="H70" t="s">
        <v>15</v>
      </c>
      <c r="I70">
        <v>4704</v>
      </c>
      <c r="J70">
        <v>247316.3499999998</v>
      </c>
      <c r="K70" s="29">
        <f>VLOOKUP(Table1[[#This Row],[SEG KEY]],'29Dec24_TY  '!$A$1:$M$786,11,FALSE)</f>
        <v>2083872</v>
      </c>
      <c r="L70" s="29">
        <f>VLOOKUP(Table1[[#This Row],[SEG KEY LY]],'29Dec24_LY'!$A$1:$M$784,11,FALSE)</f>
        <v>1363554</v>
      </c>
      <c r="M70" s="55">
        <f>VLOOKUP(Table1[[#This Row],[SEG KEY]],'29Dec24_TY  '!$A$1:$M$786,12,FALSE)</f>
        <v>0.11868116179880521</v>
      </c>
      <c r="N70" s="55">
        <f>VLOOKUP(Table1[[#This Row],[SEG KEY LY]],'29Dec24_LY'!$A$1:$M$784,12,FALSE)</f>
        <v>0.13653256123336519</v>
      </c>
      <c r="O70" s="29">
        <f>IFERROR(VLOOKUP(Table1[[#This Row],[SEG KEY LY]],'LY AVG FARE ACT'!$A$1:$G$5000,5,FALSE),0)</f>
        <v>3337</v>
      </c>
      <c r="P70" s="29">
        <f>IFERROR(VLOOKUP(Table1[[#This Row],[SEG KEY LY]],'LY AVG FARE ACT'!$A$1:$F$5000,6,FALSE),0)</f>
        <v>241736.71023382957</v>
      </c>
      <c r="Q70" s="29">
        <f>IFERROR(VLOOKUP(Table1[[#This Row],[SEG KEY LY]],'LY AVG FARE ACT'!$A$1:$G$5000,7,FALSE),0)</f>
        <v>72.441327609778114</v>
      </c>
      <c r="R70" s="47">
        <f>VLOOKUP(Table1[[#This Row],[SEG KEY]],'29Dec24_TY  '!$A$1:$M$786,13,FALSE)</f>
        <v>52.575754676870709</v>
      </c>
      <c r="S70" s="47">
        <f>VLOOKUP(Table1[[#This Row],[SEG KEY LY]],'29Dec24_LY'!$A$1:$M$784,13,FALSE)</f>
        <v>60.483924626380784</v>
      </c>
      <c r="T70" s="29">
        <f>VLOOKUP(Table1[[#This Row],[SEG KEY]],'22Dec24_TY '!$A$1:$M$786,13,FALSE)</f>
        <v>51.680015524506494</v>
      </c>
      <c r="U70" s="29">
        <f>VLOOKUP(Table1[[#This Row],[SEG KEY LY]],'22Dec24_LY '!$A$2:$M$784,13,FALSE)</f>
        <v>59.718233238004451</v>
      </c>
      <c r="V70" s="29">
        <f>VLOOKUP(Table1[[#This Row],[SEG KEY]],'15Dec24_TY'!$A$1:$M$786,13,FALSE)</f>
        <v>49.778789072114201</v>
      </c>
      <c r="W70" s="29">
        <f>VLOOKUP(Table1[[#This Row],[SEG KEY LY]],'15Dec24_LY'!$A$1:$M$784,13,FALSE)</f>
        <v>56.935401633764492</v>
      </c>
      <c r="X70" s="29">
        <f>VLOOKUP(Table1[[#This Row],[SEG KEY]],'08Dec24_TY'!$A$1:$M$786,13,FALSE)</f>
        <v>48.723186409550088</v>
      </c>
      <c r="Y70" s="29">
        <f>VLOOKUP(Table1[[#This Row],[SEG KEY LY]],'08Dec24_LY'!$A$1:$M$784,13,FALSE)</f>
        <v>53.665861791884261</v>
      </c>
      <c r="Z70" s="29">
        <f>VLOOKUP(Table1[[#This Row],[SEG KEY]],'01Dec24_TY'!$A$1:$M$786,13,FALSE)</f>
        <v>47.487275518035332</v>
      </c>
      <c r="AA70" s="29">
        <f>VLOOKUP(Table1[[#This Row],[SEG KEY LY]],'01Dec24_LY'!$A$1:$M$784,13,FALSE)</f>
        <v>51.450706819313069</v>
      </c>
      <c r="AB70" s="29">
        <f>VLOOKUP(Table1[[#This Row],[SEG KEY]],'24Nov24_TY'!$A$1:$M$786,13,FALSE)</f>
        <v>46.794453907815644</v>
      </c>
      <c r="AC70" s="29">
        <f>VLOOKUP(Table1[[#This Row],[SEG KEY LY]],'24Nov24_LY'!$A$1:$M$784,13,FALSE)</f>
        <v>49.668267441860465</v>
      </c>
      <c r="AD70" s="29">
        <f>VLOOKUP(Table1[[#This Row],[SEG KEY]],'17Nov24_TY'!$A$1:$M$786,13,FALSE)</f>
        <v>46.43143875567074</v>
      </c>
      <c r="AE70" s="29">
        <f>VLOOKUP(Table1[[#This Row],[SEG KEY LY]],'17Nov24_LY'!$A$1:$M$784,13,FALSE)</f>
        <v>49.375351916376303</v>
      </c>
      <c r="AF70" s="29">
        <f>VLOOKUP(Table1[[#This Row],[SEG KEY]],'10Nov24_TY   '!$A$1:$M$786,13,FALSE)</f>
        <v>46.225089552238835</v>
      </c>
      <c r="AG70" s="29">
        <f>VLOOKUP(Table1[[#This Row],[SEG KEY LY]],'10Nov24_LY   '!$A$1:$M$784,13,FALSE)</f>
        <v>48.939524174980818</v>
      </c>
      <c r="AH70" s="29">
        <f>IFERROR(VLOOKUP(Table1[[#This Row],[SEG KEY]],'03Nov24_TY   '!A198:M983,13,FALSE),0)</f>
        <v>45.611775147929016</v>
      </c>
      <c r="AI70" s="29">
        <f>IFERROR(VLOOKUP(Table1[[#This Row],[SEG KEY LY]],'03Nov24_LY    '!$A$1:$M$784,13,FALSE),0)</f>
        <v>48.232567811934885</v>
      </c>
      <c r="AJ70" s="47">
        <f>VLOOKUP(Table1[[#This Row],[SEG KEY]],'29Dec24_TY  '!$A$1:$M$786,7,FALSE)</f>
        <v>4704</v>
      </c>
      <c r="AK70" s="47">
        <f>VLOOKUP(Table1[[#This Row],[SEG KEY LY]],'29Dec24_LY'!$A$1:$M$784,7,FALSE)</f>
        <v>3078</v>
      </c>
      <c r="AL70" s="29">
        <f>VLOOKUP(Table1[[#This Row],[SEG KEY]],'22Dec24_TY '!$A$1:$M$786,7,FALSE)</f>
        <v>4509</v>
      </c>
      <c r="AM70" s="29" t="e">
        <f>VLOOKUP(Table1[[#This Row],[SEG KEY LY]],'22Dec24_LY '!$A$1:$M$486,7,FALSE)</f>
        <v>#N/A</v>
      </c>
      <c r="AN70" s="29">
        <f>VLOOKUP(Table1[[#This Row],[SEG KEY]],'15Dec24_TY'!$A$1:$M$786,7,FALSE)</f>
        <v>4063</v>
      </c>
      <c r="AO70" s="29">
        <f>VLOOKUP(Table1[[#This Row],[SEG KEY LY]],'15Dec24_LY'!$A$1:$M$784,7,FALSE)</f>
        <v>2938</v>
      </c>
      <c r="AP70" s="29">
        <f>VLOOKUP(Table1[[#This Row],[SEG KEY]],'08Dec24_TY'!$A$1:$M$786,7,FALSE)</f>
        <v>3267</v>
      </c>
      <c r="AQ70" s="29">
        <f>VLOOKUP(Table1[[#This Row],[SEG KEY LY]],'08Dec24_LY'!$A$1:$M$784,7,FALSE)</f>
        <v>2489</v>
      </c>
      <c r="AR70" s="29">
        <f>VLOOKUP(Table1[[#This Row],[SEG KEY]],'01Dec24_TY'!$A$1:$M$786,7,FALSE)</f>
        <v>2606</v>
      </c>
      <c r="AS70" s="29">
        <f>VLOOKUP(Table1[[#This Row],[SEG KEY LY]],'01Dec24_LY'!$A$1:$M$784,7,FALSE)</f>
        <v>2009</v>
      </c>
      <c r="AT70" s="29">
        <f>VLOOKUP(Table1[[#This Row],[SEG KEY]],'24Nov24_TY'!$A$1:$M$786,7,FALSE)</f>
        <v>1996</v>
      </c>
      <c r="AU70" s="29">
        <f>VLOOKUP(Table1[[#This Row],[SEG KEY LY]],'24Nov24_LY'!$A$1:$M$784,7,FALSE)</f>
        <v>1720</v>
      </c>
      <c r="AV70" s="29">
        <f>VLOOKUP(Table1[[#This Row],[SEG KEY]],'17Nov24_TY'!$A$1:$M$786,7,FALSE)</f>
        <v>1543</v>
      </c>
      <c r="AW70" s="29">
        <f>VLOOKUP(Table1[[#This Row],[SEG KEY LY]],'17Nov24_LY'!$A$1:$M$784,7,FALSE)</f>
        <v>1435</v>
      </c>
      <c r="AX70" s="29">
        <f>VLOOKUP(Table1[[#This Row],[SEG KEY]],'10Nov24_TY   '!$A$1:$K$786,7,FALSE)</f>
        <v>1340</v>
      </c>
      <c r="AY70" s="29">
        <f>VLOOKUP(Table1[[#This Row],[SEG KEY LY]],'10Nov24_LY   '!$A$1:$J$784,7,FALSE)</f>
        <v>1303</v>
      </c>
      <c r="AZ70" s="29">
        <f>IFERROR(VLOOKUP(Table1[[#This Row],[SEG KEY]],'03Nov24_TY   '!$A$1:$J$786,7,FALSE),0)</f>
        <v>1183</v>
      </c>
      <c r="BA70" s="29">
        <f>IFERROR(VLOOKUP(Table1[[#This Row],[SEG KEY LY]],'03Nov24_LY    '!$A$1:$J$784,7,FALSE),0)</f>
        <v>1106</v>
      </c>
    </row>
    <row r="71" spans="1:53" x14ac:dyDescent="0.25">
      <c r="A71" s="52" t="str">
        <f>Table1[[#This Row],[FROM_CITY]]&amp;Table1[[#This Row],[TO_CITY]]&amp;Table1[[#This Row],[Month]]</f>
        <v>AUHCMBJan-2025</v>
      </c>
      <c r="B71" s="52" t="str">
        <f>Table1[[#This Row],[FROM_CITY]]&amp;Table1[[#This Row],[TO_CITY]]&amp;Table1[[#This Row],[MonthM_LY]]</f>
        <v>AUHCMBJan-2024</v>
      </c>
      <c r="C71" s="44" t="s">
        <v>196</v>
      </c>
      <c r="D71" s="2">
        <v>2025</v>
      </c>
      <c r="E71" s="2" t="s">
        <v>195</v>
      </c>
      <c r="F71" t="s">
        <v>9</v>
      </c>
      <c r="G71" s="2" t="s">
        <v>10</v>
      </c>
      <c r="H71" t="s">
        <v>11</v>
      </c>
      <c r="I71">
        <v>73</v>
      </c>
      <c r="J71">
        <v>11167.459999999997</v>
      </c>
      <c r="K71" s="29">
        <f>VLOOKUP(Table1[[#This Row],[SEG KEY]],'29Dec24_TY  '!$A$1:$M$786,11,FALSE)</f>
        <v>244112</v>
      </c>
      <c r="L71" s="29">
        <f>VLOOKUP(Table1[[#This Row],[SEG KEY LY]],'29Dec24_LY'!$A$1:$M$784,11,FALSE)</f>
        <v>2865808</v>
      </c>
      <c r="M71" s="55">
        <f>VLOOKUP(Table1[[#This Row],[SEG KEY]],'29Dec24_TY  '!$A$1:$M$786,12,FALSE)</f>
        <v>4.5747279937078049E-2</v>
      </c>
      <c r="N71" s="55">
        <f>VLOOKUP(Table1[[#This Row],[SEG KEY LY]],'29Dec24_LY'!$A$1:$M$784,12,FALSE)</f>
        <v>7.2626728657328013E-2</v>
      </c>
      <c r="O71" s="29">
        <f>IFERROR(VLOOKUP(Table1[[#This Row],[SEG KEY LY]],'LY AVG FARE ACT'!$A$1:$G$5000,5,FALSE),0)</f>
        <v>1797</v>
      </c>
      <c r="P71" s="29">
        <f>IFERROR(VLOOKUP(Table1[[#This Row],[SEG KEY LY]],'LY AVG FARE ACT'!$A$1:$F$5000,6,FALSE),0)</f>
        <v>385474.91058766068</v>
      </c>
      <c r="Q71" s="29">
        <f>IFERROR(VLOOKUP(Table1[[#This Row],[SEG KEY LY]],'LY AVG FARE ACT'!$A$1:$G$5000,7,FALSE),0)</f>
        <v>214.5102451795552</v>
      </c>
      <c r="R71" s="47">
        <f>VLOOKUP(Table1[[#This Row],[SEG KEY]],'29Dec24_TY  '!$A$1:$M$786,13,FALSE)</f>
        <v>152.978904109589</v>
      </c>
      <c r="S71" s="47">
        <f>VLOOKUP(Table1[[#This Row],[SEG KEY LY]],'29Dec24_LY'!$A$1:$M$784,13,FALSE)</f>
        <v>242.86378063010486</v>
      </c>
      <c r="T71" s="29">
        <f>VLOOKUP(Table1[[#This Row],[SEG KEY]],'22Dec24_TY '!$A$1:$M$786,13,FALSE)</f>
        <v>155.84034482758619</v>
      </c>
      <c r="U71" s="29">
        <f>VLOOKUP(Table1[[#This Row],[SEG KEY LY]],'22Dec24_LY '!$A$2:$M$784,13,FALSE)</f>
        <v>250.72523809523801</v>
      </c>
      <c r="V71" s="29">
        <f>VLOOKUP(Table1[[#This Row],[SEG KEY]],'15Dec24_TY'!$A$1:$M$786,13,FALSE)</f>
        <v>152.12040000000002</v>
      </c>
      <c r="W71" s="29">
        <f>VLOOKUP(Table1[[#This Row],[SEG KEY LY]],'15Dec24_LY'!$A$1:$M$784,13,FALSE)</f>
        <v>252.49454880294655</v>
      </c>
      <c r="X71" s="29">
        <f>VLOOKUP(Table1[[#This Row],[SEG KEY]],'08Dec24_TY'!$A$1:$M$786,13,FALSE)</f>
        <v>151.77162790697673</v>
      </c>
      <c r="Y71" s="29">
        <f>VLOOKUP(Table1[[#This Row],[SEG KEY LY]],'08Dec24_LY'!$A$1:$M$784,13,FALSE)</f>
        <v>257.37755344418053</v>
      </c>
      <c r="Z71" s="29">
        <f>VLOOKUP(Table1[[#This Row],[SEG KEY]],'01Dec24_TY'!$A$1:$M$786,13,FALSE)</f>
        <v>155.61615384615382</v>
      </c>
      <c r="AA71" s="29">
        <f>VLOOKUP(Table1[[#This Row],[SEG KEY LY]],'01Dec24_LY'!$A$1:$M$784,13,FALSE)</f>
        <v>266.87002890173409</v>
      </c>
      <c r="AB71" s="29">
        <f>VLOOKUP(Table1[[#This Row],[SEG KEY]],'24Nov24_TY'!$A$1:$M$786,13,FALSE)</f>
        <v>166.77647773279358</v>
      </c>
      <c r="AC71" s="29">
        <f>VLOOKUP(Table1[[#This Row],[SEG KEY LY]],'24Nov24_LY'!$A$1:$M$784,13,FALSE)</f>
        <v>260.42618110236219</v>
      </c>
      <c r="AD71" s="29">
        <f>VLOOKUP(Table1[[#This Row],[SEG KEY]],'17Nov24_TY'!$A$1:$M$786,13,FALSE)</f>
        <v>168.01149572649578</v>
      </c>
      <c r="AE71" s="29">
        <f>VLOOKUP(Table1[[#This Row],[SEG KEY LY]],'17Nov24_LY'!$A$1:$M$784,13,FALSE)</f>
        <v>257.3803940886699</v>
      </c>
      <c r="AF71" s="29">
        <f>VLOOKUP(Table1[[#This Row],[SEG KEY]],'10Nov24_TY   '!$A$1:$M$786,13,FALSE)</f>
        <v>168.87012531328318</v>
      </c>
      <c r="AG71" s="29">
        <f>VLOOKUP(Table1[[#This Row],[SEG KEY LY]],'10Nov24_LY   '!$A$1:$M$784,13,FALSE)</f>
        <v>261.49831250000005</v>
      </c>
      <c r="AH71" s="29">
        <f>IFERROR(VLOOKUP(Table1[[#This Row],[SEG KEY]],'03Nov24_TY   '!A199:M984,13,FALSE),0)</f>
        <v>173.50869706840382</v>
      </c>
      <c r="AI71" s="29">
        <f>IFERROR(VLOOKUP(Table1[[#This Row],[SEG KEY LY]],'03Nov24_LY    '!$A$1:$M$784,13,FALSE),0)</f>
        <v>273.7520370370371</v>
      </c>
      <c r="AJ71" s="47">
        <f>VLOOKUP(Table1[[#This Row],[SEG KEY]],'29Dec24_TY  '!$A$1:$M$786,7,FALSE)</f>
        <v>73</v>
      </c>
      <c r="AK71" s="47">
        <f>VLOOKUP(Table1[[#This Row],[SEG KEY LY]],'29Dec24_LY'!$A$1:$M$784,7,FALSE)</f>
        <v>857</v>
      </c>
      <c r="AL71" s="29">
        <f>VLOOKUP(Table1[[#This Row],[SEG KEY]],'22Dec24_TY '!$A$1:$M$786,7,FALSE)</f>
        <v>58</v>
      </c>
      <c r="AM71" s="29">
        <f>VLOOKUP(Table1[[#This Row],[SEG KEY LY]],'22Dec24_LY '!$A$1:$M$486,7,FALSE)</f>
        <v>693</v>
      </c>
      <c r="AN71" s="29">
        <f>VLOOKUP(Table1[[#This Row],[SEG KEY]],'15Dec24_TY'!$A$1:$M$786,7,FALSE)</f>
        <v>50</v>
      </c>
      <c r="AO71" s="29">
        <f>VLOOKUP(Table1[[#This Row],[SEG KEY LY]],'15Dec24_LY'!$A$1:$M$784,7,FALSE)</f>
        <v>543</v>
      </c>
      <c r="AP71" s="29">
        <f>VLOOKUP(Table1[[#This Row],[SEG KEY]],'08Dec24_TY'!$A$1:$M$786,7,FALSE)</f>
        <v>43</v>
      </c>
      <c r="AQ71" s="29">
        <f>VLOOKUP(Table1[[#This Row],[SEG KEY LY]],'08Dec24_LY'!$A$1:$M$784,7,FALSE)</f>
        <v>421</v>
      </c>
      <c r="AR71" s="29">
        <f>VLOOKUP(Table1[[#This Row],[SEG KEY]],'01Dec24_TY'!$A$1:$M$786,7,FALSE)</f>
        <v>39</v>
      </c>
      <c r="AS71" s="29">
        <f>VLOOKUP(Table1[[#This Row],[SEG KEY LY]],'01Dec24_LY'!$A$1:$M$784,7,FALSE)</f>
        <v>346</v>
      </c>
      <c r="AT71" s="29">
        <f>VLOOKUP(Table1[[#This Row],[SEG KEY]],'24Nov24_TY'!$A$1:$M$786,7,FALSE)</f>
        <v>494</v>
      </c>
      <c r="AU71" s="29">
        <f>VLOOKUP(Table1[[#This Row],[SEG KEY LY]],'24Nov24_LY'!$A$1:$M$784,7,FALSE)</f>
        <v>254</v>
      </c>
      <c r="AV71" s="29">
        <f>VLOOKUP(Table1[[#This Row],[SEG KEY]],'17Nov24_TY'!$A$1:$M$786,7,FALSE)</f>
        <v>468</v>
      </c>
      <c r="AW71" s="29">
        <f>VLOOKUP(Table1[[#This Row],[SEG KEY LY]],'17Nov24_LY'!$A$1:$M$784,7,FALSE)</f>
        <v>203</v>
      </c>
      <c r="AX71" s="29">
        <f>VLOOKUP(Table1[[#This Row],[SEG KEY]],'10Nov24_TY   '!$A$1:$K$786,7,FALSE)</f>
        <v>399</v>
      </c>
      <c r="AY71" s="29">
        <f>VLOOKUP(Table1[[#This Row],[SEG KEY LY]],'10Nov24_LY   '!$A$1:$J$784,7,FALSE)</f>
        <v>160</v>
      </c>
      <c r="AZ71" s="29">
        <f>IFERROR(VLOOKUP(Table1[[#This Row],[SEG KEY]],'03Nov24_TY   '!$A$1:$J$786,7,FALSE),0)</f>
        <v>307</v>
      </c>
      <c r="BA71" s="29">
        <f>IFERROR(VLOOKUP(Table1[[#This Row],[SEG KEY LY]],'03Nov24_LY    '!$A$1:$J$784,7,FALSE),0)</f>
        <v>108</v>
      </c>
    </row>
    <row r="72" spans="1:53" x14ac:dyDescent="0.25">
      <c r="A72" s="52" t="str">
        <f>Table1[[#This Row],[FROM_CITY]]&amp;Table1[[#This Row],[TO_CITY]]&amp;Table1[[#This Row],[Month]]</f>
        <v>BKKCMBJan-2025</v>
      </c>
      <c r="B72" s="52" t="str">
        <f>Table1[[#This Row],[FROM_CITY]]&amp;Table1[[#This Row],[TO_CITY]]&amp;Table1[[#This Row],[MonthM_LY]]</f>
        <v>BKKCMBJan-2024</v>
      </c>
      <c r="C72" s="44" t="s">
        <v>196</v>
      </c>
      <c r="D72" s="2">
        <v>2025</v>
      </c>
      <c r="E72" s="2" t="s">
        <v>195</v>
      </c>
      <c r="F72" t="s">
        <v>12</v>
      </c>
      <c r="G72" s="2" t="s">
        <v>10</v>
      </c>
      <c r="H72" t="s">
        <v>13</v>
      </c>
      <c r="I72">
        <v>3241</v>
      </c>
      <c r="J72">
        <v>588031.70999999973</v>
      </c>
      <c r="K72" s="29">
        <f>VLOOKUP(Table1[[#This Row],[SEG KEY]],'29Dec24_TY  '!$A$1:$M$786,11,FALSE)</f>
        <v>7729785</v>
      </c>
      <c r="L72" s="29">
        <f>VLOOKUP(Table1[[#This Row],[SEG KEY LY]],'29Dec24_LY'!$A$1:$M$784,11,FALSE)</f>
        <v>6444270</v>
      </c>
      <c r="M72" s="55">
        <f>VLOOKUP(Table1[[#This Row],[SEG KEY]],'29Dec24_TY  '!$A$1:$M$786,12,FALSE)</f>
        <v>7.6073488460545763E-2</v>
      </c>
      <c r="N72" s="55">
        <f>VLOOKUP(Table1[[#This Row],[SEG KEY LY]],'29Dec24_LY'!$A$1:$M$784,12,FALSE)</f>
        <v>7.8560400169452871E-2</v>
      </c>
      <c r="O72" s="29">
        <f>IFERROR(VLOOKUP(Table1[[#This Row],[SEG KEY LY]],'LY AVG FARE ACT'!$A$1:$G$5000,5,FALSE),0)</f>
        <v>5238</v>
      </c>
      <c r="P72" s="29">
        <f>IFERROR(VLOOKUP(Table1[[#This Row],[SEG KEY LY]],'LY AVG FARE ACT'!$A$1:$F$5000,6,FALSE),0)</f>
        <v>1003048.6840549402</v>
      </c>
      <c r="Q72" s="29">
        <f>IFERROR(VLOOKUP(Table1[[#This Row],[SEG KEY LY]],'LY AVG FARE ACT'!$A$1:$G$5000,7,FALSE),0)</f>
        <v>191.49459413038187</v>
      </c>
      <c r="R72" s="47">
        <f>VLOOKUP(Table1[[#This Row],[SEG KEY]],'29Dec24_TY  '!$A$1:$M$786,13,FALSE)</f>
        <v>181.43526997840164</v>
      </c>
      <c r="S72" s="47">
        <f>VLOOKUP(Table1[[#This Row],[SEG KEY LY]],'29Dec24_LY'!$A$1:$M$784,13,FALSE)</f>
        <v>187.36655440414509</v>
      </c>
      <c r="T72" s="29">
        <f>VLOOKUP(Table1[[#This Row],[SEG KEY]],'22Dec24_TY '!$A$1:$M$786,13,FALSE)</f>
        <v>180.22380514000776</v>
      </c>
      <c r="U72" s="29">
        <f>VLOOKUP(Table1[[#This Row],[SEG KEY LY]],'22Dec24_LY '!$A$2:$M$784,13,FALSE)</f>
        <v>189.60950612072608</v>
      </c>
      <c r="V72" s="29">
        <f>VLOOKUP(Table1[[#This Row],[SEG KEY]],'15Dec24_TY'!$A$1:$M$786,13,FALSE)</f>
        <v>181.71321411073004</v>
      </c>
      <c r="W72" s="29">
        <f>VLOOKUP(Table1[[#This Row],[SEG KEY LY]],'15Dec24_LY'!$A$1:$M$784,13,FALSE)</f>
        <v>185.55682247637995</v>
      </c>
      <c r="X72" s="29">
        <f>VLOOKUP(Table1[[#This Row],[SEG KEY]],'08Dec24_TY'!$A$1:$M$786,13,FALSE)</f>
        <v>181.32753588516738</v>
      </c>
      <c r="Y72" s="29">
        <f>VLOOKUP(Table1[[#This Row],[SEG KEY LY]],'08Dec24_LY'!$A$1:$M$784,13,FALSE)</f>
        <v>182.92522260273975</v>
      </c>
      <c r="Z72" s="29">
        <f>VLOOKUP(Table1[[#This Row],[SEG KEY]],'01Dec24_TY'!$A$1:$M$786,13,FALSE)</f>
        <v>182.76376479289945</v>
      </c>
      <c r="AA72" s="29">
        <f>VLOOKUP(Table1[[#This Row],[SEG KEY LY]],'01Dec24_LY'!$A$1:$M$784,13,FALSE)</f>
        <v>176.36725690276111</v>
      </c>
      <c r="AB72" s="29">
        <f>VLOOKUP(Table1[[#This Row],[SEG KEY]],'24Nov24_TY'!$A$1:$M$786,13,FALSE)</f>
        <v>182.8905221932115</v>
      </c>
      <c r="AC72" s="29">
        <f>VLOOKUP(Table1[[#This Row],[SEG KEY LY]],'24Nov24_LY'!$A$1:$M$784,13,FALSE)</f>
        <v>176.16157105606257</v>
      </c>
      <c r="AD72" s="29">
        <f>VLOOKUP(Table1[[#This Row],[SEG KEY]],'17Nov24_TY'!$A$1:$M$786,13,FALSE)</f>
        <v>183.06962500000003</v>
      </c>
      <c r="AE72" s="29">
        <f>VLOOKUP(Table1[[#This Row],[SEG KEY LY]],'17Nov24_LY'!$A$1:$M$784,13,FALSE)</f>
        <v>178.68574468085097</v>
      </c>
      <c r="AF72" s="29">
        <f>VLOOKUP(Table1[[#This Row],[SEG KEY]],'10Nov24_TY   '!$A$1:$M$786,13,FALSE)</f>
        <v>177.8417057569296</v>
      </c>
      <c r="AG72" s="29">
        <f>VLOOKUP(Table1[[#This Row],[SEG KEY LY]],'10Nov24_LY   '!$A$1:$M$784,13,FALSE)</f>
        <v>180.99725190839689</v>
      </c>
      <c r="AH72" s="29">
        <f>IFERROR(VLOOKUP(Table1[[#This Row],[SEG KEY]],'03Nov24_TY   '!A200:M985,13,FALSE),0)</f>
        <v>178.78768786127168</v>
      </c>
      <c r="AI72" s="29">
        <f>IFERROR(VLOOKUP(Table1[[#This Row],[SEG KEY LY]],'03Nov24_LY    '!$A$1:$M$784,13,FALSE),0)</f>
        <v>181.49037593984951</v>
      </c>
      <c r="AJ72" s="47">
        <f>VLOOKUP(Table1[[#This Row],[SEG KEY]],'29Dec24_TY  '!$A$1:$M$786,7,FALSE)</f>
        <v>3241</v>
      </c>
      <c r="AK72" s="47">
        <f>VLOOKUP(Table1[[#This Row],[SEG KEY LY]],'29Dec24_LY'!$A$1:$M$784,7,FALSE)</f>
        <v>2702</v>
      </c>
      <c r="AL72" s="29">
        <f>VLOOKUP(Table1[[#This Row],[SEG KEY]],'22Dec24_TY '!$A$1:$M$786,7,FALSE)</f>
        <v>2607</v>
      </c>
      <c r="AM72" s="29">
        <f>VLOOKUP(Table1[[#This Row],[SEG KEY LY]],'22Dec24_LY '!$A$1:$M$486,7,FALSE)</f>
        <v>2369</v>
      </c>
      <c r="AN72" s="29">
        <f>VLOOKUP(Table1[[#This Row],[SEG KEY]],'15Dec24_TY'!$A$1:$M$786,7,FALSE)</f>
        <v>2041</v>
      </c>
      <c r="AO72" s="29">
        <f>VLOOKUP(Table1[[#This Row],[SEG KEY LY]],'15Dec24_LY'!$A$1:$M$784,7,FALSE)</f>
        <v>2011</v>
      </c>
      <c r="AP72" s="29">
        <f>VLOOKUP(Table1[[#This Row],[SEG KEY]],'08Dec24_TY'!$A$1:$M$786,7,FALSE)</f>
        <v>1672</v>
      </c>
      <c r="AQ72" s="29">
        <f>VLOOKUP(Table1[[#This Row],[SEG KEY LY]],'08Dec24_LY'!$A$1:$M$784,7,FALSE)</f>
        <v>1752</v>
      </c>
      <c r="AR72" s="29">
        <f>VLOOKUP(Table1[[#This Row],[SEG KEY]],'01Dec24_TY'!$A$1:$M$786,7,FALSE)</f>
        <v>1352</v>
      </c>
      <c r="AS72" s="29">
        <f>VLOOKUP(Table1[[#This Row],[SEG KEY LY]],'01Dec24_LY'!$A$1:$M$784,7,FALSE)</f>
        <v>1666</v>
      </c>
      <c r="AT72" s="29">
        <f>VLOOKUP(Table1[[#This Row],[SEG KEY]],'24Nov24_TY'!$A$1:$M$786,7,FALSE)</f>
        <v>1149</v>
      </c>
      <c r="AU72" s="29">
        <f>VLOOKUP(Table1[[#This Row],[SEG KEY LY]],'24Nov24_LY'!$A$1:$M$784,7,FALSE)</f>
        <v>1534</v>
      </c>
      <c r="AV72" s="29">
        <f>VLOOKUP(Table1[[#This Row],[SEG KEY]],'17Nov24_TY'!$A$1:$M$786,7,FALSE)</f>
        <v>1040</v>
      </c>
      <c r="AW72" s="29">
        <f>VLOOKUP(Table1[[#This Row],[SEG KEY LY]],'17Nov24_LY'!$A$1:$M$784,7,FALSE)</f>
        <v>1316</v>
      </c>
      <c r="AX72" s="29">
        <f>VLOOKUP(Table1[[#This Row],[SEG KEY]],'10Nov24_TY   '!$A$1:$K$786,7,FALSE)</f>
        <v>938</v>
      </c>
      <c r="AY72" s="29">
        <f>VLOOKUP(Table1[[#This Row],[SEG KEY LY]],'10Nov24_LY   '!$A$1:$J$784,7,FALSE)</f>
        <v>1179</v>
      </c>
      <c r="AZ72" s="29">
        <f>IFERROR(VLOOKUP(Table1[[#This Row],[SEG KEY]],'03Nov24_TY   '!$A$1:$J$786,7,FALSE),0)</f>
        <v>865</v>
      </c>
      <c r="BA72" s="29">
        <f>IFERROR(VLOOKUP(Table1[[#This Row],[SEG KEY LY]],'03Nov24_LY    '!$A$1:$J$784,7,FALSE),0)</f>
        <v>1064</v>
      </c>
    </row>
    <row r="73" spans="1:53" x14ac:dyDescent="0.25">
      <c r="A73" s="52" t="str">
        <f>Table1[[#This Row],[FROM_CITY]]&amp;Table1[[#This Row],[TO_CITY]]&amp;Table1[[#This Row],[Month]]</f>
        <v>BLRCMBJan-2025</v>
      </c>
      <c r="B73" s="52" t="str">
        <f>Table1[[#This Row],[FROM_CITY]]&amp;Table1[[#This Row],[TO_CITY]]&amp;Table1[[#This Row],[MonthM_LY]]</f>
        <v>BLRCMBJan-2024</v>
      </c>
      <c r="C73" s="44" t="s">
        <v>196</v>
      </c>
      <c r="D73" s="2">
        <v>2025</v>
      </c>
      <c r="E73" s="2" t="s">
        <v>195</v>
      </c>
      <c r="F73" t="s">
        <v>14</v>
      </c>
      <c r="G73" s="2" t="s">
        <v>10</v>
      </c>
      <c r="H73" t="s">
        <v>15</v>
      </c>
      <c r="I73">
        <v>2066</v>
      </c>
      <c r="J73">
        <v>170286.36999999985</v>
      </c>
      <c r="K73" s="29">
        <f>VLOOKUP(Table1[[#This Row],[SEG KEY]],'29Dec24_TY  '!$A$1:$M$786,11,FALSE)</f>
        <v>1477190</v>
      </c>
      <c r="L73" s="29">
        <f>VLOOKUP(Table1[[#This Row],[SEG KEY LY]],'29Dec24_LY'!$A$1:$M$784,11,FALSE)</f>
        <v>1420705</v>
      </c>
      <c r="M73" s="55">
        <f>VLOOKUP(Table1[[#This Row],[SEG KEY]],'29Dec24_TY  '!$A$1:$M$786,12,FALSE)</f>
        <v>0.11527722906328898</v>
      </c>
      <c r="N73" s="55">
        <f>VLOOKUP(Table1[[#This Row],[SEG KEY LY]],'29Dec24_LY'!$A$1:$M$784,12,FALSE)</f>
        <v>0.11827216065263385</v>
      </c>
      <c r="O73" s="29">
        <f>IFERROR(VLOOKUP(Table1[[#This Row],[SEG KEY LY]],'LY AVG FARE ACT'!$A$1:$G$5000,5,FALSE),0)</f>
        <v>5510</v>
      </c>
      <c r="P73" s="29">
        <f>IFERROR(VLOOKUP(Table1[[#This Row],[SEG KEY LY]],'LY AVG FARE ACT'!$A$1:$F$5000,6,FALSE),0)</f>
        <v>609691.59569480573</v>
      </c>
      <c r="Q73" s="29">
        <f>IFERROR(VLOOKUP(Table1[[#This Row],[SEG KEY LY]],'LY AVG FARE ACT'!$A$1:$G$5000,7,FALSE),0)</f>
        <v>110.65183224951102</v>
      </c>
      <c r="R73" s="47">
        <f>VLOOKUP(Table1[[#This Row],[SEG KEY]],'29Dec24_TY  '!$A$1:$M$786,13,FALSE)</f>
        <v>82.423218780251617</v>
      </c>
      <c r="S73" s="47">
        <f>VLOOKUP(Table1[[#This Row],[SEG KEY LY]],'29Dec24_LY'!$A$1:$M$784,13,FALSE)</f>
        <v>84.5645948666332</v>
      </c>
      <c r="T73" s="29">
        <f>VLOOKUP(Table1[[#This Row],[SEG KEY]],'22Dec24_TY '!$A$1:$M$786,13,FALSE)</f>
        <v>82.196316105769228</v>
      </c>
      <c r="U73" s="29">
        <f>VLOOKUP(Table1[[#This Row],[SEG KEY LY]],'22Dec24_LY '!$A$2:$M$784,13,FALSE)</f>
        <v>82.202123842592684</v>
      </c>
      <c r="V73" s="29">
        <f>VLOOKUP(Table1[[#This Row],[SEG KEY]],'15Dec24_TY'!$A$1:$M$786,13,FALSE)</f>
        <v>81.973886974500317</v>
      </c>
      <c r="W73" s="29">
        <f>VLOOKUP(Table1[[#This Row],[SEG KEY LY]],'15Dec24_LY'!$A$1:$M$784,13,FALSE)</f>
        <v>78.766462046204666</v>
      </c>
      <c r="X73" s="29">
        <f>VLOOKUP(Table1[[#This Row],[SEG KEY]],'08Dec24_TY'!$A$1:$M$786,13,FALSE)</f>
        <v>80.17562595419848</v>
      </c>
      <c r="Y73" s="29">
        <f>VLOOKUP(Table1[[#This Row],[SEG KEY LY]],'08Dec24_LY'!$A$1:$M$784,13,FALSE)</f>
        <v>75.742943820224738</v>
      </c>
      <c r="Z73" s="29">
        <f>VLOOKUP(Table1[[#This Row],[SEG KEY]],'01Dec24_TY'!$A$1:$M$786,13,FALSE)</f>
        <v>78.688353344768487</v>
      </c>
      <c r="AA73" s="29">
        <f>VLOOKUP(Table1[[#This Row],[SEG KEY LY]],'01Dec24_LY'!$A$1:$M$784,13,FALSE)</f>
        <v>74.330183246073304</v>
      </c>
      <c r="AB73" s="29">
        <f>VLOOKUP(Table1[[#This Row],[SEG KEY]],'24Nov24_TY'!$A$1:$M$786,13,FALSE)</f>
        <v>78.681434034416824</v>
      </c>
      <c r="AC73" s="29">
        <f>VLOOKUP(Table1[[#This Row],[SEG KEY LY]],'24Nov24_LY'!$A$1:$M$784,13,FALSE)</f>
        <v>73.802507122507109</v>
      </c>
      <c r="AD73" s="29">
        <f>VLOOKUP(Table1[[#This Row],[SEG KEY]],'17Nov24_TY'!$A$1:$M$786,13,FALSE)</f>
        <v>76.368708333333373</v>
      </c>
      <c r="AE73" s="29">
        <f>VLOOKUP(Table1[[#This Row],[SEG KEY LY]],'17Nov24_LY'!$A$1:$M$784,13,FALSE)</f>
        <v>72.673786213786201</v>
      </c>
      <c r="AF73" s="29">
        <f>VLOOKUP(Table1[[#This Row],[SEG KEY]],'10Nov24_TY   '!$A$1:$M$786,13,FALSE)</f>
        <v>75.682137232845903</v>
      </c>
      <c r="AG73" s="29">
        <f>VLOOKUP(Table1[[#This Row],[SEG KEY LY]],'10Nov24_LY   '!$A$1:$M$784,13,FALSE)</f>
        <v>71.534625407166104</v>
      </c>
      <c r="AH73" s="29">
        <f>IFERROR(VLOOKUP(Table1[[#This Row],[SEG KEY]],'03Nov24_TY   '!A201:M986,13,FALSE),0)</f>
        <v>78.034986666666668</v>
      </c>
      <c r="AI73" s="29">
        <f>IFERROR(VLOOKUP(Table1[[#This Row],[SEG KEY LY]],'03Nov24_LY    '!$A$1:$M$784,13,FALSE),0)</f>
        <v>69.129065656565643</v>
      </c>
      <c r="AJ73" s="47">
        <f>VLOOKUP(Table1[[#This Row],[SEG KEY]],'29Dec24_TY  '!$A$1:$M$786,7,FALSE)</f>
        <v>2066</v>
      </c>
      <c r="AK73" s="47">
        <f>VLOOKUP(Table1[[#This Row],[SEG KEY LY]],'29Dec24_LY'!$A$1:$M$784,7,FALSE)</f>
        <v>1987</v>
      </c>
      <c r="AL73" s="29">
        <f>VLOOKUP(Table1[[#This Row],[SEG KEY]],'22Dec24_TY '!$A$1:$M$786,7,FALSE)</f>
        <v>1664</v>
      </c>
      <c r="AM73" s="29">
        <f>VLOOKUP(Table1[[#This Row],[SEG KEY LY]],'22Dec24_LY '!$A$1:$M$486,7,FALSE)</f>
        <v>1728</v>
      </c>
      <c r="AN73" s="29">
        <f>VLOOKUP(Table1[[#This Row],[SEG KEY]],'15Dec24_TY'!$A$1:$M$786,7,FALSE)</f>
        <v>1451</v>
      </c>
      <c r="AO73" s="29">
        <f>VLOOKUP(Table1[[#This Row],[SEG KEY LY]],'15Dec24_LY'!$A$1:$M$784,7,FALSE)</f>
        <v>1515</v>
      </c>
      <c r="AP73" s="29">
        <f>VLOOKUP(Table1[[#This Row],[SEG KEY]],'08Dec24_TY'!$A$1:$M$786,7,FALSE)</f>
        <v>1310</v>
      </c>
      <c r="AQ73" s="29">
        <f>VLOOKUP(Table1[[#This Row],[SEG KEY LY]],'08Dec24_LY'!$A$1:$M$784,7,FALSE)</f>
        <v>1335</v>
      </c>
      <c r="AR73" s="29">
        <f>VLOOKUP(Table1[[#This Row],[SEG KEY]],'01Dec24_TY'!$A$1:$M$786,7,FALSE)</f>
        <v>1166</v>
      </c>
      <c r="AS73" s="29">
        <f>VLOOKUP(Table1[[#This Row],[SEG KEY LY]],'01Dec24_LY'!$A$1:$M$784,7,FALSE)</f>
        <v>1146</v>
      </c>
      <c r="AT73" s="29">
        <f>VLOOKUP(Table1[[#This Row],[SEG KEY]],'24Nov24_TY'!$A$1:$M$786,7,FALSE)</f>
        <v>1046</v>
      </c>
      <c r="AU73" s="29">
        <f>VLOOKUP(Table1[[#This Row],[SEG KEY LY]],'24Nov24_LY'!$A$1:$M$784,7,FALSE)</f>
        <v>1053</v>
      </c>
      <c r="AV73" s="29">
        <f>VLOOKUP(Table1[[#This Row],[SEG KEY]],'17Nov24_TY'!$A$1:$M$786,7,FALSE)</f>
        <v>960</v>
      </c>
      <c r="AW73" s="29">
        <f>VLOOKUP(Table1[[#This Row],[SEG KEY LY]],'17Nov24_LY'!$A$1:$M$784,7,FALSE)</f>
        <v>1001</v>
      </c>
      <c r="AX73" s="29">
        <f>VLOOKUP(Table1[[#This Row],[SEG KEY]],'10Nov24_TY   '!$A$1:$K$786,7,FALSE)</f>
        <v>889</v>
      </c>
      <c r="AY73" s="29">
        <f>VLOOKUP(Table1[[#This Row],[SEG KEY LY]],'10Nov24_LY   '!$A$1:$J$784,7,FALSE)</f>
        <v>921</v>
      </c>
      <c r="AZ73" s="29">
        <f>IFERROR(VLOOKUP(Table1[[#This Row],[SEG KEY]],'03Nov24_TY   '!$A$1:$J$786,7,FALSE),0)</f>
        <v>750</v>
      </c>
      <c r="BA73" s="29">
        <f>IFERROR(VLOOKUP(Table1[[#This Row],[SEG KEY LY]],'03Nov24_LY    '!$A$1:$J$784,7,FALSE),0)</f>
        <v>792</v>
      </c>
    </row>
    <row r="74" spans="1:53" x14ac:dyDescent="0.25">
      <c r="A74" s="52" t="str">
        <f>Table1[[#This Row],[FROM_CITY]]&amp;Table1[[#This Row],[TO_CITY]]&amp;Table1[[#This Row],[Month]]</f>
        <v>BOMCMBJan-2025</v>
      </c>
      <c r="B74" s="52" t="str">
        <f>Table1[[#This Row],[FROM_CITY]]&amp;Table1[[#This Row],[TO_CITY]]&amp;Table1[[#This Row],[MonthM_LY]]</f>
        <v>BOMCMBJan-2024</v>
      </c>
      <c r="C74" s="44" t="s">
        <v>196</v>
      </c>
      <c r="D74" s="2">
        <v>2025</v>
      </c>
      <c r="E74" s="2" t="s">
        <v>195</v>
      </c>
      <c r="F74" t="s">
        <v>16</v>
      </c>
      <c r="G74" s="2" t="s">
        <v>10</v>
      </c>
      <c r="H74" t="s">
        <v>15</v>
      </c>
      <c r="I74">
        <v>4088</v>
      </c>
      <c r="J74">
        <v>449450.07999999961</v>
      </c>
      <c r="K74" s="29">
        <f>VLOOKUP(Table1[[#This Row],[SEG KEY]],'29Dec24_TY  '!$A$1:$M$786,11,FALSE)</f>
        <v>6332312</v>
      </c>
      <c r="L74" s="29">
        <f>VLOOKUP(Table1[[#This Row],[SEG KEY LY]],'29Dec24_LY'!$A$1:$M$784,11,FALSE)</f>
        <v>3621562</v>
      </c>
      <c r="M74" s="55">
        <f>VLOOKUP(Table1[[#This Row],[SEG KEY]],'29Dec24_TY  '!$A$1:$M$786,12,FALSE)</f>
        <v>7.097724812043367E-2</v>
      </c>
      <c r="N74" s="55">
        <f>VLOOKUP(Table1[[#This Row],[SEG KEY LY]],'29Dec24_LY'!$A$1:$M$784,12,FALSE)</f>
        <v>8.6140761914334285E-2</v>
      </c>
      <c r="O74" s="29">
        <f>IFERROR(VLOOKUP(Table1[[#This Row],[SEG KEY LY]],'LY AVG FARE ACT'!$A$1:$G$5000,5,FALSE),0)</f>
        <v>6864</v>
      </c>
      <c r="P74" s="29">
        <f>IFERROR(VLOOKUP(Table1[[#This Row],[SEG KEY LY]],'LY AVG FARE ACT'!$A$1:$F$5000,6,FALSE),0)</f>
        <v>1056319.8080231524</v>
      </c>
      <c r="Q74" s="29">
        <f>IFERROR(VLOOKUP(Table1[[#This Row],[SEG KEY LY]],'LY AVG FARE ACT'!$A$1:$G$5000,7,FALSE),0)</f>
        <v>153.89274592411894</v>
      </c>
      <c r="R74" s="47">
        <f>VLOOKUP(Table1[[#This Row],[SEG KEY]],'29Dec24_TY  '!$A$1:$M$786,13,FALSE)</f>
        <v>109.94375733855176</v>
      </c>
      <c r="S74" s="47">
        <f>VLOOKUP(Table1[[#This Row],[SEG KEY LY]],'29Dec24_LY'!$A$1:$M$784,13,FALSE)</f>
        <v>133.43204020530379</v>
      </c>
      <c r="T74" s="29">
        <f>VLOOKUP(Table1[[#This Row],[SEG KEY]],'22Dec24_TY '!$A$1:$M$786,13,FALSE)</f>
        <v>111.05231591811804</v>
      </c>
      <c r="U74" s="29">
        <f>VLOOKUP(Table1[[#This Row],[SEG KEY LY]],'22Dec24_LY '!$A$2:$M$784,13,FALSE)</f>
        <v>131.53896110290503</v>
      </c>
      <c r="V74" s="29">
        <f>VLOOKUP(Table1[[#This Row],[SEG KEY]],'15Dec24_TY'!$A$1:$M$786,13,FALSE)</f>
        <v>111.07176406533574</v>
      </c>
      <c r="W74" s="29">
        <f>VLOOKUP(Table1[[#This Row],[SEG KEY LY]],'15Dec24_LY'!$A$1:$M$784,13,FALSE)</f>
        <v>129.73986038394432</v>
      </c>
      <c r="X74" s="29">
        <f>VLOOKUP(Table1[[#This Row],[SEG KEY]],'08Dec24_TY'!$A$1:$M$786,13,FALSE)</f>
        <v>111.38928571428566</v>
      </c>
      <c r="Y74" s="29">
        <f>VLOOKUP(Table1[[#This Row],[SEG KEY LY]],'08Dec24_LY'!$A$1:$M$784,13,FALSE)</f>
        <v>126.04481691919207</v>
      </c>
      <c r="Z74" s="29">
        <f>VLOOKUP(Table1[[#This Row],[SEG KEY]],'01Dec24_TY'!$A$1:$M$786,13,FALSE)</f>
        <v>111.39347036328866</v>
      </c>
      <c r="AA74" s="29">
        <f>VLOOKUP(Table1[[#This Row],[SEG KEY LY]],'01Dec24_LY'!$A$1:$M$784,13,FALSE)</f>
        <v>124.34375787263836</v>
      </c>
      <c r="AB74" s="29">
        <f>VLOOKUP(Table1[[#This Row],[SEG KEY]],'24Nov24_TY'!$A$1:$M$786,13,FALSE)</f>
        <v>112.00660560344822</v>
      </c>
      <c r="AC74" s="29">
        <f>VLOOKUP(Table1[[#This Row],[SEG KEY LY]],'24Nov24_LY'!$A$1:$M$784,13,FALSE)</f>
        <v>122.43943846153859</v>
      </c>
      <c r="AD74" s="29">
        <f>VLOOKUP(Table1[[#This Row],[SEG KEY]],'17Nov24_TY'!$A$1:$M$786,13,FALSE)</f>
        <v>114.52304239401487</v>
      </c>
      <c r="AE74" s="29">
        <f>VLOOKUP(Table1[[#This Row],[SEG KEY LY]],'17Nov24_LY'!$A$1:$M$784,13,FALSE)</f>
        <v>120.71042139384126</v>
      </c>
      <c r="AF74" s="29">
        <f>VLOOKUP(Table1[[#This Row],[SEG KEY]],'10Nov24_TY   '!$A$1:$M$786,13,FALSE)</f>
        <v>116.22960995292527</v>
      </c>
      <c r="AG74" s="29">
        <f>VLOOKUP(Table1[[#This Row],[SEG KEY LY]],'10Nov24_LY   '!$A$1:$M$784,13,FALSE)</f>
        <v>118.49696137339068</v>
      </c>
      <c r="AH74" s="29">
        <f>IFERROR(VLOOKUP(Table1[[#This Row],[SEG KEY]],'03Nov24_TY   '!A202:M987,13,FALSE),0)</f>
        <v>117.7839895600298</v>
      </c>
      <c r="AI74" s="29">
        <f>IFERROR(VLOOKUP(Table1[[#This Row],[SEG KEY LY]],'03Nov24_LY    '!$A$1:$M$784,13,FALSE),0)</f>
        <v>118.21202327663383</v>
      </c>
      <c r="AJ74" s="47">
        <f>VLOOKUP(Table1[[#This Row],[SEG KEY]],'29Dec24_TY  '!$A$1:$M$786,7,FALSE)</f>
        <v>4088</v>
      </c>
      <c r="AK74" s="47">
        <f>VLOOKUP(Table1[[#This Row],[SEG KEY LY]],'29Dec24_LY'!$A$1:$M$784,7,FALSE)</f>
        <v>2338</v>
      </c>
      <c r="AL74" s="29">
        <f>VLOOKUP(Table1[[#This Row],[SEG KEY]],'22Dec24_TY '!$A$1:$M$786,7,FALSE)</f>
        <v>3273</v>
      </c>
      <c r="AM74" s="29">
        <f>VLOOKUP(Table1[[#This Row],[SEG KEY LY]],'22Dec24_LY '!$A$1:$M$486,7,FALSE)</f>
        <v>2031</v>
      </c>
      <c r="AN74" s="29">
        <f>VLOOKUP(Table1[[#This Row],[SEG KEY]],'15Dec24_TY'!$A$1:$M$786,7,FALSE)</f>
        <v>2755</v>
      </c>
      <c r="AO74" s="29">
        <f>VLOOKUP(Table1[[#This Row],[SEG KEY LY]],'15Dec24_LY'!$A$1:$M$784,7,FALSE)</f>
        <v>1719</v>
      </c>
      <c r="AP74" s="29">
        <f>VLOOKUP(Table1[[#This Row],[SEG KEY]],'08Dec24_TY'!$A$1:$M$786,7,FALSE)</f>
        <v>2310</v>
      </c>
      <c r="AQ74" s="29">
        <f>VLOOKUP(Table1[[#This Row],[SEG KEY LY]],'08Dec24_LY'!$A$1:$M$784,7,FALSE)</f>
        <v>1584</v>
      </c>
      <c r="AR74" s="29">
        <f>VLOOKUP(Table1[[#This Row],[SEG KEY]],'01Dec24_TY'!$A$1:$M$786,7,FALSE)</f>
        <v>2092</v>
      </c>
      <c r="AS74" s="29">
        <f>VLOOKUP(Table1[[#This Row],[SEG KEY LY]],'01Dec24_LY'!$A$1:$M$784,7,FALSE)</f>
        <v>1429</v>
      </c>
      <c r="AT74" s="29">
        <f>VLOOKUP(Table1[[#This Row],[SEG KEY]],'24Nov24_TY'!$A$1:$M$786,7,FALSE)</f>
        <v>1856</v>
      </c>
      <c r="AU74" s="29">
        <f>VLOOKUP(Table1[[#This Row],[SEG KEY LY]],'24Nov24_LY'!$A$1:$M$784,7,FALSE)</f>
        <v>1300</v>
      </c>
      <c r="AV74" s="29">
        <f>VLOOKUP(Table1[[#This Row],[SEG KEY]],'17Nov24_TY'!$A$1:$M$786,7,FALSE)</f>
        <v>1604</v>
      </c>
      <c r="AW74" s="29">
        <f>VLOOKUP(Table1[[#This Row],[SEG KEY LY]],'17Nov24_LY'!$A$1:$M$784,7,FALSE)</f>
        <v>1234</v>
      </c>
      <c r="AX74" s="29">
        <f>VLOOKUP(Table1[[#This Row],[SEG KEY]],'10Nov24_TY   '!$A$1:$K$786,7,FALSE)</f>
        <v>1487</v>
      </c>
      <c r="AY74" s="29">
        <f>VLOOKUP(Table1[[#This Row],[SEG KEY LY]],'10Nov24_LY   '!$A$1:$J$784,7,FALSE)</f>
        <v>1165</v>
      </c>
      <c r="AZ74" s="29">
        <f>IFERROR(VLOOKUP(Table1[[#This Row],[SEG KEY]],'03Nov24_TY   '!$A$1:$J$786,7,FALSE),0)</f>
        <v>1341</v>
      </c>
      <c r="BA74" s="29">
        <f>IFERROR(VLOOKUP(Table1[[#This Row],[SEG KEY LY]],'03Nov24_LY    '!$A$1:$J$784,7,FALSE),0)</f>
        <v>1117</v>
      </c>
    </row>
    <row r="75" spans="1:53" x14ac:dyDescent="0.25">
      <c r="A75" s="52" t="str">
        <f>Table1[[#This Row],[FROM_CITY]]&amp;Table1[[#This Row],[TO_CITY]]&amp;Table1[[#This Row],[Month]]</f>
        <v>CANCMBJan-2025</v>
      </c>
      <c r="B75" s="52" t="str">
        <f>Table1[[#This Row],[FROM_CITY]]&amp;Table1[[#This Row],[TO_CITY]]&amp;Table1[[#This Row],[MonthM_LY]]</f>
        <v>CANCMBJan-2024</v>
      </c>
      <c r="C75" s="44" t="s">
        <v>196</v>
      </c>
      <c r="D75" s="2">
        <v>2025</v>
      </c>
      <c r="E75" s="2" t="s">
        <v>195</v>
      </c>
      <c r="F75" t="s">
        <v>17</v>
      </c>
      <c r="G75" s="2" t="s">
        <v>10</v>
      </c>
      <c r="H75" t="s">
        <v>13</v>
      </c>
      <c r="I75">
        <v>639</v>
      </c>
      <c r="J75">
        <v>195192.38999999998</v>
      </c>
      <c r="K75" s="29">
        <f>VLOOKUP(Table1[[#This Row],[SEG KEY]],'29Dec24_TY  '!$A$1:$M$786,11,FALSE)</f>
        <v>2545137</v>
      </c>
      <c r="L75" s="29">
        <f>VLOOKUP(Table1[[#This Row],[SEG KEY LY]],'29Dec24_LY'!$A$1:$M$784,11,FALSE)</f>
        <v>3082842</v>
      </c>
      <c r="M75" s="55">
        <f>VLOOKUP(Table1[[#This Row],[SEG KEY]],'29Dec24_TY  '!$A$1:$M$786,12,FALSE)</f>
        <v>7.6692292006284926E-2</v>
      </c>
      <c r="N75" s="55">
        <f>VLOOKUP(Table1[[#This Row],[SEG KEY LY]],'29Dec24_LY'!$A$1:$M$784,12,FALSE)</f>
        <v>7.3971757229206E-2</v>
      </c>
      <c r="O75" s="29">
        <f>IFERROR(VLOOKUP(Table1[[#This Row],[SEG KEY LY]],'LY AVG FARE ACT'!$A$1:$G$5000,5,FALSE),0)</f>
        <v>1880</v>
      </c>
      <c r="P75" s="29">
        <f>IFERROR(VLOOKUP(Table1[[#This Row],[SEG KEY LY]],'LY AVG FARE ACT'!$A$1:$F$5000,6,FALSE),0)</f>
        <v>580856.67035674467</v>
      </c>
      <c r="Q75" s="29">
        <f>IFERROR(VLOOKUP(Table1[[#This Row],[SEG KEY LY]],'LY AVG FARE ACT'!$A$1:$G$5000,7,FALSE),0)</f>
        <v>308.96631401954505</v>
      </c>
      <c r="R75" s="47">
        <f>VLOOKUP(Table1[[#This Row],[SEG KEY]],'29Dec24_TY  '!$A$1:$M$786,13,FALSE)</f>
        <v>305.46539906103283</v>
      </c>
      <c r="S75" s="47">
        <f>VLOOKUP(Table1[[#This Row],[SEG KEY LY]],'29Dec24_LY'!$A$1:$M$784,13,FALSE)</f>
        <v>294.6295090439275</v>
      </c>
      <c r="T75" s="29">
        <f>VLOOKUP(Table1[[#This Row],[SEG KEY]],'22Dec24_TY '!$A$1:$M$786,13,FALSE)</f>
        <v>311.06582338902143</v>
      </c>
      <c r="U75" s="29">
        <f>VLOOKUP(Table1[[#This Row],[SEG KEY LY]],'22Dec24_LY '!$A$2:$M$784,13,FALSE)</f>
        <v>299.0716216216216</v>
      </c>
      <c r="V75" s="29">
        <f>VLOOKUP(Table1[[#This Row],[SEG KEY]],'15Dec24_TY'!$A$1:$M$786,13,FALSE)</f>
        <v>316.89768253968248</v>
      </c>
      <c r="W75" s="29">
        <f>VLOOKUP(Table1[[#This Row],[SEG KEY LY]],'15Dec24_LY'!$A$1:$M$784,13,FALSE)</f>
        <v>306.15979351032456</v>
      </c>
      <c r="X75" s="29">
        <f>VLOOKUP(Table1[[#This Row],[SEG KEY]],'08Dec24_TY'!$A$1:$M$786,13,FALSE)</f>
        <v>319.07324074074069</v>
      </c>
      <c r="Y75" s="29">
        <f>VLOOKUP(Table1[[#This Row],[SEG KEY LY]],'08Dec24_LY'!$A$1:$M$784,13,FALSE)</f>
        <v>316.25355140186917</v>
      </c>
      <c r="Z75" s="29">
        <f>VLOOKUP(Table1[[#This Row],[SEG KEY]],'01Dec24_TY'!$A$1:$M$786,13,FALSE)</f>
        <v>304.35107954545447</v>
      </c>
      <c r="AA75" s="29">
        <f>VLOOKUP(Table1[[#This Row],[SEG KEY LY]],'01Dec24_LY'!$A$1:$M$784,13,FALSE)</f>
        <v>304.04040650406512</v>
      </c>
      <c r="AB75" s="29">
        <f>VLOOKUP(Table1[[#This Row],[SEG KEY]],'24Nov24_TY'!$A$1:$M$786,13,FALSE)</f>
        <v>303.62495934959338</v>
      </c>
      <c r="AC75" s="29">
        <f>VLOOKUP(Table1[[#This Row],[SEG KEY LY]],'24Nov24_LY'!$A$1:$M$784,13,FALSE)</f>
        <v>322.55786516853937</v>
      </c>
      <c r="AD75" s="29">
        <f>VLOOKUP(Table1[[#This Row],[SEG KEY]],'17Nov24_TY'!$A$1:$M$786,13,FALSE)</f>
        <v>314.25267241379311</v>
      </c>
      <c r="AE75" s="29">
        <f>VLOOKUP(Table1[[#This Row],[SEG KEY LY]],'17Nov24_LY'!$A$1:$M$784,13,FALSE)</f>
        <v>319.8616901408451</v>
      </c>
      <c r="AF75" s="29">
        <f>VLOOKUP(Table1[[#This Row],[SEG KEY]],'10Nov24_TY   '!$A$1:$M$786,13,FALSE)</f>
        <v>308.80326315789472</v>
      </c>
      <c r="AG75" s="29">
        <f>VLOOKUP(Table1[[#This Row],[SEG KEY LY]],'10Nov24_LY   '!$A$1:$M$784,13,FALSE)</f>
        <v>308.15370370370368</v>
      </c>
      <c r="AH75" s="29">
        <f>IFERROR(VLOOKUP(Table1[[#This Row],[SEG KEY]],'03Nov24_TY   '!A203:M988,13,FALSE),0)</f>
        <v>0</v>
      </c>
      <c r="AI75" s="29">
        <f>IFERROR(VLOOKUP(Table1[[#This Row],[SEG KEY LY]],'03Nov24_LY    '!$A$1:$M$784,13,FALSE),0)</f>
        <v>319.81354166666665</v>
      </c>
      <c r="AJ75" s="47">
        <f>VLOOKUP(Table1[[#This Row],[SEG KEY]],'29Dec24_TY  '!$A$1:$M$786,7,FALSE)</f>
        <v>639</v>
      </c>
      <c r="AK75" s="47">
        <f>VLOOKUP(Table1[[#This Row],[SEG KEY LY]],'29Dec24_LY'!$A$1:$M$784,7,FALSE)</f>
        <v>774</v>
      </c>
      <c r="AL75" s="29">
        <f>VLOOKUP(Table1[[#This Row],[SEG KEY]],'22Dec24_TY '!$A$1:$M$786,7,FALSE)</f>
        <v>419</v>
      </c>
      <c r="AM75" s="29">
        <f>VLOOKUP(Table1[[#This Row],[SEG KEY LY]],'22Dec24_LY '!$A$1:$M$486,7,FALSE)</f>
        <v>518</v>
      </c>
      <c r="AN75" s="29">
        <f>VLOOKUP(Table1[[#This Row],[SEG KEY]],'15Dec24_TY'!$A$1:$M$786,7,FALSE)</f>
        <v>315</v>
      </c>
      <c r="AO75" s="29">
        <f>VLOOKUP(Table1[[#This Row],[SEG KEY LY]],'15Dec24_LY'!$A$1:$M$784,7,FALSE)</f>
        <v>339</v>
      </c>
      <c r="AP75" s="29">
        <f>VLOOKUP(Table1[[#This Row],[SEG KEY]],'08Dec24_TY'!$A$1:$M$786,7,FALSE)</f>
        <v>216</v>
      </c>
      <c r="AQ75" s="29">
        <f>VLOOKUP(Table1[[#This Row],[SEG KEY LY]],'08Dec24_LY'!$A$1:$M$784,7,FALSE)</f>
        <v>214</v>
      </c>
      <c r="AR75" s="29">
        <f>VLOOKUP(Table1[[#This Row],[SEG KEY]],'01Dec24_TY'!$A$1:$M$786,7,FALSE)</f>
        <v>176</v>
      </c>
      <c r="AS75" s="29">
        <f>VLOOKUP(Table1[[#This Row],[SEG KEY LY]],'01Dec24_LY'!$A$1:$M$784,7,FALSE)</f>
        <v>123</v>
      </c>
      <c r="AT75" s="29">
        <f>VLOOKUP(Table1[[#This Row],[SEG KEY]],'24Nov24_TY'!$A$1:$M$786,7,FALSE)</f>
        <v>123</v>
      </c>
      <c r="AU75" s="29">
        <f>VLOOKUP(Table1[[#This Row],[SEG KEY LY]],'24Nov24_LY'!$A$1:$M$784,7,FALSE)</f>
        <v>89</v>
      </c>
      <c r="AV75" s="29">
        <f>VLOOKUP(Table1[[#This Row],[SEG KEY]],'17Nov24_TY'!$A$1:$M$786,7,FALSE)</f>
        <v>116</v>
      </c>
      <c r="AW75" s="29">
        <f>VLOOKUP(Table1[[#This Row],[SEG KEY LY]],'17Nov24_LY'!$A$1:$M$784,7,FALSE)</f>
        <v>71</v>
      </c>
      <c r="AX75" s="29">
        <f>VLOOKUP(Table1[[#This Row],[SEG KEY]],'10Nov24_TY   '!$A$1:$K$786,7,FALSE)</f>
        <v>95</v>
      </c>
      <c r="AY75" s="29">
        <f>VLOOKUP(Table1[[#This Row],[SEG KEY LY]],'10Nov24_LY   '!$A$1:$J$784,7,FALSE)</f>
        <v>54</v>
      </c>
      <c r="AZ75" s="29">
        <f>IFERROR(VLOOKUP(Table1[[#This Row],[SEG KEY]],'03Nov24_TY   '!$A$1:$J$786,7,FALSE),0)</f>
        <v>0</v>
      </c>
      <c r="BA75" s="29">
        <f>IFERROR(VLOOKUP(Table1[[#This Row],[SEG KEY LY]],'03Nov24_LY    '!$A$1:$J$784,7,FALSE),0)</f>
        <v>48</v>
      </c>
    </row>
    <row r="76" spans="1:53" x14ac:dyDescent="0.25">
      <c r="A76" s="52" t="str">
        <f>Table1[[#This Row],[FROM_CITY]]&amp;Table1[[#This Row],[TO_CITY]]&amp;Table1[[#This Row],[Month]]</f>
        <v>CDGCMBJan-2025</v>
      </c>
      <c r="B76" s="52" t="str">
        <f>Table1[[#This Row],[FROM_CITY]]&amp;Table1[[#This Row],[TO_CITY]]&amp;Table1[[#This Row],[MonthM_LY]]</f>
        <v>CDGCMBJan-2024</v>
      </c>
      <c r="C76" s="44" t="s">
        <v>196</v>
      </c>
      <c r="D76" s="2">
        <v>2025</v>
      </c>
      <c r="E76" s="2" t="s">
        <v>195</v>
      </c>
      <c r="F76" t="s">
        <v>18</v>
      </c>
      <c r="G76" s="2" t="s">
        <v>10</v>
      </c>
      <c r="H76" t="s">
        <v>19</v>
      </c>
      <c r="I76">
        <v>2844</v>
      </c>
      <c r="J76">
        <v>1303129.7799999996</v>
      </c>
      <c r="K76" s="29">
        <f>VLOOKUP(Table1[[#This Row],[SEG KEY]],'29Dec24_TY  '!$A$1:$M$786,11,FALSE)</f>
        <v>24199596</v>
      </c>
      <c r="L76" s="29">
        <f>VLOOKUP(Table1[[#This Row],[SEG KEY LY]],'29Dec24_LY'!$A$1:$M$784,11,FALSE)</f>
        <v>24505920</v>
      </c>
      <c r="M76" s="55">
        <f>VLOOKUP(Table1[[#This Row],[SEG KEY]],'29Dec24_TY  '!$A$1:$M$786,12,FALSE)</f>
        <v>5.3849236987262086E-2</v>
      </c>
      <c r="N76" s="55">
        <f>VLOOKUP(Table1[[#This Row],[SEG KEY LY]],'29Dec24_LY'!$A$1:$M$784,12,FALSE)</f>
        <v>5.1291900079654222E-2</v>
      </c>
      <c r="O76" s="29">
        <f>IFERROR(VLOOKUP(Table1[[#This Row],[SEG KEY LY]],'LY AVG FARE ACT'!$A$1:$G$5000,5,FALSE),0)</f>
        <v>3007</v>
      </c>
      <c r="P76" s="29">
        <f>IFERROR(VLOOKUP(Table1[[#This Row],[SEG KEY LY]],'LY AVG FARE ACT'!$A$1:$F$5000,6,FALSE),0)</f>
        <v>1312198.1342862449</v>
      </c>
      <c r="Q76" s="29">
        <f>IFERROR(VLOOKUP(Table1[[#This Row],[SEG KEY LY]],'LY AVG FARE ACT'!$A$1:$G$5000,7,FALSE),0)</f>
        <v>436.38115539948285</v>
      </c>
      <c r="R76" s="47">
        <f>VLOOKUP(Table1[[#This Row],[SEG KEY]],'29Dec24_TY  '!$A$1:$M$786,13,FALSE)</f>
        <v>458.20315752461306</v>
      </c>
      <c r="S76" s="47">
        <f>VLOOKUP(Table1[[#This Row],[SEG KEY LY]],'29Dec24_LY'!$A$1:$M$784,13,FALSE)</f>
        <v>436.44277777777774</v>
      </c>
      <c r="T76" s="29">
        <f>VLOOKUP(Table1[[#This Row],[SEG KEY]],'22Dec24_TY '!$A$1:$M$786,13,FALSE)</f>
        <v>462.9316640378546</v>
      </c>
      <c r="U76" s="29">
        <f>VLOOKUP(Table1[[#This Row],[SEG KEY LY]],'22Dec24_LY '!$A$2:$M$784,13,FALSE)</f>
        <v>435.30311612668373</v>
      </c>
      <c r="V76" s="29">
        <f>VLOOKUP(Table1[[#This Row],[SEG KEY]],'15Dec24_TY'!$A$1:$M$786,13,FALSE)</f>
        <v>468.87478158759933</v>
      </c>
      <c r="W76" s="29">
        <f>VLOOKUP(Table1[[#This Row],[SEG KEY LY]],'15Dec24_LY'!$A$1:$M$784,13,FALSE)</f>
        <v>435.37932584269674</v>
      </c>
      <c r="X76" s="29">
        <f>VLOOKUP(Table1[[#This Row],[SEG KEY]],'08Dec24_TY'!$A$1:$M$786,13,FALSE)</f>
        <v>476.97938132733367</v>
      </c>
      <c r="Y76" s="29">
        <f>VLOOKUP(Table1[[#This Row],[SEG KEY LY]],'08Dec24_LY'!$A$1:$M$784,13,FALSE)</f>
        <v>433.72170563961487</v>
      </c>
      <c r="Z76" s="29">
        <f>VLOOKUP(Table1[[#This Row],[SEG KEY]],'01Dec24_TY'!$A$1:$M$786,13,FALSE)</f>
        <v>480.75368152866207</v>
      </c>
      <c r="AA76" s="29">
        <f>VLOOKUP(Table1[[#This Row],[SEG KEY LY]],'01Dec24_LY'!$A$1:$M$784,13,FALSE)</f>
        <v>433.84815170940175</v>
      </c>
      <c r="AB76" s="29">
        <f>VLOOKUP(Table1[[#This Row],[SEG KEY]],'24Nov24_TY'!$A$1:$M$786,13,FALSE)</f>
        <v>481.4970977011489</v>
      </c>
      <c r="AC76" s="29">
        <f>VLOOKUP(Table1[[#This Row],[SEG KEY LY]],'24Nov24_LY'!$A$1:$M$784,13,FALSE)</f>
        <v>434.7192303030306</v>
      </c>
      <c r="AD76" s="29">
        <f>VLOOKUP(Table1[[#This Row],[SEG KEY]],'17Nov24_TY'!$A$1:$M$786,13,FALSE)</f>
        <v>488.07103980503643</v>
      </c>
      <c r="AE76" s="29">
        <f>VLOOKUP(Table1[[#This Row],[SEG KEY LY]],'17Nov24_LY'!$A$1:$M$784,13,FALSE)</f>
        <v>427.70226657645509</v>
      </c>
      <c r="AF76" s="29">
        <f>VLOOKUP(Table1[[#This Row],[SEG KEY]],'10Nov24_TY   '!$A$1:$M$786,13,FALSE)</f>
        <v>497.58875348837256</v>
      </c>
      <c r="AG76" s="29">
        <f>VLOOKUP(Table1[[#This Row],[SEG KEY LY]],'10Nov24_LY   '!$A$1:$M$784,13,FALSE)</f>
        <v>426.93409302325614</v>
      </c>
      <c r="AH76" s="29">
        <f>IFERROR(VLOOKUP(Table1[[#This Row],[SEG KEY]],'03Nov24_TY   '!A204:M989,13,FALSE),0)</f>
        <v>499.04934893184162</v>
      </c>
      <c r="AI76" s="29">
        <f>IFERROR(VLOOKUP(Table1[[#This Row],[SEG KEY LY]],'03Nov24_LY    '!$A$1:$M$784,13,FALSE),0)</f>
        <v>432.77876018099573</v>
      </c>
      <c r="AJ76" s="47">
        <f>VLOOKUP(Table1[[#This Row],[SEG KEY]],'29Dec24_TY  '!$A$1:$M$786,7,FALSE)</f>
        <v>2844</v>
      </c>
      <c r="AK76" s="47">
        <f>VLOOKUP(Table1[[#This Row],[SEG KEY LY]],'29Dec24_LY'!$A$1:$M$784,7,FALSE)</f>
        <v>2880</v>
      </c>
      <c r="AL76" s="29">
        <f>VLOOKUP(Table1[[#This Row],[SEG KEY]],'22Dec24_TY '!$A$1:$M$786,7,FALSE)</f>
        <v>2536</v>
      </c>
      <c r="AM76" s="29">
        <f>VLOOKUP(Table1[[#This Row],[SEG KEY LY]],'22Dec24_LY '!$A$1:$M$486,7,FALSE)</f>
        <v>2747</v>
      </c>
      <c r="AN76" s="29">
        <f>VLOOKUP(Table1[[#This Row],[SEG KEY]],'15Dec24_TY'!$A$1:$M$786,7,FALSE)</f>
        <v>2129</v>
      </c>
      <c r="AO76" s="29">
        <f>VLOOKUP(Table1[[#This Row],[SEG KEY LY]],'15Dec24_LY'!$A$1:$M$784,7,FALSE)</f>
        <v>2492</v>
      </c>
      <c r="AP76" s="29">
        <f>VLOOKUP(Table1[[#This Row],[SEG KEY]],'08Dec24_TY'!$A$1:$M$786,7,FALSE)</f>
        <v>1778</v>
      </c>
      <c r="AQ76" s="29">
        <f>VLOOKUP(Table1[[#This Row],[SEG KEY LY]],'08Dec24_LY'!$A$1:$M$784,7,FALSE)</f>
        <v>2181</v>
      </c>
      <c r="AR76" s="29">
        <f>VLOOKUP(Table1[[#This Row],[SEG KEY]],'01Dec24_TY'!$A$1:$M$786,7,FALSE)</f>
        <v>1570</v>
      </c>
      <c r="AS76" s="29">
        <f>VLOOKUP(Table1[[#This Row],[SEG KEY LY]],'01Dec24_LY'!$A$1:$M$784,7,FALSE)</f>
        <v>1872</v>
      </c>
      <c r="AT76" s="29">
        <f>VLOOKUP(Table1[[#This Row],[SEG KEY]],'24Nov24_TY'!$A$1:$M$786,7,FALSE)</f>
        <v>1392</v>
      </c>
      <c r="AU76" s="29">
        <f>VLOOKUP(Table1[[#This Row],[SEG KEY LY]],'24Nov24_LY'!$A$1:$M$784,7,FALSE)</f>
        <v>1650</v>
      </c>
      <c r="AV76" s="29">
        <f>VLOOKUP(Table1[[#This Row],[SEG KEY]],'17Nov24_TY'!$A$1:$M$786,7,FALSE)</f>
        <v>1231</v>
      </c>
      <c r="AW76" s="29">
        <f>VLOOKUP(Table1[[#This Row],[SEG KEY LY]],'17Nov24_LY'!$A$1:$M$784,7,FALSE)</f>
        <v>1478</v>
      </c>
      <c r="AX76" s="29">
        <f>VLOOKUP(Table1[[#This Row],[SEG KEY]],'10Nov24_TY   '!$A$1:$K$786,7,FALSE)</f>
        <v>1075</v>
      </c>
      <c r="AY76" s="29">
        <f>VLOOKUP(Table1[[#This Row],[SEG KEY LY]],'10Nov24_LY   '!$A$1:$J$784,7,FALSE)</f>
        <v>1290</v>
      </c>
      <c r="AZ76" s="29">
        <f>IFERROR(VLOOKUP(Table1[[#This Row],[SEG KEY]],'03Nov24_TY   '!$A$1:$J$786,7,FALSE),0)</f>
        <v>983</v>
      </c>
      <c r="BA76" s="29">
        <f>IFERROR(VLOOKUP(Table1[[#This Row],[SEG KEY LY]],'03Nov24_LY    '!$A$1:$J$784,7,FALSE),0)</f>
        <v>1105</v>
      </c>
    </row>
    <row r="77" spans="1:53" x14ac:dyDescent="0.25">
      <c r="A77" s="52" t="str">
        <f>Table1[[#This Row],[FROM_CITY]]&amp;Table1[[#This Row],[TO_CITY]]&amp;Table1[[#This Row],[Month]]</f>
        <v>CGKCMBJan-2025</v>
      </c>
      <c r="B77" s="52" t="str">
        <f>Table1[[#This Row],[FROM_CITY]]&amp;Table1[[#This Row],[TO_CITY]]&amp;Table1[[#This Row],[MonthM_LY]]</f>
        <v>CGKCMBJan-2024</v>
      </c>
      <c r="C77" s="44" t="s">
        <v>196</v>
      </c>
      <c r="D77" s="2">
        <v>2025</v>
      </c>
      <c r="E77" s="2" t="s">
        <v>195</v>
      </c>
      <c r="F77" t="s">
        <v>20</v>
      </c>
      <c r="G77" s="2" t="s">
        <v>10</v>
      </c>
      <c r="H77" t="s">
        <v>13</v>
      </c>
      <c r="I77">
        <v>648</v>
      </c>
      <c r="J77">
        <v>116409.53</v>
      </c>
      <c r="K77" s="29">
        <f>VLOOKUP(Table1[[#This Row],[SEG KEY]],'29Dec24_TY  '!$A$1:$M$786,11,FALSE)</f>
        <v>2150064</v>
      </c>
      <c r="L77" s="29">
        <f>VLOOKUP(Table1[[#This Row],[SEG KEY LY]],'29Dec24_LY'!$A$1:$M$784,11,FALSE)</f>
        <v>1917804</v>
      </c>
      <c r="M77" s="55">
        <f>VLOOKUP(Table1[[#This Row],[SEG KEY]],'29Dec24_TY  '!$A$1:$M$786,12,FALSE)</f>
        <v>5.414235576243312E-2</v>
      </c>
      <c r="N77" s="55">
        <f>VLOOKUP(Table1[[#This Row],[SEG KEY LY]],'29Dec24_LY'!$A$1:$M$784,12,FALSE)</f>
        <v>5.6858531945913178E-2</v>
      </c>
      <c r="O77" s="29">
        <f>IFERROR(VLOOKUP(Table1[[#This Row],[SEG KEY LY]],'LY AVG FARE ACT'!$A$1:$G$5000,5,FALSE),0)</f>
        <v>2899</v>
      </c>
      <c r="P77" s="29">
        <f>IFERROR(VLOOKUP(Table1[[#This Row],[SEG KEY LY]],'LY AVG FARE ACT'!$A$1:$F$5000,6,FALSE),0)</f>
        <v>589295.81413366133</v>
      </c>
      <c r="Q77" s="29">
        <f>IFERROR(VLOOKUP(Table1[[#This Row],[SEG KEY LY]],'LY AVG FARE ACT'!$A$1:$G$5000,7,FALSE),0)</f>
        <v>203.27554816614742</v>
      </c>
      <c r="R77" s="47">
        <f>VLOOKUP(Table1[[#This Row],[SEG KEY]],'29Dec24_TY  '!$A$1:$M$786,13,FALSE)</f>
        <v>179.64433641975307</v>
      </c>
      <c r="S77" s="47">
        <f>VLOOKUP(Table1[[#This Row],[SEG KEY LY]],'29Dec24_LY'!$A$1:$M$784,13,FALSE)</f>
        <v>188.65660899653992</v>
      </c>
      <c r="T77" s="29">
        <f>VLOOKUP(Table1[[#This Row],[SEG KEY]],'22Dec24_TY '!$A$1:$M$786,13,FALSE)</f>
        <v>183.37837429111528</v>
      </c>
      <c r="U77" s="29">
        <f>VLOOKUP(Table1[[#This Row],[SEG KEY LY]],'22Dec24_LY '!$A$2:$M$784,13,FALSE)</f>
        <v>194.24930648769586</v>
      </c>
      <c r="V77" s="29">
        <f>VLOOKUP(Table1[[#This Row],[SEG KEY]],'15Dec24_TY'!$A$1:$M$786,13,FALSE)</f>
        <v>184.01149397590359</v>
      </c>
      <c r="W77" s="29">
        <f>VLOOKUP(Table1[[#This Row],[SEG KEY LY]],'15Dec24_LY'!$A$1:$M$784,13,FALSE)</f>
        <v>197.87908256880735</v>
      </c>
      <c r="X77" s="29">
        <f>VLOOKUP(Table1[[#This Row],[SEG KEY]],'08Dec24_TY'!$A$1:$M$786,13,FALSE)</f>
        <v>191.11492063492059</v>
      </c>
      <c r="Y77" s="29">
        <f>VLOOKUP(Table1[[#This Row],[SEG KEY LY]],'08Dec24_LY'!$A$1:$M$784,13,FALSE)</f>
        <v>197.64528571428568</v>
      </c>
      <c r="Z77" s="29">
        <f>VLOOKUP(Table1[[#This Row],[SEG KEY]],'01Dec24_TY'!$A$1:$M$786,13,FALSE)</f>
        <v>192.91397727272724</v>
      </c>
      <c r="AA77" s="29">
        <f>VLOOKUP(Table1[[#This Row],[SEG KEY LY]],'01Dec24_LY'!$A$1:$M$784,13,FALSE)</f>
        <v>192.1950416666667</v>
      </c>
      <c r="AB77" s="29">
        <f>VLOOKUP(Table1[[#This Row],[SEG KEY]],'24Nov24_TY'!$A$1:$M$786,13,FALSE)</f>
        <v>188.41867841409692</v>
      </c>
      <c r="AC77" s="29">
        <f>VLOOKUP(Table1[[#This Row],[SEG KEY LY]],'24Nov24_LY'!$A$1:$M$784,13,FALSE)</f>
        <v>193.42213270142184</v>
      </c>
      <c r="AD77" s="29">
        <f>VLOOKUP(Table1[[#This Row],[SEG KEY]],'17Nov24_TY'!$A$1:$M$786,13,FALSE)</f>
        <v>191.23078947368433</v>
      </c>
      <c r="AE77" s="29">
        <f>VLOOKUP(Table1[[#This Row],[SEG KEY LY]],'17Nov24_LY'!$A$1:$M$784,13,FALSE)</f>
        <v>195.56877005347593</v>
      </c>
      <c r="AF77" s="29">
        <f>VLOOKUP(Table1[[#This Row],[SEG KEY]],'10Nov24_TY   '!$A$1:$M$786,13,FALSE)</f>
        <v>198.69806060606069</v>
      </c>
      <c r="AG77" s="29">
        <f>VLOOKUP(Table1[[#This Row],[SEG KEY LY]],'10Nov24_LY   '!$A$1:$M$784,13,FALSE)</f>
        <v>196.86414634146337</v>
      </c>
      <c r="AH77" s="29">
        <f>IFERROR(VLOOKUP(Table1[[#This Row],[SEG KEY]],'03Nov24_TY   '!A205:M990,13,FALSE),0)</f>
        <v>177.20632075471698</v>
      </c>
      <c r="AI77" s="29">
        <f>IFERROR(VLOOKUP(Table1[[#This Row],[SEG KEY LY]],'03Nov24_LY    '!$A$1:$M$784,13,FALSE),0)</f>
        <v>196.05631205673754</v>
      </c>
      <c r="AJ77" s="47">
        <f>VLOOKUP(Table1[[#This Row],[SEG KEY]],'29Dec24_TY  '!$A$1:$M$786,7,FALSE)</f>
        <v>648</v>
      </c>
      <c r="AK77" s="47">
        <f>VLOOKUP(Table1[[#This Row],[SEG KEY LY]],'29Dec24_LY'!$A$1:$M$784,7,FALSE)</f>
        <v>578</v>
      </c>
      <c r="AL77" s="29">
        <f>VLOOKUP(Table1[[#This Row],[SEG KEY]],'22Dec24_TY '!$A$1:$M$786,7,FALSE)</f>
        <v>529</v>
      </c>
      <c r="AM77" s="29">
        <f>VLOOKUP(Table1[[#This Row],[SEG KEY LY]],'22Dec24_LY '!$A$1:$M$486,7,FALSE)</f>
        <v>447</v>
      </c>
      <c r="AN77" s="29">
        <f>VLOOKUP(Table1[[#This Row],[SEG KEY]],'15Dec24_TY'!$A$1:$M$786,7,FALSE)</f>
        <v>415</v>
      </c>
      <c r="AO77" s="29">
        <f>VLOOKUP(Table1[[#This Row],[SEG KEY LY]],'15Dec24_LY'!$A$1:$M$784,7,FALSE)</f>
        <v>327</v>
      </c>
      <c r="AP77" s="29">
        <f>VLOOKUP(Table1[[#This Row],[SEG KEY]],'08Dec24_TY'!$A$1:$M$786,7,FALSE)</f>
        <v>315</v>
      </c>
      <c r="AQ77" s="29">
        <f>VLOOKUP(Table1[[#This Row],[SEG KEY LY]],'08Dec24_LY'!$A$1:$M$784,7,FALSE)</f>
        <v>280</v>
      </c>
      <c r="AR77" s="29">
        <f>VLOOKUP(Table1[[#This Row],[SEG KEY]],'01Dec24_TY'!$A$1:$M$786,7,FALSE)</f>
        <v>264</v>
      </c>
      <c r="AS77" s="29">
        <f>VLOOKUP(Table1[[#This Row],[SEG KEY LY]],'01Dec24_LY'!$A$1:$M$784,7,FALSE)</f>
        <v>240</v>
      </c>
      <c r="AT77" s="29">
        <f>VLOOKUP(Table1[[#This Row],[SEG KEY]],'24Nov24_TY'!$A$1:$M$786,7,FALSE)</f>
        <v>227</v>
      </c>
      <c r="AU77" s="29">
        <f>VLOOKUP(Table1[[#This Row],[SEG KEY LY]],'24Nov24_LY'!$A$1:$M$784,7,FALSE)</f>
        <v>211</v>
      </c>
      <c r="AV77" s="29">
        <f>VLOOKUP(Table1[[#This Row],[SEG KEY]],'17Nov24_TY'!$A$1:$M$786,7,FALSE)</f>
        <v>190</v>
      </c>
      <c r="AW77" s="29">
        <f>VLOOKUP(Table1[[#This Row],[SEG KEY LY]],'17Nov24_LY'!$A$1:$M$784,7,FALSE)</f>
        <v>187</v>
      </c>
      <c r="AX77" s="29">
        <f>VLOOKUP(Table1[[#This Row],[SEG KEY]],'10Nov24_TY   '!$A$1:$K$786,7,FALSE)</f>
        <v>165</v>
      </c>
      <c r="AY77" s="29">
        <f>VLOOKUP(Table1[[#This Row],[SEG KEY LY]],'10Nov24_LY   '!$A$1:$J$784,7,FALSE)</f>
        <v>164</v>
      </c>
      <c r="AZ77" s="29">
        <f>IFERROR(VLOOKUP(Table1[[#This Row],[SEG KEY]],'03Nov24_TY   '!$A$1:$J$786,7,FALSE),0)</f>
        <v>212</v>
      </c>
      <c r="BA77" s="29">
        <f>IFERROR(VLOOKUP(Table1[[#This Row],[SEG KEY LY]],'03Nov24_LY    '!$A$1:$J$784,7,FALSE),0)</f>
        <v>141</v>
      </c>
    </row>
    <row r="78" spans="1:53" x14ac:dyDescent="0.25">
      <c r="A78" s="52" t="str">
        <f>Table1[[#This Row],[FROM_CITY]]&amp;Table1[[#This Row],[TO_CITY]]&amp;Table1[[#This Row],[Month]]</f>
        <v>CMBAUHJan-2025</v>
      </c>
      <c r="B78" s="52" t="str">
        <f>Table1[[#This Row],[FROM_CITY]]&amp;Table1[[#This Row],[TO_CITY]]&amp;Table1[[#This Row],[MonthM_LY]]</f>
        <v>CMBAUHJan-2024</v>
      </c>
      <c r="C78" s="44" t="s">
        <v>196</v>
      </c>
      <c r="D78" s="2">
        <v>2025</v>
      </c>
      <c r="E78" s="2" t="s">
        <v>195</v>
      </c>
      <c r="F78" t="s">
        <v>10</v>
      </c>
      <c r="G78" s="2" t="s">
        <v>9</v>
      </c>
      <c r="H78" t="s">
        <v>11</v>
      </c>
      <c r="I78">
        <v>38</v>
      </c>
      <c r="J78">
        <v>7779.47</v>
      </c>
      <c r="K78" s="29">
        <f>VLOOKUP(Table1[[#This Row],[SEG KEY]],'29Dec24_TY  '!$A$1:$M$786,11,FALSE)</f>
        <v>127072</v>
      </c>
      <c r="L78" s="29">
        <f>VLOOKUP(Table1[[#This Row],[SEG KEY LY]],'29Dec24_LY'!$A$1:$M$784,11,FALSE)</f>
        <v>4674912</v>
      </c>
      <c r="M78" s="55">
        <f>VLOOKUP(Table1[[#This Row],[SEG KEY]],'29Dec24_TY  '!$A$1:$M$786,12,FALSE)</f>
        <v>6.1220961344749435E-2</v>
      </c>
      <c r="N78" s="55">
        <f>VLOOKUP(Table1[[#This Row],[SEG KEY LY]],'29Dec24_LY'!$A$1:$M$784,12,FALSE)</f>
        <v>0.10631258941344783</v>
      </c>
      <c r="O78" s="29">
        <f>IFERROR(VLOOKUP(Table1[[#This Row],[SEG KEY LY]],'LY AVG FARE ACT'!$A$1:$G$5000,5,FALSE),0)</f>
        <v>2859</v>
      </c>
      <c r="P78" s="29">
        <f>IFERROR(VLOOKUP(Table1[[#This Row],[SEG KEY LY]],'LY AVG FARE ACT'!$A$1:$F$5000,6,FALSE),0)</f>
        <v>803961.17738127313</v>
      </c>
      <c r="Q78" s="29">
        <f>IFERROR(VLOOKUP(Table1[[#This Row],[SEG KEY LY]],'LY AVG FARE ACT'!$A$1:$G$5000,7,FALSE),0)</f>
        <v>281.20362972412494</v>
      </c>
      <c r="R78" s="47">
        <f>VLOOKUP(Table1[[#This Row],[SEG KEY]],'29Dec24_TY  '!$A$1:$M$786,13,FALSE)</f>
        <v>204.72289473684211</v>
      </c>
      <c r="S78" s="47">
        <f>VLOOKUP(Table1[[#This Row],[SEG KEY LY]],'29Dec24_LY'!$A$1:$M$784,13,FALSE)</f>
        <v>355.50929899856953</v>
      </c>
      <c r="T78" s="29">
        <f>VLOOKUP(Table1[[#This Row],[SEG KEY]],'22Dec24_TY '!$A$1:$M$786,13,FALSE)</f>
        <v>205.16513513513516</v>
      </c>
      <c r="U78" s="29">
        <f>VLOOKUP(Table1[[#This Row],[SEG KEY LY]],'22Dec24_LY '!$A$2:$M$784,13,FALSE)</f>
        <v>360.62574548192799</v>
      </c>
      <c r="V78" s="29">
        <f>VLOOKUP(Table1[[#This Row],[SEG KEY]],'15Dec24_TY'!$A$1:$M$786,13,FALSE)</f>
        <v>205.16513513513519</v>
      </c>
      <c r="W78" s="29">
        <f>VLOOKUP(Table1[[#This Row],[SEG KEY LY]],'15Dec24_LY'!$A$1:$M$784,13,FALSE)</f>
        <v>361.87854735152524</v>
      </c>
      <c r="X78" s="29">
        <f>VLOOKUP(Table1[[#This Row],[SEG KEY]],'08Dec24_TY'!$A$1:$M$786,13,FALSE)</f>
        <v>205.16513513513516</v>
      </c>
      <c r="Y78" s="29">
        <f>VLOOKUP(Table1[[#This Row],[SEG KEY LY]],'08Dec24_LY'!$A$1:$M$784,13,FALSE)</f>
        <v>362.08645056726129</v>
      </c>
      <c r="Z78" s="29">
        <f>VLOOKUP(Table1[[#This Row],[SEG KEY]],'01Dec24_TY'!$A$1:$M$786,13,FALSE)</f>
        <v>200.46371428571427</v>
      </c>
      <c r="AA78" s="29">
        <f>VLOOKUP(Table1[[#This Row],[SEG KEY LY]],'01Dec24_LY'!$A$1:$M$784,13,FALSE)</f>
        <v>363.04870558375677</v>
      </c>
      <c r="AB78" s="29">
        <f>VLOOKUP(Table1[[#This Row],[SEG KEY]],'24Nov24_TY'!$A$1:$M$786,13,FALSE)</f>
        <v>205.88363636363636</v>
      </c>
      <c r="AC78" s="29">
        <f>VLOOKUP(Table1[[#This Row],[SEG KEY LY]],'24Nov24_LY'!$A$1:$M$784,13,FALSE)</f>
        <v>360.47842057761784</v>
      </c>
      <c r="AD78" s="29">
        <f>VLOOKUP(Table1[[#This Row],[SEG KEY]],'17Nov24_TY'!$A$1:$M$786,13,FALSE)</f>
        <v>244.03959203036055</v>
      </c>
      <c r="AE78" s="29">
        <f>VLOOKUP(Table1[[#This Row],[SEG KEY LY]],'17Nov24_LY'!$A$1:$M$784,13,FALSE)</f>
        <v>361.51240776699075</v>
      </c>
      <c r="AF78" s="29">
        <f>VLOOKUP(Table1[[#This Row],[SEG KEY]],'10Nov24_TY   '!$A$1:$M$786,13,FALSE)</f>
        <v>246.89855983772819</v>
      </c>
      <c r="AG78" s="29">
        <f>VLOOKUP(Table1[[#This Row],[SEG KEY LY]],'10Nov24_LY   '!$A$1:$M$784,13,FALSE)</f>
        <v>362.33058823529456</v>
      </c>
      <c r="AH78" s="29">
        <f>IFERROR(VLOOKUP(Table1[[#This Row],[SEG KEY]],'03Nov24_TY   '!A206:M991,13,FALSE),0)</f>
        <v>253.66076566125281</v>
      </c>
      <c r="AI78" s="29">
        <f>IFERROR(VLOOKUP(Table1[[#This Row],[SEG KEY LY]],'03Nov24_LY    '!$A$1:$M$784,13,FALSE),0)</f>
        <v>361.75138344226622</v>
      </c>
      <c r="AJ78" s="47">
        <f>VLOOKUP(Table1[[#This Row],[SEG KEY]],'29Dec24_TY  '!$A$1:$M$786,7,FALSE)</f>
        <v>38</v>
      </c>
      <c r="AK78" s="47">
        <f>VLOOKUP(Table1[[#This Row],[SEG KEY LY]],'29Dec24_LY'!$A$1:$M$784,7,FALSE)</f>
        <v>1398</v>
      </c>
      <c r="AL78" s="29">
        <f>VLOOKUP(Table1[[#This Row],[SEG KEY]],'22Dec24_TY '!$A$1:$M$786,7,FALSE)</f>
        <v>37</v>
      </c>
      <c r="AM78" s="29">
        <f>VLOOKUP(Table1[[#This Row],[SEG KEY LY]],'22Dec24_LY '!$A$1:$M$486,7,FALSE)</f>
        <v>1328</v>
      </c>
      <c r="AN78" s="29">
        <f>VLOOKUP(Table1[[#This Row],[SEG KEY]],'15Dec24_TY'!$A$1:$M$786,7,FALSE)</f>
        <v>37</v>
      </c>
      <c r="AO78" s="29">
        <f>VLOOKUP(Table1[[#This Row],[SEG KEY LY]],'15Dec24_LY'!$A$1:$M$784,7,FALSE)</f>
        <v>1246</v>
      </c>
      <c r="AP78" s="29">
        <f>VLOOKUP(Table1[[#This Row],[SEG KEY]],'08Dec24_TY'!$A$1:$M$786,7,FALSE)</f>
        <v>37</v>
      </c>
      <c r="AQ78" s="29">
        <f>VLOOKUP(Table1[[#This Row],[SEG KEY LY]],'08Dec24_LY'!$A$1:$M$784,7,FALSE)</f>
        <v>1234</v>
      </c>
      <c r="AR78" s="29">
        <f>VLOOKUP(Table1[[#This Row],[SEG KEY]],'01Dec24_TY'!$A$1:$M$786,7,FALSE)</f>
        <v>35</v>
      </c>
      <c r="AS78" s="29">
        <f>VLOOKUP(Table1[[#This Row],[SEG KEY LY]],'01Dec24_LY'!$A$1:$M$784,7,FALSE)</f>
        <v>1182</v>
      </c>
      <c r="AT78" s="29">
        <f>VLOOKUP(Table1[[#This Row],[SEG KEY]],'24Nov24_TY'!$A$1:$M$786,7,FALSE)</f>
        <v>33</v>
      </c>
      <c r="AU78" s="29">
        <f>VLOOKUP(Table1[[#This Row],[SEG KEY LY]],'24Nov24_LY'!$A$1:$M$784,7,FALSE)</f>
        <v>1108</v>
      </c>
      <c r="AV78" s="29">
        <f>VLOOKUP(Table1[[#This Row],[SEG KEY]],'17Nov24_TY'!$A$1:$M$786,7,FALSE)</f>
        <v>1054</v>
      </c>
      <c r="AW78" s="29">
        <f>VLOOKUP(Table1[[#This Row],[SEG KEY LY]],'17Nov24_LY'!$A$1:$M$784,7,FALSE)</f>
        <v>1030</v>
      </c>
      <c r="AX78" s="29">
        <f>VLOOKUP(Table1[[#This Row],[SEG KEY]],'10Nov24_TY   '!$A$1:$K$786,7,FALSE)</f>
        <v>986</v>
      </c>
      <c r="AY78" s="29">
        <f>VLOOKUP(Table1[[#This Row],[SEG KEY LY]],'10Nov24_LY   '!$A$1:$J$784,7,FALSE)</f>
        <v>969</v>
      </c>
      <c r="AZ78" s="29">
        <f>IFERROR(VLOOKUP(Table1[[#This Row],[SEG KEY]],'03Nov24_TY   '!$A$1:$J$786,7,FALSE),0)</f>
        <v>862</v>
      </c>
      <c r="BA78" s="29">
        <f>IFERROR(VLOOKUP(Table1[[#This Row],[SEG KEY LY]],'03Nov24_LY    '!$A$1:$J$784,7,FALSE),0)</f>
        <v>918</v>
      </c>
    </row>
    <row r="79" spans="1:53" x14ac:dyDescent="0.25">
      <c r="A79" s="52" t="str">
        <f>Table1[[#This Row],[FROM_CITY]]&amp;Table1[[#This Row],[TO_CITY]]&amp;Table1[[#This Row],[Month]]</f>
        <v>CMBBKKJan-2025</v>
      </c>
      <c r="B79" s="52" t="str">
        <f>Table1[[#This Row],[FROM_CITY]]&amp;Table1[[#This Row],[TO_CITY]]&amp;Table1[[#This Row],[MonthM_LY]]</f>
        <v>CMBBKKJan-2024</v>
      </c>
      <c r="C79" s="44" t="s">
        <v>196</v>
      </c>
      <c r="D79" s="2">
        <v>2025</v>
      </c>
      <c r="E79" s="2" t="s">
        <v>195</v>
      </c>
      <c r="F79" t="s">
        <v>10</v>
      </c>
      <c r="G79" s="2" t="s">
        <v>12</v>
      </c>
      <c r="H79" t="s">
        <v>13</v>
      </c>
      <c r="I79">
        <v>2432</v>
      </c>
      <c r="J79">
        <v>464172.68000000028</v>
      </c>
      <c r="K79" s="29">
        <f>VLOOKUP(Table1[[#This Row],[SEG KEY]],'29Dec24_TY  '!$A$1:$M$786,11,FALSE)</f>
        <v>5800320</v>
      </c>
      <c r="L79" s="29">
        <f>VLOOKUP(Table1[[#This Row],[SEG KEY LY]],'29Dec24_LY'!$A$1:$M$784,11,FALSE)</f>
        <v>5714460</v>
      </c>
      <c r="M79" s="55">
        <f>VLOOKUP(Table1[[#This Row],[SEG KEY]],'29Dec24_TY  '!$A$1:$M$786,12,FALSE)</f>
        <v>8.0025357221670576E-2</v>
      </c>
      <c r="N79" s="55">
        <f>VLOOKUP(Table1[[#This Row],[SEG KEY LY]],'29Dec24_LY'!$A$1:$M$784,12,FALSE)</f>
        <v>7.9258491616005705E-2</v>
      </c>
      <c r="O79" s="29">
        <f>IFERROR(VLOOKUP(Table1[[#This Row],[SEG KEY LY]],'LY AVG FARE ACT'!$A$1:$G$5000,5,FALSE),0)</f>
        <v>5826</v>
      </c>
      <c r="P79" s="29">
        <f>IFERROR(VLOOKUP(Table1[[#This Row],[SEG KEY LY]],'LY AVG FARE ACT'!$A$1:$F$5000,6,FALSE),0)</f>
        <v>1131768.567508409</v>
      </c>
      <c r="Q79" s="29">
        <f>IFERROR(VLOOKUP(Table1[[#This Row],[SEG KEY LY]],'LY AVG FARE ACT'!$A$1:$G$5000,7,FALSE),0)</f>
        <v>194.26168340343443</v>
      </c>
      <c r="R79" s="47">
        <f>VLOOKUP(Table1[[#This Row],[SEG KEY]],'29Dec24_TY  '!$A$1:$M$786,13,FALSE)</f>
        <v>190.86047697368431</v>
      </c>
      <c r="S79" s="47">
        <f>VLOOKUP(Table1[[#This Row],[SEG KEY LY]],'29Dec24_LY'!$A$1:$M$784,13,FALSE)</f>
        <v>189.0315025041736</v>
      </c>
      <c r="T79" s="29">
        <f>VLOOKUP(Table1[[#This Row],[SEG KEY]],'22Dec24_TY '!$A$1:$M$786,13,FALSE)</f>
        <v>196.18044444444467</v>
      </c>
      <c r="U79" s="29">
        <f>VLOOKUP(Table1[[#This Row],[SEG KEY LY]],'22Dec24_LY '!$A$2:$M$784,13,FALSE)</f>
        <v>193.43201260911741</v>
      </c>
      <c r="V79" s="29">
        <f>VLOOKUP(Table1[[#This Row],[SEG KEY]],'15Dec24_TY'!$A$1:$M$786,13,FALSE)</f>
        <v>201.59396688264945</v>
      </c>
      <c r="W79" s="29">
        <f>VLOOKUP(Table1[[#This Row],[SEG KEY LY]],'15Dec24_LY'!$A$1:$M$784,13,FALSE)</f>
        <v>195.2575340841731</v>
      </c>
      <c r="X79" s="29">
        <f>VLOOKUP(Table1[[#This Row],[SEG KEY]],'08Dec24_TY'!$A$1:$M$786,13,FALSE)</f>
        <v>205.89880765883373</v>
      </c>
      <c r="Y79" s="29">
        <f>VLOOKUP(Table1[[#This Row],[SEG KEY LY]],'08Dec24_LY'!$A$1:$M$784,13,FALSE)</f>
        <v>192.01696202531642</v>
      </c>
      <c r="Z79" s="29">
        <f>VLOOKUP(Table1[[#This Row],[SEG KEY]],'01Dec24_TY'!$A$1:$M$786,13,FALSE)</f>
        <v>208.35856835306768</v>
      </c>
      <c r="AA79" s="29">
        <f>VLOOKUP(Table1[[#This Row],[SEG KEY LY]],'01Dec24_LY'!$A$1:$M$784,13,FALSE)</f>
        <v>189.6631955922864</v>
      </c>
      <c r="AB79" s="29">
        <f>VLOOKUP(Table1[[#This Row],[SEG KEY]],'24Nov24_TY'!$A$1:$M$786,13,FALSE)</f>
        <v>210.61713032581454</v>
      </c>
      <c r="AC79" s="29">
        <f>VLOOKUP(Table1[[#This Row],[SEG KEY LY]],'24Nov24_LY'!$A$1:$M$784,13,FALSE)</f>
        <v>185.70889894419295</v>
      </c>
      <c r="AD79" s="29">
        <f>VLOOKUP(Table1[[#This Row],[SEG KEY]],'17Nov24_TY'!$A$1:$M$786,13,FALSE)</f>
        <v>205.50353351955306</v>
      </c>
      <c r="AE79" s="29">
        <f>VLOOKUP(Table1[[#This Row],[SEG KEY LY]],'17Nov24_LY'!$A$1:$M$784,13,FALSE)</f>
        <v>187.80080388692579</v>
      </c>
      <c r="AF79" s="29">
        <f>VLOOKUP(Table1[[#This Row],[SEG KEY]],'10Nov24_TY   '!$A$1:$M$786,13,FALSE)</f>
        <v>195.42887345679011</v>
      </c>
      <c r="AG79" s="29">
        <f>VLOOKUP(Table1[[#This Row],[SEG KEY LY]],'10Nov24_LY   '!$A$1:$M$784,13,FALSE)</f>
        <v>189.59918200408998</v>
      </c>
      <c r="AH79" s="29">
        <f>IFERROR(VLOOKUP(Table1[[#This Row],[SEG KEY]],'03Nov24_TY   '!A207:M992,13,FALSE),0)</f>
        <v>194.79291736930858</v>
      </c>
      <c r="AI79" s="29">
        <f>IFERROR(VLOOKUP(Table1[[#This Row],[SEG KEY LY]],'03Nov24_LY    '!$A$1:$M$784,13,FALSE),0)</f>
        <v>190.14523652365236</v>
      </c>
      <c r="AJ79" s="47">
        <f>VLOOKUP(Table1[[#This Row],[SEG KEY]],'29Dec24_TY  '!$A$1:$M$786,7,FALSE)</f>
        <v>2432</v>
      </c>
      <c r="AK79" s="47">
        <f>VLOOKUP(Table1[[#This Row],[SEG KEY LY]],'29Dec24_LY'!$A$1:$M$784,7,FALSE)</f>
        <v>2396</v>
      </c>
      <c r="AL79" s="29">
        <f>VLOOKUP(Table1[[#This Row],[SEG KEY]],'22Dec24_TY '!$A$1:$M$786,7,FALSE)</f>
        <v>1890</v>
      </c>
      <c r="AM79" s="29">
        <f>VLOOKUP(Table1[[#This Row],[SEG KEY LY]],'22Dec24_LY '!$A$1:$M$486,7,FALSE)</f>
        <v>2062</v>
      </c>
      <c r="AN79" s="29">
        <f>VLOOKUP(Table1[[#This Row],[SEG KEY]],'15Dec24_TY'!$A$1:$M$786,7,FALSE)</f>
        <v>1389</v>
      </c>
      <c r="AO79" s="29">
        <f>VLOOKUP(Table1[[#This Row],[SEG KEY LY]],'15Dec24_LY'!$A$1:$M$784,7,FALSE)</f>
        <v>1687</v>
      </c>
      <c r="AP79" s="29">
        <f>VLOOKUP(Table1[[#This Row],[SEG KEY]],'08Dec24_TY'!$A$1:$M$786,7,FALSE)</f>
        <v>1149</v>
      </c>
      <c r="AQ79" s="29">
        <f>VLOOKUP(Table1[[#This Row],[SEG KEY LY]],'08Dec24_LY'!$A$1:$M$784,7,FALSE)</f>
        <v>1501</v>
      </c>
      <c r="AR79" s="29">
        <f>VLOOKUP(Table1[[#This Row],[SEG KEY]],'01Dec24_TY'!$A$1:$M$786,7,FALSE)</f>
        <v>929</v>
      </c>
      <c r="AS79" s="29">
        <f>VLOOKUP(Table1[[#This Row],[SEG KEY LY]],'01Dec24_LY'!$A$1:$M$784,7,FALSE)</f>
        <v>1452</v>
      </c>
      <c r="AT79" s="29">
        <f>VLOOKUP(Table1[[#This Row],[SEG KEY]],'24Nov24_TY'!$A$1:$M$786,7,FALSE)</f>
        <v>798</v>
      </c>
      <c r="AU79" s="29">
        <f>VLOOKUP(Table1[[#This Row],[SEG KEY LY]],'24Nov24_LY'!$A$1:$M$784,7,FALSE)</f>
        <v>1326</v>
      </c>
      <c r="AV79" s="29">
        <f>VLOOKUP(Table1[[#This Row],[SEG KEY]],'17Nov24_TY'!$A$1:$M$786,7,FALSE)</f>
        <v>716</v>
      </c>
      <c r="AW79" s="29">
        <f>VLOOKUP(Table1[[#This Row],[SEG KEY LY]],'17Nov24_LY'!$A$1:$M$784,7,FALSE)</f>
        <v>1132</v>
      </c>
      <c r="AX79" s="29">
        <f>VLOOKUP(Table1[[#This Row],[SEG KEY]],'10Nov24_TY   '!$A$1:$K$786,7,FALSE)</f>
        <v>648</v>
      </c>
      <c r="AY79" s="29">
        <f>VLOOKUP(Table1[[#This Row],[SEG KEY LY]],'10Nov24_LY   '!$A$1:$J$784,7,FALSE)</f>
        <v>978</v>
      </c>
      <c r="AZ79" s="29">
        <f>IFERROR(VLOOKUP(Table1[[#This Row],[SEG KEY]],'03Nov24_TY   '!$A$1:$J$786,7,FALSE),0)</f>
        <v>593</v>
      </c>
      <c r="BA79" s="29">
        <f>IFERROR(VLOOKUP(Table1[[#This Row],[SEG KEY LY]],'03Nov24_LY    '!$A$1:$J$784,7,FALSE),0)</f>
        <v>909</v>
      </c>
    </row>
    <row r="80" spans="1:53" x14ac:dyDescent="0.25">
      <c r="A80" s="52" t="str">
        <f>Table1[[#This Row],[FROM_CITY]]&amp;Table1[[#This Row],[TO_CITY]]&amp;Table1[[#This Row],[Month]]</f>
        <v>CMBBLRJan-2025</v>
      </c>
      <c r="B80" s="52" t="str">
        <f>Table1[[#This Row],[FROM_CITY]]&amp;Table1[[#This Row],[TO_CITY]]&amp;Table1[[#This Row],[MonthM_LY]]</f>
        <v>CMBBLRJan-2024</v>
      </c>
      <c r="C80" s="44" t="s">
        <v>196</v>
      </c>
      <c r="D80" s="2">
        <v>2025</v>
      </c>
      <c r="E80" s="2" t="s">
        <v>195</v>
      </c>
      <c r="F80" t="s">
        <v>10</v>
      </c>
      <c r="G80" s="2" t="s">
        <v>14</v>
      </c>
      <c r="H80" t="s">
        <v>15</v>
      </c>
      <c r="I80">
        <v>2232</v>
      </c>
      <c r="J80">
        <v>197417.13</v>
      </c>
      <c r="K80" s="29">
        <f>VLOOKUP(Table1[[#This Row],[SEG KEY]],'29Dec24_TY  '!$A$1:$M$786,11,FALSE)</f>
        <v>1595880</v>
      </c>
      <c r="L80" s="29">
        <f>VLOOKUP(Table1[[#This Row],[SEG KEY LY]],'29Dec24_LY'!$A$1:$M$784,11,FALSE)</f>
        <v>1424995</v>
      </c>
      <c r="M80" s="55">
        <f>VLOOKUP(Table1[[#This Row],[SEG KEY]],'29Dec24_TY  '!$A$1:$M$786,12,FALSE)</f>
        <v>0.12370424468005113</v>
      </c>
      <c r="N80" s="55">
        <f>VLOOKUP(Table1[[#This Row],[SEG KEY LY]],'29Dec24_LY'!$A$1:$M$784,12,FALSE)</f>
        <v>0.15211124951315624</v>
      </c>
      <c r="O80" s="29">
        <f>IFERROR(VLOOKUP(Table1[[#This Row],[SEG KEY LY]],'LY AVG FARE ACT'!$A$1:$G$5000,5,FALSE),0)</f>
        <v>4331</v>
      </c>
      <c r="P80" s="29">
        <f>IFERROR(VLOOKUP(Table1[[#This Row],[SEG KEY LY]],'LY AVG FARE ACT'!$A$1:$F$5000,6,FALSE),0)</f>
        <v>498437.28539183945</v>
      </c>
      <c r="Q80" s="29">
        <f>IFERROR(VLOOKUP(Table1[[#This Row],[SEG KEY LY]],'LY AVG FARE ACT'!$A$1:$G$5000,7,FALSE),0)</f>
        <v>115.0859582987392</v>
      </c>
      <c r="R80" s="47">
        <f>VLOOKUP(Table1[[#This Row],[SEG KEY]],'29Dec24_TY  '!$A$1:$M$786,13,FALSE)</f>
        <v>88.448534946236563</v>
      </c>
      <c r="S80" s="47">
        <f>VLOOKUP(Table1[[#This Row],[SEG KEY LY]],'29Dec24_LY'!$A$1:$M$784,13,FALSE)</f>
        <v>108.75954340190671</v>
      </c>
      <c r="T80" s="29">
        <f>VLOOKUP(Table1[[#This Row],[SEG KEY]],'22Dec24_TY '!$A$1:$M$786,13,FALSE)</f>
        <v>87.52141293013554</v>
      </c>
      <c r="U80" s="29">
        <f>VLOOKUP(Table1[[#This Row],[SEG KEY LY]],'22Dec24_LY '!$A$2:$M$784,13,FALSE)</f>
        <v>109.11228525121564</v>
      </c>
      <c r="V80" s="29">
        <f>VLOOKUP(Table1[[#This Row],[SEG KEY]],'15Dec24_TY'!$A$1:$M$786,13,FALSE)</f>
        <v>88.560899653979178</v>
      </c>
      <c r="W80" s="29">
        <f>VLOOKUP(Table1[[#This Row],[SEG KEY LY]],'15Dec24_LY'!$A$1:$M$784,13,FALSE)</f>
        <v>105.00700697526962</v>
      </c>
      <c r="X80" s="29">
        <f>VLOOKUP(Table1[[#This Row],[SEG KEY]],'08Dec24_TY'!$A$1:$M$786,13,FALSE)</f>
        <v>89.115026212319776</v>
      </c>
      <c r="Y80" s="29">
        <f>VLOOKUP(Table1[[#This Row],[SEG KEY LY]],'08Dec24_LY'!$A$1:$M$784,13,FALSE)</f>
        <v>105.91860182370819</v>
      </c>
      <c r="Z80" s="29">
        <f>VLOOKUP(Table1[[#This Row],[SEG KEY]],'01Dec24_TY'!$A$1:$M$786,13,FALSE)</f>
        <v>89.827988252569753</v>
      </c>
      <c r="AA80" s="29">
        <f>VLOOKUP(Table1[[#This Row],[SEG KEY LY]],'01Dec24_LY'!$A$1:$M$784,13,FALSE)</f>
        <v>107.53427947598253</v>
      </c>
      <c r="AB80" s="29">
        <f>VLOOKUP(Table1[[#This Row],[SEG KEY]],'24Nov24_TY'!$A$1:$M$786,13,FALSE)</f>
        <v>89.134110032362514</v>
      </c>
      <c r="AC80" s="29">
        <f>VLOOKUP(Table1[[#This Row],[SEG KEY LY]],'24Nov24_LY'!$A$1:$M$784,13,FALSE)</f>
        <v>103.80614705882346</v>
      </c>
      <c r="AD80" s="29">
        <f>VLOOKUP(Table1[[#This Row],[SEG KEY]],'17Nov24_TY'!$A$1:$M$786,13,FALSE)</f>
        <v>86.987870528109056</v>
      </c>
      <c r="AE80" s="29">
        <f>VLOOKUP(Table1[[#This Row],[SEG KEY LY]],'17Nov24_LY'!$A$1:$M$784,13,FALSE)</f>
        <v>101.71527310924365</v>
      </c>
      <c r="AF80" s="29">
        <f>VLOOKUP(Table1[[#This Row],[SEG KEY]],'10Nov24_TY   '!$A$1:$M$786,13,FALSE)</f>
        <v>86.869203619909527</v>
      </c>
      <c r="AG80" s="29">
        <f>VLOOKUP(Table1[[#This Row],[SEG KEY LY]],'10Nov24_LY   '!$A$1:$M$784,13,FALSE)</f>
        <v>98.352499999999978</v>
      </c>
      <c r="AH80" s="29">
        <f>IFERROR(VLOOKUP(Table1[[#This Row],[SEG KEY]],'03Nov24_TY   '!A208:M993,13,FALSE),0)</f>
        <v>86.10457264957266</v>
      </c>
      <c r="AI80" s="29">
        <f>IFERROR(VLOOKUP(Table1[[#This Row],[SEG KEY LY]],'03Nov24_LY    '!$A$1:$M$784,13,FALSE),0)</f>
        <v>98.184557640750683</v>
      </c>
      <c r="AJ80" s="47">
        <f>VLOOKUP(Table1[[#This Row],[SEG KEY]],'29Dec24_TY  '!$A$1:$M$786,7,FALSE)</f>
        <v>2232</v>
      </c>
      <c r="AK80" s="47">
        <f>VLOOKUP(Table1[[#This Row],[SEG KEY LY]],'29Dec24_LY'!$A$1:$M$784,7,FALSE)</f>
        <v>1993</v>
      </c>
      <c r="AL80" s="29">
        <f>VLOOKUP(Table1[[#This Row],[SEG KEY]],'22Dec24_TY '!$A$1:$M$786,7,FALSE)</f>
        <v>1918</v>
      </c>
      <c r="AM80" s="29">
        <f>VLOOKUP(Table1[[#This Row],[SEG KEY LY]],'22Dec24_LY '!$A$1:$M$486,7,FALSE)</f>
        <v>1851</v>
      </c>
      <c r="AN80" s="29">
        <f>VLOOKUP(Table1[[#This Row],[SEG KEY]],'15Dec24_TY'!$A$1:$M$786,7,FALSE)</f>
        <v>1734</v>
      </c>
      <c r="AO80" s="29">
        <f>VLOOKUP(Table1[[#This Row],[SEG KEY LY]],'15Dec24_LY'!$A$1:$M$784,7,FALSE)</f>
        <v>1577</v>
      </c>
      <c r="AP80" s="29">
        <f>VLOOKUP(Table1[[#This Row],[SEG KEY]],'08Dec24_TY'!$A$1:$M$786,7,FALSE)</f>
        <v>1526</v>
      </c>
      <c r="AQ80" s="29">
        <f>VLOOKUP(Table1[[#This Row],[SEG KEY LY]],'08Dec24_LY'!$A$1:$M$784,7,FALSE)</f>
        <v>1316</v>
      </c>
      <c r="AR80" s="29">
        <f>VLOOKUP(Table1[[#This Row],[SEG KEY]],'01Dec24_TY'!$A$1:$M$786,7,FALSE)</f>
        <v>1362</v>
      </c>
      <c r="AS80" s="29">
        <f>VLOOKUP(Table1[[#This Row],[SEG KEY LY]],'01Dec24_LY'!$A$1:$M$784,7,FALSE)</f>
        <v>1145</v>
      </c>
      <c r="AT80" s="29">
        <f>VLOOKUP(Table1[[#This Row],[SEG KEY]],'24Nov24_TY'!$A$1:$M$786,7,FALSE)</f>
        <v>1236</v>
      </c>
      <c r="AU80" s="29">
        <f>VLOOKUP(Table1[[#This Row],[SEG KEY LY]],'24Nov24_LY'!$A$1:$M$784,7,FALSE)</f>
        <v>1020</v>
      </c>
      <c r="AV80" s="29">
        <f>VLOOKUP(Table1[[#This Row],[SEG KEY]],'17Nov24_TY'!$A$1:$M$786,7,FALSE)</f>
        <v>1174</v>
      </c>
      <c r="AW80" s="29">
        <f>VLOOKUP(Table1[[#This Row],[SEG KEY LY]],'17Nov24_LY'!$A$1:$M$784,7,FALSE)</f>
        <v>952</v>
      </c>
      <c r="AX80" s="29">
        <f>VLOOKUP(Table1[[#This Row],[SEG KEY]],'10Nov24_TY   '!$A$1:$K$786,7,FALSE)</f>
        <v>1105</v>
      </c>
      <c r="AY80" s="29">
        <f>VLOOKUP(Table1[[#This Row],[SEG KEY LY]],'10Nov24_LY   '!$A$1:$J$784,7,FALSE)</f>
        <v>860</v>
      </c>
      <c r="AZ80" s="29">
        <f>IFERROR(VLOOKUP(Table1[[#This Row],[SEG KEY]],'03Nov24_TY   '!$A$1:$J$786,7,FALSE),0)</f>
        <v>936</v>
      </c>
      <c r="BA80" s="29">
        <f>IFERROR(VLOOKUP(Table1[[#This Row],[SEG KEY LY]],'03Nov24_LY    '!$A$1:$J$784,7,FALSE),0)</f>
        <v>746</v>
      </c>
    </row>
    <row r="81" spans="1:53" x14ac:dyDescent="0.25">
      <c r="A81" s="52" t="str">
        <f>Table1[[#This Row],[FROM_CITY]]&amp;Table1[[#This Row],[TO_CITY]]&amp;Table1[[#This Row],[Month]]</f>
        <v>CMBBOMJan-2025</v>
      </c>
      <c r="B81" s="52" t="str">
        <f>Table1[[#This Row],[FROM_CITY]]&amp;Table1[[#This Row],[TO_CITY]]&amp;Table1[[#This Row],[MonthM_LY]]</f>
        <v>CMBBOMJan-2024</v>
      </c>
      <c r="C81" s="44" t="s">
        <v>196</v>
      </c>
      <c r="D81" s="2">
        <v>2025</v>
      </c>
      <c r="E81" s="2" t="s">
        <v>195</v>
      </c>
      <c r="F81" t="s">
        <v>10</v>
      </c>
      <c r="G81" s="2" t="s">
        <v>16</v>
      </c>
      <c r="H81" t="s">
        <v>15</v>
      </c>
      <c r="I81">
        <v>4784</v>
      </c>
      <c r="J81">
        <v>579764.48000000045</v>
      </c>
      <c r="K81" s="29">
        <f>VLOOKUP(Table1[[#This Row],[SEG KEY]],'29Dec24_TY  '!$A$1:$M$786,11,FALSE)</f>
        <v>7410416</v>
      </c>
      <c r="L81" s="29">
        <f>VLOOKUP(Table1[[#This Row],[SEG KEY LY]],'29Dec24_LY'!$A$1:$M$784,11,FALSE)</f>
        <v>4662490</v>
      </c>
      <c r="M81" s="55">
        <f>VLOOKUP(Table1[[#This Row],[SEG KEY]],'29Dec24_TY  '!$A$1:$M$786,12,FALSE)</f>
        <v>7.823642829228486E-2</v>
      </c>
      <c r="N81" s="55">
        <f>VLOOKUP(Table1[[#This Row],[SEG KEY LY]],'29Dec24_LY'!$A$1:$M$784,12,FALSE)</f>
        <v>9.7325727240165597E-2</v>
      </c>
      <c r="O81" s="29">
        <f>IFERROR(VLOOKUP(Table1[[#This Row],[SEG KEY LY]],'LY AVG FARE ACT'!$A$1:$G$5000,5,FALSE),0)</f>
        <v>5198</v>
      </c>
      <c r="P81" s="29">
        <f>IFERROR(VLOOKUP(Table1[[#This Row],[SEG KEY LY]],'LY AVG FARE ACT'!$A$1:$F$5000,6,FALSE),0)</f>
        <v>833028.93324502115</v>
      </c>
      <c r="Q81" s="29">
        <f>IFERROR(VLOOKUP(Table1[[#This Row],[SEG KEY LY]],'LY AVG FARE ACT'!$A$1:$G$5000,7,FALSE),0)</f>
        <v>160.25951005098523</v>
      </c>
      <c r="R81" s="47">
        <f>VLOOKUP(Table1[[#This Row],[SEG KEY]],'29Dec24_TY  '!$A$1:$M$786,13,FALSE)</f>
        <v>121.18822742474926</v>
      </c>
      <c r="S81" s="47">
        <f>VLOOKUP(Table1[[#This Row],[SEG KEY LY]],'29Dec24_LY'!$A$1:$M$784,13,FALSE)</f>
        <v>150.75755149501651</v>
      </c>
      <c r="T81" s="29">
        <f>VLOOKUP(Table1[[#This Row],[SEG KEY]],'22Dec24_TY '!$A$1:$M$786,13,FALSE)</f>
        <v>121.80050289162686</v>
      </c>
      <c r="U81" s="29">
        <f>VLOOKUP(Table1[[#This Row],[SEG KEY LY]],'22Dec24_LY '!$A$2:$M$784,13,FALSE)</f>
        <v>149.24629820051408</v>
      </c>
      <c r="V81" s="29">
        <f>VLOOKUP(Table1[[#This Row],[SEG KEY]],'15Dec24_TY'!$A$1:$M$786,13,FALSE)</f>
        <v>123.41302210587543</v>
      </c>
      <c r="W81" s="29">
        <f>VLOOKUP(Table1[[#This Row],[SEG KEY LY]],'15Dec24_LY'!$A$1:$M$784,13,FALSE)</f>
        <v>148.79284631578943</v>
      </c>
      <c r="X81" s="29">
        <f>VLOOKUP(Table1[[#This Row],[SEG KEY]],'08Dec24_TY'!$A$1:$M$786,13,FALSE)</f>
        <v>123.91204785362426</v>
      </c>
      <c r="Y81" s="29">
        <f>VLOOKUP(Table1[[#This Row],[SEG KEY LY]],'08Dec24_LY'!$A$1:$M$784,13,FALSE)</f>
        <v>145.99205390334566</v>
      </c>
      <c r="Z81" s="29">
        <f>VLOOKUP(Table1[[#This Row],[SEG KEY]],'01Dec24_TY'!$A$1:$M$786,13,FALSE)</f>
        <v>123.01296746373967</v>
      </c>
      <c r="AA81" s="29">
        <f>VLOOKUP(Table1[[#This Row],[SEG KEY LY]],'01Dec24_LY'!$A$1:$M$784,13,FALSE)</f>
        <v>142.5588107822409</v>
      </c>
      <c r="AB81" s="29">
        <f>VLOOKUP(Table1[[#This Row],[SEG KEY]],'24Nov24_TY'!$A$1:$M$786,13,FALSE)</f>
        <v>122.30434365460083</v>
      </c>
      <c r="AC81" s="29">
        <f>VLOOKUP(Table1[[#This Row],[SEG KEY LY]],'24Nov24_LY'!$A$1:$M$784,13,FALSE)</f>
        <v>141.9303180212014</v>
      </c>
      <c r="AD81" s="29">
        <f>VLOOKUP(Table1[[#This Row],[SEG KEY]],'17Nov24_TY'!$A$1:$M$786,13,FALSE)</f>
        <v>123.32173076923068</v>
      </c>
      <c r="AE81" s="29">
        <f>VLOOKUP(Table1[[#This Row],[SEG KEY LY]],'17Nov24_LY'!$A$1:$M$784,13,FALSE)</f>
        <v>140.01712446351934</v>
      </c>
      <c r="AF81" s="29">
        <f>VLOOKUP(Table1[[#This Row],[SEG KEY]],'10Nov24_TY   '!$A$1:$M$786,13,FALSE)</f>
        <v>123.76074735080864</v>
      </c>
      <c r="AG81" s="29">
        <f>VLOOKUP(Table1[[#This Row],[SEG KEY LY]],'10Nov24_LY   '!$A$1:$M$784,13,FALSE)</f>
        <v>138.99348563968672</v>
      </c>
      <c r="AH81" s="29">
        <f>IFERROR(VLOOKUP(Table1[[#This Row],[SEG KEY]],'03Nov24_TY   '!A209:M994,13,FALSE),0)</f>
        <v>125.02870243293819</v>
      </c>
      <c r="AI81" s="29">
        <f>IFERROR(VLOOKUP(Table1[[#This Row],[SEG KEY LY]],'03Nov24_LY    '!$A$1:$M$784,13,FALSE),0)</f>
        <v>138.37860513532274</v>
      </c>
      <c r="AJ81" s="47">
        <f>VLOOKUP(Table1[[#This Row],[SEG KEY]],'29Dec24_TY  '!$A$1:$M$786,7,FALSE)</f>
        <v>4784</v>
      </c>
      <c r="AK81" s="47">
        <f>VLOOKUP(Table1[[#This Row],[SEG KEY LY]],'29Dec24_LY'!$A$1:$M$784,7,FALSE)</f>
        <v>3010</v>
      </c>
      <c r="AL81" s="29">
        <f>VLOOKUP(Table1[[#This Row],[SEG KEY]],'22Dec24_TY '!$A$1:$M$786,7,FALSE)</f>
        <v>3977</v>
      </c>
      <c r="AM81" s="29">
        <f>VLOOKUP(Table1[[#This Row],[SEG KEY LY]],'22Dec24_LY '!$A$1:$M$486,7,FALSE)</f>
        <v>2723</v>
      </c>
      <c r="AN81" s="29">
        <f>VLOOKUP(Table1[[#This Row],[SEG KEY]],'15Dec24_TY'!$A$1:$M$786,7,FALSE)</f>
        <v>3438</v>
      </c>
      <c r="AO81" s="29">
        <f>VLOOKUP(Table1[[#This Row],[SEG KEY LY]],'15Dec24_LY'!$A$1:$M$784,7,FALSE)</f>
        <v>2375</v>
      </c>
      <c r="AP81" s="29">
        <f>VLOOKUP(Table1[[#This Row],[SEG KEY]],'08Dec24_TY'!$A$1:$M$786,7,FALSE)</f>
        <v>2842</v>
      </c>
      <c r="AQ81" s="29">
        <f>VLOOKUP(Table1[[#This Row],[SEG KEY LY]],'08Dec24_LY'!$A$1:$M$784,7,FALSE)</f>
        <v>2152</v>
      </c>
      <c r="AR81" s="29">
        <f>VLOOKUP(Table1[[#This Row],[SEG KEY]],'01Dec24_TY'!$A$1:$M$786,7,FALSE)</f>
        <v>2551</v>
      </c>
      <c r="AS81" s="29">
        <f>VLOOKUP(Table1[[#This Row],[SEG KEY LY]],'01Dec24_LY'!$A$1:$M$784,7,FALSE)</f>
        <v>1892</v>
      </c>
      <c r="AT81" s="29">
        <f>VLOOKUP(Table1[[#This Row],[SEG KEY]],'24Nov24_TY'!$A$1:$M$786,7,FALSE)</f>
        <v>2293</v>
      </c>
      <c r="AU81" s="29">
        <f>VLOOKUP(Table1[[#This Row],[SEG KEY LY]],'24Nov24_LY'!$A$1:$M$784,7,FALSE)</f>
        <v>1698</v>
      </c>
      <c r="AV81" s="29">
        <f>VLOOKUP(Table1[[#This Row],[SEG KEY]],'17Nov24_TY'!$A$1:$M$786,7,FALSE)</f>
        <v>2028</v>
      </c>
      <c r="AW81" s="29">
        <f>VLOOKUP(Table1[[#This Row],[SEG KEY LY]],'17Nov24_LY'!$A$1:$M$784,7,FALSE)</f>
        <v>1631</v>
      </c>
      <c r="AX81" s="29">
        <f>VLOOKUP(Table1[[#This Row],[SEG KEY]],'10Nov24_TY   '!$A$1:$K$786,7,FALSE)</f>
        <v>1793</v>
      </c>
      <c r="AY81" s="29">
        <f>VLOOKUP(Table1[[#This Row],[SEG KEY LY]],'10Nov24_LY   '!$A$1:$J$784,7,FALSE)</f>
        <v>1532</v>
      </c>
      <c r="AZ81" s="29">
        <f>IFERROR(VLOOKUP(Table1[[#This Row],[SEG KEY]],'03Nov24_TY   '!$A$1:$J$786,7,FALSE),0)</f>
        <v>1603</v>
      </c>
      <c r="BA81" s="29">
        <f>IFERROR(VLOOKUP(Table1[[#This Row],[SEG KEY LY]],'03Nov24_LY    '!$A$1:$J$784,7,FALSE),0)</f>
        <v>1441</v>
      </c>
    </row>
    <row r="82" spans="1:53" x14ac:dyDescent="0.25">
      <c r="A82" s="52" t="str">
        <f>Table1[[#This Row],[FROM_CITY]]&amp;Table1[[#This Row],[TO_CITY]]&amp;Table1[[#This Row],[Month]]</f>
        <v>CMBCANJan-2025</v>
      </c>
      <c r="B82" s="52" t="str">
        <f>Table1[[#This Row],[FROM_CITY]]&amp;Table1[[#This Row],[TO_CITY]]&amp;Table1[[#This Row],[MonthM_LY]]</f>
        <v>CMBCANJan-2024</v>
      </c>
      <c r="C82" s="44" t="s">
        <v>196</v>
      </c>
      <c r="D82" s="2">
        <v>2025</v>
      </c>
      <c r="E82" s="2" t="s">
        <v>195</v>
      </c>
      <c r="F82" t="s">
        <v>10</v>
      </c>
      <c r="G82" s="2" t="s">
        <v>17</v>
      </c>
      <c r="H82" t="s">
        <v>13</v>
      </c>
      <c r="I82">
        <v>538</v>
      </c>
      <c r="J82">
        <v>143359.54999999996</v>
      </c>
      <c r="K82" s="29">
        <f>VLOOKUP(Table1[[#This Row],[SEG KEY]],'29Dec24_TY  '!$A$1:$M$786,11,FALSE)</f>
        <v>2142854</v>
      </c>
      <c r="L82" s="29">
        <f>VLOOKUP(Table1[[#This Row],[SEG KEY LY]],'29Dec24_LY'!$A$1:$M$784,11,FALSE)</f>
        <v>2047262</v>
      </c>
      <c r="M82" s="55">
        <f>VLOOKUP(Table1[[#This Row],[SEG KEY]],'29Dec24_TY  '!$A$1:$M$786,12,FALSE)</f>
        <v>6.6901221455124782E-2</v>
      </c>
      <c r="N82" s="55">
        <f>VLOOKUP(Table1[[#This Row],[SEG KEY LY]],'29Dec24_LY'!$A$1:$M$784,12,FALSE)</f>
        <v>6.772784821874292E-2</v>
      </c>
      <c r="O82" s="29">
        <f>IFERROR(VLOOKUP(Table1[[#This Row],[SEG KEY LY]],'LY AVG FARE ACT'!$A$1:$G$5000,5,FALSE),0)</f>
        <v>1309</v>
      </c>
      <c r="P82" s="29">
        <f>IFERROR(VLOOKUP(Table1[[#This Row],[SEG KEY LY]],'LY AVG FARE ACT'!$A$1:$F$5000,6,FALSE),0)</f>
        <v>382885.36365928705</v>
      </c>
      <c r="Q82" s="29">
        <f>IFERROR(VLOOKUP(Table1[[#This Row],[SEG KEY LY]],'LY AVG FARE ACT'!$A$1:$G$5000,7,FALSE),0)</f>
        <v>292.50218766943243</v>
      </c>
      <c r="R82" s="47">
        <f>VLOOKUP(Table1[[#This Row],[SEG KEY]],'29Dec24_TY  '!$A$1:$M$786,13,FALSE)</f>
        <v>266.46756505576201</v>
      </c>
      <c r="S82" s="47">
        <f>VLOOKUP(Table1[[#This Row],[SEG KEY LY]],'29Dec24_LY'!$A$1:$M$784,13,FALSE)</f>
        <v>269.76001945525309</v>
      </c>
      <c r="T82" s="29">
        <f>VLOOKUP(Table1[[#This Row],[SEG KEY]],'22Dec24_TY '!$A$1:$M$786,13,FALSE)</f>
        <v>270.12096573208726</v>
      </c>
      <c r="U82" s="29">
        <f>VLOOKUP(Table1[[#This Row],[SEG KEY LY]],'22Dec24_LY '!$A$2:$M$784,13,FALSE)</f>
        <v>264.75064102564113</v>
      </c>
      <c r="V82" s="29">
        <f>VLOOKUP(Table1[[#This Row],[SEG KEY]],'15Dec24_TY'!$A$1:$M$786,13,FALSE)</f>
        <v>274.98216101694919</v>
      </c>
      <c r="W82" s="29">
        <f>VLOOKUP(Table1[[#This Row],[SEG KEY LY]],'15Dec24_LY'!$A$1:$M$784,13,FALSE)</f>
        <v>273.78700636942676</v>
      </c>
      <c r="X82" s="29">
        <f>VLOOKUP(Table1[[#This Row],[SEG KEY]],'08Dec24_TY'!$A$1:$M$786,13,FALSE)</f>
        <v>277.25057692307695</v>
      </c>
      <c r="Y82" s="29">
        <f>VLOOKUP(Table1[[#This Row],[SEG KEY LY]],'08Dec24_LY'!$A$1:$M$784,13,FALSE)</f>
        <v>274.5525203252032</v>
      </c>
      <c r="Z82" s="29">
        <f>VLOOKUP(Table1[[#This Row],[SEG KEY]],'01Dec24_TY'!$A$1:$M$786,13,FALSE)</f>
        <v>256.63579831932771</v>
      </c>
      <c r="AA82" s="29">
        <f>VLOOKUP(Table1[[#This Row],[SEG KEY LY]],'01Dec24_LY'!$A$1:$M$784,13,FALSE)</f>
        <v>278.90816091954025</v>
      </c>
      <c r="AB82" s="29">
        <f>VLOOKUP(Table1[[#This Row],[SEG KEY]],'24Nov24_TY'!$A$1:$M$786,13,FALSE)</f>
        <v>253.99674157303377</v>
      </c>
      <c r="AC82" s="29">
        <f>VLOOKUP(Table1[[#This Row],[SEG KEY LY]],'24Nov24_LY'!$A$1:$M$784,13,FALSE)</f>
        <v>280.68623188405797</v>
      </c>
      <c r="AD82" s="29">
        <f>VLOOKUP(Table1[[#This Row],[SEG KEY]],'17Nov24_TY'!$A$1:$M$786,13,FALSE)</f>
        <v>267.78130434782616</v>
      </c>
      <c r="AE82" s="29">
        <f>VLOOKUP(Table1[[#This Row],[SEG KEY LY]],'17Nov24_LY'!$A$1:$M$784,13,FALSE)</f>
        <v>269.61547619047616</v>
      </c>
      <c r="AF82" s="29">
        <f>VLOOKUP(Table1[[#This Row],[SEG KEY]],'10Nov24_TY   '!$A$1:$M$786,13,FALSE)</f>
        <v>265.38000000000005</v>
      </c>
      <c r="AG82" s="29">
        <f>VLOOKUP(Table1[[#This Row],[SEG KEY LY]],'10Nov24_LY   '!$A$1:$M$784,13,FALSE)</f>
        <v>271.19324999999998</v>
      </c>
      <c r="AH82" s="29">
        <f>IFERROR(VLOOKUP(Table1[[#This Row],[SEG KEY]],'03Nov24_TY   '!A210:M995,13,FALSE),0)</f>
        <v>287.48250000000002</v>
      </c>
      <c r="AI82" s="29">
        <f>IFERROR(VLOOKUP(Table1[[#This Row],[SEG KEY LY]],'03Nov24_LY    '!$A$1:$M$784,13,FALSE),0)</f>
        <v>277.75588235294117</v>
      </c>
      <c r="AJ82" s="47">
        <f>VLOOKUP(Table1[[#This Row],[SEG KEY]],'29Dec24_TY  '!$A$1:$M$786,7,FALSE)</f>
        <v>538</v>
      </c>
      <c r="AK82" s="47">
        <f>VLOOKUP(Table1[[#This Row],[SEG KEY LY]],'29Dec24_LY'!$A$1:$M$784,7,FALSE)</f>
        <v>514</v>
      </c>
      <c r="AL82" s="29">
        <f>VLOOKUP(Table1[[#This Row],[SEG KEY]],'22Dec24_TY '!$A$1:$M$786,7,FALSE)</f>
        <v>321</v>
      </c>
      <c r="AM82" s="29">
        <f>VLOOKUP(Table1[[#This Row],[SEG KEY LY]],'22Dec24_LY '!$A$1:$M$486,7,FALSE)</f>
        <v>312</v>
      </c>
      <c r="AN82" s="29">
        <f>VLOOKUP(Table1[[#This Row],[SEG KEY]],'15Dec24_TY'!$A$1:$M$786,7,FALSE)</f>
        <v>236</v>
      </c>
      <c r="AO82" s="29">
        <f>VLOOKUP(Table1[[#This Row],[SEG KEY LY]],'15Dec24_LY'!$A$1:$M$784,7,FALSE)</f>
        <v>157</v>
      </c>
      <c r="AP82" s="29">
        <f>VLOOKUP(Table1[[#This Row],[SEG KEY]],'08Dec24_TY'!$A$1:$M$786,7,FALSE)</f>
        <v>156</v>
      </c>
      <c r="AQ82" s="29">
        <f>VLOOKUP(Table1[[#This Row],[SEG KEY LY]],'08Dec24_LY'!$A$1:$M$784,7,FALSE)</f>
        <v>123</v>
      </c>
      <c r="AR82" s="29">
        <f>VLOOKUP(Table1[[#This Row],[SEG KEY]],'01Dec24_TY'!$A$1:$M$786,7,FALSE)</f>
        <v>119</v>
      </c>
      <c r="AS82" s="29">
        <f>VLOOKUP(Table1[[#This Row],[SEG KEY LY]],'01Dec24_LY'!$A$1:$M$784,7,FALSE)</f>
        <v>87</v>
      </c>
      <c r="AT82" s="29">
        <f>VLOOKUP(Table1[[#This Row],[SEG KEY]],'24Nov24_TY'!$A$1:$M$786,7,FALSE)</f>
        <v>89</v>
      </c>
      <c r="AU82" s="29">
        <f>VLOOKUP(Table1[[#This Row],[SEG KEY LY]],'24Nov24_LY'!$A$1:$M$784,7,FALSE)</f>
        <v>69</v>
      </c>
      <c r="AV82" s="29">
        <f>VLOOKUP(Table1[[#This Row],[SEG KEY]],'17Nov24_TY'!$A$1:$M$786,7,FALSE)</f>
        <v>69</v>
      </c>
      <c r="AW82" s="29">
        <f>VLOOKUP(Table1[[#This Row],[SEG KEY LY]],'17Nov24_LY'!$A$1:$M$784,7,FALSE)</f>
        <v>42</v>
      </c>
      <c r="AX82" s="29">
        <f>VLOOKUP(Table1[[#This Row],[SEG KEY]],'10Nov24_TY   '!$A$1:$K$786,7,FALSE)</f>
        <v>54</v>
      </c>
      <c r="AY82" s="29">
        <f>VLOOKUP(Table1[[#This Row],[SEG KEY LY]],'10Nov24_LY   '!$A$1:$J$784,7,FALSE)</f>
        <v>40</v>
      </c>
      <c r="AZ82" s="29">
        <f>IFERROR(VLOOKUP(Table1[[#This Row],[SEG KEY]],'03Nov24_TY   '!$A$1:$J$786,7,FALSE),0)</f>
        <v>40</v>
      </c>
      <c r="BA82" s="29">
        <f>IFERROR(VLOOKUP(Table1[[#This Row],[SEG KEY LY]],'03Nov24_LY    '!$A$1:$J$784,7,FALSE),0)</f>
        <v>34</v>
      </c>
    </row>
    <row r="83" spans="1:53" x14ac:dyDescent="0.25">
      <c r="A83" s="52" t="str">
        <f>Table1[[#This Row],[FROM_CITY]]&amp;Table1[[#This Row],[TO_CITY]]&amp;Table1[[#This Row],[Month]]</f>
        <v>CMBCDGJan-2025</v>
      </c>
      <c r="B83" s="52" t="str">
        <f>Table1[[#This Row],[FROM_CITY]]&amp;Table1[[#This Row],[TO_CITY]]&amp;Table1[[#This Row],[MonthM_LY]]</f>
        <v>CMBCDGJan-2024</v>
      </c>
      <c r="C83" s="44" t="s">
        <v>196</v>
      </c>
      <c r="D83" s="2">
        <v>2025</v>
      </c>
      <c r="E83" s="2" t="s">
        <v>195</v>
      </c>
      <c r="F83" t="s">
        <v>10</v>
      </c>
      <c r="G83" s="2" t="s">
        <v>18</v>
      </c>
      <c r="H83" t="s">
        <v>19</v>
      </c>
      <c r="I83">
        <v>2952</v>
      </c>
      <c r="J83">
        <v>1620191.2199999995</v>
      </c>
      <c r="K83" s="29">
        <f>VLOOKUP(Table1[[#This Row],[SEG KEY]],'29Dec24_TY  '!$A$1:$M$786,11,FALSE)</f>
        <v>25118568</v>
      </c>
      <c r="L83" s="29">
        <f>VLOOKUP(Table1[[#This Row],[SEG KEY LY]],'29Dec24_LY'!$A$1:$M$784,11,FALSE)</f>
        <v>25858851</v>
      </c>
      <c r="M83" s="55">
        <f>VLOOKUP(Table1[[#This Row],[SEG KEY]],'29Dec24_TY  '!$A$1:$M$786,12,FALSE)</f>
        <v>6.4501735130760615E-2</v>
      </c>
      <c r="N83" s="55">
        <f>VLOOKUP(Table1[[#This Row],[SEG KEY LY]],'29Dec24_LY'!$A$1:$M$784,12,FALSE)</f>
        <v>6.2327080967363904E-2</v>
      </c>
      <c r="O83" s="29">
        <f>IFERROR(VLOOKUP(Table1[[#This Row],[SEG KEY LY]],'LY AVG FARE ACT'!$A$1:$G$5000,5,FALSE),0)</f>
        <v>3237</v>
      </c>
      <c r="P83" s="29">
        <f>IFERROR(VLOOKUP(Table1[[#This Row],[SEG KEY LY]],'LY AVG FARE ACT'!$A$1:$F$5000,6,FALSE),0)</f>
        <v>1779796.4770359416</v>
      </c>
      <c r="Q83" s="29">
        <f>IFERROR(VLOOKUP(Table1[[#This Row],[SEG KEY LY]],'LY AVG FARE ACT'!$A$1:$G$5000,7,FALSE),0)</f>
        <v>549.82900124681544</v>
      </c>
      <c r="R83" s="47">
        <f>VLOOKUP(Table1[[#This Row],[SEG KEY]],'29Dec24_TY  '!$A$1:$M$786,13,FALSE)</f>
        <v>548.84526422764213</v>
      </c>
      <c r="S83" s="47">
        <f>VLOOKUP(Table1[[#This Row],[SEG KEY LY]],'29Dec24_LY'!$A$1:$M$784,13,FALSE)</f>
        <v>530.34113195129942</v>
      </c>
      <c r="T83" s="29">
        <f>VLOOKUP(Table1[[#This Row],[SEG KEY]],'22Dec24_TY '!$A$1:$M$786,13,FALSE)</f>
        <v>553.32295099818475</v>
      </c>
      <c r="U83" s="29">
        <f>VLOOKUP(Table1[[#This Row],[SEG KEY LY]],'22Dec24_LY '!$A$2:$M$784,13,FALSE)</f>
        <v>529.92051907872087</v>
      </c>
      <c r="V83" s="29">
        <f>VLOOKUP(Table1[[#This Row],[SEG KEY]],'15Dec24_TY'!$A$1:$M$786,13,FALSE)</f>
        <v>559.3145075905021</v>
      </c>
      <c r="W83" s="29">
        <f>VLOOKUP(Table1[[#This Row],[SEG KEY LY]],'15Dec24_LY'!$A$1:$M$784,13,FALSE)</f>
        <v>528.8434768568352</v>
      </c>
      <c r="X83" s="29">
        <f>VLOOKUP(Table1[[#This Row],[SEG KEY]],'08Dec24_TY'!$A$1:$M$786,13,FALSE)</f>
        <v>574.28106467223949</v>
      </c>
      <c r="Y83" s="29">
        <f>VLOOKUP(Table1[[#This Row],[SEG KEY LY]],'08Dec24_LY'!$A$1:$M$784,13,FALSE)</f>
        <v>533.2950649862147</v>
      </c>
      <c r="Z83" s="29">
        <f>VLOOKUP(Table1[[#This Row],[SEG KEY]],'01Dec24_TY'!$A$1:$M$786,13,FALSE)</f>
        <v>583.11083932853717</v>
      </c>
      <c r="AA83" s="29">
        <f>VLOOKUP(Table1[[#This Row],[SEG KEY LY]],'01Dec24_LY'!$A$1:$M$784,13,FALSE)</f>
        <v>537.03521412803525</v>
      </c>
      <c r="AB83" s="29">
        <f>VLOOKUP(Table1[[#This Row],[SEG KEY]],'24Nov24_TY'!$A$1:$M$786,13,FALSE)</f>
        <v>589.60199590583409</v>
      </c>
      <c r="AC83" s="29">
        <f>VLOOKUP(Table1[[#This Row],[SEG KEY LY]],'24Nov24_LY'!$A$1:$M$784,13,FALSE)</f>
        <v>541.35199337121207</v>
      </c>
      <c r="AD83" s="29">
        <f>VLOOKUP(Table1[[#This Row],[SEG KEY]],'17Nov24_TY'!$A$1:$M$786,13,FALSE)</f>
        <v>593.21474069898522</v>
      </c>
      <c r="AE83" s="29">
        <f>VLOOKUP(Table1[[#This Row],[SEG KEY LY]],'17Nov24_LY'!$A$1:$M$784,13,FALSE)</f>
        <v>543.30482989690711</v>
      </c>
      <c r="AF83" s="29">
        <f>VLOOKUP(Table1[[#This Row],[SEG KEY]],'10Nov24_TY   '!$A$1:$M$786,13,FALSE)</f>
        <v>601.26742549143933</v>
      </c>
      <c r="AG83" s="29">
        <f>VLOOKUP(Table1[[#This Row],[SEG KEY LY]],'10Nov24_LY   '!$A$1:$M$784,13,FALSE)</f>
        <v>537.92779310344838</v>
      </c>
      <c r="AH83" s="29">
        <f>IFERROR(VLOOKUP(Table1[[#This Row],[SEG KEY]],'03Nov24_TY   '!A211:M996,13,FALSE),0)</f>
        <v>606.86630146545701</v>
      </c>
      <c r="AI83" s="29">
        <f>IFERROR(VLOOKUP(Table1[[#This Row],[SEG KEY LY]],'03Nov24_LY    '!$A$1:$M$784,13,FALSE),0)</f>
        <v>540.76946641556799</v>
      </c>
      <c r="AJ83" s="47">
        <f>VLOOKUP(Table1[[#This Row],[SEG KEY]],'29Dec24_TY  '!$A$1:$M$786,7,FALSE)</f>
        <v>2952</v>
      </c>
      <c r="AK83" s="47">
        <f>VLOOKUP(Table1[[#This Row],[SEG KEY LY]],'29Dec24_LY'!$A$1:$M$784,7,FALSE)</f>
        <v>3039</v>
      </c>
      <c r="AL83" s="29">
        <f>VLOOKUP(Table1[[#This Row],[SEG KEY]],'22Dec24_TY '!$A$1:$M$786,7,FALSE)</f>
        <v>2755</v>
      </c>
      <c r="AM83" s="29">
        <f>VLOOKUP(Table1[[#This Row],[SEG KEY LY]],'22Dec24_LY '!$A$1:$M$486,7,FALSE)</f>
        <v>2909</v>
      </c>
      <c r="AN83" s="29">
        <f>VLOOKUP(Table1[[#This Row],[SEG KEY]],'15Dec24_TY'!$A$1:$M$786,7,FALSE)</f>
        <v>2569</v>
      </c>
      <c r="AO83" s="29">
        <f>VLOOKUP(Table1[[#This Row],[SEG KEY LY]],'15Dec24_LY'!$A$1:$M$784,7,FALSE)</f>
        <v>2787</v>
      </c>
      <c r="AP83" s="29">
        <f>VLOOKUP(Table1[[#This Row],[SEG KEY]],'08Dec24_TY'!$A$1:$M$786,7,FALSE)</f>
        <v>2273</v>
      </c>
      <c r="AQ83" s="29">
        <f>VLOOKUP(Table1[[#This Row],[SEG KEY LY]],'08Dec24_LY'!$A$1:$M$784,7,FALSE)</f>
        <v>2539</v>
      </c>
      <c r="AR83" s="29">
        <f>VLOOKUP(Table1[[#This Row],[SEG KEY]],'01Dec24_TY'!$A$1:$M$786,7,FALSE)</f>
        <v>2085</v>
      </c>
      <c r="AS83" s="29">
        <f>VLOOKUP(Table1[[#This Row],[SEG KEY LY]],'01Dec24_LY'!$A$1:$M$784,7,FALSE)</f>
        <v>2265</v>
      </c>
      <c r="AT83" s="29">
        <f>VLOOKUP(Table1[[#This Row],[SEG KEY]],'24Nov24_TY'!$A$1:$M$786,7,FALSE)</f>
        <v>1954</v>
      </c>
      <c r="AU83" s="29">
        <f>VLOOKUP(Table1[[#This Row],[SEG KEY LY]],'24Nov24_LY'!$A$1:$M$784,7,FALSE)</f>
        <v>2112</v>
      </c>
      <c r="AV83" s="29">
        <f>VLOOKUP(Table1[[#This Row],[SEG KEY]],'17Nov24_TY'!$A$1:$M$786,7,FALSE)</f>
        <v>1774</v>
      </c>
      <c r="AW83" s="29">
        <f>VLOOKUP(Table1[[#This Row],[SEG KEY LY]],'17Nov24_LY'!$A$1:$M$784,7,FALSE)</f>
        <v>1940</v>
      </c>
      <c r="AX83" s="29">
        <f>VLOOKUP(Table1[[#This Row],[SEG KEY]],'10Nov24_TY   '!$A$1:$K$786,7,FALSE)</f>
        <v>1577</v>
      </c>
      <c r="AY83" s="29">
        <f>VLOOKUP(Table1[[#This Row],[SEG KEY LY]],'10Nov24_LY   '!$A$1:$J$784,7,FALSE)</f>
        <v>1740</v>
      </c>
      <c r="AZ83" s="29">
        <f>IFERROR(VLOOKUP(Table1[[#This Row],[SEG KEY]],'03Nov24_TY   '!$A$1:$J$786,7,FALSE),0)</f>
        <v>1433</v>
      </c>
      <c r="BA83" s="29">
        <f>IFERROR(VLOOKUP(Table1[[#This Row],[SEG KEY LY]],'03Nov24_LY    '!$A$1:$J$784,7,FALSE),0)</f>
        <v>1593</v>
      </c>
    </row>
    <row r="84" spans="1:53" x14ac:dyDescent="0.25">
      <c r="A84" s="52" t="str">
        <f>Table1[[#This Row],[FROM_CITY]]&amp;Table1[[#This Row],[TO_CITY]]&amp;Table1[[#This Row],[Month]]</f>
        <v>CMBCGKJan-2025</v>
      </c>
      <c r="B84" s="52" t="str">
        <f>Table1[[#This Row],[FROM_CITY]]&amp;Table1[[#This Row],[TO_CITY]]&amp;Table1[[#This Row],[MonthM_LY]]</f>
        <v>CMBCGKJan-2024</v>
      </c>
      <c r="C84" s="44" t="s">
        <v>196</v>
      </c>
      <c r="D84" s="2">
        <v>2025</v>
      </c>
      <c r="E84" s="2" t="s">
        <v>195</v>
      </c>
      <c r="F84" t="s">
        <v>10</v>
      </c>
      <c r="G84" s="2" t="s">
        <v>20</v>
      </c>
      <c r="H84" t="s">
        <v>13</v>
      </c>
      <c r="I84">
        <v>1453</v>
      </c>
      <c r="J84">
        <v>243048.8600000001</v>
      </c>
      <c r="K84" s="29">
        <f>VLOOKUP(Table1[[#This Row],[SEG KEY]],'29Dec24_TY  '!$A$1:$M$786,11,FALSE)</f>
        <v>4821054</v>
      </c>
      <c r="L84" s="29">
        <f>VLOOKUP(Table1[[#This Row],[SEG KEY LY]],'29Dec24_LY'!$A$1:$M$784,11,FALSE)</f>
        <v>5458110</v>
      </c>
      <c r="M84" s="55">
        <f>VLOOKUP(Table1[[#This Row],[SEG KEY]],'29Dec24_TY  '!$A$1:$M$786,12,FALSE)</f>
        <v>5.0414050537496591E-2</v>
      </c>
      <c r="N84" s="55">
        <f>VLOOKUP(Table1[[#This Row],[SEG KEY LY]],'29Dec24_LY'!$A$1:$M$784,12,FALSE)</f>
        <v>5.4212819089391746E-2</v>
      </c>
      <c r="O84" s="29">
        <f>IFERROR(VLOOKUP(Table1[[#This Row],[SEG KEY LY]],'LY AVG FARE ACT'!$A$1:$G$5000,5,FALSE),0)</f>
        <v>4127</v>
      </c>
      <c r="P84" s="29">
        <f>IFERROR(VLOOKUP(Table1[[#This Row],[SEG KEY LY]],'LY AVG FARE ACT'!$A$1:$F$5000,6,FALSE),0)</f>
        <v>695866.48031711509</v>
      </c>
      <c r="Q84" s="29">
        <f>IFERROR(VLOOKUP(Table1[[#This Row],[SEG KEY LY]],'LY AVG FARE ACT'!$A$1:$G$5000,7,FALSE),0)</f>
        <v>168.61315248779138</v>
      </c>
      <c r="R84" s="47">
        <f>VLOOKUP(Table1[[#This Row],[SEG KEY]],'29Dec24_TY  '!$A$1:$M$786,13,FALSE)</f>
        <v>167.27381968341371</v>
      </c>
      <c r="S84" s="47">
        <f>VLOOKUP(Table1[[#This Row],[SEG KEY LY]],'29Dec24_LY'!$A$1:$M$784,13,FALSE)</f>
        <v>179.8781337386018</v>
      </c>
      <c r="T84" s="29">
        <f>VLOOKUP(Table1[[#This Row],[SEG KEY]],'22Dec24_TY '!$A$1:$M$786,13,FALSE)</f>
        <v>171.60967549103333</v>
      </c>
      <c r="U84" s="29">
        <f>VLOOKUP(Table1[[#This Row],[SEG KEY LY]],'22Dec24_LY '!$A$2:$M$784,13,FALSE)</f>
        <v>184.51139337952287</v>
      </c>
      <c r="V84" s="29">
        <f>VLOOKUP(Table1[[#This Row],[SEG KEY]],'15Dec24_TY'!$A$1:$M$786,13,FALSE)</f>
        <v>172.27906148867316</v>
      </c>
      <c r="W84" s="29">
        <f>VLOOKUP(Table1[[#This Row],[SEG KEY LY]],'15Dec24_LY'!$A$1:$M$784,13,FALSE)</f>
        <v>194.24000000000018</v>
      </c>
      <c r="X84" s="29">
        <f>VLOOKUP(Table1[[#This Row],[SEG KEY]],'08Dec24_TY'!$A$1:$M$786,13,FALSE)</f>
        <v>178.47650485436895</v>
      </c>
      <c r="Y84" s="29">
        <f>VLOOKUP(Table1[[#This Row],[SEG KEY LY]],'08Dec24_LY'!$A$1:$M$784,13,FALSE)</f>
        <v>197.97560216508808</v>
      </c>
      <c r="Z84" s="29">
        <f>VLOOKUP(Table1[[#This Row],[SEG KEY]],'01Dec24_TY'!$A$1:$M$786,13,FALSE)</f>
        <v>177.23221254355397</v>
      </c>
      <c r="AA84" s="29">
        <f>VLOOKUP(Table1[[#This Row],[SEG KEY LY]],'01Dec24_LY'!$A$1:$M$784,13,FALSE)</f>
        <v>203.4299823633157</v>
      </c>
      <c r="AB84" s="29">
        <f>VLOOKUP(Table1[[#This Row],[SEG KEY]],'24Nov24_TY'!$A$1:$M$786,13,FALSE)</f>
        <v>188.87470720720714</v>
      </c>
      <c r="AC84" s="29">
        <f>VLOOKUP(Table1[[#This Row],[SEG KEY LY]],'24Nov24_LY'!$A$1:$M$784,13,FALSE)</f>
        <v>204.51348088531188</v>
      </c>
      <c r="AD84" s="29">
        <f>VLOOKUP(Table1[[#This Row],[SEG KEY]],'17Nov24_TY'!$A$1:$M$786,13,FALSE)</f>
        <v>195.76385245901633</v>
      </c>
      <c r="AE84" s="29">
        <f>VLOOKUP(Table1[[#This Row],[SEG KEY LY]],'17Nov24_LY'!$A$1:$M$784,13,FALSE)</f>
        <v>200.24646288209607</v>
      </c>
      <c r="AF84" s="29">
        <f>VLOOKUP(Table1[[#This Row],[SEG KEY]],'10Nov24_TY   '!$A$1:$M$786,13,FALSE)</f>
        <v>191.28528571428578</v>
      </c>
      <c r="AG84" s="29">
        <f>VLOOKUP(Table1[[#This Row],[SEG KEY LY]],'10Nov24_LY   '!$A$1:$M$784,13,FALSE)</f>
        <v>201.79888349514562</v>
      </c>
      <c r="AH84" s="29">
        <f>IFERROR(VLOOKUP(Table1[[#This Row],[SEG KEY]],'03Nov24_TY   '!A212:M997,13,FALSE),0)</f>
        <v>184.93210355987054</v>
      </c>
      <c r="AI84" s="29">
        <f>IFERROR(VLOOKUP(Table1[[#This Row],[SEG KEY LY]],'03Nov24_LY    '!$A$1:$M$784,13,FALSE),0)</f>
        <v>206.94636363636369</v>
      </c>
      <c r="AJ84" s="47">
        <f>VLOOKUP(Table1[[#This Row],[SEG KEY]],'29Dec24_TY  '!$A$1:$M$786,7,FALSE)</f>
        <v>1453</v>
      </c>
      <c r="AK84" s="47">
        <f>VLOOKUP(Table1[[#This Row],[SEG KEY LY]],'29Dec24_LY'!$A$1:$M$784,7,FALSE)</f>
        <v>1645</v>
      </c>
      <c r="AL84" s="29">
        <f>VLOOKUP(Table1[[#This Row],[SEG KEY]],'22Dec24_TY '!$A$1:$M$786,7,FALSE)</f>
        <v>1171</v>
      </c>
      <c r="AM84" s="29">
        <f>VLOOKUP(Table1[[#This Row],[SEG KEY LY]],'22Dec24_LY '!$A$1:$M$486,7,FALSE)</f>
        <v>1299</v>
      </c>
      <c r="AN84" s="29">
        <f>VLOOKUP(Table1[[#This Row],[SEG KEY]],'15Dec24_TY'!$A$1:$M$786,7,FALSE)</f>
        <v>927</v>
      </c>
      <c r="AO84" s="29">
        <f>VLOOKUP(Table1[[#This Row],[SEG KEY LY]],'15Dec24_LY'!$A$1:$M$784,7,FALSE)</f>
        <v>911</v>
      </c>
      <c r="AP84" s="29">
        <f>VLOOKUP(Table1[[#This Row],[SEG KEY]],'08Dec24_TY'!$A$1:$M$786,7,FALSE)</f>
        <v>721</v>
      </c>
      <c r="AQ84" s="29">
        <f>VLOOKUP(Table1[[#This Row],[SEG KEY LY]],'08Dec24_LY'!$A$1:$M$784,7,FALSE)</f>
        <v>739</v>
      </c>
      <c r="AR84" s="29">
        <f>VLOOKUP(Table1[[#This Row],[SEG KEY]],'01Dec24_TY'!$A$1:$M$786,7,FALSE)</f>
        <v>574</v>
      </c>
      <c r="AS84" s="29">
        <f>VLOOKUP(Table1[[#This Row],[SEG KEY LY]],'01Dec24_LY'!$A$1:$M$784,7,FALSE)</f>
        <v>567</v>
      </c>
      <c r="AT84" s="29">
        <f>VLOOKUP(Table1[[#This Row],[SEG KEY]],'24Nov24_TY'!$A$1:$M$786,7,FALSE)</f>
        <v>444</v>
      </c>
      <c r="AU84" s="29">
        <f>VLOOKUP(Table1[[#This Row],[SEG KEY LY]],'24Nov24_LY'!$A$1:$M$784,7,FALSE)</f>
        <v>497</v>
      </c>
      <c r="AV84" s="29">
        <f>VLOOKUP(Table1[[#This Row],[SEG KEY]],'17Nov24_TY'!$A$1:$M$786,7,FALSE)</f>
        <v>366</v>
      </c>
      <c r="AW84" s="29">
        <f>VLOOKUP(Table1[[#This Row],[SEG KEY LY]],'17Nov24_LY'!$A$1:$M$784,7,FALSE)</f>
        <v>458</v>
      </c>
      <c r="AX84" s="29">
        <f>VLOOKUP(Table1[[#This Row],[SEG KEY]],'10Nov24_TY   '!$A$1:$K$786,7,FALSE)</f>
        <v>280</v>
      </c>
      <c r="AY84" s="29">
        <f>VLOOKUP(Table1[[#This Row],[SEG KEY LY]],'10Nov24_LY   '!$A$1:$J$784,7,FALSE)</f>
        <v>412</v>
      </c>
      <c r="AZ84" s="29">
        <f>IFERROR(VLOOKUP(Table1[[#This Row],[SEG KEY]],'03Nov24_TY   '!$A$1:$J$786,7,FALSE),0)</f>
        <v>309</v>
      </c>
      <c r="BA84" s="29">
        <f>IFERROR(VLOOKUP(Table1[[#This Row],[SEG KEY LY]],'03Nov24_LY    '!$A$1:$J$784,7,FALSE),0)</f>
        <v>341</v>
      </c>
    </row>
    <row r="85" spans="1:53" x14ac:dyDescent="0.25">
      <c r="A85" s="52" t="str">
        <f>Table1[[#This Row],[FROM_CITY]]&amp;Table1[[#This Row],[TO_CITY]]&amp;Table1[[#This Row],[Month]]</f>
        <v>CMBCOKJan-2025</v>
      </c>
      <c r="B85" s="52" t="str">
        <f>Table1[[#This Row],[FROM_CITY]]&amp;Table1[[#This Row],[TO_CITY]]&amp;Table1[[#This Row],[MonthM_LY]]</f>
        <v>CMBCOKJan-2024</v>
      </c>
      <c r="C85" s="44" t="s">
        <v>196</v>
      </c>
      <c r="D85" s="2">
        <v>2025</v>
      </c>
      <c r="E85" s="2" t="s">
        <v>195</v>
      </c>
      <c r="F85" t="s">
        <v>10</v>
      </c>
      <c r="G85" s="2" t="s">
        <v>21</v>
      </c>
      <c r="H85" t="s">
        <v>15</v>
      </c>
      <c r="I85">
        <v>1664</v>
      </c>
      <c r="J85">
        <v>131732.32999999987</v>
      </c>
      <c r="K85" s="29">
        <f>VLOOKUP(Table1[[#This Row],[SEG KEY]],'29Dec24_TY  '!$A$1:$M$786,11,FALSE)</f>
        <v>860288</v>
      </c>
      <c r="L85" s="29">
        <f>VLOOKUP(Table1[[#This Row],[SEG KEY LY]],'29Dec24_LY'!$A$1:$M$784,11,FALSE)</f>
        <v>960586</v>
      </c>
      <c r="M85" s="55">
        <f>VLOOKUP(Table1[[#This Row],[SEG KEY]],'29Dec24_TY  '!$A$1:$M$786,12,FALSE)</f>
        <v>0.15312584855304257</v>
      </c>
      <c r="N85" s="55">
        <f>VLOOKUP(Table1[[#This Row],[SEG KEY LY]],'29Dec24_LY'!$A$1:$M$784,12,FALSE)</f>
        <v>0.15933904928866358</v>
      </c>
      <c r="O85" s="29">
        <f>IFERROR(VLOOKUP(Table1[[#This Row],[SEG KEY LY]],'LY AVG FARE ACT'!$A$1:$G$5000,5,FALSE),0)</f>
        <v>3784</v>
      </c>
      <c r="P85" s="29">
        <f>IFERROR(VLOOKUP(Table1[[#This Row],[SEG KEY LY]],'LY AVG FARE ACT'!$A$1:$F$5000,6,FALSE),0)</f>
        <v>266549.10493018804</v>
      </c>
      <c r="Q85" s="29">
        <f>IFERROR(VLOOKUP(Table1[[#This Row],[SEG KEY LY]],'LY AVG FARE ACT'!$A$1:$G$5000,7,FALSE),0)</f>
        <v>70.441095383242086</v>
      </c>
      <c r="R85" s="47">
        <f>VLOOKUP(Table1[[#This Row],[SEG KEY]],'29Dec24_TY  '!$A$1:$M$786,13,FALSE)</f>
        <v>79.166063701922994</v>
      </c>
      <c r="S85" s="47">
        <f>VLOOKUP(Table1[[#This Row],[SEG KEY LY]],'29Dec24_LY'!$A$1:$M$784,13,FALSE)</f>
        <v>82.378288482239071</v>
      </c>
      <c r="T85" s="29">
        <f>VLOOKUP(Table1[[#This Row],[SEG KEY]],'22Dec24_TY '!$A$1:$M$786,13,FALSE)</f>
        <v>78.978698738170323</v>
      </c>
      <c r="U85" s="29">
        <f>VLOOKUP(Table1[[#This Row],[SEG KEY LY]],'22Dec24_LY '!$A$2:$M$784,13,FALSE)</f>
        <v>83.551545281824019</v>
      </c>
      <c r="V85" s="29">
        <f>VLOOKUP(Table1[[#This Row],[SEG KEY]],'15Dec24_TY'!$A$1:$M$786,13,FALSE)</f>
        <v>83.38071500503527</v>
      </c>
      <c r="W85" s="29">
        <f>VLOOKUP(Table1[[#This Row],[SEG KEY LY]],'15Dec24_LY'!$A$1:$M$784,13,FALSE)</f>
        <v>88.594231697506103</v>
      </c>
      <c r="X85" s="29">
        <f>VLOOKUP(Table1[[#This Row],[SEG KEY]],'08Dec24_TY'!$A$1:$M$786,13,FALSE)</f>
        <v>87.145679487179606</v>
      </c>
      <c r="Y85" s="29">
        <f>VLOOKUP(Table1[[#This Row],[SEG KEY LY]],'08Dec24_LY'!$A$1:$M$784,13,FALSE)</f>
        <v>92.679631525076815</v>
      </c>
      <c r="Z85" s="29">
        <f>VLOOKUP(Table1[[#This Row],[SEG KEY]],'01Dec24_TY'!$A$1:$M$786,13,FALSE)</f>
        <v>87.502547468354479</v>
      </c>
      <c r="AA85" s="29">
        <f>VLOOKUP(Table1[[#This Row],[SEG KEY LY]],'01Dec24_LY'!$A$1:$M$784,13,FALSE)</f>
        <v>94.211322815534018</v>
      </c>
      <c r="AB85" s="29">
        <f>VLOOKUP(Table1[[#This Row],[SEG KEY]],'24Nov24_TY'!$A$1:$M$786,13,FALSE)</f>
        <v>87.324096153846156</v>
      </c>
      <c r="AC85" s="29">
        <f>VLOOKUP(Table1[[#This Row],[SEG KEY LY]],'24Nov24_LY'!$A$1:$M$784,13,FALSE)</f>
        <v>94.95796511627907</v>
      </c>
      <c r="AD85" s="29">
        <f>VLOOKUP(Table1[[#This Row],[SEG KEY]],'17Nov24_TY'!$A$1:$M$786,13,FALSE)</f>
        <v>90.886603773584881</v>
      </c>
      <c r="AE85" s="29">
        <f>VLOOKUP(Table1[[#This Row],[SEG KEY LY]],'17Nov24_LY'!$A$1:$M$784,13,FALSE)</f>
        <v>94.832248803827738</v>
      </c>
      <c r="AF85" s="29">
        <f>VLOOKUP(Table1[[#This Row],[SEG KEY]],'10Nov24_TY   '!$A$1:$M$786,13,FALSE)</f>
        <v>94.711818181818188</v>
      </c>
      <c r="AG85" s="29">
        <f>VLOOKUP(Table1[[#This Row],[SEG KEY LY]],'10Nov24_LY   '!$A$1:$M$784,13,FALSE)</f>
        <v>94.623193430656954</v>
      </c>
      <c r="AH85" s="29">
        <f>IFERROR(VLOOKUP(Table1[[#This Row],[SEG KEY]],'03Nov24_TY   '!A213:M998,13,FALSE),0)</f>
        <v>94.132588652482269</v>
      </c>
      <c r="AI85" s="29">
        <f>IFERROR(VLOOKUP(Table1[[#This Row],[SEG KEY LY]],'03Nov24_LY    '!$A$1:$M$784,13,FALSE),0)</f>
        <v>93.942415841584165</v>
      </c>
      <c r="AJ85" s="47">
        <f>VLOOKUP(Table1[[#This Row],[SEG KEY]],'29Dec24_TY  '!$A$1:$M$786,7,FALSE)</f>
        <v>1664</v>
      </c>
      <c r="AK85" s="47">
        <f>VLOOKUP(Table1[[#This Row],[SEG KEY LY]],'29Dec24_LY'!$A$1:$M$784,7,FALSE)</f>
        <v>1858</v>
      </c>
      <c r="AL85" s="29">
        <f>VLOOKUP(Table1[[#This Row],[SEG KEY]],'22Dec24_TY '!$A$1:$M$786,7,FALSE)</f>
        <v>1268</v>
      </c>
      <c r="AM85" s="29">
        <f>VLOOKUP(Table1[[#This Row],[SEG KEY LY]],'22Dec24_LY '!$A$1:$M$486,7,FALSE)</f>
        <v>1579</v>
      </c>
      <c r="AN85" s="29">
        <f>VLOOKUP(Table1[[#This Row],[SEG KEY]],'15Dec24_TY'!$A$1:$M$786,7,FALSE)</f>
        <v>993</v>
      </c>
      <c r="AO85" s="29">
        <f>VLOOKUP(Table1[[#This Row],[SEG KEY LY]],'15Dec24_LY'!$A$1:$M$784,7,FALSE)</f>
        <v>1243</v>
      </c>
      <c r="AP85" s="29">
        <f>VLOOKUP(Table1[[#This Row],[SEG KEY]],'08Dec24_TY'!$A$1:$M$786,7,FALSE)</f>
        <v>780</v>
      </c>
      <c r="AQ85" s="29">
        <f>VLOOKUP(Table1[[#This Row],[SEG KEY LY]],'08Dec24_LY'!$A$1:$M$784,7,FALSE)</f>
        <v>977</v>
      </c>
      <c r="AR85" s="29">
        <f>VLOOKUP(Table1[[#This Row],[SEG KEY]],'01Dec24_TY'!$A$1:$M$786,7,FALSE)</f>
        <v>632</v>
      </c>
      <c r="AS85" s="29">
        <f>VLOOKUP(Table1[[#This Row],[SEG KEY LY]],'01Dec24_LY'!$A$1:$M$784,7,FALSE)</f>
        <v>824</v>
      </c>
      <c r="AT85" s="29">
        <f>VLOOKUP(Table1[[#This Row],[SEG KEY]],'24Nov24_TY'!$A$1:$M$786,7,FALSE)</f>
        <v>520</v>
      </c>
      <c r="AU85" s="29">
        <f>VLOOKUP(Table1[[#This Row],[SEG KEY LY]],'24Nov24_LY'!$A$1:$M$784,7,FALSE)</f>
        <v>688</v>
      </c>
      <c r="AV85" s="29">
        <f>VLOOKUP(Table1[[#This Row],[SEG KEY]],'17Nov24_TY'!$A$1:$M$786,7,FALSE)</f>
        <v>424</v>
      </c>
      <c r="AW85" s="29">
        <f>VLOOKUP(Table1[[#This Row],[SEG KEY LY]],'17Nov24_LY'!$A$1:$M$784,7,FALSE)</f>
        <v>627</v>
      </c>
      <c r="AX85" s="29">
        <f>VLOOKUP(Table1[[#This Row],[SEG KEY]],'10Nov24_TY   '!$A$1:$K$786,7,FALSE)</f>
        <v>341</v>
      </c>
      <c r="AY85" s="29">
        <f>VLOOKUP(Table1[[#This Row],[SEG KEY LY]],'10Nov24_LY   '!$A$1:$J$784,7,FALSE)</f>
        <v>548</v>
      </c>
      <c r="AZ85" s="29">
        <f>IFERROR(VLOOKUP(Table1[[#This Row],[SEG KEY]],'03Nov24_TY   '!$A$1:$J$786,7,FALSE),0)</f>
        <v>282</v>
      </c>
      <c r="BA85" s="29">
        <f>IFERROR(VLOOKUP(Table1[[#This Row],[SEG KEY LY]],'03Nov24_LY    '!$A$1:$J$784,7,FALSE),0)</f>
        <v>505</v>
      </c>
    </row>
    <row r="86" spans="1:53" x14ac:dyDescent="0.25">
      <c r="A86" s="52" t="str">
        <f>Table1[[#This Row],[FROM_CITY]]&amp;Table1[[#This Row],[TO_CITY]]&amp;Table1[[#This Row],[Month]]</f>
        <v>CMBDACJan-2025</v>
      </c>
      <c r="B86" s="52" t="str">
        <f>Table1[[#This Row],[FROM_CITY]]&amp;Table1[[#This Row],[TO_CITY]]&amp;Table1[[#This Row],[MonthM_LY]]</f>
        <v>CMBDACJan-2024</v>
      </c>
      <c r="C86" s="44" t="s">
        <v>196</v>
      </c>
      <c r="D86" s="2">
        <v>2025</v>
      </c>
      <c r="E86" s="2" t="s">
        <v>195</v>
      </c>
      <c r="F86" t="s">
        <v>10</v>
      </c>
      <c r="G86" s="2" t="s">
        <v>22</v>
      </c>
      <c r="H86" t="s">
        <v>15</v>
      </c>
      <c r="I86">
        <v>2972</v>
      </c>
      <c r="J86">
        <v>478630.67999999982</v>
      </c>
      <c r="K86" s="29">
        <f>VLOOKUP(Table1[[#This Row],[SEG KEY]],'29Dec24_TY  '!$A$1:$M$786,11,FALSE)</f>
        <v>6434380</v>
      </c>
      <c r="L86" s="29">
        <f>VLOOKUP(Table1[[#This Row],[SEG KEY LY]],'29Dec24_LY'!$A$1:$M$784,11,FALSE)</f>
        <v>5196000</v>
      </c>
      <c r="M86" s="55">
        <f>VLOOKUP(Table1[[#This Row],[SEG KEY]],'29Dec24_TY  '!$A$1:$M$786,12,FALSE)</f>
        <v>7.4386449044041514E-2</v>
      </c>
      <c r="N86" s="55">
        <f>VLOOKUP(Table1[[#This Row],[SEG KEY LY]],'29Dec24_LY'!$A$1:$M$784,12,FALSE)</f>
        <v>7.9621254811393399E-2</v>
      </c>
      <c r="O86" s="29">
        <f>IFERROR(VLOOKUP(Table1[[#This Row],[SEG KEY LY]],'LY AVG FARE ACT'!$A$1:$G$5000,5,FALSE),0)</f>
        <v>5584</v>
      </c>
      <c r="P86" s="29">
        <f>IFERROR(VLOOKUP(Table1[[#This Row],[SEG KEY LY]],'LY AVG FARE ACT'!$A$1:$F$5000,6,FALSE),0)</f>
        <v>814711.23000437627</v>
      </c>
      <c r="Q86" s="29">
        <f>IFERROR(VLOOKUP(Table1[[#This Row],[SEG KEY LY]],'LY AVG FARE ACT'!$A$1:$G$5000,7,FALSE),0)</f>
        <v>145.90100823860607</v>
      </c>
      <c r="R86" s="47">
        <f>VLOOKUP(Table1[[#This Row],[SEG KEY]],'29Dec24_TY  '!$A$1:$M$786,13,FALSE)</f>
        <v>161.04666218034987</v>
      </c>
      <c r="S86" s="47">
        <f>VLOOKUP(Table1[[#This Row],[SEG KEY LY]],'29Dec24_LY'!$A$1:$M$784,13,FALSE)</f>
        <v>172.38001666666671</v>
      </c>
      <c r="T86" s="29">
        <f>VLOOKUP(Table1[[#This Row],[SEG KEY]],'22Dec24_TY '!$A$1:$M$786,13,FALSE)</f>
        <v>161.13030842745437</v>
      </c>
      <c r="U86" s="29">
        <f>VLOOKUP(Table1[[#This Row],[SEG KEY LY]],'22Dec24_LY '!$A$2:$M$784,13,FALSE)</f>
        <v>179.62252375923973</v>
      </c>
      <c r="V86" s="29">
        <f>VLOOKUP(Table1[[#This Row],[SEG KEY]],'15Dec24_TY'!$A$1:$M$786,13,FALSE)</f>
        <v>162.06904548006736</v>
      </c>
      <c r="W86" s="29">
        <f>VLOOKUP(Table1[[#This Row],[SEG KEY LY]],'15Dec24_LY'!$A$1:$M$784,13,FALSE)</f>
        <v>184.01755905511814</v>
      </c>
      <c r="X86" s="29">
        <f>VLOOKUP(Table1[[#This Row],[SEG KEY]],'08Dec24_TY'!$A$1:$M$786,13,FALSE)</f>
        <v>164.99534236804558</v>
      </c>
      <c r="Y86" s="29">
        <f>VLOOKUP(Table1[[#This Row],[SEG KEY LY]],'08Dec24_LY'!$A$1:$M$784,13,FALSE)</f>
        <v>188.29115942028992</v>
      </c>
      <c r="Z86" s="29">
        <f>VLOOKUP(Table1[[#This Row],[SEG KEY]],'01Dec24_TY'!$A$1:$M$786,13,FALSE)</f>
        <v>181.1727386692381</v>
      </c>
      <c r="AA86" s="29">
        <f>VLOOKUP(Table1[[#This Row],[SEG KEY LY]],'01Dec24_LY'!$A$1:$M$784,13,FALSE)</f>
        <v>194.75298488665004</v>
      </c>
      <c r="AB86" s="29">
        <f>VLOOKUP(Table1[[#This Row],[SEG KEY]],'24Nov24_TY'!$A$1:$M$786,13,FALSE)</f>
        <v>198.41687763713071</v>
      </c>
      <c r="AC86" s="29">
        <f>VLOOKUP(Table1[[#This Row],[SEG KEY LY]],'24Nov24_LY'!$A$1:$M$784,13,FALSE)</f>
        <v>199.89031249999994</v>
      </c>
      <c r="AD86" s="29">
        <f>VLOOKUP(Table1[[#This Row],[SEG KEY]],'17Nov24_TY'!$A$1:$M$786,13,FALSE)</f>
        <v>201.62854812398035</v>
      </c>
      <c r="AE86" s="29">
        <f>VLOOKUP(Table1[[#This Row],[SEG KEY LY]],'17Nov24_LY'!$A$1:$M$784,13,FALSE)</f>
        <v>201.68220374220377</v>
      </c>
      <c r="AF86" s="29">
        <f>VLOOKUP(Table1[[#This Row],[SEG KEY]],'10Nov24_TY   '!$A$1:$M$786,13,FALSE)</f>
        <v>173.05559999999994</v>
      </c>
      <c r="AG86" s="29">
        <f>VLOOKUP(Table1[[#This Row],[SEG KEY LY]],'10Nov24_LY   '!$A$1:$M$784,13,FALSE)</f>
        <v>210.25923913043479</v>
      </c>
      <c r="AH86" s="29">
        <f>IFERROR(VLOOKUP(Table1[[#This Row],[SEG KEY]],'03Nov24_TY   '!A214:M999,13,FALSE),0)</f>
        <v>171.5818763796909</v>
      </c>
      <c r="AI86" s="29">
        <f>IFERROR(VLOOKUP(Table1[[#This Row],[SEG KEY LY]],'03Nov24_LY    '!$A$1:$M$784,13,FALSE),0)</f>
        <v>217.30730769230766</v>
      </c>
      <c r="AJ86" s="47">
        <f>VLOOKUP(Table1[[#This Row],[SEG KEY]],'29Dec24_TY  '!$A$1:$M$786,7,FALSE)</f>
        <v>2972</v>
      </c>
      <c r="AK86" s="47">
        <f>VLOOKUP(Table1[[#This Row],[SEG KEY LY]],'29Dec24_LY'!$A$1:$M$784,7,FALSE)</f>
        <v>2400</v>
      </c>
      <c r="AL86" s="29">
        <f>VLOOKUP(Table1[[#This Row],[SEG KEY]],'22Dec24_TY '!$A$1:$M$786,7,FALSE)</f>
        <v>2302</v>
      </c>
      <c r="AM86" s="29">
        <f>VLOOKUP(Table1[[#This Row],[SEG KEY LY]],'22Dec24_LY '!$A$1:$M$486,7,FALSE)</f>
        <v>1894</v>
      </c>
      <c r="AN86" s="29">
        <f>VLOOKUP(Table1[[#This Row],[SEG KEY]],'15Dec24_TY'!$A$1:$M$786,7,FALSE)</f>
        <v>1781</v>
      </c>
      <c r="AO86" s="29">
        <f>VLOOKUP(Table1[[#This Row],[SEG KEY LY]],'15Dec24_LY'!$A$1:$M$784,7,FALSE)</f>
        <v>1397</v>
      </c>
      <c r="AP86" s="29">
        <f>VLOOKUP(Table1[[#This Row],[SEG KEY]],'08Dec24_TY'!$A$1:$M$786,7,FALSE)</f>
        <v>1402</v>
      </c>
      <c r="AQ86" s="29">
        <f>VLOOKUP(Table1[[#This Row],[SEG KEY LY]],'08Dec24_LY'!$A$1:$M$784,7,FALSE)</f>
        <v>1035</v>
      </c>
      <c r="AR86" s="29">
        <f>VLOOKUP(Table1[[#This Row],[SEG KEY]],'01Dec24_TY'!$A$1:$M$786,7,FALSE)</f>
        <v>1037</v>
      </c>
      <c r="AS86" s="29">
        <f>VLOOKUP(Table1[[#This Row],[SEG KEY LY]],'01Dec24_LY'!$A$1:$M$784,7,FALSE)</f>
        <v>794</v>
      </c>
      <c r="AT86" s="29">
        <f>VLOOKUP(Table1[[#This Row],[SEG KEY]],'24Nov24_TY'!$A$1:$M$786,7,FALSE)</f>
        <v>711</v>
      </c>
      <c r="AU86" s="29">
        <f>VLOOKUP(Table1[[#This Row],[SEG KEY LY]],'24Nov24_LY'!$A$1:$M$784,7,FALSE)</f>
        <v>608</v>
      </c>
      <c r="AV86" s="29">
        <f>VLOOKUP(Table1[[#This Row],[SEG KEY]],'17Nov24_TY'!$A$1:$M$786,7,FALSE)</f>
        <v>613</v>
      </c>
      <c r="AW86" s="29">
        <f>VLOOKUP(Table1[[#This Row],[SEG KEY LY]],'17Nov24_LY'!$A$1:$M$784,7,FALSE)</f>
        <v>481</v>
      </c>
      <c r="AX86" s="29">
        <f>VLOOKUP(Table1[[#This Row],[SEG KEY]],'10Nov24_TY   '!$A$1:$K$786,7,FALSE)</f>
        <v>525</v>
      </c>
      <c r="AY86" s="29">
        <f>VLOOKUP(Table1[[#This Row],[SEG KEY LY]],'10Nov24_LY   '!$A$1:$J$784,7,FALSE)</f>
        <v>368</v>
      </c>
      <c r="AZ86" s="29">
        <f>IFERROR(VLOOKUP(Table1[[#This Row],[SEG KEY]],'03Nov24_TY   '!$A$1:$J$786,7,FALSE),0)</f>
        <v>453</v>
      </c>
      <c r="BA86" s="29">
        <f>IFERROR(VLOOKUP(Table1[[#This Row],[SEG KEY LY]],'03Nov24_LY    '!$A$1:$J$784,7,FALSE),0)</f>
        <v>286</v>
      </c>
    </row>
    <row r="87" spans="1:53" x14ac:dyDescent="0.25">
      <c r="A87" s="52" t="str">
        <f>Table1[[#This Row],[FROM_CITY]]&amp;Table1[[#This Row],[TO_CITY]]&amp;Table1[[#This Row],[Month]]</f>
        <v>CMBDELJan-2025</v>
      </c>
      <c r="B87" s="52" t="str">
        <f>Table1[[#This Row],[FROM_CITY]]&amp;Table1[[#This Row],[TO_CITY]]&amp;Table1[[#This Row],[MonthM_LY]]</f>
        <v>CMBDELJan-2024</v>
      </c>
      <c r="C87" s="44" t="s">
        <v>196</v>
      </c>
      <c r="D87" s="2">
        <v>2025</v>
      </c>
      <c r="E87" s="2" t="s">
        <v>195</v>
      </c>
      <c r="F87" t="s">
        <v>10</v>
      </c>
      <c r="G87" s="2" t="s">
        <v>23</v>
      </c>
      <c r="H87" t="s">
        <v>15</v>
      </c>
      <c r="I87">
        <v>5828</v>
      </c>
      <c r="J87">
        <v>942935.91999999969</v>
      </c>
      <c r="K87" s="29">
        <f>VLOOKUP(Table1[[#This Row],[SEG KEY]],'29Dec24_TY  '!$A$1:$M$786,11,FALSE)</f>
        <v>14132900</v>
      </c>
      <c r="L87" s="29">
        <f>VLOOKUP(Table1[[#This Row],[SEG KEY LY]],'29Dec24_LY'!$A$1:$M$784,11,FALSE)</f>
        <v>11397500</v>
      </c>
      <c r="M87" s="55">
        <f>VLOOKUP(Table1[[#This Row],[SEG KEY]],'29Dec24_TY  '!$A$1:$M$786,12,FALSE)</f>
        <v>6.6719209787092504E-2</v>
      </c>
      <c r="N87" s="55">
        <f>VLOOKUP(Table1[[#This Row],[SEG KEY LY]],'29Dec24_LY'!$A$1:$M$784,12,FALSE)</f>
        <v>6.4767757841631912E-2</v>
      </c>
      <c r="O87" s="29">
        <f>IFERROR(VLOOKUP(Table1[[#This Row],[SEG KEY LY]],'LY AVG FARE ACT'!$A$1:$G$5000,5,FALSE),0)</f>
        <v>6923</v>
      </c>
      <c r="P87" s="29">
        <f>IFERROR(VLOOKUP(Table1[[#This Row],[SEG KEY LY]],'LY AVG FARE ACT'!$A$1:$F$5000,6,FALSE),0)</f>
        <v>1149868.0045423119</v>
      </c>
      <c r="Q87" s="29">
        <f>IFERROR(VLOOKUP(Table1[[#This Row],[SEG KEY LY]],'LY AVG FARE ACT'!$A$1:$G$5000,7,FALSE),0)</f>
        <v>166.09389058822936</v>
      </c>
      <c r="R87" s="47">
        <f>VLOOKUP(Table1[[#This Row],[SEG KEY]],'29Dec24_TY  '!$A$1:$M$786,13,FALSE)</f>
        <v>161.79408373369932</v>
      </c>
      <c r="S87" s="47">
        <f>VLOOKUP(Table1[[#This Row],[SEG KEY LY]],'29Dec24_LY'!$A$1:$M$784,13,FALSE)</f>
        <v>157.06181276595737</v>
      </c>
      <c r="T87" s="29">
        <f>VLOOKUP(Table1[[#This Row],[SEG KEY]],'22Dec24_TY '!$A$1:$M$786,13,FALSE)</f>
        <v>162.99905529483777</v>
      </c>
      <c r="U87" s="29">
        <f>VLOOKUP(Table1[[#This Row],[SEG KEY LY]],'22Dec24_LY '!$A$2:$M$784,13,FALSE)</f>
        <v>153.94893358724113</v>
      </c>
      <c r="V87" s="29">
        <f>VLOOKUP(Table1[[#This Row],[SEG KEY]],'15Dec24_TY'!$A$1:$M$786,13,FALSE)</f>
        <v>162.71439042089995</v>
      </c>
      <c r="W87" s="29">
        <f>VLOOKUP(Table1[[#This Row],[SEG KEY LY]],'15Dec24_LY'!$A$1:$M$784,13,FALSE)</f>
        <v>150.3695096504955</v>
      </c>
      <c r="X87" s="29">
        <f>VLOOKUP(Table1[[#This Row],[SEG KEY]],'08Dec24_TY'!$A$1:$M$786,13,FALSE)</f>
        <v>161.22178773967067</v>
      </c>
      <c r="Y87" s="29">
        <f>VLOOKUP(Table1[[#This Row],[SEG KEY LY]],'08Dec24_LY'!$A$1:$M$784,13,FALSE)</f>
        <v>145.38092640692631</v>
      </c>
      <c r="Z87" s="29">
        <f>VLOOKUP(Table1[[#This Row],[SEG KEY]],'01Dec24_TY'!$A$1:$M$786,13,FALSE)</f>
        <v>159.66732996733009</v>
      </c>
      <c r="AA87" s="29">
        <f>VLOOKUP(Table1[[#This Row],[SEG KEY LY]],'01Dec24_LY'!$A$1:$M$784,13,FALSE)</f>
        <v>141.95615311308771</v>
      </c>
      <c r="AB87" s="29">
        <f>VLOOKUP(Table1[[#This Row],[SEG KEY]],'24Nov24_TY'!$A$1:$M$786,13,FALSE)</f>
        <v>156.51254845884978</v>
      </c>
      <c r="AC87" s="29">
        <f>VLOOKUP(Table1[[#This Row],[SEG KEY LY]],'24Nov24_LY'!$A$1:$M$784,13,FALSE)</f>
        <v>139.22284365162653</v>
      </c>
      <c r="AD87" s="29">
        <f>VLOOKUP(Table1[[#This Row],[SEG KEY]],'17Nov24_TY'!$A$1:$M$786,13,FALSE)</f>
        <v>154.82226626016268</v>
      </c>
      <c r="AE87" s="29">
        <f>VLOOKUP(Table1[[#This Row],[SEG KEY LY]],'17Nov24_LY'!$A$1:$M$784,13,FALSE)</f>
        <v>136.66056582421737</v>
      </c>
      <c r="AF87" s="29">
        <f>VLOOKUP(Table1[[#This Row],[SEG KEY]],'10Nov24_TY   '!$A$1:$M$786,13,FALSE)</f>
        <v>152.0456810506567</v>
      </c>
      <c r="AG87" s="29">
        <f>VLOOKUP(Table1[[#This Row],[SEG KEY LY]],'10Nov24_LY   '!$A$1:$M$784,13,FALSE)</f>
        <v>135.40108257605701</v>
      </c>
      <c r="AH87" s="29">
        <f>IFERROR(VLOOKUP(Table1[[#This Row],[SEG KEY]],'03Nov24_TY   '!A215:M1000,13,FALSE),0)</f>
        <v>151.65140886287637</v>
      </c>
      <c r="AI87" s="29">
        <f>IFERROR(VLOOKUP(Table1[[#This Row],[SEG KEY LY]],'03Nov24_LY    '!$A$1:$M$784,13,FALSE),0)</f>
        <v>135.30472465034973</v>
      </c>
      <c r="AJ87" s="47">
        <f>VLOOKUP(Table1[[#This Row],[SEG KEY]],'29Dec24_TY  '!$A$1:$M$786,7,FALSE)</f>
        <v>5828</v>
      </c>
      <c r="AK87" s="47">
        <f>VLOOKUP(Table1[[#This Row],[SEG KEY LY]],'29Dec24_LY'!$A$1:$M$784,7,FALSE)</f>
        <v>4700</v>
      </c>
      <c r="AL87" s="29">
        <f>VLOOKUP(Table1[[#This Row],[SEG KEY]],'22Dec24_TY '!$A$1:$M$786,7,FALSE)</f>
        <v>4901</v>
      </c>
      <c r="AM87" s="29">
        <f>VLOOKUP(Table1[[#This Row],[SEG KEY LY]],'22Dec24_LY '!$A$1:$M$486,7,FALSE)</f>
        <v>4201</v>
      </c>
      <c r="AN87" s="29">
        <f>VLOOKUP(Table1[[#This Row],[SEG KEY]],'15Dec24_TY'!$A$1:$M$786,7,FALSE)</f>
        <v>4134</v>
      </c>
      <c r="AO87" s="29">
        <f>VLOOKUP(Table1[[#This Row],[SEG KEY LY]],'15Dec24_LY'!$A$1:$M$784,7,FALSE)</f>
        <v>3834</v>
      </c>
      <c r="AP87" s="29">
        <f>VLOOKUP(Table1[[#This Row],[SEG KEY]],'08Dec24_TY'!$A$1:$M$786,7,FALSE)</f>
        <v>3703</v>
      </c>
      <c r="AQ87" s="29">
        <f>VLOOKUP(Table1[[#This Row],[SEG KEY LY]],'08Dec24_LY'!$A$1:$M$784,7,FALSE)</f>
        <v>3465</v>
      </c>
      <c r="AR87" s="29">
        <f>VLOOKUP(Table1[[#This Row],[SEG KEY]],'01Dec24_TY'!$A$1:$M$786,7,FALSE)</f>
        <v>3367</v>
      </c>
      <c r="AS87" s="29">
        <f>VLOOKUP(Table1[[#This Row],[SEG KEY LY]],'01Dec24_LY'!$A$1:$M$784,7,FALSE)</f>
        <v>3148</v>
      </c>
      <c r="AT87" s="29">
        <f>VLOOKUP(Table1[[#This Row],[SEG KEY]],'24Nov24_TY'!$A$1:$M$786,7,FALSE)</f>
        <v>3147</v>
      </c>
      <c r="AU87" s="29">
        <f>VLOOKUP(Table1[[#This Row],[SEG KEY LY]],'24Nov24_LY'!$A$1:$M$784,7,FALSE)</f>
        <v>2859</v>
      </c>
      <c r="AV87" s="29">
        <f>VLOOKUP(Table1[[#This Row],[SEG KEY]],'17Nov24_TY'!$A$1:$M$786,7,FALSE)</f>
        <v>2952</v>
      </c>
      <c r="AW87" s="29">
        <f>VLOOKUP(Table1[[#This Row],[SEG KEY LY]],'17Nov24_LY'!$A$1:$M$784,7,FALSE)</f>
        <v>2651</v>
      </c>
      <c r="AX87" s="29">
        <f>VLOOKUP(Table1[[#This Row],[SEG KEY]],'10Nov24_TY   '!$A$1:$K$786,7,FALSE)</f>
        <v>2665</v>
      </c>
      <c r="AY87" s="29">
        <f>VLOOKUP(Table1[[#This Row],[SEG KEY LY]],'10Nov24_LY   '!$A$1:$J$784,7,FALSE)</f>
        <v>2531</v>
      </c>
      <c r="AZ87" s="29">
        <f>IFERROR(VLOOKUP(Table1[[#This Row],[SEG KEY]],'03Nov24_TY   '!$A$1:$J$786,7,FALSE),0)</f>
        <v>2392</v>
      </c>
      <c r="BA87" s="29">
        <f>IFERROR(VLOOKUP(Table1[[#This Row],[SEG KEY LY]],'03Nov24_LY    '!$A$1:$J$784,7,FALSE),0)</f>
        <v>2288</v>
      </c>
    </row>
    <row r="88" spans="1:53" x14ac:dyDescent="0.25">
      <c r="A88" s="52" t="str">
        <f>Table1[[#This Row],[FROM_CITY]]&amp;Table1[[#This Row],[TO_CITY]]&amp;Table1[[#This Row],[Month]]</f>
        <v>CMBDMMJan-2025</v>
      </c>
      <c r="B88" s="52" t="str">
        <f>Table1[[#This Row],[FROM_CITY]]&amp;Table1[[#This Row],[TO_CITY]]&amp;Table1[[#This Row],[MonthM_LY]]</f>
        <v>CMBDMMJan-2024</v>
      </c>
      <c r="C88" s="44" t="s">
        <v>196</v>
      </c>
      <c r="D88" s="2">
        <v>2025</v>
      </c>
      <c r="E88" s="2" t="s">
        <v>195</v>
      </c>
      <c r="F88" t="s">
        <v>10</v>
      </c>
      <c r="G88" s="2" t="s">
        <v>24</v>
      </c>
      <c r="H88" t="s">
        <v>11</v>
      </c>
      <c r="I88">
        <v>1752</v>
      </c>
      <c r="J88">
        <v>405621.62000000005</v>
      </c>
      <c r="K88" s="29">
        <f>VLOOKUP(Table1[[#This Row],[SEG KEY]],'29Dec24_TY  '!$A$1:$M$786,11,FALSE)</f>
        <v>6750456</v>
      </c>
      <c r="L88" s="29">
        <f>VLOOKUP(Table1[[#This Row],[SEG KEY LY]],'29Dec24_LY'!$A$1:$M$784,11,FALSE)</f>
        <v>6415245</v>
      </c>
      <c r="M88" s="55">
        <f>VLOOKUP(Table1[[#This Row],[SEG KEY]],'29Dec24_TY  '!$A$1:$M$786,12,FALSE)</f>
        <v>6.0088032571429258E-2</v>
      </c>
      <c r="N88" s="55">
        <f>VLOOKUP(Table1[[#This Row],[SEG KEY LY]],'29Dec24_LY'!$A$1:$M$784,12,FALSE)</f>
        <v>6.099697985034086E-2</v>
      </c>
      <c r="O88" s="29">
        <f>IFERROR(VLOOKUP(Table1[[#This Row],[SEG KEY LY]],'LY AVG FARE ACT'!$A$1:$G$5000,5,FALSE),0)</f>
        <v>3329</v>
      </c>
      <c r="P88" s="29">
        <f>IFERROR(VLOOKUP(Table1[[#This Row],[SEG KEY LY]],'LY AVG FARE ACT'!$A$1:$F$5000,6,FALSE),0)</f>
        <v>742521.17170036747</v>
      </c>
      <c r="Q88" s="29">
        <f>IFERROR(VLOOKUP(Table1[[#This Row],[SEG KEY LY]],'LY AVG FARE ACT'!$A$1:$G$5000,7,FALSE),0)</f>
        <v>223.04631171534018</v>
      </c>
      <c r="R88" s="47">
        <f>VLOOKUP(Table1[[#This Row],[SEG KEY]],'29Dec24_TY  '!$A$1:$M$786,13,FALSE)</f>
        <v>231.51918949771692</v>
      </c>
      <c r="S88" s="47">
        <f>VLOOKUP(Table1[[#This Row],[SEG KEY LY]],'29Dec24_LY'!$A$1:$M$784,13,FALSE)</f>
        <v>235.02136336336332</v>
      </c>
      <c r="T88" s="29">
        <f>VLOOKUP(Table1[[#This Row],[SEG KEY]],'22Dec24_TY '!$A$1:$M$786,13,FALSE)</f>
        <v>228.67225089605745</v>
      </c>
      <c r="U88" s="29">
        <f>VLOOKUP(Table1[[#This Row],[SEG KEY LY]],'22Dec24_LY '!$A$2:$M$784,13,FALSE)</f>
        <v>247.51322734499215</v>
      </c>
      <c r="V88" s="29">
        <f>VLOOKUP(Table1[[#This Row],[SEG KEY]],'15Dec24_TY'!$A$1:$M$786,13,FALSE)</f>
        <v>226.16499572284008</v>
      </c>
      <c r="W88" s="29">
        <f>VLOOKUP(Table1[[#This Row],[SEG KEY LY]],'15Dec24_LY'!$A$1:$M$784,13,FALSE)</f>
        <v>251.97729087452464</v>
      </c>
      <c r="X88" s="29">
        <f>VLOOKUP(Table1[[#This Row],[SEG KEY]],'08Dec24_TY'!$A$1:$M$786,13,FALSE)</f>
        <v>224.80397916666678</v>
      </c>
      <c r="Y88" s="29">
        <f>VLOOKUP(Table1[[#This Row],[SEG KEY LY]],'08Dec24_LY'!$A$1:$M$784,13,FALSE)</f>
        <v>255.73512568306006</v>
      </c>
      <c r="Z88" s="29">
        <f>VLOOKUP(Table1[[#This Row],[SEG KEY]],'01Dec24_TY'!$A$1:$M$786,13,FALSE)</f>
        <v>224.36889150943404</v>
      </c>
      <c r="AA88" s="29">
        <f>VLOOKUP(Table1[[#This Row],[SEG KEY LY]],'01Dec24_LY'!$A$1:$M$784,13,FALSE)</f>
        <v>258.64260526315792</v>
      </c>
      <c r="AB88" s="29">
        <f>VLOOKUP(Table1[[#This Row],[SEG KEY]],'24Nov24_TY'!$A$1:$M$786,13,FALSE)</f>
        <v>225.57016483516497</v>
      </c>
      <c r="AC88" s="29">
        <f>VLOOKUP(Table1[[#This Row],[SEG KEY LY]],'24Nov24_LY'!$A$1:$M$784,13,FALSE)</f>
        <v>263.80406441717781</v>
      </c>
      <c r="AD88" s="29">
        <f>VLOOKUP(Table1[[#This Row],[SEG KEY]],'17Nov24_TY'!$A$1:$M$786,13,FALSE)</f>
        <v>226.29624405705232</v>
      </c>
      <c r="AE88" s="29">
        <f>VLOOKUP(Table1[[#This Row],[SEG KEY LY]],'17Nov24_LY'!$A$1:$M$784,13,FALSE)</f>
        <v>267.69775092936794</v>
      </c>
      <c r="AF88" s="29">
        <f>VLOOKUP(Table1[[#This Row],[SEG KEY]],'10Nov24_TY   '!$A$1:$M$786,13,FALSE)</f>
        <v>224.84305054151619</v>
      </c>
      <c r="AG88" s="29">
        <f>VLOOKUP(Table1[[#This Row],[SEG KEY LY]],'10Nov24_LY   '!$A$1:$M$784,13,FALSE)</f>
        <v>269.77472885032535</v>
      </c>
      <c r="AH88" s="29">
        <f>IFERROR(VLOOKUP(Table1[[#This Row],[SEG KEY]],'03Nov24_TY   '!A216:M1001,13,FALSE),0)</f>
        <v>227.76489451476795</v>
      </c>
      <c r="AI88" s="29">
        <f>IFERROR(VLOOKUP(Table1[[#This Row],[SEG KEY LY]],'03Nov24_LY    '!$A$1:$M$784,13,FALSE),0)</f>
        <v>268.97967418546358</v>
      </c>
      <c r="AJ88" s="47">
        <f>VLOOKUP(Table1[[#This Row],[SEG KEY]],'29Dec24_TY  '!$A$1:$M$786,7,FALSE)</f>
        <v>1752</v>
      </c>
      <c r="AK88" s="47">
        <f>VLOOKUP(Table1[[#This Row],[SEG KEY LY]],'29Dec24_LY'!$A$1:$M$784,7,FALSE)</f>
        <v>1665</v>
      </c>
      <c r="AL88" s="29">
        <f>VLOOKUP(Table1[[#This Row],[SEG KEY]],'22Dec24_TY '!$A$1:$M$786,7,FALSE)</f>
        <v>1395</v>
      </c>
      <c r="AM88" s="29">
        <f>VLOOKUP(Table1[[#This Row],[SEG KEY LY]],'22Dec24_LY '!$A$1:$M$486,7,FALSE)</f>
        <v>1258</v>
      </c>
      <c r="AN88" s="29">
        <f>VLOOKUP(Table1[[#This Row],[SEG KEY]],'15Dec24_TY'!$A$1:$M$786,7,FALSE)</f>
        <v>1169</v>
      </c>
      <c r="AO88" s="29">
        <f>VLOOKUP(Table1[[#This Row],[SEG KEY LY]],'15Dec24_LY'!$A$1:$M$784,7,FALSE)</f>
        <v>1052</v>
      </c>
      <c r="AP88" s="29">
        <f>VLOOKUP(Table1[[#This Row],[SEG KEY]],'08Dec24_TY'!$A$1:$M$786,7,FALSE)</f>
        <v>960</v>
      </c>
      <c r="AQ88" s="29">
        <f>VLOOKUP(Table1[[#This Row],[SEG KEY LY]],'08Dec24_LY'!$A$1:$M$784,7,FALSE)</f>
        <v>915</v>
      </c>
      <c r="AR88" s="29">
        <f>VLOOKUP(Table1[[#This Row],[SEG KEY]],'01Dec24_TY'!$A$1:$M$786,7,FALSE)</f>
        <v>848</v>
      </c>
      <c r="AS88" s="29">
        <f>VLOOKUP(Table1[[#This Row],[SEG KEY LY]],'01Dec24_LY'!$A$1:$M$784,7,FALSE)</f>
        <v>760</v>
      </c>
      <c r="AT88" s="29">
        <f>VLOOKUP(Table1[[#This Row],[SEG KEY]],'24Nov24_TY'!$A$1:$M$786,7,FALSE)</f>
        <v>728</v>
      </c>
      <c r="AU88" s="29">
        <f>VLOOKUP(Table1[[#This Row],[SEG KEY LY]],'24Nov24_LY'!$A$1:$M$784,7,FALSE)</f>
        <v>652</v>
      </c>
      <c r="AV88" s="29">
        <f>VLOOKUP(Table1[[#This Row],[SEG KEY]],'17Nov24_TY'!$A$1:$M$786,7,FALSE)</f>
        <v>631</v>
      </c>
      <c r="AW88" s="29">
        <f>VLOOKUP(Table1[[#This Row],[SEG KEY LY]],'17Nov24_LY'!$A$1:$M$784,7,FALSE)</f>
        <v>538</v>
      </c>
      <c r="AX88" s="29">
        <f>VLOOKUP(Table1[[#This Row],[SEG KEY]],'10Nov24_TY   '!$A$1:$K$786,7,FALSE)</f>
        <v>554</v>
      </c>
      <c r="AY88" s="29">
        <f>VLOOKUP(Table1[[#This Row],[SEG KEY LY]],'10Nov24_LY   '!$A$1:$J$784,7,FALSE)</f>
        <v>461</v>
      </c>
      <c r="AZ88" s="29">
        <f>IFERROR(VLOOKUP(Table1[[#This Row],[SEG KEY]],'03Nov24_TY   '!$A$1:$J$786,7,FALSE),0)</f>
        <v>474</v>
      </c>
      <c r="BA88" s="29">
        <f>IFERROR(VLOOKUP(Table1[[#This Row],[SEG KEY LY]],'03Nov24_LY    '!$A$1:$J$784,7,FALSE),0)</f>
        <v>399</v>
      </c>
    </row>
    <row r="89" spans="1:53" x14ac:dyDescent="0.25">
      <c r="A89" s="52" t="str">
        <f>Table1[[#This Row],[FROM_CITY]]&amp;Table1[[#This Row],[TO_CITY]]&amp;Table1[[#This Row],[Month]]</f>
        <v>CMBDOHJan-2025</v>
      </c>
      <c r="B89" s="52" t="str">
        <f>Table1[[#This Row],[FROM_CITY]]&amp;Table1[[#This Row],[TO_CITY]]&amp;Table1[[#This Row],[MonthM_LY]]</f>
        <v>CMBDOHJan-2024</v>
      </c>
      <c r="C89" s="44" t="s">
        <v>196</v>
      </c>
      <c r="D89" s="2">
        <v>2025</v>
      </c>
      <c r="E89" s="2" t="s">
        <v>195</v>
      </c>
      <c r="F89" t="s">
        <v>10</v>
      </c>
      <c r="G89" s="2" t="s">
        <v>25</v>
      </c>
      <c r="H89" t="s">
        <v>11</v>
      </c>
      <c r="I89">
        <v>1996</v>
      </c>
      <c r="J89">
        <v>644651.13000000059</v>
      </c>
      <c r="K89" s="29">
        <f>VLOOKUP(Table1[[#This Row],[SEG KEY]],'29Dec24_TY  '!$A$1:$M$786,11,FALSE)</f>
        <v>7251468</v>
      </c>
      <c r="L89" s="29">
        <f>VLOOKUP(Table1[[#This Row],[SEG KEY LY]],'29Dec24_LY'!$A$1:$M$784,11,FALSE)</f>
        <v>9605652</v>
      </c>
      <c r="M89" s="55">
        <f>VLOOKUP(Table1[[#This Row],[SEG KEY]],'29Dec24_TY  '!$A$1:$M$786,12,FALSE)</f>
        <v>8.8899396646306736E-2</v>
      </c>
      <c r="N89" s="55">
        <f>VLOOKUP(Table1[[#This Row],[SEG KEY LY]],'29Dec24_LY'!$A$1:$M$784,12,FALSE)</f>
        <v>9.8760373580054628E-2</v>
      </c>
      <c r="O89" s="29">
        <f>IFERROR(VLOOKUP(Table1[[#This Row],[SEG KEY LY]],'LY AVG FARE ACT'!$A$1:$G$5000,5,FALSE),0)</f>
        <v>4569</v>
      </c>
      <c r="P89" s="29">
        <f>IFERROR(VLOOKUP(Table1[[#This Row],[SEG KEY LY]],'LY AVG FARE ACT'!$A$1:$F$5000,6,FALSE),0)</f>
        <v>1185932.1635266806</v>
      </c>
      <c r="Q89" s="29">
        <f>IFERROR(VLOOKUP(Table1[[#This Row],[SEG KEY LY]],'LY AVG FARE ACT'!$A$1:$G$5000,7,FALSE),0)</f>
        <v>259.56055231487863</v>
      </c>
      <c r="R89" s="47">
        <f>VLOOKUP(Table1[[#This Row],[SEG KEY]],'29Dec24_TY  '!$A$1:$M$786,13,FALSE)</f>
        <v>322.97150801603237</v>
      </c>
      <c r="S89" s="47">
        <f>VLOOKUP(Table1[[#This Row],[SEG KEY LY]],'29Dec24_LY'!$A$1:$M$784,13,FALSE)</f>
        <v>358.79643721633846</v>
      </c>
      <c r="T89" s="29">
        <f>VLOOKUP(Table1[[#This Row],[SEG KEY]],'22Dec24_TY '!$A$1:$M$786,13,FALSE)</f>
        <v>333.57477876106225</v>
      </c>
      <c r="U89" s="29">
        <f>VLOOKUP(Table1[[#This Row],[SEG KEY LY]],'22Dec24_LY '!$A$2:$M$784,13,FALSE)</f>
        <v>359.51041878669241</v>
      </c>
      <c r="V89" s="29">
        <f>VLOOKUP(Table1[[#This Row],[SEG KEY]],'15Dec24_TY'!$A$1:$M$786,13,FALSE)</f>
        <v>345.88811881188133</v>
      </c>
      <c r="W89" s="29">
        <f>VLOOKUP(Table1[[#This Row],[SEG KEY LY]],'15Dec24_LY'!$A$1:$M$784,13,FALSE)</f>
        <v>357.7625897226751</v>
      </c>
      <c r="X89" s="29">
        <f>VLOOKUP(Table1[[#This Row],[SEG KEY]],'08Dec24_TY'!$A$1:$M$786,13,FALSE)</f>
        <v>352.14779460171178</v>
      </c>
      <c r="Y89" s="29">
        <f>VLOOKUP(Table1[[#This Row],[SEG KEY LY]],'08Dec24_LY'!$A$1:$M$784,13,FALSE)</f>
        <v>360.08783274956198</v>
      </c>
      <c r="Z89" s="29">
        <f>VLOOKUP(Table1[[#This Row],[SEG KEY]],'01Dec24_TY'!$A$1:$M$786,13,FALSE)</f>
        <v>356.91114461960262</v>
      </c>
      <c r="AA89" s="29">
        <f>VLOOKUP(Table1[[#This Row],[SEG KEY LY]],'01Dec24_LY'!$A$1:$M$784,13,FALSE)</f>
        <v>365.76287064676598</v>
      </c>
      <c r="AB89" s="29">
        <f>VLOOKUP(Table1[[#This Row],[SEG KEY]],'24Nov24_TY'!$A$1:$M$786,13,FALSE)</f>
        <v>358.56500357398158</v>
      </c>
      <c r="AC89" s="29">
        <f>VLOOKUP(Table1[[#This Row],[SEG KEY LY]],'24Nov24_LY'!$A$1:$M$784,13,FALSE)</f>
        <v>372.83258189894474</v>
      </c>
      <c r="AD89" s="29">
        <f>VLOOKUP(Table1[[#This Row],[SEG KEY]],'17Nov24_TY'!$A$1:$M$786,13,FALSE)</f>
        <v>356.92829138062552</v>
      </c>
      <c r="AE89" s="29">
        <f>VLOOKUP(Table1[[#This Row],[SEG KEY LY]],'17Nov24_LY'!$A$1:$M$784,13,FALSE)</f>
        <v>375.38637130801709</v>
      </c>
      <c r="AF89" s="29">
        <f>VLOOKUP(Table1[[#This Row],[SEG KEY]],'10Nov24_TY   '!$A$1:$M$786,13,FALSE)</f>
        <v>366.66690376569028</v>
      </c>
      <c r="AG89" s="29">
        <f>VLOOKUP(Table1[[#This Row],[SEG KEY LY]],'10Nov24_LY   '!$A$1:$M$784,13,FALSE)</f>
        <v>375.46740526653838</v>
      </c>
      <c r="AH89" s="29">
        <f>IFERROR(VLOOKUP(Table1[[#This Row],[SEG KEY]],'03Nov24_TY   '!A217:M1002,13,FALSE),0)</f>
        <v>382.25831598864676</v>
      </c>
      <c r="AI89" s="29">
        <f>IFERROR(VLOOKUP(Table1[[#This Row],[SEG KEY LY]],'03Nov24_LY    '!$A$1:$M$784,13,FALSE),0)</f>
        <v>378.83534820824889</v>
      </c>
      <c r="AJ89" s="47">
        <f>VLOOKUP(Table1[[#This Row],[SEG KEY]],'29Dec24_TY  '!$A$1:$M$786,7,FALSE)</f>
        <v>1996</v>
      </c>
      <c r="AK89" s="47">
        <f>VLOOKUP(Table1[[#This Row],[SEG KEY LY]],'29Dec24_LY'!$A$1:$M$784,7,FALSE)</f>
        <v>2644</v>
      </c>
      <c r="AL89" s="29">
        <f>VLOOKUP(Table1[[#This Row],[SEG KEY]],'22Dec24_TY '!$A$1:$M$786,7,FALSE)</f>
        <v>1808</v>
      </c>
      <c r="AM89" s="29">
        <f>VLOOKUP(Table1[[#This Row],[SEG KEY LY]],'22Dec24_LY '!$A$1:$M$486,7,FALSE)</f>
        <v>2555</v>
      </c>
      <c r="AN89" s="29">
        <f>VLOOKUP(Table1[[#This Row],[SEG KEY]],'15Dec24_TY'!$A$1:$M$786,7,FALSE)</f>
        <v>1616</v>
      </c>
      <c r="AO89" s="29">
        <f>VLOOKUP(Table1[[#This Row],[SEG KEY LY]],'15Dec24_LY'!$A$1:$M$784,7,FALSE)</f>
        <v>2452</v>
      </c>
      <c r="AP89" s="29">
        <f>VLOOKUP(Table1[[#This Row],[SEG KEY]],'08Dec24_TY'!$A$1:$M$786,7,FALSE)</f>
        <v>1519</v>
      </c>
      <c r="AQ89" s="29">
        <f>VLOOKUP(Table1[[#This Row],[SEG KEY LY]],'08Dec24_LY'!$A$1:$M$784,7,FALSE)</f>
        <v>2284</v>
      </c>
      <c r="AR89" s="29">
        <f>VLOOKUP(Table1[[#This Row],[SEG KEY]],'01Dec24_TY'!$A$1:$M$786,7,FALSE)</f>
        <v>1459</v>
      </c>
      <c r="AS89" s="29">
        <f>VLOOKUP(Table1[[#This Row],[SEG KEY LY]],'01Dec24_LY'!$A$1:$M$784,7,FALSE)</f>
        <v>2010</v>
      </c>
      <c r="AT89" s="29">
        <f>VLOOKUP(Table1[[#This Row],[SEG KEY]],'24Nov24_TY'!$A$1:$M$786,7,FALSE)</f>
        <v>1399</v>
      </c>
      <c r="AU89" s="29">
        <f>VLOOKUP(Table1[[#This Row],[SEG KEY LY]],'24Nov24_LY'!$A$1:$M$784,7,FALSE)</f>
        <v>1801</v>
      </c>
      <c r="AV89" s="29">
        <f>VLOOKUP(Table1[[#This Row],[SEG KEY]],'17Nov24_TY'!$A$1:$M$786,7,FALSE)</f>
        <v>1311</v>
      </c>
      <c r="AW89" s="29">
        <f>VLOOKUP(Table1[[#This Row],[SEG KEY LY]],'17Nov24_LY'!$A$1:$M$784,7,FALSE)</f>
        <v>1659</v>
      </c>
      <c r="AX89" s="29">
        <f>VLOOKUP(Table1[[#This Row],[SEG KEY]],'10Nov24_TY   '!$A$1:$K$786,7,FALSE)</f>
        <v>1195</v>
      </c>
      <c r="AY89" s="29">
        <f>VLOOKUP(Table1[[#This Row],[SEG KEY LY]],'10Nov24_LY   '!$A$1:$J$784,7,FALSE)</f>
        <v>1557</v>
      </c>
      <c r="AZ89" s="29">
        <f>IFERROR(VLOOKUP(Table1[[#This Row],[SEG KEY]],'03Nov24_TY   '!$A$1:$J$786,7,FALSE),0)</f>
        <v>1057</v>
      </c>
      <c r="BA89" s="29">
        <f>IFERROR(VLOOKUP(Table1[[#This Row],[SEG KEY LY]],'03Nov24_LY    '!$A$1:$J$784,7,FALSE),0)</f>
        <v>1479</v>
      </c>
    </row>
    <row r="90" spans="1:53" x14ac:dyDescent="0.25">
      <c r="A90" s="52" t="str">
        <f>Table1[[#This Row],[FROM_CITY]]&amp;Table1[[#This Row],[TO_CITY]]&amp;Table1[[#This Row],[Month]]</f>
        <v>CMBDXBJan-2025</v>
      </c>
      <c r="B90" s="52" t="str">
        <f>Table1[[#This Row],[FROM_CITY]]&amp;Table1[[#This Row],[TO_CITY]]&amp;Table1[[#This Row],[MonthM_LY]]</f>
        <v>CMBDXBJan-2024</v>
      </c>
      <c r="C90" s="44" t="s">
        <v>196</v>
      </c>
      <c r="D90" s="2">
        <v>2025</v>
      </c>
      <c r="E90" s="2" t="s">
        <v>195</v>
      </c>
      <c r="F90" t="s">
        <v>10</v>
      </c>
      <c r="G90" s="2" t="s">
        <v>26</v>
      </c>
      <c r="H90" t="s">
        <v>11</v>
      </c>
      <c r="I90">
        <v>3320</v>
      </c>
      <c r="J90">
        <v>686326.31</v>
      </c>
      <c r="K90" s="29">
        <f>VLOOKUP(Table1[[#This Row],[SEG KEY]],'29Dec24_TY  '!$A$1:$M$786,11,FALSE)</f>
        <v>10985880</v>
      </c>
      <c r="L90" s="29">
        <f>VLOOKUP(Table1[[#This Row],[SEG KEY LY]],'29Dec24_LY'!$A$1:$M$784,11,FALSE)</f>
        <v>7739751</v>
      </c>
      <c r="M90" s="55">
        <f>VLOOKUP(Table1[[#This Row],[SEG KEY]],'29Dec24_TY  '!$A$1:$M$786,12,FALSE)</f>
        <v>6.2473494157955486E-2</v>
      </c>
      <c r="N90" s="55">
        <f>VLOOKUP(Table1[[#This Row],[SEG KEY LY]],'29Dec24_LY'!$A$1:$M$784,12,FALSE)</f>
        <v>7.7744119933574066E-2</v>
      </c>
      <c r="O90" s="29">
        <f>IFERROR(VLOOKUP(Table1[[#This Row],[SEG KEY LY]],'LY AVG FARE ACT'!$A$1:$G$5000,5,FALSE),0)</f>
        <v>7761</v>
      </c>
      <c r="P90" s="29">
        <f>IFERROR(VLOOKUP(Table1[[#This Row],[SEG KEY LY]],'LY AVG FARE ACT'!$A$1:$F$5000,6,FALSE),0)</f>
        <v>1906578.1457173247</v>
      </c>
      <c r="Q90" s="29">
        <f>IFERROR(VLOOKUP(Table1[[#This Row],[SEG KEY LY]],'LY AVG FARE ACT'!$A$1:$G$5000,7,FALSE),0)</f>
        <v>245.66140261787459</v>
      </c>
      <c r="R90" s="47">
        <f>VLOOKUP(Table1[[#This Row],[SEG KEY]],'29Dec24_TY  '!$A$1:$M$786,13,FALSE)</f>
        <v>206.72479216867472</v>
      </c>
      <c r="S90" s="47">
        <f>VLOOKUP(Table1[[#This Row],[SEG KEY LY]],'29Dec24_LY'!$A$1:$M$784,13,FALSE)</f>
        <v>257.25529286019656</v>
      </c>
      <c r="T90" s="29">
        <f>VLOOKUP(Table1[[#This Row],[SEG KEY]],'22Dec24_TY '!$A$1:$M$786,13,FALSE)</f>
        <v>201.02830163043475</v>
      </c>
      <c r="U90" s="29">
        <f>VLOOKUP(Table1[[#This Row],[SEG KEY LY]],'22Dec24_LY '!$A$2:$M$784,13,FALSE)</f>
        <v>255.59911374407577</v>
      </c>
      <c r="V90" s="29">
        <f>VLOOKUP(Table1[[#This Row],[SEG KEY]],'15Dec24_TY'!$A$1:$M$786,13,FALSE)</f>
        <v>200.94313931656021</v>
      </c>
      <c r="W90" s="29">
        <f>VLOOKUP(Table1[[#This Row],[SEG KEY LY]],'15Dec24_LY'!$A$1:$M$784,13,FALSE)</f>
        <v>251.62789392378974</v>
      </c>
      <c r="X90" s="29">
        <f>VLOOKUP(Table1[[#This Row],[SEG KEY]],'08Dec24_TY'!$A$1:$M$786,13,FALSE)</f>
        <v>202.26957920792071</v>
      </c>
      <c r="Y90" s="29">
        <f>VLOOKUP(Table1[[#This Row],[SEG KEY LY]],'08Dec24_LY'!$A$1:$M$784,13,FALSE)</f>
        <v>247.42648906337627</v>
      </c>
      <c r="Z90" s="29">
        <f>VLOOKUP(Table1[[#This Row],[SEG KEY]],'01Dec24_TY'!$A$1:$M$786,13,FALSE)</f>
        <v>201.53748561310297</v>
      </c>
      <c r="AA90" s="29">
        <f>VLOOKUP(Table1[[#This Row],[SEG KEY LY]],'01Dec24_LY'!$A$1:$M$784,13,FALSE)</f>
        <v>244.88995597484296</v>
      </c>
      <c r="AB90" s="29">
        <f>VLOOKUP(Table1[[#This Row],[SEG KEY]],'24Nov24_TY'!$A$1:$M$786,13,FALSE)</f>
        <v>201.88381995133821</v>
      </c>
      <c r="AC90" s="29">
        <f>VLOOKUP(Table1[[#This Row],[SEG KEY LY]],'24Nov24_LY'!$A$1:$M$784,13,FALSE)</f>
        <v>238.82518861209974</v>
      </c>
      <c r="AD90" s="29">
        <f>VLOOKUP(Table1[[#This Row],[SEG KEY]],'17Nov24_TY'!$A$1:$M$786,13,FALSE)</f>
        <v>202.96120765027339</v>
      </c>
      <c r="AE90" s="29">
        <f>VLOOKUP(Table1[[#This Row],[SEG KEY LY]],'17Nov24_LY'!$A$1:$M$784,13,FALSE)</f>
        <v>238.44482544608229</v>
      </c>
      <c r="AF90" s="29">
        <f>VLOOKUP(Table1[[#This Row],[SEG KEY]],'10Nov24_TY   '!$A$1:$M$786,13,FALSE)</f>
        <v>206.52409090909106</v>
      </c>
      <c r="AG90" s="29">
        <f>VLOOKUP(Table1[[#This Row],[SEG KEY LY]],'10Nov24_LY   '!$A$1:$M$784,13,FALSE)</f>
        <v>237.55076214405349</v>
      </c>
      <c r="AH90" s="29">
        <f>IFERROR(VLOOKUP(Table1[[#This Row],[SEG KEY]],'03Nov24_TY   '!A218:M1003,13,FALSE),0)</f>
        <v>210.95342878673694</v>
      </c>
      <c r="AI90" s="29">
        <f>IFERROR(VLOOKUP(Table1[[#This Row],[SEG KEY LY]],'03Nov24_LY    '!$A$1:$M$784,13,FALSE),0)</f>
        <v>235.29715877437349</v>
      </c>
      <c r="AJ90" s="47">
        <f>VLOOKUP(Table1[[#This Row],[SEG KEY]],'29Dec24_TY  '!$A$1:$M$786,7,FALSE)</f>
        <v>3320</v>
      </c>
      <c r="AK90" s="47">
        <f>VLOOKUP(Table1[[#This Row],[SEG KEY LY]],'29Dec24_LY'!$A$1:$M$784,7,FALSE)</f>
        <v>2339</v>
      </c>
      <c r="AL90" s="29">
        <f>VLOOKUP(Table1[[#This Row],[SEG KEY]],'22Dec24_TY '!$A$1:$M$786,7,FALSE)</f>
        <v>2944</v>
      </c>
      <c r="AM90" s="29">
        <f>VLOOKUP(Table1[[#This Row],[SEG KEY LY]],'22Dec24_LY '!$A$1:$M$486,7,FALSE)</f>
        <v>2110</v>
      </c>
      <c r="AN90" s="29">
        <f>VLOOKUP(Table1[[#This Row],[SEG KEY]],'15Dec24_TY'!$A$1:$M$786,7,FALSE)</f>
        <v>2663</v>
      </c>
      <c r="AO90" s="29">
        <f>VLOOKUP(Table1[[#This Row],[SEG KEY LY]],'15Dec24_LY'!$A$1:$M$784,7,FALSE)</f>
        <v>1942</v>
      </c>
      <c r="AP90" s="29">
        <f>VLOOKUP(Table1[[#This Row],[SEG KEY]],'08Dec24_TY'!$A$1:$M$786,7,FALSE)</f>
        <v>2424</v>
      </c>
      <c r="AQ90" s="29">
        <f>VLOOKUP(Table1[[#This Row],[SEG KEY LY]],'08Dec24_LY'!$A$1:$M$784,7,FALSE)</f>
        <v>1783</v>
      </c>
      <c r="AR90" s="29">
        <f>VLOOKUP(Table1[[#This Row],[SEG KEY]],'01Dec24_TY'!$A$1:$M$786,7,FALSE)</f>
        <v>2259</v>
      </c>
      <c r="AS90" s="29">
        <f>VLOOKUP(Table1[[#This Row],[SEG KEY LY]],'01Dec24_LY'!$A$1:$M$784,7,FALSE)</f>
        <v>1590</v>
      </c>
      <c r="AT90" s="29">
        <f>VLOOKUP(Table1[[#This Row],[SEG KEY]],'24Nov24_TY'!$A$1:$M$786,7,FALSE)</f>
        <v>2055</v>
      </c>
      <c r="AU90" s="29">
        <f>VLOOKUP(Table1[[#This Row],[SEG KEY LY]],'24Nov24_LY'!$A$1:$M$784,7,FALSE)</f>
        <v>1405</v>
      </c>
      <c r="AV90" s="29">
        <f>VLOOKUP(Table1[[#This Row],[SEG KEY]],'17Nov24_TY'!$A$1:$M$786,7,FALSE)</f>
        <v>1830</v>
      </c>
      <c r="AW90" s="29">
        <f>VLOOKUP(Table1[[#This Row],[SEG KEY LY]],'17Nov24_LY'!$A$1:$M$784,7,FALSE)</f>
        <v>1289</v>
      </c>
      <c r="AX90" s="29">
        <f>VLOOKUP(Table1[[#This Row],[SEG KEY]],'10Nov24_TY   '!$A$1:$K$786,7,FALSE)</f>
        <v>1606</v>
      </c>
      <c r="AY90" s="29">
        <f>VLOOKUP(Table1[[#This Row],[SEG KEY LY]],'10Nov24_LY   '!$A$1:$J$784,7,FALSE)</f>
        <v>1194</v>
      </c>
      <c r="AZ90" s="29">
        <f>IFERROR(VLOOKUP(Table1[[#This Row],[SEG KEY]],'03Nov24_TY   '!$A$1:$J$786,7,FALSE),0)</f>
        <v>1327</v>
      </c>
      <c r="BA90" s="29">
        <f>IFERROR(VLOOKUP(Table1[[#This Row],[SEG KEY LY]],'03Nov24_LY    '!$A$1:$J$784,7,FALSE),0)</f>
        <v>1077</v>
      </c>
    </row>
    <row r="91" spans="1:53" x14ac:dyDescent="0.25">
      <c r="A91" s="52" t="str">
        <f>Table1[[#This Row],[FROM_CITY]]&amp;Table1[[#This Row],[TO_CITY]]&amp;Table1[[#This Row],[Month]]</f>
        <v>CMBFRAJan-2025</v>
      </c>
      <c r="B91" s="52" t="str">
        <f>Table1[[#This Row],[FROM_CITY]]&amp;Table1[[#This Row],[TO_CITY]]&amp;Table1[[#This Row],[MonthM_LY]]</f>
        <v>CMBFRAJan-2024</v>
      </c>
      <c r="C91" s="44" t="s">
        <v>196</v>
      </c>
      <c r="D91" s="2">
        <v>2025</v>
      </c>
      <c r="E91" s="2" t="s">
        <v>195</v>
      </c>
      <c r="F91" t="s">
        <v>10</v>
      </c>
      <c r="G91" s="2" t="s">
        <v>27</v>
      </c>
      <c r="H91" t="s">
        <v>19</v>
      </c>
      <c r="I91">
        <v>3227</v>
      </c>
      <c r="J91">
        <v>1845615.9899999995</v>
      </c>
      <c r="K91" s="29">
        <f>VLOOKUP(Table1[[#This Row],[SEG KEY]],'29Dec24_TY  '!$A$1:$M$786,11,FALSE)</f>
        <v>26116111</v>
      </c>
      <c r="L91" s="29">
        <f>VLOOKUP(Table1[[#This Row],[SEG KEY LY]],'29Dec24_LY'!$A$1:$M$784,11,FALSE)</f>
        <v>24165698</v>
      </c>
      <c r="M91" s="55">
        <f>VLOOKUP(Table1[[#This Row],[SEG KEY]],'29Dec24_TY  '!$A$1:$M$786,12,FALSE)</f>
        <v>7.0669633392199921E-2</v>
      </c>
      <c r="N91" s="55">
        <f>VLOOKUP(Table1[[#This Row],[SEG KEY LY]],'29Dec24_LY'!$A$1:$M$784,12,FALSE)</f>
        <v>6.7766212256728464E-2</v>
      </c>
      <c r="O91" s="29">
        <f>IFERROR(VLOOKUP(Table1[[#This Row],[SEG KEY LY]],'LY AVG FARE ACT'!$A$1:$G$5000,5,FALSE),0)</f>
        <v>3109</v>
      </c>
      <c r="P91" s="29">
        <f>IFERROR(VLOOKUP(Table1[[#This Row],[SEG KEY LY]],'LY AVG FARE ACT'!$A$1:$F$5000,6,FALSE),0)</f>
        <v>1714945.2569946123</v>
      </c>
      <c r="Q91" s="29">
        <f>IFERROR(VLOOKUP(Table1[[#This Row],[SEG KEY LY]],'LY AVG FARE ACT'!$A$1:$G$5000,7,FALSE),0)</f>
        <v>551.60670858623746</v>
      </c>
      <c r="R91" s="47">
        <f>VLOOKUP(Table1[[#This Row],[SEG KEY]],'29Dec24_TY  '!$A$1:$M$786,13,FALSE)</f>
        <v>571.92934304307391</v>
      </c>
      <c r="S91" s="47">
        <f>VLOOKUP(Table1[[#This Row],[SEG KEY LY]],'29Dec24_LY'!$A$1:$M$784,13,FALSE)</f>
        <v>548.43195579370342</v>
      </c>
      <c r="T91" s="29">
        <f>VLOOKUP(Table1[[#This Row],[SEG KEY]],'22Dec24_TY '!$A$1:$M$786,13,FALSE)</f>
        <v>574.87278937381382</v>
      </c>
      <c r="U91" s="29">
        <f>VLOOKUP(Table1[[#This Row],[SEG KEY LY]],'22Dec24_LY '!$A$2:$M$784,13,FALSE)</f>
        <v>549.06201292077458</v>
      </c>
      <c r="V91" s="29">
        <f>VLOOKUP(Table1[[#This Row],[SEG KEY]],'15Dec24_TY'!$A$1:$M$786,13,FALSE)</f>
        <v>575.4198402868318</v>
      </c>
      <c r="W91" s="29">
        <f>VLOOKUP(Table1[[#This Row],[SEG KEY LY]],'15Dec24_LY'!$A$1:$M$784,13,FALSE)</f>
        <v>551.82561342187967</v>
      </c>
      <c r="X91" s="29">
        <f>VLOOKUP(Table1[[#This Row],[SEG KEY]],'08Dec24_TY'!$A$1:$M$786,13,FALSE)</f>
        <v>581.34647684391075</v>
      </c>
      <c r="Y91" s="29">
        <f>VLOOKUP(Table1[[#This Row],[SEG KEY LY]],'08Dec24_LY'!$A$1:$M$784,13,FALSE)</f>
        <v>556.09291190563897</v>
      </c>
      <c r="Z91" s="29">
        <f>VLOOKUP(Table1[[#This Row],[SEG KEY]],'01Dec24_TY'!$A$1:$M$786,13,FALSE)</f>
        <v>580.41906743185064</v>
      </c>
      <c r="AA91" s="29">
        <f>VLOOKUP(Table1[[#This Row],[SEG KEY LY]],'01Dec24_LY'!$A$1:$M$784,13,FALSE)</f>
        <v>556.62209720627584</v>
      </c>
      <c r="AB91" s="29">
        <f>VLOOKUP(Table1[[#This Row],[SEG KEY]],'24Nov24_TY'!$A$1:$M$786,13,FALSE)</f>
        <v>580.72866589327134</v>
      </c>
      <c r="AC91" s="29">
        <f>VLOOKUP(Table1[[#This Row],[SEG KEY LY]],'24Nov24_LY'!$A$1:$M$784,13,FALSE)</f>
        <v>557.62187577639747</v>
      </c>
      <c r="AD91" s="29">
        <f>VLOOKUP(Table1[[#This Row],[SEG KEY]],'17Nov24_TY'!$A$1:$M$786,13,FALSE)</f>
        <v>578.51855126608575</v>
      </c>
      <c r="AE91" s="29">
        <f>VLOOKUP(Table1[[#This Row],[SEG KEY LY]],'17Nov24_LY'!$A$1:$M$784,13,FALSE)</f>
        <v>556.46206025697836</v>
      </c>
      <c r="AF91" s="29">
        <f>VLOOKUP(Table1[[#This Row],[SEG KEY]],'10Nov24_TY   '!$A$1:$M$786,13,FALSE)</f>
        <v>579.64517348754464</v>
      </c>
      <c r="AG91" s="29">
        <f>VLOOKUP(Table1[[#This Row],[SEG KEY LY]],'10Nov24_LY   '!$A$1:$M$784,13,FALSE)</f>
        <v>556.21451764705876</v>
      </c>
      <c r="AH91" s="29">
        <f>IFERROR(VLOOKUP(Table1[[#This Row],[SEG KEY]],'03Nov24_TY   '!A219:M1004,13,FALSE),0)</f>
        <v>583.3222216844149</v>
      </c>
      <c r="AI91" s="29">
        <f>IFERROR(VLOOKUP(Table1[[#This Row],[SEG KEY LY]],'03Nov24_LY    '!$A$1:$M$784,13,FALSE),0)</f>
        <v>558.38214180206796</v>
      </c>
      <c r="AJ91" s="47">
        <f>VLOOKUP(Table1[[#This Row],[SEG KEY]],'29Dec24_TY  '!$A$1:$M$786,7,FALSE)</f>
        <v>3227</v>
      </c>
      <c r="AK91" s="47">
        <f>VLOOKUP(Table1[[#This Row],[SEG KEY LY]],'29Dec24_LY'!$A$1:$M$784,7,FALSE)</f>
        <v>2986</v>
      </c>
      <c r="AL91" s="29">
        <f>VLOOKUP(Table1[[#This Row],[SEG KEY]],'22Dec24_TY '!$A$1:$M$786,7,FALSE)</f>
        <v>3162</v>
      </c>
      <c r="AM91" s="29">
        <f>VLOOKUP(Table1[[#This Row],[SEG KEY LY]],'22Dec24_LY '!$A$1:$M$486,7,FALSE)</f>
        <v>2941</v>
      </c>
      <c r="AN91" s="29">
        <f>VLOOKUP(Table1[[#This Row],[SEG KEY]],'15Dec24_TY'!$A$1:$M$786,7,FALSE)</f>
        <v>3068</v>
      </c>
      <c r="AO91" s="29">
        <f>VLOOKUP(Table1[[#This Row],[SEG KEY LY]],'15Dec24_LY'!$A$1:$M$784,7,FALSE)</f>
        <v>2861</v>
      </c>
      <c r="AP91" s="29">
        <f>VLOOKUP(Table1[[#This Row],[SEG KEY]],'08Dec24_TY'!$A$1:$M$786,7,FALSE)</f>
        <v>2915</v>
      </c>
      <c r="AQ91" s="29">
        <f>VLOOKUP(Table1[[#This Row],[SEG KEY LY]],'08Dec24_LY'!$A$1:$M$784,7,FALSE)</f>
        <v>2713</v>
      </c>
      <c r="AR91" s="29">
        <f>VLOOKUP(Table1[[#This Row],[SEG KEY]],'01Dec24_TY'!$A$1:$M$786,7,FALSE)</f>
        <v>2788</v>
      </c>
      <c r="AS91" s="29">
        <f>VLOOKUP(Table1[[#This Row],[SEG KEY LY]],'01Dec24_LY'!$A$1:$M$784,7,FALSE)</f>
        <v>2613</v>
      </c>
      <c r="AT91" s="29">
        <f>VLOOKUP(Table1[[#This Row],[SEG KEY]],'24Nov24_TY'!$A$1:$M$786,7,FALSE)</f>
        <v>2586</v>
      </c>
      <c r="AU91" s="29">
        <f>VLOOKUP(Table1[[#This Row],[SEG KEY LY]],'24Nov24_LY'!$A$1:$M$784,7,FALSE)</f>
        <v>2415</v>
      </c>
      <c r="AV91" s="29">
        <f>VLOOKUP(Table1[[#This Row],[SEG KEY]],'17Nov24_TY'!$A$1:$M$786,7,FALSE)</f>
        <v>2409</v>
      </c>
      <c r="AW91" s="29">
        <f>VLOOKUP(Table1[[#This Row],[SEG KEY LY]],'17Nov24_LY'!$A$1:$M$784,7,FALSE)</f>
        <v>2257</v>
      </c>
      <c r="AX91" s="29">
        <f>VLOOKUP(Table1[[#This Row],[SEG KEY]],'10Nov24_TY   '!$A$1:$K$786,7,FALSE)</f>
        <v>2248</v>
      </c>
      <c r="AY91" s="29">
        <f>VLOOKUP(Table1[[#This Row],[SEG KEY LY]],'10Nov24_LY   '!$A$1:$J$784,7,FALSE)</f>
        <v>2125</v>
      </c>
      <c r="AZ91" s="29">
        <f>IFERROR(VLOOKUP(Table1[[#This Row],[SEG KEY]],'03Nov24_TY   '!$A$1:$J$786,7,FALSE),0)</f>
        <v>2066</v>
      </c>
      <c r="BA91" s="29">
        <f>IFERROR(VLOOKUP(Table1[[#This Row],[SEG KEY LY]],'03Nov24_LY    '!$A$1:$J$784,7,FALSE),0)</f>
        <v>2031</v>
      </c>
    </row>
    <row r="92" spans="1:53" x14ac:dyDescent="0.25">
      <c r="A92" s="52" t="str">
        <f>Table1[[#This Row],[FROM_CITY]]&amp;Table1[[#This Row],[TO_CITY]]&amp;Table1[[#This Row],[Month]]</f>
        <v>CMBGANJan-2025</v>
      </c>
      <c r="B92" s="52" t="str">
        <f>Table1[[#This Row],[FROM_CITY]]&amp;Table1[[#This Row],[TO_CITY]]&amp;Table1[[#This Row],[MonthM_LY]]</f>
        <v>CMBGANJan-2024</v>
      </c>
      <c r="C92" s="44" t="s">
        <v>196</v>
      </c>
      <c r="D92" s="2">
        <v>2025</v>
      </c>
      <c r="E92" s="2" t="s">
        <v>195</v>
      </c>
      <c r="F92" t="s">
        <v>10</v>
      </c>
      <c r="G92" s="2" t="s">
        <v>28</v>
      </c>
      <c r="H92" t="s">
        <v>15</v>
      </c>
      <c r="I92">
        <v>980</v>
      </c>
      <c r="J92">
        <v>123457.61999999997</v>
      </c>
      <c r="K92" s="29">
        <f>VLOOKUP(Table1[[#This Row],[SEG KEY]],'29Dec24_TY  '!$A$1:$M$786,11,FALSE)</f>
        <v>1124060</v>
      </c>
      <c r="L92" s="29">
        <f>VLOOKUP(Table1[[#This Row],[SEG KEY LY]],'29Dec24_LY'!$A$1:$M$784,11,FALSE)</f>
        <v>1031153</v>
      </c>
      <c r="M92" s="55">
        <f>VLOOKUP(Table1[[#This Row],[SEG KEY]],'29Dec24_TY  '!$A$1:$M$786,12,FALSE)</f>
        <v>0.10983187730192336</v>
      </c>
      <c r="N92" s="55">
        <f>VLOOKUP(Table1[[#This Row],[SEG KEY LY]],'29Dec24_LY'!$A$1:$M$784,12,FALSE)</f>
        <v>0.10435344706362683</v>
      </c>
      <c r="O92" s="29">
        <f>IFERROR(VLOOKUP(Table1[[#This Row],[SEG KEY LY]],'LY AVG FARE ACT'!$A$1:$G$5000,5,FALSE),0)</f>
        <v>1209</v>
      </c>
      <c r="P92" s="29">
        <f>IFERROR(VLOOKUP(Table1[[#This Row],[SEG KEY LY]],'LY AVG FARE ACT'!$A$1:$F$5000,6,FALSE),0)</f>
        <v>149692.99335481471</v>
      </c>
      <c r="Q92" s="29">
        <f>IFERROR(VLOOKUP(Table1[[#This Row],[SEG KEY LY]],'LY AVG FARE ACT'!$A$1:$G$5000,7,FALSE),0)</f>
        <v>123.81554454492532</v>
      </c>
      <c r="R92" s="47">
        <f>VLOOKUP(Table1[[#This Row],[SEG KEY]],'29Dec24_TY  '!$A$1:$M$786,13,FALSE)</f>
        <v>125.97716326530609</v>
      </c>
      <c r="S92" s="47">
        <f>VLOOKUP(Table1[[#This Row],[SEG KEY LY]],'29Dec24_LY'!$A$1:$M$784,13,FALSE)</f>
        <v>119.69340378197997</v>
      </c>
      <c r="T92" s="29">
        <f>VLOOKUP(Table1[[#This Row],[SEG KEY]],'22Dec24_TY '!$A$1:$M$786,13,FALSE)</f>
        <v>125.81669256381792</v>
      </c>
      <c r="U92" s="29">
        <f>VLOOKUP(Table1[[#This Row],[SEG KEY LY]],'22Dec24_LY '!$A$2:$M$784,13,FALSE)</f>
        <v>121.15509068923821</v>
      </c>
      <c r="V92" s="29">
        <f>VLOOKUP(Table1[[#This Row],[SEG KEY]],'15Dec24_TY'!$A$1:$M$786,13,FALSE)</f>
        <v>124.13436754176607</v>
      </c>
      <c r="W92" s="29">
        <f>VLOOKUP(Table1[[#This Row],[SEG KEY LY]],'15Dec24_LY'!$A$1:$M$784,13,FALSE)</f>
        <v>120.75914893617019</v>
      </c>
      <c r="X92" s="29">
        <f>VLOOKUP(Table1[[#This Row],[SEG KEY]],'08Dec24_TY'!$A$1:$M$786,13,FALSE)</f>
        <v>123.03477722772273</v>
      </c>
      <c r="Y92" s="29">
        <f>VLOOKUP(Table1[[#This Row],[SEG KEY LY]],'08Dec24_LY'!$A$1:$M$784,13,FALSE)</f>
        <v>116.72807471264369</v>
      </c>
      <c r="Z92" s="29">
        <f>VLOOKUP(Table1[[#This Row],[SEG KEY]],'01Dec24_TY'!$A$1:$M$786,13,FALSE)</f>
        <v>122.43777777777775</v>
      </c>
      <c r="AA92" s="29">
        <f>VLOOKUP(Table1[[#This Row],[SEG KEY LY]],'01Dec24_LY'!$A$1:$M$784,13,FALSE)</f>
        <v>115.42263237518912</v>
      </c>
      <c r="AB92" s="29">
        <f>VLOOKUP(Table1[[#This Row],[SEG KEY]],'24Nov24_TY'!$A$1:$M$786,13,FALSE)</f>
        <v>119.23404255319151</v>
      </c>
      <c r="AC92" s="29">
        <f>VLOOKUP(Table1[[#This Row],[SEG KEY LY]],'24Nov24_LY'!$A$1:$M$784,13,FALSE)</f>
        <v>114.86276190476191</v>
      </c>
      <c r="AD92" s="29">
        <f>VLOOKUP(Table1[[#This Row],[SEG KEY]],'17Nov24_TY'!$A$1:$M$786,13,FALSE)</f>
        <v>118.41855384615384</v>
      </c>
      <c r="AE92" s="29">
        <f>VLOOKUP(Table1[[#This Row],[SEG KEY LY]],'17Nov24_LY'!$A$1:$M$784,13,FALSE)</f>
        <v>113.74998266897748</v>
      </c>
      <c r="AF92" s="29">
        <f>VLOOKUP(Table1[[#This Row],[SEG KEY]],'10Nov24_TY   '!$A$1:$M$786,13,FALSE)</f>
        <v>117.49134304207121</v>
      </c>
      <c r="AG92" s="29">
        <f>VLOOKUP(Table1[[#This Row],[SEG KEY LY]],'10Nov24_LY   '!$A$1:$M$784,13,FALSE)</f>
        <v>112.34431941923775</v>
      </c>
      <c r="AH92" s="29">
        <f>IFERROR(VLOOKUP(Table1[[#This Row],[SEG KEY]],'03Nov24_TY   '!A220:M1005,13,FALSE),0)</f>
        <v>112.56219424460431</v>
      </c>
      <c r="AI92" s="29">
        <f>IFERROR(VLOOKUP(Table1[[#This Row],[SEG KEY LY]],'03Nov24_LY    '!$A$1:$M$784,13,FALSE),0)</f>
        <v>110.33696428571427</v>
      </c>
      <c r="AJ92" s="47">
        <f>VLOOKUP(Table1[[#This Row],[SEG KEY]],'29Dec24_TY  '!$A$1:$M$786,7,FALSE)</f>
        <v>980</v>
      </c>
      <c r="AK92" s="47">
        <f>VLOOKUP(Table1[[#This Row],[SEG KEY LY]],'29Dec24_LY'!$A$1:$M$784,7,FALSE)</f>
        <v>899</v>
      </c>
      <c r="AL92" s="29">
        <f>VLOOKUP(Table1[[#This Row],[SEG KEY]],'22Dec24_TY '!$A$1:$M$786,7,FALSE)</f>
        <v>901</v>
      </c>
      <c r="AM92" s="29">
        <f>VLOOKUP(Table1[[#This Row],[SEG KEY LY]],'22Dec24_LY '!$A$1:$M$486,7,FALSE)</f>
        <v>827</v>
      </c>
      <c r="AN92" s="29">
        <f>VLOOKUP(Table1[[#This Row],[SEG KEY]],'15Dec24_TY'!$A$1:$M$786,7,FALSE)</f>
        <v>838</v>
      </c>
      <c r="AO92" s="29">
        <f>VLOOKUP(Table1[[#This Row],[SEG KEY LY]],'15Dec24_LY'!$A$1:$M$784,7,FALSE)</f>
        <v>799</v>
      </c>
      <c r="AP92" s="29">
        <f>VLOOKUP(Table1[[#This Row],[SEG KEY]],'08Dec24_TY'!$A$1:$M$786,7,FALSE)</f>
        <v>808</v>
      </c>
      <c r="AQ92" s="29">
        <f>VLOOKUP(Table1[[#This Row],[SEG KEY LY]],'08Dec24_LY'!$A$1:$M$784,7,FALSE)</f>
        <v>696</v>
      </c>
      <c r="AR92" s="29">
        <f>VLOOKUP(Table1[[#This Row],[SEG KEY]],'01Dec24_TY'!$A$1:$M$786,7,FALSE)</f>
        <v>783</v>
      </c>
      <c r="AS92" s="29">
        <f>VLOOKUP(Table1[[#This Row],[SEG KEY LY]],'01Dec24_LY'!$A$1:$M$784,7,FALSE)</f>
        <v>661</v>
      </c>
      <c r="AT92" s="29">
        <f>VLOOKUP(Table1[[#This Row],[SEG KEY]],'24Nov24_TY'!$A$1:$M$786,7,FALSE)</f>
        <v>705</v>
      </c>
      <c r="AU92" s="29">
        <f>VLOOKUP(Table1[[#This Row],[SEG KEY LY]],'24Nov24_LY'!$A$1:$M$784,7,FALSE)</f>
        <v>630</v>
      </c>
      <c r="AV92" s="29">
        <f>VLOOKUP(Table1[[#This Row],[SEG KEY]],'17Nov24_TY'!$A$1:$M$786,7,FALSE)</f>
        <v>650</v>
      </c>
      <c r="AW92" s="29">
        <f>VLOOKUP(Table1[[#This Row],[SEG KEY LY]],'17Nov24_LY'!$A$1:$M$784,7,FALSE)</f>
        <v>577</v>
      </c>
      <c r="AX92" s="29">
        <f>VLOOKUP(Table1[[#This Row],[SEG KEY]],'10Nov24_TY   '!$A$1:$K$786,7,FALSE)</f>
        <v>618</v>
      </c>
      <c r="AY92" s="29">
        <f>VLOOKUP(Table1[[#This Row],[SEG KEY LY]],'10Nov24_LY   '!$A$1:$J$784,7,FALSE)</f>
        <v>551</v>
      </c>
      <c r="AZ92" s="29">
        <f>IFERROR(VLOOKUP(Table1[[#This Row],[SEG KEY]],'03Nov24_TY   '!$A$1:$J$786,7,FALSE),0)</f>
        <v>556</v>
      </c>
      <c r="BA92" s="29">
        <f>IFERROR(VLOOKUP(Table1[[#This Row],[SEG KEY LY]],'03Nov24_LY    '!$A$1:$J$784,7,FALSE),0)</f>
        <v>504</v>
      </c>
    </row>
    <row r="93" spans="1:53" x14ac:dyDescent="0.25">
      <c r="A93" s="52" t="str">
        <f>Table1[[#This Row],[FROM_CITY]]&amp;Table1[[#This Row],[TO_CITY]]&amp;Table1[[#This Row],[Month]]</f>
        <v>CMBHYDJan-2025</v>
      </c>
      <c r="B93" s="52" t="str">
        <f>Table1[[#This Row],[FROM_CITY]]&amp;Table1[[#This Row],[TO_CITY]]&amp;Table1[[#This Row],[MonthM_LY]]</f>
        <v>CMBHYDJan-2024</v>
      </c>
      <c r="C93" s="44" t="s">
        <v>196</v>
      </c>
      <c r="D93" s="2">
        <v>2025</v>
      </c>
      <c r="E93" s="2" t="s">
        <v>195</v>
      </c>
      <c r="F93" t="s">
        <v>10</v>
      </c>
      <c r="G93" s="2" t="s">
        <v>29</v>
      </c>
      <c r="H93" t="s">
        <v>15</v>
      </c>
      <c r="I93">
        <v>1170</v>
      </c>
      <c r="J93">
        <v>106483.46000000008</v>
      </c>
      <c r="K93" s="29">
        <f>VLOOKUP(Table1[[#This Row],[SEG KEY]],'29Dec24_TY  '!$A$1:$M$786,11,FALSE)</f>
        <v>1371240</v>
      </c>
      <c r="L93" s="29">
        <f>VLOOKUP(Table1[[#This Row],[SEG KEY LY]],'29Dec24_LY'!$A$1:$M$784,11,FALSE)</f>
        <v>1734560</v>
      </c>
      <c r="M93" s="55">
        <f>VLOOKUP(Table1[[#This Row],[SEG KEY]],'29Dec24_TY  '!$A$1:$M$786,12,FALSE)</f>
        <v>7.7654867127563434E-2</v>
      </c>
      <c r="N93" s="55">
        <f>VLOOKUP(Table1[[#This Row],[SEG KEY LY]],'29Dec24_LY'!$A$1:$M$784,12,FALSE)</f>
        <v>0.10870288718752885</v>
      </c>
      <c r="O93" s="29">
        <f>IFERROR(VLOOKUP(Table1[[#This Row],[SEG KEY LY]],'LY AVG FARE ACT'!$A$1:$G$5000,5,FALSE),0)</f>
        <v>2160</v>
      </c>
      <c r="P93" s="29">
        <f>IFERROR(VLOOKUP(Table1[[#This Row],[SEG KEY LY]],'LY AVG FARE ACT'!$A$1:$F$5000,6,FALSE),0)</f>
        <v>290164.87387479341</v>
      </c>
      <c r="Q93" s="29">
        <f>IFERROR(VLOOKUP(Table1[[#This Row],[SEG KEY LY]],'LY AVG FARE ACT'!$A$1:$G$5000,7,FALSE),0)</f>
        <v>134.3355897568488</v>
      </c>
      <c r="R93" s="47">
        <f>VLOOKUP(Table1[[#This Row],[SEG KEY]],'29Dec24_TY  '!$A$1:$M$786,13,FALSE)</f>
        <v>91.011504273504343</v>
      </c>
      <c r="S93" s="47">
        <f>VLOOKUP(Table1[[#This Row],[SEG KEY LY]],'29Dec24_LY'!$A$1:$M$784,13,FALSE)</f>
        <v>127.39978378378382</v>
      </c>
      <c r="T93" s="29">
        <f>VLOOKUP(Table1[[#This Row],[SEG KEY]],'22Dec24_TY '!$A$1:$M$786,13,FALSE)</f>
        <v>91.247890792291273</v>
      </c>
      <c r="U93" s="29">
        <f>VLOOKUP(Table1[[#This Row],[SEG KEY LY]],'22Dec24_LY '!$A$2:$M$784,13,FALSE)</f>
        <v>103.68472910927457</v>
      </c>
      <c r="V93" s="29">
        <f>VLOOKUP(Table1[[#This Row],[SEG KEY]],'15Dec24_TY'!$A$1:$M$786,13,FALSE)</f>
        <v>88.759121951219555</v>
      </c>
      <c r="W93" s="29">
        <f>VLOOKUP(Table1[[#This Row],[SEG KEY LY]],'15Dec24_LY'!$A$1:$M$784,13,FALSE)</f>
        <v>101.05622065727702</v>
      </c>
      <c r="X93" s="29">
        <f>VLOOKUP(Table1[[#This Row],[SEG KEY]],'08Dec24_TY'!$A$1:$M$786,13,FALSE)</f>
        <v>86.607375271149678</v>
      </c>
      <c r="Y93" s="29">
        <f>VLOOKUP(Table1[[#This Row],[SEG KEY LY]],'08Dec24_LY'!$A$1:$M$784,13,FALSE)</f>
        <v>99.777159383033407</v>
      </c>
      <c r="Z93" s="29">
        <f>VLOOKUP(Table1[[#This Row],[SEG KEY]],'01Dec24_TY'!$A$1:$M$786,13,FALSE)</f>
        <v>86.155702702702669</v>
      </c>
      <c r="AA93" s="29">
        <f>VLOOKUP(Table1[[#This Row],[SEG KEY LY]],'01Dec24_LY'!$A$1:$M$784,13,FALSE)</f>
        <v>92.008903225806449</v>
      </c>
      <c r="AB93" s="29">
        <f>VLOOKUP(Table1[[#This Row],[SEG KEY]],'24Nov24_TY'!$A$1:$M$786,13,FALSE)</f>
        <v>84.421438127090283</v>
      </c>
      <c r="AC93" s="29">
        <f>VLOOKUP(Table1[[#This Row],[SEG KEY LY]],'24Nov24_LY'!$A$1:$M$784,13,FALSE)</f>
        <v>93.611936056838346</v>
      </c>
      <c r="AD93" s="29">
        <f>VLOOKUP(Table1[[#This Row],[SEG KEY]],'17Nov24_TY'!$A$1:$M$786,13,FALSE)</f>
        <v>85.628870967741918</v>
      </c>
      <c r="AE93" s="29">
        <f>VLOOKUP(Table1[[#This Row],[SEG KEY LY]],'17Nov24_LY'!$A$1:$M$784,13,FALSE)</f>
        <v>93.586972656249998</v>
      </c>
      <c r="AF93" s="29">
        <f>VLOOKUP(Table1[[#This Row],[SEG KEY]],'10Nov24_TY   '!$A$1:$M$786,13,FALSE)</f>
        <v>89.366666666666646</v>
      </c>
      <c r="AG93" s="29">
        <f>VLOOKUP(Table1[[#This Row],[SEG KEY LY]],'10Nov24_LY   '!$A$1:$M$784,13,FALSE)</f>
        <v>93.342151589242022</v>
      </c>
      <c r="AH93" s="29">
        <f>IFERROR(VLOOKUP(Table1[[#This Row],[SEG KEY]],'03Nov24_TY   '!A221:M1006,13,FALSE),0)</f>
        <v>92.821604938271591</v>
      </c>
      <c r="AI93" s="29">
        <f>IFERROR(VLOOKUP(Table1[[#This Row],[SEG KEY LY]],'03Nov24_LY    '!$A$1:$M$784,13,FALSE),0)</f>
        <v>90.92971098265896</v>
      </c>
      <c r="AJ93" s="47">
        <f>VLOOKUP(Table1[[#This Row],[SEG KEY]],'29Dec24_TY  '!$A$1:$M$786,7,FALSE)</f>
        <v>1170</v>
      </c>
      <c r="AK93" s="47">
        <f>VLOOKUP(Table1[[#This Row],[SEG KEY LY]],'29Dec24_LY'!$A$1:$M$784,7,FALSE)</f>
        <v>1480</v>
      </c>
      <c r="AL93" s="29">
        <f>VLOOKUP(Table1[[#This Row],[SEG KEY]],'22Dec24_TY '!$A$1:$M$786,7,FALSE)</f>
        <v>934</v>
      </c>
      <c r="AM93" s="29">
        <f>VLOOKUP(Table1[[#This Row],[SEG KEY LY]],'22Dec24_LY '!$A$1:$M$486,7,FALSE)</f>
        <v>1089</v>
      </c>
      <c r="AN93" s="29">
        <f>VLOOKUP(Table1[[#This Row],[SEG KEY]],'15Dec24_TY'!$A$1:$M$786,7,FALSE)</f>
        <v>615</v>
      </c>
      <c r="AO93" s="29">
        <f>VLOOKUP(Table1[[#This Row],[SEG KEY LY]],'15Dec24_LY'!$A$1:$M$784,7,FALSE)</f>
        <v>852</v>
      </c>
      <c r="AP93" s="29">
        <f>VLOOKUP(Table1[[#This Row],[SEG KEY]],'08Dec24_TY'!$A$1:$M$786,7,FALSE)</f>
        <v>461</v>
      </c>
      <c r="AQ93" s="29">
        <f>VLOOKUP(Table1[[#This Row],[SEG KEY LY]],'08Dec24_LY'!$A$1:$M$784,7,FALSE)</f>
        <v>778</v>
      </c>
      <c r="AR93" s="29">
        <f>VLOOKUP(Table1[[#This Row],[SEG KEY]],'01Dec24_TY'!$A$1:$M$786,7,FALSE)</f>
        <v>370</v>
      </c>
      <c r="AS93" s="29">
        <f>VLOOKUP(Table1[[#This Row],[SEG KEY LY]],'01Dec24_LY'!$A$1:$M$784,7,FALSE)</f>
        <v>620</v>
      </c>
      <c r="AT93" s="29">
        <f>VLOOKUP(Table1[[#This Row],[SEG KEY]],'24Nov24_TY'!$A$1:$M$786,7,FALSE)</f>
        <v>299</v>
      </c>
      <c r="AU93" s="29">
        <f>VLOOKUP(Table1[[#This Row],[SEG KEY LY]],'24Nov24_LY'!$A$1:$M$784,7,FALSE)</f>
        <v>563</v>
      </c>
      <c r="AV93" s="29">
        <f>VLOOKUP(Table1[[#This Row],[SEG KEY]],'17Nov24_TY'!$A$1:$M$786,7,FALSE)</f>
        <v>248</v>
      </c>
      <c r="AW93" s="29">
        <f>VLOOKUP(Table1[[#This Row],[SEG KEY LY]],'17Nov24_LY'!$A$1:$M$784,7,FALSE)</f>
        <v>512</v>
      </c>
      <c r="AX93" s="29">
        <f>VLOOKUP(Table1[[#This Row],[SEG KEY]],'10Nov24_TY   '!$A$1:$K$786,7,FALSE)</f>
        <v>186</v>
      </c>
      <c r="AY93" s="29">
        <f>VLOOKUP(Table1[[#This Row],[SEG KEY LY]],'10Nov24_LY   '!$A$1:$J$784,7,FALSE)</f>
        <v>409</v>
      </c>
      <c r="AZ93" s="29">
        <f>IFERROR(VLOOKUP(Table1[[#This Row],[SEG KEY]],'03Nov24_TY   '!$A$1:$J$786,7,FALSE),0)</f>
        <v>162</v>
      </c>
      <c r="BA93" s="29">
        <f>IFERROR(VLOOKUP(Table1[[#This Row],[SEG KEY LY]],'03Nov24_LY    '!$A$1:$J$784,7,FALSE),0)</f>
        <v>346</v>
      </c>
    </row>
    <row r="94" spans="1:53" x14ac:dyDescent="0.25">
      <c r="A94" s="52" t="str">
        <f>Table1[[#This Row],[FROM_CITY]]&amp;Table1[[#This Row],[TO_CITY]]&amp;Table1[[#This Row],[Month]]</f>
        <v>CMBICNJan-2025</v>
      </c>
      <c r="B94" s="52" t="str">
        <f>Table1[[#This Row],[FROM_CITY]]&amp;Table1[[#This Row],[TO_CITY]]&amp;Table1[[#This Row],[MonthM_LY]]</f>
        <v>CMBICNJan-2024</v>
      </c>
      <c r="C94" s="44" t="s">
        <v>196</v>
      </c>
      <c r="D94" s="2">
        <v>2025</v>
      </c>
      <c r="E94" s="2" t="s">
        <v>195</v>
      </c>
      <c r="F94" t="s">
        <v>10</v>
      </c>
      <c r="G94" s="2" t="s">
        <v>30</v>
      </c>
      <c r="H94" t="s">
        <v>13</v>
      </c>
      <c r="I94">
        <v>1509</v>
      </c>
      <c r="J94">
        <v>425561.45000000019</v>
      </c>
      <c r="K94" s="29">
        <f>VLOOKUP(Table1[[#This Row],[SEG KEY]],'29Dec24_TY  '!$A$1:$M$786,11,FALSE)</f>
        <v>8699385</v>
      </c>
      <c r="L94" s="29">
        <f>VLOOKUP(Table1[[#This Row],[SEG KEY LY]],'29Dec24_LY'!$A$1:$M$784,11,FALSE)</f>
        <v>8929985</v>
      </c>
      <c r="M94" s="55">
        <f>VLOOKUP(Table1[[#This Row],[SEG KEY]],'29Dec24_TY  '!$A$1:$M$786,12,FALSE)</f>
        <v>4.8918567232051485E-2</v>
      </c>
      <c r="N94" s="55">
        <f>VLOOKUP(Table1[[#This Row],[SEG KEY LY]],'29Dec24_LY'!$A$1:$M$784,12,FALSE)</f>
        <v>6.4079659708274977E-2</v>
      </c>
      <c r="O94" s="29">
        <f>IFERROR(VLOOKUP(Table1[[#This Row],[SEG KEY LY]],'LY AVG FARE ACT'!$A$1:$G$5000,5,FALSE),0)</f>
        <v>2207</v>
      </c>
      <c r="P94" s="29">
        <f>IFERROR(VLOOKUP(Table1[[#This Row],[SEG KEY LY]],'LY AVG FARE ACT'!$A$1:$F$5000,6,FALSE),0)</f>
        <v>1137053.0897668069</v>
      </c>
      <c r="Q94" s="29">
        <f>IFERROR(VLOOKUP(Table1[[#This Row],[SEG KEY LY]],'LY AVG FARE ACT'!$A$1:$G$5000,7,FALSE),0)</f>
        <v>515.20303115849879</v>
      </c>
      <c r="R94" s="47">
        <f>VLOOKUP(Table1[[#This Row],[SEG KEY]],'29Dec24_TY  '!$A$1:$M$786,13,FALSE)</f>
        <v>282.0155400927768</v>
      </c>
      <c r="S94" s="47">
        <f>VLOOKUP(Table1[[#This Row],[SEG KEY LY]],'29Dec24_LY'!$A$1:$M$784,13,FALSE)</f>
        <v>369.41923821820524</v>
      </c>
      <c r="T94" s="29">
        <f>VLOOKUP(Table1[[#This Row],[SEG KEY]],'22Dec24_TY '!$A$1:$M$786,13,FALSE)</f>
        <v>287.0596928838952</v>
      </c>
      <c r="U94" s="29">
        <f>VLOOKUP(Table1[[#This Row],[SEG KEY LY]],'22Dec24_LY '!$A$2:$M$784,13,FALSE)</f>
        <v>338.08507530120482</v>
      </c>
      <c r="V94" s="29">
        <f>VLOOKUP(Table1[[#This Row],[SEG KEY]],'15Dec24_TY'!$A$1:$M$786,13,FALSE)</f>
        <v>285.25562679425843</v>
      </c>
      <c r="W94" s="29">
        <f>VLOOKUP(Table1[[#This Row],[SEG KEY LY]],'15Dec24_LY'!$A$1:$M$784,13,FALSE)</f>
        <v>334.4658348134991</v>
      </c>
      <c r="X94" s="29">
        <f>VLOOKUP(Table1[[#This Row],[SEG KEY]],'08Dec24_TY'!$A$1:$M$786,13,FALSE)</f>
        <v>289.0724239244492</v>
      </c>
      <c r="Y94" s="29">
        <f>VLOOKUP(Table1[[#This Row],[SEG KEY LY]],'08Dec24_LY'!$A$1:$M$784,13,FALSE)</f>
        <v>334.70871794871795</v>
      </c>
      <c r="Z94" s="29">
        <f>VLOOKUP(Table1[[#This Row],[SEG KEY]],'01Dec24_TY'!$A$1:$M$786,13,FALSE)</f>
        <v>290.19963882618509</v>
      </c>
      <c r="AA94" s="29">
        <f>VLOOKUP(Table1[[#This Row],[SEG KEY LY]],'01Dec24_LY'!$A$1:$M$784,13,FALSE)</f>
        <v>334.31046432616074</v>
      </c>
      <c r="AB94" s="29">
        <f>VLOOKUP(Table1[[#This Row],[SEG KEY]],'24Nov24_TY'!$A$1:$M$786,13,FALSE)</f>
        <v>289.43072792362767</v>
      </c>
      <c r="AC94" s="29">
        <f>VLOOKUP(Table1[[#This Row],[SEG KEY LY]],'24Nov24_LY'!$A$1:$M$784,13,FALSE)</f>
        <v>321.73611809045218</v>
      </c>
      <c r="AD94" s="29">
        <f>VLOOKUP(Table1[[#This Row],[SEG KEY]],'17Nov24_TY'!$A$1:$M$786,13,FALSE)</f>
        <v>292.36334183673461</v>
      </c>
      <c r="AE94" s="29">
        <f>VLOOKUP(Table1[[#This Row],[SEG KEY LY]],'17Nov24_LY'!$A$1:$M$784,13,FALSE)</f>
        <v>326.20799729364006</v>
      </c>
      <c r="AF94" s="29">
        <f>VLOOKUP(Table1[[#This Row],[SEG KEY]],'10Nov24_TY   '!$A$1:$M$786,13,FALSE)</f>
        <v>295.8125117150891</v>
      </c>
      <c r="AG94" s="29">
        <f>VLOOKUP(Table1[[#This Row],[SEG KEY LY]],'10Nov24_LY   '!$A$1:$M$784,13,FALSE)</f>
        <v>332.85864992150698</v>
      </c>
      <c r="AH94" s="29">
        <f>IFERROR(VLOOKUP(Table1[[#This Row],[SEG KEY]],'03Nov24_TY   '!A222:M1007,13,FALSE),0)</f>
        <v>292.18126144455744</v>
      </c>
      <c r="AI94" s="29">
        <f>IFERROR(VLOOKUP(Table1[[#This Row],[SEG KEY LY]],'03Nov24_LY    '!$A$1:$M$784,13,FALSE),0)</f>
        <v>337.42727586206894</v>
      </c>
      <c r="AJ94" s="47">
        <f>VLOOKUP(Table1[[#This Row],[SEG KEY]],'29Dec24_TY  '!$A$1:$M$786,7,FALSE)</f>
        <v>1509</v>
      </c>
      <c r="AK94" s="47">
        <f>VLOOKUP(Table1[[#This Row],[SEG KEY LY]],'29Dec24_LY'!$A$1:$M$784,7,FALSE)</f>
        <v>1549</v>
      </c>
      <c r="AL94" s="29">
        <f>VLOOKUP(Table1[[#This Row],[SEG KEY]],'22Dec24_TY '!$A$1:$M$786,7,FALSE)</f>
        <v>1335</v>
      </c>
      <c r="AM94" s="29">
        <f>VLOOKUP(Table1[[#This Row],[SEG KEY LY]],'22Dec24_LY '!$A$1:$M$486,7,FALSE)</f>
        <v>1328</v>
      </c>
      <c r="AN94" s="29">
        <f>VLOOKUP(Table1[[#This Row],[SEG KEY]],'15Dec24_TY'!$A$1:$M$786,7,FALSE)</f>
        <v>1045</v>
      </c>
      <c r="AO94" s="29">
        <f>VLOOKUP(Table1[[#This Row],[SEG KEY LY]],'15Dec24_LY'!$A$1:$M$784,7,FALSE)</f>
        <v>1126</v>
      </c>
      <c r="AP94" s="29">
        <f>VLOOKUP(Table1[[#This Row],[SEG KEY]],'08Dec24_TY'!$A$1:$M$786,7,FALSE)</f>
        <v>953</v>
      </c>
      <c r="AQ94" s="29">
        <f>VLOOKUP(Table1[[#This Row],[SEG KEY LY]],'08Dec24_LY'!$A$1:$M$784,7,FALSE)</f>
        <v>975</v>
      </c>
      <c r="AR94" s="29">
        <f>VLOOKUP(Table1[[#This Row],[SEG KEY]],'01Dec24_TY'!$A$1:$M$786,7,FALSE)</f>
        <v>886</v>
      </c>
      <c r="AS94" s="29">
        <f>VLOOKUP(Table1[[#This Row],[SEG KEY LY]],'01Dec24_LY'!$A$1:$M$784,7,FALSE)</f>
        <v>883</v>
      </c>
      <c r="AT94" s="29">
        <f>VLOOKUP(Table1[[#This Row],[SEG KEY]],'24Nov24_TY'!$A$1:$M$786,7,FALSE)</f>
        <v>838</v>
      </c>
      <c r="AU94" s="29">
        <f>VLOOKUP(Table1[[#This Row],[SEG KEY LY]],'24Nov24_LY'!$A$1:$M$784,7,FALSE)</f>
        <v>796</v>
      </c>
      <c r="AV94" s="29">
        <f>VLOOKUP(Table1[[#This Row],[SEG KEY]],'17Nov24_TY'!$A$1:$M$786,7,FALSE)</f>
        <v>1176</v>
      </c>
      <c r="AW94" s="29">
        <f>VLOOKUP(Table1[[#This Row],[SEG KEY LY]],'17Nov24_LY'!$A$1:$M$784,7,FALSE)</f>
        <v>739</v>
      </c>
      <c r="AX94" s="29">
        <f>VLOOKUP(Table1[[#This Row],[SEG KEY]],'10Nov24_TY   '!$A$1:$K$786,7,FALSE)</f>
        <v>1067</v>
      </c>
      <c r="AY94" s="29">
        <f>VLOOKUP(Table1[[#This Row],[SEG KEY LY]],'10Nov24_LY   '!$A$1:$J$784,7,FALSE)</f>
        <v>637</v>
      </c>
      <c r="AZ94" s="29">
        <f>IFERROR(VLOOKUP(Table1[[#This Row],[SEG KEY]],'03Nov24_TY   '!$A$1:$J$786,7,FALSE),0)</f>
        <v>983</v>
      </c>
      <c r="BA94" s="29">
        <f>IFERROR(VLOOKUP(Table1[[#This Row],[SEG KEY LY]],'03Nov24_LY    '!$A$1:$J$784,7,FALSE),0)</f>
        <v>580</v>
      </c>
    </row>
    <row r="95" spans="1:53" x14ac:dyDescent="0.25">
      <c r="A95" s="52" t="str">
        <f>Table1[[#This Row],[FROM_CITY]]&amp;Table1[[#This Row],[TO_CITY]]&amp;Table1[[#This Row],[Month]]</f>
        <v>CMBIXMJan-2025</v>
      </c>
      <c r="B95" s="52" t="str">
        <f>Table1[[#This Row],[FROM_CITY]]&amp;Table1[[#This Row],[TO_CITY]]&amp;Table1[[#This Row],[MonthM_LY]]</f>
        <v>CMBIXMJan-2024</v>
      </c>
      <c r="C95" s="44" t="s">
        <v>196</v>
      </c>
      <c r="D95" s="2">
        <v>2025</v>
      </c>
      <c r="E95" s="2" t="s">
        <v>195</v>
      </c>
      <c r="F95" t="s">
        <v>10</v>
      </c>
      <c r="G95" s="2" t="s">
        <v>31</v>
      </c>
      <c r="H95" t="s">
        <v>15</v>
      </c>
      <c r="I95">
        <v>1472</v>
      </c>
      <c r="J95">
        <v>74508.840000000026</v>
      </c>
      <c r="K95" s="29">
        <f>VLOOKUP(Table1[[#This Row],[SEG KEY]],'29Dec24_TY  '!$A$1:$M$786,11,FALSE)</f>
        <v>521088</v>
      </c>
      <c r="L95" s="29">
        <f>VLOOKUP(Table1[[#This Row],[SEG KEY LY]],'29Dec24_LY'!$A$1:$M$784,11,FALSE)</f>
        <v>394356</v>
      </c>
      <c r="M95" s="55">
        <f>VLOOKUP(Table1[[#This Row],[SEG KEY]],'29Dec24_TY  '!$A$1:$M$786,12,FALSE)</f>
        <v>0.1429870578481946</v>
      </c>
      <c r="N95" s="55">
        <f>VLOOKUP(Table1[[#This Row],[SEG KEY LY]],'29Dec24_LY'!$A$1:$M$784,12,FALSE)</f>
        <v>0.17848043392264856</v>
      </c>
      <c r="O95" s="29">
        <f>IFERROR(VLOOKUP(Table1[[#This Row],[SEG KEY LY]],'LY AVG FARE ACT'!$A$1:$G$5000,5,FALSE),0)</f>
        <v>2250</v>
      </c>
      <c r="P95" s="29">
        <f>IFERROR(VLOOKUP(Table1[[#This Row],[SEG KEY LY]],'LY AVG FARE ACT'!$A$1:$F$5000,6,FALSE),0)</f>
        <v>146543.92799279789</v>
      </c>
      <c r="Q95" s="29">
        <f>IFERROR(VLOOKUP(Table1[[#This Row],[SEG KEY LY]],'LY AVG FARE ACT'!$A$1:$G$5000,7,FALSE),0)</f>
        <v>65.130634663465727</v>
      </c>
      <c r="R95" s="47">
        <f>VLOOKUP(Table1[[#This Row],[SEG KEY]],'29Dec24_TY  '!$A$1:$M$786,13,FALSE)</f>
        <v>50.617418478260888</v>
      </c>
      <c r="S95" s="47">
        <f>VLOOKUP(Table1[[#This Row],[SEG KEY LY]],'29Dec24_LY'!$A$1:$M$784,13,FALSE)</f>
        <v>63.182073608617593</v>
      </c>
      <c r="T95" s="29">
        <f>VLOOKUP(Table1[[#This Row],[SEG KEY]],'22Dec24_TY '!$A$1:$M$786,13,FALSE)</f>
        <v>49.330340715502523</v>
      </c>
      <c r="U95" s="29">
        <f>VLOOKUP(Table1[[#This Row],[SEG KEY LY]],'22Dec24_LY '!$A$2:$M$784,13,FALSE)</f>
        <v>62.08049237983586</v>
      </c>
      <c r="V95" s="29">
        <f>VLOOKUP(Table1[[#This Row],[SEG KEY]],'15Dec24_TY'!$A$1:$M$786,13,FALSE)</f>
        <v>49.484944812362023</v>
      </c>
      <c r="W95" s="29">
        <f>VLOOKUP(Table1[[#This Row],[SEG KEY LY]],'15Dec24_LY'!$A$1:$M$784,13,FALSE)</f>
        <v>60.874856711915477</v>
      </c>
      <c r="X95" s="29">
        <f>VLOOKUP(Table1[[#This Row],[SEG KEY]],'08Dec24_TY'!$A$1:$M$786,13,FALSE)</f>
        <v>50.16010130246022</v>
      </c>
      <c r="Y95" s="29">
        <f>VLOOKUP(Table1[[#This Row],[SEG KEY LY]],'08Dec24_LY'!$A$1:$M$784,13,FALSE)</f>
        <v>60.424432029795142</v>
      </c>
      <c r="Z95" s="29">
        <f>VLOOKUP(Table1[[#This Row],[SEG KEY]],'01Dec24_TY'!$A$1:$M$786,13,FALSE)</f>
        <v>49.089467680608387</v>
      </c>
      <c r="AA95" s="29">
        <f>VLOOKUP(Table1[[#This Row],[SEG KEY LY]],'01Dec24_LY'!$A$1:$M$784,13,FALSE)</f>
        <v>56.495478468899506</v>
      </c>
      <c r="AB95" s="29">
        <f>VLOOKUP(Table1[[#This Row],[SEG KEY]],'24Nov24_TY'!$A$1:$M$786,13,FALSE)</f>
        <v>49.758337292161535</v>
      </c>
      <c r="AC95" s="29">
        <f>VLOOKUP(Table1[[#This Row],[SEG KEY LY]],'24Nov24_LY'!$A$1:$M$784,13,FALSE)</f>
        <v>53.149820895522382</v>
      </c>
      <c r="AD95" s="29">
        <f>VLOOKUP(Table1[[#This Row],[SEG KEY]],'17Nov24_TY'!$A$1:$M$786,13,FALSE)</f>
        <v>50.298123249299699</v>
      </c>
      <c r="AE95" s="29">
        <f>VLOOKUP(Table1[[#This Row],[SEG KEY LY]],'17Nov24_LY'!$A$1:$M$784,13,FALSE)</f>
        <v>51.691298245614043</v>
      </c>
      <c r="AF95" s="29">
        <f>VLOOKUP(Table1[[#This Row],[SEG KEY]],'10Nov24_TY   '!$A$1:$M$786,13,FALSE)</f>
        <v>51.767873015872993</v>
      </c>
      <c r="AG95" s="29">
        <f>VLOOKUP(Table1[[#This Row],[SEG KEY LY]],'10Nov24_LY   '!$A$1:$M$784,13,FALSE)</f>
        <v>49.63673913043479</v>
      </c>
      <c r="AH95" s="29">
        <f>IFERROR(VLOOKUP(Table1[[#This Row],[SEG KEY]],'03Nov24_TY   '!A223:M1008,13,FALSE),0)</f>
        <v>55.08343065693429</v>
      </c>
      <c r="AI95" s="29">
        <f>IFERROR(VLOOKUP(Table1[[#This Row],[SEG KEY LY]],'03Nov24_LY    '!$A$1:$M$784,13,FALSE),0)</f>
        <v>48.506436170212758</v>
      </c>
      <c r="AJ95" s="47">
        <f>VLOOKUP(Table1[[#This Row],[SEG KEY]],'29Dec24_TY  '!$A$1:$M$786,7,FALSE)</f>
        <v>1472</v>
      </c>
      <c r="AK95" s="47">
        <f>VLOOKUP(Table1[[#This Row],[SEG KEY LY]],'29Dec24_LY'!$A$1:$M$784,7,FALSE)</f>
        <v>1114</v>
      </c>
      <c r="AL95" s="29">
        <f>VLOOKUP(Table1[[#This Row],[SEG KEY]],'22Dec24_TY '!$A$1:$M$786,7,FALSE)</f>
        <v>1174</v>
      </c>
      <c r="AM95" s="29">
        <f>VLOOKUP(Table1[[#This Row],[SEG KEY LY]],'22Dec24_LY '!$A$1:$M$486,7,FALSE)</f>
        <v>853</v>
      </c>
      <c r="AN95" s="29">
        <f>VLOOKUP(Table1[[#This Row],[SEG KEY]],'15Dec24_TY'!$A$1:$M$786,7,FALSE)</f>
        <v>906</v>
      </c>
      <c r="AO95" s="29">
        <f>VLOOKUP(Table1[[#This Row],[SEG KEY LY]],'15Dec24_LY'!$A$1:$M$784,7,FALSE)</f>
        <v>663</v>
      </c>
      <c r="AP95" s="29">
        <f>VLOOKUP(Table1[[#This Row],[SEG KEY]],'08Dec24_TY'!$A$1:$M$786,7,FALSE)</f>
        <v>691</v>
      </c>
      <c r="AQ95" s="29">
        <f>VLOOKUP(Table1[[#This Row],[SEG KEY LY]],'08Dec24_LY'!$A$1:$M$784,7,FALSE)</f>
        <v>537</v>
      </c>
      <c r="AR95" s="29">
        <f>VLOOKUP(Table1[[#This Row],[SEG KEY]],'01Dec24_TY'!$A$1:$M$786,7,FALSE)</f>
        <v>526</v>
      </c>
      <c r="AS95" s="29">
        <f>VLOOKUP(Table1[[#This Row],[SEG KEY LY]],'01Dec24_LY'!$A$1:$M$784,7,FALSE)</f>
        <v>418</v>
      </c>
      <c r="AT95" s="29">
        <f>VLOOKUP(Table1[[#This Row],[SEG KEY]],'24Nov24_TY'!$A$1:$M$786,7,FALSE)</f>
        <v>421</v>
      </c>
      <c r="AU95" s="29">
        <f>VLOOKUP(Table1[[#This Row],[SEG KEY LY]],'24Nov24_LY'!$A$1:$M$784,7,FALSE)</f>
        <v>335</v>
      </c>
      <c r="AV95" s="29">
        <f>VLOOKUP(Table1[[#This Row],[SEG KEY]],'17Nov24_TY'!$A$1:$M$786,7,FALSE)</f>
        <v>357</v>
      </c>
      <c r="AW95" s="29">
        <f>VLOOKUP(Table1[[#This Row],[SEG KEY LY]],'17Nov24_LY'!$A$1:$M$784,7,FALSE)</f>
        <v>285</v>
      </c>
      <c r="AX95" s="29">
        <f>VLOOKUP(Table1[[#This Row],[SEG KEY]],'10Nov24_TY   '!$A$1:$K$786,7,FALSE)</f>
        <v>315</v>
      </c>
      <c r="AY95" s="29">
        <f>VLOOKUP(Table1[[#This Row],[SEG KEY LY]],'10Nov24_LY   '!$A$1:$J$784,7,FALSE)</f>
        <v>230</v>
      </c>
      <c r="AZ95" s="29">
        <f>IFERROR(VLOOKUP(Table1[[#This Row],[SEG KEY]],'03Nov24_TY   '!$A$1:$J$786,7,FALSE),0)</f>
        <v>274</v>
      </c>
      <c r="BA95" s="29">
        <f>IFERROR(VLOOKUP(Table1[[#This Row],[SEG KEY LY]],'03Nov24_LY    '!$A$1:$J$784,7,FALSE),0)</f>
        <v>188</v>
      </c>
    </row>
    <row r="96" spans="1:53" x14ac:dyDescent="0.25">
      <c r="A96" s="52" t="str">
        <f>Table1[[#This Row],[FROM_CITY]]&amp;Table1[[#This Row],[TO_CITY]]&amp;Table1[[#This Row],[Month]]</f>
        <v>CMBKHIJan-2025</v>
      </c>
      <c r="B96" s="52" t="str">
        <f>Table1[[#This Row],[FROM_CITY]]&amp;Table1[[#This Row],[TO_CITY]]&amp;Table1[[#This Row],[MonthM_LY]]</f>
        <v>CMBKHIJan-2024</v>
      </c>
      <c r="C96" s="44" t="s">
        <v>196</v>
      </c>
      <c r="D96" s="2">
        <v>2025</v>
      </c>
      <c r="E96" s="2" t="s">
        <v>195</v>
      </c>
      <c r="F96" t="s">
        <v>10</v>
      </c>
      <c r="G96" s="2" t="s">
        <v>32</v>
      </c>
      <c r="H96" t="s">
        <v>15</v>
      </c>
      <c r="I96">
        <v>1473</v>
      </c>
      <c r="J96">
        <v>253319.44999999995</v>
      </c>
      <c r="K96" s="29">
        <f>VLOOKUP(Table1[[#This Row],[SEG KEY]],'29Dec24_TY  '!$A$1:$M$786,11,FALSE)</f>
        <v>3555822</v>
      </c>
      <c r="L96" s="29">
        <f>VLOOKUP(Table1[[#This Row],[SEG KEY LY]],'29Dec24_LY'!$A$1:$M$784,11,FALSE)</f>
        <v>3116474</v>
      </c>
      <c r="M96" s="55">
        <f>VLOOKUP(Table1[[#This Row],[SEG KEY]],'29Dec24_TY  '!$A$1:$M$786,12,FALSE)</f>
        <v>7.1240756708294162E-2</v>
      </c>
      <c r="N96" s="55">
        <f>VLOOKUP(Table1[[#This Row],[SEG KEY LY]],'29Dec24_LY'!$A$1:$M$784,12,FALSE)</f>
        <v>7.3933766172924922E-2</v>
      </c>
      <c r="O96" s="29">
        <f>IFERROR(VLOOKUP(Table1[[#This Row],[SEG KEY LY]],'LY AVG FARE ACT'!$A$1:$G$5000,5,FALSE),0)</f>
        <v>1648</v>
      </c>
      <c r="P96" s="29">
        <f>IFERROR(VLOOKUP(Table1[[#This Row],[SEG KEY LY]],'LY AVG FARE ACT'!$A$1:$F$5000,6,FALSE),0)</f>
        <v>318868.26666682743</v>
      </c>
      <c r="Q96" s="29">
        <f>IFERROR(VLOOKUP(Table1[[#This Row],[SEG KEY LY]],'LY AVG FARE ACT'!$A$1:$G$5000,7,FALSE),0)</f>
        <v>193.48802589006519</v>
      </c>
      <c r="R96" s="47">
        <f>VLOOKUP(Table1[[#This Row],[SEG KEY]],'29Dec24_TY  '!$A$1:$M$786,13,FALSE)</f>
        <v>171.97518669382211</v>
      </c>
      <c r="S96" s="47">
        <f>VLOOKUP(Table1[[#This Row],[SEG KEY LY]],'29Dec24_LY'!$A$1:$M$784,13,FALSE)</f>
        <v>178.47611154144076</v>
      </c>
      <c r="T96" s="29">
        <f>VLOOKUP(Table1[[#This Row],[SEG KEY]],'22Dec24_TY '!$A$1:$M$786,13,FALSE)</f>
        <v>172.62282499999995</v>
      </c>
      <c r="U96" s="29">
        <f>VLOOKUP(Table1[[#This Row],[SEG KEY LY]],'22Dec24_LY '!$A$2:$M$784,13,FALSE)</f>
        <v>176.01305389221551</v>
      </c>
      <c r="V96" s="29">
        <f>VLOOKUP(Table1[[#This Row],[SEG KEY]],'15Dec24_TY'!$A$1:$M$786,13,FALSE)</f>
        <v>175.96074501573966</v>
      </c>
      <c r="W96" s="29">
        <f>VLOOKUP(Table1[[#This Row],[SEG KEY LY]],'15Dec24_LY'!$A$1:$M$784,13,FALSE)</f>
        <v>169.48478217821781</v>
      </c>
      <c r="X96" s="29">
        <f>VLOOKUP(Table1[[#This Row],[SEG KEY]],'08Dec24_TY'!$A$1:$M$786,13,FALSE)</f>
        <v>173.92750617283946</v>
      </c>
      <c r="Y96" s="29">
        <f>VLOOKUP(Table1[[#This Row],[SEG KEY LY]],'08Dec24_LY'!$A$1:$M$784,13,FALSE)</f>
        <v>167.9261622807017</v>
      </c>
      <c r="Z96" s="29">
        <f>VLOOKUP(Table1[[#This Row],[SEG KEY]],'01Dec24_TY'!$A$1:$M$786,13,FALSE)</f>
        <v>174.49565155807366</v>
      </c>
      <c r="AA96" s="29">
        <f>VLOOKUP(Table1[[#This Row],[SEG KEY LY]],'01Dec24_LY'!$A$1:$M$784,13,FALSE)</f>
        <v>166.6624274099884</v>
      </c>
      <c r="AB96" s="29">
        <f>VLOOKUP(Table1[[#This Row],[SEG KEY]],'24Nov24_TY'!$A$1:$M$786,13,FALSE)</f>
        <v>173.42725521669342</v>
      </c>
      <c r="AC96" s="29">
        <f>VLOOKUP(Table1[[#This Row],[SEG KEY LY]],'24Nov24_LY'!$A$1:$M$784,13,FALSE)</f>
        <v>163.07720642768848</v>
      </c>
      <c r="AD96" s="29">
        <f>VLOOKUP(Table1[[#This Row],[SEG KEY]],'17Nov24_TY'!$A$1:$M$786,13,FALSE)</f>
        <v>175.4216211293261</v>
      </c>
      <c r="AE96" s="29">
        <f>VLOOKUP(Table1[[#This Row],[SEG KEY LY]],'17Nov24_LY'!$A$1:$M$784,13,FALSE)</f>
        <v>162.80868117797695</v>
      </c>
      <c r="AF96" s="29">
        <f>VLOOKUP(Table1[[#This Row],[SEG KEY]],'10Nov24_TY   '!$A$1:$M$786,13,FALSE)</f>
        <v>138.07166336633671</v>
      </c>
      <c r="AG96" s="29">
        <f>VLOOKUP(Table1[[#This Row],[SEG KEY LY]],'10Nov24_LY   '!$A$1:$M$784,13,FALSE)</f>
        <v>160.35014025245442</v>
      </c>
      <c r="AH96" s="29">
        <f>IFERROR(VLOOKUP(Table1[[#This Row],[SEG KEY]],'03Nov24_TY   '!A224:M1009,13,FALSE),0)</f>
        <v>137.88847107438022</v>
      </c>
      <c r="AI96" s="29">
        <f>IFERROR(VLOOKUP(Table1[[#This Row],[SEG KEY LY]],'03Nov24_LY    '!$A$1:$M$784,13,FALSE),0)</f>
        <v>156.94416282642089</v>
      </c>
      <c r="AJ96" s="47">
        <f>VLOOKUP(Table1[[#This Row],[SEG KEY]],'29Dec24_TY  '!$A$1:$M$786,7,FALSE)</f>
        <v>1473</v>
      </c>
      <c r="AK96" s="47">
        <f>VLOOKUP(Table1[[#This Row],[SEG KEY LY]],'29Dec24_LY'!$A$1:$M$784,7,FALSE)</f>
        <v>1291</v>
      </c>
      <c r="AL96" s="29">
        <f>VLOOKUP(Table1[[#This Row],[SEG KEY]],'22Dec24_TY '!$A$1:$M$786,7,FALSE)</f>
        <v>1200</v>
      </c>
      <c r="AM96" s="29">
        <f>VLOOKUP(Table1[[#This Row],[SEG KEY LY]],'22Dec24_LY '!$A$1:$M$486,7,FALSE)</f>
        <v>1169</v>
      </c>
      <c r="AN96" s="29">
        <f>VLOOKUP(Table1[[#This Row],[SEG KEY]],'15Dec24_TY'!$A$1:$M$786,7,FALSE)</f>
        <v>953</v>
      </c>
      <c r="AO96" s="29">
        <f>VLOOKUP(Table1[[#This Row],[SEG KEY LY]],'15Dec24_LY'!$A$1:$M$784,7,FALSE)</f>
        <v>1010</v>
      </c>
      <c r="AP96" s="29">
        <f>VLOOKUP(Table1[[#This Row],[SEG KEY]],'08Dec24_TY'!$A$1:$M$786,7,FALSE)</f>
        <v>810</v>
      </c>
      <c r="AQ96" s="29">
        <f>VLOOKUP(Table1[[#This Row],[SEG KEY LY]],'08Dec24_LY'!$A$1:$M$784,7,FALSE)</f>
        <v>912</v>
      </c>
      <c r="AR96" s="29">
        <f>VLOOKUP(Table1[[#This Row],[SEG KEY]],'01Dec24_TY'!$A$1:$M$786,7,FALSE)</f>
        <v>706</v>
      </c>
      <c r="AS96" s="29">
        <f>VLOOKUP(Table1[[#This Row],[SEG KEY LY]],'01Dec24_LY'!$A$1:$M$784,7,FALSE)</f>
        <v>861</v>
      </c>
      <c r="AT96" s="29">
        <f>VLOOKUP(Table1[[#This Row],[SEG KEY]],'24Nov24_TY'!$A$1:$M$786,7,FALSE)</f>
        <v>623</v>
      </c>
      <c r="AU96" s="29">
        <f>VLOOKUP(Table1[[#This Row],[SEG KEY LY]],'24Nov24_LY'!$A$1:$M$784,7,FALSE)</f>
        <v>809</v>
      </c>
      <c r="AV96" s="29">
        <f>VLOOKUP(Table1[[#This Row],[SEG KEY]],'17Nov24_TY'!$A$1:$M$786,7,FALSE)</f>
        <v>549</v>
      </c>
      <c r="AW96" s="29">
        <f>VLOOKUP(Table1[[#This Row],[SEG KEY LY]],'17Nov24_LY'!$A$1:$M$784,7,FALSE)</f>
        <v>781</v>
      </c>
      <c r="AX96" s="29">
        <f>VLOOKUP(Table1[[#This Row],[SEG KEY]],'10Nov24_TY   '!$A$1:$K$786,7,FALSE)</f>
        <v>505</v>
      </c>
      <c r="AY96" s="29">
        <f>VLOOKUP(Table1[[#This Row],[SEG KEY LY]],'10Nov24_LY   '!$A$1:$J$784,7,FALSE)</f>
        <v>713</v>
      </c>
      <c r="AZ96" s="29">
        <f>IFERROR(VLOOKUP(Table1[[#This Row],[SEG KEY]],'03Nov24_TY   '!$A$1:$J$786,7,FALSE),0)</f>
        <v>484</v>
      </c>
      <c r="BA96" s="29">
        <f>IFERROR(VLOOKUP(Table1[[#This Row],[SEG KEY LY]],'03Nov24_LY    '!$A$1:$J$784,7,FALSE),0)</f>
        <v>651</v>
      </c>
    </row>
    <row r="97" spans="1:53" x14ac:dyDescent="0.25">
      <c r="A97" s="52" t="str">
        <f>Table1[[#This Row],[FROM_CITY]]&amp;Table1[[#This Row],[TO_CITY]]&amp;Table1[[#This Row],[Month]]</f>
        <v>CMBKTMJan-2025</v>
      </c>
      <c r="B97" s="52" t="str">
        <f>Table1[[#This Row],[FROM_CITY]]&amp;Table1[[#This Row],[TO_CITY]]&amp;Table1[[#This Row],[MonthM_LY]]</f>
        <v>CMBKTMJan-2024</v>
      </c>
      <c r="C97" s="44" t="s">
        <v>196</v>
      </c>
      <c r="D97" s="2">
        <v>2025</v>
      </c>
      <c r="E97" s="2" t="s">
        <v>195</v>
      </c>
      <c r="F97" t="s">
        <v>10</v>
      </c>
      <c r="G97" s="2" t="s">
        <v>52</v>
      </c>
      <c r="H97" t="s">
        <v>15</v>
      </c>
      <c r="I97">
        <v>1235</v>
      </c>
      <c r="J97">
        <v>188055.70999999996</v>
      </c>
      <c r="K97" s="29">
        <f>VLOOKUP(Table1[[#This Row],[SEG KEY]],'29Dec24_TY  '!$A$1:$M$786,11,FALSE)</f>
        <v>2905955</v>
      </c>
      <c r="L97" s="29">
        <f>VLOOKUP(Table1[[#This Row],[SEG KEY LY]],'29Dec24_LY'!$A$1:$M$784,11,FALSE)</f>
        <v>2171819</v>
      </c>
      <c r="M97" s="55">
        <f>VLOOKUP(Table1[[#This Row],[SEG KEY]],'29Dec24_TY  '!$A$1:$M$786,12,FALSE)</f>
        <v>6.4713909885046383E-2</v>
      </c>
      <c r="N97" s="55">
        <f>VLOOKUP(Table1[[#This Row],[SEG KEY LY]],'29Dec24_LY'!$A$1:$M$784,12,FALSE)</f>
        <v>7.8142676714772277E-2</v>
      </c>
      <c r="O97" s="29">
        <f>IFERROR(VLOOKUP(Table1[[#This Row],[SEG KEY LY]],'LY AVG FARE ACT'!$A$1:$G$5000,5,FALSE),0)</f>
        <v>1551</v>
      </c>
      <c r="P97" s="29">
        <f>IFERROR(VLOOKUP(Table1[[#This Row],[SEG KEY LY]],'LY AVG FARE ACT'!$A$1:$F$5000,6,FALSE),0)</f>
        <v>275081.19946651603</v>
      </c>
      <c r="Q97" s="29">
        <f>IFERROR(VLOOKUP(Table1[[#This Row],[SEG KEY LY]],'LY AVG FARE ACT'!$A$1:$G$5000,7,FALSE),0)</f>
        <v>177.35731751548423</v>
      </c>
      <c r="R97" s="47">
        <f>VLOOKUP(Table1[[#This Row],[SEG KEY]],'29Dec24_TY  '!$A$1:$M$786,13,FALSE)</f>
        <v>152.27182995951415</v>
      </c>
      <c r="S97" s="47">
        <f>VLOOKUP(Table1[[#This Row],[SEG KEY LY]],'29Dec24_LY'!$A$1:$M$784,13,FALSE)</f>
        <v>183.86971830985917</v>
      </c>
      <c r="T97" s="29">
        <f>VLOOKUP(Table1[[#This Row],[SEG KEY]],'22Dec24_TY '!$A$1:$M$786,13,FALSE)</f>
        <v>152.34829032258062</v>
      </c>
      <c r="U97" s="29">
        <f>VLOOKUP(Table1[[#This Row],[SEG KEY LY]],'22Dec24_LY '!$A$2:$M$784,13,FALSE)</f>
        <v>193.83482398956974</v>
      </c>
      <c r="V97" s="29">
        <f>VLOOKUP(Table1[[#This Row],[SEG KEY]],'15Dec24_TY'!$A$1:$M$786,13,FALSE)</f>
        <v>155.34714285714287</v>
      </c>
      <c r="W97" s="29">
        <f>VLOOKUP(Table1[[#This Row],[SEG KEY LY]],'15Dec24_LY'!$A$1:$M$784,13,FALSE)</f>
        <v>193.90796084828713</v>
      </c>
      <c r="X97" s="29">
        <f>VLOOKUP(Table1[[#This Row],[SEG KEY]],'08Dec24_TY'!$A$1:$M$786,13,FALSE)</f>
        <v>157.69059027777772</v>
      </c>
      <c r="Y97" s="29">
        <f>VLOOKUP(Table1[[#This Row],[SEG KEY LY]],'08Dec24_LY'!$A$1:$M$784,13,FALSE)</f>
        <v>189.18308270676687</v>
      </c>
      <c r="Z97" s="29">
        <f>VLOOKUP(Table1[[#This Row],[SEG KEY]],'01Dec24_TY'!$A$1:$M$786,13,FALSE)</f>
        <v>161.2810652173913</v>
      </c>
      <c r="AA97" s="29">
        <f>VLOOKUP(Table1[[#This Row],[SEG KEY LY]],'01Dec24_LY'!$A$1:$M$784,13,FALSE)</f>
        <v>183.33750556792876</v>
      </c>
      <c r="AB97" s="29">
        <f>VLOOKUP(Table1[[#This Row],[SEG KEY]],'24Nov24_TY'!$A$1:$M$786,13,FALSE)</f>
        <v>163.60462337662332</v>
      </c>
      <c r="AC97" s="29">
        <f>VLOOKUP(Table1[[#This Row],[SEG KEY LY]],'24Nov24_LY'!$A$1:$M$784,13,FALSE)</f>
        <v>173.2224250681198</v>
      </c>
      <c r="AD97" s="29">
        <f>VLOOKUP(Table1[[#This Row],[SEG KEY]],'17Nov24_TY'!$A$1:$M$786,13,FALSE)</f>
        <v>171.44217105263155</v>
      </c>
      <c r="AE97" s="29">
        <f>VLOOKUP(Table1[[#This Row],[SEG KEY LY]],'17Nov24_LY'!$A$1:$M$784,13,FALSE)</f>
        <v>169.48409356725139</v>
      </c>
      <c r="AF97" s="29">
        <f>VLOOKUP(Table1[[#This Row],[SEG KEY]],'10Nov24_TY   '!$A$1:$M$786,13,FALSE)</f>
        <v>172.28174089068824</v>
      </c>
      <c r="AG97" s="29">
        <f>VLOOKUP(Table1[[#This Row],[SEG KEY LY]],'10Nov24_LY   '!$A$1:$M$784,13,FALSE)</f>
        <v>165.58069841269835</v>
      </c>
      <c r="AH97" s="29">
        <f>IFERROR(VLOOKUP(Table1[[#This Row],[SEG KEY]],'03Nov24_TY   '!A225:M1010,13,FALSE),0)</f>
        <v>189.40083769633512</v>
      </c>
      <c r="AI97" s="29">
        <f>IFERROR(VLOOKUP(Table1[[#This Row],[SEG KEY LY]],'03Nov24_LY    '!$A$1:$M$784,13,FALSE),0)</f>
        <v>170.05913194444443</v>
      </c>
      <c r="AJ97" s="47">
        <f>VLOOKUP(Table1[[#This Row],[SEG KEY]],'29Dec24_TY  '!$A$1:$M$786,7,FALSE)</f>
        <v>1235</v>
      </c>
      <c r="AK97" s="47">
        <f>VLOOKUP(Table1[[#This Row],[SEG KEY LY]],'29Dec24_LY'!$A$1:$M$784,7,FALSE)</f>
        <v>923</v>
      </c>
      <c r="AL97" s="29">
        <f>VLOOKUP(Table1[[#This Row],[SEG KEY]],'22Dec24_TY '!$A$1:$M$786,7,FALSE)</f>
        <v>930</v>
      </c>
      <c r="AM97" s="29">
        <f>VLOOKUP(Table1[[#This Row],[SEG KEY LY]],'22Dec24_LY '!$A$1:$M$486,7,FALSE)</f>
        <v>767</v>
      </c>
      <c r="AN97" s="29">
        <f>VLOOKUP(Table1[[#This Row],[SEG KEY]],'15Dec24_TY'!$A$1:$M$786,7,FALSE)</f>
        <v>721</v>
      </c>
      <c r="AO97" s="29">
        <f>VLOOKUP(Table1[[#This Row],[SEG KEY LY]],'15Dec24_LY'!$A$1:$M$784,7,FALSE)</f>
        <v>613</v>
      </c>
      <c r="AP97" s="29">
        <f>VLOOKUP(Table1[[#This Row],[SEG KEY]],'08Dec24_TY'!$A$1:$M$786,7,FALSE)</f>
        <v>576</v>
      </c>
      <c r="AQ97" s="29">
        <f>VLOOKUP(Table1[[#This Row],[SEG KEY LY]],'08Dec24_LY'!$A$1:$M$784,7,FALSE)</f>
        <v>532</v>
      </c>
      <c r="AR97" s="29">
        <f>VLOOKUP(Table1[[#This Row],[SEG KEY]],'01Dec24_TY'!$A$1:$M$786,7,FALSE)</f>
        <v>460</v>
      </c>
      <c r="AS97" s="29">
        <f>VLOOKUP(Table1[[#This Row],[SEG KEY LY]],'01Dec24_LY'!$A$1:$M$784,7,FALSE)</f>
        <v>449</v>
      </c>
      <c r="AT97" s="29">
        <f>VLOOKUP(Table1[[#This Row],[SEG KEY]],'24Nov24_TY'!$A$1:$M$786,7,FALSE)</f>
        <v>385</v>
      </c>
      <c r="AU97" s="29">
        <f>VLOOKUP(Table1[[#This Row],[SEG KEY LY]],'24Nov24_LY'!$A$1:$M$784,7,FALSE)</f>
        <v>367</v>
      </c>
      <c r="AV97" s="29">
        <f>VLOOKUP(Table1[[#This Row],[SEG KEY]],'17Nov24_TY'!$A$1:$M$786,7,FALSE)</f>
        <v>304</v>
      </c>
      <c r="AW97" s="29">
        <f>VLOOKUP(Table1[[#This Row],[SEG KEY LY]],'17Nov24_LY'!$A$1:$M$784,7,FALSE)</f>
        <v>342</v>
      </c>
      <c r="AX97" s="29">
        <f>VLOOKUP(Table1[[#This Row],[SEG KEY]],'10Nov24_TY   '!$A$1:$K$786,7,FALSE)</f>
        <v>247</v>
      </c>
      <c r="AY97" s="29">
        <f>VLOOKUP(Table1[[#This Row],[SEG KEY LY]],'10Nov24_LY   '!$A$1:$J$784,7,FALSE)</f>
        <v>315</v>
      </c>
      <c r="AZ97" s="29">
        <f>IFERROR(VLOOKUP(Table1[[#This Row],[SEG KEY]],'03Nov24_TY   '!$A$1:$J$786,7,FALSE),0)</f>
        <v>191</v>
      </c>
      <c r="BA97" s="29">
        <f>IFERROR(VLOOKUP(Table1[[#This Row],[SEG KEY LY]],'03Nov24_LY    '!$A$1:$J$784,7,FALSE),0)</f>
        <v>288</v>
      </c>
    </row>
    <row r="98" spans="1:53" x14ac:dyDescent="0.25">
      <c r="A98" s="52" t="str">
        <f>Table1[[#This Row],[FROM_CITY]]&amp;Table1[[#This Row],[TO_CITY]]&amp;Table1[[#This Row],[Month]]</f>
        <v>CMBKULJan-2025</v>
      </c>
      <c r="B98" s="52" t="str">
        <f>Table1[[#This Row],[FROM_CITY]]&amp;Table1[[#This Row],[TO_CITY]]&amp;Table1[[#This Row],[MonthM_LY]]</f>
        <v>CMBKULJan-2024</v>
      </c>
      <c r="C98" s="44" t="s">
        <v>196</v>
      </c>
      <c r="D98" s="2">
        <v>2025</v>
      </c>
      <c r="E98" s="2" t="s">
        <v>195</v>
      </c>
      <c r="F98" t="s">
        <v>10</v>
      </c>
      <c r="G98" s="2" t="s">
        <v>33</v>
      </c>
      <c r="H98" t="s">
        <v>13</v>
      </c>
      <c r="I98">
        <v>2641</v>
      </c>
      <c r="J98">
        <v>368221.2999999997</v>
      </c>
      <c r="K98" s="29">
        <f>VLOOKUP(Table1[[#This Row],[SEG KEY]],'29Dec24_TY  '!$A$1:$M$786,11,FALSE)</f>
        <v>6494219</v>
      </c>
      <c r="L98" s="29">
        <f>VLOOKUP(Table1[[#This Row],[SEG KEY LY]],'29Dec24_LY'!$A$1:$M$784,11,FALSE)</f>
        <v>7482737</v>
      </c>
      <c r="M98" s="55">
        <f>VLOOKUP(Table1[[#This Row],[SEG KEY]],'29Dec24_TY  '!$A$1:$M$786,12,FALSE)</f>
        <v>5.6699858751298605E-2</v>
      </c>
      <c r="N98" s="55">
        <f>VLOOKUP(Table1[[#This Row],[SEG KEY LY]],'29Dec24_LY'!$A$1:$M$784,12,FALSE)</f>
        <v>6.0428730824028741E-2</v>
      </c>
      <c r="O98" s="29">
        <f>IFERROR(VLOOKUP(Table1[[#This Row],[SEG KEY LY]],'LY AVG FARE ACT'!$A$1:$G$5000,5,FALSE),0)</f>
        <v>6474</v>
      </c>
      <c r="P98" s="29">
        <f>IFERROR(VLOOKUP(Table1[[#This Row],[SEG KEY LY]],'LY AVG FARE ACT'!$A$1:$F$5000,6,FALSE),0)</f>
        <v>1093155.8798936387</v>
      </c>
      <c r="Q98" s="29">
        <f>IFERROR(VLOOKUP(Table1[[#This Row],[SEG KEY LY]],'LY AVG FARE ACT'!$A$1:$G$5000,7,FALSE),0)</f>
        <v>168.85324063849839</v>
      </c>
      <c r="R98" s="47">
        <f>VLOOKUP(Table1[[#This Row],[SEG KEY]],'29Dec24_TY  '!$A$1:$M$786,13,FALSE)</f>
        <v>139.42495266944329</v>
      </c>
      <c r="S98" s="47">
        <f>VLOOKUP(Table1[[#This Row],[SEG KEY LY]],'29Dec24_LY'!$A$1:$M$784,13,FALSE)</f>
        <v>148.59424909628666</v>
      </c>
      <c r="T98" s="29">
        <f>VLOOKUP(Table1[[#This Row],[SEG KEY]],'22Dec24_TY '!$A$1:$M$786,13,FALSE)</f>
        <v>139.48403899721427</v>
      </c>
      <c r="U98" s="29">
        <f>VLOOKUP(Table1[[#This Row],[SEG KEY LY]],'22Dec24_LY '!$A$2:$M$784,13,FALSE)</f>
        <v>149.59356826419662</v>
      </c>
      <c r="V98" s="29">
        <f>VLOOKUP(Table1[[#This Row],[SEG KEY]],'15Dec24_TY'!$A$1:$M$786,13,FALSE)</f>
        <v>137.04426733780758</v>
      </c>
      <c r="W98" s="29">
        <f>VLOOKUP(Table1[[#This Row],[SEG KEY LY]],'15Dec24_LY'!$A$1:$M$784,13,FALSE)</f>
        <v>148.65595378341644</v>
      </c>
      <c r="X98" s="29">
        <f>VLOOKUP(Table1[[#This Row],[SEG KEY]],'08Dec24_TY'!$A$1:$M$786,13,FALSE)</f>
        <v>138.10932405566609</v>
      </c>
      <c r="Y98" s="29">
        <f>VLOOKUP(Table1[[#This Row],[SEG KEY LY]],'08Dec24_LY'!$A$1:$M$784,13,FALSE)</f>
        <v>149.0741618217053</v>
      </c>
      <c r="Z98" s="29">
        <f>VLOOKUP(Table1[[#This Row],[SEG KEY]],'01Dec24_TY'!$A$1:$M$786,13,FALSE)</f>
        <v>137.80022120518694</v>
      </c>
      <c r="AA98" s="29">
        <f>VLOOKUP(Table1[[#This Row],[SEG KEY LY]],'01Dec24_LY'!$A$1:$M$784,13,FALSE)</f>
        <v>147.61741003998222</v>
      </c>
      <c r="AB98" s="29">
        <f>VLOOKUP(Table1[[#This Row],[SEG KEY]],'24Nov24_TY'!$A$1:$M$786,13,FALSE)</f>
        <v>137.0278035217795</v>
      </c>
      <c r="AC98" s="29">
        <f>VLOOKUP(Table1[[#This Row],[SEG KEY LY]],'24Nov24_LY'!$A$1:$M$784,13,FALSE)</f>
        <v>149.98723600973236</v>
      </c>
      <c r="AD98" s="29">
        <f>VLOOKUP(Table1[[#This Row],[SEG KEY]],'17Nov24_TY'!$A$1:$M$786,13,FALSE)</f>
        <v>137.34183544303804</v>
      </c>
      <c r="AE98" s="29">
        <f>VLOOKUP(Table1[[#This Row],[SEG KEY LY]],'17Nov24_LY'!$A$1:$M$784,13,FALSE)</f>
        <v>149.98705316455695</v>
      </c>
      <c r="AF98" s="29">
        <f>VLOOKUP(Table1[[#This Row],[SEG KEY]],'10Nov24_TY   '!$A$1:$M$786,13,FALSE)</f>
        <v>132.98556242274415</v>
      </c>
      <c r="AG98" s="29">
        <f>VLOOKUP(Table1[[#This Row],[SEG KEY LY]],'10Nov24_LY   '!$A$1:$M$784,13,FALSE)</f>
        <v>149.01813568376056</v>
      </c>
      <c r="AH98" s="29">
        <f>IFERROR(VLOOKUP(Table1[[#This Row],[SEG KEY]],'03Nov24_TY   '!A226:M1011,13,FALSE),0)</f>
        <v>134.60495132127963</v>
      </c>
      <c r="AI98" s="29">
        <f>IFERROR(VLOOKUP(Table1[[#This Row],[SEG KEY LY]],'03Nov24_LY    '!$A$1:$M$784,13,FALSE),0)</f>
        <v>148.4440596846845</v>
      </c>
      <c r="AJ98" s="47">
        <f>VLOOKUP(Table1[[#This Row],[SEG KEY]],'29Dec24_TY  '!$A$1:$M$786,7,FALSE)</f>
        <v>2641</v>
      </c>
      <c r="AK98" s="47">
        <f>VLOOKUP(Table1[[#This Row],[SEG KEY LY]],'29Dec24_LY'!$A$1:$M$784,7,FALSE)</f>
        <v>3043</v>
      </c>
      <c r="AL98" s="29">
        <f>VLOOKUP(Table1[[#This Row],[SEG KEY]],'22Dec24_TY '!$A$1:$M$786,7,FALSE)</f>
        <v>2154</v>
      </c>
      <c r="AM98" s="29">
        <f>VLOOKUP(Table1[[#This Row],[SEG KEY LY]],'22Dec24_LY '!$A$1:$M$486,7,FALSE)</f>
        <v>2483</v>
      </c>
      <c r="AN98" s="29">
        <f>VLOOKUP(Table1[[#This Row],[SEG KEY]],'15Dec24_TY'!$A$1:$M$786,7,FALSE)</f>
        <v>1788</v>
      </c>
      <c r="AO98" s="29">
        <f>VLOOKUP(Table1[[#This Row],[SEG KEY LY]],'15Dec24_LY'!$A$1:$M$784,7,FALSE)</f>
        <v>2207</v>
      </c>
      <c r="AP98" s="29">
        <f>VLOOKUP(Table1[[#This Row],[SEG KEY]],'08Dec24_TY'!$A$1:$M$786,7,FALSE)</f>
        <v>1509</v>
      </c>
      <c r="AQ98" s="29">
        <f>VLOOKUP(Table1[[#This Row],[SEG KEY LY]],'08Dec24_LY'!$A$1:$M$784,7,FALSE)</f>
        <v>2064</v>
      </c>
      <c r="AR98" s="29">
        <f>VLOOKUP(Table1[[#This Row],[SEG KEY]],'01Dec24_TY'!$A$1:$M$786,7,FALSE)</f>
        <v>1311</v>
      </c>
      <c r="AS98" s="29">
        <f>VLOOKUP(Table1[[#This Row],[SEG KEY LY]],'01Dec24_LY'!$A$1:$M$784,7,FALSE)</f>
        <v>2251</v>
      </c>
      <c r="AT98" s="29">
        <f>VLOOKUP(Table1[[#This Row],[SEG KEY]],'24Nov24_TY'!$A$1:$M$786,7,FALSE)</f>
        <v>1079</v>
      </c>
      <c r="AU98" s="29">
        <f>VLOOKUP(Table1[[#This Row],[SEG KEY LY]],'24Nov24_LY'!$A$1:$M$784,7,FALSE)</f>
        <v>2055</v>
      </c>
      <c r="AV98" s="29">
        <f>VLOOKUP(Table1[[#This Row],[SEG KEY]],'17Nov24_TY'!$A$1:$M$786,7,FALSE)</f>
        <v>948</v>
      </c>
      <c r="AW98" s="29">
        <f>VLOOKUP(Table1[[#This Row],[SEG KEY LY]],'17Nov24_LY'!$A$1:$M$784,7,FALSE)</f>
        <v>1975</v>
      </c>
      <c r="AX98" s="29">
        <f>VLOOKUP(Table1[[#This Row],[SEG KEY]],'10Nov24_TY   '!$A$1:$K$786,7,FALSE)</f>
        <v>809</v>
      </c>
      <c r="AY98" s="29">
        <f>VLOOKUP(Table1[[#This Row],[SEG KEY LY]],'10Nov24_LY   '!$A$1:$J$784,7,FALSE)</f>
        <v>1872</v>
      </c>
      <c r="AZ98" s="29">
        <f>IFERROR(VLOOKUP(Table1[[#This Row],[SEG KEY]],'03Nov24_TY   '!$A$1:$J$786,7,FALSE),0)</f>
        <v>719</v>
      </c>
      <c r="BA98" s="29">
        <f>IFERROR(VLOOKUP(Table1[[#This Row],[SEG KEY LY]],'03Nov24_LY    '!$A$1:$J$784,7,FALSE),0)</f>
        <v>1776</v>
      </c>
    </row>
    <row r="99" spans="1:53" x14ac:dyDescent="0.25">
      <c r="A99" s="52" t="str">
        <f>Table1[[#This Row],[FROM_CITY]]&amp;Table1[[#This Row],[TO_CITY]]&amp;Table1[[#This Row],[Month]]</f>
        <v>CMBKWIJan-2025</v>
      </c>
      <c r="B99" s="52" t="str">
        <f>Table1[[#This Row],[FROM_CITY]]&amp;Table1[[#This Row],[TO_CITY]]&amp;Table1[[#This Row],[MonthM_LY]]</f>
        <v>CMBKWIJan-2024</v>
      </c>
      <c r="C99" s="44" t="s">
        <v>196</v>
      </c>
      <c r="D99" s="2">
        <v>2025</v>
      </c>
      <c r="E99" s="2" t="s">
        <v>195</v>
      </c>
      <c r="F99" t="s">
        <v>10</v>
      </c>
      <c r="G99" s="2" t="s">
        <v>34</v>
      </c>
      <c r="H99" t="s">
        <v>11</v>
      </c>
      <c r="I99">
        <v>2749</v>
      </c>
      <c r="J99">
        <v>565965.15000000014</v>
      </c>
      <c r="K99" s="29">
        <f>VLOOKUP(Table1[[#This Row],[SEG KEY]],'29Dec24_TY  '!$A$1:$M$786,11,FALSE)</f>
        <v>11532055</v>
      </c>
      <c r="L99" s="29">
        <f>VLOOKUP(Table1[[#This Row],[SEG KEY LY]],'29Dec24_LY'!$A$1:$M$784,11,FALSE)</f>
        <v>7618120</v>
      </c>
      <c r="M99" s="55">
        <f>VLOOKUP(Table1[[#This Row],[SEG KEY]],'29Dec24_TY  '!$A$1:$M$786,12,FALSE)</f>
        <v>4.9077562498617992E-2</v>
      </c>
      <c r="N99" s="55">
        <f>VLOOKUP(Table1[[#This Row],[SEG KEY LY]],'29Dec24_LY'!$A$1:$M$784,12,FALSE)</f>
        <v>6.2211445868534519E-2</v>
      </c>
      <c r="O99" s="29">
        <f>IFERROR(VLOOKUP(Table1[[#This Row],[SEG KEY LY]],'LY AVG FARE ACT'!$A$1:$G$5000,5,FALSE),0)</f>
        <v>3439</v>
      </c>
      <c r="P99" s="29">
        <f>IFERROR(VLOOKUP(Table1[[#This Row],[SEG KEY LY]],'LY AVG FARE ACT'!$A$1:$F$5000,6,FALSE),0)</f>
        <v>1037640.3049766999</v>
      </c>
      <c r="Q99" s="29">
        <f>IFERROR(VLOOKUP(Table1[[#This Row],[SEG KEY LY]],'LY AVG FARE ACT'!$A$1:$G$5000,7,FALSE),0)</f>
        <v>301.72733497432387</v>
      </c>
      <c r="R99" s="47">
        <f>VLOOKUP(Table1[[#This Row],[SEG KEY]],'29Dec24_TY  '!$A$1:$M$786,13,FALSE)</f>
        <v>205.88037468170248</v>
      </c>
      <c r="S99" s="47">
        <f>VLOOKUP(Table1[[#This Row],[SEG KEY LY]],'29Dec24_LY'!$A$1:$M$784,13,FALSE)</f>
        <v>260.97701541850228</v>
      </c>
      <c r="T99" s="29">
        <f>VLOOKUP(Table1[[#This Row],[SEG KEY]],'22Dec24_TY '!$A$1:$M$786,13,FALSE)</f>
        <v>207.18818425760287</v>
      </c>
      <c r="U99" s="29">
        <f>VLOOKUP(Table1[[#This Row],[SEG KEY LY]],'22Dec24_LY '!$A$2:$M$784,13,FALSE)</f>
        <v>253.65325818181839</v>
      </c>
      <c r="V99" s="29">
        <f>VLOOKUP(Table1[[#This Row],[SEG KEY]],'15Dec24_TY'!$A$1:$M$786,13,FALSE)</f>
        <v>205.10155269922876</v>
      </c>
      <c r="W99" s="29">
        <f>VLOOKUP(Table1[[#This Row],[SEG KEY LY]],'15Dec24_LY'!$A$1:$M$784,13,FALSE)</f>
        <v>249.94392632524693</v>
      </c>
      <c r="X99" s="29">
        <f>VLOOKUP(Table1[[#This Row],[SEG KEY]],'08Dec24_TY'!$A$1:$M$786,13,FALSE)</f>
        <v>203.51035777126094</v>
      </c>
      <c r="Y99" s="29">
        <f>VLOOKUP(Table1[[#This Row],[SEG KEY LY]],'08Dec24_LY'!$A$1:$M$784,13,FALSE)</f>
        <v>250.33610010427503</v>
      </c>
      <c r="Z99" s="29">
        <f>VLOOKUP(Table1[[#This Row],[SEG KEY]],'01Dec24_TY'!$A$1:$M$786,13,FALSE)</f>
        <v>203.99560686015829</v>
      </c>
      <c r="AA99" s="29">
        <f>VLOOKUP(Table1[[#This Row],[SEG KEY LY]],'01Dec24_LY'!$A$1:$M$784,13,FALSE)</f>
        <v>243.54588165680454</v>
      </c>
      <c r="AB99" s="29">
        <f>VLOOKUP(Table1[[#This Row],[SEG KEY]],'24Nov24_TY'!$A$1:$M$786,13,FALSE)</f>
        <v>205.56630582891751</v>
      </c>
      <c r="AC99" s="29">
        <f>VLOOKUP(Table1[[#This Row],[SEG KEY LY]],'24Nov24_LY'!$A$1:$M$784,13,FALSE)</f>
        <v>228.88445478723392</v>
      </c>
      <c r="AD99" s="29">
        <f>VLOOKUP(Table1[[#This Row],[SEG KEY]],'17Nov24_TY'!$A$1:$M$786,13,FALSE)</f>
        <v>208.37714818266548</v>
      </c>
      <c r="AE99" s="29">
        <f>VLOOKUP(Table1[[#This Row],[SEG KEY LY]],'17Nov24_LY'!$A$1:$M$784,13,FALSE)</f>
        <v>228.64188073394487</v>
      </c>
      <c r="AF99" s="29">
        <f>VLOOKUP(Table1[[#This Row],[SEG KEY]],'10Nov24_TY   '!$A$1:$M$786,13,FALSE)</f>
        <v>213.07504608294931</v>
      </c>
      <c r="AG99" s="29">
        <f>VLOOKUP(Table1[[#This Row],[SEG KEY LY]],'10Nov24_LY   '!$A$1:$M$784,13,FALSE)</f>
        <v>228.84811950790859</v>
      </c>
      <c r="AH99" s="29">
        <f>IFERROR(VLOOKUP(Table1[[#This Row],[SEG KEY]],'03Nov24_TY   '!A227:M1012,13,FALSE),0)</f>
        <v>224.96849544072955</v>
      </c>
      <c r="AI99" s="29">
        <f>IFERROR(VLOOKUP(Table1[[#This Row],[SEG KEY LY]],'03Nov24_LY    '!$A$1:$M$784,13,FALSE),0)</f>
        <v>232.06025263157898</v>
      </c>
      <c r="AJ99" s="47">
        <f>VLOOKUP(Table1[[#This Row],[SEG KEY]],'29Dec24_TY  '!$A$1:$M$786,7,FALSE)</f>
        <v>2749</v>
      </c>
      <c r="AK99" s="47">
        <f>VLOOKUP(Table1[[#This Row],[SEG KEY LY]],'29Dec24_LY'!$A$1:$M$784,7,FALSE)</f>
        <v>1816</v>
      </c>
      <c r="AL99" s="29">
        <f>VLOOKUP(Table1[[#This Row],[SEG KEY]],'22Dec24_TY '!$A$1:$M$786,7,FALSE)</f>
        <v>2236</v>
      </c>
      <c r="AM99" s="29">
        <f>VLOOKUP(Table1[[#This Row],[SEG KEY LY]],'22Dec24_LY '!$A$1:$M$486,7,FALSE)</f>
        <v>1375</v>
      </c>
      <c r="AN99" s="29">
        <f>VLOOKUP(Table1[[#This Row],[SEG KEY]],'15Dec24_TY'!$A$1:$M$786,7,FALSE)</f>
        <v>1945</v>
      </c>
      <c r="AO99" s="29">
        <f>VLOOKUP(Table1[[#This Row],[SEG KEY LY]],'15Dec24_LY'!$A$1:$M$784,7,FALSE)</f>
        <v>1113</v>
      </c>
      <c r="AP99" s="29">
        <f>VLOOKUP(Table1[[#This Row],[SEG KEY]],'08Dec24_TY'!$A$1:$M$786,7,FALSE)</f>
        <v>1705</v>
      </c>
      <c r="AQ99" s="29">
        <f>VLOOKUP(Table1[[#This Row],[SEG KEY LY]],'08Dec24_LY'!$A$1:$M$784,7,FALSE)</f>
        <v>959</v>
      </c>
      <c r="AR99" s="29">
        <f>VLOOKUP(Table1[[#This Row],[SEG KEY]],'01Dec24_TY'!$A$1:$M$786,7,FALSE)</f>
        <v>1516</v>
      </c>
      <c r="AS99" s="29">
        <f>VLOOKUP(Table1[[#This Row],[SEG KEY LY]],'01Dec24_LY'!$A$1:$M$784,7,FALSE)</f>
        <v>845</v>
      </c>
      <c r="AT99" s="29">
        <f>VLOOKUP(Table1[[#This Row],[SEG KEY]],'24Nov24_TY'!$A$1:$M$786,7,FALSE)</f>
        <v>1321</v>
      </c>
      <c r="AU99" s="29">
        <f>VLOOKUP(Table1[[#This Row],[SEG KEY LY]],'24Nov24_LY'!$A$1:$M$784,7,FALSE)</f>
        <v>752</v>
      </c>
      <c r="AV99" s="29">
        <f>VLOOKUP(Table1[[#This Row],[SEG KEY]],'17Nov24_TY'!$A$1:$M$786,7,FALSE)</f>
        <v>1073</v>
      </c>
      <c r="AW99" s="29">
        <f>VLOOKUP(Table1[[#This Row],[SEG KEY LY]],'17Nov24_LY'!$A$1:$M$784,7,FALSE)</f>
        <v>654</v>
      </c>
      <c r="AX99" s="29">
        <f>VLOOKUP(Table1[[#This Row],[SEG KEY]],'10Nov24_TY   '!$A$1:$K$786,7,FALSE)</f>
        <v>868</v>
      </c>
      <c r="AY99" s="29">
        <f>VLOOKUP(Table1[[#This Row],[SEG KEY LY]],'10Nov24_LY   '!$A$1:$J$784,7,FALSE)</f>
        <v>569</v>
      </c>
      <c r="AZ99" s="29">
        <f>IFERROR(VLOOKUP(Table1[[#This Row],[SEG KEY]],'03Nov24_TY   '!$A$1:$J$786,7,FALSE),0)</f>
        <v>658</v>
      </c>
      <c r="BA99" s="29">
        <f>IFERROR(VLOOKUP(Table1[[#This Row],[SEG KEY LY]],'03Nov24_LY    '!$A$1:$J$784,7,FALSE),0)</f>
        <v>475</v>
      </c>
    </row>
    <row r="100" spans="1:53" x14ac:dyDescent="0.25">
      <c r="A100" s="52" t="str">
        <f>Table1[[#This Row],[FROM_CITY]]&amp;Table1[[#This Row],[TO_CITY]]&amp;Table1[[#This Row],[Month]]</f>
        <v>CMBLHEJan-2025</v>
      </c>
      <c r="B100" s="52" t="str">
        <f>Table1[[#This Row],[FROM_CITY]]&amp;Table1[[#This Row],[TO_CITY]]&amp;Table1[[#This Row],[MonthM_LY]]</f>
        <v>CMBLHEJan-2024</v>
      </c>
      <c r="C100" s="44" t="s">
        <v>196</v>
      </c>
      <c r="D100" s="2">
        <v>2025</v>
      </c>
      <c r="E100" s="2" t="s">
        <v>195</v>
      </c>
      <c r="F100" t="s">
        <v>10</v>
      </c>
      <c r="G100" s="2" t="s">
        <v>35</v>
      </c>
      <c r="H100" t="s">
        <v>15</v>
      </c>
      <c r="I100">
        <v>1519</v>
      </c>
      <c r="J100">
        <v>238083.75999999989</v>
      </c>
      <c r="K100" s="29">
        <f>VLOOKUP(Table1[[#This Row],[SEG KEY]],'29Dec24_TY  '!$A$1:$M$786,11,FALSE)</f>
        <v>4230415</v>
      </c>
      <c r="L100" s="29">
        <f>VLOOKUP(Table1[[#This Row],[SEG KEY LY]],'29Dec24_LY'!$A$1:$M$784,11,FALSE)</f>
        <v>3868365</v>
      </c>
      <c r="M100" s="55">
        <f>VLOOKUP(Table1[[#This Row],[SEG KEY]],'29Dec24_TY  '!$A$1:$M$786,12,FALSE)</f>
        <v>5.627905536454459E-2</v>
      </c>
      <c r="N100" s="55">
        <f>VLOOKUP(Table1[[#This Row],[SEG KEY LY]],'29Dec24_LY'!$A$1:$M$784,12,FALSE)</f>
        <v>5.9558966126515976E-2</v>
      </c>
      <c r="O100" s="29">
        <f>IFERROR(VLOOKUP(Table1[[#This Row],[SEG KEY LY]],'LY AVG FARE ACT'!$A$1:$G$5000,5,FALSE),0)</f>
        <v>2093</v>
      </c>
      <c r="P100" s="29">
        <f>IFERROR(VLOOKUP(Table1[[#This Row],[SEG KEY LY]],'LY AVG FARE ACT'!$A$1:$F$5000,6,FALSE),0)</f>
        <v>363573.807930535</v>
      </c>
      <c r="Q100" s="29">
        <f>IFERROR(VLOOKUP(Table1[[#This Row],[SEG KEY LY]],'LY AVG FARE ACT'!$A$1:$G$5000,7,FALSE),0)</f>
        <v>173.70941611587912</v>
      </c>
      <c r="R100" s="47">
        <f>VLOOKUP(Table1[[#This Row],[SEG KEY]],'29Dec24_TY  '!$A$1:$M$786,13,FALSE)</f>
        <v>156.73716919025668</v>
      </c>
      <c r="S100" s="47">
        <f>VLOOKUP(Table1[[#This Row],[SEG KEY LY]],'29Dec24_LY'!$A$1:$M$784,13,FALSE)</f>
        <v>165.871720662347</v>
      </c>
      <c r="T100" s="29">
        <f>VLOOKUP(Table1[[#This Row],[SEG KEY]],'22Dec24_TY '!$A$1:$M$786,13,FALSE)</f>
        <v>154.80614274258213</v>
      </c>
      <c r="U100" s="29">
        <f>VLOOKUP(Table1[[#This Row],[SEG KEY LY]],'22Dec24_LY '!$A$2:$M$784,13,FALSE)</f>
        <v>166.15745789895746</v>
      </c>
      <c r="V100" s="29">
        <f>VLOOKUP(Table1[[#This Row],[SEG KEY]],'15Dec24_TY'!$A$1:$M$786,13,FALSE)</f>
        <v>154.91622014537896</v>
      </c>
      <c r="W100" s="29">
        <f>VLOOKUP(Table1[[#This Row],[SEG KEY LY]],'15Dec24_LY'!$A$1:$M$784,13,FALSE)</f>
        <v>163.57224729241878</v>
      </c>
      <c r="X100" s="29">
        <f>VLOOKUP(Table1[[#This Row],[SEG KEY]],'08Dec24_TY'!$A$1:$M$786,13,FALSE)</f>
        <v>152.07259615384621</v>
      </c>
      <c r="Y100" s="29">
        <f>VLOOKUP(Table1[[#This Row],[SEG KEY LY]],'08Dec24_LY'!$A$1:$M$784,13,FALSE)</f>
        <v>159.66996935648623</v>
      </c>
      <c r="Z100" s="29">
        <f>VLOOKUP(Table1[[#This Row],[SEG KEY]],'01Dec24_TY'!$A$1:$M$786,13,FALSE)</f>
        <v>148.95128113878999</v>
      </c>
      <c r="AA100" s="29">
        <f>VLOOKUP(Table1[[#This Row],[SEG KEY LY]],'01Dec24_LY'!$A$1:$M$784,13,FALSE)</f>
        <v>158.56477949940398</v>
      </c>
      <c r="AB100" s="29">
        <f>VLOOKUP(Table1[[#This Row],[SEG KEY]],'24Nov24_TY'!$A$1:$M$786,13,FALSE)</f>
        <v>148.1272823779193</v>
      </c>
      <c r="AC100" s="29">
        <f>VLOOKUP(Table1[[#This Row],[SEG KEY LY]],'24Nov24_LY'!$A$1:$M$784,13,FALSE)</f>
        <v>158.24162853297437</v>
      </c>
      <c r="AD100" s="29">
        <f>VLOOKUP(Table1[[#This Row],[SEG KEY]],'17Nov24_TY'!$A$1:$M$786,13,FALSE)</f>
        <v>147.71616666666668</v>
      </c>
      <c r="AE100" s="29">
        <f>VLOOKUP(Table1[[#This Row],[SEG KEY LY]],'17Nov24_LY'!$A$1:$M$784,13,FALSE)</f>
        <v>155.26263079222718</v>
      </c>
      <c r="AF100" s="29">
        <f>VLOOKUP(Table1[[#This Row],[SEG KEY]],'10Nov24_TY   '!$A$1:$M$786,13,FALSE)</f>
        <v>148.20235294117646</v>
      </c>
      <c r="AG100" s="29">
        <f>VLOOKUP(Table1[[#This Row],[SEG KEY LY]],'10Nov24_LY   '!$A$1:$M$784,13,FALSE)</f>
        <v>155.21809061488679</v>
      </c>
      <c r="AH100" s="29">
        <f>IFERROR(VLOOKUP(Table1[[#This Row],[SEG KEY]],'03Nov24_TY   '!A228:M1013,13,FALSE),0)</f>
        <v>148.07891304347822</v>
      </c>
      <c r="AI100" s="29">
        <f>IFERROR(VLOOKUP(Table1[[#This Row],[SEG KEY LY]],'03Nov24_LY    '!$A$1:$M$784,13,FALSE),0)</f>
        <v>153.40648550724637</v>
      </c>
      <c r="AJ100" s="47">
        <f>VLOOKUP(Table1[[#This Row],[SEG KEY]],'29Dec24_TY  '!$A$1:$M$786,7,FALSE)</f>
        <v>1519</v>
      </c>
      <c r="AK100" s="47">
        <f>VLOOKUP(Table1[[#This Row],[SEG KEY LY]],'29Dec24_LY'!$A$1:$M$784,7,FALSE)</f>
        <v>1389</v>
      </c>
      <c r="AL100" s="29">
        <f>VLOOKUP(Table1[[#This Row],[SEG KEY]],'22Dec24_TY '!$A$1:$M$786,7,FALSE)</f>
        <v>1247</v>
      </c>
      <c r="AM100" s="29">
        <f>VLOOKUP(Table1[[#This Row],[SEG KEY LY]],'22Dec24_LY '!$A$1:$M$486,7,FALSE)</f>
        <v>1247</v>
      </c>
      <c r="AN100" s="29">
        <f>VLOOKUP(Table1[[#This Row],[SEG KEY]],'15Dec24_TY'!$A$1:$M$786,7,FALSE)</f>
        <v>963</v>
      </c>
      <c r="AO100" s="29">
        <f>VLOOKUP(Table1[[#This Row],[SEG KEY LY]],'15Dec24_LY'!$A$1:$M$784,7,FALSE)</f>
        <v>1108</v>
      </c>
      <c r="AP100" s="29">
        <f>VLOOKUP(Table1[[#This Row],[SEG KEY]],'08Dec24_TY'!$A$1:$M$786,7,FALSE)</f>
        <v>728</v>
      </c>
      <c r="AQ100" s="29">
        <f>VLOOKUP(Table1[[#This Row],[SEG KEY LY]],'08Dec24_LY'!$A$1:$M$784,7,FALSE)</f>
        <v>979</v>
      </c>
      <c r="AR100" s="29">
        <f>VLOOKUP(Table1[[#This Row],[SEG KEY]],'01Dec24_TY'!$A$1:$M$786,7,FALSE)</f>
        <v>562</v>
      </c>
      <c r="AS100" s="29">
        <f>VLOOKUP(Table1[[#This Row],[SEG KEY LY]],'01Dec24_LY'!$A$1:$M$784,7,FALSE)</f>
        <v>839</v>
      </c>
      <c r="AT100" s="29">
        <f>VLOOKUP(Table1[[#This Row],[SEG KEY]],'24Nov24_TY'!$A$1:$M$786,7,FALSE)</f>
        <v>471</v>
      </c>
      <c r="AU100" s="29">
        <f>VLOOKUP(Table1[[#This Row],[SEG KEY LY]],'24Nov24_LY'!$A$1:$M$784,7,FALSE)</f>
        <v>743</v>
      </c>
      <c r="AV100" s="29">
        <f>VLOOKUP(Table1[[#This Row],[SEG KEY]],'17Nov24_TY'!$A$1:$M$786,7,FALSE)</f>
        <v>420</v>
      </c>
      <c r="AW100" s="29">
        <f>VLOOKUP(Table1[[#This Row],[SEG KEY LY]],'17Nov24_LY'!$A$1:$M$784,7,FALSE)</f>
        <v>669</v>
      </c>
      <c r="AX100" s="29">
        <f>VLOOKUP(Table1[[#This Row],[SEG KEY]],'10Nov24_TY   '!$A$1:$K$786,7,FALSE)</f>
        <v>357</v>
      </c>
      <c r="AY100" s="29">
        <f>VLOOKUP(Table1[[#This Row],[SEG KEY LY]],'10Nov24_LY   '!$A$1:$J$784,7,FALSE)</f>
        <v>618</v>
      </c>
      <c r="AZ100" s="29">
        <f>IFERROR(VLOOKUP(Table1[[#This Row],[SEG KEY]],'03Nov24_TY   '!$A$1:$J$786,7,FALSE),0)</f>
        <v>322</v>
      </c>
      <c r="BA100" s="29">
        <f>IFERROR(VLOOKUP(Table1[[#This Row],[SEG KEY LY]],'03Nov24_LY    '!$A$1:$J$784,7,FALSE),0)</f>
        <v>552</v>
      </c>
    </row>
    <row r="101" spans="1:53" x14ac:dyDescent="0.25">
      <c r="A101" s="52" t="str">
        <f>Table1[[#This Row],[FROM_CITY]]&amp;Table1[[#This Row],[TO_CITY]]&amp;Table1[[#This Row],[Month]]</f>
        <v>CMBLHRJan-2025</v>
      </c>
      <c r="B101" s="52" t="str">
        <f>Table1[[#This Row],[FROM_CITY]]&amp;Table1[[#This Row],[TO_CITY]]&amp;Table1[[#This Row],[MonthM_LY]]</f>
        <v>CMBLHRJan-2024</v>
      </c>
      <c r="C101" s="44" t="s">
        <v>196</v>
      </c>
      <c r="D101" s="2">
        <v>2025</v>
      </c>
      <c r="E101" s="2" t="s">
        <v>195</v>
      </c>
      <c r="F101" t="s">
        <v>10</v>
      </c>
      <c r="G101" s="2" t="s">
        <v>36</v>
      </c>
      <c r="H101" t="s">
        <v>19</v>
      </c>
      <c r="I101">
        <v>7969</v>
      </c>
      <c r="J101">
        <v>5963574.4499999974</v>
      </c>
      <c r="K101" s="29">
        <f>VLOOKUP(Table1[[#This Row],[SEG KEY]],'29Dec24_TY  '!$A$1:$M$786,11,FALSE)</f>
        <v>69481711</v>
      </c>
      <c r="L101" s="29">
        <f>VLOOKUP(Table1[[#This Row],[SEG KEY LY]],'29Dec24_LY'!$A$1:$M$784,11,FALSE)</f>
        <v>72097411</v>
      </c>
      <c r="M101" s="55">
        <f>VLOOKUP(Table1[[#This Row],[SEG KEY]],'29Dec24_TY  '!$A$1:$M$786,12,FALSE)</f>
        <v>8.5829412721284276E-2</v>
      </c>
      <c r="N101" s="55">
        <f>VLOOKUP(Table1[[#This Row],[SEG KEY LY]],'29Dec24_LY'!$A$1:$M$784,12,FALSE)</f>
        <v>7.9480532803043361E-2</v>
      </c>
      <c r="O101" s="29">
        <f>IFERROR(VLOOKUP(Table1[[#This Row],[SEG KEY LY]],'LY AVG FARE ACT'!$A$1:$G$5000,5,FALSE),0)</f>
        <v>10510</v>
      </c>
      <c r="P101" s="29">
        <f>IFERROR(VLOOKUP(Table1[[#This Row],[SEG KEY LY]],'LY AVG FARE ACT'!$A$1:$F$5000,6,FALSE),0)</f>
        <v>7379094.9629324302</v>
      </c>
      <c r="Q101" s="29">
        <f>IFERROR(VLOOKUP(Table1[[#This Row],[SEG KEY LY]],'LY AVG FARE ACT'!$A$1:$G$5000,7,FALSE),0)</f>
        <v>702.10228001260043</v>
      </c>
      <c r="R101" s="47">
        <f>VLOOKUP(Table1[[#This Row],[SEG KEY]],'29Dec24_TY  '!$A$1:$M$786,13,FALSE)</f>
        <v>748.34664951687762</v>
      </c>
      <c r="S101" s="47">
        <f>VLOOKUP(Table1[[#This Row],[SEG KEY LY]],'29Dec24_LY'!$A$1:$M$784,13,FALSE)</f>
        <v>692.99076550973507</v>
      </c>
      <c r="T101" s="29">
        <f>VLOOKUP(Table1[[#This Row],[SEG KEY]],'22Dec24_TY '!$A$1:$M$786,13,FALSE)</f>
        <v>753.60036262572748</v>
      </c>
      <c r="U101" s="29">
        <f>VLOOKUP(Table1[[#This Row],[SEG KEY LY]],'22Dec24_LY '!$A$2:$M$784,13,FALSE)</f>
        <v>695.45619489264368</v>
      </c>
      <c r="V101" s="29">
        <f>VLOOKUP(Table1[[#This Row],[SEG KEY]],'15Dec24_TY'!$A$1:$M$786,13,FALSE)</f>
        <v>761.29606275734761</v>
      </c>
      <c r="W101" s="29">
        <f>VLOOKUP(Table1[[#This Row],[SEG KEY LY]],'15Dec24_LY'!$A$1:$M$784,13,FALSE)</f>
        <v>691.43323959044415</v>
      </c>
      <c r="X101" s="29">
        <f>VLOOKUP(Table1[[#This Row],[SEG KEY]],'08Dec24_TY'!$A$1:$M$786,13,FALSE)</f>
        <v>765.38904812188855</v>
      </c>
      <c r="Y101" s="29">
        <f>VLOOKUP(Table1[[#This Row],[SEG KEY LY]],'08Dec24_LY'!$A$1:$M$784,13,FALSE)</f>
        <v>688.50289757805729</v>
      </c>
      <c r="Z101" s="29">
        <f>VLOOKUP(Table1[[#This Row],[SEG KEY]],'01Dec24_TY'!$A$1:$M$786,13,FALSE)</f>
        <v>766.65031405223544</v>
      </c>
      <c r="AA101" s="29">
        <f>VLOOKUP(Table1[[#This Row],[SEG KEY LY]],'01Dec24_LY'!$A$1:$M$784,13,FALSE)</f>
        <v>687.16512767644758</v>
      </c>
      <c r="AB101" s="29">
        <f>VLOOKUP(Table1[[#This Row],[SEG KEY]],'24Nov24_TY'!$A$1:$M$786,13,FALSE)</f>
        <v>768.25971549534245</v>
      </c>
      <c r="AC101" s="29">
        <f>VLOOKUP(Table1[[#This Row],[SEG KEY LY]],'24Nov24_LY'!$A$1:$M$784,13,FALSE)</f>
        <v>687.45393860561944</v>
      </c>
      <c r="AD101" s="29">
        <f>VLOOKUP(Table1[[#This Row],[SEG KEY]],'17Nov24_TY'!$A$1:$M$786,13,FALSE)</f>
        <v>758.52980897301006</v>
      </c>
      <c r="AE101" s="29">
        <f>VLOOKUP(Table1[[#This Row],[SEG KEY LY]],'17Nov24_LY'!$A$1:$M$784,13,FALSE)</f>
        <v>688.08803588290857</v>
      </c>
      <c r="AF101" s="29">
        <f>VLOOKUP(Table1[[#This Row],[SEG KEY]],'10Nov24_TY   '!$A$1:$M$786,13,FALSE)</f>
        <v>752.12006556762844</v>
      </c>
      <c r="AG101" s="29">
        <f>VLOOKUP(Table1[[#This Row],[SEG KEY LY]],'10Nov24_LY   '!$A$1:$M$784,13,FALSE)</f>
        <v>685.65659311198237</v>
      </c>
      <c r="AH101" s="29">
        <f>IFERROR(VLOOKUP(Table1[[#This Row],[SEG KEY]],'03Nov24_TY   '!A229:M1014,13,FALSE),0)</f>
        <v>749.72007514336576</v>
      </c>
      <c r="AI101" s="29">
        <f>IFERROR(VLOOKUP(Table1[[#This Row],[SEG KEY LY]],'03Nov24_LY    '!$A$1:$M$784,13,FALSE),0)</f>
        <v>685.82727151730307</v>
      </c>
      <c r="AJ101" s="47">
        <f>VLOOKUP(Table1[[#This Row],[SEG KEY]],'29Dec24_TY  '!$A$1:$M$786,7,FALSE)</f>
        <v>7969</v>
      </c>
      <c r="AK101" s="47">
        <f>VLOOKUP(Table1[[#This Row],[SEG KEY LY]],'29Dec24_LY'!$A$1:$M$784,7,FALSE)</f>
        <v>8269</v>
      </c>
      <c r="AL101" s="29">
        <f>VLOOKUP(Table1[[#This Row],[SEG KEY]],'22Dec24_TY '!$A$1:$M$786,7,FALSE)</f>
        <v>7556</v>
      </c>
      <c r="AM101" s="29">
        <f>VLOOKUP(Table1[[#This Row],[SEG KEY LY]],'22Dec24_LY '!$A$1:$M$486,7,FALSE)</f>
        <v>7871</v>
      </c>
      <c r="AN101" s="29">
        <f>VLOOKUP(Table1[[#This Row],[SEG KEY]],'15Dec24_TY'!$A$1:$M$786,7,FALSE)</f>
        <v>7043</v>
      </c>
      <c r="AO101" s="29">
        <f>VLOOKUP(Table1[[#This Row],[SEG KEY LY]],'15Dec24_LY'!$A$1:$M$784,7,FALSE)</f>
        <v>7325</v>
      </c>
      <c r="AP101" s="29">
        <f>VLOOKUP(Table1[[#This Row],[SEG KEY]],'08Dec24_TY'!$A$1:$M$786,7,FALSE)</f>
        <v>6629</v>
      </c>
      <c r="AQ101" s="29">
        <f>VLOOKUP(Table1[[#This Row],[SEG KEY LY]],'08Dec24_LY'!$A$1:$M$784,7,FALSE)</f>
        <v>6854</v>
      </c>
      <c r="AR101" s="29">
        <f>VLOOKUP(Table1[[#This Row],[SEG KEY]],'01Dec24_TY'!$A$1:$M$786,7,FALSE)</f>
        <v>6241</v>
      </c>
      <c r="AS101" s="29">
        <f>VLOOKUP(Table1[[#This Row],[SEG KEY LY]],'01Dec24_LY'!$A$1:$M$784,7,FALSE)</f>
        <v>6305</v>
      </c>
      <c r="AT101" s="29">
        <f>VLOOKUP(Table1[[#This Row],[SEG KEY]],'24Nov24_TY'!$A$1:$M$786,7,FALSE)</f>
        <v>5905</v>
      </c>
      <c r="AU101" s="29">
        <f>VLOOKUP(Table1[[#This Row],[SEG KEY LY]],'24Nov24_LY'!$A$1:$M$784,7,FALSE)</f>
        <v>5766</v>
      </c>
      <c r="AV101" s="29">
        <f>VLOOKUP(Table1[[#This Row],[SEG KEY]],'17Nov24_TY'!$A$1:$M$786,7,FALSE)</f>
        <v>5706</v>
      </c>
      <c r="AW101" s="29">
        <f>VLOOKUP(Table1[[#This Row],[SEG KEY LY]],'17Nov24_LY'!$A$1:$M$784,7,FALSE)</f>
        <v>5295</v>
      </c>
      <c r="AX101" s="29">
        <f>VLOOKUP(Table1[[#This Row],[SEG KEY]],'10Nov24_TY   '!$A$1:$K$786,7,FALSE)</f>
        <v>5338</v>
      </c>
      <c r="AY101" s="29">
        <f>VLOOKUP(Table1[[#This Row],[SEG KEY LY]],'10Nov24_LY   '!$A$1:$J$784,7,FALSE)</f>
        <v>4849</v>
      </c>
      <c r="AZ101" s="29">
        <f>IFERROR(VLOOKUP(Table1[[#This Row],[SEG KEY]],'03Nov24_TY   '!$A$1:$J$786,7,FALSE),0)</f>
        <v>5057</v>
      </c>
      <c r="BA101" s="29">
        <f>IFERROR(VLOOKUP(Table1[[#This Row],[SEG KEY LY]],'03Nov24_LY    '!$A$1:$J$784,7,FALSE),0)</f>
        <v>4508</v>
      </c>
    </row>
    <row r="102" spans="1:53" x14ac:dyDescent="0.25">
      <c r="A102" s="52" t="str">
        <f>Table1[[#This Row],[FROM_CITY]]&amp;Table1[[#This Row],[TO_CITY]]&amp;Table1[[#This Row],[Month]]</f>
        <v>CMBMAAJan-2025</v>
      </c>
      <c r="B102" s="52" t="str">
        <f>Table1[[#This Row],[FROM_CITY]]&amp;Table1[[#This Row],[TO_CITY]]&amp;Table1[[#This Row],[MonthM_LY]]</f>
        <v>CMBMAAJan-2024</v>
      </c>
      <c r="C102" s="44" t="s">
        <v>196</v>
      </c>
      <c r="D102" s="2">
        <v>2025</v>
      </c>
      <c r="E102" s="2" t="s">
        <v>195</v>
      </c>
      <c r="F102" t="s">
        <v>10</v>
      </c>
      <c r="G102" s="2" t="s">
        <v>37</v>
      </c>
      <c r="H102" t="s">
        <v>15</v>
      </c>
      <c r="I102">
        <v>7974</v>
      </c>
      <c r="J102">
        <v>464314.54000000062</v>
      </c>
      <c r="K102" s="29">
        <f>VLOOKUP(Table1[[#This Row],[SEG KEY]],'29Dec24_TY  '!$A$1:$M$786,11,FALSE)</f>
        <v>5470164</v>
      </c>
      <c r="L102" s="29">
        <f>VLOOKUP(Table1[[#This Row],[SEG KEY LY]],'29Dec24_LY'!$A$1:$M$784,11,FALSE)</f>
        <v>3993892</v>
      </c>
      <c r="M102" s="55">
        <f>VLOOKUP(Table1[[#This Row],[SEG KEY]],'29Dec24_TY  '!$A$1:$M$786,12,FALSE)</f>
        <v>8.4881283266827215E-2</v>
      </c>
      <c r="N102" s="55">
        <f>VLOOKUP(Table1[[#This Row],[SEG KEY LY]],'29Dec24_LY'!$A$1:$M$784,12,FALSE)</f>
        <v>0.10811012666341503</v>
      </c>
      <c r="O102" s="29">
        <f>IFERROR(VLOOKUP(Table1[[#This Row],[SEG KEY LY]],'LY AVG FARE ACT'!$A$1:$G$5000,5,FALSE),0)</f>
        <v>13419</v>
      </c>
      <c r="P102" s="29">
        <f>IFERROR(VLOOKUP(Table1[[#This Row],[SEG KEY LY]],'LY AVG FARE ACT'!$A$1:$F$5000,6,FALSE),0)</f>
        <v>956330.35055103409</v>
      </c>
      <c r="Q102" s="29">
        <f>IFERROR(VLOOKUP(Table1[[#This Row],[SEG KEY LY]],'LY AVG FARE ACT'!$A$1:$G$5000,7,FALSE),0)</f>
        <v>71.266886545274176</v>
      </c>
      <c r="R102" s="47">
        <f>VLOOKUP(Table1[[#This Row],[SEG KEY]],'29Dec24_TY  '!$A$1:$M$786,13,FALSE)</f>
        <v>58.228560321043467</v>
      </c>
      <c r="S102" s="47">
        <f>VLOOKUP(Table1[[#This Row],[SEG KEY LY]],'29Dec24_LY'!$A$1:$M$784,13,FALSE)</f>
        <v>74.163546891102712</v>
      </c>
      <c r="T102" s="29">
        <f>VLOOKUP(Table1[[#This Row],[SEG KEY]],'22Dec24_TY '!$A$1:$M$786,13,FALSE)</f>
        <v>58.198242453748755</v>
      </c>
      <c r="U102" s="29">
        <f>VLOOKUP(Table1[[#This Row],[SEG KEY LY]],'22Dec24_LY '!$A$2:$M$784,13,FALSE)</f>
        <v>75.31469360269358</v>
      </c>
      <c r="V102" s="29">
        <f>VLOOKUP(Table1[[#This Row],[SEG KEY]],'15Dec24_TY'!$A$1:$M$786,13,FALSE)</f>
        <v>58.581273885350306</v>
      </c>
      <c r="W102" s="29">
        <f>VLOOKUP(Table1[[#This Row],[SEG KEY LY]],'15Dec24_LY'!$A$1:$M$784,13,FALSE)</f>
        <v>76.008943351922611</v>
      </c>
      <c r="X102" s="29">
        <f>VLOOKUP(Table1[[#This Row],[SEG KEY]],'08Dec24_TY'!$A$1:$M$786,13,FALSE)</f>
        <v>57.885852692713833</v>
      </c>
      <c r="Y102" s="29">
        <f>VLOOKUP(Table1[[#This Row],[SEG KEY LY]],'08Dec24_LY'!$A$1:$M$784,13,FALSE)</f>
        <v>75.415289613848174</v>
      </c>
      <c r="Z102" s="29">
        <f>VLOOKUP(Table1[[#This Row],[SEG KEY]],'01Dec24_TY'!$A$1:$M$786,13,FALSE)</f>
        <v>57.252671591258888</v>
      </c>
      <c r="AA102" s="29">
        <f>VLOOKUP(Table1[[#This Row],[SEG KEY LY]],'01Dec24_LY'!$A$1:$M$784,13,FALSE)</f>
        <v>74.329115864527594</v>
      </c>
      <c r="AB102" s="29">
        <f>VLOOKUP(Table1[[#This Row],[SEG KEY]],'24Nov24_TY'!$A$1:$M$786,13,FALSE)</f>
        <v>56.786823042428416</v>
      </c>
      <c r="AC102" s="29">
        <f>VLOOKUP(Table1[[#This Row],[SEG KEY LY]],'24Nov24_LY'!$A$1:$M$784,13,FALSE)</f>
        <v>72.919921228830177</v>
      </c>
      <c r="AD102" s="29">
        <f>VLOOKUP(Table1[[#This Row],[SEG KEY]],'17Nov24_TY'!$A$1:$M$786,13,FALSE)</f>
        <v>56.026440044826316</v>
      </c>
      <c r="AE102" s="29">
        <f>VLOOKUP(Table1[[#This Row],[SEG KEY LY]],'17Nov24_LY'!$A$1:$M$784,13,FALSE)</f>
        <v>69.911252204585452</v>
      </c>
      <c r="AF102" s="29">
        <f>VLOOKUP(Table1[[#This Row],[SEG KEY]],'10Nov24_TY   '!$A$1:$M$786,13,FALSE)</f>
        <v>55.895747412008348</v>
      </c>
      <c r="AG102" s="29">
        <f>VLOOKUP(Table1[[#This Row],[SEG KEY LY]],'10Nov24_LY   '!$A$1:$M$784,13,FALSE)</f>
        <v>67.918357536304427</v>
      </c>
      <c r="AH102" s="29">
        <f>IFERROR(VLOOKUP(Table1[[#This Row],[SEG KEY]],'03Nov24_TY   '!A230:M1015,13,FALSE),0)</f>
        <v>55.439770507812561</v>
      </c>
      <c r="AI102" s="29">
        <f>IFERROR(VLOOKUP(Table1[[#This Row],[SEG KEY LY]],'03Nov24_LY    '!$A$1:$M$784,13,FALSE),0)</f>
        <v>67.097731665719138</v>
      </c>
      <c r="AJ102" s="47">
        <f>VLOOKUP(Table1[[#This Row],[SEG KEY]],'29Dec24_TY  '!$A$1:$M$786,7,FALSE)</f>
        <v>7974</v>
      </c>
      <c r="AK102" s="47">
        <f>VLOOKUP(Table1[[#This Row],[SEG KEY LY]],'29Dec24_LY'!$A$1:$M$784,7,FALSE)</f>
        <v>5822</v>
      </c>
      <c r="AL102" s="29">
        <f>VLOOKUP(Table1[[#This Row],[SEG KEY]],'22Dec24_TY '!$A$1:$M$786,7,FALSE)</f>
        <v>6162</v>
      </c>
      <c r="AM102" s="29">
        <f>VLOOKUP(Table1[[#This Row],[SEG KEY LY]],'22Dec24_LY '!$A$1:$M$486,7,FALSE)</f>
        <v>4455</v>
      </c>
      <c r="AN102" s="29">
        <f>VLOOKUP(Table1[[#This Row],[SEG KEY]],'15Dec24_TY'!$A$1:$M$786,7,FALSE)</f>
        <v>4710</v>
      </c>
      <c r="AO102" s="29">
        <f>VLOOKUP(Table1[[#This Row],[SEG KEY LY]],'15Dec24_LY'!$A$1:$M$784,7,FALSE)</f>
        <v>3407</v>
      </c>
      <c r="AP102" s="29">
        <f>VLOOKUP(Table1[[#This Row],[SEG KEY]],'08Dec24_TY'!$A$1:$M$786,7,FALSE)</f>
        <v>3788</v>
      </c>
      <c r="AQ102" s="29">
        <f>VLOOKUP(Table1[[#This Row],[SEG KEY LY]],'08Dec24_LY'!$A$1:$M$784,7,FALSE)</f>
        <v>3004</v>
      </c>
      <c r="AR102" s="29">
        <f>VLOOKUP(Table1[[#This Row],[SEG KEY]],'01Dec24_TY'!$A$1:$M$786,7,FALSE)</f>
        <v>3249</v>
      </c>
      <c r="AS102" s="29">
        <f>VLOOKUP(Table1[[#This Row],[SEG KEY LY]],'01Dec24_LY'!$A$1:$M$784,7,FALSE)</f>
        <v>2805</v>
      </c>
      <c r="AT102" s="29">
        <f>VLOOKUP(Table1[[#This Row],[SEG KEY]],'24Nov24_TY'!$A$1:$M$786,7,FALSE)</f>
        <v>2899</v>
      </c>
      <c r="AU102" s="29">
        <f>VLOOKUP(Table1[[#This Row],[SEG KEY LY]],'24Nov24_LY'!$A$1:$M$784,7,FALSE)</f>
        <v>2539</v>
      </c>
      <c r="AV102" s="29">
        <f>VLOOKUP(Table1[[#This Row],[SEG KEY]],'17Nov24_TY'!$A$1:$M$786,7,FALSE)</f>
        <v>2677</v>
      </c>
      <c r="AW102" s="29">
        <f>VLOOKUP(Table1[[#This Row],[SEG KEY LY]],'17Nov24_LY'!$A$1:$M$784,7,FALSE)</f>
        <v>2268</v>
      </c>
      <c r="AX102" s="29">
        <f>VLOOKUP(Table1[[#This Row],[SEG KEY]],'10Nov24_TY   '!$A$1:$K$786,7,FALSE)</f>
        <v>2415</v>
      </c>
      <c r="AY102" s="29">
        <f>VLOOKUP(Table1[[#This Row],[SEG KEY LY]],'10Nov24_LY   '!$A$1:$J$784,7,FALSE)</f>
        <v>1997</v>
      </c>
      <c r="AZ102" s="29">
        <f>IFERROR(VLOOKUP(Table1[[#This Row],[SEG KEY]],'03Nov24_TY   '!$A$1:$J$786,7,FALSE),0)</f>
        <v>2048</v>
      </c>
      <c r="BA102" s="29">
        <f>IFERROR(VLOOKUP(Table1[[#This Row],[SEG KEY LY]],'03Nov24_LY    '!$A$1:$J$784,7,FALSE),0)</f>
        <v>1759</v>
      </c>
    </row>
    <row r="103" spans="1:53" x14ac:dyDescent="0.25">
      <c r="A103" s="52" t="str">
        <f>Table1[[#This Row],[FROM_CITY]]&amp;Table1[[#This Row],[TO_CITY]]&amp;Table1[[#This Row],[Month]]</f>
        <v>CMBMELJan-2025</v>
      </c>
      <c r="B103" s="52" t="str">
        <f>Table1[[#This Row],[FROM_CITY]]&amp;Table1[[#This Row],[TO_CITY]]&amp;Table1[[#This Row],[MonthM_LY]]</f>
        <v>CMBMELJan-2024</v>
      </c>
      <c r="C103" s="44" t="s">
        <v>196</v>
      </c>
      <c r="D103" s="2">
        <v>2025</v>
      </c>
      <c r="E103" s="2" t="s">
        <v>195</v>
      </c>
      <c r="F103" t="s">
        <v>10</v>
      </c>
      <c r="G103" s="2" t="s">
        <v>38</v>
      </c>
      <c r="H103" t="s">
        <v>13</v>
      </c>
      <c r="I103">
        <v>8372</v>
      </c>
      <c r="J103">
        <v>5126272.2800000021</v>
      </c>
      <c r="K103" s="29">
        <f>VLOOKUP(Table1[[#This Row],[SEG KEY]],'29Dec24_TY  '!$A$1:$M$786,11,FALSE)</f>
        <v>70400148</v>
      </c>
      <c r="L103" s="29">
        <f>VLOOKUP(Table1[[#This Row],[SEG KEY LY]],'29Dec24_LY'!$A$1:$M$784,11,FALSE)</f>
        <v>64875435</v>
      </c>
      <c r="M103" s="55">
        <f>VLOOKUP(Table1[[#This Row],[SEG KEY]],'29Dec24_TY  '!$A$1:$M$786,12,FALSE)</f>
        <v>7.2816214534094481E-2</v>
      </c>
      <c r="N103" s="55">
        <f>VLOOKUP(Table1[[#This Row],[SEG KEY LY]],'29Dec24_LY'!$A$1:$M$784,12,FALSE)</f>
        <v>8.0636659469026872E-2</v>
      </c>
      <c r="O103" s="29">
        <f>IFERROR(VLOOKUP(Table1[[#This Row],[SEG KEY LY]],'LY AVG FARE ACT'!$A$1:$G$5000,5,FALSE),0)</f>
        <v>8819</v>
      </c>
      <c r="P103" s="29">
        <f>IFERROR(VLOOKUP(Table1[[#This Row],[SEG KEY LY]],'LY AVG FARE ACT'!$A$1:$F$5000,6,FALSE),0)</f>
        <v>6883497.9646165371</v>
      </c>
      <c r="Q103" s="29">
        <f>IFERROR(VLOOKUP(Table1[[#This Row],[SEG KEY LY]],'LY AVG FARE ACT'!$A$1:$G$5000,7,FALSE),0)</f>
        <v>780.53044161657067</v>
      </c>
      <c r="R103" s="47">
        <f>VLOOKUP(Table1[[#This Row],[SEG KEY]],'29Dec24_TY  '!$A$1:$M$786,13,FALSE)</f>
        <v>612.31154801720049</v>
      </c>
      <c r="S103" s="47">
        <f>VLOOKUP(Table1[[#This Row],[SEG KEY LY]],'29Dec24_LY'!$A$1:$M$784,13,FALSE)</f>
        <v>678.07366947504693</v>
      </c>
      <c r="T103" s="29">
        <f>VLOOKUP(Table1[[#This Row],[SEG KEY]],'22Dec24_TY '!$A$1:$M$786,13,FALSE)</f>
        <v>606.23411563796037</v>
      </c>
      <c r="U103" s="29">
        <f>VLOOKUP(Table1[[#This Row],[SEG KEY LY]],'22Dec24_LY '!$A$2:$M$784,13,FALSE)</f>
        <v>675.87850864263578</v>
      </c>
      <c r="V103" s="29">
        <f>VLOOKUP(Table1[[#This Row],[SEG KEY]],'15Dec24_TY'!$A$1:$M$786,13,FALSE)</f>
        <v>600.73922208121814</v>
      </c>
      <c r="W103" s="29">
        <f>VLOOKUP(Table1[[#This Row],[SEG KEY LY]],'15Dec24_LY'!$A$1:$M$784,13,FALSE)</f>
        <v>673.10765084698176</v>
      </c>
      <c r="X103" s="29">
        <f>VLOOKUP(Table1[[#This Row],[SEG KEY]],'08Dec24_TY'!$A$1:$M$786,13,FALSE)</f>
        <v>596.51380476253087</v>
      </c>
      <c r="Y103" s="29">
        <f>VLOOKUP(Table1[[#This Row],[SEG KEY LY]],'08Dec24_LY'!$A$1:$M$784,13,FALSE)</f>
        <v>671.0435218736186</v>
      </c>
      <c r="Z103" s="29">
        <f>VLOOKUP(Table1[[#This Row],[SEG KEY]],'01Dec24_TY'!$A$1:$M$786,13,FALSE)</f>
        <v>593.98783990011123</v>
      </c>
      <c r="AA103" s="29">
        <f>VLOOKUP(Table1[[#This Row],[SEG KEY LY]],'01Dec24_LY'!$A$1:$M$784,13,FALSE)</f>
        <v>672.08316653756788</v>
      </c>
      <c r="AB103" s="29">
        <f>VLOOKUP(Table1[[#This Row],[SEG KEY]],'24Nov24_TY'!$A$1:$M$786,13,FALSE)</f>
        <v>591.0295921052641</v>
      </c>
      <c r="AC103" s="29">
        <f>VLOOKUP(Table1[[#This Row],[SEG KEY LY]],'24Nov24_LY'!$A$1:$M$784,13,FALSE)</f>
        <v>669.26190648046463</v>
      </c>
      <c r="AD103" s="29">
        <f>VLOOKUP(Table1[[#This Row],[SEG KEY]],'17Nov24_TY'!$A$1:$M$786,13,FALSE)</f>
        <v>587.62205904849384</v>
      </c>
      <c r="AE103" s="29">
        <f>VLOOKUP(Table1[[#This Row],[SEG KEY LY]],'17Nov24_LY'!$A$1:$M$784,13,FALSE)</f>
        <v>666.93798859676917</v>
      </c>
      <c r="AF103" s="29">
        <f>VLOOKUP(Table1[[#This Row],[SEG KEY]],'10Nov24_TY   '!$A$1:$M$786,13,FALSE)</f>
        <v>580.09788809226984</v>
      </c>
      <c r="AG103" s="29">
        <f>VLOOKUP(Table1[[#This Row],[SEG KEY LY]],'10Nov24_LY   '!$A$1:$M$784,13,FALSE)</f>
        <v>663.94156865886896</v>
      </c>
      <c r="AH103" s="29">
        <f>IFERROR(VLOOKUP(Table1[[#This Row],[SEG KEY]],'03Nov24_TY   '!A231:M1016,13,FALSE),0)</f>
        <v>575.22136298876126</v>
      </c>
      <c r="AI103" s="29">
        <f>IFERROR(VLOOKUP(Table1[[#This Row],[SEG KEY LY]],'03Nov24_LY    '!$A$1:$M$784,13,FALSE),0)</f>
        <v>661.12778428501713</v>
      </c>
      <c r="AJ103" s="47">
        <f>VLOOKUP(Table1[[#This Row],[SEG KEY]],'29Dec24_TY  '!$A$1:$M$786,7,FALSE)</f>
        <v>8372</v>
      </c>
      <c r="AK103" s="47">
        <f>VLOOKUP(Table1[[#This Row],[SEG KEY LY]],'29Dec24_LY'!$A$1:$M$784,7,FALSE)</f>
        <v>7715</v>
      </c>
      <c r="AL103" s="29">
        <f>VLOOKUP(Table1[[#This Row],[SEG KEY]],'22Dec24_TY '!$A$1:$M$786,7,FALSE)</f>
        <v>8198</v>
      </c>
      <c r="AM103" s="29">
        <f>VLOOKUP(Table1[[#This Row],[SEG KEY LY]],'22Dec24_LY '!$A$1:$M$486,7,FALSE)</f>
        <v>7463</v>
      </c>
      <c r="AN103" s="29">
        <f>VLOOKUP(Table1[[#This Row],[SEG KEY]],'15Dec24_TY'!$A$1:$M$786,7,FALSE)</f>
        <v>7880</v>
      </c>
      <c r="AO103" s="29">
        <f>VLOOKUP(Table1[[#This Row],[SEG KEY LY]],'15Dec24_LY'!$A$1:$M$784,7,FALSE)</f>
        <v>7143</v>
      </c>
      <c r="AP103" s="29">
        <f>VLOOKUP(Table1[[#This Row],[SEG KEY]],'08Dec24_TY'!$A$1:$M$786,7,FALSE)</f>
        <v>7601</v>
      </c>
      <c r="AQ103" s="29">
        <f>VLOOKUP(Table1[[#This Row],[SEG KEY LY]],'08Dec24_LY'!$A$1:$M$784,7,FALSE)</f>
        <v>6789</v>
      </c>
      <c r="AR103" s="29">
        <f>VLOOKUP(Table1[[#This Row],[SEG KEY]],'01Dec24_TY'!$A$1:$M$786,7,FALSE)</f>
        <v>7208</v>
      </c>
      <c r="AS103" s="29">
        <f>VLOOKUP(Table1[[#This Row],[SEG KEY LY]],'01Dec24_LY'!$A$1:$M$784,7,FALSE)</f>
        <v>6455</v>
      </c>
      <c r="AT103" s="29">
        <f>VLOOKUP(Table1[[#This Row],[SEG KEY]],'24Nov24_TY'!$A$1:$M$786,7,FALSE)</f>
        <v>6840</v>
      </c>
      <c r="AU103" s="29">
        <f>VLOOKUP(Table1[[#This Row],[SEG KEY LY]],'24Nov24_LY'!$A$1:$M$784,7,FALSE)</f>
        <v>6373</v>
      </c>
      <c r="AV103" s="29">
        <f>VLOOKUP(Table1[[#This Row],[SEG KEY]],'17Nov24_TY'!$A$1:$M$786,7,FALSE)</f>
        <v>6537</v>
      </c>
      <c r="AW103" s="29">
        <f>VLOOKUP(Table1[[#This Row],[SEG KEY LY]],'17Nov24_LY'!$A$1:$M$784,7,FALSE)</f>
        <v>6314</v>
      </c>
      <c r="AX103" s="29">
        <f>VLOOKUP(Table1[[#This Row],[SEG KEY]],'10Nov24_TY   '!$A$1:$K$786,7,FALSE)</f>
        <v>6416</v>
      </c>
      <c r="AY103" s="29">
        <f>VLOOKUP(Table1[[#This Row],[SEG KEY LY]],'10Nov24_LY   '!$A$1:$J$784,7,FALSE)</f>
        <v>6241</v>
      </c>
      <c r="AZ103" s="29">
        <f>IFERROR(VLOOKUP(Table1[[#This Row],[SEG KEY]],'03Nov24_TY   '!$A$1:$J$786,7,FALSE),0)</f>
        <v>6317</v>
      </c>
      <c r="BA103" s="29">
        <f>IFERROR(VLOOKUP(Table1[[#This Row],[SEG KEY LY]],'03Nov24_LY    '!$A$1:$J$784,7,FALSE),0)</f>
        <v>6147</v>
      </c>
    </row>
    <row r="104" spans="1:53" x14ac:dyDescent="0.25">
      <c r="A104" s="52" t="str">
        <f>Table1[[#This Row],[FROM_CITY]]&amp;Table1[[#This Row],[TO_CITY]]&amp;Table1[[#This Row],[Month]]</f>
        <v>CMBMLEJan-2025</v>
      </c>
      <c r="B104" s="52" t="str">
        <f>Table1[[#This Row],[FROM_CITY]]&amp;Table1[[#This Row],[TO_CITY]]&amp;Table1[[#This Row],[MonthM_LY]]</f>
        <v>CMBMLEJan-2024</v>
      </c>
      <c r="C104" s="44" t="s">
        <v>196</v>
      </c>
      <c r="D104" s="2">
        <v>2025</v>
      </c>
      <c r="E104" s="2" t="s">
        <v>195</v>
      </c>
      <c r="F104" t="s">
        <v>10</v>
      </c>
      <c r="G104" s="2" t="s">
        <v>39</v>
      </c>
      <c r="H104" t="s">
        <v>15</v>
      </c>
      <c r="I104">
        <v>11745</v>
      </c>
      <c r="J104">
        <v>1167532.1399999994</v>
      </c>
      <c r="K104" s="29">
        <f>VLOOKUP(Table1[[#This Row],[SEG KEY]],'29Dec24_TY  '!$A$1:$M$786,11,FALSE)</f>
        <v>9020160</v>
      </c>
      <c r="L104" s="29">
        <f>VLOOKUP(Table1[[#This Row],[SEG KEY LY]],'29Dec24_LY'!$A$1:$M$784,11,FALSE)</f>
        <v>8028672</v>
      </c>
      <c r="M104" s="55">
        <f>VLOOKUP(Table1[[#This Row],[SEG KEY]],'29Dec24_TY  '!$A$1:$M$786,12,FALSE)</f>
        <v>0.12943585701362276</v>
      </c>
      <c r="N104" s="55">
        <f>VLOOKUP(Table1[[#This Row],[SEG KEY LY]],'29Dec24_LY'!$A$1:$M$784,12,FALSE)</f>
        <v>0.12476447661580889</v>
      </c>
      <c r="O104" s="29">
        <f>IFERROR(VLOOKUP(Table1[[#This Row],[SEG KEY LY]],'LY AVG FARE ACT'!$A$1:$G$5000,5,FALSE),0)</f>
        <v>15868</v>
      </c>
      <c r="P104" s="29">
        <f>IFERROR(VLOOKUP(Table1[[#This Row],[SEG KEY LY]],'LY AVG FARE ACT'!$A$1:$F$5000,6,FALSE),0)</f>
        <v>1625480.2405076697</v>
      </c>
      <c r="Q104" s="29">
        <f>IFERROR(VLOOKUP(Table1[[#This Row],[SEG KEY LY]],'LY AVG FARE ACT'!$A$1:$G$5000,7,FALSE),0)</f>
        <v>102.43762544162274</v>
      </c>
      <c r="R104" s="47">
        <f>VLOOKUP(Table1[[#This Row],[SEG KEY]],'29Dec24_TY  '!$A$1:$M$786,13,FALSE)</f>
        <v>99.406738186462277</v>
      </c>
      <c r="S104" s="47">
        <f>VLOOKUP(Table1[[#This Row],[SEG KEY LY]],'29Dec24_LY'!$A$1:$M$784,13,FALSE)</f>
        <v>95.819118040941234</v>
      </c>
      <c r="T104" s="29">
        <f>VLOOKUP(Table1[[#This Row],[SEG KEY]],'22Dec24_TY '!$A$1:$M$786,13,FALSE)</f>
        <v>99.763056312870219</v>
      </c>
      <c r="U104" s="29">
        <f>VLOOKUP(Table1[[#This Row],[SEG KEY LY]],'22Dec24_LY '!$A$2:$M$784,13,FALSE)</f>
        <v>96.057959205815223</v>
      </c>
      <c r="V104" s="29">
        <f>VLOOKUP(Table1[[#This Row],[SEG KEY]],'15Dec24_TY'!$A$1:$M$786,13,FALSE)</f>
        <v>100.21912831905229</v>
      </c>
      <c r="W104" s="29">
        <f>VLOOKUP(Table1[[#This Row],[SEG KEY LY]],'15Dec24_LY'!$A$1:$M$784,13,FALSE)</f>
        <v>95.901454522517867</v>
      </c>
      <c r="X104" s="29">
        <f>VLOOKUP(Table1[[#This Row],[SEG KEY]],'08Dec24_TY'!$A$1:$M$786,13,FALSE)</f>
        <v>100.67846816435816</v>
      </c>
      <c r="Y104" s="29">
        <f>VLOOKUP(Table1[[#This Row],[SEG KEY LY]],'08Dec24_LY'!$A$1:$M$784,13,FALSE)</f>
        <v>96.170693853601293</v>
      </c>
      <c r="Z104" s="29">
        <f>VLOOKUP(Table1[[#This Row],[SEG KEY]],'01Dec24_TY'!$A$1:$M$786,13,FALSE)</f>
        <v>101.00493333333334</v>
      </c>
      <c r="AA104" s="29">
        <f>VLOOKUP(Table1[[#This Row],[SEG KEY LY]],'01Dec24_LY'!$A$1:$M$784,13,FALSE)</f>
        <v>95.218749380472502</v>
      </c>
      <c r="AB104" s="29">
        <f>VLOOKUP(Table1[[#This Row],[SEG KEY]],'24Nov24_TY'!$A$1:$M$786,13,FALSE)</f>
        <v>103.05913002512568</v>
      </c>
      <c r="AC104" s="29">
        <f>VLOOKUP(Table1[[#This Row],[SEG KEY LY]],'24Nov24_LY'!$A$1:$M$784,13,FALSE)</f>
        <v>96.363077668022484</v>
      </c>
      <c r="AD104" s="29">
        <f>VLOOKUP(Table1[[#This Row],[SEG KEY]],'17Nov24_TY'!$A$1:$M$786,13,FALSE)</f>
        <v>103.06026716206657</v>
      </c>
      <c r="AE104" s="29">
        <f>VLOOKUP(Table1[[#This Row],[SEG KEY LY]],'17Nov24_LY'!$A$1:$M$784,13,FALSE)</f>
        <v>97.336188925081416</v>
      </c>
      <c r="AF104" s="29">
        <f>VLOOKUP(Table1[[#This Row],[SEG KEY]],'10Nov24_TY   '!$A$1:$M$786,13,FALSE)</f>
        <v>103.4243288590603</v>
      </c>
      <c r="AG104" s="29">
        <f>VLOOKUP(Table1[[#This Row],[SEG KEY LY]],'10Nov24_LY   '!$A$1:$M$784,13,FALSE)</f>
        <v>96.622240889118629</v>
      </c>
      <c r="AH104" s="29">
        <f>IFERROR(VLOOKUP(Table1[[#This Row],[SEG KEY]],'03Nov24_TY   '!A232:M1017,13,FALSE),0)</f>
        <v>105.05816266424999</v>
      </c>
      <c r="AI104" s="29">
        <f>IFERROR(VLOOKUP(Table1[[#This Row],[SEG KEY LY]],'03Nov24_LY    '!$A$1:$M$784,13,FALSE),0)</f>
        <v>96.811736593498139</v>
      </c>
      <c r="AJ104" s="47">
        <f>VLOOKUP(Table1[[#This Row],[SEG KEY]],'29Dec24_TY  '!$A$1:$M$786,7,FALSE)</f>
        <v>11745</v>
      </c>
      <c r="AK104" s="47">
        <f>VLOOKUP(Table1[[#This Row],[SEG KEY LY]],'29Dec24_LY'!$A$1:$M$784,7,FALSE)</f>
        <v>10454</v>
      </c>
      <c r="AL104" s="29">
        <f>VLOOKUP(Table1[[#This Row],[SEG KEY]],'22Dec24_TY '!$A$1:$M$786,7,FALSE)</f>
        <v>10637</v>
      </c>
      <c r="AM104" s="29">
        <f>VLOOKUP(Table1[[#This Row],[SEG KEY LY]],'22Dec24_LY '!$A$1:$M$486,7,FALSE)</f>
        <v>9217</v>
      </c>
      <c r="AN104" s="29">
        <f>VLOOKUP(Table1[[#This Row],[SEG KEY]],'15Dec24_TY'!$A$1:$M$786,7,FALSE)</f>
        <v>9453</v>
      </c>
      <c r="AO104" s="29">
        <f>VLOOKUP(Table1[[#This Row],[SEG KEY LY]],'15Dec24_LY'!$A$1:$M$784,7,FALSE)</f>
        <v>7927</v>
      </c>
      <c r="AP104" s="29">
        <f>VLOOKUP(Table1[[#This Row],[SEG KEY]],'08Dec24_TY'!$A$1:$M$786,7,FALSE)</f>
        <v>8591</v>
      </c>
      <c r="AQ104" s="29">
        <f>VLOOKUP(Table1[[#This Row],[SEG KEY LY]],'08Dec24_LY'!$A$1:$M$784,7,FALSE)</f>
        <v>6817</v>
      </c>
      <c r="AR104" s="29">
        <f>VLOOKUP(Table1[[#This Row],[SEG KEY]],'01Dec24_TY'!$A$1:$M$786,7,FALSE)</f>
        <v>7425</v>
      </c>
      <c r="AS104" s="29">
        <f>VLOOKUP(Table1[[#This Row],[SEG KEY LY]],'01Dec24_LY'!$A$1:$M$784,7,FALSE)</f>
        <v>6053</v>
      </c>
      <c r="AT104" s="29">
        <f>VLOOKUP(Table1[[#This Row],[SEG KEY]],'24Nov24_TY'!$A$1:$M$786,7,FALSE)</f>
        <v>6368</v>
      </c>
      <c r="AU104" s="29">
        <f>VLOOKUP(Table1[[#This Row],[SEG KEY LY]],'24Nov24_LY'!$A$1:$M$784,7,FALSE)</f>
        <v>5163</v>
      </c>
      <c r="AV104" s="29">
        <f>VLOOKUP(Table1[[#This Row],[SEG KEY]],'17Nov24_TY'!$A$1:$M$786,7,FALSE)</f>
        <v>5652</v>
      </c>
      <c r="AW104" s="29">
        <f>VLOOKUP(Table1[[#This Row],[SEG KEY LY]],'17Nov24_LY'!$A$1:$M$784,7,FALSE)</f>
        <v>4298</v>
      </c>
      <c r="AX104" s="29">
        <f>VLOOKUP(Table1[[#This Row],[SEG KEY]],'10Nov24_TY   '!$A$1:$K$786,7,FALSE)</f>
        <v>5066</v>
      </c>
      <c r="AY104" s="29">
        <f>VLOOKUP(Table1[[#This Row],[SEG KEY LY]],'10Nov24_LY   '!$A$1:$J$784,7,FALSE)</f>
        <v>3869</v>
      </c>
      <c r="AZ104" s="29">
        <f>IFERROR(VLOOKUP(Table1[[#This Row],[SEG KEY]],'03Nov24_TY   '!$A$1:$J$786,7,FALSE),0)</f>
        <v>4414</v>
      </c>
      <c r="BA104" s="29">
        <f>IFERROR(VLOOKUP(Table1[[#This Row],[SEG KEY LY]],'03Nov24_LY    '!$A$1:$J$784,7,FALSE),0)</f>
        <v>3599</v>
      </c>
    </row>
    <row r="105" spans="1:53" x14ac:dyDescent="0.25">
      <c r="A105" s="52" t="str">
        <f>Table1[[#This Row],[FROM_CITY]]&amp;Table1[[#This Row],[TO_CITY]]&amp;Table1[[#This Row],[Month]]</f>
        <v>CMBNRTJan-2025</v>
      </c>
      <c r="B105" s="52" t="str">
        <f>Table1[[#This Row],[FROM_CITY]]&amp;Table1[[#This Row],[TO_CITY]]&amp;Table1[[#This Row],[MonthM_LY]]</f>
        <v>CMBNRTJan-2024</v>
      </c>
      <c r="C105" s="44" t="s">
        <v>196</v>
      </c>
      <c r="D105" s="2">
        <v>2025</v>
      </c>
      <c r="E105" s="2" t="s">
        <v>195</v>
      </c>
      <c r="F105" t="s">
        <v>10</v>
      </c>
      <c r="G105" s="2" t="s">
        <v>40</v>
      </c>
      <c r="H105" t="s">
        <v>13</v>
      </c>
      <c r="I105">
        <v>3422</v>
      </c>
      <c r="J105">
        <v>1384859.0299999993</v>
      </c>
      <c r="K105" s="29">
        <f>VLOOKUP(Table1[[#This Row],[SEG KEY]],'29Dec24_TY  '!$A$1:$M$786,11,FALSE)</f>
        <v>23488608</v>
      </c>
      <c r="L105" s="29">
        <f>VLOOKUP(Table1[[#This Row],[SEG KEY LY]],'29Dec24_LY'!$A$1:$M$784,11,FALSE)</f>
        <v>26858832</v>
      </c>
      <c r="M105" s="55">
        <f>VLOOKUP(Table1[[#This Row],[SEG KEY]],'29Dec24_TY  '!$A$1:$M$786,12,FALSE)</f>
        <v>5.8958752685557156E-2</v>
      </c>
      <c r="N105" s="55">
        <f>VLOOKUP(Table1[[#This Row],[SEG KEY LY]],'29Dec24_LY'!$A$1:$M$784,12,FALSE)</f>
        <v>6.2342905305785408E-2</v>
      </c>
      <c r="O105" s="29">
        <f>IFERROR(VLOOKUP(Table1[[#This Row],[SEG KEY LY]],'LY AVG FARE ACT'!$A$1:$G$5000,5,FALSE),0)</f>
        <v>4408</v>
      </c>
      <c r="P105" s="29">
        <f>IFERROR(VLOOKUP(Table1[[#This Row],[SEG KEY LY]],'LY AVG FARE ACT'!$A$1:$F$5000,6,FALSE),0)</f>
        <v>2121999.8191717356</v>
      </c>
      <c r="Q105" s="29">
        <f>IFERROR(VLOOKUP(Table1[[#This Row],[SEG KEY LY]],'LY AVG FARE ACT'!$A$1:$G$5000,7,FALSE),0)</f>
        <v>481.39741814240824</v>
      </c>
      <c r="R105" s="47">
        <f>VLOOKUP(Table1[[#This Row],[SEG KEY]],'29Dec24_TY  '!$A$1:$M$786,13,FALSE)</f>
        <v>404.6928784336643</v>
      </c>
      <c r="S105" s="47">
        <f>VLOOKUP(Table1[[#This Row],[SEG KEY LY]],'29Dec24_LY'!$A$1:$M$784,13,FALSE)</f>
        <v>427.92170201891105</v>
      </c>
      <c r="T105" s="29">
        <f>VLOOKUP(Table1[[#This Row],[SEG KEY]],'22Dec24_TY '!$A$1:$M$786,13,FALSE)</f>
        <v>411.3835794871793</v>
      </c>
      <c r="U105" s="29">
        <f>VLOOKUP(Table1[[#This Row],[SEG KEY LY]],'22Dec24_LY '!$A$2:$M$784,13,FALSE)</f>
        <v>428.13038079470192</v>
      </c>
      <c r="V105" s="29">
        <f>VLOOKUP(Table1[[#This Row],[SEG KEY]],'15Dec24_TY'!$A$1:$M$786,13,FALSE)</f>
        <v>425.02362977867193</v>
      </c>
      <c r="W105" s="29">
        <f>VLOOKUP(Table1[[#This Row],[SEG KEY LY]],'15Dec24_LY'!$A$1:$M$784,13,FALSE)</f>
        <v>433.01693497474764</v>
      </c>
      <c r="X105" s="29">
        <f>VLOOKUP(Table1[[#This Row],[SEG KEY]],'08Dec24_TY'!$A$1:$M$786,13,FALSE)</f>
        <v>431.73072524407257</v>
      </c>
      <c r="Y105" s="29">
        <f>VLOOKUP(Table1[[#This Row],[SEG KEY LY]],'08Dec24_LY'!$A$1:$M$784,13,FALSE)</f>
        <v>426.76108896797166</v>
      </c>
      <c r="Z105" s="29">
        <f>VLOOKUP(Table1[[#This Row],[SEG KEY]],'01Dec24_TY'!$A$1:$M$786,13,FALSE)</f>
        <v>425.89551156812337</v>
      </c>
      <c r="AA105" s="29">
        <f>VLOOKUP(Table1[[#This Row],[SEG KEY LY]],'01Dec24_LY'!$A$1:$M$784,13,FALSE)</f>
        <v>426.75493328100481</v>
      </c>
      <c r="AB105" s="29">
        <f>VLOOKUP(Table1[[#This Row],[SEG KEY]],'24Nov24_TY'!$A$1:$M$786,13,FALSE)</f>
        <v>422.97067048710585</v>
      </c>
      <c r="AC105" s="29">
        <f>VLOOKUP(Table1[[#This Row],[SEG KEY LY]],'24Nov24_LY'!$A$1:$M$784,13,FALSE)</f>
        <v>424.80337025990622</v>
      </c>
      <c r="AD105" s="29">
        <f>VLOOKUP(Table1[[#This Row],[SEG KEY]],'17Nov24_TY'!$A$1:$M$786,13,FALSE)</f>
        <v>401.26783552631571</v>
      </c>
      <c r="AE105" s="29">
        <f>VLOOKUP(Table1[[#This Row],[SEG KEY LY]],'17Nov24_LY'!$A$1:$M$784,13,FALSE)</f>
        <v>415.53791972589329</v>
      </c>
      <c r="AF105" s="29">
        <f>VLOOKUP(Table1[[#This Row],[SEG KEY]],'10Nov24_TY   '!$A$1:$M$786,13,FALSE)</f>
        <v>395.90907786885225</v>
      </c>
      <c r="AG105" s="29">
        <f>VLOOKUP(Table1[[#This Row],[SEG KEY LY]],'10Nov24_LY   '!$A$1:$M$784,13,FALSE)</f>
        <v>409.56292274446258</v>
      </c>
      <c r="AH105" s="29">
        <f>IFERROR(VLOOKUP(Table1[[#This Row],[SEG KEY]],'03Nov24_TY   '!A233:M1018,13,FALSE),0)</f>
        <v>392.99129213483138</v>
      </c>
      <c r="AI105" s="29">
        <f>IFERROR(VLOOKUP(Table1[[#This Row],[SEG KEY LY]],'03Nov24_LY    '!$A$1:$M$784,13,FALSE),0)</f>
        <v>411.30476274165227</v>
      </c>
      <c r="AJ105" s="47">
        <f>VLOOKUP(Table1[[#This Row],[SEG KEY]],'29Dec24_TY  '!$A$1:$M$786,7,FALSE)</f>
        <v>3422</v>
      </c>
      <c r="AK105" s="47">
        <f>VLOOKUP(Table1[[#This Row],[SEG KEY LY]],'29Dec24_LY'!$A$1:$M$784,7,FALSE)</f>
        <v>3913</v>
      </c>
      <c r="AL105" s="29">
        <f>VLOOKUP(Table1[[#This Row],[SEG KEY]],'22Dec24_TY '!$A$1:$M$786,7,FALSE)</f>
        <v>2925</v>
      </c>
      <c r="AM105" s="29">
        <f>VLOOKUP(Table1[[#This Row],[SEG KEY LY]],'22Dec24_LY '!$A$1:$M$486,7,FALSE)</f>
        <v>3624</v>
      </c>
      <c r="AN105" s="29">
        <f>VLOOKUP(Table1[[#This Row],[SEG KEY]],'15Dec24_TY'!$A$1:$M$786,7,FALSE)</f>
        <v>2485</v>
      </c>
      <c r="AO105" s="29">
        <f>VLOOKUP(Table1[[#This Row],[SEG KEY LY]],'15Dec24_LY'!$A$1:$M$784,7,FALSE)</f>
        <v>3168</v>
      </c>
      <c r="AP105" s="29">
        <f>VLOOKUP(Table1[[#This Row],[SEG KEY]],'08Dec24_TY'!$A$1:$M$786,7,FALSE)</f>
        <v>2151</v>
      </c>
      <c r="AQ105" s="29">
        <f>VLOOKUP(Table1[[#This Row],[SEG KEY LY]],'08Dec24_LY'!$A$1:$M$784,7,FALSE)</f>
        <v>2810</v>
      </c>
      <c r="AR105" s="29">
        <f>VLOOKUP(Table1[[#This Row],[SEG KEY]],'01Dec24_TY'!$A$1:$M$786,7,FALSE)</f>
        <v>1945</v>
      </c>
      <c r="AS105" s="29">
        <f>VLOOKUP(Table1[[#This Row],[SEG KEY LY]],'01Dec24_LY'!$A$1:$M$784,7,FALSE)</f>
        <v>2548</v>
      </c>
      <c r="AT105" s="29">
        <f>VLOOKUP(Table1[[#This Row],[SEG KEY]],'24Nov24_TY'!$A$1:$M$786,7,FALSE)</f>
        <v>1745</v>
      </c>
      <c r="AU105" s="29">
        <f>VLOOKUP(Table1[[#This Row],[SEG KEY LY]],'24Nov24_LY'!$A$1:$M$784,7,FALSE)</f>
        <v>2347</v>
      </c>
      <c r="AV105" s="29">
        <f>VLOOKUP(Table1[[#This Row],[SEG KEY]],'17Nov24_TY'!$A$1:$M$786,7,FALSE)</f>
        <v>1520</v>
      </c>
      <c r="AW105" s="29">
        <f>VLOOKUP(Table1[[#This Row],[SEG KEY LY]],'17Nov24_LY'!$A$1:$M$784,7,FALSE)</f>
        <v>2043</v>
      </c>
      <c r="AX105" s="29">
        <f>VLOOKUP(Table1[[#This Row],[SEG KEY]],'10Nov24_TY   '!$A$1:$K$786,7,FALSE)</f>
        <v>1464</v>
      </c>
      <c r="AY105" s="29">
        <f>VLOOKUP(Table1[[#This Row],[SEG KEY LY]],'10Nov24_LY   '!$A$1:$J$784,7,FALSE)</f>
        <v>1851</v>
      </c>
      <c r="AZ105" s="29">
        <f>IFERROR(VLOOKUP(Table1[[#This Row],[SEG KEY]],'03Nov24_TY   '!$A$1:$J$786,7,FALSE),0)</f>
        <v>1424</v>
      </c>
      <c r="BA105" s="29">
        <f>IFERROR(VLOOKUP(Table1[[#This Row],[SEG KEY LY]],'03Nov24_LY    '!$A$1:$J$784,7,FALSE),0)</f>
        <v>1707</v>
      </c>
    </row>
    <row r="106" spans="1:53" x14ac:dyDescent="0.25">
      <c r="A106" s="52" t="str">
        <f>Table1[[#This Row],[FROM_CITY]]&amp;Table1[[#This Row],[TO_CITY]]&amp;Table1[[#This Row],[Month]]</f>
        <v>CMBRUHJan-2025</v>
      </c>
      <c r="B106" s="52" t="str">
        <f>Table1[[#This Row],[FROM_CITY]]&amp;Table1[[#This Row],[TO_CITY]]&amp;Table1[[#This Row],[MonthM_LY]]</f>
        <v>CMBRUHJan-2024</v>
      </c>
      <c r="C106" s="44" t="s">
        <v>196</v>
      </c>
      <c r="D106" s="2">
        <v>2025</v>
      </c>
      <c r="E106" s="2" t="s">
        <v>195</v>
      </c>
      <c r="F106" t="s">
        <v>10</v>
      </c>
      <c r="G106" s="2" t="s">
        <v>41</v>
      </c>
      <c r="H106" t="s">
        <v>11</v>
      </c>
      <c r="I106">
        <v>3479</v>
      </c>
      <c r="J106">
        <v>864322.64</v>
      </c>
      <c r="K106" s="29">
        <f>VLOOKUP(Table1[[#This Row],[SEG KEY]],'29Dec24_TY  '!$A$1:$M$786,11,FALSE)</f>
        <v>14072555</v>
      </c>
      <c r="L106" s="29">
        <f>VLOOKUP(Table1[[#This Row],[SEG KEY LY]],'29Dec24_LY'!$A$1:$M$784,11,FALSE)</f>
        <v>13012765</v>
      </c>
      <c r="M106" s="55">
        <f>VLOOKUP(Table1[[#This Row],[SEG KEY]],'29Dec24_TY  '!$A$1:$M$786,12,FALSE)</f>
        <v>6.141902731948818E-2</v>
      </c>
      <c r="N106" s="55">
        <f>VLOOKUP(Table1[[#This Row],[SEG KEY LY]],'29Dec24_LY'!$A$1:$M$784,12,FALSE)</f>
        <v>6.1672224926831457E-2</v>
      </c>
      <c r="O106" s="29">
        <f>IFERROR(VLOOKUP(Table1[[#This Row],[SEG KEY LY]],'LY AVG FARE ACT'!$A$1:$G$5000,5,FALSE),0)</f>
        <v>7802</v>
      </c>
      <c r="P106" s="29">
        <f>IFERROR(VLOOKUP(Table1[[#This Row],[SEG KEY LY]],'LY AVG FARE ACT'!$A$1:$F$5000,6,FALSE),0)</f>
        <v>1785423.7080384297</v>
      </c>
      <c r="Q106" s="29">
        <f>IFERROR(VLOOKUP(Table1[[#This Row],[SEG KEY LY]],'LY AVG FARE ACT'!$A$1:$G$5000,7,FALSE),0)</f>
        <v>228.84179800543831</v>
      </c>
      <c r="R106" s="47">
        <f>VLOOKUP(Table1[[#This Row],[SEG KEY]],'29Dec24_TY  '!$A$1:$M$786,13,FALSE)</f>
        <v>248.4399655073297</v>
      </c>
      <c r="S106" s="47">
        <f>VLOOKUP(Table1[[#This Row],[SEG KEY LY]],'29Dec24_LY'!$A$1:$M$784,13,FALSE)</f>
        <v>249.46414982903323</v>
      </c>
      <c r="T106" s="29">
        <f>VLOOKUP(Table1[[#This Row],[SEG KEY]],'22Dec24_TY '!$A$1:$M$786,13,FALSE)</f>
        <v>243.20672859986732</v>
      </c>
      <c r="U106" s="29">
        <f>VLOOKUP(Table1[[#This Row],[SEG KEY LY]],'22Dec24_LY '!$A$2:$M$784,13,FALSE)</f>
        <v>261.86828385522585</v>
      </c>
      <c r="V106" s="29">
        <f>VLOOKUP(Table1[[#This Row],[SEG KEY]],'15Dec24_TY'!$A$1:$M$786,13,FALSE)</f>
        <v>244.26840047393355</v>
      </c>
      <c r="W106" s="29">
        <f>VLOOKUP(Table1[[#This Row],[SEG KEY LY]],'15Dec24_LY'!$A$1:$M$784,13,FALSE)</f>
        <v>272.10279695431467</v>
      </c>
      <c r="X106" s="29">
        <f>VLOOKUP(Table1[[#This Row],[SEG KEY]],'08Dec24_TY'!$A$1:$M$786,13,FALSE)</f>
        <v>243.47774545454547</v>
      </c>
      <c r="Y106" s="29">
        <f>VLOOKUP(Table1[[#This Row],[SEG KEY LY]],'08Dec24_LY'!$A$1:$M$784,13,FALSE)</f>
        <v>279.41823494335125</v>
      </c>
      <c r="Z106" s="29">
        <f>VLOOKUP(Table1[[#This Row],[SEG KEY]],'01Dec24_TY'!$A$1:$M$786,13,FALSE)</f>
        <v>242.82158929546716</v>
      </c>
      <c r="AA106" s="29">
        <f>VLOOKUP(Table1[[#This Row],[SEG KEY LY]],'01Dec24_LY'!$A$1:$M$784,13,FALSE)</f>
        <v>281.08535298149434</v>
      </c>
      <c r="AB106" s="29">
        <f>VLOOKUP(Table1[[#This Row],[SEG KEY]],'24Nov24_TY'!$A$1:$M$786,13,FALSE)</f>
        <v>244.4488528678306</v>
      </c>
      <c r="AC106" s="29">
        <f>VLOOKUP(Table1[[#This Row],[SEG KEY LY]],'24Nov24_LY'!$A$1:$M$784,13,FALSE)</f>
        <v>279.6567430830039</v>
      </c>
      <c r="AD106" s="29">
        <f>VLOOKUP(Table1[[#This Row],[SEG KEY]],'17Nov24_TY'!$A$1:$M$786,13,FALSE)</f>
        <v>244.49669314079438</v>
      </c>
      <c r="AE106" s="29">
        <f>VLOOKUP(Table1[[#This Row],[SEG KEY LY]],'17Nov24_LY'!$A$1:$M$784,13,FALSE)</f>
        <v>282.92153917050666</v>
      </c>
      <c r="AF106" s="29">
        <f>VLOOKUP(Table1[[#This Row],[SEG KEY]],'10Nov24_TY   '!$A$1:$M$786,13,FALSE)</f>
        <v>251.98947186147183</v>
      </c>
      <c r="AG106" s="29">
        <f>VLOOKUP(Table1[[#This Row],[SEG KEY LY]],'10Nov24_LY   '!$A$1:$M$784,13,FALSE)</f>
        <v>282.52899894625909</v>
      </c>
      <c r="AH106" s="29">
        <f>IFERROR(VLOOKUP(Table1[[#This Row],[SEG KEY]],'03Nov24_TY   '!A234:M1019,13,FALSE),0)</f>
        <v>254.15808777429464</v>
      </c>
      <c r="AI106" s="29">
        <f>IFERROR(VLOOKUP(Table1[[#This Row],[SEG KEY LY]],'03Nov24_LY    '!$A$1:$M$784,13,FALSE),0)</f>
        <v>284.90650632911371</v>
      </c>
      <c r="AJ106" s="47">
        <f>VLOOKUP(Table1[[#This Row],[SEG KEY]],'29Dec24_TY  '!$A$1:$M$786,7,FALSE)</f>
        <v>3479</v>
      </c>
      <c r="AK106" s="47">
        <f>VLOOKUP(Table1[[#This Row],[SEG KEY LY]],'29Dec24_LY'!$A$1:$M$784,7,FALSE)</f>
        <v>3217</v>
      </c>
      <c r="AL106" s="29">
        <f>VLOOKUP(Table1[[#This Row],[SEG KEY]],'22Dec24_TY '!$A$1:$M$786,7,FALSE)</f>
        <v>3014</v>
      </c>
      <c r="AM106" s="29">
        <f>VLOOKUP(Table1[[#This Row],[SEG KEY LY]],'22Dec24_LY '!$A$1:$M$486,7,FALSE)</f>
        <v>2459</v>
      </c>
      <c r="AN106" s="29">
        <f>VLOOKUP(Table1[[#This Row],[SEG KEY]],'15Dec24_TY'!$A$1:$M$786,7,FALSE)</f>
        <v>2532</v>
      </c>
      <c r="AO106" s="29">
        <f>VLOOKUP(Table1[[#This Row],[SEG KEY LY]],'15Dec24_LY'!$A$1:$M$784,7,FALSE)</f>
        <v>1970</v>
      </c>
      <c r="AP106" s="29">
        <f>VLOOKUP(Table1[[#This Row],[SEG KEY]],'08Dec24_TY'!$A$1:$M$786,7,FALSE)</f>
        <v>2200</v>
      </c>
      <c r="AQ106" s="29">
        <f>VLOOKUP(Table1[[#This Row],[SEG KEY LY]],'08Dec24_LY'!$A$1:$M$784,7,FALSE)</f>
        <v>1677</v>
      </c>
      <c r="AR106" s="29">
        <f>VLOOKUP(Table1[[#This Row],[SEG KEY]],'01Dec24_TY'!$A$1:$M$786,7,FALSE)</f>
        <v>1831</v>
      </c>
      <c r="AS106" s="29">
        <f>VLOOKUP(Table1[[#This Row],[SEG KEY LY]],'01Dec24_LY'!$A$1:$M$784,7,FALSE)</f>
        <v>1459</v>
      </c>
      <c r="AT106" s="29">
        <f>VLOOKUP(Table1[[#This Row],[SEG KEY]],'24Nov24_TY'!$A$1:$M$786,7,FALSE)</f>
        <v>1604</v>
      </c>
      <c r="AU106" s="29">
        <f>VLOOKUP(Table1[[#This Row],[SEG KEY LY]],'24Nov24_LY'!$A$1:$M$784,7,FALSE)</f>
        <v>1265</v>
      </c>
      <c r="AV106" s="29">
        <f>VLOOKUP(Table1[[#This Row],[SEG KEY]],'17Nov24_TY'!$A$1:$M$786,7,FALSE)</f>
        <v>1385</v>
      </c>
      <c r="AW106" s="29">
        <f>VLOOKUP(Table1[[#This Row],[SEG KEY LY]],'17Nov24_LY'!$A$1:$M$784,7,FALSE)</f>
        <v>1085</v>
      </c>
      <c r="AX106" s="29">
        <f>VLOOKUP(Table1[[#This Row],[SEG KEY]],'10Nov24_TY   '!$A$1:$K$786,7,FALSE)</f>
        <v>1155</v>
      </c>
      <c r="AY106" s="29">
        <f>VLOOKUP(Table1[[#This Row],[SEG KEY LY]],'10Nov24_LY   '!$A$1:$J$784,7,FALSE)</f>
        <v>949</v>
      </c>
      <c r="AZ106" s="29">
        <f>IFERROR(VLOOKUP(Table1[[#This Row],[SEG KEY]],'03Nov24_TY   '!$A$1:$J$786,7,FALSE),0)</f>
        <v>957</v>
      </c>
      <c r="BA106" s="29">
        <f>IFERROR(VLOOKUP(Table1[[#This Row],[SEG KEY LY]],'03Nov24_LY    '!$A$1:$J$784,7,FALSE),0)</f>
        <v>790</v>
      </c>
    </row>
    <row r="107" spans="1:53" x14ac:dyDescent="0.25">
      <c r="A107" s="52" t="str">
        <f>Table1[[#This Row],[FROM_CITY]]&amp;Table1[[#This Row],[TO_CITY]]&amp;Table1[[#This Row],[Month]]</f>
        <v>CMBSINJan-2025</v>
      </c>
      <c r="B107" s="52" t="str">
        <f>Table1[[#This Row],[FROM_CITY]]&amp;Table1[[#This Row],[TO_CITY]]&amp;Table1[[#This Row],[MonthM_LY]]</f>
        <v>CMBSINJan-2024</v>
      </c>
      <c r="C107" s="44" t="s">
        <v>196</v>
      </c>
      <c r="D107" s="2">
        <v>2025</v>
      </c>
      <c r="E107" s="2" t="s">
        <v>195</v>
      </c>
      <c r="F107" t="s">
        <v>10</v>
      </c>
      <c r="G107" s="2" t="s">
        <v>42</v>
      </c>
      <c r="H107" t="s">
        <v>13</v>
      </c>
      <c r="I107">
        <v>2430</v>
      </c>
      <c r="J107">
        <v>628528.97999999963</v>
      </c>
      <c r="K107" s="29">
        <f>VLOOKUP(Table1[[#This Row],[SEG KEY]],'29Dec24_TY  '!$A$1:$M$786,11,FALSE)</f>
        <v>6680070</v>
      </c>
      <c r="L107" s="29">
        <f>VLOOKUP(Table1[[#This Row],[SEG KEY LY]],'29Dec24_LY'!$A$1:$M$784,11,FALSE)</f>
        <v>9382337</v>
      </c>
      <c r="M107" s="55">
        <f>VLOOKUP(Table1[[#This Row],[SEG KEY]],'29Dec24_TY  '!$A$1:$M$786,12,FALSE)</f>
        <v>9.4090178695732177E-2</v>
      </c>
      <c r="N107" s="55">
        <f>VLOOKUP(Table1[[#This Row],[SEG KEY LY]],'29Dec24_LY'!$A$1:$M$784,12,FALSE)</f>
        <v>9.4080151885399116E-2</v>
      </c>
      <c r="O107" s="29">
        <f>IFERROR(VLOOKUP(Table1[[#This Row],[SEG KEY LY]],'LY AVG FARE ACT'!$A$1:$G$5000,5,FALSE),0)</f>
        <v>8432</v>
      </c>
      <c r="P107" s="29">
        <f>IFERROR(VLOOKUP(Table1[[#This Row],[SEG KEY LY]],'LY AVG FARE ACT'!$A$1:$F$5000,6,FALSE),0)</f>
        <v>2263618.5893847044</v>
      </c>
      <c r="Q107" s="29">
        <f>IFERROR(VLOOKUP(Table1[[#This Row],[SEG KEY LY]],'LY AVG FARE ACT'!$A$1:$G$5000,7,FALSE),0)</f>
        <v>268.45571505985583</v>
      </c>
      <c r="R107" s="47">
        <f>VLOOKUP(Table1[[#This Row],[SEG KEY]],'29Dec24_TY  '!$A$1:$M$786,13,FALSE)</f>
        <v>258.65390123456774</v>
      </c>
      <c r="S107" s="47">
        <f>VLOOKUP(Table1[[#This Row],[SEG KEY LY]],'29Dec24_LY'!$A$1:$M$784,13,FALSE)</f>
        <v>258.62633753296217</v>
      </c>
      <c r="T107" s="29">
        <f>VLOOKUP(Table1[[#This Row],[SEG KEY]],'22Dec24_TY '!$A$1:$M$786,13,FALSE)</f>
        <v>264.41933111954449</v>
      </c>
      <c r="U107" s="29">
        <f>VLOOKUP(Table1[[#This Row],[SEG KEY LY]],'22Dec24_LY '!$A$2:$M$784,13,FALSE)</f>
        <v>258.27014157014145</v>
      </c>
      <c r="V107" s="29">
        <f>VLOOKUP(Table1[[#This Row],[SEG KEY]],'15Dec24_TY'!$A$1:$M$786,13,FALSE)</f>
        <v>271.22565241532459</v>
      </c>
      <c r="W107" s="29">
        <f>VLOOKUP(Table1[[#This Row],[SEG KEY LY]],'15Dec24_LY'!$A$1:$M$784,13,FALSE)</f>
        <v>254.45499999999993</v>
      </c>
      <c r="X107" s="29">
        <f>VLOOKUP(Table1[[#This Row],[SEG KEY]],'08Dec24_TY'!$A$1:$M$786,13,FALSE)</f>
        <v>270.54897468354397</v>
      </c>
      <c r="Y107" s="29">
        <f>VLOOKUP(Table1[[#This Row],[SEG KEY LY]],'08Dec24_LY'!$A$1:$M$784,13,FALSE)</f>
        <v>252.41183665927571</v>
      </c>
      <c r="Z107" s="29">
        <f>VLOOKUP(Table1[[#This Row],[SEG KEY]],'01Dec24_TY'!$A$1:$M$786,13,FALSE)</f>
        <v>273.50708571428561</v>
      </c>
      <c r="AA107" s="29">
        <f>VLOOKUP(Table1[[#This Row],[SEG KEY LY]],'01Dec24_LY'!$A$1:$M$784,13,FALSE)</f>
        <v>237.92572649572654</v>
      </c>
      <c r="AB107" s="29">
        <f>VLOOKUP(Table1[[#This Row],[SEG KEY]],'24Nov24_TY'!$A$1:$M$786,13,FALSE)</f>
        <v>272.757371338084</v>
      </c>
      <c r="AC107" s="29">
        <f>VLOOKUP(Table1[[#This Row],[SEG KEY LY]],'24Nov24_LY'!$A$1:$M$784,13,FALSE)</f>
        <v>235.19167321545507</v>
      </c>
      <c r="AD107" s="29">
        <f>VLOOKUP(Table1[[#This Row],[SEG KEY]],'17Nov24_TY'!$A$1:$M$786,13,FALSE)</f>
        <v>273.65237649063039</v>
      </c>
      <c r="AE107" s="29">
        <f>VLOOKUP(Table1[[#This Row],[SEG KEY LY]],'17Nov24_LY'!$A$1:$M$784,13,FALSE)</f>
        <v>234.90252044081055</v>
      </c>
      <c r="AF107" s="29">
        <f>VLOOKUP(Table1[[#This Row],[SEG KEY]],'10Nov24_TY   '!$A$1:$M$786,13,FALSE)</f>
        <v>274.18434065934053</v>
      </c>
      <c r="AG107" s="29">
        <f>VLOOKUP(Table1[[#This Row],[SEG KEY LY]],'10Nov24_LY   '!$A$1:$M$784,13,FALSE)</f>
        <v>232.43048155339815</v>
      </c>
      <c r="AH107" s="29">
        <f>IFERROR(VLOOKUP(Table1[[#This Row],[SEG KEY]],'03Nov24_TY   '!A235:M1020,13,FALSE),0)</f>
        <v>273.16942551119763</v>
      </c>
      <c r="AI107" s="29">
        <f>IFERROR(VLOOKUP(Table1[[#This Row],[SEG KEY LY]],'03Nov24_LY    '!$A$1:$M$784,13,FALSE),0)</f>
        <v>229.39477857444123</v>
      </c>
      <c r="AJ107" s="47">
        <f>VLOOKUP(Table1[[#This Row],[SEG KEY]],'29Dec24_TY  '!$A$1:$M$786,7,FALSE)</f>
        <v>2430</v>
      </c>
      <c r="AK107" s="47">
        <f>VLOOKUP(Table1[[#This Row],[SEG KEY LY]],'29Dec24_LY'!$A$1:$M$784,7,FALSE)</f>
        <v>3413</v>
      </c>
      <c r="AL107" s="29">
        <f>VLOOKUP(Table1[[#This Row],[SEG KEY]],'22Dec24_TY '!$A$1:$M$786,7,FALSE)</f>
        <v>2108</v>
      </c>
      <c r="AM107" s="29">
        <f>VLOOKUP(Table1[[#This Row],[SEG KEY LY]],'22Dec24_LY '!$A$1:$M$486,7,FALSE)</f>
        <v>3108</v>
      </c>
      <c r="AN107" s="29">
        <f>VLOOKUP(Table1[[#This Row],[SEG KEY]],'15Dec24_TY'!$A$1:$M$786,7,FALSE)</f>
        <v>1801</v>
      </c>
      <c r="AO107" s="29">
        <f>VLOOKUP(Table1[[#This Row],[SEG KEY LY]],'15Dec24_LY'!$A$1:$M$784,7,FALSE)</f>
        <v>2882</v>
      </c>
      <c r="AP107" s="29">
        <f>VLOOKUP(Table1[[#This Row],[SEG KEY]],'08Dec24_TY'!$A$1:$M$786,7,FALSE)</f>
        <v>1580</v>
      </c>
      <c r="AQ107" s="29">
        <f>VLOOKUP(Table1[[#This Row],[SEG KEY LY]],'08Dec24_LY'!$A$1:$M$784,7,FALSE)</f>
        <v>2706</v>
      </c>
      <c r="AR107" s="29">
        <f>VLOOKUP(Table1[[#This Row],[SEG KEY]],'01Dec24_TY'!$A$1:$M$786,7,FALSE)</f>
        <v>1400</v>
      </c>
      <c r="AS107" s="29">
        <f>VLOOKUP(Table1[[#This Row],[SEG KEY LY]],'01Dec24_LY'!$A$1:$M$784,7,FALSE)</f>
        <v>2925</v>
      </c>
      <c r="AT107" s="29">
        <f>VLOOKUP(Table1[[#This Row],[SEG KEY]],'24Nov24_TY'!$A$1:$M$786,7,FALSE)</f>
        <v>1263</v>
      </c>
      <c r="AU107" s="29">
        <f>VLOOKUP(Table1[[#This Row],[SEG KEY LY]],'24Nov24_LY'!$A$1:$M$784,7,FALSE)</f>
        <v>3054</v>
      </c>
      <c r="AV107" s="29">
        <f>VLOOKUP(Table1[[#This Row],[SEG KEY]],'17Nov24_TY'!$A$1:$M$786,7,FALSE)</f>
        <v>1174</v>
      </c>
      <c r="AW107" s="29">
        <f>VLOOKUP(Table1[[#This Row],[SEG KEY LY]],'17Nov24_LY'!$A$1:$M$784,7,FALSE)</f>
        <v>2813</v>
      </c>
      <c r="AX107" s="29">
        <f>VLOOKUP(Table1[[#This Row],[SEG KEY]],'10Nov24_TY   '!$A$1:$K$786,7,FALSE)</f>
        <v>1092</v>
      </c>
      <c r="AY107" s="29">
        <f>VLOOKUP(Table1[[#This Row],[SEG KEY LY]],'10Nov24_LY   '!$A$1:$J$784,7,FALSE)</f>
        <v>2575</v>
      </c>
      <c r="AZ107" s="29">
        <f>IFERROR(VLOOKUP(Table1[[#This Row],[SEG KEY]],'03Nov24_TY   '!$A$1:$J$786,7,FALSE),0)</f>
        <v>1027</v>
      </c>
      <c r="BA107" s="29">
        <f>IFERROR(VLOOKUP(Table1[[#This Row],[SEG KEY LY]],'03Nov24_LY    '!$A$1:$J$784,7,FALSE),0)</f>
        <v>2371</v>
      </c>
    </row>
    <row r="108" spans="1:53" x14ac:dyDescent="0.25">
      <c r="A108" s="52" t="str">
        <f>Table1[[#This Row],[FROM_CITY]]&amp;Table1[[#This Row],[TO_CITY]]&amp;Table1[[#This Row],[Month]]</f>
        <v>CMBSYDJan-2025</v>
      </c>
      <c r="B108" s="52" t="str">
        <f>Table1[[#This Row],[FROM_CITY]]&amp;Table1[[#This Row],[TO_CITY]]&amp;Table1[[#This Row],[MonthM_LY]]</f>
        <v>CMBSYDJan-2024</v>
      </c>
      <c r="C108" s="44" t="s">
        <v>196</v>
      </c>
      <c r="D108" s="2">
        <v>2025</v>
      </c>
      <c r="E108" s="2" t="s">
        <v>195</v>
      </c>
      <c r="F108" t="s">
        <v>10</v>
      </c>
      <c r="G108" s="2" t="s">
        <v>53</v>
      </c>
      <c r="H108" t="s">
        <v>13</v>
      </c>
      <c r="I108">
        <v>4610</v>
      </c>
      <c r="J108">
        <v>3017705.5899999975</v>
      </c>
      <c r="K108" s="29">
        <f>VLOOKUP(Table1[[#This Row],[SEG KEY]],'29Dec24_TY  '!$A$1:$M$786,11,FALSE)</f>
        <v>40355940</v>
      </c>
      <c r="L108" s="29">
        <f>VLOOKUP(Table1[[#This Row],[SEG KEY LY]],'29Dec24_LY'!$A$1:$M$784,11,FALSE)</f>
        <v>33659130</v>
      </c>
      <c r="M108" s="55">
        <f>VLOOKUP(Table1[[#This Row],[SEG KEY]],'29Dec24_TY  '!$A$1:$M$786,12,FALSE)</f>
        <v>7.4777234528547662E-2</v>
      </c>
      <c r="N108" s="55">
        <f>VLOOKUP(Table1[[#This Row],[SEG KEY LY]],'29Dec24_LY'!$A$1:$M$784,12,FALSE)</f>
        <v>7.5769057904942816E-2</v>
      </c>
      <c r="O108" s="29">
        <f>IFERROR(VLOOKUP(Table1[[#This Row],[SEG KEY LY]],'LY AVG FARE ACT'!$A$1:$G$5000,5,FALSE),0)</f>
        <v>4261</v>
      </c>
      <c r="P108" s="29">
        <f>IFERROR(VLOOKUP(Table1[[#This Row],[SEG KEY LY]],'LY AVG FARE ACT'!$A$1:$F$5000,6,FALSE),0)</f>
        <v>3227210.5868069073</v>
      </c>
      <c r="Q108" s="29">
        <f>IFERROR(VLOOKUP(Table1[[#This Row],[SEG KEY LY]],'LY AVG FARE ACT'!$A$1:$G$5000,7,FALSE),0)</f>
        <v>757.38338108587357</v>
      </c>
      <c r="R108" s="47">
        <f>VLOOKUP(Table1[[#This Row],[SEG KEY]],'29Dec24_TY  '!$A$1:$M$786,13,FALSE)</f>
        <v>654.59991106290613</v>
      </c>
      <c r="S108" s="47">
        <f>VLOOKUP(Table1[[#This Row],[SEG KEY LY]],'29Dec24_LY'!$A$1:$M$784,13,FALSE)</f>
        <v>663.2823328998694</v>
      </c>
      <c r="T108" s="29">
        <f>VLOOKUP(Table1[[#This Row],[SEG KEY]],'22Dec24_TY '!$A$1:$M$786,13,FALSE)</f>
        <v>651.21426782919707</v>
      </c>
      <c r="U108" s="29">
        <f>VLOOKUP(Table1[[#This Row],[SEG KEY LY]],'22Dec24_LY '!$A$2:$M$784,13,FALSE)</f>
        <v>660.86089242383366</v>
      </c>
      <c r="V108" s="29">
        <f>VLOOKUP(Table1[[#This Row],[SEG KEY]],'15Dec24_TY'!$A$1:$M$786,13,FALSE)</f>
        <v>644.59173517048021</v>
      </c>
      <c r="W108" s="29">
        <f>VLOOKUP(Table1[[#This Row],[SEG KEY LY]],'15Dec24_LY'!$A$1:$M$784,13,FALSE)</f>
        <v>656.6861364279647</v>
      </c>
      <c r="X108" s="29">
        <f>VLOOKUP(Table1[[#This Row],[SEG KEY]],'08Dec24_TY'!$A$1:$M$786,13,FALSE)</f>
        <v>638.57818651574757</v>
      </c>
      <c r="Y108" s="29">
        <f>VLOOKUP(Table1[[#This Row],[SEG KEY LY]],'08Dec24_LY'!$A$1:$M$784,13,FALSE)</f>
        <v>658.34738130345022</v>
      </c>
      <c r="Z108" s="29">
        <f>VLOOKUP(Table1[[#This Row],[SEG KEY]],'01Dec24_TY'!$A$1:$M$786,13,FALSE)</f>
        <v>637.40670801033582</v>
      </c>
      <c r="AA108" s="29">
        <f>VLOOKUP(Table1[[#This Row],[SEG KEY LY]],'01Dec24_LY'!$A$1:$M$784,13,FALSE)</f>
        <v>660.58350822725799</v>
      </c>
      <c r="AB108" s="29">
        <f>VLOOKUP(Table1[[#This Row],[SEG KEY]],'24Nov24_TY'!$A$1:$M$786,13,FALSE)</f>
        <v>633.47036261079734</v>
      </c>
      <c r="AC108" s="29">
        <f>VLOOKUP(Table1[[#This Row],[SEG KEY LY]],'24Nov24_LY'!$A$1:$M$784,13,FALSE)</f>
        <v>664.34137281292033</v>
      </c>
      <c r="AD108" s="29">
        <f>VLOOKUP(Table1[[#This Row],[SEG KEY]],'17Nov24_TY'!$A$1:$M$786,13,FALSE)</f>
        <v>629.87514821865614</v>
      </c>
      <c r="AE108" s="29">
        <f>VLOOKUP(Table1[[#This Row],[SEG KEY LY]],'17Nov24_LY'!$A$1:$M$784,13,FALSE)</f>
        <v>669.25477632969307</v>
      </c>
      <c r="AF108" s="29">
        <f>VLOOKUP(Table1[[#This Row],[SEG KEY]],'10Nov24_TY   '!$A$1:$M$786,13,FALSE)</f>
        <v>625.73935305501766</v>
      </c>
      <c r="AG108" s="29">
        <f>VLOOKUP(Table1[[#This Row],[SEG KEY LY]],'10Nov24_LY   '!$A$1:$M$784,13,FALSE)</f>
        <v>663.21741992882517</v>
      </c>
      <c r="AH108" s="29">
        <f>IFERROR(VLOOKUP(Table1[[#This Row],[SEG KEY]],'03Nov24_TY   '!A236:M1021,13,FALSE),0)</f>
        <v>619.19175576814814</v>
      </c>
      <c r="AI108" s="29">
        <f>IFERROR(VLOOKUP(Table1[[#This Row],[SEG KEY LY]],'03Nov24_LY    '!$A$1:$M$784,13,FALSE),0)</f>
        <v>661.01022784810107</v>
      </c>
      <c r="AJ108" s="47">
        <f>VLOOKUP(Table1[[#This Row],[SEG KEY]],'29Dec24_TY  '!$A$1:$M$786,7,FALSE)</f>
        <v>4610</v>
      </c>
      <c r="AK108" s="47">
        <f>VLOOKUP(Table1[[#This Row],[SEG KEY LY]],'29Dec24_LY'!$A$1:$M$784,7,FALSE)</f>
        <v>3845</v>
      </c>
      <c r="AL108" s="29">
        <f>VLOOKUP(Table1[[#This Row],[SEG KEY]],'22Dec24_TY '!$A$1:$M$786,7,FALSE)</f>
        <v>4473</v>
      </c>
      <c r="AM108" s="29">
        <f>VLOOKUP(Table1[[#This Row],[SEG KEY LY]],'22Dec24_LY '!$A$1:$M$486,7,FALSE)</f>
        <v>3709</v>
      </c>
      <c r="AN108" s="29">
        <f>VLOOKUP(Table1[[#This Row],[SEG KEY]],'15Dec24_TY'!$A$1:$M$786,7,FALSE)</f>
        <v>4282</v>
      </c>
      <c r="AO108" s="29">
        <f>VLOOKUP(Table1[[#This Row],[SEG KEY LY]],'15Dec24_LY'!$A$1:$M$784,7,FALSE)</f>
        <v>3533</v>
      </c>
      <c r="AP108" s="29">
        <f>VLOOKUP(Table1[[#This Row],[SEG KEY]],'08Dec24_TY'!$A$1:$M$786,7,FALSE)</f>
        <v>4064</v>
      </c>
      <c r="AQ108" s="29">
        <f>VLOOKUP(Table1[[#This Row],[SEG KEY LY]],'08Dec24_LY'!$A$1:$M$784,7,FALSE)</f>
        <v>3391</v>
      </c>
      <c r="AR108" s="29">
        <f>VLOOKUP(Table1[[#This Row],[SEG KEY]],'01Dec24_TY'!$A$1:$M$786,7,FALSE)</f>
        <v>3870</v>
      </c>
      <c r="AS108" s="29">
        <f>VLOOKUP(Table1[[#This Row],[SEG KEY LY]],'01Dec24_LY'!$A$1:$M$784,7,FALSE)</f>
        <v>3221</v>
      </c>
      <c r="AT108" s="29">
        <f>VLOOKUP(Table1[[#This Row],[SEG KEY]],'24Nov24_TY'!$A$1:$M$786,7,FALSE)</f>
        <v>3723</v>
      </c>
      <c r="AU108" s="29">
        <f>VLOOKUP(Table1[[#This Row],[SEG KEY LY]],'24Nov24_LY'!$A$1:$M$784,7,FALSE)</f>
        <v>2972</v>
      </c>
      <c r="AV108" s="29">
        <f>VLOOKUP(Table1[[#This Row],[SEG KEY]],'17Nov24_TY'!$A$1:$M$786,7,FALSE)</f>
        <v>3677</v>
      </c>
      <c r="AW108" s="29">
        <f>VLOOKUP(Table1[[#This Row],[SEG KEY LY]],'17Nov24_LY'!$A$1:$M$784,7,FALSE)</f>
        <v>2839</v>
      </c>
      <c r="AX108" s="29">
        <f>VLOOKUP(Table1[[#This Row],[SEG KEY]],'10Nov24_TY   '!$A$1:$K$786,7,FALSE)</f>
        <v>3617</v>
      </c>
      <c r="AY108" s="29">
        <f>VLOOKUP(Table1[[#This Row],[SEG KEY LY]],'10Nov24_LY   '!$A$1:$J$784,7,FALSE)</f>
        <v>2810</v>
      </c>
      <c r="AZ108" s="29">
        <f>IFERROR(VLOOKUP(Table1[[#This Row],[SEG KEY]],'03Nov24_TY   '!$A$1:$J$786,7,FALSE),0)</f>
        <v>3554</v>
      </c>
      <c r="BA108" s="29">
        <f>IFERROR(VLOOKUP(Table1[[#This Row],[SEG KEY LY]],'03Nov24_LY    '!$A$1:$J$784,7,FALSE),0)</f>
        <v>2765</v>
      </c>
    </row>
    <row r="109" spans="1:53" x14ac:dyDescent="0.25">
      <c r="A109" s="52" t="str">
        <f>Table1[[#This Row],[FROM_CITY]]&amp;Table1[[#This Row],[TO_CITY]]&amp;Table1[[#This Row],[Month]]</f>
        <v>CMBTRVJan-2025</v>
      </c>
      <c r="B109" s="52" t="str">
        <f>Table1[[#This Row],[FROM_CITY]]&amp;Table1[[#This Row],[TO_CITY]]&amp;Table1[[#This Row],[MonthM_LY]]</f>
        <v>CMBTRVJan-2024</v>
      </c>
      <c r="C109" s="44" t="s">
        <v>196</v>
      </c>
      <c r="D109" s="2">
        <v>2025</v>
      </c>
      <c r="E109" s="2" t="s">
        <v>195</v>
      </c>
      <c r="F109" t="s">
        <v>10</v>
      </c>
      <c r="G109" s="2" t="s">
        <v>43</v>
      </c>
      <c r="H109" t="s">
        <v>15</v>
      </c>
      <c r="I109">
        <v>677</v>
      </c>
      <c r="J109">
        <v>38954.040000000023</v>
      </c>
      <c r="K109" s="29">
        <f>VLOOKUP(Table1[[#This Row],[SEG KEY]],'29Dec24_TY  '!$A$1:$M$786,11,FALSE)</f>
        <v>247782</v>
      </c>
      <c r="L109" s="29">
        <f>VLOOKUP(Table1[[#This Row],[SEG KEY LY]],'29Dec24_LY'!$A$1:$M$784,11,FALSE)</f>
        <v>418704</v>
      </c>
      <c r="M109" s="55">
        <f>VLOOKUP(Table1[[#This Row],[SEG KEY]],'29Dec24_TY  '!$A$1:$M$786,12,FALSE)</f>
        <v>0.1572109354190378</v>
      </c>
      <c r="N109" s="55">
        <f>VLOOKUP(Table1[[#This Row],[SEG KEY LY]],'29Dec24_LY'!$A$1:$M$784,12,FALSE)</f>
        <v>0.137279748939585</v>
      </c>
      <c r="O109" s="29">
        <f>IFERROR(VLOOKUP(Table1[[#This Row],[SEG KEY LY]],'LY AVG FARE ACT'!$A$1:$G$5000,5,FALSE),0)</f>
        <v>2766</v>
      </c>
      <c r="P109" s="29">
        <f>IFERROR(VLOOKUP(Table1[[#This Row],[SEG KEY LY]],'LY AVG FARE ACT'!$A$1:$F$5000,6,FALSE),0)</f>
        <v>123556.02845337574</v>
      </c>
      <c r="Q109" s="29">
        <f>IFERROR(VLOOKUP(Table1[[#This Row],[SEG KEY LY]],'LY AVG FARE ACT'!$A$1:$G$5000,7,FALSE),0)</f>
        <v>44.66956921669405</v>
      </c>
      <c r="R109" s="47">
        <f>VLOOKUP(Table1[[#This Row],[SEG KEY]],'29Dec24_TY  '!$A$1:$M$786,13,FALSE)</f>
        <v>57.539202363367835</v>
      </c>
      <c r="S109" s="47">
        <f>VLOOKUP(Table1[[#This Row],[SEG KEY LY]],'29Dec24_LY'!$A$1:$M$784,13,FALSE)</f>
        <v>50.244388111888114</v>
      </c>
      <c r="T109" s="29">
        <f>VLOOKUP(Table1[[#This Row],[SEG KEY]],'22Dec24_TY '!$A$1:$M$786,13,FALSE)</f>
        <v>62.10222664015901</v>
      </c>
      <c r="U109" s="29">
        <f>VLOOKUP(Table1[[#This Row],[SEG KEY LY]],'22Dec24_LY '!$A$2:$M$784,13,FALSE)</f>
        <v>56.069939686369125</v>
      </c>
      <c r="V109" s="29">
        <f>VLOOKUP(Table1[[#This Row],[SEG KEY]],'15Dec24_TY'!$A$1:$M$786,13,FALSE)</f>
        <v>67.696866096866074</v>
      </c>
      <c r="W109" s="29">
        <f>VLOOKUP(Table1[[#This Row],[SEG KEY LY]],'15Dec24_LY'!$A$1:$M$784,13,FALSE)</f>
        <v>60.092199661590534</v>
      </c>
      <c r="X109" s="29">
        <f>VLOOKUP(Table1[[#This Row],[SEG KEY]],'08Dec24_TY'!$A$1:$M$786,13,FALSE)</f>
        <v>68.418924731182742</v>
      </c>
      <c r="Y109" s="29">
        <f>VLOOKUP(Table1[[#This Row],[SEG KEY LY]],'08Dec24_LY'!$A$1:$M$784,13,FALSE)</f>
        <v>67.882739726027452</v>
      </c>
      <c r="Z109" s="29">
        <f>VLOOKUP(Table1[[#This Row],[SEG KEY]],'01Dec24_TY'!$A$1:$M$786,13,FALSE)</f>
        <v>71.756517857142853</v>
      </c>
      <c r="AA109" s="29">
        <f>VLOOKUP(Table1[[#This Row],[SEG KEY LY]],'01Dec24_LY'!$A$1:$M$784,13,FALSE)</f>
        <v>72.998101265822783</v>
      </c>
      <c r="AB109" s="29">
        <f>VLOOKUP(Table1[[#This Row],[SEG KEY]],'24Nov24_TY'!$A$1:$M$786,13,FALSE)</f>
        <v>71.164131736526926</v>
      </c>
      <c r="AC109" s="29">
        <f>VLOOKUP(Table1[[#This Row],[SEG KEY LY]],'24Nov24_LY'!$A$1:$M$784,13,FALSE)</f>
        <v>72.011934156378572</v>
      </c>
      <c r="AD109" s="29">
        <f>VLOOKUP(Table1[[#This Row],[SEG KEY]],'17Nov24_TY'!$A$1:$M$786,13,FALSE)</f>
        <v>71.627021276595713</v>
      </c>
      <c r="AE109" s="29">
        <f>VLOOKUP(Table1[[#This Row],[SEG KEY LY]],'17Nov24_LY'!$A$1:$M$784,13,FALSE)</f>
        <v>73.418657407407395</v>
      </c>
      <c r="AF109" s="29">
        <f>VLOOKUP(Table1[[#This Row],[SEG KEY]],'10Nov24_TY   '!$A$1:$M$786,13,FALSE)</f>
        <v>75.191739130434726</v>
      </c>
      <c r="AG109" s="29">
        <f>VLOOKUP(Table1[[#This Row],[SEG KEY LY]],'10Nov24_LY   '!$A$1:$M$784,13,FALSE)</f>
        <v>72.524340659340666</v>
      </c>
      <c r="AH109" s="29">
        <f>IFERROR(VLOOKUP(Table1[[#This Row],[SEG KEY]],'03Nov24_TY   '!A237:M1022,13,FALSE),0)</f>
        <v>77.566190476190442</v>
      </c>
      <c r="AI109" s="29">
        <f>IFERROR(VLOOKUP(Table1[[#This Row],[SEG KEY LY]],'03Nov24_LY    '!$A$1:$M$784,13,FALSE),0)</f>
        <v>74.387439024390233</v>
      </c>
      <c r="AJ109" s="47">
        <f>VLOOKUP(Table1[[#This Row],[SEG KEY]],'29Dec24_TY  '!$A$1:$M$786,7,FALSE)</f>
        <v>677</v>
      </c>
      <c r="AK109" s="47">
        <f>VLOOKUP(Table1[[#This Row],[SEG KEY LY]],'29Dec24_LY'!$A$1:$M$784,7,FALSE)</f>
        <v>1144</v>
      </c>
      <c r="AL109" s="29">
        <f>VLOOKUP(Table1[[#This Row],[SEG KEY]],'22Dec24_TY '!$A$1:$M$786,7,FALSE)</f>
        <v>503</v>
      </c>
      <c r="AM109" s="29">
        <f>VLOOKUP(Table1[[#This Row],[SEG KEY LY]],'22Dec24_LY '!$A$1:$M$486,7,FALSE)</f>
        <v>829</v>
      </c>
      <c r="AN109" s="29">
        <f>VLOOKUP(Table1[[#This Row],[SEG KEY]],'15Dec24_TY'!$A$1:$M$786,7,FALSE)</f>
        <v>351</v>
      </c>
      <c r="AO109" s="29">
        <f>VLOOKUP(Table1[[#This Row],[SEG KEY LY]],'15Dec24_LY'!$A$1:$M$784,7,FALSE)</f>
        <v>591</v>
      </c>
      <c r="AP109" s="29">
        <f>VLOOKUP(Table1[[#This Row],[SEG KEY]],'08Dec24_TY'!$A$1:$M$786,7,FALSE)</f>
        <v>279</v>
      </c>
      <c r="AQ109" s="29">
        <f>VLOOKUP(Table1[[#This Row],[SEG KEY LY]],'08Dec24_LY'!$A$1:$M$784,7,FALSE)</f>
        <v>438</v>
      </c>
      <c r="AR109" s="29">
        <f>VLOOKUP(Table1[[#This Row],[SEG KEY]],'01Dec24_TY'!$A$1:$M$786,7,FALSE)</f>
        <v>224</v>
      </c>
      <c r="AS109" s="29">
        <f>VLOOKUP(Table1[[#This Row],[SEG KEY LY]],'01Dec24_LY'!$A$1:$M$784,7,FALSE)</f>
        <v>316</v>
      </c>
      <c r="AT109" s="29">
        <f>VLOOKUP(Table1[[#This Row],[SEG KEY]],'24Nov24_TY'!$A$1:$M$786,7,FALSE)</f>
        <v>167</v>
      </c>
      <c r="AU109" s="29">
        <f>VLOOKUP(Table1[[#This Row],[SEG KEY LY]],'24Nov24_LY'!$A$1:$M$784,7,FALSE)</f>
        <v>243</v>
      </c>
      <c r="AV109" s="29">
        <f>VLOOKUP(Table1[[#This Row],[SEG KEY]],'17Nov24_TY'!$A$1:$M$786,7,FALSE)</f>
        <v>141</v>
      </c>
      <c r="AW109" s="29">
        <f>VLOOKUP(Table1[[#This Row],[SEG KEY LY]],'17Nov24_LY'!$A$1:$M$784,7,FALSE)</f>
        <v>216</v>
      </c>
      <c r="AX109" s="29">
        <f>VLOOKUP(Table1[[#This Row],[SEG KEY]],'10Nov24_TY   '!$A$1:$K$786,7,FALSE)</f>
        <v>115</v>
      </c>
      <c r="AY109" s="29">
        <f>VLOOKUP(Table1[[#This Row],[SEG KEY LY]],'10Nov24_LY   '!$A$1:$J$784,7,FALSE)</f>
        <v>182</v>
      </c>
      <c r="AZ109" s="29">
        <f>IFERROR(VLOOKUP(Table1[[#This Row],[SEG KEY]],'03Nov24_TY   '!$A$1:$J$786,7,FALSE),0)</f>
        <v>84</v>
      </c>
      <c r="BA109" s="29">
        <f>IFERROR(VLOOKUP(Table1[[#This Row],[SEG KEY LY]],'03Nov24_LY    '!$A$1:$J$784,7,FALSE),0)</f>
        <v>164</v>
      </c>
    </row>
    <row r="110" spans="1:53" x14ac:dyDescent="0.25">
      <c r="A110" s="52" t="str">
        <f>Table1[[#This Row],[FROM_CITY]]&amp;Table1[[#This Row],[TO_CITY]]&amp;Table1[[#This Row],[Month]]</f>
        <v>CMBTRZJan-2025</v>
      </c>
      <c r="B110" s="52" t="str">
        <f>Table1[[#This Row],[FROM_CITY]]&amp;Table1[[#This Row],[TO_CITY]]&amp;Table1[[#This Row],[MonthM_LY]]</f>
        <v>CMBTRZJan-2024</v>
      </c>
      <c r="C110" s="44" t="s">
        <v>196</v>
      </c>
      <c r="D110" s="2">
        <v>2025</v>
      </c>
      <c r="E110" s="2" t="s">
        <v>195</v>
      </c>
      <c r="F110" t="s">
        <v>10</v>
      </c>
      <c r="G110" s="2" t="s">
        <v>44</v>
      </c>
      <c r="H110" t="s">
        <v>15</v>
      </c>
      <c r="I110">
        <v>2067</v>
      </c>
      <c r="J110">
        <v>104986.19000000012</v>
      </c>
      <c r="K110" s="29">
        <f>VLOOKUP(Table1[[#This Row],[SEG KEY]],'29Dec24_TY  '!$A$1:$M$786,11,FALSE)</f>
        <v>915681</v>
      </c>
      <c r="L110" s="29">
        <f>VLOOKUP(Table1[[#This Row],[SEG KEY LY]],'29Dec24_LY'!$A$1:$M$784,11,FALSE)</f>
        <v>777022</v>
      </c>
      <c r="M110" s="55">
        <f>VLOOKUP(Table1[[#This Row],[SEG KEY]],'29Dec24_TY  '!$A$1:$M$786,12,FALSE)</f>
        <v>0.11465367305863081</v>
      </c>
      <c r="N110" s="55">
        <f>VLOOKUP(Table1[[#This Row],[SEG KEY LY]],'29Dec24_LY'!$A$1:$M$784,12,FALSE)</f>
        <v>0.13785580073665865</v>
      </c>
      <c r="O110" s="29">
        <f>IFERROR(VLOOKUP(Table1[[#This Row],[SEG KEY LY]],'LY AVG FARE ACT'!$A$1:$G$5000,5,FALSE),0)</f>
        <v>3924</v>
      </c>
      <c r="P110" s="29">
        <f>IFERROR(VLOOKUP(Table1[[#This Row],[SEG KEY LY]],'LY AVG FARE ACT'!$A$1:$F$5000,6,FALSE),0)</f>
        <v>253239.40316164057</v>
      </c>
      <c r="Q110" s="29">
        <f>IFERROR(VLOOKUP(Table1[[#This Row],[SEG KEY LY]],'LY AVG FARE ACT'!$A$1:$G$5000,7,FALSE),0)</f>
        <v>64.536035464230523</v>
      </c>
      <c r="R110" s="47">
        <f>VLOOKUP(Table1[[#This Row],[SEG KEY]],'29Dec24_TY  '!$A$1:$M$786,13,FALSE)</f>
        <v>50.791577164973447</v>
      </c>
      <c r="S110" s="47">
        <f>VLOOKUP(Table1[[#This Row],[SEG KEY LY]],'29Dec24_LY'!$A$1:$M$784,13,FALSE)</f>
        <v>61.070119726339783</v>
      </c>
      <c r="T110" s="29">
        <f>VLOOKUP(Table1[[#This Row],[SEG KEY]],'22Dec24_TY '!$A$1:$M$786,13,FALSE)</f>
        <v>50.582082076041026</v>
      </c>
      <c r="U110" s="29">
        <f>VLOOKUP(Table1[[#This Row],[SEG KEY LY]],'22Dec24_LY '!$A$2:$M$784,13,FALSE)</f>
        <v>61.153437499999981</v>
      </c>
      <c r="V110" s="29">
        <f>VLOOKUP(Table1[[#This Row],[SEG KEY]],'15Dec24_TY'!$A$1:$M$786,13,FALSE)</f>
        <v>51.109660194174779</v>
      </c>
      <c r="W110" s="29">
        <f>VLOOKUP(Table1[[#This Row],[SEG KEY LY]],'15Dec24_LY'!$A$1:$M$784,13,FALSE)</f>
        <v>61.533426640926635</v>
      </c>
      <c r="X110" s="29">
        <f>VLOOKUP(Table1[[#This Row],[SEG KEY]],'08Dec24_TY'!$A$1:$M$786,13,FALSE)</f>
        <v>52.009679203539847</v>
      </c>
      <c r="Y110" s="29">
        <f>VLOOKUP(Table1[[#This Row],[SEG KEY LY]],'08Dec24_LY'!$A$1:$M$784,13,FALSE)</f>
        <v>61.204747225647388</v>
      </c>
      <c r="Z110" s="29">
        <f>VLOOKUP(Table1[[#This Row],[SEG KEY]],'01Dec24_TY'!$A$1:$M$786,13,FALSE)</f>
        <v>51.331279554937439</v>
      </c>
      <c r="AA110" s="29">
        <f>VLOOKUP(Table1[[#This Row],[SEG KEY LY]],'01Dec24_LY'!$A$1:$M$784,13,FALSE)</f>
        <v>61.832089552238806</v>
      </c>
      <c r="AB110" s="29">
        <f>VLOOKUP(Table1[[#This Row],[SEG KEY]],'24Nov24_TY'!$A$1:$M$786,13,FALSE)</f>
        <v>53.106841186736446</v>
      </c>
      <c r="AC110" s="29">
        <f>VLOOKUP(Table1[[#This Row],[SEG KEY LY]],'24Nov24_LY'!$A$1:$M$784,13,FALSE)</f>
        <v>61.61992292870908</v>
      </c>
      <c r="AD110" s="29">
        <f>VLOOKUP(Table1[[#This Row],[SEG KEY]],'17Nov24_TY'!$A$1:$M$786,13,FALSE)</f>
        <v>54.224888888888849</v>
      </c>
      <c r="AE110" s="29">
        <f>VLOOKUP(Table1[[#This Row],[SEG KEY LY]],'17Nov24_LY'!$A$1:$M$784,13,FALSE)</f>
        <v>62.906832151300279</v>
      </c>
      <c r="AF110" s="29">
        <f>VLOOKUP(Table1[[#This Row],[SEG KEY]],'10Nov24_TY   '!$A$1:$M$786,13,FALSE)</f>
        <v>55.443296703296703</v>
      </c>
      <c r="AG110" s="29">
        <f>VLOOKUP(Table1[[#This Row],[SEG KEY LY]],'10Nov24_LY   '!$A$1:$M$784,13,FALSE)</f>
        <v>64.039293785310747</v>
      </c>
      <c r="AH110" s="29">
        <f>IFERROR(VLOOKUP(Table1[[#This Row],[SEG KEY]],'03Nov24_TY   '!A238:M1023,13,FALSE),0)</f>
        <v>58.400200668896332</v>
      </c>
      <c r="AI110" s="29">
        <f>IFERROR(VLOOKUP(Table1[[#This Row],[SEG KEY LY]],'03Nov24_LY    '!$A$1:$M$784,13,FALSE),0)</f>
        <v>67.303000000000054</v>
      </c>
      <c r="AJ110" s="47">
        <f>VLOOKUP(Table1[[#This Row],[SEG KEY]],'29Dec24_TY  '!$A$1:$M$786,7,FALSE)</f>
        <v>2067</v>
      </c>
      <c r="AK110" s="47">
        <f>VLOOKUP(Table1[[#This Row],[SEG KEY LY]],'29Dec24_LY'!$A$1:$M$784,7,FALSE)</f>
        <v>1754</v>
      </c>
      <c r="AL110" s="29">
        <f>VLOOKUP(Table1[[#This Row],[SEG KEY]],'22Dec24_TY '!$A$1:$M$786,7,FALSE)</f>
        <v>1657</v>
      </c>
      <c r="AM110" s="29">
        <f>VLOOKUP(Table1[[#This Row],[SEG KEY LY]],'22Dec24_LY '!$A$1:$M$486,7,FALSE)</f>
        <v>1344</v>
      </c>
      <c r="AN110" s="29">
        <f>VLOOKUP(Table1[[#This Row],[SEG KEY]],'15Dec24_TY'!$A$1:$M$786,7,FALSE)</f>
        <v>1236</v>
      </c>
      <c r="AO110" s="29">
        <f>VLOOKUP(Table1[[#This Row],[SEG KEY LY]],'15Dec24_LY'!$A$1:$M$784,7,FALSE)</f>
        <v>1036</v>
      </c>
      <c r="AP110" s="29">
        <f>VLOOKUP(Table1[[#This Row],[SEG KEY]],'08Dec24_TY'!$A$1:$M$786,7,FALSE)</f>
        <v>904</v>
      </c>
      <c r="AQ110" s="29">
        <f>VLOOKUP(Table1[[#This Row],[SEG KEY LY]],'08Dec24_LY'!$A$1:$M$784,7,FALSE)</f>
        <v>811</v>
      </c>
      <c r="AR110" s="29">
        <f>VLOOKUP(Table1[[#This Row],[SEG KEY]],'01Dec24_TY'!$A$1:$M$786,7,FALSE)</f>
        <v>719</v>
      </c>
      <c r="AS110" s="29">
        <f>VLOOKUP(Table1[[#This Row],[SEG KEY LY]],'01Dec24_LY'!$A$1:$M$784,7,FALSE)</f>
        <v>603</v>
      </c>
      <c r="AT110" s="29">
        <f>VLOOKUP(Table1[[#This Row],[SEG KEY]],'24Nov24_TY'!$A$1:$M$786,7,FALSE)</f>
        <v>573</v>
      </c>
      <c r="AU110" s="29">
        <f>VLOOKUP(Table1[[#This Row],[SEG KEY LY]],'24Nov24_LY'!$A$1:$M$784,7,FALSE)</f>
        <v>519</v>
      </c>
      <c r="AV110" s="29">
        <f>VLOOKUP(Table1[[#This Row],[SEG KEY]],'17Nov24_TY'!$A$1:$M$786,7,FALSE)</f>
        <v>450</v>
      </c>
      <c r="AW110" s="29">
        <f>VLOOKUP(Table1[[#This Row],[SEG KEY LY]],'17Nov24_LY'!$A$1:$M$784,7,FALSE)</f>
        <v>423</v>
      </c>
      <c r="AX110" s="29">
        <f>VLOOKUP(Table1[[#This Row],[SEG KEY]],'10Nov24_TY   '!$A$1:$K$786,7,FALSE)</f>
        <v>364</v>
      </c>
      <c r="AY110" s="29">
        <f>VLOOKUP(Table1[[#This Row],[SEG KEY LY]],'10Nov24_LY   '!$A$1:$J$784,7,FALSE)</f>
        <v>354</v>
      </c>
      <c r="AZ110" s="29">
        <f>IFERROR(VLOOKUP(Table1[[#This Row],[SEG KEY]],'03Nov24_TY   '!$A$1:$J$786,7,FALSE),0)</f>
        <v>299</v>
      </c>
      <c r="BA110" s="29">
        <f>IFERROR(VLOOKUP(Table1[[#This Row],[SEG KEY LY]],'03Nov24_LY    '!$A$1:$J$784,7,FALSE),0)</f>
        <v>300</v>
      </c>
    </row>
    <row r="111" spans="1:53" x14ac:dyDescent="0.25">
      <c r="A111" s="52" t="str">
        <f>Table1[[#This Row],[FROM_CITY]]&amp;Table1[[#This Row],[TO_CITY]]&amp;Table1[[#This Row],[Month]]</f>
        <v>COKCMBJan-2025</v>
      </c>
      <c r="B111" s="52" t="str">
        <f>Table1[[#This Row],[FROM_CITY]]&amp;Table1[[#This Row],[TO_CITY]]&amp;Table1[[#This Row],[MonthM_LY]]</f>
        <v>COKCMBJan-2024</v>
      </c>
      <c r="C111" s="44" t="s">
        <v>196</v>
      </c>
      <c r="D111" s="2">
        <v>2025</v>
      </c>
      <c r="E111" s="2" t="s">
        <v>195</v>
      </c>
      <c r="F111" t="s">
        <v>21</v>
      </c>
      <c r="G111" s="2" t="s">
        <v>10</v>
      </c>
      <c r="H111" t="s">
        <v>15</v>
      </c>
      <c r="I111">
        <v>2819</v>
      </c>
      <c r="J111">
        <v>200927.28000000032</v>
      </c>
      <c r="K111" s="29">
        <f>VLOOKUP(Table1[[#This Row],[SEG KEY]],'29Dec24_TY  '!$A$1:$M$786,11,FALSE)</f>
        <v>1457423</v>
      </c>
      <c r="L111" s="29">
        <f>VLOOKUP(Table1[[#This Row],[SEG KEY LY]],'29Dec24_LY'!$A$1:$M$784,11,FALSE)</f>
        <v>1878778</v>
      </c>
      <c r="M111" s="55">
        <f>VLOOKUP(Table1[[#This Row],[SEG KEY]],'29Dec24_TY  '!$A$1:$M$786,12,FALSE)</f>
        <v>0.13786476541127751</v>
      </c>
      <c r="N111" s="55">
        <f>VLOOKUP(Table1[[#This Row],[SEG KEY LY]],'29Dec24_LY'!$A$1:$M$784,12,FALSE)</f>
        <v>0.14801909006811872</v>
      </c>
      <c r="O111" s="29">
        <f>IFERROR(VLOOKUP(Table1[[#This Row],[SEG KEY LY]],'LY AVG FARE ACT'!$A$1:$G$5000,5,FALSE),0)</f>
        <v>5271</v>
      </c>
      <c r="P111" s="29">
        <f>IFERROR(VLOOKUP(Table1[[#This Row],[SEG KEY LY]],'LY AVG FARE ACT'!$A$1:$F$5000,6,FALSE),0)</f>
        <v>455650.79237763054</v>
      </c>
      <c r="Q111" s="29">
        <f>IFERROR(VLOOKUP(Table1[[#This Row],[SEG KEY LY]],'LY AVG FARE ACT'!$A$1:$G$5000,7,FALSE),0)</f>
        <v>86.444847728634144</v>
      </c>
      <c r="R111" s="47">
        <f>VLOOKUP(Table1[[#This Row],[SEG KEY]],'29Dec24_TY  '!$A$1:$M$786,13,FALSE)</f>
        <v>71.276083717630485</v>
      </c>
      <c r="S111" s="47">
        <f>VLOOKUP(Table1[[#This Row],[SEG KEY LY]],'29Dec24_LY'!$A$1:$M$784,13,FALSE)</f>
        <v>76.525869565217377</v>
      </c>
      <c r="T111" s="29">
        <f>VLOOKUP(Table1[[#This Row],[SEG KEY]],'22Dec24_TY '!$A$1:$M$786,13,FALSE)</f>
        <v>68.002146263911072</v>
      </c>
      <c r="U111" s="29">
        <f>VLOOKUP(Table1[[#This Row],[SEG KEY LY]],'22Dec24_LY '!$A$2:$M$784,13,FALSE)</f>
        <v>75.522123390236601</v>
      </c>
      <c r="V111" s="29">
        <f>VLOOKUP(Table1[[#This Row],[SEG KEY]],'15Dec24_TY'!$A$1:$M$786,13,FALSE)</f>
        <v>67.466407056798687</v>
      </c>
      <c r="W111" s="29">
        <f>VLOOKUP(Table1[[#This Row],[SEG KEY LY]],'15Dec24_LY'!$A$1:$M$784,13,FALSE)</f>
        <v>74.621370757180173</v>
      </c>
      <c r="X111" s="29">
        <f>VLOOKUP(Table1[[#This Row],[SEG KEY]],'08Dec24_TY'!$A$1:$M$786,13,FALSE)</f>
        <v>66.508615948670965</v>
      </c>
      <c r="Y111" s="29">
        <f>VLOOKUP(Table1[[#This Row],[SEG KEY LY]],'08Dec24_LY'!$A$1:$M$784,13,FALSE)</f>
        <v>73.516437389770687</v>
      </c>
      <c r="Z111" s="29">
        <f>VLOOKUP(Table1[[#This Row],[SEG KEY]],'01Dec24_TY'!$A$1:$M$786,13,FALSE)</f>
        <v>64.622610861982977</v>
      </c>
      <c r="AA111" s="29">
        <f>VLOOKUP(Table1[[#This Row],[SEG KEY LY]],'01Dec24_LY'!$A$1:$M$784,13,FALSE)</f>
        <v>72.93072054898964</v>
      </c>
      <c r="AB111" s="29">
        <f>VLOOKUP(Table1[[#This Row],[SEG KEY]],'24Nov24_TY'!$A$1:$M$786,13,FALSE)</f>
        <v>64.385617615467197</v>
      </c>
      <c r="AC111" s="29">
        <f>VLOOKUP(Table1[[#This Row],[SEG KEY LY]],'24Nov24_LY'!$A$1:$M$784,13,FALSE)</f>
        <v>70.996789560894754</v>
      </c>
      <c r="AD111" s="29">
        <f>VLOOKUP(Table1[[#This Row],[SEG KEY]],'17Nov24_TY'!$A$1:$M$786,13,FALSE)</f>
        <v>63.044675550405501</v>
      </c>
      <c r="AE111" s="29">
        <f>VLOOKUP(Table1[[#This Row],[SEG KEY LY]],'17Nov24_LY'!$A$1:$M$784,13,FALSE)</f>
        <v>70.585824078187429</v>
      </c>
      <c r="AF111" s="29">
        <f>VLOOKUP(Table1[[#This Row],[SEG KEY]],'10Nov24_TY   '!$A$1:$M$786,13,FALSE)</f>
        <v>62.813138364779846</v>
      </c>
      <c r="AG111" s="29">
        <f>VLOOKUP(Table1[[#This Row],[SEG KEY LY]],'10Nov24_LY   '!$A$1:$M$784,13,FALSE)</f>
        <v>70.046825471698085</v>
      </c>
      <c r="AH111" s="29">
        <f>IFERROR(VLOOKUP(Table1[[#This Row],[SEG KEY]],'03Nov24_TY   '!A239:M1024,13,FALSE),0)</f>
        <v>61.692298682284012</v>
      </c>
      <c r="AI111" s="29">
        <f>IFERROR(VLOOKUP(Table1[[#This Row],[SEG KEY LY]],'03Nov24_LY    '!$A$1:$M$784,13,FALSE),0)</f>
        <v>69.385919597989911</v>
      </c>
      <c r="AJ111" s="47">
        <f>VLOOKUP(Table1[[#This Row],[SEG KEY]],'29Dec24_TY  '!$A$1:$M$786,7,FALSE)</f>
        <v>2819</v>
      </c>
      <c r="AK111" s="47">
        <f>VLOOKUP(Table1[[#This Row],[SEG KEY LY]],'29Dec24_LY'!$A$1:$M$784,7,FALSE)</f>
        <v>3634</v>
      </c>
      <c r="AL111" s="29">
        <f>VLOOKUP(Table1[[#This Row],[SEG KEY]],'22Dec24_TY '!$A$1:$M$786,7,FALSE)</f>
        <v>2516</v>
      </c>
      <c r="AM111" s="29">
        <f>VLOOKUP(Table1[[#This Row],[SEG KEY LY]],'22Dec24_LY '!$A$1:$M$486,7,FALSE)</f>
        <v>3339</v>
      </c>
      <c r="AN111" s="29">
        <f>VLOOKUP(Table1[[#This Row],[SEG KEY]],'15Dec24_TY'!$A$1:$M$786,7,FALSE)</f>
        <v>2324</v>
      </c>
      <c r="AO111" s="29">
        <f>VLOOKUP(Table1[[#This Row],[SEG KEY LY]],'15Dec24_LY'!$A$1:$M$784,7,FALSE)</f>
        <v>3064</v>
      </c>
      <c r="AP111" s="29">
        <f>VLOOKUP(Table1[[#This Row],[SEG KEY]],'08Dec24_TY'!$A$1:$M$786,7,FALSE)</f>
        <v>2182</v>
      </c>
      <c r="AQ111" s="29">
        <f>VLOOKUP(Table1[[#This Row],[SEG KEY LY]],'08Dec24_LY'!$A$1:$M$784,7,FALSE)</f>
        <v>2835</v>
      </c>
      <c r="AR111" s="29">
        <f>VLOOKUP(Table1[[#This Row],[SEG KEY]],'01Dec24_TY'!$A$1:$M$786,7,FALSE)</f>
        <v>2007</v>
      </c>
      <c r="AS111" s="29">
        <f>VLOOKUP(Table1[[#This Row],[SEG KEY LY]],'01Dec24_LY'!$A$1:$M$784,7,FALSE)</f>
        <v>2623</v>
      </c>
      <c r="AT111" s="29">
        <f>VLOOKUP(Table1[[#This Row],[SEG KEY]],'24Nov24_TY'!$A$1:$M$786,7,FALSE)</f>
        <v>1862</v>
      </c>
      <c r="AU111" s="29">
        <f>VLOOKUP(Table1[[#This Row],[SEG KEY LY]],'24Nov24_LY'!$A$1:$M$784,7,FALSE)</f>
        <v>2414</v>
      </c>
      <c r="AV111" s="29">
        <f>VLOOKUP(Table1[[#This Row],[SEG KEY]],'17Nov24_TY'!$A$1:$M$786,7,FALSE)</f>
        <v>1726</v>
      </c>
      <c r="AW111" s="29">
        <f>VLOOKUP(Table1[[#This Row],[SEG KEY LY]],'17Nov24_LY'!$A$1:$M$784,7,FALSE)</f>
        <v>2251</v>
      </c>
      <c r="AX111" s="29">
        <f>VLOOKUP(Table1[[#This Row],[SEG KEY]],'10Nov24_TY   '!$A$1:$K$786,7,FALSE)</f>
        <v>1590</v>
      </c>
      <c r="AY111" s="29">
        <f>VLOOKUP(Table1[[#This Row],[SEG KEY LY]],'10Nov24_LY   '!$A$1:$J$784,7,FALSE)</f>
        <v>2120</v>
      </c>
      <c r="AZ111" s="29">
        <f>IFERROR(VLOOKUP(Table1[[#This Row],[SEG KEY]],'03Nov24_TY   '!$A$1:$J$786,7,FALSE),0)</f>
        <v>1366</v>
      </c>
      <c r="BA111" s="29">
        <f>IFERROR(VLOOKUP(Table1[[#This Row],[SEG KEY LY]],'03Nov24_LY    '!$A$1:$J$784,7,FALSE),0)</f>
        <v>1990</v>
      </c>
    </row>
    <row r="112" spans="1:53" x14ac:dyDescent="0.25">
      <c r="A112" s="52" t="str">
        <f>Table1[[#This Row],[FROM_CITY]]&amp;Table1[[#This Row],[TO_CITY]]&amp;Table1[[#This Row],[Month]]</f>
        <v>DACCMBJan-2025</v>
      </c>
      <c r="B112" s="52" t="str">
        <f>Table1[[#This Row],[FROM_CITY]]&amp;Table1[[#This Row],[TO_CITY]]&amp;Table1[[#This Row],[MonthM_LY]]</f>
        <v>DACCMBJan-2024</v>
      </c>
      <c r="C112" s="44" t="s">
        <v>196</v>
      </c>
      <c r="D112" s="2">
        <v>2025</v>
      </c>
      <c r="E112" s="2" t="s">
        <v>195</v>
      </c>
      <c r="F112" t="s">
        <v>22</v>
      </c>
      <c r="G112" s="2" t="s">
        <v>10</v>
      </c>
      <c r="H112" t="s">
        <v>15</v>
      </c>
      <c r="I112">
        <v>2968</v>
      </c>
      <c r="J112">
        <v>451213.9600000002</v>
      </c>
      <c r="K112" s="29">
        <f>VLOOKUP(Table1[[#This Row],[SEG KEY]],'29Dec24_TY  '!$A$1:$M$786,11,FALSE)</f>
        <v>6425720</v>
      </c>
      <c r="L112" s="29">
        <f>VLOOKUP(Table1[[#This Row],[SEG KEY LY]],'29Dec24_LY'!$A$1:$M$784,11,FALSE)</f>
        <v>4561655</v>
      </c>
      <c r="M112" s="55">
        <f>VLOOKUP(Table1[[#This Row],[SEG KEY]],'29Dec24_TY  '!$A$1:$M$786,12,FALSE)</f>
        <v>7.021998468654099E-2</v>
      </c>
      <c r="N112" s="55">
        <f>VLOOKUP(Table1[[#This Row],[SEG KEY LY]],'29Dec24_LY'!$A$1:$M$784,12,FALSE)</f>
        <v>6.6130869169194029E-2</v>
      </c>
      <c r="O112" s="29">
        <f>IFERROR(VLOOKUP(Table1[[#This Row],[SEG KEY LY]],'LY AVG FARE ACT'!$A$1:$G$5000,5,FALSE),0)</f>
        <v>6116</v>
      </c>
      <c r="P112" s="29">
        <f>IFERROR(VLOOKUP(Table1[[#This Row],[SEG KEY LY]],'LY AVG FARE ACT'!$A$1:$F$5000,6,FALSE),0)</f>
        <v>903889.20945986919</v>
      </c>
      <c r="Q112" s="29">
        <f>IFERROR(VLOOKUP(Table1[[#This Row],[SEG KEY LY]],'LY AVG FARE ACT'!$A$1:$G$5000,7,FALSE),0)</f>
        <v>147.79091063765028</v>
      </c>
      <c r="R112" s="47">
        <f>VLOOKUP(Table1[[#This Row],[SEG KEY]],'29Dec24_TY  '!$A$1:$M$786,13,FALSE)</f>
        <v>152.02626684636124</v>
      </c>
      <c r="S112" s="47">
        <f>VLOOKUP(Table1[[#This Row],[SEG KEY LY]],'29Dec24_LY'!$A$1:$M$784,13,FALSE)</f>
        <v>143.17333175130508</v>
      </c>
      <c r="T112" s="29">
        <f>VLOOKUP(Table1[[#This Row],[SEG KEY]],'22Dec24_TY '!$A$1:$M$786,13,FALSE)</f>
        <v>145.35459705372625</v>
      </c>
      <c r="U112" s="29">
        <f>VLOOKUP(Table1[[#This Row],[SEG KEY LY]],'22Dec24_LY '!$A$2:$M$784,13,FALSE)</f>
        <v>153.1122637195121</v>
      </c>
      <c r="V112" s="29">
        <f>VLOOKUP(Table1[[#This Row],[SEG KEY]],'15Dec24_TY'!$A$1:$M$786,13,FALSE)</f>
        <v>132.77869736103312</v>
      </c>
      <c r="W112" s="29">
        <f>VLOOKUP(Table1[[#This Row],[SEG KEY LY]],'15Dec24_LY'!$A$1:$M$784,13,FALSE)</f>
        <v>166.50824897400818</v>
      </c>
      <c r="X112" s="29">
        <f>VLOOKUP(Table1[[#This Row],[SEG KEY]],'08Dec24_TY'!$A$1:$M$786,13,FALSE)</f>
        <v>129.63499309392262</v>
      </c>
      <c r="Y112" s="29">
        <f>VLOOKUP(Table1[[#This Row],[SEG KEY LY]],'08Dec24_LY'!$A$1:$M$784,13,FALSE)</f>
        <v>184.27968325791855</v>
      </c>
      <c r="Z112" s="29">
        <f>VLOOKUP(Table1[[#This Row],[SEG KEY]],'01Dec24_TY'!$A$1:$M$786,13,FALSE)</f>
        <v>138.9288465396188</v>
      </c>
      <c r="AA112" s="29">
        <f>VLOOKUP(Table1[[#This Row],[SEG KEY LY]],'01Dec24_LY'!$A$1:$M$784,13,FALSE)</f>
        <v>179.26020710059163</v>
      </c>
      <c r="AB112" s="29">
        <f>VLOOKUP(Table1[[#This Row],[SEG KEY]],'24Nov24_TY'!$A$1:$M$786,13,FALSE)</f>
        <v>153.36046686746982</v>
      </c>
      <c r="AC112" s="29">
        <f>VLOOKUP(Table1[[#This Row],[SEG KEY LY]],'24Nov24_LY'!$A$1:$M$784,13,FALSE)</f>
        <v>176.38768924302778</v>
      </c>
      <c r="AD112" s="29">
        <f>VLOOKUP(Table1[[#This Row],[SEG KEY]],'17Nov24_TY'!$A$1:$M$786,13,FALSE)</f>
        <v>160.45191119691117</v>
      </c>
      <c r="AE112" s="29">
        <f>VLOOKUP(Table1[[#This Row],[SEG KEY LY]],'17Nov24_LY'!$A$1:$M$784,13,FALSE)</f>
        <v>179.96364705882363</v>
      </c>
      <c r="AF112" s="29">
        <f>VLOOKUP(Table1[[#This Row],[SEG KEY]],'10Nov24_TY   '!$A$1:$M$786,13,FALSE)</f>
        <v>130.77084705882351</v>
      </c>
      <c r="AG112" s="29">
        <f>VLOOKUP(Table1[[#This Row],[SEG KEY LY]],'10Nov24_LY   '!$A$1:$M$784,13,FALSE)</f>
        <v>190.10597014925381</v>
      </c>
      <c r="AH112" s="29">
        <f>IFERROR(VLOOKUP(Table1[[#This Row],[SEG KEY]],'03Nov24_TY   '!A240:M1025,13,FALSE),0)</f>
        <v>129.62409604519775</v>
      </c>
      <c r="AI112" s="29">
        <f>IFERROR(VLOOKUP(Table1[[#This Row],[SEG KEY LY]],'03Nov24_LY    '!$A$1:$M$784,13,FALSE),0)</f>
        <v>202.0154954954956</v>
      </c>
      <c r="AJ112" s="47">
        <f>VLOOKUP(Table1[[#This Row],[SEG KEY]],'29Dec24_TY  '!$A$1:$M$786,7,FALSE)</f>
        <v>2968</v>
      </c>
      <c r="AK112" s="47">
        <f>VLOOKUP(Table1[[#This Row],[SEG KEY LY]],'29Dec24_LY'!$A$1:$M$784,7,FALSE)</f>
        <v>2107</v>
      </c>
      <c r="AL112" s="29">
        <f>VLOOKUP(Table1[[#This Row],[SEG KEY]],'22Dec24_TY '!$A$1:$M$786,7,FALSE)</f>
        <v>2308</v>
      </c>
      <c r="AM112" s="29">
        <f>VLOOKUP(Table1[[#This Row],[SEG KEY LY]],'22Dec24_LY '!$A$1:$M$486,7,FALSE)</f>
        <v>1312</v>
      </c>
      <c r="AN112" s="29">
        <f>VLOOKUP(Table1[[#This Row],[SEG KEY]],'15Dec24_TY'!$A$1:$M$786,7,FALSE)</f>
        <v>1781</v>
      </c>
      <c r="AO112" s="29">
        <f>VLOOKUP(Table1[[#This Row],[SEG KEY LY]],'15Dec24_LY'!$A$1:$M$784,7,FALSE)</f>
        <v>731</v>
      </c>
      <c r="AP112" s="29">
        <f>VLOOKUP(Table1[[#This Row],[SEG KEY]],'08Dec24_TY'!$A$1:$M$786,7,FALSE)</f>
        <v>1448</v>
      </c>
      <c r="AQ112" s="29">
        <f>VLOOKUP(Table1[[#This Row],[SEG KEY LY]],'08Dec24_LY'!$A$1:$M$784,7,FALSE)</f>
        <v>442</v>
      </c>
      <c r="AR112" s="29">
        <f>VLOOKUP(Table1[[#This Row],[SEG KEY]],'01Dec24_TY'!$A$1:$M$786,7,FALSE)</f>
        <v>997</v>
      </c>
      <c r="AS112" s="29">
        <f>VLOOKUP(Table1[[#This Row],[SEG KEY LY]],'01Dec24_LY'!$A$1:$M$784,7,FALSE)</f>
        <v>338</v>
      </c>
      <c r="AT112" s="29">
        <f>VLOOKUP(Table1[[#This Row],[SEG KEY]],'24Nov24_TY'!$A$1:$M$786,7,FALSE)</f>
        <v>664</v>
      </c>
      <c r="AU112" s="29">
        <f>VLOOKUP(Table1[[#This Row],[SEG KEY LY]],'24Nov24_LY'!$A$1:$M$784,7,FALSE)</f>
        <v>251</v>
      </c>
      <c r="AV112" s="29">
        <f>VLOOKUP(Table1[[#This Row],[SEG KEY]],'17Nov24_TY'!$A$1:$M$786,7,FALSE)</f>
        <v>518</v>
      </c>
      <c r="AW112" s="29">
        <f>VLOOKUP(Table1[[#This Row],[SEG KEY LY]],'17Nov24_LY'!$A$1:$M$784,7,FALSE)</f>
        <v>170</v>
      </c>
      <c r="AX112" s="29">
        <f>VLOOKUP(Table1[[#This Row],[SEG KEY]],'10Nov24_TY   '!$A$1:$K$786,7,FALSE)</f>
        <v>425</v>
      </c>
      <c r="AY112" s="29">
        <f>VLOOKUP(Table1[[#This Row],[SEG KEY LY]],'10Nov24_LY   '!$A$1:$J$784,7,FALSE)</f>
        <v>134</v>
      </c>
      <c r="AZ112" s="29">
        <f>IFERROR(VLOOKUP(Table1[[#This Row],[SEG KEY]],'03Nov24_TY   '!$A$1:$J$786,7,FALSE),0)</f>
        <v>354</v>
      </c>
      <c r="BA112" s="29">
        <f>IFERROR(VLOOKUP(Table1[[#This Row],[SEG KEY LY]],'03Nov24_LY    '!$A$1:$J$784,7,FALSE),0)</f>
        <v>111</v>
      </c>
    </row>
    <row r="113" spans="1:53" x14ac:dyDescent="0.25">
      <c r="A113" s="52" t="str">
        <f>Table1[[#This Row],[FROM_CITY]]&amp;Table1[[#This Row],[TO_CITY]]&amp;Table1[[#This Row],[Month]]</f>
        <v>DELCMBJan-2025</v>
      </c>
      <c r="B113" s="52" t="str">
        <f>Table1[[#This Row],[FROM_CITY]]&amp;Table1[[#This Row],[TO_CITY]]&amp;Table1[[#This Row],[MonthM_LY]]</f>
        <v>DELCMBJan-2024</v>
      </c>
      <c r="C113" s="44" t="s">
        <v>196</v>
      </c>
      <c r="D113" s="2">
        <v>2025</v>
      </c>
      <c r="E113" s="2" t="s">
        <v>195</v>
      </c>
      <c r="F113" t="s">
        <v>23</v>
      </c>
      <c r="G113" s="2" t="s">
        <v>10</v>
      </c>
      <c r="H113" t="s">
        <v>15</v>
      </c>
      <c r="I113">
        <v>4937</v>
      </c>
      <c r="J113">
        <v>716819.79999999958</v>
      </c>
      <c r="K113" s="29">
        <f>VLOOKUP(Table1[[#This Row],[SEG KEY]],'29Dec24_TY  '!$A$1:$M$786,11,FALSE)</f>
        <v>11972225</v>
      </c>
      <c r="L113" s="29">
        <f>VLOOKUP(Table1[[#This Row],[SEG KEY LY]],'29Dec24_LY'!$A$1:$M$784,11,FALSE)</f>
        <v>8970075</v>
      </c>
      <c r="M113" s="55">
        <f>VLOOKUP(Table1[[#This Row],[SEG KEY]],'29Dec24_TY  '!$A$1:$M$786,12,FALSE)</f>
        <v>5.9873565690587972E-2</v>
      </c>
      <c r="N113" s="55">
        <f>VLOOKUP(Table1[[#This Row],[SEG KEY LY]],'29Dec24_LY'!$A$1:$M$784,12,FALSE)</f>
        <v>6.18922350147574E-2</v>
      </c>
      <c r="O113" s="29">
        <f>IFERROR(VLOOKUP(Table1[[#This Row],[SEG KEY LY]],'LY AVG FARE ACT'!$A$1:$G$5000,5,FALSE),0)</f>
        <v>6959</v>
      </c>
      <c r="P113" s="29">
        <f>IFERROR(VLOOKUP(Table1[[#This Row],[SEG KEY LY]],'LY AVG FARE ACT'!$A$1:$F$5000,6,FALSE),0)</f>
        <v>1144006.5215403319</v>
      </c>
      <c r="Q113" s="29">
        <f>IFERROR(VLOOKUP(Table1[[#This Row],[SEG KEY LY]],'LY AVG FARE ACT'!$A$1:$G$5000,7,FALSE),0)</f>
        <v>164.39237268865239</v>
      </c>
      <c r="R113" s="47">
        <f>VLOOKUP(Table1[[#This Row],[SEG KEY]],'29Dec24_TY  '!$A$1:$M$786,13,FALSE)</f>
        <v>145.19339679967584</v>
      </c>
      <c r="S113" s="47">
        <f>VLOOKUP(Table1[[#This Row],[SEG KEY LY]],'29Dec24_LY'!$A$1:$M$784,13,FALSE)</f>
        <v>150.08866991078671</v>
      </c>
      <c r="T113" s="29">
        <f>VLOOKUP(Table1[[#This Row],[SEG KEY]],'22Dec24_TY '!$A$1:$M$786,13,FALSE)</f>
        <v>145.35804645161298</v>
      </c>
      <c r="U113" s="29">
        <f>VLOOKUP(Table1[[#This Row],[SEG KEY LY]],'22Dec24_LY '!$A$2:$M$784,13,FALSE)</f>
        <v>147.09165667402979</v>
      </c>
      <c r="V113" s="29">
        <f>VLOOKUP(Table1[[#This Row],[SEG KEY]],'15Dec24_TY'!$A$1:$M$786,13,FALSE)</f>
        <v>146.90488790760884</v>
      </c>
      <c r="W113" s="29">
        <f>VLOOKUP(Table1[[#This Row],[SEG KEY LY]],'15Dec24_LY'!$A$1:$M$784,13,FALSE)</f>
        <v>144.8335541310542</v>
      </c>
      <c r="X113" s="29">
        <f>VLOOKUP(Table1[[#This Row],[SEG KEY]],'08Dec24_TY'!$A$1:$M$786,13,FALSE)</f>
        <v>145.85474358974361</v>
      </c>
      <c r="Y113" s="29">
        <f>VLOOKUP(Table1[[#This Row],[SEG KEY LY]],'08Dec24_LY'!$A$1:$M$784,13,FALSE)</f>
        <v>142.0763360323887</v>
      </c>
      <c r="Z113" s="29">
        <f>VLOOKUP(Table1[[#This Row],[SEG KEY]],'01Dec24_TY'!$A$1:$M$786,13,FALSE)</f>
        <v>144.5957031924072</v>
      </c>
      <c r="AA113" s="29">
        <f>VLOOKUP(Table1[[#This Row],[SEG KEY LY]],'01Dec24_LY'!$A$1:$M$784,13,FALSE)</f>
        <v>139.50158433466862</v>
      </c>
      <c r="AB113" s="29">
        <f>VLOOKUP(Table1[[#This Row],[SEG KEY]],'24Nov24_TY'!$A$1:$M$786,13,FALSE)</f>
        <v>143.29376095985216</v>
      </c>
      <c r="AC113" s="29">
        <f>VLOOKUP(Table1[[#This Row],[SEG KEY LY]],'24Nov24_LY'!$A$1:$M$784,13,FALSE)</f>
        <v>134.99944359367032</v>
      </c>
      <c r="AD113" s="29">
        <f>VLOOKUP(Table1[[#This Row],[SEG KEY]],'17Nov24_TY'!$A$1:$M$786,13,FALSE)</f>
        <v>142.35274634146336</v>
      </c>
      <c r="AE113" s="29">
        <f>VLOOKUP(Table1[[#This Row],[SEG KEY LY]],'17Nov24_LY'!$A$1:$M$784,13,FALSE)</f>
        <v>133.07839703365667</v>
      </c>
      <c r="AF113" s="29">
        <f>VLOOKUP(Table1[[#This Row],[SEG KEY]],'10Nov24_TY   '!$A$1:$M$786,13,FALSE)</f>
        <v>141.4235391165513</v>
      </c>
      <c r="AG113" s="29">
        <f>VLOOKUP(Table1[[#This Row],[SEG KEY LY]],'10Nov24_LY   '!$A$1:$M$784,13,FALSE)</f>
        <v>132.24512538226304</v>
      </c>
      <c r="AH113" s="29">
        <f>IFERROR(VLOOKUP(Table1[[#This Row],[SEG KEY]],'03Nov24_TY   '!A241:M1026,13,FALSE),0)</f>
        <v>143.4310994764397</v>
      </c>
      <c r="AI113" s="29">
        <f>IFERROR(VLOOKUP(Table1[[#This Row],[SEG KEY LY]],'03Nov24_LY    '!$A$1:$M$784,13,FALSE),0)</f>
        <v>131.93486648865161</v>
      </c>
      <c r="AJ113" s="47">
        <f>VLOOKUP(Table1[[#This Row],[SEG KEY]],'29Dec24_TY  '!$A$1:$M$786,7,FALSE)</f>
        <v>4937</v>
      </c>
      <c r="AK113" s="47">
        <f>VLOOKUP(Table1[[#This Row],[SEG KEY LY]],'29Dec24_LY'!$A$1:$M$784,7,FALSE)</f>
        <v>3699</v>
      </c>
      <c r="AL113" s="29">
        <f>VLOOKUP(Table1[[#This Row],[SEG KEY]],'22Dec24_TY '!$A$1:$M$786,7,FALSE)</f>
        <v>3875</v>
      </c>
      <c r="AM113" s="29">
        <f>VLOOKUP(Table1[[#This Row],[SEG KEY LY]],'22Dec24_LY '!$A$1:$M$486,7,FALSE)</f>
        <v>3169</v>
      </c>
      <c r="AN113" s="29">
        <f>VLOOKUP(Table1[[#This Row],[SEG KEY]],'15Dec24_TY'!$A$1:$M$786,7,FALSE)</f>
        <v>2944</v>
      </c>
      <c r="AO113" s="29">
        <f>VLOOKUP(Table1[[#This Row],[SEG KEY LY]],'15Dec24_LY'!$A$1:$M$784,7,FALSE)</f>
        <v>2808</v>
      </c>
      <c r="AP113" s="29">
        <f>VLOOKUP(Table1[[#This Row],[SEG KEY]],'08Dec24_TY'!$A$1:$M$786,7,FALSE)</f>
        <v>2574</v>
      </c>
      <c r="AQ113" s="29">
        <f>VLOOKUP(Table1[[#This Row],[SEG KEY LY]],'08Dec24_LY'!$A$1:$M$784,7,FALSE)</f>
        <v>2470</v>
      </c>
      <c r="AR113" s="29">
        <f>VLOOKUP(Table1[[#This Row],[SEG KEY]],'01Dec24_TY'!$A$1:$M$786,7,FALSE)</f>
        <v>2318</v>
      </c>
      <c r="AS113" s="29">
        <f>VLOOKUP(Table1[[#This Row],[SEG KEY LY]],'01Dec24_LY'!$A$1:$M$784,7,FALSE)</f>
        <v>2247</v>
      </c>
      <c r="AT113" s="29">
        <f>VLOOKUP(Table1[[#This Row],[SEG KEY]],'24Nov24_TY'!$A$1:$M$786,7,FALSE)</f>
        <v>2167</v>
      </c>
      <c r="AU113" s="29">
        <f>VLOOKUP(Table1[[#This Row],[SEG KEY LY]],'24Nov24_LY'!$A$1:$M$784,7,FALSE)</f>
        <v>1959</v>
      </c>
      <c r="AV113" s="29">
        <f>VLOOKUP(Table1[[#This Row],[SEG KEY]],'17Nov24_TY'!$A$1:$M$786,7,FALSE)</f>
        <v>2050</v>
      </c>
      <c r="AW113" s="29">
        <f>VLOOKUP(Table1[[#This Row],[SEG KEY LY]],'17Nov24_LY'!$A$1:$M$784,7,FALSE)</f>
        <v>1753</v>
      </c>
      <c r="AX113" s="29">
        <f>VLOOKUP(Table1[[#This Row],[SEG KEY]],'10Nov24_TY   '!$A$1:$K$786,7,FALSE)</f>
        <v>1879</v>
      </c>
      <c r="AY113" s="29">
        <f>VLOOKUP(Table1[[#This Row],[SEG KEY LY]],'10Nov24_LY   '!$A$1:$J$784,7,FALSE)</f>
        <v>1635</v>
      </c>
      <c r="AZ113" s="29">
        <f>IFERROR(VLOOKUP(Table1[[#This Row],[SEG KEY]],'03Nov24_TY   '!$A$1:$J$786,7,FALSE),0)</f>
        <v>1719</v>
      </c>
      <c r="BA113" s="29">
        <f>IFERROR(VLOOKUP(Table1[[#This Row],[SEG KEY LY]],'03Nov24_LY    '!$A$1:$J$784,7,FALSE),0)</f>
        <v>1498</v>
      </c>
    </row>
    <row r="114" spans="1:53" x14ac:dyDescent="0.25">
      <c r="A114" s="52" t="str">
        <f>Table1[[#This Row],[FROM_CITY]]&amp;Table1[[#This Row],[TO_CITY]]&amp;Table1[[#This Row],[Month]]</f>
        <v>DMMCMBJan-2025</v>
      </c>
      <c r="B114" s="52" t="str">
        <f>Table1[[#This Row],[FROM_CITY]]&amp;Table1[[#This Row],[TO_CITY]]&amp;Table1[[#This Row],[MonthM_LY]]</f>
        <v>DMMCMBJan-2024</v>
      </c>
      <c r="C114" s="44" t="s">
        <v>196</v>
      </c>
      <c r="D114" s="2">
        <v>2025</v>
      </c>
      <c r="E114" s="2" t="s">
        <v>195</v>
      </c>
      <c r="F114" t="s">
        <v>24</v>
      </c>
      <c r="G114" s="2" t="s">
        <v>10</v>
      </c>
      <c r="H114" t="s">
        <v>11</v>
      </c>
      <c r="I114">
        <v>870</v>
      </c>
      <c r="J114">
        <v>181570.22</v>
      </c>
      <c r="K114" s="29">
        <f>VLOOKUP(Table1[[#This Row],[SEG KEY]],'29Dec24_TY  '!$A$1:$M$786,11,FALSE)</f>
        <v>3352110</v>
      </c>
      <c r="L114" s="29">
        <f>VLOOKUP(Table1[[#This Row],[SEG KEY LY]],'29Dec24_LY'!$A$1:$M$784,11,FALSE)</f>
        <v>4627453</v>
      </c>
      <c r="M114" s="55">
        <f>VLOOKUP(Table1[[#This Row],[SEG KEY]],'29Dec24_TY  '!$A$1:$M$786,12,FALSE)</f>
        <v>5.4165949208110714E-2</v>
      </c>
      <c r="N114" s="55">
        <f>VLOOKUP(Table1[[#This Row],[SEG KEY LY]],'29Dec24_LY'!$A$1:$M$784,12,FALSE)</f>
        <v>4.864673287875642E-2</v>
      </c>
      <c r="O114" s="29">
        <f>IFERROR(VLOOKUP(Table1[[#This Row],[SEG KEY LY]],'LY AVG FARE ACT'!$A$1:$G$5000,5,FALSE),0)</f>
        <v>3556</v>
      </c>
      <c r="P114" s="29">
        <f>IFERROR(VLOOKUP(Table1[[#This Row],[SEG KEY LY]],'LY AVG FARE ACT'!$A$1:$F$5000,6,FALSE),0)</f>
        <v>613178.56992133602</v>
      </c>
      <c r="Q114" s="29">
        <f>IFERROR(VLOOKUP(Table1[[#This Row],[SEG KEY LY]],'LY AVG FARE ACT'!$A$1:$G$5000,7,FALSE),0)</f>
        <v>172.43491842557256</v>
      </c>
      <c r="R114" s="47">
        <f>VLOOKUP(Table1[[#This Row],[SEG KEY]],'29Dec24_TY  '!$A$1:$M$786,13,FALSE)</f>
        <v>208.70140229885058</v>
      </c>
      <c r="S114" s="47">
        <f>VLOOKUP(Table1[[#This Row],[SEG KEY LY]],'29Dec24_LY'!$A$1:$M$784,13,FALSE)</f>
        <v>187.43586178184847</v>
      </c>
      <c r="T114" s="29">
        <f>VLOOKUP(Table1[[#This Row],[SEG KEY]],'22Dec24_TY '!$A$1:$M$786,13,FALSE)</f>
        <v>209.59126934984533</v>
      </c>
      <c r="U114" s="29">
        <f>VLOOKUP(Table1[[#This Row],[SEG KEY LY]],'22Dec24_LY '!$A$2:$M$784,13,FALSE)</f>
        <v>204.86907292954271</v>
      </c>
      <c r="V114" s="29">
        <f>VLOOKUP(Table1[[#This Row],[SEG KEY]],'15Dec24_TY'!$A$1:$M$786,13,FALSE)</f>
        <v>216.33232608695658</v>
      </c>
      <c r="W114" s="29">
        <f>VLOOKUP(Table1[[#This Row],[SEG KEY LY]],'15Dec24_LY'!$A$1:$M$784,13,FALSE)</f>
        <v>212.38186206896555</v>
      </c>
      <c r="X114" s="29">
        <f>VLOOKUP(Table1[[#This Row],[SEG KEY]],'08Dec24_TY'!$A$1:$M$786,13,FALSE)</f>
        <v>216.49812499999999</v>
      </c>
      <c r="Y114" s="29">
        <f>VLOOKUP(Table1[[#This Row],[SEG KEY LY]],'08Dec24_LY'!$A$1:$M$784,13,FALSE)</f>
        <v>227.62988700564975</v>
      </c>
      <c r="Z114" s="29">
        <f>VLOOKUP(Table1[[#This Row],[SEG KEY]],'01Dec24_TY'!$A$1:$M$786,13,FALSE)</f>
        <v>224.26987012987016</v>
      </c>
      <c r="AA114" s="29">
        <f>VLOOKUP(Table1[[#This Row],[SEG KEY LY]],'01Dec24_LY'!$A$1:$M$784,13,FALSE)</f>
        <v>248.29325471698107</v>
      </c>
      <c r="AB114" s="29">
        <f>VLOOKUP(Table1[[#This Row],[SEG KEY]],'24Nov24_TY'!$A$1:$M$786,13,FALSE)</f>
        <v>227.47347305389218</v>
      </c>
      <c r="AC114" s="29">
        <f>VLOOKUP(Table1[[#This Row],[SEG KEY LY]],'24Nov24_LY'!$A$1:$M$784,13,FALSE)</f>
        <v>260.0604571428571</v>
      </c>
      <c r="AD114" s="29">
        <f>VLOOKUP(Table1[[#This Row],[SEG KEY]],'17Nov24_TY'!$A$1:$M$786,13,FALSE)</f>
        <v>228.03264705882356</v>
      </c>
      <c r="AE114" s="29">
        <f>VLOOKUP(Table1[[#This Row],[SEG KEY LY]],'17Nov24_LY'!$A$1:$M$784,13,FALSE)</f>
        <v>261.54337837837841</v>
      </c>
      <c r="AF114" s="29">
        <f>VLOOKUP(Table1[[#This Row],[SEG KEY]],'10Nov24_TY   '!$A$1:$M$786,13,FALSE)</f>
        <v>230.75490566037737</v>
      </c>
      <c r="AG114" s="29">
        <f>VLOOKUP(Table1[[#This Row],[SEG KEY LY]],'10Nov24_LY   '!$A$1:$M$784,13,FALSE)</f>
        <v>262.98288000000002</v>
      </c>
      <c r="AH114" s="29">
        <f>IFERROR(VLOOKUP(Table1[[#This Row],[SEG KEY]],'03Nov24_TY   '!A242:M1027,13,FALSE),0)</f>
        <v>235.1957142857143</v>
      </c>
      <c r="AI114" s="29">
        <f>IFERROR(VLOOKUP(Table1[[#This Row],[SEG KEY LY]],'03Nov24_LY    '!$A$1:$M$784,13,FALSE),0)</f>
        <v>272.9773076923077</v>
      </c>
      <c r="AJ114" s="47">
        <f>VLOOKUP(Table1[[#This Row],[SEG KEY]],'29Dec24_TY  '!$A$1:$M$786,7,FALSE)</f>
        <v>870</v>
      </c>
      <c r="AK114" s="47">
        <f>VLOOKUP(Table1[[#This Row],[SEG KEY LY]],'29Dec24_LY'!$A$1:$M$784,7,FALSE)</f>
        <v>1201</v>
      </c>
      <c r="AL114" s="29">
        <f>VLOOKUP(Table1[[#This Row],[SEG KEY]],'22Dec24_TY '!$A$1:$M$786,7,FALSE)</f>
        <v>646</v>
      </c>
      <c r="AM114" s="29">
        <f>VLOOKUP(Table1[[#This Row],[SEG KEY LY]],'22Dec24_LY '!$A$1:$M$486,7,FALSE)</f>
        <v>809</v>
      </c>
      <c r="AN114" s="29">
        <f>VLOOKUP(Table1[[#This Row],[SEG KEY]],'15Dec24_TY'!$A$1:$M$786,7,FALSE)</f>
        <v>460</v>
      </c>
      <c r="AO114" s="29">
        <f>VLOOKUP(Table1[[#This Row],[SEG KEY LY]],'15Dec24_LY'!$A$1:$M$784,7,FALSE)</f>
        <v>580</v>
      </c>
      <c r="AP114" s="29">
        <f>VLOOKUP(Table1[[#This Row],[SEG KEY]],'08Dec24_TY'!$A$1:$M$786,7,FALSE)</f>
        <v>320</v>
      </c>
      <c r="AQ114" s="29">
        <f>VLOOKUP(Table1[[#This Row],[SEG KEY LY]],'08Dec24_LY'!$A$1:$M$784,7,FALSE)</f>
        <v>354</v>
      </c>
      <c r="AR114" s="29">
        <f>VLOOKUP(Table1[[#This Row],[SEG KEY]],'01Dec24_TY'!$A$1:$M$786,7,FALSE)</f>
        <v>231</v>
      </c>
      <c r="AS114" s="29">
        <f>VLOOKUP(Table1[[#This Row],[SEG KEY LY]],'01Dec24_LY'!$A$1:$M$784,7,FALSE)</f>
        <v>212</v>
      </c>
      <c r="AT114" s="29">
        <f>VLOOKUP(Table1[[#This Row],[SEG KEY]],'24Nov24_TY'!$A$1:$M$786,7,FALSE)</f>
        <v>167</v>
      </c>
      <c r="AU114" s="29">
        <f>VLOOKUP(Table1[[#This Row],[SEG KEY LY]],'24Nov24_LY'!$A$1:$M$784,7,FALSE)</f>
        <v>175</v>
      </c>
      <c r="AV114" s="29">
        <f>VLOOKUP(Table1[[#This Row],[SEG KEY]],'17Nov24_TY'!$A$1:$M$786,7,FALSE)</f>
        <v>136</v>
      </c>
      <c r="AW114" s="29">
        <f>VLOOKUP(Table1[[#This Row],[SEG KEY LY]],'17Nov24_LY'!$A$1:$M$784,7,FALSE)</f>
        <v>148</v>
      </c>
      <c r="AX114" s="29">
        <f>VLOOKUP(Table1[[#This Row],[SEG KEY]],'10Nov24_TY   '!$A$1:$K$786,7,FALSE)</f>
        <v>106</v>
      </c>
      <c r="AY114" s="29">
        <f>VLOOKUP(Table1[[#This Row],[SEG KEY LY]],'10Nov24_LY   '!$A$1:$J$784,7,FALSE)</f>
        <v>125</v>
      </c>
      <c r="AZ114" s="29">
        <f>IFERROR(VLOOKUP(Table1[[#This Row],[SEG KEY]],'03Nov24_TY   '!$A$1:$J$786,7,FALSE),0)</f>
        <v>84</v>
      </c>
      <c r="BA114" s="29">
        <f>IFERROR(VLOOKUP(Table1[[#This Row],[SEG KEY LY]],'03Nov24_LY    '!$A$1:$J$784,7,FALSE),0)</f>
        <v>104</v>
      </c>
    </row>
    <row r="115" spans="1:53" x14ac:dyDescent="0.25">
      <c r="A115" s="52" t="str">
        <f>Table1[[#This Row],[FROM_CITY]]&amp;Table1[[#This Row],[TO_CITY]]&amp;Table1[[#This Row],[Month]]</f>
        <v>DOHCMBJan-2025</v>
      </c>
      <c r="B115" s="52" t="str">
        <f>Table1[[#This Row],[FROM_CITY]]&amp;Table1[[#This Row],[TO_CITY]]&amp;Table1[[#This Row],[MonthM_LY]]</f>
        <v>DOHCMBJan-2024</v>
      </c>
      <c r="C115" s="44" t="s">
        <v>196</v>
      </c>
      <c r="D115" s="2">
        <v>2025</v>
      </c>
      <c r="E115" s="2" t="s">
        <v>195</v>
      </c>
      <c r="F115" t="s">
        <v>25</v>
      </c>
      <c r="G115" s="2" t="s">
        <v>10</v>
      </c>
      <c r="H115" t="s">
        <v>11</v>
      </c>
      <c r="I115">
        <v>1038</v>
      </c>
      <c r="J115">
        <v>235753.60999999996</v>
      </c>
      <c r="K115" s="29">
        <f>VLOOKUP(Table1[[#This Row],[SEG KEY]],'29Dec24_TY  '!$A$1:$M$786,11,FALSE)</f>
        <v>3771054</v>
      </c>
      <c r="L115" s="29">
        <f>VLOOKUP(Table1[[#This Row],[SEG KEY LY]],'29Dec24_LY'!$A$1:$M$784,11,FALSE)</f>
        <v>6147036</v>
      </c>
      <c r="M115" s="55">
        <f>VLOOKUP(Table1[[#This Row],[SEG KEY]],'29Dec24_TY  '!$A$1:$M$786,12,FALSE)</f>
        <v>6.2516635932553591E-2</v>
      </c>
      <c r="N115" s="55">
        <f>VLOOKUP(Table1[[#This Row],[SEG KEY LY]],'29Dec24_LY'!$A$1:$M$784,12,FALSE)</f>
        <v>6.2068183755553077E-2</v>
      </c>
      <c r="O115" s="29">
        <f>IFERROR(VLOOKUP(Table1[[#This Row],[SEG KEY LY]],'LY AVG FARE ACT'!$A$1:$G$5000,5,FALSE),0)</f>
        <v>3611</v>
      </c>
      <c r="P115" s="29">
        <f>IFERROR(VLOOKUP(Table1[[#This Row],[SEG KEY LY]],'LY AVG FARE ACT'!$A$1:$F$5000,6,FALSE),0)</f>
        <v>725743.25414799957</v>
      </c>
      <c r="Q115" s="29">
        <f>IFERROR(VLOOKUP(Table1[[#This Row],[SEG KEY LY]],'LY AVG FARE ACT'!$A$1:$G$5000,7,FALSE),0)</f>
        <v>200.98123903295473</v>
      </c>
      <c r="R115" s="47">
        <f>VLOOKUP(Table1[[#This Row],[SEG KEY]],'29Dec24_TY  '!$A$1:$M$786,13,FALSE)</f>
        <v>227.12293834296722</v>
      </c>
      <c r="S115" s="47">
        <f>VLOOKUP(Table1[[#This Row],[SEG KEY LY]],'29Dec24_LY'!$A$1:$M$784,13,FALSE)</f>
        <v>225.49371158392435</v>
      </c>
      <c r="T115" s="29">
        <f>VLOOKUP(Table1[[#This Row],[SEG KEY]],'22Dec24_TY '!$A$1:$M$786,13,FALSE)</f>
        <v>225.6866101694915</v>
      </c>
      <c r="U115" s="29">
        <f>VLOOKUP(Table1[[#This Row],[SEG KEY LY]],'22Dec24_LY '!$A$2:$M$784,13,FALSE)</f>
        <v>227.75630591630582</v>
      </c>
      <c r="V115" s="29">
        <f>VLOOKUP(Table1[[#This Row],[SEG KEY]],'15Dec24_TY'!$A$1:$M$786,13,FALSE)</f>
        <v>222.7978407079647</v>
      </c>
      <c r="W115" s="29">
        <f>VLOOKUP(Table1[[#This Row],[SEG KEY LY]],'15Dec24_LY'!$A$1:$M$784,13,FALSE)</f>
        <v>236.8434123222749</v>
      </c>
      <c r="X115" s="29">
        <f>VLOOKUP(Table1[[#This Row],[SEG KEY]],'08Dec24_TY'!$A$1:$M$786,13,FALSE)</f>
        <v>223.43457002457009</v>
      </c>
      <c r="Y115" s="29">
        <f>VLOOKUP(Table1[[#This Row],[SEG KEY LY]],'08Dec24_LY'!$A$1:$M$784,13,FALSE)</f>
        <v>239.13028965517236</v>
      </c>
      <c r="Z115" s="29">
        <f>VLOOKUP(Table1[[#This Row],[SEG KEY]],'01Dec24_TY'!$A$1:$M$786,13,FALSE)</f>
        <v>224.90204334365333</v>
      </c>
      <c r="AA115" s="29">
        <f>VLOOKUP(Table1[[#This Row],[SEG KEY LY]],'01Dec24_LY'!$A$1:$M$784,13,FALSE)</f>
        <v>236.0645863309351</v>
      </c>
      <c r="AB115" s="29">
        <f>VLOOKUP(Table1[[#This Row],[SEG KEY]],'24Nov24_TY'!$A$1:$M$786,13,FALSE)</f>
        <v>214.62970149253744</v>
      </c>
      <c r="AC115" s="29">
        <f>VLOOKUP(Table1[[#This Row],[SEG KEY LY]],'24Nov24_LY'!$A$1:$M$784,13,FALSE)</f>
        <v>232.45387243735769</v>
      </c>
      <c r="AD115" s="29">
        <f>VLOOKUP(Table1[[#This Row],[SEG KEY]],'17Nov24_TY'!$A$1:$M$786,13,FALSE)</f>
        <v>211.29189573459718</v>
      </c>
      <c r="AE115" s="29">
        <f>VLOOKUP(Table1[[#This Row],[SEG KEY LY]],'17Nov24_LY'!$A$1:$M$784,13,FALSE)</f>
        <v>230.24041666666665</v>
      </c>
      <c r="AF115" s="29">
        <f>VLOOKUP(Table1[[#This Row],[SEG KEY]],'10Nov24_TY   '!$A$1:$M$786,13,FALSE)</f>
        <v>215.86695945945945</v>
      </c>
      <c r="AG115" s="29">
        <f>VLOOKUP(Table1[[#This Row],[SEG KEY LY]],'10Nov24_LY   '!$A$1:$M$784,13,FALSE)</f>
        <v>225.01185064935072</v>
      </c>
      <c r="AH115" s="29">
        <f>IFERROR(VLOOKUP(Table1[[#This Row],[SEG KEY]],'03Nov24_TY   '!A243:M1028,13,FALSE),0)</f>
        <v>225.03333333333336</v>
      </c>
      <c r="AI115" s="29">
        <f>IFERROR(VLOOKUP(Table1[[#This Row],[SEG KEY LY]],'03Nov24_LY    '!$A$1:$M$784,13,FALSE),0)</f>
        <v>223.79624087591239</v>
      </c>
      <c r="AJ115" s="47">
        <f>VLOOKUP(Table1[[#This Row],[SEG KEY]],'29Dec24_TY  '!$A$1:$M$786,7,FALSE)</f>
        <v>1038</v>
      </c>
      <c r="AK115" s="47">
        <f>VLOOKUP(Table1[[#This Row],[SEG KEY LY]],'29Dec24_LY'!$A$1:$M$784,7,FALSE)</f>
        <v>1692</v>
      </c>
      <c r="AL115" s="29">
        <f>VLOOKUP(Table1[[#This Row],[SEG KEY]],'22Dec24_TY '!$A$1:$M$786,7,FALSE)</f>
        <v>767</v>
      </c>
      <c r="AM115" s="29">
        <f>VLOOKUP(Table1[[#This Row],[SEG KEY LY]],'22Dec24_LY '!$A$1:$M$486,7,FALSE)</f>
        <v>1386</v>
      </c>
      <c r="AN115" s="29">
        <f>VLOOKUP(Table1[[#This Row],[SEG KEY]],'15Dec24_TY'!$A$1:$M$786,7,FALSE)</f>
        <v>565</v>
      </c>
      <c r="AO115" s="29">
        <f>VLOOKUP(Table1[[#This Row],[SEG KEY LY]],'15Dec24_LY'!$A$1:$M$784,7,FALSE)</f>
        <v>1055</v>
      </c>
      <c r="AP115" s="29">
        <f>VLOOKUP(Table1[[#This Row],[SEG KEY]],'08Dec24_TY'!$A$1:$M$786,7,FALSE)</f>
        <v>407</v>
      </c>
      <c r="AQ115" s="29">
        <f>VLOOKUP(Table1[[#This Row],[SEG KEY LY]],'08Dec24_LY'!$A$1:$M$784,7,FALSE)</f>
        <v>725</v>
      </c>
      <c r="AR115" s="29">
        <f>VLOOKUP(Table1[[#This Row],[SEG KEY]],'01Dec24_TY'!$A$1:$M$786,7,FALSE)</f>
        <v>323</v>
      </c>
      <c r="AS115" s="29">
        <f>VLOOKUP(Table1[[#This Row],[SEG KEY LY]],'01Dec24_LY'!$A$1:$M$784,7,FALSE)</f>
        <v>556</v>
      </c>
      <c r="AT115" s="29">
        <f>VLOOKUP(Table1[[#This Row],[SEG KEY]],'24Nov24_TY'!$A$1:$M$786,7,FALSE)</f>
        <v>268</v>
      </c>
      <c r="AU115" s="29">
        <f>VLOOKUP(Table1[[#This Row],[SEG KEY LY]],'24Nov24_LY'!$A$1:$M$784,7,FALSE)</f>
        <v>439</v>
      </c>
      <c r="AV115" s="29">
        <f>VLOOKUP(Table1[[#This Row],[SEG KEY]],'17Nov24_TY'!$A$1:$M$786,7,FALSE)</f>
        <v>211</v>
      </c>
      <c r="AW115" s="29">
        <f>VLOOKUP(Table1[[#This Row],[SEG KEY LY]],'17Nov24_LY'!$A$1:$M$784,7,FALSE)</f>
        <v>360</v>
      </c>
      <c r="AX115" s="29">
        <f>VLOOKUP(Table1[[#This Row],[SEG KEY]],'10Nov24_TY   '!$A$1:$K$786,7,FALSE)</f>
        <v>148</v>
      </c>
      <c r="AY115" s="29">
        <f>VLOOKUP(Table1[[#This Row],[SEG KEY LY]],'10Nov24_LY   '!$A$1:$J$784,7,FALSE)</f>
        <v>308</v>
      </c>
      <c r="AZ115" s="29">
        <f>IFERROR(VLOOKUP(Table1[[#This Row],[SEG KEY]],'03Nov24_TY   '!$A$1:$J$786,7,FALSE),0)</f>
        <v>108</v>
      </c>
      <c r="BA115" s="29">
        <f>IFERROR(VLOOKUP(Table1[[#This Row],[SEG KEY LY]],'03Nov24_LY    '!$A$1:$J$784,7,FALSE),0)</f>
        <v>274</v>
      </c>
    </row>
    <row r="116" spans="1:53" x14ac:dyDescent="0.25">
      <c r="A116" s="52" t="str">
        <f>Table1[[#This Row],[FROM_CITY]]&amp;Table1[[#This Row],[TO_CITY]]&amp;Table1[[#This Row],[Month]]</f>
        <v>DXBCMBJan-2025</v>
      </c>
      <c r="B116" s="52" t="str">
        <f>Table1[[#This Row],[FROM_CITY]]&amp;Table1[[#This Row],[TO_CITY]]&amp;Table1[[#This Row],[MonthM_LY]]</f>
        <v>DXBCMBJan-2024</v>
      </c>
      <c r="C116" s="44" t="s">
        <v>196</v>
      </c>
      <c r="D116" s="2">
        <v>2025</v>
      </c>
      <c r="E116" s="2" t="s">
        <v>195</v>
      </c>
      <c r="F116" t="s">
        <v>26</v>
      </c>
      <c r="G116" s="2" t="s">
        <v>10</v>
      </c>
      <c r="H116" t="s">
        <v>11</v>
      </c>
      <c r="I116">
        <v>2868</v>
      </c>
      <c r="J116">
        <v>536118.3600000001</v>
      </c>
      <c r="K116" s="29">
        <f>VLOOKUP(Table1[[#This Row],[SEG KEY]],'29Dec24_TY  '!$A$1:$M$786,11,FALSE)</f>
        <v>9490212</v>
      </c>
      <c r="L116" s="29">
        <f>VLOOKUP(Table1[[#This Row],[SEG KEY LY]],'29Dec24_LY'!$A$1:$M$784,11,FALSE)</f>
        <v>4659072</v>
      </c>
      <c r="M116" s="55">
        <f>VLOOKUP(Table1[[#This Row],[SEG KEY]],'29Dec24_TY  '!$A$1:$M$786,12,FALSE)</f>
        <v>5.6491715885798981E-2</v>
      </c>
      <c r="N116" s="55">
        <f>VLOOKUP(Table1[[#This Row],[SEG KEY LY]],'29Dec24_LY'!$A$1:$M$784,12,FALSE)</f>
        <v>6.3726772198412066E-2</v>
      </c>
      <c r="O116" s="29">
        <f>IFERROR(VLOOKUP(Table1[[#This Row],[SEG KEY LY]],'LY AVG FARE ACT'!$A$1:$G$5000,5,FALSE),0)</f>
        <v>5116</v>
      </c>
      <c r="P116" s="29">
        <f>IFERROR(VLOOKUP(Table1[[#This Row],[SEG KEY LY]],'LY AVG FARE ACT'!$A$1:$F$5000,6,FALSE),0)</f>
        <v>973984.46458866098</v>
      </c>
      <c r="Q116" s="29">
        <f>IFERROR(VLOOKUP(Table1[[#This Row],[SEG KEY LY]],'LY AVG FARE ACT'!$A$1:$G$5000,7,FALSE),0)</f>
        <v>190.38007517370229</v>
      </c>
      <c r="R116" s="47">
        <f>VLOOKUP(Table1[[#This Row],[SEG KEY]],'29Dec24_TY  '!$A$1:$M$786,13,FALSE)</f>
        <v>186.93108786610881</v>
      </c>
      <c r="S116" s="47">
        <f>VLOOKUP(Table1[[#This Row],[SEG KEY LY]],'29Dec24_LY'!$A$1:$M$784,13,FALSE)</f>
        <v>210.87188920454554</v>
      </c>
      <c r="T116" s="29">
        <f>VLOOKUP(Table1[[#This Row],[SEG KEY]],'22Dec24_TY '!$A$1:$M$786,13,FALSE)</f>
        <v>186.32898994132429</v>
      </c>
      <c r="U116" s="29">
        <f>VLOOKUP(Table1[[#This Row],[SEG KEY LY]],'22Dec24_LY '!$A$2:$M$784,13,FALSE)</f>
        <v>214.53008403361343</v>
      </c>
      <c r="V116" s="29">
        <f>VLOOKUP(Table1[[#This Row],[SEG KEY]],'15Dec24_TY'!$A$1:$M$786,13,FALSE)</f>
        <v>189.13045248868769</v>
      </c>
      <c r="W116" s="29">
        <f>VLOOKUP(Table1[[#This Row],[SEG KEY LY]],'15Dec24_LY'!$A$1:$M$784,13,FALSE)</f>
        <v>225.97654402102492</v>
      </c>
      <c r="X116" s="29">
        <f>VLOOKUP(Table1[[#This Row],[SEG KEY]],'08Dec24_TY'!$A$1:$M$786,13,FALSE)</f>
        <v>191.10677476415088</v>
      </c>
      <c r="Y116" s="29">
        <f>VLOOKUP(Table1[[#This Row],[SEG KEY LY]],'08Dec24_LY'!$A$1:$M$784,13,FALSE)</f>
        <v>227.83289269051323</v>
      </c>
      <c r="Z116" s="29">
        <f>VLOOKUP(Table1[[#This Row],[SEG KEY]],'01Dec24_TY'!$A$1:$M$786,13,FALSE)</f>
        <v>190.92136615811367</v>
      </c>
      <c r="AA116" s="29">
        <f>VLOOKUP(Table1[[#This Row],[SEG KEY LY]],'01Dec24_LY'!$A$1:$M$784,13,FALSE)</f>
        <v>228.04160852713184</v>
      </c>
      <c r="AB116" s="29">
        <f>VLOOKUP(Table1[[#This Row],[SEG KEY]],'24Nov24_TY'!$A$1:$M$786,13,FALSE)</f>
        <v>194.65000835421884</v>
      </c>
      <c r="AC116" s="29">
        <f>VLOOKUP(Table1[[#This Row],[SEG KEY LY]],'24Nov24_LY'!$A$1:$M$784,13,FALSE)</f>
        <v>232.43917050691249</v>
      </c>
      <c r="AD116" s="29">
        <f>VLOOKUP(Table1[[#This Row],[SEG KEY]],'17Nov24_TY'!$A$1:$M$786,13,FALSE)</f>
        <v>197.44370070778567</v>
      </c>
      <c r="AE116" s="29">
        <f>VLOOKUP(Table1[[#This Row],[SEG KEY LY]],'17Nov24_LY'!$A$1:$M$784,13,FALSE)</f>
        <v>234.28164490861613</v>
      </c>
      <c r="AF116" s="29">
        <f>VLOOKUP(Table1[[#This Row],[SEG KEY]],'10Nov24_TY   '!$A$1:$M$786,13,FALSE)</f>
        <v>206.83358778625956</v>
      </c>
      <c r="AG116" s="29">
        <f>VLOOKUP(Table1[[#This Row],[SEG KEY LY]],'10Nov24_LY   '!$A$1:$M$784,13,FALSE)</f>
        <v>240.7227863777089</v>
      </c>
      <c r="AH116" s="29">
        <f>IFERROR(VLOOKUP(Table1[[#This Row],[SEG KEY]],'03Nov24_TY   '!A244:M1029,13,FALSE),0)</f>
        <v>220.19093913043474</v>
      </c>
      <c r="AI116" s="29">
        <f>IFERROR(VLOOKUP(Table1[[#This Row],[SEG KEY LY]],'03Nov24_LY    '!$A$1:$M$784,13,FALSE),0)</f>
        <v>240.37872413793093</v>
      </c>
      <c r="AJ116" s="47">
        <f>VLOOKUP(Table1[[#This Row],[SEG KEY]],'29Dec24_TY  '!$A$1:$M$786,7,FALSE)</f>
        <v>2868</v>
      </c>
      <c r="AK116" s="47">
        <f>VLOOKUP(Table1[[#This Row],[SEG KEY LY]],'29Dec24_LY'!$A$1:$M$784,7,FALSE)</f>
        <v>1408</v>
      </c>
      <c r="AL116" s="29">
        <f>VLOOKUP(Table1[[#This Row],[SEG KEY]],'22Dec24_TY '!$A$1:$M$786,7,FALSE)</f>
        <v>2386</v>
      </c>
      <c r="AM116" s="29">
        <f>VLOOKUP(Table1[[#This Row],[SEG KEY LY]],'22Dec24_LY '!$A$1:$M$486,7,FALSE)</f>
        <v>1071</v>
      </c>
      <c r="AN116" s="29">
        <f>VLOOKUP(Table1[[#This Row],[SEG KEY]],'15Dec24_TY'!$A$1:$M$786,7,FALSE)</f>
        <v>1989</v>
      </c>
      <c r="AO116" s="29">
        <f>VLOOKUP(Table1[[#This Row],[SEG KEY LY]],'15Dec24_LY'!$A$1:$M$784,7,FALSE)</f>
        <v>761</v>
      </c>
      <c r="AP116" s="29">
        <f>VLOOKUP(Table1[[#This Row],[SEG KEY]],'08Dec24_TY'!$A$1:$M$786,7,FALSE)</f>
        <v>1696</v>
      </c>
      <c r="AQ116" s="29">
        <f>VLOOKUP(Table1[[#This Row],[SEG KEY LY]],'08Dec24_LY'!$A$1:$M$784,7,FALSE)</f>
        <v>643</v>
      </c>
      <c r="AR116" s="29">
        <f>VLOOKUP(Table1[[#This Row],[SEG KEY]],'01Dec24_TY'!$A$1:$M$786,7,FALSE)</f>
        <v>1442</v>
      </c>
      <c r="AS116" s="29">
        <f>VLOOKUP(Table1[[#This Row],[SEG KEY LY]],'01Dec24_LY'!$A$1:$M$784,7,FALSE)</f>
        <v>516</v>
      </c>
      <c r="AT116" s="29">
        <f>VLOOKUP(Table1[[#This Row],[SEG KEY]],'24Nov24_TY'!$A$1:$M$786,7,FALSE)</f>
        <v>1197</v>
      </c>
      <c r="AU116" s="29">
        <f>VLOOKUP(Table1[[#This Row],[SEG KEY LY]],'24Nov24_LY'!$A$1:$M$784,7,FALSE)</f>
        <v>434</v>
      </c>
      <c r="AV116" s="29">
        <f>VLOOKUP(Table1[[#This Row],[SEG KEY]],'17Nov24_TY'!$A$1:$M$786,7,FALSE)</f>
        <v>989</v>
      </c>
      <c r="AW116" s="29">
        <f>VLOOKUP(Table1[[#This Row],[SEG KEY LY]],'17Nov24_LY'!$A$1:$M$784,7,FALSE)</f>
        <v>383</v>
      </c>
      <c r="AX116" s="29">
        <f>VLOOKUP(Table1[[#This Row],[SEG KEY]],'10Nov24_TY   '!$A$1:$K$786,7,FALSE)</f>
        <v>786</v>
      </c>
      <c r="AY116" s="29">
        <f>VLOOKUP(Table1[[#This Row],[SEG KEY LY]],'10Nov24_LY   '!$A$1:$J$784,7,FALSE)</f>
        <v>323</v>
      </c>
      <c r="AZ116" s="29">
        <f>IFERROR(VLOOKUP(Table1[[#This Row],[SEG KEY]],'03Nov24_TY   '!$A$1:$J$786,7,FALSE),0)</f>
        <v>575</v>
      </c>
      <c r="BA116" s="29">
        <f>IFERROR(VLOOKUP(Table1[[#This Row],[SEG KEY LY]],'03Nov24_LY    '!$A$1:$J$784,7,FALSE),0)</f>
        <v>290</v>
      </c>
    </row>
    <row r="117" spans="1:53" x14ac:dyDescent="0.25">
      <c r="A117" s="52" t="str">
        <f>Table1[[#This Row],[FROM_CITY]]&amp;Table1[[#This Row],[TO_CITY]]&amp;Table1[[#This Row],[Month]]</f>
        <v>FRACMBJan-2025</v>
      </c>
      <c r="B117" s="52" t="str">
        <f>Table1[[#This Row],[FROM_CITY]]&amp;Table1[[#This Row],[TO_CITY]]&amp;Table1[[#This Row],[MonthM_LY]]</f>
        <v>FRACMBJan-2024</v>
      </c>
      <c r="C117" s="44" t="s">
        <v>196</v>
      </c>
      <c r="D117" s="2">
        <v>2025</v>
      </c>
      <c r="E117" s="2" t="s">
        <v>195</v>
      </c>
      <c r="F117" t="s">
        <v>27</v>
      </c>
      <c r="G117" s="2" t="s">
        <v>10</v>
      </c>
      <c r="H117" t="s">
        <v>19</v>
      </c>
      <c r="I117">
        <v>2519</v>
      </c>
      <c r="J117">
        <v>1167885.26</v>
      </c>
      <c r="K117" s="29">
        <f>VLOOKUP(Table1[[#This Row],[SEG KEY]],'29Dec24_TY  '!$A$1:$M$786,11,FALSE)</f>
        <v>20386267</v>
      </c>
      <c r="L117" s="29">
        <f>VLOOKUP(Table1[[#This Row],[SEG KEY LY]],'29Dec24_LY'!$A$1:$M$784,11,FALSE)</f>
        <v>19593153</v>
      </c>
      <c r="M117" s="55">
        <f>VLOOKUP(Table1[[#This Row],[SEG KEY]],'29Dec24_TY  '!$A$1:$M$786,12,FALSE)</f>
        <v>5.7287842840476874E-2</v>
      </c>
      <c r="N117" s="55">
        <f>VLOOKUP(Table1[[#This Row],[SEG KEY LY]],'29Dec24_LY'!$A$1:$M$784,12,FALSE)</f>
        <v>5.6326229372066862E-2</v>
      </c>
      <c r="O117" s="29">
        <f>IFERROR(VLOOKUP(Table1[[#This Row],[SEG KEY LY]],'LY AVG FARE ACT'!$A$1:$G$5000,5,FALSE),0)</f>
        <v>2661</v>
      </c>
      <c r="P117" s="29">
        <f>IFERROR(VLOOKUP(Table1[[#This Row],[SEG KEY LY]],'LY AVG FARE ACT'!$A$1:$F$5000,6,FALSE),0)</f>
        <v>1248021.7743726447</v>
      </c>
      <c r="Q117" s="29">
        <f>IFERROR(VLOOKUP(Table1[[#This Row],[SEG KEY LY]],'LY AVG FARE ACT'!$A$1:$G$5000,7,FALSE),0)</f>
        <v>469.00480059099766</v>
      </c>
      <c r="R117" s="47">
        <f>VLOOKUP(Table1[[#This Row],[SEG KEY]],'29Dec24_TY  '!$A$1:$M$786,13,FALSE)</f>
        <v>463.63051210797937</v>
      </c>
      <c r="S117" s="47">
        <f>VLOOKUP(Table1[[#This Row],[SEG KEY LY]],'29Dec24_LY'!$A$1:$M$784,13,FALSE)</f>
        <v>455.84817430813712</v>
      </c>
      <c r="T117" s="29">
        <f>VLOOKUP(Table1[[#This Row],[SEG KEY]],'22Dec24_TY '!$A$1:$M$786,13,FALSE)</f>
        <v>467.08599316531399</v>
      </c>
      <c r="U117" s="29">
        <f>VLOOKUP(Table1[[#This Row],[SEG KEY LY]],'22Dec24_LY '!$A$2:$M$784,13,FALSE)</f>
        <v>456.21761459724053</v>
      </c>
      <c r="V117" s="29">
        <f>VLOOKUP(Table1[[#This Row],[SEG KEY]],'15Dec24_TY'!$A$1:$M$786,13,FALSE)</f>
        <v>472.51205433746429</v>
      </c>
      <c r="W117" s="29">
        <f>VLOOKUP(Table1[[#This Row],[SEG KEY LY]],'15Dec24_LY'!$A$1:$M$784,13,FALSE)</f>
        <v>459.86153846153809</v>
      </c>
      <c r="X117" s="29">
        <f>VLOOKUP(Table1[[#This Row],[SEG KEY]],'08Dec24_TY'!$A$1:$M$786,13,FALSE)</f>
        <v>478.79615177610333</v>
      </c>
      <c r="Y117" s="29">
        <f>VLOOKUP(Table1[[#This Row],[SEG KEY LY]],'08Dec24_LY'!$A$1:$M$784,13,FALSE)</f>
        <v>463.13560706401728</v>
      </c>
      <c r="Z117" s="29">
        <f>VLOOKUP(Table1[[#This Row],[SEG KEY]],'01Dec24_TY'!$A$1:$M$786,13,FALSE)</f>
        <v>480.92276940903821</v>
      </c>
      <c r="AA117" s="29">
        <f>VLOOKUP(Table1[[#This Row],[SEG KEY LY]],'01Dec24_LY'!$A$1:$M$784,13,FALSE)</f>
        <v>460.19165170556511</v>
      </c>
      <c r="AB117" s="29">
        <f>VLOOKUP(Table1[[#This Row],[SEG KEY]],'24Nov24_TY'!$A$1:$M$786,13,FALSE)</f>
        <v>477.73947032546289</v>
      </c>
      <c r="AC117" s="29">
        <f>VLOOKUP(Table1[[#This Row],[SEG KEY LY]],'24Nov24_LY'!$A$1:$M$784,13,FALSE)</f>
        <v>459.51636660143447</v>
      </c>
      <c r="AD117" s="29">
        <f>VLOOKUP(Table1[[#This Row],[SEG KEY]],'17Nov24_TY'!$A$1:$M$786,13,FALSE)</f>
        <v>487.04761872909717</v>
      </c>
      <c r="AE117" s="29">
        <f>VLOOKUP(Table1[[#This Row],[SEG KEY LY]],'17Nov24_LY'!$A$1:$M$784,13,FALSE)</f>
        <v>459.12088256227713</v>
      </c>
      <c r="AF117" s="29">
        <f>VLOOKUP(Table1[[#This Row],[SEG KEY]],'10Nov24_TY   '!$A$1:$M$786,13,FALSE)</f>
        <v>494.68817293233121</v>
      </c>
      <c r="AG117" s="29">
        <f>VLOOKUP(Table1[[#This Row],[SEG KEY LY]],'10Nov24_LY   '!$A$1:$M$784,13,FALSE)</f>
        <v>455.48430489731402</v>
      </c>
      <c r="AH117" s="29">
        <f>IFERROR(VLOOKUP(Table1[[#This Row],[SEG KEY]],'03Nov24_TY   '!A245:M1030,13,FALSE),0)</f>
        <v>503.17029711375221</v>
      </c>
      <c r="AI117" s="29">
        <f>IFERROR(VLOOKUP(Table1[[#This Row],[SEG KEY LY]],'03Nov24_LY    '!$A$1:$M$784,13,FALSE),0)</f>
        <v>452.12620068610596</v>
      </c>
      <c r="AJ117" s="47">
        <f>VLOOKUP(Table1[[#This Row],[SEG KEY]],'29Dec24_TY  '!$A$1:$M$786,7,FALSE)</f>
        <v>2519</v>
      </c>
      <c r="AK117" s="47">
        <f>VLOOKUP(Table1[[#This Row],[SEG KEY LY]],'29Dec24_LY'!$A$1:$M$784,7,FALSE)</f>
        <v>2421</v>
      </c>
      <c r="AL117" s="29">
        <f>VLOOKUP(Table1[[#This Row],[SEG KEY]],'22Dec24_TY '!$A$1:$M$786,7,FALSE)</f>
        <v>2341</v>
      </c>
      <c r="AM117" s="29">
        <f>VLOOKUP(Table1[[#This Row],[SEG KEY LY]],'22Dec24_LY '!$A$1:$M$486,7,FALSE)</f>
        <v>2247</v>
      </c>
      <c r="AN117" s="29">
        <f>VLOOKUP(Table1[[#This Row],[SEG KEY]],'15Dec24_TY'!$A$1:$M$786,7,FALSE)</f>
        <v>2098</v>
      </c>
      <c r="AO117" s="29">
        <f>VLOOKUP(Table1[[#This Row],[SEG KEY LY]],'15Dec24_LY'!$A$1:$M$784,7,FALSE)</f>
        <v>2041</v>
      </c>
      <c r="AP117" s="29">
        <f>VLOOKUP(Table1[[#This Row],[SEG KEY]],'08Dec24_TY'!$A$1:$M$786,7,FALSE)</f>
        <v>1858</v>
      </c>
      <c r="AQ117" s="29">
        <f>VLOOKUP(Table1[[#This Row],[SEG KEY LY]],'08Dec24_LY'!$A$1:$M$784,7,FALSE)</f>
        <v>1812</v>
      </c>
      <c r="AR117" s="29">
        <f>VLOOKUP(Table1[[#This Row],[SEG KEY]],'01Dec24_TY'!$A$1:$M$786,7,FALSE)</f>
        <v>1726</v>
      </c>
      <c r="AS117" s="29">
        <f>VLOOKUP(Table1[[#This Row],[SEG KEY LY]],'01Dec24_LY'!$A$1:$M$784,7,FALSE)</f>
        <v>1671</v>
      </c>
      <c r="AT117" s="29">
        <f>VLOOKUP(Table1[[#This Row],[SEG KEY]],'24Nov24_TY'!$A$1:$M$786,7,FALSE)</f>
        <v>1567</v>
      </c>
      <c r="AU117" s="29">
        <f>VLOOKUP(Table1[[#This Row],[SEG KEY LY]],'24Nov24_LY'!$A$1:$M$784,7,FALSE)</f>
        <v>1533</v>
      </c>
      <c r="AV117" s="29">
        <f>VLOOKUP(Table1[[#This Row],[SEG KEY]],'17Nov24_TY'!$A$1:$M$786,7,FALSE)</f>
        <v>1495</v>
      </c>
      <c r="AW117" s="29">
        <f>VLOOKUP(Table1[[#This Row],[SEG KEY LY]],'17Nov24_LY'!$A$1:$M$784,7,FALSE)</f>
        <v>1405</v>
      </c>
      <c r="AX117" s="29">
        <f>VLOOKUP(Table1[[#This Row],[SEG KEY]],'10Nov24_TY   '!$A$1:$K$786,7,FALSE)</f>
        <v>1330</v>
      </c>
      <c r="AY117" s="29">
        <f>VLOOKUP(Table1[[#This Row],[SEG KEY LY]],'10Nov24_LY   '!$A$1:$J$784,7,FALSE)</f>
        <v>1266</v>
      </c>
      <c r="AZ117" s="29">
        <f>IFERROR(VLOOKUP(Table1[[#This Row],[SEG KEY]],'03Nov24_TY   '!$A$1:$J$786,7,FALSE),0)</f>
        <v>1178</v>
      </c>
      <c r="BA117" s="29">
        <f>IFERROR(VLOOKUP(Table1[[#This Row],[SEG KEY LY]],'03Nov24_LY    '!$A$1:$J$784,7,FALSE),0)</f>
        <v>1166</v>
      </c>
    </row>
    <row r="118" spans="1:53" x14ac:dyDescent="0.25">
      <c r="A118" s="52" t="str">
        <f>Table1[[#This Row],[FROM_CITY]]&amp;Table1[[#This Row],[TO_CITY]]&amp;Table1[[#This Row],[Month]]</f>
        <v>GANCMBJan-2025</v>
      </c>
      <c r="B118" s="52" t="str">
        <f>Table1[[#This Row],[FROM_CITY]]&amp;Table1[[#This Row],[TO_CITY]]&amp;Table1[[#This Row],[MonthM_LY]]</f>
        <v>GANCMBJan-2024</v>
      </c>
      <c r="C118" s="44" t="s">
        <v>196</v>
      </c>
      <c r="D118" s="2">
        <v>2025</v>
      </c>
      <c r="E118" s="2" t="s">
        <v>195</v>
      </c>
      <c r="F118" t="s">
        <v>28</v>
      </c>
      <c r="G118" s="2" t="s">
        <v>10</v>
      </c>
      <c r="H118" t="s">
        <v>15</v>
      </c>
      <c r="I118">
        <v>284</v>
      </c>
      <c r="J118">
        <v>35494.19000000001</v>
      </c>
      <c r="K118" s="29">
        <f>VLOOKUP(Table1[[#This Row],[SEG KEY]],'29Dec24_TY  '!$A$1:$M$786,11,FALSE)</f>
        <v>325748</v>
      </c>
      <c r="L118" s="29">
        <f>VLOOKUP(Table1[[#This Row],[SEG KEY LY]],'29Dec24_LY'!$A$1:$M$784,11,FALSE)</f>
        <v>416361</v>
      </c>
      <c r="M118" s="55">
        <f>VLOOKUP(Table1[[#This Row],[SEG KEY]],'29Dec24_TY  '!$A$1:$M$786,12,FALSE)</f>
        <v>0.10896211181649622</v>
      </c>
      <c r="N118" s="55">
        <f>VLOOKUP(Table1[[#This Row],[SEG KEY LY]],'29Dec24_LY'!$A$1:$M$784,12,FALSE)</f>
        <v>9.8849387910971462E-2</v>
      </c>
      <c r="O118" s="29">
        <f>IFERROR(VLOOKUP(Table1[[#This Row],[SEG KEY LY]],'LY AVG FARE ACT'!$A$1:$G$5000,5,FALSE),0)</f>
        <v>771</v>
      </c>
      <c r="P118" s="29">
        <f>IFERROR(VLOOKUP(Table1[[#This Row],[SEG KEY LY]],'LY AVG FARE ACT'!$A$1:$F$5000,6,FALSE),0)</f>
        <v>98908.190583800781</v>
      </c>
      <c r="Q118" s="29">
        <f>IFERROR(VLOOKUP(Table1[[#This Row],[SEG KEY LY]],'LY AVG FARE ACT'!$A$1:$G$5000,7,FALSE),0)</f>
        <v>128.28559089987132</v>
      </c>
      <c r="R118" s="47">
        <f>VLOOKUP(Table1[[#This Row],[SEG KEY]],'29Dec24_TY  '!$A$1:$M$786,13,FALSE)</f>
        <v>124.97954225352116</v>
      </c>
      <c r="S118" s="47">
        <f>VLOOKUP(Table1[[#This Row],[SEG KEY LY]],'29Dec24_LY'!$A$1:$M$784,13,FALSE)</f>
        <v>113.38024793388428</v>
      </c>
      <c r="T118" s="29">
        <f>VLOOKUP(Table1[[#This Row],[SEG KEY]],'22Dec24_TY '!$A$1:$M$786,13,FALSE)</f>
        <v>121.81433862433867</v>
      </c>
      <c r="U118" s="29">
        <f>VLOOKUP(Table1[[#This Row],[SEG KEY LY]],'22Dec24_LY '!$A$2:$M$784,13,FALSE)</f>
        <v>116.12917562724014</v>
      </c>
      <c r="V118" s="29">
        <f>VLOOKUP(Table1[[#This Row],[SEG KEY]],'15Dec24_TY'!$A$1:$M$786,13,FALSE)</f>
        <v>125.16022727272725</v>
      </c>
      <c r="W118" s="29">
        <f>VLOOKUP(Table1[[#This Row],[SEG KEY LY]],'15Dec24_LY'!$A$1:$M$784,13,FALSE)</f>
        <v>112.83756637168139</v>
      </c>
      <c r="X118" s="29">
        <f>VLOOKUP(Table1[[#This Row],[SEG KEY]],'08Dec24_TY'!$A$1:$M$786,13,FALSE)</f>
        <v>128.65977528089886</v>
      </c>
      <c r="Y118" s="29">
        <f>VLOOKUP(Table1[[#This Row],[SEG KEY LY]],'08Dec24_LY'!$A$1:$M$784,13,FALSE)</f>
        <v>108.26383783783784</v>
      </c>
      <c r="Z118" s="29">
        <f>VLOOKUP(Table1[[#This Row],[SEG KEY]],'01Dec24_TY'!$A$1:$M$786,13,FALSE)</f>
        <v>124.46897058823524</v>
      </c>
      <c r="AA118" s="29">
        <f>VLOOKUP(Table1[[#This Row],[SEG KEY LY]],'01Dec24_LY'!$A$1:$M$784,13,FALSE)</f>
        <v>107.20006493506492</v>
      </c>
      <c r="AB118" s="29">
        <f>VLOOKUP(Table1[[#This Row],[SEG KEY]],'24Nov24_TY'!$A$1:$M$786,13,FALSE)</f>
        <v>110.21239130434779</v>
      </c>
      <c r="AC118" s="29">
        <f>VLOOKUP(Table1[[#This Row],[SEG KEY LY]],'24Nov24_LY'!$A$1:$M$784,13,FALSE)</f>
        <v>103.794</v>
      </c>
      <c r="AD118" s="29">
        <f>VLOOKUP(Table1[[#This Row],[SEG KEY]],'17Nov24_TY'!$A$1:$M$786,13,FALSE)</f>
        <v>102.7842857142857</v>
      </c>
      <c r="AE118" s="29">
        <f>VLOOKUP(Table1[[#This Row],[SEG KEY LY]],'17Nov24_LY'!$A$1:$M$784,13,FALSE)</f>
        <v>97.450190476190457</v>
      </c>
      <c r="AF118" s="29">
        <f>VLOOKUP(Table1[[#This Row],[SEG KEY]],'10Nov24_TY   '!$A$1:$M$786,13,FALSE)</f>
        <v>110.53499999999998</v>
      </c>
      <c r="AG118" s="29">
        <f>VLOOKUP(Table1[[#This Row],[SEG KEY LY]],'10Nov24_LY   '!$A$1:$M$784,13,FALSE)</f>
        <v>96.046899999999994</v>
      </c>
      <c r="AH118" s="29">
        <f>IFERROR(VLOOKUP(Table1[[#This Row],[SEG KEY]],'03Nov24_TY   '!A246:M1031,13,FALSE),0)</f>
        <v>103.51166666666667</v>
      </c>
      <c r="AI118" s="29">
        <f>IFERROR(VLOOKUP(Table1[[#This Row],[SEG KEY LY]],'03Nov24_LY    '!$A$1:$M$784,13,FALSE),0)</f>
        <v>94.201976744186041</v>
      </c>
      <c r="AJ118" s="47">
        <f>VLOOKUP(Table1[[#This Row],[SEG KEY]],'29Dec24_TY  '!$A$1:$M$786,7,FALSE)</f>
        <v>284</v>
      </c>
      <c r="AK118" s="47">
        <f>VLOOKUP(Table1[[#This Row],[SEG KEY LY]],'29Dec24_LY'!$A$1:$M$784,7,FALSE)</f>
        <v>363</v>
      </c>
      <c r="AL118" s="29">
        <f>VLOOKUP(Table1[[#This Row],[SEG KEY]],'22Dec24_TY '!$A$1:$M$786,7,FALSE)</f>
        <v>189</v>
      </c>
      <c r="AM118" s="29">
        <f>VLOOKUP(Table1[[#This Row],[SEG KEY LY]],'22Dec24_LY '!$A$1:$M$486,7,FALSE)</f>
        <v>279</v>
      </c>
      <c r="AN118" s="29">
        <f>VLOOKUP(Table1[[#This Row],[SEG KEY]],'15Dec24_TY'!$A$1:$M$786,7,FALSE)</f>
        <v>132</v>
      </c>
      <c r="AO118" s="29">
        <f>VLOOKUP(Table1[[#This Row],[SEG KEY LY]],'15Dec24_LY'!$A$1:$M$784,7,FALSE)</f>
        <v>226</v>
      </c>
      <c r="AP118" s="29">
        <f>VLOOKUP(Table1[[#This Row],[SEG KEY]],'08Dec24_TY'!$A$1:$M$786,7,FALSE)</f>
        <v>89</v>
      </c>
      <c r="AQ118" s="29">
        <f>VLOOKUP(Table1[[#This Row],[SEG KEY LY]],'08Dec24_LY'!$A$1:$M$784,7,FALSE)</f>
        <v>185</v>
      </c>
      <c r="AR118" s="29">
        <f>VLOOKUP(Table1[[#This Row],[SEG KEY]],'01Dec24_TY'!$A$1:$M$786,7,FALSE)</f>
        <v>68</v>
      </c>
      <c r="AS118" s="29">
        <f>VLOOKUP(Table1[[#This Row],[SEG KEY LY]],'01Dec24_LY'!$A$1:$M$784,7,FALSE)</f>
        <v>154</v>
      </c>
      <c r="AT118" s="29">
        <f>VLOOKUP(Table1[[#This Row],[SEG KEY]],'24Nov24_TY'!$A$1:$M$786,7,FALSE)</f>
        <v>46</v>
      </c>
      <c r="AU118" s="29">
        <f>VLOOKUP(Table1[[#This Row],[SEG KEY LY]],'24Nov24_LY'!$A$1:$M$784,7,FALSE)</f>
        <v>135</v>
      </c>
      <c r="AV118" s="29">
        <f>VLOOKUP(Table1[[#This Row],[SEG KEY]],'17Nov24_TY'!$A$1:$M$786,7,FALSE)</f>
        <v>42</v>
      </c>
      <c r="AW118" s="29">
        <f>VLOOKUP(Table1[[#This Row],[SEG KEY LY]],'17Nov24_LY'!$A$1:$M$784,7,FALSE)</f>
        <v>105</v>
      </c>
      <c r="AX118" s="29">
        <f>VLOOKUP(Table1[[#This Row],[SEG KEY]],'10Nov24_TY   '!$A$1:$K$786,7,FALSE)</f>
        <v>32</v>
      </c>
      <c r="AY118" s="29">
        <f>VLOOKUP(Table1[[#This Row],[SEG KEY LY]],'10Nov24_LY   '!$A$1:$J$784,7,FALSE)</f>
        <v>100</v>
      </c>
      <c r="AZ118" s="29">
        <f>IFERROR(VLOOKUP(Table1[[#This Row],[SEG KEY]],'03Nov24_TY   '!$A$1:$J$786,7,FALSE),0)</f>
        <v>24</v>
      </c>
      <c r="BA118" s="29">
        <f>IFERROR(VLOOKUP(Table1[[#This Row],[SEG KEY LY]],'03Nov24_LY    '!$A$1:$J$784,7,FALSE),0)</f>
        <v>86</v>
      </c>
    </row>
    <row r="119" spans="1:53" x14ac:dyDescent="0.25">
      <c r="A119" s="52" t="str">
        <f>Table1[[#This Row],[FROM_CITY]]&amp;Table1[[#This Row],[TO_CITY]]&amp;Table1[[#This Row],[Month]]</f>
        <v>HYDCMBJan-2025</v>
      </c>
      <c r="B119" s="52" t="str">
        <f>Table1[[#This Row],[FROM_CITY]]&amp;Table1[[#This Row],[TO_CITY]]&amp;Table1[[#This Row],[MonthM_LY]]</f>
        <v>HYDCMBJan-2024</v>
      </c>
      <c r="C119" s="44" t="s">
        <v>196</v>
      </c>
      <c r="D119" s="2">
        <v>2025</v>
      </c>
      <c r="E119" s="2" t="s">
        <v>195</v>
      </c>
      <c r="F119" t="s">
        <v>29</v>
      </c>
      <c r="G119" s="2" t="s">
        <v>10</v>
      </c>
      <c r="H119" t="s">
        <v>15</v>
      </c>
      <c r="I119">
        <v>1219</v>
      </c>
      <c r="J119">
        <v>95659.32</v>
      </c>
      <c r="K119" s="29">
        <f>VLOOKUP(Table1[[#This Row],[SEG KEY]],'29Dec24_TY  '!$A$1:$M$786,11,FALSE)</f>
        <v>1428668</v>
      </c>
      <c r="L119" s="29">
        <f>VLOOKUP(Table1[[#This Row],[SEG KEY LY]],'29Dec24_LY'!$A$1:$M$784,11,FALSE)</f>
        <v>1974820</v>
      </c>
      <c r="M119" s="55">
        <f>VLOOKUP(Table1[[#This Row],[SEG KEY]],'29Dec24_TY  '!$A$1:$M$786,12,FALSE)</f>
        <v>6.6956997706955013E-2</v>
      </c>
      <c r="N119" s="55">
        <f>VLOOKUP(Table1[[#This Row],[SEG KEY LY]],'29Dec24_LY'!$A$1:$M$784,12,FALSE)</f>
        <v>8.077144752433138E-2</v>
      </c>
      <c r="O119" s="29">
        <f>IFERROR(VLOOKUP(Table1[[#This Row],[SEG KEY LY]],'LY AVG FARE ACT'!$A$1:$G$5000,5,FALSE),0)</f>
        <v>2903</v>
      </c>
      <c r="P119" s="29">
        <f>IFERROR(VLOOKUP(Table1[[#This Row],[SEG KEY LY]],'LY AVG FARE ACT'!$A$1:$F$5000,6,FALSE),0)</f>
        <v>409585.57473712217</v>
      </c>
      <c r="Q119" s="29">
        <f>IFERROR(VLOOKUP(Table1[[#This Row],[SEG KEY LY]],'LY AVG FARE ACT'!$A$1:$G$5000,7,FALSE),0)</f>
        <v>141.09044944440998</v>
      </c>
      <c r="R119" s="47">
        <f>VLOOKUP(Table1[[#This Row],[SEG KEY]],'29Dec24_TY  '!$A$1:$M$786,13,FALSE)</f>
        <v>78.473601312551281</v>
      </c>
      <c r="S119" s="47">
        <f>VLOOKUP(Table1[[#This Row],[SEG KEY LY]],'29Dec24_LY'!$A$1:$M$784,13,FALSE)</f>
        <v>94.66413649851637</v>
      </c>
      <c r="T119" s="29">
        <f>VLOOKUP(Table1[[#This Row],[SEG KEY]],'22Dec24_TY '!$A$1:$M$786,13,FALSE)</f>
        <v>76.923344155844163</v>
      </c>
      <c r="U119" s="29">
        <f>VLOOKUP(Table1[[#This Row],[SEG KEY LY]],'22Dec24_LY '!$A$2:$M$784,13,FALSE)</f>
        <v>92.842109090909105</v>
      </c>
      <c r="V119" s="29">
        <f>VLOOKUP(Table1[[#This Row],[SEG KEY]],'15Dec24_TY'!$A$1:$M$786,13,FALSE)</f>
        <v>76.77892332789564</v>
      </c>
      <c r="W119" s="29">
        <f>VLOOKUP(Table1[[#This Row],[SEG KEY LY]],'15Dec24_LY'!$A$1:$M$784,13,FALSE)</f>
        <v>91.885712971481112</v>
      </c>
      <c r="X119" s="29">
        <f>VLOOKUP(Table1[[#This Row],[SEG KEY]],'08Dec24_TY'!$A$1:$M$786,13,FALSE)</f>
        <v>76.954354838709676</v>
      </c>
      <c r="Y119" s="29">
        <f>VLOOKUP(Table1[[#This Row],[SEG KEY LY]],'08Dec24_LY'!$A$1:$M$784,13,FALSE)</f>
        <v>91.53686192468615</v>
      </c>
      <c r="Z119" s="29">
        <f>VLOOKUP(Table1[[#This Row],[SEG KEY]],'01Dec24_TY'!$A$1:$M$786,13,FALSE)</f>
        <v>79.836535211267588</v>
      </c>
      <c r="AA119" s="29">
        <f>VLOOKUP(Table1[[#This Row],[SEG KEY LY]],'01Dec24_LY'!$A$1:$M$784,13,FALSE)</f>
        <v>89.764004944375756</v>
      </c>
      <c r="AB119" s="29">
        <f>VLOOKUP(Table1[[#This Row],[SEG KEY]],'24Nov24_TY'!$A$1:$M$786,13,FALSE)</f>
        <v>84.078682432432444</v>
      </c>
      <c r="AC119" s="29">
        <f>VLOOKUP(Table1[[#This Row],[SEG KEY LY]],'24Nov24_LY'!$A$1:$M$784,13,FALSE)</f>
        <v>90.021570014144288</v>
      </c>
      <c r="AD119" s="29">
        <f>VLOOKUP(Table1[[#This Row],[SEG KEY]],'17Nov24_TY'!$A$1:$M$786,13,FALSE)</f>
        <v>87.659578544061333</v>
      </c>
      <c r="AE119" s="29">
        <f>VLOOKUP(Table1[[#This Row],[SEG KEY LY]],'17Nov24_LY'!$A$1:$M$784,13,FALSE)</f>
        <v>89.292261712439441</v>
      </c>
      <c r="AF119" s="29">
        <f>VLOOKUP(Table1[[#This Row],[SEG KEY]],'10Nov24_TY   '!$A$1:$M$786,13,FALSE)</f>
        <v>93.877461928934011</v>
      </c>
      <c r="AG119" s="29">
        <f>VLOOKUP(Table1[[#This Row],[SEG KEY LY]],'10Nov24_LY   '!$A$1:$M$784,13,FALSE)</f>
        <v>90.225860805860833</v>
      </c>
      <c r="AH119" s="29">
        <f>IFERROR(VLOOKUP(Table1[[#This Row],[SEG KEY]],'03Nov24_TY   '!A247:M1032,13,FALSE),0)</f>
        <v>100.52078313253013</v>
      </c>
      <c r="AI119" s="29">
        <f>IFERROR(VLOOKUP(Table1[[#This Row],[SEG KEY LY]],'03Nov24_LY    '!$A$1:$M$784,13,FALSE),0)</f>
        <v>90.529235537190118</v>
      </c>
      <c r="AJ119" s="47">
        <f>VLOOKUP(Table1[[#This Row],[SEG KEY]],'29Dec24_TY  '!$A$1:$M$786,7,FALSE)</f>
        <v>1219</v>
      </c>
      <c r="AK119" s="47">
        <f>VLOOKUP(Table1[[#This Row],[SEG KEY LY]],'29Dec24_LY'!$A$1:$M$784,7,FALSE)</f>
        <v>1685</v>
      </c>
      <c r="AL119" s="29">
        <f>VLOOKUP(Table1[[#This Row],[SEG KEY]],'22Dec24_TY '!$A$1:$M$786,7,FALSE)</f>
        <v>924</v>
      </c>
      <c r="AM119" s="29">
        <f>VLOOKUP(Table1[[#This Row],[SEG KEY LY]],'22Dec24_LY '!$A$1:$M$486,7,FALSE)</f>
        <v>1375</v>
      </c>
      <c r="AN119" s="29">
        <f>VLOOKUP(Table1[[#This Row],[SEG KEY]],'15Dec24_TY'!$A$1:$M$786,7,FALSE)</f>
        <v>613</v>
      </c>
      <c r="AO119" s="29">
        <f>VLOOKUP(Table1[[#This Row],[SEG KEY LY]],'15Dec24_LY'!$A$1:$M$784,7,FALSE)</f>
        <v>1087</v>
      </c>
      <c r="AP119" s="29">
        <f>VLOOKUP(Table1[[#This Row],[SEG KEY]],'08Dec24_TY'!$A$1:$M$786,7,FALSE)</f>
        <v>434</v>
      </c>
      <c r="AQ119" s="29">
        <f>VLOOKUP(Table1[[#This Row],[SEG KEY LY]],'08Dec24_LY'!$A$1:$M$784,7,FALSE)</f>
        <v>956</v>
      </c>
      <c r="AR119" s="29">
        <f>VLOOKUP(Table1[[#This Row],[SEG KEY]],'01Dec24_TY'!$A$1:$M$786,7,FALSE)</f>
        <v>355</v>
      </c>
      <c r="AS119" s="29">
        <f>VLOOKUP(Table1[[#This Row],[SEG KEY LY]],'01Dec24_LY'!$A$1:$M$784,7,FALSE)</f>
        <v>809</v>
      </c>
      <c r="AT119" s="29">
        <f>VLOOKUP(Table1[[#This Row],[SEG KEY]],'24Nov24_TY'!$A$1:$M$786,7,FALSE)</f>
        <v>296</v>
      </c>
      <c r="AU119" s="29">
        <f>VLOOKUP(Table1[[#This Row],[SEG KEY LY]],'24Nov24_LY'!$A$1:$M$784,7,FALSE)</f>
        <v>707</v>
      </c>
      <c r="AV119" s="29">
        <f>VLOOKUP(Table1[[#This Row],[SEG KEY]],'17Nov24_TY'!$A$1:$M$786,7,FALSE)</f>
        <v>261</v>
      </c>
      <c r="AW119" s="29">
        <f>VLOOKUP(Table1[[#This Row],[SEG KEY LY]],'17Nov24_LY'!$A$1:$M$784,7,FALSE)</f>
        <v>619</v>
      </c>
      <c r="AX119" s="29">
        <f>VLOOKUP(Table1[[#This Row],[SEG KEY]],'10Nov24_TY   '!$A$1:$K$786,7,FALSE)</f>
        <v>197</v>
      </c>
      <c r="AY119" s="29">
        <f>VLOOKUP(Table1[[#This Row],[SEG KEY LY]],'10Nov24_LY   '!$A$1:$J$784,7,FALSE)</f>
        <v>546</v>
      </c>
      <c r="AZ119" s="29">
        <f>IFERROR(VLOOKUP(Table1[[#This Row],[SEG KEY]],'03Nov24_TY   '!$A$1:$J$786,7,FALSE),0)</f>
        <v>166</v>
      </c>
      <c r="BA119" s="29">
        <f>IFERROR(VLOOKUP(Table1[[#This Row],[SEG KEY LY]],'03Nov24_LY    '!$A$1:$J$784,7,FALSE),0)</f>
        <v>484</v>
      </c>
    </row>
    <row r="120" spans="1:53" x14ac:dyDescent="0.25">
      <c r="A120" s="52" t="str">
        <f>Table1[[#This Row],[FROM_CITY]]&amp;Table1[[#This Row],[TO_CITY]]&amp;Table1[[#This Row],[Month]]</f>
        <v>ICNCMBJan-2025</v>
      </c>
      <c r="B120" s="52" t="str">
        <f>Table1[[#This Row],[FROM_CITY]]&amp;Table1[[#This Row],[TO_CITY]]&amp;Table1[[#This Row],[MonthM_LY]]</f>
        <v>ICNCMBJan-2024</v>
      </c>
      <c r="C120" s="44" t="s">
        <v>196</v>
      </c>
      <c r="D120" s="2">
        <v>2025</v>
      </c>
      <c r="E120" s="2" t="s">
        <v>195</v>
      </c>
      <c r="F120" t="s">
        <v>30</v>
      </c>
      <c r="G120" s="2" t="s">
        <v>10</v>
      </c>
      <c r="H120" t="s">
        <v>13</v>
      </c>
      <c r="I120">
        <v>1944</v>
      </c>
      <c r="J120">
        <v>594772.2699999999</v>
      </c>
      <c r="K120" s="29">
        <f>VLOOKUP(Table1[[#This Row],[SEG KEY]],'29Dec24_TY  '!$A$1:$M$786,11,FALSE)</f>
        <v>11207160</v>
      </c>
      <c r="L120" s="29">
        <f>VLOOKUP(Table1[[#This Row],[SEG KEY LY]],'29Dec24_LY'!$A$1:$M$784,11,FALSE)</f>
        <v>9379655</v>
      </c>
      <c r="M120" s="55">
        <f>VLOOKUP(Table1[[#This Row],[SEG KEY]],'29Dec24_TY  '!$A$1:$M$786,12,FALSE)</f>
        <v>5.3070739598613734E-2</v>
      </c>
      <c r="N120" s="55">
        <f>VLOOKUP(Table1[[#This Row],[SEG KEY LY]],'29Dec24_LY'!$A$1:$M$784,12,FALSE)</f>
        <v>5.8466712261804957E-2</v>
      </c>
      <c r="O120" s="29">
        <f>IFERROR(VLOOKUP(Table1[[#This Row],[SEG KEY LY]],'LY AVG FARE ACT'!$A$1:$G$5000,5,FALSE),0)</f>
        <v>2352</v>
      </c>
      <c r="P120" s="29">
        <f>IFERROR(VLOOKUP(Table1[[#This Row],[SEG KEY LY]],'LY AVG FARE ACT'!$A$1:$F$5000,6,FALSE),0)</f>
        <v>820469.32209007547</v>
      </c>
      <c r="Q120" s="29">
        <f>IFERROR(VLOOKUP(Table1[[#This Row],[SEG KEY LY]],'LY AVG FARE ACT'!$A$1:$G$5000,7,FALSE),0)</f>
        <v>348.83899748727697</v>
      </c>
      <c r="R120" s="47">
        <f>VLOOKUP(Table1[[#This Row],[SEG KEY]],'29Dec24_TY  '!$A$1:$M$786,13,FALSE)</f>
        <v>305.95281378600816</v>
      </c>
      <c r="S120" s="47">
        <f>VLOOKUP(Table1[[#This Row],[SEG KEY LY]],'29Dec24_LY'!$A$1:$M$784,13,FALSE)</f>
        <v>337.06059618930561</v>
      </c>
      <c r="T120" s="29">
        <f>VLOOKUP(Table1[[#This Row],[SEG KEY]],'22Dec24_TY '!$A$1:$M$786,13,FALSE)</f>
        <v>313.9764004767581</v>
      </c>
      <c r="U120" s="29">
        <f>VLOOKUP(Table1[[#This Row],[SEG KEY LY]],'22Dec24_LY '!$A$2:$M$784,13,FALSE)</f>
        <v>339.80743478260877</v>
      </c>
      <c r="V120" s="29">
        <f>VLOOKUP(Table1[[#This Row],[SEG KEY]],'15Dec24_TY'!$A$1:$M$786,13,FALSE)</f>
        <v>312.84892830746503</v>
      </c>
      <c r="W120" s="29">
        <f>VLOOKUP(Table1[[#This Row],[SEG KEY LY]],'15Dec24_LY'!$A$1:$M$784,13,FALSE)</f>
        <v>341.61435873605939</v>
      </c>
      <c r="X120" s="29">
        <f>VLOOKUP(Table1[[#This Row],[SEG KEY]],'08Dec24_TY'!$A$1:$M$786,13,FALSE)</f>
        <v>309.67694489465168</v>
      </c>
      <c r="Y120" s="29">
        <f>VLOOKUP(Table1[[#This Row],[SEG KEY LY]],'08Dec24_LY'!$A$1:$M$784,13,FALSE)</f>
        <v>343.95332533013197</v>
      </c>
      <c r="Z120" s="29">
        <f>VLOOKUP(Table1[[#This Row],[SEG KEY]],'01Dec24_TY'!$A$1:$M$786,13,FALSE)</f>
        <v>308.37749340369407</v>
      </c>
      <c r="AA120" s="29">
        <f>VLOOKUP(Table1[[#This Row],[SEG KEY LY]],'01Dec24_LY'!$A$1:$M$784,13,FALSE)</f>
        <v>342.84149315068504</v>
      </c>
      <c r="AB120" s="29">
        <f>VLOOKUP(Table1[[#This Row],[SEG KEY]],'24Nov24_TY'!$A$1:$M$786,13,FALSE)</f>
        <v>306.21662582469384</v>
      </c>
      <c r="AC120" s="29">
        <f>VLOOKUP(Table1[[#This Row],[SEG KEY LY]],'24Nov24_LY'!$A$1:$M$784,13,FALSE)</f>
        <v>324.50923430321598</v>
      </c>
      <c r="AD120" s="29">
        <f>VLOOKUP(Table1[[#This Row],[SEG KEY]],'17Nov24_TY'!$A$1:$M$786,13,FALSE)</f>
        <v>306.62498696785411</v>
      </c>
      <c r="AE120" s="29">
        <f>VLOOKUP(Table1[[#This Row],[SEG KEY LY]],'17Nov24_LY'!$A$1:$M$784,13,FALSE)</f>
        <v>324.97828125000007</v>
      </c>
      <c r="AF120" s="29">
        <f>VLOOKUP(Table1[[#This Row],[SEG KEY]],'10Nov24_TY   '!$A$1:$M$786,13,FALSE)</f>
        <v>308.19388565891478</v>
      </c>
      <c r="AG120" s="29">
        <f>VLOOKUP(Table1[[#This Row],[SEG KEY LY]],'10Nov24_LY   '!$A$1:$M$784,13,FALSE)</f>
        <v>332.95373225152144</v>
      </c>
      <c r="AH120" s="29">
        <f>IFERROR(VLOOKUP(Table1[[#This Row],[SEG KEY]],'03Nov24_TY   '!A248:M1033,13,FALSE),0)</f>
        <v>304.41175675675674</v>
      </c>
      <c r="AI120" s="29">
        <f>IFERROR(VLOOKUP(Table1[[#This Row],[SEG KEY LY]],'03Nov24_LY    '!$A$1:$M$784,13,FALSE),0)</f>
        <v>334.50801762114548</v>
      </c>
      <c r="AJ120" s="47">
        <f>VLOOKUP(Table1[[#This Row],[SEG KEY]],'29Dec24_TY  '!$A$1:$M$786,7,FALSE)</f>
        <v>1944</v>
      </c>
      <c r="AK120" s="47">
        <f>VLOOKUP(Table1[[#This Row],[SEG KEY LY]],'29Dec24_LY'!$A$1:$M$784,7,FALSE)</f>
        <v>1627</v>
      </c>
      <c r="AL120" s="29">
        <f>VLOOKUP(Table1[[#This Row],[SEG KEY]],'22Dec24_TY '!$A$1:$M$786,7,FALSE)</f>
        <v>1678</v>
      </c>
      <c r="AM120" s="29">
        <f>VLOOKUP(Table1[[#This Row],[SEG KEY LY]],'22Dec24_LY '!$A$1:$M$486,7,FALSE)</f>
        <v>1380</v>
      </c>
      <c r="AN120" s="29">
        <f>VLOOKUP(Table1[[#This Row],[SEG KEY]],'15Dec24_TY'!$A$1:$M$786,7,FALSE)</f>
        <v>1353</v>
      </c>
      <c r="AO120" s="29">
        <f>VLOOKUP(Table1[[#This Row],[SEG KEY LY]],'15Dec24_LY'!$A$1:$M$784,7,FALSE)</f>
        <v>1076</v>
      </c>
      <c r="AP120" s="29">
        <f>VLOOKUP(Table1[[#This Row],[SEG KEY]],'08Dec24_TY'!$A$1:$M$786,7,FALSE)</f>
        <v>1234</v>
      </c>
      <c r="AQ120" s="29">
        <f>VLOOKUP(Table1[[#This Row],[SEG KEY LY]],'08Dec24_LY'!$A$1:$M$784,7,FALSE)</f>
        <v>833</v>
      </c>
      <c r="AR120" s="29">
        <f>VLOOKUP(Table1[[#This Row],[SEG KEY]],'01Dec24_TY'!$A$1:$M$786,7,FALSE)</f>
        <v>1137</v>
      </c>
      <c r="AS120" s="29">
        <f>VLOOKUP(Table1[[#This Row],[SEG KEY LY]],'01Dec24_LY'!$A$1:$M$784,7,FALSE)</f>
        <v>730</v>
      </c>
      <c r="AT120" s="29">
        <f>VLOOKUP(Table1[[#This Row],[SEG KEY]],'24Nov24_TY'!$A$1:$M$786,7,FALSE)</f>
        <v>1061</v>
      </c>
      <c r="AU120" s="29">
        <f>VLOOKUP(Table1[[#This Row],[SEG KEY LY]],'24Nov24_LY'!$A$1:$M$784,7,FALSE)</f>
        <v>653</v>
      </c>
      <c r="AV120" s="29">
        <f>VLOOKUP(Table1[[#This Row],[SEG KEY]],'17Nov24_TY'!$A$1:$M$786,7,FALSE)</f>
        <v>1151</v>
      </c>
      <c r="AW120" s="29">
        <f>VLOOKUP(Table1[[#This Row],[SEG KEY LY]],'17Nov24_LY'!$A$1:$M$784,7,FALSE)</f>
        <v>576</v>
      </c>
      <c r="AX120" s="29">
        <f>VLOOKUP(Table1[[#This Row],[SEG KEY]],'10Nov24_TY   '!$A$1:$K$786,7,FALSE)</f>
        <v>1032</v>
      </c>
      <c r="AY120" s="29">
        <f>VLOOKUP(Table1[[#This Row],[SEG KEY LY]],'10Nov24_LY   '!$A$1:$J$784,7,FALSE)</f>
        <v>493</v>
      </c>
      <c r="AZ120" s="29">
        <f>IFERROR(VLOOKUP(Table1[[#This Row],[SEG KEY]],'03Nov24_TY   '!$A$1:$J$786,7,FALSE),0)</f>
        <v>962</v>
      </c>
      <c r="BA120" s="29">
        <f>IFERROR(VLOOKUP(Table1[[#This Row],[SEG KEY LY]],'03Nov24_LY    '!$A$1:$J$784,7,FALSE),0)</f>
        <v>454</v>
      </c>
    </row>
    <row r="121" spans="1:53" x14ac:dyDescent="0.25">
      <c r="A121" s="52" t="str">
        <f>Table1[[#This Row],[FROM_CITY]]&amp;Table1[[#This Row],[TO_CITY]]&amp;Table1[[#This Row],[Month]]</f>
        <v>IXMCMBJan-2025</v>
      </c>
      <c r="B121" s="52" t="str">
        <f>Table1[[#This Row],[FROM_CITY]]&amp;Table1[[#This Row],[TO_CITY]]&amp;Table1[[#This Row],[MonthM_LY]]</f>
        <v>IXMCMBJan-2024</v>
      </c>
      <c r="C121" s="44" t="s">
        <v>196</v>
      </c>
      <c r="D121" s="2">
        <v>2025</v>
      </c>
      <c r="E121" s="2" t="s">
        <v>195</v>
      </c>
      <c r="F121" t="s">
        <v>31</v>
      </c>
      <c r="G121" s="2" t="s">
        <v>10</v>
      </c>
      <c r="H121" t="s">
        <v>15</v>
      </c>
      <c r="I121">
        <v>2070</v>
      </c>
      <c r="J121">
        <v>93977.70000000007</v>
      </c>
      <c r="K121" s="29">
        <f>VLOOKUP(Table1[[#This Row],[SEG KEY]],'29Dec24_TY  '!$A$1:$M$786,11,FALSE)</f>
        <v>732780</v>
      </c>
      <c r="L121" s="29">
        <f>VLOOKUP(Table1[[#This Row],[SEG KEY LY]],'29Dec24_LY'!$A$1:$M$784,11,FALSE)</f>
        <v>581268</v>
      </c>
      <c r="M121" s="55">
        <f>VLOOKUP(Table1[[#This Row],[SEG KEY]],'29Dec24_TY  '!$A$1:$M$786,12,FALSE)</f>
        <v>0.1282481781708017</v>
      </c>
      <c r="N121" s="55">
        <f>VLOOKUP(Table1[[#This Row],[SEG KEY LY]],'29Dec24_LY'!$A$1:$M$784,12,FALSE)</f>
        <v>0.15206840906432154</v>
      </c>
      <c r="O121" s="29">
        <f>IFERROR(VLOOKUP(Table1[[#This Row],[SEG KEY LY]],'LY AVG FARE ACT'!$A$1:$G$5000,5,FALSE),0)</f>
        <v>2716</v>
      </c>
      <c r="P121" s="29">
        <f>IFERROR(VLOOKUP(Table1[[#This Row],[SEG KEY LY]],'LY AVG FARE ACT'!$A$1:$F$5000,6,FALSE),0)</f>
        <v>179837.08374294516</v>
      </c>
      <c r="Q121" s="29">
        <f>IFERROR(VLOOKUP(Table1[[#This Row],[SEG KEY LY]],'LY AVG FARE ACT'!$A$1:$G$5000,7,FALSE),0)</f>
        <v>66.213948358963606</v>
      </c>
      <c r="R121" s="47">
        <f>VLOOKUP(Table1[[#This Row],[SEG KEY]],'29Dec24_TY  '!$A$1:$M$786,13,FALSE)</f>
        <v>45.399855072463801</v>
      </c>
      <c r="S121" s="47">
        <f>VLOOKUP(Table1[[#This Row],[SEG KEY LY]],'29Dec24_LY'!$A$1:$M$784,13,FALSE)</f>
        <v>53.832216808769829</v>
      </c>
      <c r="T121" s="29">
        <f>VLOOKUP(Table1[[#This Row],[SEG KEY]],'22Dec24_TY '!$A$1:$M$786,13,FALSE)</f>
        <v>44.801961805555557</v>
      </c>
      <c r="U121" s="29">
        <f>VLOOKUP(Table1[[#This Row],[SEG KEY LY]],'22Dec24_LY '!$A$2:$M$784,13,FALSE)</f>
        <v>51.662531181217922</v>
      </c>
      <c r="V121" s="29">
        <f>VLOOKUP(Table1[[#This Row],[SEG KEY]],'15Dec24_TY'!$A$1:$M$786,13,FALSE)</f>
        <v>44.337289719626156</v>
      </c>
      <c r="W121" s="29">
        <f>VLOOKUP(Table1[[#This Row],[SEG KEY LY]],'15Dec24_LY'!$A$1:$M$784,13,FALSE)</f>
        <v>51.339194107452343</v>
      </c>
      <c r="X121" s="29">
        <f>VLOOKUP(Table1[[#This Row],[SEG KEY]],'08Dec24_TY'!$A$1:$M$786,13,FALSE)</f>
        <v>44.873449781659353</v>
      </c>
      <c r="Y121" s="29">
        <f>VLOOKUP(Table1[[#This Row],[SEG KEY LY]],'08Dec24_LY'!$A$1:$M$784,13,FALSE)</f>
        <v>49.959869608826494</v>
      </c>
      <c r="Z121" s="29">
        <f>VLOOKUP(Table1[[#This Row],[SEG KEY]],'01Dec24_TY'!$A$1:$M$786,13,FALSE)</f>
        <v>43.836415662650552</v>
      </c>
      <c r="AA121" s="29">
        <f>VLOOKUP(Table1[[#This Row],[SEG KEY LY]],'01Dec24_LY'!$A$1:$M$784,13,FALSE)</f>
        <v>47.822709069493534</v>
      </c>
      <c r="AB121" s="29">
        <f>VLOOKUP(Table1[[#This Row],[SEG KEY]],'24Nov24_TY'!$A$1:$M$786,13,FALSE)</f>
        <v>43.89471871412168</v>
      </c>
      <c r="AC121" s="29">
        <f>VLOOKUP(Table1[[#This Row],[SEG KEY LY]],'24Nov24_LY'!$A$1:$M$784,13,FALSE)</f>
        <v>46.611629139072868</v>
      </c>
      <c r="AD121" s="29">
        <f>VLOOKUP(Table1[[#This Row],[SEG KEY]],'17Nov24_TY'!$A$1:$M$786,13,FALSE)</f>
        <v>43.929015544041441</v>
      </c>
      <c r="AE121" s="29">
        <f>VLOOKUP(Table1[[#This Row],[SEG KEY LY]],'17Nov24_LY'!$A$1:$M$784,13,FALSE)</f>
        <v>45.109922958397561</v>
      </c>
      <c r="AF121" s="29">
        <f>VLOOKUP(Table1[[#This Row],[SEG KEY]],'10Nov24_TY   '!$A$1:$M$786,13,FALSE)</f>
        <v>44.479362017804142</v>
      </c>
      <c r="AG121" s="29">
        <f>VLOOKUP(Table1[[#This Row],[SEG KEY LY]],'10Nov24_LY   '!$A$1:$M$784,13,FALSE)</f>
        <v>44.661547619047639</v>
      </c>
      <c r="AH121" s="29">
        <f>IFERROR(VLOOKUP(Table1[[#This Row],[SEG KEY]],'03Nov24_TY   '!A249:M1034,13,FALSE),0)</f>
        <v>43.942534965034945</v>
      </c>
      <c r="AI121" s="29">
        <f>IFERROR(VLOOKUP(Table1[[#This Row],[SEG KEY LY]],'03Nov24_LY    '!$A$1:$M$784,13,FALSE),0)</f>
        <v>44.076240458015299</v>
      </c>
      <c r="AJ121" s="47">
        <f>VLOOKUP(Table1[[#This Row],[SEG KEY]],'29Dec24_TY  '!$A$1:$M$786,7,FALSE)</f>
        <v>2070</v>
      </c>
      <c r="AK121" s="47">
        <f>VLOOKUP(Table1[[#This Row],[SEG KEY LY]],'29Dec24_LY'!$A$1:$M$784,7,FALSE)</f>
        <v>1642</v>
      </c>
      <c r="AL121" s="29">
        <f>VLOOKUP(Table1[[#This Row],[SEG KEY]],'22Dec24_TY '!$A$1:$M$786,7,FALSE)</f>
        <v>1728</v>
      </c>
      <c r="AM121" s="29">
        <f>VLOOKUP(Table1[[#This Row],[SEG KEY LY]],'22Dec24_LY '!$A$1:$M$486,7,FALSE)</f>
        <v>1363</v>
      </c>
      <c r="AN121" s="29">
        <f>VLOOKUP(Table1[[#This Row],[SEG KEY]],'15Dec24_TY'!$A$1:$M$786,7,FALSE)</f>
        <v>1391</v>
      </c>
      <c r="AO121" s="29">
        <f>VLOOKUP(Table1[[#This Row],[SEG KEY LY]],'15Dec24_LY'!$A$1:$M$784,7,FALSE)</f>
        <v>1154</v>
      </c>
      <c r="AP121" s="29">
        <f>VLOOKUP(Table1[[#This Row],[SEG KEY]],'08Dec24_TY'!$A$1:$M$786,7,FALSE)</f>
        <v>1145</v>
      </c>
      <c r="AQ121" s="29">
        <f>VLOOKUP(Table1[[#This Row],[SEG KEY LY]],'08Dec24_LY'!$A$1:$M$784,7,FALSE)</f>
        <v>997</v>
      </c>
      <c r="AR121" s="29">
        <f>VLOOKUP(Table1[[#This Row],[SEG KEY]],'01Dec24_TY'!$A$1:$M$786,7,FALSE)</f>
        <v>996</v>
      </c>
      <c r="AS121" s="29">
        <f>VLOOKUP(Table1[[#This Row],[SEG KEY LY]],'01Dec24_LY'!$A$1:$M$784,7,FALSE)</f>
        <v>849</v>
      </c>
      <c r="AT121" s="29">
        <f>VLOOKUP(Table1[[#This Row],[SEG KEY]],'24Nov24_TY'!$A$1:$M$786,7,FALSE)</f>
        <v>871</v>
      </c>
      <c r="AU121" s="29">
        <f>VLOOKUP(Table1[[#This Row],[SEG KEY LY]],'24Nov24_LY'!$A$1:$M$784,7,FALSE)</f>
        <v>755</v>
      </c>
      <c r="AV121" s="29">
        <f>VLOOKUP(Table1[[#This Row],[SEG KEY]],'17Nov24_TY'!$A$1:$M$786,7,FALSE)</f>
        <v>772</v>
      </c>
      <c r="AW121" s="29">
        <f>VLOOKUP(Table1[[#This Row],[SEG KEY LY]],'17Nov24_LY'!$A$1:$M$784,7,FALSE)</f>
        <v>649</v>
      </c>
      <c r="AX121" s="29">
        <f>VLOOKUP(Table1[[#This Row],[SEG KEY]],'10Nov24_TY   '!$A$1:$K$786,7,FALSE)</f>
        <v>674</v>
      </c>
      <c r="AY121" s="29">
        <f>VLOOKUP(Table1[[#This Row],[SEG KEY LY]],'10Nov24_LY   '!$A$1:$J$784,7,FALSE)</f>
        <v>588</v>
      </c>
      <c r="AZ121" s="29">
        <f>IFERROR(VLOOKUP(Table1[[#This Row],[SEG KEY]],'03Nov24_TY   '!$A$1:$J$786,7,FALSE),0)</f>
        <v>572</v>
      </c>
      <c r="BA121" s="29">
        <f>IFERROR(VLOOKUP(Table1[[#This Row],[SEG KEY LY]],'03Nov24_LY    '!$A$1:$J$784,7,FALSE),0)</f>
        <v>524</v>
      </c>
    </row>
    <row r="122" spans="1:53" x14ac:dyDescent="0.25">
      <c r="A122" s="52" t="str">
        <f>Table1[[#This Row],[FROM_CITY]]&amp;Table1[[#This Row],[TO_CITY]]&amp;Table1[[#This Row],[Month]]</f>
        <v>KHICMBJan-2025</v>
      </c>
      <c r="B122" s="52" t="str">
        <f>Table1[[#This Row],[FROM_CITY]]&amp;Table1[[#This Row],[TO_CITY]]&amp;Table1[[#This Row],[MonthM_LY]]</f>
        <v>KHICMBJan-2024</v>
      </c>
      <c r="C122" s="44" t="s">
        <v>196</v>
      </c>
      <c r="D122" s="2">
        <v>2025</v>
      </c>
      <c r="E122" s="2" t="s">
        <v>195</v>
      </c>
      <c r="F122" t="s">
        <v>32</v>
      </c>
      <c r="G122" s="2" t="s">
        <v>10</v>
      </c>
      <c r="H122" t="s">
        <v>15</v>
      </c>
      <c r="I122">
        <v>1185</v>
      </c>
      <c r="J122">
        <v>219447.54999999993</v>
      </c>
      <c r="K122" s="29">
        <f>VLOOKUP(Table1[[#This Row],[SEG KEY]],'29Dec24_TY  '!$A$1:$M$786,11,FALSE)</f>
        <v>2860590</v>
      </c>
      <c r="L122" s="29">
        <f>VLOOKUP(Table1[[#This Row],[SEG KEY LY]],'29Dec24_LY'!$A$1:$M$784,11,FALSE)</f>
        <v>3739286</v>
      </c>
      <c r="M122" s="55">
        <f>VLOOKUP(Table1[[#This Row],[SEG KEY]],'29Dec24_TY  '!$A$1:$M$786,12,FALSE)</f>
        <v>7.6714086954089863E-2</v>
      </c>
      <c r="N122" s="55">
        <f>VLOOKUP(Table1[[#This Row],[SEG KEY LY]],'29Dec24_LY'!$A$1:$M$784,12,FALSE)</f>
        <v>8.0025245461299313E-2</v>
      </c>
      <c r="O122" s="29">
        <f>IFERROR(VLOOKUP(Table1[[#This Row],[SEG KEY LY]],'LY AVG FARE ACT'!$A$1:$G$5000,5,FALSE),0)</f>
        <v>2084</v>
      </c>
      <c r="P122" s="29">
        <f>IFERROR(VLOOKUP(Table1[[#This Row],[SEG KEY LY]],'LY AVG FARE ACT'!$A$1:$F$5000,6,FALSE),0)</f>
        <v>437127.48449262488</v>
      </c>
      <c r="Q122" s="29">
        <f>IFERROR(VLOOKUP(Table1[[#This Row],[SEG KEY LY]],'LY AVG FARE ACT'!$A$1:$G$5000,7,FALSE),0)</f>
        <v>209.75407125365876</v>
      </c>
      <c r="R122" s="47">
        <f>VLOOKUP(Table1[[#This Row],[SEG KEY]],'29Dec24_TY  '!$A$1:$M$786,13,FALSE)</f>
        <v>185.18780590717293</v>
      </c>
      <c r="S122" s="47">
        <f>VLOOKUP(Table1[[#This Row],[SEG KEY LY]],'29Dec24_LY'!$A$1:$M$784,13,FALSE)</f>
        <v>193.18094254357655</v>
      </c>
      <c r="T122" s="29">
        <f>VLOOKUP(Table1[[#This Row],[SEG KEY]],'22Dec24_TY '!$A$1:$M$786,13,FALSE)</f>
        <v>193.7585282258064</v>
      </c>
      <c r="U122" s="29">
        <f>VLOOKUP(Table1[[#This Row],[SEG KEY LY]],'22Dec24_LY '!$A$2:$M$784,13,FALSE)</f>
        <v>192.04730978260864</v>
      </c>
      <c r="V122" s="29">
        <f>VLOOKUP(Table1[[#This Row],[SEG KEY]],'15Dec24_TY'!$A$1:$M$786,13,FALSE)</f>
        <v>196.08767441860462</v>
      </c>
      <c r="W122" s="29">
        <f>VLOOKUP(Table1[[#This Row],[SEG KEY LY]],'15Dec24_LY'!$A$1:$M$784,13,FALSE)</f>
        <v>190.45495152870984</v>
      </c>
      <c r="X122" s="29">
        <f>VLOOKUP(Table1[[#This Row],[SEG KEY]],'08Dec24_TY'!$A$1:$M$786,13,FALSE)</f>
        <v>195.61236040609143</v>
      </c>
      <c r="Y122" s="29">
        <f>VLOOKUP(Table1[[#This Row],[SEG KEY LY]],'08Dec24_LY'!$A$1:$M$784,13,FALSE)</f>
        <v>189.65453978159118</v>
      </c>
      <c r="Z122" s="29">
        <f>VLOOKUP(Table1[[#This Row],[SEG KEY]],'01Dec24_TY'!$A$1:$M$786,13,FALSE)</f>
        <v>196.64607577807843</v>
      </c>
      <c r="AA122" s="29">
        <f>VLOOKUP(Table1[[#This Row],[SEG KEY LY]],'01Dec24_LY'!$A$1:$M$784,13,FALSE)</f>
        <v>188.59083399523416</v>
      </c>
      <c r="AB122" s="29">
        <f>VLOOKUP(Table1[[#This Row],[SEG KEY]],'24Nov24_TY'!$A$1:$M$786,13,FALSE)</f>
        <v>199.0773684210526</v>
      </c>
      <c r="AC122" s="29">
        <f>VLOOKUP(Table1[[#This Row],[SEG KEY LY]],'24Nov24_LY'!$A$1:$M$784,13,FALSE)</f>
        <v>187.94331679073593</v>
      </c>
      <c r="AD122" s="29">
        <f>VLOOKUP(Table1[[#This Row],[SEG KEY]],'17Nov24_TY'!$A$1:$M$786,13,FALSE)</f>
        <v>203.17659090909095</v>
      </c>
      <c r="AE122" s="29">
        <f>VLOOKUP(Table1[[#This Row],[SEG KEY LY]],'17Nov24_LY'!$A$1:$M$784,13,FALSE)</f>
        <v>186.69246192893388</v>
      </c>
      <c r="AF122" s="29">
        <f>VLOOKUP(Table1[[#This Row],[SEG KEY]],'10Nov24_TY   '!$A$1:$M$786,13,FALSE)</f>
        <v>170.00840407470295</v>
      </c>
      <c r="AG122" s="29">
        <f>VLOOKUP(Table1[[#This Row],[SEG KEY LY]],'10Nov24_LY   '!$A$1:$M$784,13,FALSE)</f>
        <v>185.19908854166658</v>
      </c>
      <c r="AH122" s="29">
        <f>IFERROR(VLOOKUP(Table1[[#This Row],[SEG KEY]],'03Nov24_TY   '!A250:M1035,13,FALSE),0)</f>
        <v>169.54666666666662</v>
      </c>
      <c r="AI122" s="29">
        <f>IFERROR(VLOOKUP(Table1[[#This Row],[SEG KEY LY]],'03Nov24_LY    '!$A$1:$M$784,13,FALSE),0)</f>
        <v>184.81313274336276</v>
      </c>
      <c r="AJ122" s="47">
        <f>VLOOKUP(Table1[[#This Row],[SEG KEY]],'29Dec24_TY  '!$A$1:$M$786,7,FALSE)</f>
        <v>1185</v>
      </c>
      <c r="AK122" s="47">
        <f>VLOOKUP(Table1[[#This Row],[SEG KEY LY]],'29Dec24_LY'!$A$1:$M$784,7,FALSE)</f>
        <v>1549</v>
      </c>
      <c r="AL122" s="29">
        <f>VLOOKUP(Table1[[#This Row],[SEG KEY]],'22Dec24_TY '!$A$1:$M$786,7,FALSE)</f>
        <v>992</v>
      </c>
      <c r="AM122" s="29">
        <f>VLOOKUP(Table1[[#This Row],[SEG KEY LY]],'22Dec24_LY '!$A$1:$M$486,7,FALSE)</f>
        <v>1472</v>
      </c>
      <c r="AN122" s="29">
        <f>VLOOKUP(Table1[[#This Row],[SEG KEY]],'15Dec24_TY'!$A$1:$M$786,7,FALSE)</f>
        <v>860</v>
      </c>
      <c r="AO122" s="29">
        <f>VLOOKUP(Table1[[#This Row],[SEG KEY LY]],'15Dec24_LY'!$A$1:$M$784,7,FALSE)</f>
        <v>1341</v>
      </c>
      <c r="AP122" s="29">
        <f>VLOOKUP(Table1[[#This Row],[SEG KEY]],'08Dec24_TY'!$A$1:$M$786,7,FALSE)</f>
        <v>788</v>
      </c>
      <c r="AQ122" s="29">
        <f>VLOOKUP(Table1[[#This Row],[SEG KEY LY]],'08Dec24_LY'!$A$1:$M$784,7,FALSE)</f>
        <v>1282</v>
      </c>
      <c r="AR122" s="29">
        <f>VLOOKUP(Table1[[#This Row],[SEG KEY]],'01Dec24_TY'!$A$1:$M$786,7,FALSE)</f>
        <v>739</v>
      </c>
      <c r="AS122" s="29">
        <f>VLOOKUP(Table1[[#This Row],[SEG KEY LY]],'01Dec24_LY'!$A$1:$M$784,7,FALSE)</f>
        <v>1259</v>
      </c>
      <c r="AT122" s="29">
        <f>VLOOKUP(Table1[[#This Row],[SEG KEY]],'24Nov24_TY'!$A$1:$M$786,7,FALSE)</f>
        <v>684</v>
      </c>
      <c r="AU122" s="29">
        <f>VLOOKUP(Table1[[#This Row],[SEG KEY LY]],'24Nov24_LY'!$A$1:$M$784,7,FALSE)</f>
        <v>1209</v>
      </c>
      <c r="AV122" s="29">
        <f>VLOOKUP(Table1[[#This Row],[SEG KEY]],'17Nov24_TY'!$A$1:$M$786,7,FALSE)</f>
        <v>616</v>
      </c>
      <c r="AW122" s="29">
        <f>VLOOKUP(Table1[[#This Row],[SEG KEY LY]],'17Nov24_LY'!$A$1:$M$784,7,FALSE)</f>
        <v>1182</v>
      </c>
      <c r="AX122" s="29">
        <f>VLOOKUP(Table1[[#This Row],[SEG KEY]],'10Nov24_TY   '!$A$1:$K$786,7,FALSE)</f>
        <v>589</v>
      </c>
      <c r="AY122" s="29">
        <f>VLOOKUP(Table1[[#This Row],[SEG KEY LY]],'10Nov24_LY   '!$A$1:$J$784,7,FALSE)</f>
        <v>1152</v>
      </c>
      <c r="AZ122" s="29">
        <f>IFERROR(VLOOKUP(Table1[[#This Row],[SEG KEY]],'03Nov24_TY   '!$A$1:$J$786,7,FALSE),0)</f>
        <v>558</v>
      </c>
      <c r="BA122" s="29">
        <f>IFERROR(VLOOKUP(Table1[[#This Row],[SEG KEY LY]],'03Nov24_LY    '!$A$1:$J$784,7,FALSE),0)</f>
        <v>1130</v>
      </c>
    </row>
    <row r="123" spans="1:53" x14ac:dyDescent="0.25">
      <c r="A123" s="52" t="str">
        <f>Table1[[#This Row],[FROM_CITY]]&amp;Table1[[#This Row],[TO_CITY]]&amp;Table1[[#This Row],[Month]]</f>
        <v>KTMCMBJan-2025</v>
      </c>
      <c r="B123" s="52" t="str">
        <f>Table1[[#This Row],[FROM_CITY]]&amp;Table1[[#This Row],[TO_CITY]]&amp;Table1[[#This Row],[MonthM_LY]]</f>
        <v>KTMCMBJan-2024</v>
      </c>
      <c r="C123" s="44" t="s">
        <v>196</v>
      </c>
      <c r="D123" s="2">
        <v>2025</v>
      </c>
      <c r="E123" s="2" t="s">
        <v>195</v>
      </c>
      <c r="F123" t="s">
        <v>52</v>
      </c>
      <c r="G123" s="2" t="s">
        <v>10</v>
      </c>
      <c r="H123" t="s">
        <v>15</v>
      </c>
      <c r="I123">
        <v>1146</v>
      </c>
      <c r="J123">
        <v>198219.03000000006</v>
      </c>
      <c r="K123" s="29">
        <f>VLOOKUP(Table1[[#This Row],[SEG KEY]],'29Dec24_TY  '!$A$1:$M$786,11,FALSE)</f>
        <v>2696538</v>
      </c>
      <c r="L123" s="29">
        <f>VLOOKUP(Table1[[#This Row],[SEG KEY LY]],'29Dec24_LY'!$A$1:$M$784,11,FALSE)</f>
        <v>1724749</v>
      </c>
      <c r="M123" s="55">
        <f>VLOOKUP(Table1[[#This Row],[SEG KEY]],'29Dec24_TY  '!$A$1:$M$786,12,FALSE)</f>
        <v>7.3508710057117704E-2</v>
      </c>
      <c r="N123" s="55">
        <f>VLOOKUP(Table1[[#This Row],[SEG KEY LY]],'29Dec24_LY'!$A$1:$M$784,12,FALSE)</f>
        <v>8.7369854975999431E-2</v>
      </c>
      <c r="O123" s="29">
        <f>IFERROR(VLOOKUP(Table1[[#This Row],[SEG KEY LY]],'LY AVG FARE ACT'!$A$1:$G$5000,5,FALSE),0)</f>
        <v>1452</v>
      </c>
      <c r="P123" s="29">
        <f>IFERROR(VLOOKUP(Table1[[#This Row],[SEG KEY LY]],'LY AVG FARE ACT'!$A$1:$F$5000,6,FALSE),0)</f>
        <v>323064.70035646844</v>
      </c>
      <c r="Q123" s="29">
        <f>IFERROR(VLOOKUP(Table1[[#This Row],[SEG KEY LY]],'LY AVG FARE ACT'!$A$1:$G$5000,7,FALSE),0)</f>
        <v>222.49635010776063</v>
      </c>
      <c r="R123" s="47">
        <f>VLOOKUP(Table1[[#This Row],[SEG KEY]],'29Dec24_TY  '!$A$1:$M$786,13,FALSE)</f>
        <v>172.96599476439795</v>
      </c>
      <c r="S123" s="47">
        <f>VLOOKUP(Table1[[#This Row],[SEG KEY LY]],'29Dec24_LY'!$A$1:$M$784,13,FALSE)</f>
        <v>205.58126875852665</v>
      </c>
      <c r="T123" s="29">
        <f>VLOOKUP(Table1[[#This Row],[SEG KEY]],'22Dec24_TY '!$A$1:$M$786,13,FALSE)</f>
        <v>173.08879813302224</v>
      </c>
      <c r="U123" s="29">
        <f>VLOOKUP(Table1[[#This Row],[SEG KEY LY]],'22Dec24_LY '!$A$2:$M$784,13,FALSE)</f>
        <v>207.66230529595032</v>
      </c>
      <c r="V123" s="29">
        <f>VLOOKUP(Table1[[#This Row],[SEG KEY]],'15Dec24_TY'!$A$1:$M$786,13,FALSE)</f>
        <v>170.51513981358184</v>
      </c>
      <c r="W123" s="29">
        <f>VLOOKUP(Table1[[#This Row],[SEG KEY LY]],'15Dec24_LY'!$A$1:$M$784,13,FALSE)</f>
        <v>210.39388655462201</v>
      </c>
      <c r="X123" s="29">
        <f>VLOOKUP(Table1[[#This Row],[SEG KEY]],'08Dec24_TY'!$A$1:$M$786,13,FALSE)</f>
        <v>164.98211480362536</v>
      </c>
      <c r="Y123" s="29">
        <f>VLOOKUP(Table1[[#This Row],[SEG KEY LY]],'08Dec24_LY'!$A$1:$M$784,13,FALSE)</f>
        <v>207.89622994652422</v>
      </c>
      <c r="Z123" s="29">
        <f>VLOOKUP(Table1[[#This Row],[SEG KEY]],'01Dec24_TY'!$A$1:$M$786,13,FALSE)</f>
        <v>157.55680814940575</v>
      </c>
      <c r="AA123" s="29">
        <f>VLOOKUP(Table1[[#This Row],[SEG KEY LY]],'01Dec24_LY'!$A$1:$M$784,13,FALSE)</f>
        <v>202.03350180505424</v>
      </c>
      <c r="AB123" s="29">
        <f>VLOOKUP(Table1[[#This Row],[SEG KEY]],'24Nov24_TY'!$A$1:$M$786,13,FALSE)</f>
        <v>154.66493530499076</v>
      </c>
      <c r="AC123" s="29">
        <f>VLOOKUP(Table1[[#This Row],[SEG KEY LY]],'24Nov24_LY'!$A$1:$M$784,13,FALSE)</f>
        <v>203.40662337662349</v>
      </c>
      <c r="AD123" s="29">
        <f>VLOOKUP(Table1[[#This Row],[SEG KEY]],'17Nov24_TY'!$A$1:$M$786,13,FALSE)</f>
        <v>154.74404040404036</v>
      </c>
      <c r="AE123" s="29">
        <f>VLOOKUP(Table1[[#This Row],[SEG KEY LY]],'17Nov24_LY'!$A$1:$M$784,13,FALSE)</f>
        <v>200.01995073891629</v>
      </c>
      <c r="AF123" s="29">
        <f>VLOOKUP(Table1[[#This Row],[SEG KEY]],'10Nov24_TY   '!$A$1:$M$786,13,FALSE)</f>
        <v>158.90217821782178</v>
      </c>
      <c r="AG123" s="29">
        <f>VLOOKUP(Table1[[#This Row],[SEG KEY LY]],'10Nov24_LY   '!$A$1:$M$784,13,FALSE)</f>
        <v>201.05114130434785</v>
      </c>
      <c r="AH123" s="29">
        <f>IFERROR(VLOOKUP(Table1[[#This Row],[SEG KEY]],'03Nov24_TY   '!A251:M1036,13,FALSE),0)</f>
        <v>171.12802588996755</v>
      </c>
      <c r="AI123" s="29">
        <f>IFERROR(VLOOKUP(Table1[[#This Row],[SEG KEY LY]],'03Nov24_LY    '!$A$1:$M$784,13,FALSE),0)</f>
        <v>203.6781132075472</v>
      </c>
      <c r="AJ123" s="47">
        <f>VLOOKUP(Table1[[#This Row],[SEG KEY]],'29Dec24_TY  '!$A$1:$M$786,7,FALSE)</f>
        <v>1146</v>
      </c>
      <c r="AK123" s="47">
        <f>VLOOKUP(Table1[[#This Row],[SEG KEY LY]],'29Dec24_LY'!$A$1:$M$784,7,FALSE)</f>
        <v>733</v>
      </c>
      <c r="AL123" s="29">
        <f>VLOOKUP(Table1[[#This Row],[SEG KEY]],'22Dec24_TY '!$A$1:$M$786,7,FALSE)</f>
        <v>857</v>
      </c>
      <c r="AM123" s="29">
        <f>VLOOKUP(Table1[[#This Row],[SEG KEY LY]],'22Dec24_LY '!$A$1:$M$486,7,FALSE)</f>
        <v>642</v>
      </c>
      <c r="AN123" s="29">
        <f>VLOOKUP(Table1[[#This Row],[SEG KEY]],'15Dec24_TY'!$A$1:$M$786,7,FALSE)</f>
        <v>751</v>
      </c>
      <c r="AO123" s="29">
        <f>VLOOKUP(Table1[[#This Row],[SEG KEY LY]],'15Dec24_LY'!$A$1:$M$784,7,FALSE)</f>
        <v>476</v>
      </c>
      <c r="AP123" s="29">
        <f>VLOOKUP(Table1[[#This Row],[SEG KEY]],'08Dec24_TY'!$A$1:$M$786,7,FALSE)</f>
        <v>662</v>
      </c>
      <c r="AQ123" s="29">
        <f>VLOOKUP(Table1[[#This Row],[SEG KEY LY]],'08Dec24_LY'!$A$1:$M$784,7,FALSE)</f>
        <v>374</v>
      </c>
      <c r="AR123" s="29">
        <f>VLOOKUP(Table1[[#This Row],[SEG KEY]],'01Dec24_TY'!$A$1:$M$786,7,FALSE)</f>
        <v>589</v>
      </c>
      <c r="AS123" s="29">
        <f>VLOOKUP(Table1[[#This Row],[SEG KEY LY]],'01Dec24_LY'!$A$1:$M$784,7,FALSE)</f>
        <v>277</v>
      </c>
      <c r="AT123" s="29">
        <f>VLOOKUP(Table1[[#This Row],[SEG KEY]],'24Nov24_TY'!$A$1:$M$786,7,FALSE)</f>
        <v>541</v>
      </c>
      <c r="AU123" s="29">
        <f>VLOOKUP(Table1[[#This Row],[SEG KEY LY]],'24Nov24_LY'!$A$1:$M$784,7,FALSE)</f>
        <v>231</v>
      </c>
      <c r="AV123" s="29">
        <f>VLOOKUP(Table1[[#This Row],[SEG KEY]],'17Nov24_TY'!$A$1:$M$786,7,FALSE)</f>
        <v>495</v>
      </c>
      <c r="AW123" s="29">
        <f>VLOOKUP(Table1[[#This Row],[SEG KEY LY]],'17Nov24_LY'!$A$1:$M$784,7,FALSE)</f>
        <v>203</v>
      </c>
      <c r="AX123" s="29">
        <f>VLOOKUP(Table1[[#This Row],[SEG KEY]],'10Nov24_TY   '!$A$1:$K$786,7,FALSE)</f>
        <v>404</v>
      </c>
      <c r="AY123" s="29">
        <f>VLOOKUP(Table1[[#This Row],[SEG KEY LY]],'10Nov24_LY   '!$A$1:$J$784,7,FALSE)</f>
        <v>184</v>
      </c>
      <c r="AZ123" s="29">
        <f>IFERROR(VLOOKUP(Table1[[#This Row],[SEG KEY]],'03Nov24_TY   '!$A$1:$J$786,7,FALSE),0)</f>
        <v>309</v>
      </c>
      <c r="BA123" s="29">
        <f>IFERROR(VLOOKUP(Table1[[#This Row],[SEG KEY LY]],'03Nov24_LY    '!$A$1:$J$784,7,FALSE),0)</f>
        <v>159</v>
      </c>
    </row>
    <row r="124" spans="1:53" x14ac:dyDescent="0.25">
      <c r="A124" s="52" t="str">
        <f>Table1[[#This Row],[FROM_CITY]]&amp;Table1[[#This Row],[TO_CITY]]&amp;Table1[[#This Row],[Month]]</f>
        <v>KULCMBJan-2025</v>
      </c>
      <c r="B124" s="52" t="str">
        <f>Table1[[#This Row],[FROM_CITY]]&amp;Table1[[#This Row],[TO_CITY]]&amp;Table1[[#This Row],[MonthM_LY]]</f>
        <v>KULCMBJan-2024</v>
      </c>
      <c r="C124" s="44" t="s">
        <v>196</v>
      </c>
      <c r="D124" s="2">
        <v>2025</v>
      </c>
      <c r="E124" s="2" t="s">
        <v>195</v>
      </c>
      <c r="F124" t="s">
        <v>33</v>
      </c>
      <c r="G124" s="2" t="s">
        <v>10</v>
      </c>
      <c r="H124" t="s">
        <v>13</v>
      </c>
      <c r="I124">
        <v>3566</v>
      </c>
      <c r="J124">
        <v>493902.18999999983</v>
      </c>
      <c r="K124" s="29">
        <f>VLOOKUP(Table1[[#This Row],[SEG KEY]],'29Dec24_TY  '!$A$1:$M$786,11,FALSE)</f>
        <v>8768794</v>
      </c>
      <c r="L124" s="29">
        <f>VLOOKUP(Table1[[#This Row],[SEG KEY LY]],'29Dec24_LY'!$A$1:$M$784,11,FALSE)</f>
        <v>8087651</v>
      </c>
      <c r="M124" s="55">
        <f>VLOOKUP(Table1[[#This Row],[SEG KEY]],'29Dec24_TY  '!$A$1:$M$786,12,FALSE)</f>
        <v>5.6324984940916596E-2</v>
      </c>
      <c r="N124" s="55">
        <f>VLOOKUP(Table1[[#This Row],[SEG KEY LY]],'29Dec24_LY'!$A$1:$M$784,12,FALSE)</f>
        <v>5.3163066754487752E-2</v>
      </c>
      <c r="O124" s="29">
        <f>IFERROR(VLOOKUP(Table1[[#This Row],[SEG KEY LY]],'LY AVG FARE ACT'!$A$1:$G$5000,5,FALSE),0)</f>
        <v>6355</v>
      </c>
      <c r="P124" s="29">
        <f>IFERROR(VLOOKUP(Table1[[#This Row],[SEG KEY LY]],'LY AVG FARE ACT'!$A$1:$F$5000,6,FALSE),0)</f>
        <v>813778.31269026385</v>
      </c>
      <c r="Q124" s="29">
        <f>IFERROR(VLOOKUP(Table1[[#This Row],[SEG KEY LY]],'LY AVG FARE ACT'!$A$1:$G$5000,7,FALSE),0)</f>
        <v>128.05323567116662</v>
      </c>
      <c r="R124" s="47">
        <f>VLOOKUP(Table1[[#This Row],[SEG KEY]],'29Dec24_TY  '!$A$1:$M$786,13,FALSE)</f>
        <v>138.50313796971392</v>
      </c>
      <c r="S124" s="47">
        <f>VLOOKUP(Table1[[#This Row],[SEG KEY LY]],'29Dec24_LY'!$A$1:$M$784,13,FALSE)</f>
        <v>130.72798114928537</v>
      </c>
      <c r="T124" s="29">
        <f>VLOOKUP(Table1[[#This Row],[SEG KEY]],'22Dec24_TY '!$A$1:$M$786,13,FALSE)</f>
        <v>136.92022742474913</v>
      </c>
      <c r="U124" s="29">
        <f>VLOOKUP(Table1[[#This Row],[SEG KEY LY]],'22Dec24_LY '!$A$2:$M$784,13,FALSE)</f>
        <v>133.15248417132221</v>
      </c>
      <c r="V124" s="29">
        <f>VLOOKUP(Table1[[#This Row],[SEG KEY]],'15Dec24_TY'!$A$1:$M$786,13,FALSE)</f>
        <v>137.28062756357664</v>
      </c>
      <c r="W124" s="29">
        <f>VLOOKUP(Table1[[#This Row],[SEG KEY LY]],'15Dec24_LY'!$A$1:$M$784,13,FALSE)</f>
        <v>135.92304116865867</v>
      </c>
      <c r="X124" s="29">
        <f>VLOOKUP(Table1[[#This Row],[SEG KEY]],'08Dec24_TY'!$A$1:$M$786,13,FALSE)</f>
        <v>137.4452409339294</v>
      </c>
      <c r="Y124" s="29">
        <f>VLOOKUP(Table1[[#This Row],[SEG KEY LY]],'08Dec24_LY'!$A$1:$M$784,13,FALSE)</f>
        <v>136.95347265221869</v>
      </c>
      <c r="Z124" s="29">
        <f>VLOOKUP(Table1[[#This Row],[SEG KEY]],'01Dec24_TY'!$A$1:$M$786,13,FALSE)</f>
        <v>139.12684979544122</v>
      </c>
      <c r="AA124" s="29">
        <f>VLOOKUP(Table1[[#This Row],[SEG KEY LY]],'01Dec24_LY'!$A$1:$M$784,13,FALSE)</f>
        <v>139.38894043528072</v>
      </c>
      <c r="AB124" s="29">
        <f>VLOOKUP(Table1[[#This Row],[SEG KEY]],'24Nov24_TY'!$A$1:$M$786,13,FALSE)</f>
        <v>138.69602297200288</v>
      </c>
      <c r="AC124" s="29">
        <f>VLOOKUP(Table1[[#This Row],[SEG KEY LY]],'24Nov24_LY'!$A$1:$M$784,13,FALSE)</f>
        <v>141.1481296928329</v>
      </c>
      <c r="AD124" s="29">
        <f>VLOOKUP(Table1[[#This Row],[SEG KEY]],'17Nov24_TY'!$A$1:$M$786,13,FALSE)</f>
        <v>139.65381600000006</v>
      </c>
      <c r="AE124" s="29">
        <f>VLOOKUP(Table1[[#This Row],[SEG KEY LY]],'17Nov24_LY'!$A$1:$M$784,13,FALSE)</f>
        <v>142.18888549618327</v>
      </c>
      <c r="AF124" s="29">
        <f>VLOOKUP(Table1[[#This Row],[SEG KEY]],'10Nov24_TY   '!$A$1:$M$786,13,FALSE)</f>
        <v>141.54450424929192</v>
      </c>
      <c r="AG124" s="29">
        <f>VLOOKUP(Table1[[#This Row],[SEG KEY LY]],'10Nov24_LY   '!$A$1:$M$784,13,FALSE)</f>
        <v>141.98242272347539</v>
      </c>
      <c r="AH124" s="29">
        <f>IFERROR(VLOOKUP(Table1[[#This Row],[SEG KEY]],'03Nov24_TY   '!A252:M1037,13,FALSE),0)</f>
        <v>141.29315408479837</v>
      </c>
      <c r="AI124" s="29">
        <f>IFERROR(VLOOKUP(Table1[[#This Row],[SEG KEY LY]],'03Nov24_LY    '!$A$1:$M$784,13,FALSE),0)</f>
        <v>142.3171799628943</v>
      </c>
      <c r="AJ124" s="47">
        <f>VLOOKUP(Table1[[#This Row],[SEG KEY]],'29Dec24_TY  '!$A$1:$M$786,7,FALSE)</f>
        <v>3566</v>
      </c>
      <c r="AK124" s="47">
        <f>VLOOKUP(Table1[[#This Row],[SEG KEY LY]],'29Dec24_LY'!$A$1:$M$784,7,FALSE)</f>
        <v>3289</v>
      </c>
      <c r="AL124" s="29">
        <f>VLOOKUP(Table1[[#This Row],[SEG KEY]],'22Dec24_TY '!$A$1:$M$786,7,FALSE)</f>
        <v>2990</v>
      </c>
      <c r="AM124" s="29">
        <f>VLOOKUP(Table1[[#This Row],[SEG KEY LY]],'22Dec24_LY '!$A$1:$M$486,7,FALSE)</f>
        <v>2685</v>
      </c>
      <c r="AN124" s="29">
        <f>VLOOKUP(Table1[[#This Row],[SEG KEY]],'15Dec24_TY'!$A$1:$M$786,7,FALSE)</f>
        <v>2438</v>
      </c>
      <c r="AO124" s="29">
        <f>VLOOKUP(Table1[[#This Row],[SEG KEY LY]],'15Dec24_LY'!$A$1:$M$784,7,FALSE)</f>
        <v>2259</v>
      </c>
      <c r="AP124" s="29">
        <f>VLOOKUP(Table1[[#This Row],[SEG KEY]],'08Dec24_TY'!$A$1:$M$786,7,FALSE)</f>
        <v>2013</v>
      </c>
      <c r="AQ124" s="29">
        <f>VLOOKUP(Table1[[#This Row],[SEG KEY LY]],'08Dec24_LY'!$A$1:$M$784,7,FALSE)</f>
        <v>1938</v>
      </c>
      <c r="AR124" s="29">
        <f>VLOOKUP(Table1[[#This Row],[SEG KEY]],'01Dec24_TY'!$A$1:$M$786,7,FALSE)</f>
        <v>1711</v>
      </c>
      <c r="AS124" s="29">
        <f>VLOOKUP(Table1[[#This Row],[SEG KEY LY]],'01Dec24_LY'!$A$1:$M$784,7,FALSE)</f>
        <v>1746</v>
      </c>
      <c r="AT124" s="29">
        <f>VLOOKUP(Table1[[#This Row],[SEG KEY]],'24Nov24_TY'!$A$1:$M$786,7,FALSE)</f>
        <v>1393</v>
      </c>
      <c r="AU124" s="29">
        <f>VLOOKUP(Table1[[#This Row],[SEG KEY LY]],'24Nov24_LY'!$A$1:$M$784,7,FALSE)</f>
        <v>1465</v>
      </c>
      <c r="AV124" s="29">
        <f>VLOOKUP(Table1[[#This Row],[SEG KEY]],'17Nov24_TY'!$A$1:$M$786,7,FALSE)</f>
        <v>1250</v>
      </c>
      <c r="AW124" s="29">
        <f>VLOOKUP(Table1[[#This Row],[SEG KEY LY]],'17Nov24_LY'!$A$1:$M$784,7,FALSE)</f>
        <v>1310</v>
      </c>
      <c r="AX124" s="29">
        <f>VLOOKUP(Table1[[#This Row],[SEG KEY]],'10Nov24_TY   '!$A$1:$K$786,7,FALSE)</f>
        <v>1059</v>
      </c>
      <c r="AY124" s="29">
        <f>VLOOKUP(Table1[[#This Row],[SEG KEY LY]],'10Nov24_LY   '!$A$1:$J$784,7,FALSE)</f>
        <v>1197</v>
      </c>
      <c r="AZ124" s="29">
        <f>IFERROR(VLOOKUP(Table1[[#This Row],[SEG KEY]],'03Nov24_TY   '!$A$1:$J$786,7,FALSE),0)</f>
        <v>967</v>
      </c>
      <c r="BA124" s="29">
        <f>IFERROR(VLOOKUP(Table1[[#This Row],[SEG KEY LY]],'03Nov24_LY    '!$A$1:$J$784,7,FALSE),0)</f>
        <v>1078</v>
      </c>
    </row>
    <row r="125" spans="1:53" x14ac:dyDescent="0.25">
      <c r="A125" s="52" t="str">
        <f>Table1[[#This Row],[FROM_CITY]]&amp;Table1[[#This Row],[TO_CITY]]&amp;Table1[[#This Row],[Month]]</f>
        <v>KWICMBJan-2025</v>
      </c>
      <c r="B125" s="52" t="str">
        <f>Table1[[#This Row],[FROM_CITY]]&amp;Table1[[#This Row],[TO_CITY]]&amp;Table1[[#This Row],[MonthM_LY]]</f>
        <v>KWICMBJan-2024</v>
      </c>
      <c r="C125" s="44" t="s">
        <v>196</v>
      </c>
      <c r="D125" s="2">
        <v>2025</v>
      </c>
      <c r="E125" s="2" t="s">
        <v>195</v>
      </c>
      <c r="F125" t="s">
        <v>34</v>
      </c>
      <c r="G125" s="2" t="s">
        <v>10</v>
      </c>
      <c r="H125" t="s">
        <v>11</v>
      </c>
      <c r="I125">
        <v>1918</v>
      </c>
      <c r="J125">
        <v>308908.9499999999</v>
      </c>
      <c r="K125" s="29">
        <f>VLOOKUP(Table1[[#This Row],[SEG KEY]],'29Dec24_TY  '!$A$1:$M$786,11,FALSE)</f>
        <v>8046010</v>
      </c>
      <c r="L125" s="29">
        <f>VLOOKUP(Table1[[#This Row],[SEG KEY LY]],'29Dec24_LY'!$A$1:$M$784,11,FALSE)</f>
        <v>5541595</v>
      </c>
      <c r="M125" s="55">
        <f>VLOOKUP(Table1[[#This Row],[SEG KEY]],'29Dec24_TY  '!$A$1:$M$786,12,FALSE)</f>
        <v>3.8392812089470423E-2</v>
      </c>
      <c r="N125" s="55">
        <f>VLOOKUP(Table1[[#This Row],[SEG KEY LY]],'29Dec24_LY'!$A$1:$M$784,12,FALSE)</f>
        <v>4.1537495973632127E-2</v>
      </c>
      <c r="O125" s="29">
        <f>IFERROR(VLOOKUP(Table1[[#This Row],[SEG KEY LY]],'LY AVG FARE ACT'!$A$1:$G$5000,5,FALSE),0)</f>
        <v>3611</v>
      </c>
      <c r="P125" s="29">
        <f>IFERROR(VLOOKUP(Table1[[#This Row],[SEG KEY LY]],'LY AVG FARE ACT'!$A$1:$F$5000,6,FALSE),0)</f>
        <v>569873.21295456972</v>
      </c>
      <c r="Q125" s="29">
        <f>IFERROR(VLOOKUP(Table1[[#This Row],[SEG KEY LY]],'LY AVG FARE ACT'!$A$1:$G$5000,7,FALSE),0)</f>
        <v>157.81589946124888</v>
      </c>
      <c r="R125" s="47">
        <f>VLOOKUP(Table1[[#This Row],[SEG KEY]],'29Dec24_TY  '!$A$1:$M$786,13,FALSE)</f>
        <v>161.05784671532842</v>
      </c>
      <c r="S125" s="47">
        <f>VLOOKUP(Table1[[#This Row],[SEG KEY LY]],'29Dec24_LY'!$A$1:$M$784,13,FALSE)</f>
        <v>174.24979560938678</v>
      </c>
      <c r="T125" s="29">
        <f>VLOOKUP(Table1[[#This Row],[SEG KEY]],'22Dec24_TY '!$A$1:$M$786,13,FALSE)</f>
        <v>170.48690068493161</v>
      </c>
      <c r="U125" s="29">
        <f>VLOOKUP(Table1[[#This Row],[SEG KEY LY]],'22Dec24_LY '!$A$2:$M$784,13,FALSE)</f>
        <v>191.5074178403755</v>
      </c>
      <c r="V125" s="29">
        <f>VLOOKUP(Table1[[#This Row],[SEG KEY]],'15Dec24_TY'!$A$1:$M$786,13,FALSE)</f>
        <v>186.09660687593421</v>
      </c>
      <c r="W125" s="29">
        <f>VLOOKUP(Table1[[#This Row],[SEG KEY LY]],'15Dec24_LY'!$A$1:$M$784,13,FALSE)</f>
        <v>200.89576606260312</v>
      </c>
      <c r="X125" s="29">
        <f>VLOOKUP(Table1[[#This Row],[SEG KEY]],'08Dec24_TY'!$A$1:$M$786,13,FALSE)</f>
        <v>187.15335078534028</v>
      </c>
      <c r="Y125" s="29">
        <f>VLOOKUP(Table1[[#This Row],[SEG KEY LY]],'08Dec24_LY'!$A$1:$M$784,13,FALSE)</f>
        <v>223.62370179948584</v>
      </c>
      <c r="Z125" s="29">
        <f>VLOOKUP(Table1[[#This Row],[SEG KEY]],'01Dec24_TY'!$A$1:$M$786,13,FALSE)</f>
        <v>185.85956363636353</v>
      </c>
      <c r="AA125" s="29">
        <f>VLOOKUP(Table1[[#This Row],[SEG KEY LY]],'01Dec24_LY'!$A$1:$M$784,13,FALSE)</f>
        <v>229.82949820788528</v>
      </c>
      <c r="AB125" s="29">
        <f>VLOOKUP(Table1[[#This Row],[SEG KEY]],'24Nov24_TY'!$A$1:$M$786,13,FALSE)</f>
        <v>185.61169312169304</v>
      </c>
      <c r="AC125" s="29">
        <f>VLOOKUP(Table1[[#This Row],[SEG KEY LY]],'24Nov24_LY'!$A$1:$M$784,13,FALSE)</f>
        <v>244.12298578199048</v>
      </c>
      <c r="AD125" s="29">
        <f>VLOOKUP(Table1[[#This Row],[SEG KEY]],'17Nov24_TY'!$A$1:$M$786,13,FALSE)</f>
        <v>190.26406896551728</v>
      </c>
      <c r="AE125" s="29">
        <f>VLOOKUP(Table1[[#This Row],[SEG KEY LY]],'17Nov24_LY'!$A$1:$M$784,13,FALSE)</f>
        <v>256.72420731707308</v>
      </c>
      <c r="AF125" s="29">
        <f>VLOOKUP(Table1[[#This Row],[SEG KEY]],'10Nov24_TY   '!$A$1:$M$786,13,FALSE)</f>
        <v>197.9073469387755</v>
      </c>
      <c r="AG125" s="29">
        <f>VLOOKUP(Table1[[#This Row],[SEG KEY LY]],'10Nov24_LY   '!$A$1:$M$784,13,FALSE)</f>
        <v>262.18809160305346</v>
      </c>
      <c r="AH125" s="29">
        <f>IFERROR(VLOOKUP(Table1[[#This Row],[SEG KEY]],'03Nov24_TY   '!A253:M1038,13,FALSE),0)</f>
        <v>211.45555555555555</v>
      </c>
      <c r="AI125" s="29">
        <f>IFERROR(VLOOKUP(Table1[[#This Row],[SEG KEY LY]],'03Nov24_LY    '!$A$1:$M$784,13,FALSE),0)</f>
        <v>272.70401785714296</v>
      </c>
      <c r="AJ125" s="47">
        <f>VLOOKUP(Table1[[#This Row],[SEG KEY]],'29Dec24_TY  '!$A$1:$M$786,7,FALSE)</f>
        <v>1918</v>
      </c>
      <c r="AK125" s="47">
        <f>VLOOKUP(Table1[[#This Row],[SEG KEY LY]],'29Dec24_LY'!$A$1:$M$784,7,FALSE)</f>
        <v>1321</v>
      </c>
      <c r="AL125" s="29">
        <f>VLOOKUP(Table1[[#This Row],[SEG KEY]],'22Dec24_TY '!$A$1:$M$786,7,FALSE)</f>
        <v>1168</v>
      </c>
      <c r="AM125" s="29">
        <f>VLOOKUP(Table1[[#This Row],[SEG KEY LY]],'22Dec24_LY '!$A$1:$M$486,7,FALSE)</f>
        <v>852</v>
      </c>
      <c r="AN125" s="29">
        <f>VLOOKUP(Table1[[#This Row],[SEG KEY]],'15Dec24_TY'!$A$1:$M$786,7,FALSE)</f>
        <v>669</v>
      </c>
      <c r="AO125" s="29">
        <f>VLOOKUP(Table1[[#This Row],[SEG KEY LY]],'15Dec24_LY'!$A$1:$M$784,7,FALSE)</f>
        <v>607</v>
      </c>
      <c r="AP125" s="29">
        <f>VLOOKUP(Table1[[#This Row],[SEG KEY]],'08Dec24_TY'!$A$1:$M$786,7,FALSE)</f>
        <v>382</v>
      </c>
      <c r="AQ125" s="29">
        <f>VLOOKUP(Table1[[#This Row],[SEG KEY LY]],'08Dec24_LY'!$A$1:$M$784,7,FALSE)</f>
        <v>389</v>
      </c>
      <c r="AR125" s="29">
        <f>VLOOKUP(Table1[[#This Row],[SEG KEY]],'01Dec24_TY'!$A$1:$M$786,7,FALSE)</f>
        <v>275</v>
      </c>
      <c r="AS125" s="29">
        <f>VLOOKUP(Table1[[#This Row],[SEG KEY LY]],'01Dec24_LY'!$A$1:$M$784,7,FALSE)</f>
        <v>279</v>
      </c>
      <c r="AT125" s="29">
        <f>VLOOKUP(Table1[[#This Row],[SEG KEY]],'24Nov24_TY'!$A$1:$M$786,7,FALSE)</f>
        <v>189</v>
      </c>
      <c r="AU125" s="29">
        <f>VLOOKUP(Table1[[#This Row],[SEG KEY LY]],'24Nov24_LY'!$A$1:$M$784,7,FALSE)</f>
        <v>211</v>
      </c>
      <c r="AV125" s="29">
        <f>VLOOKUP(Table1[[#This Row],[SEG KEY]],'17Nov24_TY'!$A$1:$M$786,7,FALSE)</f>
        <v>145</v>
      </c>
      <c r="AW125" s="29">
        <f>VLOOKUP(Table1[[#This Row],[SEG KEY LY]],'17Nov24_LY'!$A$1:$M$784,7,FALSE)</f>
        <v>164</v>
      </c>
      <c r="AX125" s="29">
        <f>VLOOKUP(Table1[[#This Row],[SEG KEY]],'10Nov24_TY   '!$A$1:$K$786,7,FALSE)</f>
        <v>98</v>
      </c>
      <c r="AY125" s="29">
        <f>VLOOKUP(Table1[[#This Row],[SEG KEY LY]],'10Nov24_LY   '!$A$1:$J$784,7,FALSE)</f>
        <v>131</v>
      </c>
      <c r="AZ125" s="29">
        <f>IFERROR(VLOOKUP(Table1[[#This Row],[SEG KEY]],'03Nov24_TY   '!$A$1:$J$786,7,FALSE),0)</f>
        <v>54</v>
      </c>
      <c r="BA125" s="29">
        <f>IFERROR(VLOOKUP(Table1[[#This Row],[SEG KEY LY]],'03Nov24_LY    '!$A$1:$J$784,7,FALSE),0)</f>
        <v>112</v>
      </c>
    </row>
    <row r="126" spans="1:53" x14ac:dyDescent="0.25">
      <c r="A126" s="52" t="str">
        <f>Table1[[#This Row],[FROM_CITY]]&amp;Table1[[#This Row],[TO_CITY]]&amp;Table1[[#This Row],[Month]]</f>
        <v>LHECMBJan-2025</v>
      </c>
      <c r="B126" s="52" t="str">
        <f>Table1[[#This Row],[FROM_CITY]]&amp;Table1[[#This Row],[TO_CITY]]&amp;Table1[[#This Row],[MonthM_LY]]</f>
        <v>LHECMBJan-2024</v>
      </c>
      <c r="C126" s="44" t="s">
        <v>196</v>
      </c>
      <c r="D126" s="2">
        <v>2025</v>
      </c>
      <c r="E126" s="2" t="s">
        <v>195</v>
      </c>
      <c r="F126" t="s">
        <v>35</v>
      </c>
      <c r="G126" s="2" t="s">
        <v>10</v>
      </c>
      <c r="H126" t="s">
        <v>15</v>
      </c>
      <c r="I126">
        <v>1460</v>
      </c>
      <c r="J126">
        <v>245815.70999999985</v>
      </c>
      <c r="K126" s="29">
        <f>VLOOKUP(Table1[[#This Row],[SEG KEY]],'29Dec24_TY  '!$A$1:$M$786,11,FALSE)</f>
        <v>4066100</v>
      </c>
      <c r="L126" s="29">
        <f>VLOOKUP(Table1[[#This Row],[SEG KEY LY]],'29Dec24_LY'!$A$1:$M$784,11,FALSE)</f>
        <v>4767920</v>
      </c>
      <c r="M126" s="55">
        <f>VLOOKUP(Table1[[#This Row],[SEG KEY]],'29Dec24_TY  '!$A$1:$M$786,12,FALSE)</f>
        <v>6.0454910110425183E-2</v>
      </c>
      <c r="N126" s="55">
        <f>VLOOKUP(Table1[[#This Row],[SEG KEY LY]],'29Dec24_LY'!$A$1:$M$784,12,FALSE)</f>
        <v>7.2545982315139521E-2</v>
      </c>
      <c r="O126" s="29">
        <f>IFERROR(VLOOKUP(Table1[[#This Row],[SEG KEY LY]],'LY AVG FARE ACT'!$A$1:$G$5000,5,FALSE),0)</f>
        <v>3045</v>
      </c>
      <c r="P126" s="29">
        <f>IFERROR(VLOOKUP(Table1[[#This Row],[SEG KEY LY]],'LY AVG FARE ACT'!$A$1:$F$5000,6,FALSE),0)</f>
        <v>614954.13689033105</v>
      </c>
      <c r="Q126" s="29">
        <f>IFERROR(VLOOKUP(Table1[[#This Row],[SEG KEY LY]],'LY AVG FARE ACT'!$A$1:$G$5000,7,FALSE),0)</f>
        <v>201.95538157317932</v>
      </c>
      <c r="R126" s="47">
        <f>VLOOKUP(Table1[[#This Row],[SEG KEY]],'29Dec24_TY  '!$A$1:$M$786,13,FALSE)</f>
        <v>168.36692465753413</v>
      </c>
      <c r="S126" s="47">
        <f>VLOOKUP(Table1[[#This Row],[SEG KEY LY]],'29Dec24_LY'!$A$1:$M$784,13,FALSE)</f>
        <v>202.04056074766356</v>
      </c>
      <c r="T126" s="29">
        <f>VLOOKUP(Table1[[#This Row],[SEG KEY]],'22Dec24_TY '!$A$1:$M$786,13,FALSE)</f>
        <v>171.72697224558436</v>
      </c>
      <c r="U126" s="29">
        <f>VLOOKUP(Table1[[#This Row],[SEG KEY LY]],'22Dec24_LY '!$A$2:$M$784,13,FALSE)</f>
        <v>203.52311403508776</v>
      </c>
      <c r="V126" s="29">
        <f>VLOOKUP(Table1[[#This Row],[SEG KEY]],'15Dec24_TY'!$A$1:$M$786,13,FALSE)</f>
        <v>171.41161825726135</v>
      </c>
      <c r="W126" s="29">
        <f>VLOOKUP(Table1[[#This Row],[SEG KEY LY]],'15Dec24_LY'!$A$1:$M$784,13,FALSE)</f>
        <v>202.99493013972054</v>
      </c>
      <c r="X126" s="29">
        <f>VLOOKUP(Table1[[#This Row],[SEG KEY]],'08Dec24_TY'!$A$1:$M$786,13,FALSE)</f>
        <v>169.67206161137435</v>
      </c>
      <c r="Y126" s="29">
        <f>VLOOKUP(Table1[[#This Row],[SEG KEY LY]],'08Dec24_LY'!$A$1:$M$784,13,FALSE)</f>
        <v>201.59083737024227</v>
      </c>
      <c r="Z126" s="29">
        <f>VLOOKUP(Table1[[#This Row],[SEG KEY]],'01Dec24_TY'!$A$1:$M$786,13,FALSE)</f>
        <v>166.02167832167828</v>
      </c>
      <c r="AA126" s="29">
        <f>VLOOKUP(Table1[[#This Row],[SEG KEY LY]],'01Dec24_LY'!$A$1:$M$784,13,FALSE)</f>
        <v>200.0961315979753</v>
      </c>
      <c r="AB126" s="29">
        <f>VLOOKUP(Table1[[#This Row],[SEG KEY]],'24Nov24_TY'!$A$1:$M$786,13,FALSE)</f>
        <v>165.39648729446932</v>
      </c>
      <c r="AC126" s="29">
        <f>VLOOKUP(Table1[[#This Row],[SEG KEY LY]],'24Nov24_LY'!$A$1:$M$784,13,FALSE)</f>
        <v>200.50093984962396</v>
      </c>
      <c r="AD126" s="29">
        <f>VLOOKUP(Table1[[#This Row],[SEG KEY]],'17Nov24_TY'!$A$1:$M$786,13,FALSE)</f>
        <v>165.4817263843648</v>
      </c>
      <c r="AE126" s="29">
        <f>VLOOKUP(Table1[[#This Row],[SEG KEY LY]],'17Nov24_LY'!$A$1:$M$784,13,FALSE)</f>
        <v>200.39272517321015</v>
      </c>
      <c r="AF126" s="29">
        <f>VLOOKUP(Table1[[#This Row],[SEG KEY]],'10Nov24_TY   '!$A$1:$M$786,13,FALSE)</f>
        <v>163.73058620689665</v>
      </c>
      <c r="AG126" s="29">
        <f>VLOOKUP(Table1[[#This Row],[SEG KEY LY]],'10Nov24_LY   '!$A$1:$M$784,13,FALSE)</f>
        <v>201.39132966168361</v>
      </c>
      <c r="AH126" s="29">
        <f>IFERROR(VLOOKUP(Table1[[#This Row],[SEG KEY]],'03Nov24_TY   '!A254:M1039,13,FALSE),0)</f>
        <v>162.04210526315794</v>
      </c>
      <c r="AI126" s="29">
        <f>IFERROR(VLOOKUP(Table1[[#This Row],[SEG KEY LY]],'03Nov24_LY    '!$A$1:$M$784,13,FALSE),0)</f>
        <v>202.2927228525121</v>
      </c>
      <c r="AJ126" s="47">
        <f>VLOOKUP(Table1[[#This Row],[SEG KEY]],'29Dec24_TY  '!$A$1:$M$786,7,FALSE)</f>
        <v>1460</v>
      </c>
      <c r="AK126" s="47">
        <f>VLOOKUP(Table1[[#This Row],[SEG KEY LY]],'29Dec24_LY'!$A$1:$M$784,7,FALSE)</f>
        <v>1712</v>
      </c>
      <c r="AL126" s="29">
        <f>VLOOKUP(Table1[[#This Row],[SEG KEY]],'22Dec24_TY '!$A$1:$M$786,7,FALSE)</f>
        <v>1189</v>
      </c>
      <c r="AM126" s="29">
        <f>VLOOKUP(Table1[[#This Row],[SEG KEY LY]],'22Dec24_LY '!$A$1:$M$486,7,FALSE)</f>
        <v>1596</v>
      </c>
      <c r="AN126" s="29">
        <f>VLOOKUP(Table1[[#This Row],[SEG KEY]],'15Dec24_TY'!$A$1:$M$786,7,FALSE)</f>
        <v>964</v>
      </c>
      <c r="AO126" s="29">
        <f>VLOOKUP(Table1[[#This Row],[SEG KEY LY]],'15Dec24_LY'!$A$1:$M$784,7,FALSE)</f>
        <v>1503</v>
      </c>
      <c r="AP126" s="29">
        <f>VLOOKUP(Table1[[#This Row],[SEG KEY]],'08Dec24_TY'!$A$1:$M$786,7,FALSE)</f>
        <v>844</v>
      </c>
      <c r="AQ126" s="29">
        <f>VLOOKUP(Table1[[#This Row],[SEG KEY LY]],'08Dec24_LY'!$A$1:$M$784,7,FALSE)</f>
        <v>1445</v>
      </c>
      <c r="AR126" s="29">
        <f>VLOOKUP(Table1[[#This Row],[SEG KEY]],'01Dec24_TY'!$A$1:$M$786,7,FALSE)</f>
        <v>715</v>
      </c>
      <c r="AS126" s="29">
        <f>VLOOKUP(Table1[[#This Row],[SEG KEY LY]],'01Dec24_LY'!$A$1:$M$784,7,FALSE)</f>
        <v>1383</v>
      </c>
      <c r="AT126" s="29">
        <f>VLOOKUP(Table1[[#This Row],[SEG KEY]],'24Nov24_TY'!$A$1:$M$786,7,FALSE)</f>
        <v>669</v>
      </c>
      <c r="AU126" s="29">
        <f>VLOOKUP(Table1[[#This Row],[SEG KEY LY]],'24Nov24_LY'!$A$1:$M$784,7,FALSE)</f>
        <v>1330</v>
      </c>
      <c r="AV126" s="29">
        <f>VLOOKUP(Table1[[#This Row],[SEG KEY]],'17Nov24_TY'!$A$1:$M$786,7,FALSE)</f>
        <v>614</v>
      </c>
      <c r="AW126" s="29">
        <f>VLOOKUP(Table1[[#This Row],[SEG KEY LY]],'17Nov24_LY'!$A$1:$M$784,7,FALSE)</f>
        <v>1299</v>
      </c>
      <c r="AX126" s="29">
        <f>VLOOKUP(Table1[[#This Row],[SEG KEY]],'10Nov24_TY   '!$A$1:$K$786,7,FALSE)</f>
        <v>580</v>
      </c>
      <c r="AY126" s="29">
        <f>VLOOKUP(Table1[[#This Row],[SEG KEY LY]],'10Nov24_LY   '!$A$1:$J$784,7,FALSE)</f>
        <v>1271</v>
      </c>
      <c r="AZ126" s="29">
        <f>IFERROR(VLOOKUP(Table1[[#This Row],[SEG KEY]],'03Nov24_TY   '!$A$1:$J$786,7,FALSE),0)</f>
        <v>551</v>
      </c>
      <c r="BA126" s="29">
        <f>IFERROR(VLOOKUP(Table1[[#This Row],[SEG KEY LY]],'03Nov24_LY    '!$A$1:$J$784,7,FALSE),0)</f>
        <v>1234</v>
      </c>
    </row>
    <row r="127" spans="1:53" x14ac:dyDescent="0.25">
      <c r="A127" s="52" t="str">
        <f>Table1[[#This Row],[FROM_CITY]]&amp;Table1[[#This Row],[TO_CITY]]&amp;Table1[[#This Row],[Month]]</f>
        <v>LHRCMBJan-2025</v>
      </c>
      <c r="B127" s="52" t="str">
        <f>Table1[[#This Row],[FROM_CITY]]&amp;Table1[[#This Row],[TO_CITY]]&amp;Table1[[#This Row],[MonthM_LY]]</f>
        <v>LHRCMBJan-2024</v>
      </c>
      <c r="C127" s="44" t="s">
        <v>196</v>
      </c>
      <c r="D127" s="2">
        <v>2025</v>
      </c>
      <c r="E127" s="2" t="s">
        <v>195</v>
      </c>
      <c r="F127" t="s">
        <v>36</v>
      </c>
      <c r="G127" s="2" t="s">
        <v>10</v>
      </c>
      <c r="H127" t="s">
        <v>19</v>
      </c>
      <c r="I127">
        <v>6996</v>
      </c>
      <c r="J127">
        <v>4024915.5999999992</v>
      </c>
      <c r="K127" s="29">
        <f>VLOOKUP(Table1[[#This Row],[SEG KEY]],'29Dec24_TY  '!$A$1:$M$786,11,FALSE)</f>
        <v>60998124</v>
      </c>
      <c r="L127" s="29">
        <f>VLOOKUP(Table1[[#This Row],[SEG KEY LY]],'29Dec24_LY'!$A$1:$M$784,11,FALSE)</f>
        <v>67607126</v>
      </c>
      <c r="M127" s="55">
        <f>VLOOKUP(Table1[[#This Row],[SEG KEY]],'29Dec24_TY  '!$A$1:$M$786,12,FALSE)</f>
        <v>6.5984252237003216E-2</v>
      </c>
      <c r="N127" s="55">
        <f>VLOOKUP(Table1[[#This Row],[SEG KEY LY]],'29Dec24_LY'!$A$1:$M$784,12,FALSE)</f>
        <v>6.4349661750153345E-2</v>
      </c>
      <c r="O127" s="29">
        <f>IFERROR(VLOOKUP(Table1[[#This Row],[SEG KEY LY]],'LY AVG FARE ACT'!$A$1:$G$5000,5,FALSE),0)</f>
        <v>9978</v>
      </c>
      <c r="P127" s="29">
        <f>IFERROR(VLOOKUP(Table1[[#This Row],[SEG KEY LY]],'LY AVG FARE ACT'!$A$1:$F$5000,6,FALSE),0)</f>
        <v>5497870.1985050524</v>
      </c>
      <c r="Q127" s="29">
        <f>IFERROR(VLOOKUP(Table1[[#This Row],[SEG KEY LY]],'LY AVG FARE ACT'!$A$1:$G$5000,7,FALSE),0)</f>
        <v>550.99921813039214</v>
      </c>
      <c r="R127" s="47">
        <f>VLOOKUP(Table1[[#This Row],[SEG KEY]],'29Dec24_TY  '!$A$1:$M$786,13,FALSE)</f>
        <v>575.31669525443101</v>
      </c>
      <c r="S127" s="47">
        <f>VLOOKUP(Table1[[#This Row],[SEG KEY LY]],'29Dec24_LY'!$A$1:$M$784,13,FALSE)</f>
        <v>561.06470079958706</v>
      </c>
      <c r="T127" s="29">
        <f>VLOOKUP(Table1[[#This Row],[SEG KEY]],'22Dec24_TY '!$A$1:$M$786,13,FALSE)</f>
        <v>579.40169380611781</v>
      </c>
      <c r="U127" s="29">
        <f>VLOOKUP(Table1[[#This Row],[SEG KEY LY]],'22Dec24_LY '!$A$2:$M$784,13,FALSE)</f>
        <v>558.48183508488273</v>
      </c>
      <c r="V127" s="29">
        <f>VLOOKUP(Table1[[#This Row],[SEG KEY]],'15Dec24_TY'!$A$1:$M$786,13,FALSE)</f>
        <v>589.38758799171796</v>
      </c>
      <c r="W127" s="29">
        <f>VLOOKUP(Table1[[#This Row],[SEG KEY LY]],'15Dec24_LY'!$A$1:$M$784,13,FALSE)</f>
        <v>544.98525502768871</v>
      </c>
      <c r="X127" s="29">
        <f>VLOOKUP(Table1[[#This Row],[SEG KEY]],'08Dec24_TY'!$A$1:$M$786,13,FALSE)</f>
        <v>588.26319210679014</v>
      </c>
      <c r="Y127" s="29">
        <f>VLOOKUP(Table1[[#This Row],[SEG KEY LY]],'08Dec24_LY'!$A$1:$M$784,13,FALSE)</f>
        <v>543.86961188308612</v>
      </c>
      <c r="Z127" s="29">
        <f>VLOOKUP(Table1[[#This Row],[SEG KEY]],'01Dec24_TY'!$A$1:$M$786,13,FALSE)</f>
        <v>586.79732595966107</v>
      </c>
      <c r="AA127" s="29">
        <f>VLOOKUP(Table1[[#This Row],[SEG KEY LY]],'01Dec24_LY'!$A$1:$M$784,13,FALSE)</f>
        <v>535.1510288974788</v>
      </c>
      <c r="AB127" s="29">
        <f>VLOOKUP(Table1[[#This Row],[SEG KEY]],'24Nov24_TY'!$A$1:$M$786,13,FALSE)</f>
        <v>587.46466081015069</v>
      </c>
      <c r="AC127" s="29">
        <f>VLOOKUP(Table1[[#This Row],[SEG KEY LY]],'24Nov24_LY'!$A$1:$M$784,13,FALSE)</f>
        <v>529.45781327800876</v>
      </c>
      <c r="AD127" s="29">
        <f>VLOOKUP(Table1[[#This Row],[SEG KEY]],'17Nov24_TY'!$A$1:$M$786,13,FALSE)</f>
        <v>584.60776029373199</v>
      </c>
      <c r="AE127" s="29">
        <f>VLOOKUP(Table1[[#This Row],[SEG KEY LY]],'17Nov24_LY'!$A$1:$M$784,13,FALSE)</f>
        <v>528.28584355473322</v>
      </c>
      <c r="AF127" s="29">
        <f>VLOOKUP(Table1[[#This Row],[SEG KEY]],'10Nov24_TY   '!$A$1:$M$786,13,FALSE)</f>
        <v>583.73330080367441</v>
      </c>
      <c r="AG127" s="29">
        <f>VLOOKUP(Table1[[#This Row],[SEG KEY LY]],'10Nov24_LY   '!$A$1:$M$784,13,FALSE)</f>
        <v>530.32436070686117</v>
      </c>
      <c r="AH127" s="29">
        <f>IFERROR(VLOOKUP(Table1[[#This Row],[SEG KEY]],'03Nov24_TY   '!A255:M1040,13,FALSE),0)</f>
        <v>586.42953212726195</v>
      </c>
      <c r="AI127" s="29">
        <f>IFERROR(VLOOKUP(Table1[[#This Row],[SEG KEY LY]],'03Nov24_LY    '!$A$1:$M$784,13,FALSE),0)</f>
        <v>535.08606689734745</v>
      </c>
      <c r="AJ127" s="47">
        <f>VLOOKUP(Table1[[#This Row],[SEG KEY]],'29Dec24_TY  '!$A$1:$M$786,7,FALSE)</f>
        <v>6996</v>
      </c>
      <c r="AK127" s="47">
        <f>VLOOKUP(Table1[[#This Row],[SEG KEY LY]],'29Dec24_LY'!$A$1:$M$784,7,FALSE)</f>
        <v>7754</v>
      </c>
      <c r="AL127" s="29">
        <f>VLOOKUP(Table1[[#This Row],[SEG KEY]],'22Dec24_TY '!$A$1:$M$786,7,FALSE)</f>
        <v>6571</v>
      </c>
      <c r="AM127" s="29">
        <f>VLOOKUP(Table1[[#This Row],[SEG KEY LY]],'22Dec24_LY '!$A$1:$M$486,7,FALSE)</f>
        <v>7422</v>
      </c>
      <c r="AN127" s="29">
        <f>VLOOKUP(Table1[[#This Row],[SEG KEY]],'15Dec24_TY'!$A$1:$M$786,7,FALSE)</f>
        <v>5796</v>
      </c>
      <c r="AO127" s="29">
        <f>VLOOKUP(Table1[[#This Row],[SEG KEY LY]],'15Dec24_LY'!$A$1:$M$784,7,FALSE)</f>
        <v>6862</v>
      </c>
      <c r="AP127" s="29">
        <f>VLOOKUP(Table1[[#This Row],[SEG KEY]],'08Dec24_TY'!$A$1:$M$786,7,FALSE)</f>
        <v>5169</v>
      </c>
      <c r="AQ127" s="29">
        <f>VLOOKUP(Table1[[#This Row],[SEG KEY LY]],'08Dec24_LY'!$A$1:$M$784,7,FALSE)</f>
        <v>6261</v>
      </c>
      <c r="AR127" s="29">
        <f>VLOOKUP(Table1[[#This Row],[SEG KEY]],'01Dec24_TY'!$A$1:$M$786,7,FALSE)</f>
        <v>4611</v>
      </c>
      <c r="AS127" s="29">
        <f>VLOOKUP(Table1[[#This Row],[SEG KEY LY]],'01Dec24_LY'!$A$1:$M$784,7,FALSE)</f>
        <v>5433</v>
      </c>
      <c r="AT127" s="29">
        <f>VLOOKUP(Table1[[#This Row],[SEG KEY]],'24Nov24_TY'!$A$1:$M$786,7,FALSE)</f>
        <v>4098</v>
      </c>
      <c r="AU127" s="29">
        <f>VLOOKUP(Table1[[#This Row],[SEG KEY LY]],'24Nov24_LY'!$A$1:$M$784,7,FALSE)</f>
        <v>4820</v>
      </c>
      <c r="AV127" s="29">
        <f>VLOOKUP(Table1[[#This Row],[SEG KEY]],'17Nov24_TY'!$A$1:$M$786,7,FALSE)</f>
        <v>3813</v>
      </c>
      <c r="AW127" s="29">
        <f>VLOOKUP(Table1[[#This Row],[SEG KEY LY]],'17Nov24_LY'!$A$1:$M$784,7,FALSE)</f>
        <v>4321</v>
      </c>
      <c r="AX127" s="29">
        <f>VLOOKUP(Table1[[#This Row],[SEG KEY]],'10Nov24_TY   '!$A$1:$K$786,7,FALSE)</f>
        <v>3484</v>
      </c>
      <c r="AY127" s="29">
        <f>VLOOKUP(Table1[[#This Row],[SEG KEY LY]],'10Nov24_LY   '!$A$1:$J$784,7,FALSE)</f>
        <v>3848</v>
      </c>
      <c r="AZ127" s="29">
        <f>IFERROR(VLOOKUP(Table1[[#This Row],[SEG KEY]],'03Nov24_TY   '!$A$1:$J$786,7,FALSE),0)</f>
        <v>3206</v>
      </c>
      <c r="BA127" s="29">
        <f>IFERROR(VLOOKUP(Table1[[#This Row],[SEG KEY LY]],'03Nov24_LY    '!$A$1:$J$784,7,FALSE),0)</f>
        <v>3468</v>
      </c>
    </row>
    <row r="128" spans="1:53" x14ac:dyDescent="0.25">
      <c r="A128" s="52" t="str">
        <f>Table1[[#This Row],[FROM_CITY]]&amp;Table1[[#This Row],[TO_CITY]]&amp;Table1[[#This Row],[Month]]</f>
        <v>MAACMBJan-2025</v>
      </c>
      <c r="B128" s="52" t="str">
        <f>Table1[[#This Row],[FROM_CITY]]&amp;Table1[[#This Row],[TO_CITY]]&amp;Table1[[#This Row],[MonthM_LY]]</f>
        <v>MAACMBJan-2024</v>
      </c>
      <c r="C128" s="44" t="s">
        <v>196</v>
      </c>
      <c r="D128" s="2">
        <v>2025</v>
      </c>
      <c r="E128" s="2" t="s">
        <v>195</v>
      </c>
      <c r="F128" t="s">
        <v>37</v>
      </c>
      <c r="G128" s="2" t="s">
        <v>10</v>
      </c>
      <c r="H128" t="s">
        <v>15</v>
      </c>
      <c r="I128">
        <v>8103</v>
      </c>
      <c r="J128">
        <v>468147.63000000064</v>
      </c>
      <c r="K128" s="29">
        <f>VLOOKUP(Table1[[#This Row],[SEG KEY]],'29Dec24_TY  '!$A$1:$M$786,11,FALSE)</f>
        <v>5558658</v>
      </c>
      <c r="L128" s="29">
        <f>VLOOKUP(Table1[[#This Row],[SEG KEY LY]],'29Dec24_LY'!$A$1:$M$784,11,FALSE)</f>
        <v>4288186</v>
      </c>
      <c r="M128" s="55">
        <f>VLOOKUP(Table1[[#This Row],[SEG KEY]],'29Dec24_TY  '!$A$1:$M$786,12,FALSE)</f>
        <v>8.4219541839055514E-2</v>
      </c>
      <c r="N128" s="55">
        <f>VLOOKUP(Table1[[#This Row],[SEG KEY LY]],'29Dec24_LY'!$A$1:$M$784,12,FALSE)</f>
        <v>9.9366494363817379E-2</v>
      </c>
      <c r="O128" s="29">
        <f>IFERROR(VLOOKUP(Table1[[#This Row],[SEG KEY LY]],'LY AVG FARE ACT'!$A$1:$G$5000,5,FALSE),0)</f>
        <v>13892</v>
      </c>
      <c r="P128" s="29">
        <f>IFERROR(VLOOKUP(Table1[[#This Row],[SEG KEY LY]],'LY AVG FARE ACT'!$A$1:$F$5000,6,FALSE),0)</f>
        <v>1065664.3226009</v>
      </c>
      <c r="Q128" s="29">
        <f>IFERROR(VLOOKUP(Table1[[#This Row],[SEG KEY LY]],'LY AVG FARE ACT'!$A$1:$G$5000,7,FALSE),0)</f>
        <v>76.710648042103372</v>
      </c>
      <c r="R128" s="47">
        <f>VLOOKUP(Table1[[#This Row],[SEG KEY]],'29Dec24_TY  '!$A$1:$M$786,13,FALSE)</f>
        <v>57.77460570159208</v>
      </c>
      <c r="S128" s="47">
        <f>VLOOKUP(Table1[[#This Row],[SEG KEY LY]],'29Dec24_LY'!$A$1:$M$784,13,FALSE)</f>
        <v>68.165415133578719</v>
      </c>
      <c r="T128" s="29">
        <f>VLOOKUP(Table1[[#This Row],[SEG KEY]],'22Dec24_TY '!$A$1:$M$786,13,FALSE)</f>
        <v>56.91446984808961</v>
      </c>
      <c r="U128" s="29">
        <f>VLOOKUP(Table1[[#This Row],[SEG KEY LY]],'22Dec24_LY '!$A$2:$M$784,13,FALSE)</f>
        <v>69.56870960884352</v>
      </c>
      <c r="V128" s="29">
        <f>VLOOKUP(Table1[[#This Row],[SEG KEY]],'15Dec24_TY'!$A$1:$M$786,13,FALSE)</f>
        <v>57.166790679459588</v>
      </c>
      <c r="W128" s="29">
        <f>VLOOKUP(Table1[[#This Row],[SEG KEY LY]],'15Dec24_LY'!$A$1:$M$784,13,FALSE)</f>
        <v>68.98516742338245</v>
      </c>
      <c r="X128" s="29">
        <f>VLOOKUP(Table1[[#This Row],[SEG KEY]],'08Dec24_TY'!$A$1:$M$786,13,FALSE)</f>
        <v>56.887428709521537</v>
      </c>
      <c r="Y128" s="29">
        <f>VLOOKUP(Table1[[#This Row],[SEG KEY LY]],'08Dec24_LY'!$A$1:$M$784,13,FALSE)</f>
        <v>67.864788283985916</v>
      </c>
      <c r="Z128" s="29">
        <f>VLOOKUP(Table1[[#This Row],[SEG KEY]],'01Dec24_TY'!$A$1:$M$786,13,FALSE)</f>
        <v>56.699920797888012</v>
      </c>
      <c r="AA128" s="29">
        <f>VLOOKUP(Table1[[#This Row],[SEG KEY LY]],'01Dec24_LY'!$A$1:$M$784,13,FALSE)</f>
        <v>66.715441336723529</v>
      </c>
      <c r="AB128" s="29">
        <f>VLOOKUP(Table1[[#This Row],[SEG KEY]],'24Nov24_TY'!$A$1:$M$786,13,FALSE)</f>
        <v>56.067566735112962</v>
      </c>
      <c r="AC128" s="29">
        <f>VLOOKUP(Table1[[#This Row],[SEG KEY LY]],'24Nov24_LY'!$A$1:$M$784,13,FALSE)</f>
        <v>66.856787181594058</v>
      </c>
      <c r="AD128" s="29">
        <f>VLOOKUP(Table1[[#This Row],[SEG KEY]],'17Nov24_TY'!$A$1:$M$786,13,FALSE)</f>
        <v>55.645146942017597</v>
      </c>
      <c r="AE128" s="29">
        <f>VLOOKUP(Table1[[#This Row],[SEG KEY LY]],'17Nov24_LY'!$A$1:$M$784,13,FALSE)</f>
        <v>64.516907742234608</v>
      </c>
      <c r="AF128" s="29">
        <f>VLOOKUP(Table1[[#This Row],[SEG KEY]],'10Nov24_TY   '!$A$1:$M$786,13,FALSE)</f>
        <v>55.98364361702135</v>
      </c>
      <c r="AG128" s="29">
        <f>VLOOKUP(Table1[[#This Row],[SEG KEY LY]],'10Nov24_LY   '!$A$1:$M$784,13,FALSE)</f>
        <v>62.467025748817647</v>
      </c>
      <c r="AH128" s="29">
        <f>IFERROR(VLOOKUP(Table1[[#This Row],[SEG KEY]],'03Nov24_TY   '!A256:M1041,13,FALSE),0)</f>
        <v>56.354238341969001</v>
      </c>
      <c r="AI128" s="29">
        <f>IFERROR(VLOOKUP(Table1[[#This Row],[SEG KEY LY]],'03Nov24_LY    '!$A$1:$M$784,13,FALSE),0)</f>
        <v>62.566407151095753</v>
      </c>
      <c r="AJ128" s="47">
        <f>VLOOKUP(Table1[[#This Row],[SEG KEY]],'29Dec24_TY  '!$A$1:$M$786,7,FALSE)</f>
        <v>8103</v>
      </c>
      <c r="AK128" s="47">
        <f>VLOOKUP(Table1[[#This Row],[SEG KEY LY]],'29Dec24_LY'!$A$1:$M$784,7,FALSE)</f>
        <v>6251</v>
      </c>
      <c r="AL128" s="29">
        <f>VLOOKUP(Table1[[#This Row],[SEG KEY]],'22Dec24_TY '!$A$1:$M$786,7,FALSE)</f>
        <v>6517</v>
      </c>
      <c r="AM128" s="29">
        <f>VLOOKUP(Table1[[#This Row],[SEG KEY LY]],'22Dec24_LY '!$A$1:$M$486,7,FALSE)</f>
        <v>4704</v>
      </c>
      <c r="AN128" s="29">
        <f>VLOOKUP(Table1[[#This Row],[SEG KEY]],'15Dec24_TY'!$A$1:$M$786,7,FALSE)</f>
        <v>5107</v>
      </c>
      <c r="AO128" s="29">
        <f>VLOOKUP(Table1[[#This Row],[SEG KEY LY]],'15Dec24_LY'!$A$1:$M$784,7,FALSE)</f>
        <v>3524</v>
      </c>
      <c r="AP128" s="29">
        <f>VLOOKUP(Table1[[#This Row],[SEG KEY]],'08Dec24_TY'!$A$1:$M$786,7,FALSE)</f>
        <v>4138</v>
      </c>
      <c r="AQ128" s="29">
        <f>VLOOKUP(Table1[[#This Row],[SEG KEY LY]],'08Dec24_LY'!$A$1:$M$784,7,FALSE)</f>
        <v>3141</v>
      </c>
      <c r="AR128" s="29">
        <f>VLOOKUP(Table1[[#This Row],[SEG KEY]],'01Dec24_TY'!$A$1:$M$786,7,FALSE)</f>
        <v>3409</v>
      </c>
      <c r="AS128" s="29">
        <f>VLOOKUP(Table1[[#This Row],[SEG KEY LY]],'01Dec24_LY'!$A$1:$M$784,7,FALSE)</f>
        <v>2753</v>
      </c>
      <c r="AT128" s="29">
        <f>VLOOKUP(Table1[[#This Row],[SEG KEY]],'24Nov24_TY'!$A$1:$M$786,7,FALSE)</f>
        <v>2922</v>
      </c>
      <c r="AU128" s="29">
        <f>VLOOKUP(Table1[[#This Row],[SEG KEY LY]],'24Nov24_LY'!$A$1:$M$784,7,FALSE)</f>
        <v>2434</v>
      </c>
      <c r="AV128" s="29">
        <f>VLOOKUP(Table1[[#This Row],[SEG KEY]],'17Nov24_TY'!$A$1:$M$786,7,FALSE)</f>
        <v>2518</v>
      </c>
      <c r="AW128" s="29">
        <f>VLOOKUP(Table1[[#This Row],[SEG KEY LY]],'17Nov24_LY'!$A$1:$M$784,7,FALSE)</f>
        <v>2157</v>
      </c>
      <c r="AX128" s="29">
        <f>VLOOKUP(Table1[[#This Row],[SEG KEY]],'10Nov24_TY   '!$A$1:$K$786,7,FALSE)</f>
        <v>2256</v>
      </c>
      <c r="AY128" s="29">
        <f>VLOOKUP(Table1[[#This Row],[SEG KEY LY]],'10Nov24_LY   '!$A$1:$J$784,7,FALSE)</f>
        <v>1903</v>
      </c>
      <c r="AZ128" s="29">
        <f>IFERROR(VLOOKUP(Table1[[#This Row],[SEG KEY]],'03Nov24_TY   '!$A$1:$J$786,7,FALSE),0)</f>
        <v>1930</v>
      </c>
      <c r="BA128" s="29">
        <f>IFERROR(VLOOKUP(Table1[[#This Row],[SEG KEY LY]],'03Nov24_LY    '!$A$1:$J$784,7,FALSE),0)</f>
        <v>1734</v>
      </c>
    </row>
    <row r="129" spans="1:53" x14ac:dyDescent="0.25">
      <c r="A129" s="52" t="str">
        <f>Table1[[#This Row],[FROM_CITY]]&amp;Table1[[#This Row],[TO_CITY]]&amp;Table1[[#This Row],[Month]]</f>
        <v>MELCMBJan-2025</v>
      </c>
      <c r="B129" s="52" t="str">
        <f>Table1[[#This Row],[FROM_CITY]]&amp;Table1[[#This Row],[TO_CITY]]&amp;Table1[[#This Row],[MonthM_LY]]</f>
        <v>MELCMBJan-2024</v>
      </c>
      <c r="C129" s="44" t="s">
        <v>196</v>
      </c>
      <c r="D129" s="2">
        <v>2025</v>
      </c>
      <c r="E129" s="2" t="s">
        <v>195</v>
      </c>
      <c r="F129" t="s">
        <v>38</v>
      </c>
      <c r="G129" s="2" t="s">
        <v>10</v>
      </c>
      <c r="H129" t="s">
        <v>13</v>
      </c>
      <c r="I129">
        <v>5753</v>
      </c>
      <c r="J129">
        <v>2772855.959999999</v>
      </c>
      <c r="K129" s="29">
        <f>VLOOKUP(Table1[[#This Row],[SEG KEY]],'29Dec24_TY  '!$A$1:$M$786,11,FALSE)</f>
        <v>48376977</v>
      </c>
      <c r="L129" s="29">
        <f>VLOOKUP(Table1[[#This Row],[SEG KEY LY]],'29Dec24_LY'!$A$1:$M$784,11,FALSE)</f>
        <v>50050368</v>
      </c>
      <c r="M129" s="55">
        <f>VLOOKUP(Table1[[#This Row],[SEG KEY]],'29Dec24_TY  '!$A$1:$M$786,12,FALSE)</f>
        <v>5.7317677373681264E-2</v>
      </c>
      <c r="N129" s="55">
        <f>VLOOKUP(Table1[[#This Row],[SEG KEY LY]],'29Dec24_LY'!$A$1:$M$784,12,FALSE)</f>
        <v>5.6306375809264765E-2</v>
      </c>
      <c r="O129" s="29">
        <f>IFERROR(VLOOKUP(Table1[[#This Row],[SEG KEY LY]],'LY AVG FARE ACT'!$A$1:$G$5000,5,FALSE),0)</f>
        <v>6803</v>
      </c>
      <c r="P129" s="29">
        <f>IFERROR(VLOOKUP(Table1[[#This Row],[SEG KEY LY]],'LY AVG FARE ACT'!$A$1:$F$5000,6,FALSE),0)</f>
        <v>3166163.9205887951</v>
      </c>
      <c r="Q129" s="29">
        <f>IFERROR(VLOOKUP(Table1[[#This Row],[SEG KEY LY]],'LY AVG FARE ACT'!$A$1:$G$5000,7,FALSE),0)</f>
        <v>465.40701463895266</v>
      </c>
      <c r="R129" s="47">
        <f>VLOOKUP(Table1[[#This Row],[SEG KEY]],'29Dec24_TY  '!$A$1:$M$786,13,FALSE)</f>
        <v>481.98434903528579</v>
      </c>
      <c r="S129" s="47">
        <f>VLOOKUP(Table1[[#This Row],[SEG KEY LY]],'29Dec24_LY'!$A$1:$M$784,13,FALSE)</f>
        <v>473.48031418010737</v>
      </c>
      <c r="T129" s="29">
        <f>VLOOKUP(Table1[[#This Row],[SEG KEY]],'22Dec24_TY '!$A$1:$M$786,13,FALSE)</f>
        <v>482.79828444936339</v>
      </c>
      <c r="U129" s="29">
        <f>VLOOKUP(Table1[[#This Row],[SEG KEY LY]],'22Dec24_LY '!$A$2:$M$784,13,FALSE)</f>
        <v>470.4655031825219</v>
      </c>
      <c r="V129" s="29">
        <f>VLOOKUP(Table1[[#This Row],[SEG KEY]],'15Dec24_TY'!$A$1:$M$786,13,FALSE)</f>
        <v>481.02734172158966</v>
      </c>
      <c r="W129" s="29">
        <f>VLOOKUP(Table1[[#This Row],[SEG KEY LY]],'15Dec24_LY'!$A$1:$M$784,13,FALSE)</f>
        <v>468.7219775720896</v>
      </c>
      <c r="X129" s="29">
        <f>VLOOKUP(Table1[[#This Row],[SEG KEY]],'08Dec24_TY'!$A$1:$M$786,13,FALSE)</f>
        <v>481.45765952890781</v>
      </c>
      <c r="Y129" s="29">
        <f>VLOOKUP(Table1[[#This Row],[SEG KEY LY]],'08Dec24_LY'!$A$1:$M$784,13,FALSE)</f>
        <v>465.97594866071415</v>
      </c>
      <c r="Z129" s="29">
        <f>VLOOKUP(Table1[[#This Row],[SEG KEY]],'01Dec24_TY'!$A$1:$M$786,13,FALSE)</f>
        <v>480.93223832528241</v>
      </c>
      <c r="AA129" s="29">
        <f>VLOOKUP(Table1[[#This Row],[SEG KEY LY]],'01Dec24_LY'!$A$1:$M$784,13,FALSE)</f>
        <v>464.90583577712596</v>
      </c>
      <c r="AB129" s="29">
        <f>VLOOKUP(Table1[[#This Row],[SEG KEY]],'24Nov24_TY'!$A$1:$M$786,13,FALSE)</f>
        <v>478.52233045622717</v>
      </c>
      <c r="AC129" s="29">
        <f>VLOOKUP(Table1[[#This Row],[SEG KEY LY]],'24Nov24_LY'!$A$1:$M$784,13,FALSE)</f>
        <v>466.36734535026608</v>
      </c>
      <c r="AD129" s="29">
        <f>VLOOKUP(Table1[[#This Row],[SEG KEY]],'17Nov24_TY'!$A$1:$M$786,13,FALSE)</f>
        <v>475.06782505910149</v>
      </c>
      <c r="AE129" s="29">
        <f>VLOOKUP(Table1[[#This Row],[SEG KEY LY]],'17Nov24_LY'!$A$1:$M$784,13,FALSE)</f>
        <v>465.21446595744675</v>
      </c>
      <c r="AF129" s="29">
        <f>VLOOKUP(Table1[[#This Row],[SEG KEY]],'10Nov24_TY   '!$A$1:$M$786,13,FALSE)</f>
        <v>465.6085092823493</v>
      </c>
      <c r="AG129" s="29">
        <f>VLOOKUP(Table1[[#This Row],[SEG KEY LY]],'10Nov24_LY   '!$A$1:$M$784,13,FALSE)</f>
        <v>467.44396200814089</v>
      </c>
      <c r="AH129" s="29">
        <f>IFERROR(VLOOKUP(Table1[[#This Row],[SEG KEY]],'03Nov24_TY   '!A257:M1042,13,FALSE),0)</f>
        <v>461.26675761056862</v>
      </c>
      <c r="AI129" s="29">
        <f>IFERROR(VLOOKUP(Table1[[#This Row],[SEG KEY LY]],'03Nov24_LY    '!$A$1:$M$784,13,FALSE),0)</f>
        <v>472.39247038499502</v>
      </c>
      <c r="AJ129" s="47">
        <f>VLOOKUP(Table1[[#This Row],[SEG KEY]],'29Dec24_TY  '!$A$1:$M$786,7,FALSE)</f>
        <v>5753</v>
      </c>
      <c r="AK129" s="47">
        <f>VLOOKUP(Table1[[#This Row],[SEG KEY LY]],'29Dec24_LY'!$A$1:$M$784,7,FALSE)</f>
        <v>5952</v>
      </c>
      <c r="AL129" s="29">
        <f>VLOOKUP(Table1[[#This Row],[SEG KEY]],'22Dec24_TY '!$A$1:$M$786,7,FALSE)</f>
        <v>5421</v>
      </c>
      <c r="AM129" s="29">
        <f>VLOOKUP(Table1[[#This Row],[SEG KEY LY]],'22Dec24_LY '!$A$1:$M$486,7,FALSE)</f>
        <v>5813</v>
      </c>
      <c r="AN129" s="29">
        <f>VLOOKUP(Table1[[#This Row],[SEG KEY]],'15Dec24_TY'!$A$1:$M$786,7,FALSE)</f>
        <v>5007</v>
      </c>
      <c r="AO129" s="29">
        <f>VLOOKUP(Table1[[#This Row],[SEG KEY LY]],'15Dec24_LY'!$A$1:$M$784,7,FALSE)</f>
        <v>5618</v>
      </c>
      <c r="AP129" s="29">
        <f>VLOOKUP(Table1[[#This Row],[SEG KEY]],'08Dec24_TY'!$A$1:$M$786,7,FALSE)</f>
        <v>4670</v>
      </c>
      <c r="AQ129" s="29">
        <f>VLOOKUP(Table1[[#This Row],[SEG KEY LY]],'08Dec24_LY'!$A$1:$M$784,7,FALSE)</f>
        <v>5376</v>
      </c>
      <c r="AR129" s="29">
        <f>VLOOKUP(Table1[[#This Row],[SEG KEY]],'01Dec24_TY'!$A$1:$M$786,7,FALSE)</f>
        <v>4347</v>
      </c>
      <c r="AS129" s="29">
        <f>VLOOKUP(Table1[[#This Row],[SEG KEY LY]],'01Dec24_LY'!$A$1:$M$784,7,FALSE)</f>
        <v>5115</v>
      </c>
      <c r="AT129" s="29">
        <f>VLOOKUP(Table1[[#This Row],[SEG KEY]],'24Nov24_TY'!$A$1:$M$786,7,FALSE)</f>
        <v>4055</v>
      </c>
      <c r="AU129" s="29">
        <f>VLOOKUP(Table1[[#This Row],[SEG KEY LY]],'24Nov24_LY'!$A$1:$M$784,7,FALSE)</f>
        <v>4882</v>
      </c>
      <c r="AV129" s="29">
        <f>VLOOKUP(Table1[[#This Row],[SEG KEY]],'17Nov24_TY'!$A$1:$M$786,7,FALSE)</f>
        <v>3807</v>
      </c>
      <c r="AW129" s="29">
        <f>VLOOKUP(Table1[[#This Row],[SEG KEY LY]],'17Nov24_LY'!$A$1:$M$784,7,FALSE)</f>
        <v>4700</v>
      </c>
      <c r="AX129" s="29">
        <f>VLOOKUP(Table1[[#This Row],[SEG KEY]],'10Nov24_TY   '!$A$1:$K$786,7,FALSE)</f>
        <v>3609</v>
      </c>
      <c r="AY129" s="29">
        <f>VLOOKUP(Table1[[#This Row],[SEG KEY LY]],'10Nov24_LY   '!$A$1:$J$784,7,FALSE)</f>
        <v>4422</v>
      </c>
      <c r="AZ129" s="29">
        <f>IFERROR(VLOOKUP(Table1[[#This Row],[SEG KEY]],'03Nov24_TY   '!$A$1:$J$786,7,FALSE),0)</f>
        <v>3482</v>
      </c>
      <c r="BA129" s="29">
        <f>IFERROR(VLOOKUP(Table1[[#This Row],[SEG KEY LY]],'03Nov24_LY    '!$A$1:$J$784,7,FALSE),0)</f>
        <v>4052</v>
      </c>
    </row>
    <row r="130" spans="1:53" x14ac:dyDescent="0.25">
      <c r="A130" s="52" t="str">
        <f>Table1[[#This Row],[FROM_CITY]]&amp;Table1[[#This Row],[TO_CITY]]&amp;Table1[[#This Row],[Month]]</f>
        <v>MLECMBJan-2025</v>
      </c>
      <c r="B130" s="52" t="str">
        <f>Table1[[#This Row],[FROM_CITY]]&amp;Table1[[#This Row],[TO_CITY]]&amp;Table1[[#This Row],[MonthM_LY]]</f>
        <v>MLECMBJan-2024</v>
      </c>
      <c r="C130" s="44" t="s">
        <v>196</v>
      </c>
      <c r="D130" s="2">
        <v>2025</v>
      </c>
      <c r="E130" s="2" t="s">
        <v>195</v>
      </c>
      <c r="F130" t="s">
        <v>39</v>
      </c>
      <c r="G130" s="2" t="s">
        <v>10</v>
      </c>
      <c r="H130" t="s">
        <v>15</v>
      </c>
      <c r="I130">
        <v>6482</v>
      </c>
      <c r="J130">
        <v>609036.9800000001</v>
      </c>
      <c r="K130" s="29">
        <f>VLOOKUP(Table1[[#This Row],[SEG KEY]],'29Dec24_TY  '!$A$1:$M$786,11,FALSE)</f>
        <v>4978176</v>
      </c>
      <c r="L130" s="29">
        <f>VLOOKUP(Table1[[#This Row],[SEG KEY LY]],'29Dec24_LY'!$A$1:$M$784,11,FALSE)</f>
        <v>4740864</v>
      </c>
      <c r="M130" s="55">
        <f>VLOOKUP(Table1[[#This Row],[SEG KEY]],'29Dec24_TY  '!$A$1:$M$786,12,FALSE)</f>
        <v>0.12234139170652064</v>
      </c>
      <c r="N130" s="55">
        <f>VLOOKUP(Table1[[#This Row],[SEG KEY LY]],'29Dec24_LY'!$A$1:$M$784,12,FALSE)</f>
        <v>0.12709986618472918</v>
      </c>
      <c r="O130" s="29">
        <f>IFERROR(VLOOKUP(Table1[[#This Row],[SEG KEY LY]],'LY AVG FARE ACT'!$A$1:$G$5000,5,FALSE),0)</f>
        <v>9932</v>
      </c>
      <c r="P130" s="29">
        <f>IFERROR(VLOOKUP(Table1[[#This Row],[SEG KEY LY]],'LY AVG FARE ACT'!$A$1:$F$5000,6,FALSE),0)</f>
        <v>1066955.2274231475</v>
      </c>
      <c r="Q130" s="29">
        <f>IFERROR(VLOOKUP(Table1[[#This Row],[SEG KEY LY]],'LY AVG FARE ACT'!$A$1:$G$5000,7,FALSE),0)</f>
        <v>107.42601967611232</v>
      </c>
      <c r="R130" s="47">
        <f>VLOOKUP(Table1[[#This Row],[SEG KEY]],'29Dec24_TY  '!$A$1:$M$786,13,FALSE)</f>
        <v>93.958188830607853</v>
      </c>
      <c r="S130" s="47">
        <f>VLOOKUP(Table1[[#This Row],[SEG KEY LY]],'29Dec24_LY'!$A$1:$M$784,13,FALSE)</f>
        <v>97.612697229872012</v>
      </c>
      <c r="T130" s="29">
        <f>VLOOKUP(Table1[[#This Row],[SEG KEY]],'22Dec24_TY '!$A$1:$M$786,13,FALSE)</f>
        <v>95.401096112311137</v>
      </c>
      <c r="U130" s="29">
        <f>VLOOKUP(Table1[[#This Row],[SEG KEY LY]],'22Dec24_LY '!$A$2:$M$784,13,FALSE)</f>
        <v>98.042751879699253</v>
      </c>
      <c r="V130" s="29">
        <f>VLOOKUP(Table1[[#This Row],[SEG KEY]],'15Dec24_TY'!$A$1:$M$786,13,FALSE)</f>
        <v>96.718197910002289</v>
      </c>
      <c r="W130" s="29">
        <f>VLOOKUP(Table1[[#This Row],[SEG KEY LY]],'15Dec24_LY'!$A$1:$M$784,13,FALSE)</f>
        <v>100.65002305209784</v>
      </c>
      <c r="X130" s="29">
        <f>VLOOKUP(Table1[[#This Row],[SEG KEY]],'08Dec24_TY'!$A$1:$M$786,13,FALSE)</f>
        <v>98.386268214373985</v>
      </c>
      <c r="Y130" s="29">
        <f>VLOOKUP(Table1[[#This Row],[SEG KEY LY]],'08Dec24_LY'!$A$1:$M$784,13,FALSE)</f>
        <v>104.14568965517248</v>
      </c>
      <c r="Z130" s="29">
        <f>VLOOKUP(Table1[[#This Row],[SEG KEY]],'01Dec24_TY'!$A$1:$M$786,13,FALSE)</f>
        <v>102.1227733333334</v>
      </c>
      <c r="AA130" s="29">
        <f>VLOOKUP(Table1[[#This Row],[SEG KEY LY]],'01Dec24_LY'!$A$1:$M$784,13,FALSE)</f>
        <v>104.70067621078282</v>
      </c>
      <c r="AB130" s="29">
        <f>VLOOKUP(Table1[[#This Row],[SEG KEY]],'24Nov24_TY'!$A$1:$M$786,13,FALSE)</f>
        <v>108.34702444208295</v>
      </c>
      <c r="AC130" s="29">
        <f>VLOOKUP(Table1[[#This Row],[SEG KEY LY]],'24Nov24_LY'!$A$1:$M$784,13,FALSE)</f>
        <v>103.86313871076617</v>
      </c>
      <c r="AD130" s="29">
        <f>VLOOKUP(Table1[[#This Row],[SEG KEY]],'17Nov24_TY'!$A$1:$M$786,13,FALSE)</f>
        <v>109.51291769547331</v>
      </c>
      <c r="AE130" s="29">
        <f>VLOOKUP(Table1[[#This Row],[SEG KEY LY]],'17Nov24_LY'!$A$1:$M$784,13,FALSE)</f>
        <v>104.45974673829623</v>
      </c>
      <c r="AF130" s="29">
        <f>VLOOKUP(Table1[[#This Row],[SEG KEY]],'10Nov24_TY   '!$A$1:$M$786,13,FALSE)</f>
        <v>109.99782187355791</v>
      </c>
      <c r="AG130" s="29">
        <f>VLOOKUP(Table1[[#This Row],[SEG KEY LY]],'10Nov24_LY   '!$A$1:$M$784,13,FALSE)</f>
        <v>102.82599566160515</v>
      </c>
      <c r="AH130" s="29">
        <f>IFERROR(VLOOKUP(Table1[[#This Row],[SEG KEY]],'03Nov24_TY   '!A258:M1043,13,FALSE),0)</f>
        <v>111.60816699604742</v>
      </c>
      <c r="AI130" s="29">
        <f>IFERROR(VLOOKUP(Table1[[#This Row],[SEG KEY LY]],'03Nov24_LY    '!$A$1:$M$784,13,FALSE),0)</f>
        <v>102.21594831564371</v>
      </c>
      <c r="AJ130" s="47">
        <f>VLOOKUP(Table1[[#This Row],[SEG KEY]],'29Dec24_TY  '!$A$1:$M$786,7,FALSE)</f>
        <v>6482</v>
      </c>
      <c r="AK130" s="47">
        <f>VLOOKUP(Table1[[#This Row],[SEG KEY LY]],'29Dec24_LY'!$A$1:$M$784,7,FALSE)</f>
        <v>6173</v>
      </c>
      <c r="AL130" s="29">
        <f>VLOOKUP(Table1[[#This Row],[SEG KEY]],'22Dec24_TY '!$A$1:$M$786,7,FALSE)</f>
        <v>5556</v>
      </c>
      <c r="AM130" s="29">
        <f>VLOOKUP(Table1[[#This Row],[SEG KEY LY]],'22Dec24_LY '!$A$1:$M$486,7,FALSE)</f>
        <v>5320</v>
      </c>
      <c r="AN130" s="29">
        <f>VLOOKUP(Table1[[#This Row],[SEG KEY]],'15Dec24_TY'!$A$1:$M$786,7,FALSE)</f>
        <v>4689</v>
      </c>
      <c r="AO130" s="29">
        <f>VLOOKUP(Table1[[#This Row],[SEG KEY LY]],'15Dec24_LY'!$A$1:$M$784,7,FALSE)</f>
        <v>4338</v>
      </c>
      <c r="AP130" s="29">
        <f>VLOOKUP(Table1[[#This Row],[SEG KEY]],'08Dec24_TY'!$A$1:$M$786,7,FALSE)</f>
        <v>4049</v>
      </c>
      <c r="AQ130" s="29">
        <f>VLOOKUP(Table1[[#This Row],[SEG KEY LY]],'08Dec24_LY'!$A$1:$M$784,7,FALSE)</f>
        <v>3654</v>
      </c>
      <c r="AR130" s="29">
        <f>VLOOKUP(Table1[[#This Row],[SEG KEY]],'01Dec24_TY'!$A$1:$M$786,7,FALSE)</f>
        <v>3375</v>
      </c>
      <c r="AS130" s="29">
        <f>VLOOKUP(Table1[[#This Row],[SEG KEY LY]],'01Dec24_LY'!$A$1:$M$784,7,FALSE)</f>
        <v>3283</v>
      </c>
      <c r="AT130" s="29">
        <f>VLOOKUP(Table1[[#This Row],[SEG KEY]],'24Nov24_TY'!$A$1:$M$786,7,FALSE)</f>
        <v>2823</v>
      </c>
      <c r="AU130" s="29">
        <f>VLOOKUP(Table1[[#This Row],[SEG KEY LY]],'24Nov24_LY'!$A$1:$M$784,7,FALSE)</f>
        <v>2963</v>
      </c>
      <c r="AV130" s="29">
        <f>VLOOKUP(Table1[[#This Row],[SEG KEY]],'17Nov24_TY'!$A$1:$M$786,7,FALSE)</f>
        <v>2430</v>
      </c>
      <c r="AW130" s="29">
        <f>VLOOKUP(Table1[[#This Row],[SEG KEY LY]],'17Nov24_LY'!$A$1:$M$784,7,FALSE)</f>
        <v>2606</v>
      </c>
      <c r="AX130" s="29">
        <f>VLOOKUP(Table1[[#This Row],[SEG KEY]],'10Nov24_TY   '!$A$1:$K$786,7,FALSE)</f>
        <v>2167</v>
      </c>
      <c r="AY130" s="29">
        <f>VLOOKUP(Table1[[#This Row],[SEG KEY LY]],'10Nov24_LY   '!$A$1:$J$784,7,FALSE)</f>
        <v>2305</v>
      </c>
      <c r="AZ130" s="29">
        <f>IFERROR(VLOOKUP(Table1[[#This Row],[SEG KEY]],'03Nov24_TY   '!$A$1:$J$786,7,FALSE),0)</f>
        <v>2024</v>
      </c>
      <c r="BA130" s="29">
        <f>IFERROR(VLOOKUP(Table1[[#This Row],[SEG KEY LY]],'03Nov24_LY    '!$A$1:$J$784,7,FALSE),0)</f>
        <v>2167</v>
      </c>
    </row>
    <row r="131" spans="1:53" x14ac:dyDescent="0.25">
      <c r="A131" s="52" t="str">
        <f>Table1[[#This Row],[FROM_CITY]]&amp;Table1[[#This Row],[TO_CITY]]&amp;Table1[[#This Row],[Month]]</f>
        <v>NRTCMBJan-2025</v>
      </c>
      <c r="B131" s="52" t="str">
        <f>Table1[[#This Row],[FROM_CITY]]&amp;Table1[[#This Row],[TO_CITY]]&amp;Table1[[#This Row],[MonthM_LY]]</f>
        <v>NRTCMBJan-2024</v>
      </c>
      <c r="C131" s="44" t="s">
        <v>196</v>
      </c>
      <c r="D131" s="2">
        <v>2025</v>
      </c>
      <c r="E131" s="2" t="s">
        <v>195</v>
      </c>
      <c r="F131" t="s">
        <v>40</v>
      </c>
      <c r="G131" s="2" t="s">
        <v>10</v>
      </c>
      <c r="H131" t="s">
        <v>13</v>
      </c>
      <c r="I131">
        <v>2435</v>
      </c>
      <c r="J131">
        <v>878940.49999999977</v>
      </c>
      <c r="K131" s="29">
        <f>VLOOKUP(Table1[[#This Row],[SEG KEY]],'29Dec24_TY  '!$A$1:$M$786,11,FALSE)</f>
        <v>16713840</v>
      </c>
      <c r="L131" s="29">
        <f>VLOOKUP(Table1[[#This Row],[SEG KEY LY]],'29Dec24_LY'!$A$1:$M$784,11,FALSE)</f>
        <v>16995264</v>
      </c>
      <c r="M131" s="55">
        <f>VLOOKUP(Table1[[#This Row],[SEG KEY]],'29Dec24_TY  '!$A$1:$M$786,12,FALSE)</f>
        <v>5.2587586096312984E-2</v>
      </c>
      <c r="N131" s="55">
        <f>VLOOKUP(Table1[[#This Row],[SEG KEY LY]],'29Dec24_LY'!$A$1:$M$784,12,FALSE)</f>
        <v>5.7952634333894394E-2</v>
      </c>
      <c r="O131" s="29">
        <f>IFERROR(VLOOKUP(Table1[[#This Row],[SEG KEY LY]],'LY AVG FARE ACT'!$A$1:$G$5000,5,FALSE),0)</f>
        <v>2943</v>
      </c>
      <c r="P131" s="29">
        <f>IFERROR(VLOOKUP(Table1[[#This Row],[SEG KEY LY]],'LY AVG FARE ACT'!$A$1:$F$5000,6,FALSE),0)</f>
        <v>1318979.4752389495</v>
      </c>
      <c r="Q131" s="29">
        <f>IFERROR(VLOOKUP(Table1[[#This Row],[SEG KEY LY]],'LY AVG FARE ACT'!$A$1:$G$5000,7,FALSE),0)</f>
        <v>448.17515298639125</v>
      </c>
      <c r="R131" s="47">
        <f>VLOOKUP(Table1[[#This Row],[SEG KEY]],'29Dec24_TY  '!$A$1:$M$786,13,FALSE)</f>
        <v>360.96119096509233</v>
      </c>
      <c r="S131" s="47">
        <f>VLOOKUP(Table1[[#This Row],[SEG KEY LY]],'29Dec24_LY'!$A$1:$M$784,13,FALSE)</f>
        <v>397.78688206785114</v>
      </c>
      <c r="T131" s="29">
        <f>VLOOKUP(Table1[[#This Row],[SEG KEY]],'22Dec24_TY '!$A$1:$M$786,13,FALSE)</f>
        <v>362.18370545073356</v>
      </c>
      <c r="U131" s="29">
        <f>VLOOKUP(Table1[[#This Row],[SEG KEY LY]],'22Dec24_LY '!$A$2:$M$784,13,FALSE)</f>
        <v>405.75893227879374</v>
      </c>
      <c r="V131" s="29">
        <f>VLOOKUP(Table1[[#This Row],[SEG KEY]],'15Dec24_TY'!$A$1:$M$786,13,FALSE)</f>
        <v>368.40660750853215</v>
      </c>
      <c r="W131" s="29">
        <f>VLOOKUP(Table1[[#This Row],[SEG KEY LY]],'15Dec24_LY'!$A$1:$M$784,13,FALSE)</f>
        <v>410.39587184226713</v>
      </c>
      <c r="X131" s="29">
        <f>VLOOKUP(Table1[[#This Row],[SEG KEY]],'08Dec24_TY'!$A$1:$M$786,13,FALSE)</f>
        <v>371.91988382484362</v>
      </c>
      <c r="Y131" s="29">
        <f>VLOOKUP(Table1[[#This Row],[SEG KEY LY]],'08Dec24_LY'!$A$1:$M$784,13,FALSE)</f>
        <v>405.64615082482339</v>
      </c>
      <c r="Z131" s="29">
        <f>VLOOKUP(Table1[[#This Row],[SEG KEY]],'01Dec24_TY'!$A$1:$M$786,13,FALSE)</f>
        <v>372.06787321063388</v>
      </c>
      <c r="AA131" s="29">
        <f>VLOOKUP(Table1[[#This Row],[SEG KEY LY]],'01Dec24_LY'!$A$1:$M$784,13,FALSE)</f>
        <v>406.65578796561613</v>
      </c>
      <c r="AB131" s="29">
        <f>VLOOKUP(Table1[[#This Row],[SEG KEY]],'24Nov24_TY'!$A$1:$M$786,13,FALSE)</f>
        <v>379.2508025477706</v>
      </c>
      <c r="AC131" s="29">
        <f>VLOOKUP(Table1[[#This Row],[SEG KEY LY]],'24Nov24_LY'!$A$1:$M$784,13,FALSE)</f>
        <v>403.86502173913061</v>
      </c>
      <c r="AD131" s="29">
        <f>VLOOKUP(Table1[[#This Row],[SEG KEY]],'17Nov24_TY'!$A$1:$M$786,13,FALSE)</f>
        <v>369.90801408450687</v>
      </c>
      <c r="AE131" s="29">
        <f>VLOOKUP(Table1[[#This Row],[SEG KEY LY]],'17Nov24_LY'!$A$1:$M$784,13,FALSE)</f>
        <v>406.6602345679014</v>
      </c>
      <c r="AF131" s="29">
        <f>VLOOKUP(Table1[[#This Row],[SEG KEY]],'10Nov24_TY   '!$A$1:$M$786,13,FALSE)</f>
        <v>362.07679566563445</v>
      </c>
      <c r="AG131" s="29">
        <f>VLOOKUP(Table1[[#This Row],[SEG KEY LY]],'10Nov24_LY   '!$A$1:$M$784,13,FALSE)</f>
        <v>394.03057991513447</v>
      </c>
      <c r="AH131" s="29">
        <f>IFERROR(VLOOKUP(Table1[[#This Row],[SEG KEY]],'03Nov24_TY   '!A259:M1044,13,FALSE),0)</f>
        <v>358.20858843537405</v>
      </c>
      <c r="AI131" s="29">
        <f>IFERROR(VLOOKUP(Table1[[#This Row],[SEG KEY LY]],'03Nov24_LY    '!$A$1:$M$784,13,FALSE),0)</f>
        <v>391.04187096774194</v>
      </c>
      <c r="AJ131" s="47">
        <f>VLOOKUP(Table1[[#This Row],[SEG KEY]],'29Dec24_TY  '!$A$1:$M$786,7,FALSE)</f>
        <v>2435</v>
      </c>
      <c r="AK131" s="47">
        <f>VLOOKUP(Table1[[#This Row],[SEG KEY LY]],'29Dec24_LY'!$A$1:$M$784,7,FALSE)</f>
        <v>2476</v>
      </c>
      <c r="AL131" s="29">
        <f>VLOOKUP(Table1[[#This Row],[SEG KEY]],'22Dec24_TY '!$A$1:$M$786,7,FALSE)</f>
        <v>1908</v>
      </c>
      <c r="AM131" s="29">
        <f>VLOOKUP(Table1[[#This Row],[SEG KEY LY]],'22Dec24_LY '!$A$1:$M$486,7,FALSE)</f>
        <v>2023</v>
      </c>
      <c r="AN131" s="29">
        <f>VLOOKUP(Table1[[#This Row],[SEG KEY]],'15Dec24_TY'!$A$1:$M$786,7,FALSE)</f>
        <v>1465</v>
      </c>
      <c r="AO131" s="29">
        <f>VLOOKUP(Table1[[#This Row],[SEG KEY LY]],'15Dec24_LY'!$A$1:$M$784,7,FALSE)</f>
        <v>1623</v>
      </c>
      <c r="AP131" s="29">
        <f>VLOOKUP(Table1[[#This Row],[SEG KEY]],'08Dec24_TY'!$A$1:$M$786,7,FALSE)</f>
        <v>1119</v>
      </c>
      <c r="AQ131" s="29">
        <f>VLOOKUP(Table1[[#This Row],[SEG KEY LY]],'08Dec24_LY'!$A$1:$M$784,7,FALSE)</f>
        <v>1273</v>
      </c>
      <c r="AR131" s="29">
        <f>VLOOKUP(Table1[[#This Row],[SEG KEY]],'01Dec24_TY'!$A$1:$M$786,7,FALSE)</f>
        <v>978</v>
      </c>
      <c r="AS131" s="29">
        <f>VLOOKUP(Table1[[#This Row],[SEG KEY LY]],'01Dec24_LY'!$A$1:$M$784,7,FALSE)</f>
        <v>1047</v>
      </c>
      <c r="AT131" s="29">
        <f>VLOOKUP(Table1[[#This Row],[SEG KEY]],'24Nov24_TY'!$A$1:$M$786,7,FALSE)</f>
        <v>785</v>
      </c>
      <c r="AU131" s="29">
        <f>VLOOKUP(Table1[[#This Row],[SEG KEY LY]],'24Nov24_LY'!$A$1:$M$784,7,FALSE)</f>
        <v>920</v>
      </c>
      <c r="AV131" s="29">
        <f>VLOOKUP(Table1[[#This Row],[SEG KEY]],'17Nov24_TY'!$A$1:$M$786,7,FALSE)</f>
        <v>710</v>
      </c>
      <c r="AW131" s="29">
        <f>VLOOKUP(Table1[[#This Row],[SEG KEY LY]],'17Nov24_LY'!$A$1:$M$784,7,FALSE)</f>
        <v>810</v>
      </c>
      <c r="AX131" s="29">
        <f>VLOOKUP(Table1[[#This Row],[SEG KEY]],'10Nov24_TY   '!$A$1:$K$786,7,FALSE)</f>
        <v>646</v>
      </c>
      <c r="AY131" s="29">
        <f>VLOOKUP(Table1[[#This Row],[SEG KEY LY]],'10Nov24_LY   '!$A$1:$J$784,7,FALSE)</f>
        <v>707</v>
      </c>
      <c r="AZ131" s="29">
        <f>IFERROR(VLOOKUP(Table1[[#This Row],[SEG KEY]],'03Nov24_TY   '!$A$1:$J$786,7,FALSE),0)</f>
        <v>588</v>
      </c>
      <c r="BA131" s="29">
        <f>IFERROR(VLOOKUP(Table1[[#This Row],[SEG KEY LY]],'03Nov24_LY    '!$A$1:$J$784,7,FALSE),0)</f>
        <v>620</v>
      </c>
    </row>
    <row r="132" spans="1:53" x14ac:dyDescent="0.25">
      <c r="A132" s="52" t="str">
        <f>Table1[[#This Row],[FROM_CITY]]&amp;Table1[[#This Row],[TO_CITY]]&amp;Table1[[#This Row],[Month]]</f>
        <v>RUHCMBJan-2025</v>
      </c>
      <c r="B132" s="52" t="str">
        <f>Table1[[#This Row],[FROM_CITY]]&amp;Table1[[#This Row],[TO_CITY]]&amp;Table1[[#This Row],[MonthM_LY]]</f>
        <v>RUHCMBJan-2024</v>
      </c>
      <c r="C132" s="44" t="s">
        <v>196</v>
      </c>
      <c r="D132" s="2">
        <v>2025</v>
      </c>
      <c r="E132" s="2" t="s">
        <v>195</v>
      </c>
      <c r="F132" t="s">
        <v>41</v>
      </c>
      <c r="G132" s="2" t="s">
        <v>10</v>
      </c>
      <c r="H132" t="s">
        <v>11</v>
      </c>
      <c r="I132">
        <v>2455</v>
      </c>
      <c r="J132">
        <v>496812.89000000025</v>
      </c>
      <c r="K132" s="29">
        <f>VLOOKUP(Table1[[#This Row],[SEG KEY]],'29Dec24_TY  '!$A$1:$M$786,11,FALSE)</f>
        <v>9930475</v>
      </c>
      <c r="L132" s="29">
        <f>VLOOKUP(Table1[[#This Row],[SEG KEY LY]],'29Dec24_LY'!$A$1:$M$784,11,FALSE)</f>
        <v>5857160</v>
      </c>
      <c r="M132" s="55">
        <f>VLOOKUP(Table1[[#This Row],[SEG KEY]],'29Dec24_TY  '!$A$1:$M$786,12,FALSE)</f>
        <v>5.002911643199346E-2</v>
      </c>
      <c r="N132" s="55">
        <f>VLOOKUP(Table1[[#This Row],[SEG KEY LY]],'29Dec24_LY'!$A$1:$M$784,12,FALSE)</f>
        <v>5.9995858060903219E-2</v>
      </c>
      <c r="O132" s="29">
        <f>IFERROR(VLOOKUP(Table1[[#This Row],[SEG KEY LY]],'LY AVG FARE ACT'!$A$1:$G$5000,5,FALSE),0)</f>
        <v>5792</v>
      </c>
      <c r="P132" s="29">
        <f>IFERROR(VLOOKUP(Table1[[#This Row],[SEG KEY LY]],'LY AVG FARE ACT'!$A$1:$F$5000,6,FALSE),0)</f>
        <v>1103245.5225193712</v>
      </c>
      <c r="Q132" s="29">
        <f>IFERROR(VLOOKUP(Table1[[#This Row],[SEG KEY LY]],'LY AVG FARE ACT'!$A$1:$G$5000,7,FALSE),0)</f>
        <v>190.47747281066492</v>
      </c>
      <c r="R132" s="47">
        <f>VLOOKUP(Table1[[#This Row],[SEG KEY]],'29Dec24_TY  '!$A$1:$M$786,13,FALSE)</f>
        <v>202.36777596741354</v>
      </c>
      <c r="S132" s="47">
        <f>VLOOKUP(Table1[[#This Row],[SEG KEY LY]],'29Dec24_LY'!$A$1:$M$784,13,FALSE)</f>
        <v>242.68324585635352</v>
      </c>
      <c r="T132" s="29">
        <f>VLOOKUP(Table1[[#This Row],[SEG KEY]],'22Dec24_TY '!$A$1:$M$786,13,FALSE)</f>
        <v>204.18225254146628</v>
      </c>
      <c r="U132" s="29">
        <f>VLOOKUP(Table1[[#This Row],[SEG KEY LY]],'22Dec24_LY '!$A$2:$M$784,13,FALSE)</f>
        <v>274.62385635359107</v>
      </c>
      <c r="V132" s="29">
        <f>VLOOKUP(Table1[[#This Row],[SEG KEY]],'15Dec24_TY'!$A$1:$M$786,13,FALSE)</f>
        <v>203.72265739385071</v>
      </c>
      <c r="W132" s="29">
        <f>VLOOKUP(Table1[[#This Row],[SEG KEY LY]],'15Dec24_LY'!$A$1:$M$784,13,FALSE)</f>
        <v>279.85183923705722</v>
      </c>
      <c r="X132" s="29">
        <f>VLOOKUP(Table1[[#This Row],[SEG KEY]],'08Dec24_TY'!$A$1:$M$786,13,FALSE)</f>
        <v>208.17785294117667</v>
      </c>
      <c r="Y132" s="29">
        <f>VLOOKUP(Table1[[#This Row],[SEG KEY LY]],'08Dec24_LY'!$A$1:$M$784,13,FALSE)</f>
        <v>285.26642732049004</v>
      </c>
      <c r="Z132" s="29">
        <f>VLOOKUP(Table1[[#This Row],[SEG KEY]],'01Dec24_TY'!$A$1:$M$786,13,FALSE)</f>
        <v>210.84889753566821</v>
      </c>
      <c r="AA132" s="29">
        <f>VLOOKUP(Table1[[#This Row],[SEG KEY LY]],'01Dec24_LY'!$A$1:$M$784,13,FALSE)</f>
        <v>286.98868085106369</v>
      </c>
      <c r="AB132" s="29">
        <f>VLOOKUP(Table1[[#This Row],[SEG KEY]],'24Nov24_TY'!$A$1:$M$786,13,FALSE)</f>
        <v>215.28837925445717</v>
      </c>
      <c r="AC132" s="29">
        <f>VLOOKUP(Table1[[#This Row],[SEG KEY LY]],'24Nov24_LY'!$A$1:$M$784,13,FALSE)</f>
        <v>285.70215633423163</v>
      </c>
      <c r="AD132" s="29">
        <f>VLOOKUP(Table1[[#This Row],[SEG KEY]],'17Nov24_TY'!$A$1:$M$786,13,FALSE)</f>
        <v>214.07916666666671</v>
      </c>
      <c r="AE132" s="29">
        <f>VLOOKUP(Table1[[#This Row],[SEG KEY LY]],'17Nov24_LY'!$A$1:$M$784,13,FALSE)</f>
        <v>290.50111111111084</v>
      </c>
      <c r="AF132" s="29">
        <f>VLOOKUP(Table1[[#This Row],[SEG KEY]],'10Nov24_TY   '!$A$1:$M$786,13,FALSE)</f>
        <v>222.39883468834688</v>
      </c>
      <c r="AG132" s="29">
        <f>VLOOKUP(Table1[[#This Row],[SEG KEY LY]],'10Nov24_LY   '!$A$1:$M$784,13,FALSE)</f>
        <v>298.85640449438188</v>
      </c>
      <c r="AH132" s="29">
        <f>IFERROR(VLOOKUP(Table1[[#This Row],[SEG KEY]],'03Nov24_TY   '!A260:M1045,13,FALSE),0)</f>
        <v>234.03236559139773</v>
      </c>
      <c r="AI132" s="29">
        <f>IFERROR(VLOOKUP(Table1[[#This Row],[SEG KEY LY]],'03Nov24_LY    '!$A$1:$M$784,13,FALSE),0)</f>
        <v>296.18173076923074</v>
      </c>
      <c r="AJ132" s="47">
        <f>VLOOKUP(Table1[[#This Row],[SEG KEY]],'29Dec24_TY  '!$A$1:$M$786,7,FALSE)</f>
        <v>2455</v>
      </c>
      <c r="AK132" s="47">
        <f>VLOOKUP(Table1[[#This Row],[SEG KEY LY]],'29Dec24_LY'!$A$1:$M$784,7,FALSE)</f>
        <v>1448</v>
      </c>
      <c r="AL132" s="29">
        <f>VLOOKUP(Table1[[#This Row],[SEG KEY]],'22Dec24_TY '!$A$1:$M$786,7,FALSE)</f>
        <v>1869</v>
      </c>
      <c r="AM132" s="29">
        <f>VLOOKUP(Table1[[#This Row],[SEG KEY LY]],'22Dec24_LY '!$A$1:$M$486,7,FALSE)</f>
        <v>905</v>
      </c>
      <c r="AN132" s="29">
        <f>VLOOKUP(Table1[[#This Row],[SEG KEY]],'15Dec24_TY'!$A$1:$M$786,7,FALSE)</f>
        <v>1366</v>
      </c>
      <c r="AO132" s="29">
        <f>VLOOKUP(Table1[[#This Row],[SEG KEY LY]],'15Dec24_LY'!$A$1:$M$784,7,FALSE)</f>
        <v>734</v>
      </c>
      <c r="AP132" s="29">
        <f>VLOOKUP(Table1[[#This Row],[SEG KEY]],'08Dec24_TY'!$A$1:$M$786,7,FALSE)</f>
        <v>1020</v>
      </c>
      <c r="AQ132" s="29">
        <f>VLOOKUP(Table1[[#This Row],[SEG KEY LY]],'08Dec24_LY'!$A$1:$M$784,7,FALSE)</f>
        <v>571</v>
      </c>
      <c r="AR132" s="29">
        <f>VLOOKUP(Table1[[#This Row],[SEG KEY]],'01Dec24_TY'!$A$1:$M$786,7,FALSE)</f>
        <v>771</v>
      </c>
      <c r="AS132" s="29">
        <f>VLOOKUP(Table1[[#This Row],[SEG KEY LY]],'01Dec24_LY'!$A$1:$M$784,7,FALSE)</f>
        <v>470</v>
      </c>
      <c r="AT132" s="29">
        <f>VLOOKUP(Table1[[#This Row],[SEG KEY]],'24Nov24_TY'!$A$1:$M$786,7,FALSE)</f>
        <v>617</v>
      </c>
      <c r="AU132" s="29">
        <f>VLOOKUP(Table1[[#This Row],[SEG KEY LY]],'24Nov24_LY'!$A$1:$M$784,7,FALSE)</f>
        <v>371</v>
      </c>
      <c r="AV132" s="29">
        <f>VLOOKUP(Table1[[#This Row],[SEG KEY]],'17Nov24_TY'!$A$1:$M$786,7,FALSE)</f>
        <v>480</v>
      </c>
      <c r="AW132" s="29">
        <f>VLOOKUP(Table1[[#This Row],[SEG KEY LY]],'17Nov24_LY'!$A$1:$M$784,7,FALSE)</f>
        <v>315</v>
      </c>
      <c r="AX132" s="29">
        <f>VLOOKUP(Table1[[#This Row],[SEG KEY]],'10Nov24_TY   '!$A$1:$K$786,7,FALSE)</f>
        <v>369</v>
      </c>
      <c r="AY132" s="29">
        <f>VLOOKUP(Table1[[#This Row],[SEG KEY LY]],'10Nov24_LY   '!$A$1:$J$784,7,FALSE)</f>
        <v>267</v>
      </c>
      <c r="AZ132" s="29">
        <f>IFERROR(VLOOKUP(Table1[[#This Row],[SEG KEY]],'03Nov24_TY   '!$A$1:$J$786,7,FALSE),0)</f>
        <v>279</v>
      </c>
      <c r="BA132" s="29">
        <f>IFERROR(VLOOKUP(Table1[[#This Row],[SEG KEY LY]],'03Nov24_LY    '!$A$1:$J$784,7,FALSE),0)</f>
        <v>208</v>
      </c>
    </row>
    <row r="133" spans="1:53" x14ac:dyDescent="0.25">
      <c r="A133" s="52" t="str">
        <f>Table1[[#This Row],[FROM_CITY]]&amp;Table1[[#This Row],[TO_CITY]]&amp;Table1[[#This Row],[Month]]</f>
        <v>SINCMBJan-2025</v>
      </c>
      <c r="B133" s="52" t="str">
        <f>Table1[[#This Row],[FROM_CITY]]&amp;Table1[[#This Row],[TO_CITY]]&amp;Table1[[#This Row],[MonthM_LY]]</f>
        <v>SINCMBJan-2024</v>
      </c>
      <c r="C133" s="44" t="s">
        <v>196</v>
      </c>
      <c r="D133" s="2">
        <v>2025</v>
      </c>
      <c r="E133" s="2" t="s">
        <v>195</v>
      </c>
      <c r="F133" t="s">
        <v>42</v>
      </c>
      <c r="G133" s="2" t="s">
        <v>10</v>
      </c>
      <c r="H133" t="s">
        <v>13</v>
      </c>
      <c r="I133">
        <v>2591</v>
      </c>
      <c r="J133">
        <v>514618.95999999979</v>
      </c>
      <c r="K133" s="29">
        <f>VLOOKUP(Table1[[#This Row],[SEG KEY]],'29Dec24_TY  '!$A$1:$M$786,11,FALSE)</f>
        <v>7122659</v>
      </c>
      <c r="L133" s="29">
        <f>VLOOKUP(Table1[[#This Row],[SEG KEY LY]],'29Dec24_LY'!$A$1:$M$784,11,FALSE)</f>
        <v>6328198</v>
      </c>
      <c r="M133" s="55">
        <f>VLOOKUP(Table1[[#This Row],[SEG KEY]],'29Dec24_TY  '!$A$1:$M$786,12,FALSE)</f>
        <v>7.2250961333400879E-2</v>
      </c>
      <c r="N133" s="55">
        <f>VLOOKUP(Table1[[#This Row],[SEG KEY LY]],'29Dec24_LY'!$A$1:$M$784,12,FALSE)</f>
        <v>7.6329392664388845E-2</v>
      </c>
      <c r="O133" s="29">
        <f>IFERROR(VLOOKUP(Table1[[#This Row],[SEG KEY LY]],'LY AVG FARE ACT'!$A$1:$G$5000,5,FALSE),0)</f>
        <v>5276</v>
      </c>
      <c r="P133" s="29">
        <f>IFERROR(VLOOKUP(Table1[[#This Row],[SEG KEY LY]],'LY AVG FARE ACT'!$A$1:$F$5000,6,FALSE),0)</f>
        <v>1138512.7623198368</v>
      </c>
      <c r="Q133" s="29">
        <f>IFERROR(VLOOKUP(Table1[[#This Row],[SEG KEY LY]],'LY AVG FARE ACT'!$A$1:$G$5000,7,FALSE),0)</f>
        <v>215.79089505683032</v>
      </c>
      <c r="R133" s="47">
        <f>VLOOKUP(Table1[[#This Row],[SEG KEY]],'29Dec24_TY  '!$A$1:$M$786,13,FALSE)</f>
        <v>198.61789270551901</v>
      </c>
      <c r="S133" s="47">
        <f>VLOOKUP(Table1[[#This Row],[SEG KEY LY]],'29Dec24_LY'!$A$1:$M$784,13,FALSE)</f>
        <v>209.82950043440493</v>
      </c>
      <c r="T133" s="29">
        <f>VLOOKUP(Table1[[#This Row],[SEG KEY]],'22Dec24_TY '!$A$1:$M$786,13,FALSE)</f>
        <v>202.86264761012177</v>
      </c>
      <c r="U133" s="29">
        <f>VLOOKUP(Table1[[#This Row],[SEG KEY LY]],'22Dec24_LY '!$A$2:$M$784,13,FALSE)</f>
        <v>209.40108599508602</v>
      </c>
      <c r="V133" s="29">
        <f>VLOOKUP(Table1[[#This Row],[SEG KEY]],'15Dec24_TY'!$A$1:$M$786,13,FALSE)</f>
        <v>203.66576201641263</v>
      </c>
      <c r="W133" s="29">
        <f>VLOOKUP(Table1[[#This Row],[SEG KEY LY]],'15Dec24_LY'!$A$1:$M$784,13,FALSE)</f>
        <v>205.14230068337139</v>
      </c>
      <c r="X133" s="29">
        <f>VLOOKUP(Table1[[#This Row],[SEG KEY]],'08Dec24_TY'!$A$1:$M$786,13,FALSE)</f>
        <v>206.37404796511615</v>
      </c>
      <c r="Y133" s="29">
        <f>VLOOKUP(Table1[[#This Row],[SEG KEY LY]],'08Dec24_LY'!$A$1:$M$784,13,FALSE)</f>
        <v>203.81370134014051</v>
      </c>
      <c r="Z133" s="29">
        <f>VLOOKUP(Table1[[#This Row],[SEG KEY]],'01Dec24_TY'!$A$1:$M$786,13,FALSE)</f>
        <v>207.05951796669578</v>
      </c>
      <c r="AA133" s="29">
        <f>VLOOKUP(Table1[[#This Row],[SEG KEY LY]],'01Dec24_LY'!$A$1:$M$784,13,FALSE)</f>
        <v>195.52922814207645</v>
      </c>
      <c r="AB133" s="29">
        <f>VLOOKUP(Table1[[#This Row],[SEG KEY]],'24Nov24_TY'!$A$1:$M$786,13,FALSE)</f>
        <v>209.96706451612894</v>
      </c>
      <c r="AC133" s="29">
        <f>VLOOKUP(Table1[[#This Row],[SEG KEY LY]],'24Nov24_LY'!$A$1:$M$784,13,FALSE)</f>
        <v>194.49494845360832</v>
      </c>
      <c r="AD133" s="29">
        <f>VLOOKUP(Table1[[#This Row],[SEG KEY]],'17Nov24_TY'!$A$1:$M$786,13,FALSE)</f>
        <v>216.53797979797977</v>
      </c>
      <c r="AE133" s="29">
        <f>VLOOKUP(Table1[[#This Row],[SEG KEY LY]],'17Nov24_LY'!$A$1:$M$784,13,FALSE)</f>
        <v>193.37291634089129</v>
      </c>
      <c r="AF133" s="29">
        <f>VLOOKUP(Table1[[#This Row],[SEG KEY]],'10Nov24_TY   '!$A$1:$M$786,13,FALSE)</f>
        <v>219.16358600583095</v>
      </c>
      <c r="AG133" s="29">
        <f>VLOOKUP(Table1[[#This Row],[SEG KEY LY]],'10Nov24_LY   '!$A$1:$M$784,13,FALSE)</f>
        <v>190.55730701754391</v>
      </c>
      <c r="AH133" s="29">
        <f>IFERROR(VLOOKUP(Table1[[#This Row],[SEG KEY]],'03Nov24_TY   '!A261:M1046,13,FALSE),0)</f>
        <v>218.94471153846158</v>
      </c>
      <c r="AI133" s="29">
        <f>IFERROR(VLOOKUP(Table1[[#This Row],[SEG KEY LY]],'03Nov24_LY    '!$A$1:$M$784,13,FALSE),0)</f>
        <v>189.21320350535547</v>
      </c>
      <c r="AJ133" s="47">
        <f>VLOOKUP(Table1[[#This Row],[SEG KEY]],'29Dec24_TY  '!$A$1:$M$786,7,FALSE)</f>
        <v>2591</v>
      </c>
      <c r="AK133" s="47">
        <f>VLOOKUP(Table1[[#This Row],[SEG KEY LY]],'29Dec24_LY'!$A$1:$M$784,7,FALSE)</f>
        <v>2302</v>
      </c>
      <c r="AL133" s="29">
        <f>VLOOKUP(Table1[[#This Row],[SEG KEY]],'22Dec24_TY '!$A$1:$M$786,7,FALSE)</f>
        <v>2134</v>
      </c>
      <c r="AM133" s="29">
        <f>VLOOKUP(Table1[[#This Row],[SEG KEY LY]],'22Dec24_LY '!$A$1:$M$486,7,FALSE)</f>
        <v>2035</v>
      </c>
      <c r="AN133" s="29">
        <f>VLOOKUP(Table1[[#This Row],[SEG KEY]],'15Dec24_TY'!$A$1:$M$786,7,FALSE)</f>
        <v>1706</v>
      </c>
      <c r="AO133" s="29">
        <f>VLOOKUP(Table1[[#This Row],[SEG KEY LY]],'15Dec24_LY'!$A$1:$M$784,7,FALSE)</f>
        <v>1756</v>
      </c>
      <c r="AP133" s="29">
        <f>VLOOKUP(Table1[[#This Row],[SEG KEY]],'08Dec24_TY'!$A$1:$M$786,7,FALSE)</f>
        <v>1376</v>
      </c>
      <c r="AQ133" s="29">
        <f>VLOOKUP(Table1[[#This Row],[SEG KEY LY]],'08Dec24_LY'!$A$1:$M$784,7,FALSE)</f>
        <v>1567</v>
      </c>
      <c r="AR133" s="29">
        <f>VLOOKUP(Table1[[#This Row],[SEG KEY]],'01Dec24_TY'!$A$1:$M$786,7,FALSE)</f>
        <v>1141</v>
      </c>
      <c r="AS133" s="29">
        <f>VLOOKUP(Table1[[#This Row],[SEG KEY LY]],'01Dec24_LY'!$A$1:$M$784,7,FALSE)</f>
        <v>1464</v>
      </c>
      <c r="AT133" s="29">
        <f>VLOOKUP(Table1[[#This Row],[SEG KEY]],'24Nov24_TY'!$A$1:$M$786,7,FALSE)</f>
        <v>930</v>
      </c>
      <c r="AU133" s="29">
        <f>VLOOKUP(Table1[[#This Row],[SEG KEY LY]],'24Nov24_LY'!$A$1:$M$784,7,FALSE)</f>
        <v>1455</v>
      </c>
      <c r="AV133" s="29">
        <f>VLOOKUP(Table1[[#This Row],[SEG KEY]],'17Nov24_TY'!$A$1:$M$786,7,FALSE)</f>
        <v>792</v>
      </c>
      <c r="AW133" s="29">
        <f>VLOOKUP(Table1[[#This Row],[SEG KEY LY]],'17Nov24_LY'!$A$1:$M$784,7,FALSE)</f>
        <v>1279</v>
      </c>
      <c r="AX133" s="29">
        <f>VLOOKUP(Table1[[#This Row],[SEG KEY]],'10Nov24_TY   '!$A$1:$K$786,7,FALSE)</f>
        <v>686</v>
      </c>
      <c r="AY133" s="29">
        <f>VLOOKUP(Table1[[#This Row],[SEG KEY LY]],'10Nov24_LY   '!$A$1:$J$784,7,FALSE)</f>
        <v>1140</v>
      </c>
      <c r="AZ133" s="29">
        <f>IFERROR(VLOOKUP(Table1[[#This Row],[SEG KEY]],'03Nov24_TY   '!$A$1:$J$786,7,FALSE),0)</f>
        <v>624</v>
      </c>
      <c r="BA133" s="29">
        <f>IFERROR(VLOOKUP(Table1[[#This Row],[SEG KEY LY]],'03Nov24_LY    '!$A$1:$J$784,7,FALSE),0)</f>
        <v>1027</v>
      </c>
    </row>
    <row r="134" spans="1:53" x14ac:dyDescent="0.25">
      <c r="A134" s="52" t="str">
        <f>Table1[[#This Row],[FROM_CITY]]&amp;Table1[[#This Row],[TO_CITY]]&amp;Table1[[#This Row],[Month]]</f>
        <v>SYDCMBJan-2025</v>
      </c>
      <c r="B134" s="52" t="str">
        <f>Table1[[#This Row],[FROM_CITY]]&amp;Table1[[#This Row],[TO_CITY]]&amp;Table1[[#This Row],[MonthM_LY]]</f>
        <v>SYDCMBJan-2024</v>
      </c>
      <c r="C134" s="44" t="s">
        <v>196</v>
      </c>
      <c r="D134" s="2">
        <v>2025</v>
      </c>
      <c r="E134" s="2" t="s">
        <v>195</v>
      </c>
      <c r="F134" t="s">
        <v>53</v>
      </c>
      <c r="G134" s="2" t="s">
        <v>10</v>
      </c>
      <c r="H134" t="s">
        <v>13</v>
      </c>
      <c r="I134">
        <v>3093</v>
      </c>
      <c r="J134">
        <v>1538629.5399999998</v>
      </c>
      <c r="K134" s="29">
        <f>VLOOKUP(Table1[[#This Row],[SEG KEY]],'29Dec24_TY  '!$A$1:$M$786,11,FALSE)</f>
        <v>27076122</v>
      </c>
      <c r="L134" s="29">
        <f>VLOOKUP(Table1[[#This Row],[SEG KEY LY]],'29Dec24_LY'!$A$1:$M$784,11,FALSE)</f>
        <v>22383978</v>
      </c>
      <c r="M134" s="55">
        <f>VLOOKUP(Table1[[#This Row],[SEG KEY]],'29Dec24_TY  '!$A$1:$M$786,12,FALSE)</f>
        <v>5.6826067632580461E-2</v>
      </c>
      <c r="N134" s="55">
        <f>VLOOKUP(Table1[[#This Row],[SEG KEY LY]],'29Dec24_LY'!$A$1:$M$784,12,FALSE)</f>
        <v>5.7776015505376185E-2</v>
      </c>
      <c r="O134" s="29">
        <f>IFERROR(VLOOKUP(Table1[[#This Row],[SEG KEY LY]],'LY AVG FARE ACT'!$A$1:$G$5000,5,FALSE),0)</f>
        <v>2768</v>
      </c>
      <c r="P134" s="29">
        <f>IFERROR(VLOOKUP(Table1[[#This Row],[SEG KEY LY]],'LY AVG FARE ACT'!$A$1:$F$5000,6,FALSE),0)</f>
        <v>1361572.599499474</v>
      </c>
      <c r="Q134" s="29">
        <f>IFERROR(VLOOKUP(Table1[[#This Row],[SEG KEY LY]],'LY AVG FARE ACT'!$A$1:$G$5000,7,FALSE),0)</f>
        <v>491.89761542611058</v>
      </c>
      <c r="R134" s="47">
        <f>VLOOKUP(Table1[[#This Row],[SEG KEY]],'29Dec24_TY  '!$A$1:$M$786,13,FALSE)</f>
        <v>497.45539605560936</v>
      </c>
      <c r="S134" s="47">
        <f>VLOOKUP(Table1[[#This Row],[SEG KEY LY]],'29Dec24_LY'!$A$1:$M$784,13,FALSE)</f>
        <v>505.7712397340631</v>
      </c>
      <c r="T134" s="29">
        <f>VLOOKUP(Table1[[#This Row],[SEG KEY]],'22Dec24_TY '!$A$1:$M$786,13,FALSE)</f>
        <v>497.11772773450701</v>
      </c>
      <c r="U134" s="29">
        <f>VLOOKUP(Table1[[#This Row],[SEG KEY LY]],'22Dec24_LY '!$A$2:$M$784,13,FALSE)</f>
        <v>506.19999194522751</v>
      </c>
      <c r="V134" s="29">
        <f>VLOOKUP(Table1[[#This Row],[SEG KEY]],'15Dec24_TY'!$A$1:$M$786,13,FALSE)</f>
        <v>494.45292146974032</v>
      </c>
      <c r="W134" s="29">
        <f>VLOOKUP(Table1[[#This Row],[SEG KEY LY]],'15Dec24_LY'!$A$1:$M$784,13,FALSE)</f>
        <v>505.06271157894753</v>
      </c>
      <c r="X134" s="29">
        <f>VLOOKUP(Table1[[#This Row],[SEG KEY]],'08Dec24_TY'!$A$1:$M$786,13,FALSE)</f>
        <v>494.14821332306525</v>
      </c>
      <c r="Y134" s="29">
        <f>VLOOKUP(Table1[[#This Row],[SEG KEY LY]],'08Dec24_LY'!$A$1:$M$784,13,FALSE)</f>
        <v>504.00541026766138</v>
      </c>
      <c r="Z134" s="29">
        <f>VLOOKUP(Table1[[#This Row],[SEG KEY]],'01Dec24_TY'!$A$1:$M$786,13,FALSE)</f>
        <v>494.49669803600682</v>
      </c>
      <c r="AA134" s="29">
        <f>VLOOKUP(Table1[[#This Row],[SEG KEY LY]],'01Dec24_LY'!$A$1:$M$784,13,FALSE)</f>
        <v>504.99264255911004</v>
      </c>
      <c r="AB134" s="29">
        <f>VLOOKUP(Table1[[#This Row],[SEG KEY]],'24Nov24_TY'!$A$1:$M$786,13,FALSE)</f>
        <v>494.78825362000907</v>
      </c>
      <c r="AC134" s="29">
        <f>VLOOKUP(Table1[[#This Row],[SEG KEY LY]],'24Nov24_LY'!$A$1:$M$784,13,FALSE)</f>
        <v>509.04896110290497</v>
      </c>
      <c r="AD134" s="29">
        <f>VLOOKUP(Table1[[#This Row],[SEG KEY]],'17Nov24_TY'!$A$1:$M$786,13,FALSE)</f>
        <v>492.56438051044103</v>
      </c>
      <c r="AE134" s="29">
        <f>VLOOKUP(Table1[[#This Row],[SEG KEY LY]],'17Nov24_LY'!$A$1:$M$784,13,FALSE)</f>
        <v>507.99779722079251</v>
      </c>
      <c r="AF134" s="29">
        <f>VLOOKUP(Table1[[#This Row],[SEG KEY]],'10Nov24_TY   '!$A$1:$M$786,13,FALSE)</f>
        <v>491.35995641646485</v>
      </c>
      <c r="AG134" s="29">
        <f>VLOOKUP(Table1[[#This Row],[SEG KEY LY]],'10Nov24_LY   '!$A$1:$M$784,13,FALSE)</f>
        <v>508.22213097155117</v>
      </c>
      <c r="AH134" s="29">
        <f>IFERROR(VLOOKUP(Table1[[#This Row],[SEG KEY]],'03Nov24_TY   '!A262:M1047,13,FALSE),0)</f>
        <v>482.06161749745644</v>
      </c>
      <c r="AI134" s="29">
        <f>IFERROR(VLOOKUP(Table1[[#This Row],[SEG KEY LY]],'03Nov24_LY    '!$A$1:$M$784,13,FALSE),0)</f>
        <v>508.44177419354861</v>
      </c>
      <c r="AJ134" s="47">
        <f>VLOOKUP(Table1[[#This Row],[SEG KEY]],'29Dec24_TY  '!$A$1:$M$786,7,FALSE)</f>
        <v>3093</v>
      </c>
      <c r="AK134" s="47">
        <f>VLOOKUP(Table1[[#This Row],[SEG KEY LY]],'29Dec24_LY'!$A$1:$M$784,7,FALSE)</f>
        <v>2557</v>
      </c>
      <c r="AL134" s="29">
        <f>VLOOKUP(Table1[[#This Row],[SEG KEY]],'22Dec24_TY '!$A$1:$M$786,7,FALSE)</f>
        <v>2953</v>
      </c>
      <c r="AM134" s="29">
        <f>VLOOKUP(Table1[[#This Row],[SEG KEY LY]],'22Dec24_LY '!$A$1:$M$486,7,FALSE)</f>
        <v>2483</v>
      </c>
      <c r="AN134" s="29">
        <f>VLOOKUP(Table1[[#This Row],[SEG KEY]],'15Dec24_TY'!$A$1:$M$786,7,FALSE)</f>
        <v>2776</v>
      </c>
      <c r="AO134" s="29">
        <f>VLOOKUP(Table1[[#This Row],[SEG KEY LY]],'15Dec24_LY'!$A$1:$M$784,7,FALSE)</f>
        <v>2375</v>
      </c>
      <c r="AP134" s="29">
        <f>VLOOKUP(Table1[[#This Row],[SEG KEY]],'08Dec24_TY'!$A$1:$M$786,7,FALSE)</f>
        <v>2597</v>
      </c>
      <c r="AQ134" s="29">
        <f>VLOOKUP(Table1[[#This Row],[SEG KEY LY]],'08Dec24_LY'!$A$1:$M$784,7,FALSE)</f>
        <v>2279</v>
      </c>
      <c r="AR134" s="29">
        <f>VLOOKUP(Table1[[#This Row],[SEG KEY]],'01Dec24_TY'!$A$1:$M$786,7,FALSE)</f>
        <v>2444</v>
      </c>
      <c r="AS134" s="29">
        <f>VLOOKUP(Table1[[#This Row],[SEG KEY LY]],'01Dec24_LY'!$A$1:$M$784,7,FALSE)</f>
        <v>2157</v>
      </c>
      <c r="AT134" s="29">
        <f>VLOOKUP(Table1[[#This Row],[SEG KEY]],'24Nov24_TY'!$A$1:$M$786,7,FALSE)</f>
        <v>2279</v>
      </c>
      <c r="AU134" s="29">
        <f>VLOOKUP(Table1[[#This Row],[SEG KEY LY]],'24Nov24_LY'!$A$1:$M$784,7,FALSE)</f>
        <v>2031</v>
      </c>
      <c r="AV134" s="29">
        <f>VLOOKUP(Table1[[#This Row],[SEG KEY]],'17Nov24_TY'!$A$1:$M$786,7,FALSE)</f>
        <v>2155</v>
      </c>
      <c r="AW134" s="29">
        <f>VLOOKUP(Table1[[#This Row],[SEG KEY LY]],'17Nov24_LY'!$A$1:$M$784,7,FALSE)</f>
        <v>1943</v>
      </c>
      <c r="AX134" s="29">
        <f>VLOOKUP(Table1[[#This Row],[SEG KEY]],'10Nov24_TY   '!$A$1:$K$786,7,FALSE)</f>
        <v>2065</v>
      </c>
      <c r="AY134" s="29">
        <f>VLOOKUP(Table1[[#This Row],[SEG KEY LY]],'10Nov24_LY   '!$A$1:$J$784,7,FALSE)</f>
        <v>1863</v>
      </c>
      <c r="AZ134" s="29">
        <f>IFERROR(VLOOKUP(Table1[[#This Row],[SEG KEY]],'03Nov24_TY   '!$A$1:$J$786,7,FALSE),0)</f>
        <v>1966</v>
      </c>
      <c r="BA134" s="29">
        <f>IFERROR(VLOOKUP(Table1[[#This Row],[SEG KEY LY]],'03Nov24_LY    '!$A$1:$J$784,7,FALSE),0)</f>
        <v>1736</v>
      </c>
    </row>
    <row r="135" spans="1:53" x14ac:dyDescent="0.25">
      <c r="A135" s="52" t="str">
        <f>Table1[[#This Row],[FROM_CITY]]&amp;Table1[[#This Row],[TO_CITY]]&amp;Table1[[#This Row],[Month]]</f>
        <v>TRVCMBJan-2025</v>
      </c>
      <c r="B135" s="52" t="str">
        <f>Table1[[#This Row],[FROM_CITY]]&amp;Table1[[#This Row],[TO_CITY]]&amp;Table1[[#This Row],[MonthM_LY]]</f>
        <v>TRVCMBJan-2024</v>
      </c>
      <c r="C135" s="44" t="s">
        <v>196</v>
      </c>
      <c r="D135" s="2">
        <v>2025</v>
      </c>
      <c r="E135" s="2" t="s">
        <v>195</v>
      </c>
      <c r="F135" t="s">
        <v>43</v>
      </c>
      <c r="G135" s="2" t="s">
        <v>10</v>
      </c>
      <c r="H135" t="s">
        <v>15</v>
      </c>
      <c r="I135">
        <v>1153</v>
      </c>
      <c r="J135">
        <v>70162.48000000001</v>
      </c>
      <c r="K135" s="29">
        <f>VLOOKUP(Table1[[#This Row],[SEG KEY]],'29Dec24_TY  '!$A$1:$M$786,11,FALSE)</f>
        <v>421998</v>
      </c>
      <c r="L135" s="29">
        <f>VLOOKUP(Table1[[#This Row],[SEG KEY LY]],'29Dec24_LY'!$A$1:$M$784,11,FALSE)</f>
        <v>716994</v>
      </c>
      <c r="M135" s="55">
        <f>VLOOKUP(Table1[[#This Row],[SEG KEY]],'29Dec24_TY  '!$A$1:$M$786,12,FALSE)</f>
        <v>0.1662625889222224</v>
      </c>
      <c r="N135" s="55">
        <f>VLOOKUP(Table1[[#This Row],[SEG KEY LY]],'29Dec24_LY'!$A$1:$M$784,12,FALSE)</f>
        <v>0.1625647076544573</v>
      </c>
      <c r="O135" s="29">
        <f>IFERROR(VLOOKUP(Table1[[#This Row],[SEG KEY LY]],'LY AVG FARE ACT'!$A$1:$G$5000,5,FALSE),0)</f>
        <v>2959</v>
      </c>
      <c r="P135" s="29">
        <f>IFERROR(VLOOKUP(Table1[[#This Row],[SEG KEY LY]],'LY AVG FARE ACT'!$A$1:$F$5000,6,FALSE),0)</f>
        <v>195098.62849127984</v>
      </c>
      <c r="Q135" s="29">
        <f>IFERROR(VLOOKUP(Table1[[#This Row],[SEG KEY LY]],'LY AVG FARE ACT'!$A$1:$G$5000,7,FALSE),0)</f>
        <v>65.933973805772169</v>
      </c>
      <c r="R135" s="47">
        <f>VLOOKUP(Table1[[#This Row],[SEG KEY]],'29Dec24_TY  '!$A$1:$M$786,13,FALSE)</f>
        <v>60.8521075455334</v>
      </c>
      <c r="S135" s="47">
        <f>VLOOKUP(Table1[[#This Row],[SEG KEY LY]],'29Dec24_LY'!$A$1:$M$784,13,FALSE)</f>
        <v>59.498683001531369</v>
      </c>
      <c r="T135" s="29">
        <f>VLOOKUP(Table1[[#This Row],[SEG KEY]],'22Dec24_TY '!$A$1:$M$786,13,FALSE)</f>
        <v>59.694428434197931</v>
      </c>
      <c r="U135" s="29">
        <f>VLOOKUP(Table1[[#This Row],[SEG KEY LY]],'22Dec24_LY '!$A$2:$M$784,13,FALSE)</f>
        <v>58.207030371203594</v>
      </c>
      <c r="V135" s="29">
        <f>VLOOKUP(Table1[[#This Row],[SEG KEY]],'15Dec24_TY'!$A$1:$M$786,13,FALSE)</f>
        <v>57.81839560439564</v>
      </c>
      <c r="W135" s="29">
        <f>VLOOKUP(Table1[[#This Row],[SEG KEY LY]],'15Dec24_LY'!$A$1:$M$784,13,FALSE)</f>
        <v>55.495591116917041</v>
      </c>
      <c r="X135" s="29">
        <f>VLOOKUP(Table1[[#This Row],[SEG KEY]],'08Dec24_TY'!$A$1:$M$786,13,FALSE)</f>
        <v>55.455099009900998</v>
      </c>
      <c r="Y135" s="29">
        <f>VLOOKUP(Table1[[#This Row],[SEG KEY LY]],'08Dec24_LY'!$A$1:$M$784,13,FALSE)</f>
        <v>55.691765151515177</v>
      </c>
      <c r="Z135" s="29">
        <f>VLOOKUP(Table1[[#This Row],[SEG KEY]],'01Dec24_TY'!$A$1:$M$786,13,FALSE)</f>
        <v>53.995546218487377</v>
      </c>
      <c r="AA135" s="29">
        <f>VLOOKUP(Table1[[#This Row],[SEG KEY LY]],'01Dec24_LY'!$A$1:$M$784,13,FALSE)</f>
        <v>55.813872590108978</v>
      </c>
      <c r="AB135" s="29">
        <f>VLOOKUP(Table1[[#This Row],[SEG KEY]],'24Nov24_TY'!$A$1:$M$786,13,FALSE)</f>
        <v>52.926308411214933</v>
      </c>
      <c r="AC135" s="29">
        <f>VLOOKUP(Table1[[#This Row],[SEG KEY LY]],'24Nov24_LY'!$A$1:$M$784,13,FALSE)</f>
        <v>55.719041227229148</v>
      </c>
      <c r="AD135" s="29">
        <f>VLOOKUP(Table1[[#This Row],[SEG KEY]],'17Nov24_TY'!$A$1:$M$786,13,FALSE)</f>
        <v>52.599829642248714</v>
      </c>
      <c r="AE135" s="29">
        <f>VLOOKUP(Table1[[#This Row],[SEG KEY LY]],'17Nov24_LY'!$A$1:$M$784,13,FALSE)</f>
        <v>55.004446808510629</v>
      </c>
      <c r="AF135" s="29">
        <f>VLOOKUP(Table1[[#This Row],[SEG KEY]],'10Nov24_TY   '!$A$1:$M$786,13,FALSE)</f>
        <v>51.7306274509804</v>
      </c>
      <c r="AG135" s="29">
        <f>VLOOKUP(Table1[[#This Row],[SEG KEY LY]],'10Nov24_LY   '!$A$1:$M$784,13,FALSE)</f>
        <v>53.885123674911661</v>
      </c>
      <c r="AH135" s="29">
        <f>IFERROR(VLOOKUP(Table1[[#This Row],[SEG KEY]],'03Nov24_TY   '!A263:M1048,13,FALSE),0)</f>
        <v>50.364906103286387</v>
      </c>
      <c r="AI135" s="29">
        <f>IFERROR(VLOOKUP(Table1[[#This Row],[SEG KEY LY]],'03Nov24_LY    '!$A$1:$M$784,13,FALSE),0)</f>
        <v>53.392779973649525</v>
      </c>
      <c r="AJ135" s="47">
        <f>VLOOKUP(Table1[[#This Row],[SEG KEY]],'29Dec24_TY  '!$A$1:$M$786,7,FALSE)</f>
        <v>1153</v>
      </c>
      <c r="AK135" s="47">
        <f>VLOOKUP(Table1[[#This Row],[SEG KEY LY]],'29Dec24_LY'!$A$1:$M$784,7,FALSE)</f>
        <v>1959</v>
      </c>
      <c r="AL135" s="29">
        <f>VLOOKUP(Table1[[#This Row],[SEG KEY]],'22Dec24_TY '!$A$1:$M$786,7,FALSE)</f>
        <v>1041</v>
      </c>
      <c r="AM135" s="29">
        <f>VLOOKUP(Table1[[#This Row],[SEG KEY LY]],'22Dec24_LY '!$A$1:$M$486,7,FALSE)</f>
        <v>1778</v>
      </c>
      <c r="AN135" s="29">
        <f>VLOOKUP(Table1[[#This Row],[SEG KEY]],'15Dec24_TY'!$A$1:$M$786,7,FALSE)</f>
        <v>910</v>
      </c>
      <c r="AO135" s="29">
        <f>VLOOKUP(Table1[[#This Row],[SEG KEY LY]],'15Dec24_LY'!$A$1:$M$784,7,FALSE)</f>
        <v>1531</v>
      </c>
      <c r="AP135" s="29">
        <f>VLOOKUP(Table1[[#This Row],[SEG KEY]],'08Dec24_TY'!$A$1:$M$786,7,FALSE)</f>
        <v>808</v>
      </c>
      <c r="AQ135" s="29">
        <f>VLOOKUP(Table1[[#This Row],[SEG KEY LY]],'08Dec24_LY'!$A$1:$M$784,7,FALSE)</f>
        <v>1320</v>
      </c>
      <c r="AR135" s="29">
        <f>VLOOKUP(Table1[[#This Row],[SEG KEY]],'01Dec24_TY'!$A$1:$M$786,7,FALSE)</f>
        <v>714</v>
      </c>
      <c r="AS135" s="29">
        <f>VLOOKUP(Table1[[#This Row],[SEG KEY LY]],'01Dec24_LY'!$A$1:$M$784,7,FALSE)</f>
        <v>1193</v>
      </c>
      <c r="AT135" s="29">
        <f>VLOOKUP(Table1[[#This Row],[SEG KEY]],'24Nov24_TY'!$A$1:$M$786,7,FALSE)</f>
        <v>642</v>
      </c>
      <c r="AU135" s="29">
        <f>VLOOKUP(Table1[[#This Row],[SEG KEY LY]],'24Nov24_LY'!$A$1:$M$784,7,FALSE)</f>
        <v>1043</v>
      </c>
      <c r="AV135" s="29">
        <f>VLOOKUP(Table1[[#This Row],[SEG KEY]],'17Nov24_TY'!$A$1:$M$786,7,FALSE)</f>
        <v>587</v>
      </c>
      <c r="AW135" s="29">
        <f>VLOOKUP(Table1[[#This Row],[SEG KEY LY]],'17Nov24_LY'!$A$1:$M$784,7,FALSE)</f>
        <v>940</v>
      </c>
      <c r="AX135" s="29">
        <f>VLOOKUP(Table1[[#This Row],[SEG KEY]],'10Nov24_TY   '!$A$1:$K$786,7,FALSE)</f>
        <v>510</v>
      </c>
      <c r="AY135" s="29">
        <f>VLOOKUP(Table1[[#This Row],[SEG KEY LY]],'10Nov24_LY   '!$A$1:$J$784,7,FALSE)</f>
        <v>849</v>
      </c>
      <c r="AZ135" s="29">
        <f>IFERROR(VLOOKUP(Table1[[#This Row],[SEG KEY]],'03Nov24_TY   '!$A$1:$J$786,7,FALSE),0)</f>
        <v>426</v>
      </c>
      <c r="BA135" s="29">
        <f>IFERROR(VLOOKUP(Table1[[#This Row],[SEG KEY LY]],'03Nov24_LY    '!$A$1:$J$784,7,FALSE),0)</f>
        <v>759</v>
      </c>
    </row>
    <row r="136" spans="1:53" x14ac:dyDescent="0.25">
      <c r="A136" s="52" t="str">
        <f>Table1[[#This Row],[FROM_CITY]]&amp;Table1[[#This Row],[TO_CITY]]&amp;Table1[[#This Row],[Month]]</f>
        <v>TRZCMBJan-2025</v>
      </c>
      <c r="B136" s="52" t="str">
        <f>Table1[[#This Row],[FROM_CITY]]&amp;Table1[[#This Row],[TO_CITY]]&amp;Table1[[#This Row],[MonthM_LY]]</f>
        <v>TRZCMBJan-2024</v>
      </c>
      <c r="C136" s="44" t="s">
        <v>196</v>
      </c>
      <c r="D136" s="2">
        <v>2025</v>
      </c>
      <c r="E136" s="2" t="s">
        <v>195</v>
      </c>
      <c r="F136" t="s">
        <v>44</v>
      </c>
      <c r="G136" s="2" t="s">
        <v>10</v>
      </c>
      <c r="H136" t="s">
        <v>15</v>
      </c>
      <c r="I136">
        <v>2403</v>
      </c>
      <c r="J136">
        <v>118723.63000000006</v>
      </c>
      <c r="K136" s="29">
        <f>VLOOKUP(Table1[[#This Row],[SEG KEY]],'29Dec24_TY  '!$A$1:$M$786,11,FALSE)</f>
        <v>1064529</v>
      </c>
      <c r="L136" s="29">
        <f>VLOOKUP(Table1[[#This Row],[SEG KEY LY]],'29Dec24_LY'!$A$1:$M$784,11,FALSE)</f>
        <v>874482</v>
      </c>
      <c r="M136" s="55">
        <f>VLOOKUP(Table1[[#This Row],[SEG KEY]],'29Dec24_TY  '!$A$1:$M$786,12,FALSE)</f>
        <v>0.11152691002311826</v>
      </c>
      <c r="N136" s="55">
        <f>VLOOKUP(Table1[[#This Row],[SEG KEY LY]],'29Dec24_LY'!$A$1:$M$784,12,FALSE)</f>
        <v>0.13216807207009412</v>
      </c>
      <c r="O136" s="29">
        <f>IFERROR(VLOOKUP(Table1[[#This Row],[SEG KEY LY]],'LY AVG FARE ACT'!$A$1:$G$5000,5,FALSE),0)</f>
        <v>4237</v>
      </c>
      <c r="P136" s="29">
        <f>IFERROR(VLOOKUP(Table1[[#This Row],[SEG KEY LY]],'LY AVG FARE ACT'!$A$1:$F$5000,6,FALSE),0)</f>
        <v>278732.85393866186</v>
      </c>
      <c r="Q136" s="29">
        <f>IFERROR(VLOOKUP(Table1[[#This Row],[SEG KEY LY]],'LY AVG FARE ACT'!$A$1:$G$5000,7,FALSE),0)</f>
        <v>65.785426938556029</v>
      </c>
      <c r="R136" s="47">
        <f>VLOOKUP(Table1[[#This Row],[SEG KEY]],'29Dec24_TY  '!$A$1:$M$786,13,FALSE)</f>
        <v>49.406421140241392</v>
      </c>
      <c r="S136" s="47">
        <f>VLOOKUP(Table1[[#This Row],[SEG KEY LY]],'29Dec24_LY'!$A$1:$M$784,13,FALSE)</f>
        <v>58.550455927051694</v>
      </c>
      <c r="T136" s="29">
        <f>VLOOKUP(Table1[[#This Row],[SEG KEY]],'22Dec24_TY '!$A$1:$M$786,13,FALSE)</f>
        <v>48.755454545454555</v>
      </c>
      <c r="U136" s="29">
        <f>VLOOKUP(Table1[[#This Row],[SEG KEY LY]],'22Dec24_LY '!$A$2:$M$784,13,FALSE)</f>
        <v>59.123122257053325</v>
      </c>
      <c r="V136" s="29">
        <f>VLOOKUP(Table1[[#This Row],[SEG KEY]],'15Dec24_TY'!$A$1:$M$786,13,FALSE)</f>
        <v>48.350239906377986</v>
      </c>
      <c r="W136" s="29">
        <f>VLOOKUP(Table1[[#This Row],[SEG KEY LY]],'15Dec24_LY'!$A$1:$M$784,13,FALSE)</f>
        <v>57.124629898403498</v>
      </c>
      <c r="X136" s="29">
        <f>VLOOKUP(Table1[[#This Row],[SEG KEY]],'08Dec24_TY'!$A$1:$M$786,13,FALSE)</f>
        <v>48.320482897384323</v>
      </c>
      <c r="Y136" s="29">
        <f>VLOOKUP(Table1[[#This Row],[SEG KEY LY]],'08Dec24_LY'!$A$1:$M$784,13,FALSE)</f>
        <v>56.635895270270275</v>
      </c>
      <c r="Z136" s="29">
        <f>VLOOKUP(Table1[[#This Row],[SEG KEY]],'01Dec24_TY'!$A$1:$M$786,13,FALSE)</f>
        <v>46.033554169914311</v>
      </c>
      <c r="AA136" s="29">
        <f>VLOOKUP(Table1[[#This Row],[SEG KEY LY]],'01Dec24_LY'!$A$1:$M$784,13,FALSE)</f>
        <v>54.48410986775184</v>
      </c>
      <c r="AB136" s="29">
        <f>VLOOKUP(Table1[[#This Row],[SEG KEY]],'24Nov24_TY'!$A$1:$M$786,13,FALSE)</f>
        <v>46.007887197851403</v>
      </c>
      <c r="AC136" s="29">
        <f>VLOOKUP(Table1[[#This Row],[SEG KEY LY]],'24Nov24_LY'!$A$1:$M$784,13,FALSE)</f>
        <v>51.903964912280742</v>
      </c>
      <c r="AD136" s="29">
        <f>VLOOKUP(Table1[[#This Row],[SEG KEY]],'17Nov24_TY'!$A$1:$M$786,13,FALSE)</f>
        <v>45.221369294605829</v>
      </c>
      <c r="AE136" s="29">
        <f>VLOOKUP(Table1[[#This Row],[SEG KEY LY]],'17Nov24_LY'!$A$1:$M$784,13,FALSE)</f>
        <v>51.097090163934418</v>
      </c>
      <c r="AF136" s="29">
        <f>VLOOKUP(Table1[[#This Row],[SEG KEY]],'10Nov24_TY   '!$A$1:$M$786,13,FALSE)</f>
        <v>44.544807692307671</v>
      </c>
      <c r="AG136" s="29">
        <f>VLOOKUP(Table1[[#This Row],[SEG KEY LY]],'10Nov24_LY   '!$A$1:$M$784,13,FALSE)</f>
        <v>50.177065052950056</v>
      </c>
      <c r="AH136" s="29">
        <f>IFERROR(VLOOKUP(Table1[[#This Row],[SEG KEY]],'03Nov24_TY   '!A264:M1049,13,FALSE),0)</f>
        <v>45.75282051282052</v>
      </c>
      <c r="AI136" s="29">
        <f>IFERROR(VLOOKUP(Table1[[#This Row],[SEG KEY LY]],'03Nov24_LY    '!$A$1:$M$784,13,FALSE),0)</f>
        <v>49.889124579124591</v>
      </c>
      <c r="AJ136" s="47">
        <f>VLOOKUP(Table1[[#This Row],[SEG KEY]],'29Dec24_TY  '!$A$1:$M$786,7,FALSE)</f>
        <v>2403</v>
      </c>
      <c r="AK136" s="47">
        <f>VLOOKUP(Table1[[#This Row],[SEG KEY LY]],'29Dec24_LY'!$A$1:$M$784,7,FALSE)</f>
        <v>1974</v>
      </c>
      <c r="AL136" s="29">
        <f>VLOOKUP(Table1[[#This Row],[SEG KEY]],'22Dec24_TY '!$A$1:$M$786,7,FALSE)</f>
        <v>2013</v>
      </c>
      <c r="AM136" s="29">
        <f>VLOOKUP(Table1[[#This Row],[SEG KEY LY]],'22Dec24_LY '!$A$1:$M$486,7,FALSE)</f>
        <v>1595</v>
      </c>
      <c r="AN136" s="29">
        <f>VLOOKUP(Table1[[#This Row],[SEG KEY]],'15Dec24_TY'!$A$1:$M$786,7,FALSE)</f>
        <v>1709</v>
      </c>
      <c r="AO136" s="29">
        <f>VLOOKUP(Table1[[#This Row],[SEG KEY LY]],'15Dec24_LY'!$A$1:$M$784,7,FALSE)</f>
        <v>1378</v>
      </c>
      <c r="AP136" s="29">
        <f>VLOOKUP(Table1[[#This Row],[SEG KEY]],'08Dec24_TY'!$A$1:$M$786,7,FALSE)</f>
        <v>1491</v>
      </c>
      <c r="AQ136" s="29">
        <f>VLOOKUP(Table1[[#This Row],[SEG KEY LY]],'08Dec24_LY'!$A$1:$M$784,7,FALSE)</f>
        <v>1184</v>
      </c>
      <c r="AR136" s="29">
        <f>VLOOKUP(Table1[[#This Row],[SEG KEY]],'01Dec24_TY'!$A$1:$M$786,7,FALSE)</f>
        <v>1283</v>
      </c>
      <c r="AS136" s="29">
        <f>VLOOKUP(Table1[[#This Row],[SEG KEY LY]],'01Dec24_LY'!$A$1:$M$784,7,FALSE)</f>
        <v>983</v>
      </c>
      <c r="AT136" s="29">
        <f>VLOOKUP(Table1[[#This Row],[SEG KEY]],'24Nov24_TY'!$A$1:$M$786,7,FALSE)</f>
        <v>1117</v>
      </c>
      <c r="AU136" s="29">
        <f>VLOOKUP(Table1[[#This Row],[SEG KEY LY]],'24Nov24_LY'!$A$1:$M$784,7,FALSE)</f>
        <v>855</v>
      </c>
      <c r="AV136" s="29">
        <f>VLOOKUP(Table1[[#This Row],[SEG KEY]],'17Nov24_TY'!$A$1:$M$786,7,FALSE)</f>
        <v>964</v>
      </c>
      <c r="AW136" s="29">
        <f>VLOOKUP(Table1[[#This Row],[SEG KEY LY]],'17Nov24_LY'!$A$1:$M$784,7,FALSE)</f>
        <v>732</v>
      </c>
      <c r="AX136" s="29">
        <f>VLOOKUP(Table1[[#This Row],[SEG KEY]],'10Nov24_TY   '!$A$1:$K$786,7,FALSE)</f>
        <v>832</v>
      </c>
      <c r="AY136" s="29">
        <f>VLOOKUP(Table1[[#This Row],[SEG KEY LY]],'10Nov24_LY   '!$A$1:$J$784,7,FALSE)</f>
        <v>661</v>
      </c>
      <c r="AZ136" s="29">
        <f>IFERROR(VLOOKUP(Table1[[#This Row],[SEG KEY]],'03Nov24_TY   '!$A$1:$J$786,7,FALSE),0)</f>
        <v>702</v>
      </c>
      <c r="BA136" s="29">
        <f>IFERROR(VLOOKUP(Table1[[#This Row],[SEG KEY LY]],'03Nov24_LY    '!$A$1:$J$784,7,FALSE),0)</f>
        <v>594</v>
      </c>
    </row>
    <row r="137" spans="1:53" x14ac:dyDescent="0.25">
      <c r="A137" s="52" t="str">
        <f>Table1[[#This Row],[FROM_CITY]]&amp;Table1[[#This Row],[TO_CITY]]&amp;Table1[[#This Row],[Month]]</f>
        <v>AUHCMBFeb-2025</v>
      </c>
      <c r="B137" s="52" t="str">
        <f>Table1[[#This Row],[FROM_CITY]]&amp;Table1[[#This Row],[TO_CITY]]&amp;Table1[[#This Row],[MonthM_LY]]</f>
        <v>AUHCMBFeb-2024</v>
      </c>
      <c r="C137" s="44" t="s">
        <v>198</v>
      </c>
      <c r="D137" s="2">
        <v>2025</v>
      </c>
      <c r="E137" s="2" t="s">
        <v>197</v>
      </c>
      <c r="F137" t="s">
        <v>9</v>
      </c>
      <c r="G137" s="2" t="s">
        <v>10</v>
      </c>
      <c r="H137" t="s">
        <v>11</v>
      </c>
      <c r="I137">
        <v>199</v>
      </c>
      <c r="J137">
        <v>33450.469999999994</v>
      </c>
      <c r="K137" s="29">
        <f>VLOOKUP(Table1[[#This Row],[SEG KEY]],'29Dec24_TY  '!$A$1:$M$786,11,FALSE)</f>
        <v>665456</v>
      </c>
      <c r="L137" s="29">
        <f>VLOOKUP(Table1[[#This Row],[SEG KEY LY]],'29Dec24_LY'!$A$1:$M$784,11,FALSE)</f>
        <v>1193808</v>
      </c>
      <c r="M137" s="55">
        <f>VLOOKUP(Table1[[#This Row],[SEG KEY]],'29Dec24_TY  '!$A$1:$M$786,12,FALSE)</f>
        <v>5.0266989853574084E-2</v>
      </c>
      <c r="N137" s="55">
        <f>VLOOKUP(Table1[[#This Row],[SEG KEY LY]],'29Dec24_LY'!$A$1:$M$784,12,FALSE)</f>
        <v>9.4393637837910258E-2</v>
      </c>
      <c r="O137" s="29">
        <f>IFERROR(VLOOKUP(Table1[[#This Row],[SEG KEY LY]],'LY AVG FARE ACT'!$A$1:$G$5000,5,FALSE),0)</f>
        <v>2100</v>
      </c>
      <c r="P137" s="29">
        <f>IFERROR(VLOOKUP(Table1[[#This Row],[SEG KEY LY]],'LY AVG FARE ACT'!$A$1:$F$5000,6,FALSE),0)</f>
        <v>489549.40376827226</v>
      </c>
      <c r="Q137" s="29">
        <f>IFERROR(VLOOKUP(Table1[[#This Row],[SEG KEY LY]],'LY AVG FARE ACT'!$A$1:$G$5000,7,FALSE),0)</f>
        <v>233.11876369917726</v>
      </c>
      <c r="R137" s="47">
        <f>VLOOKUP(Table1[[#This Row],[SEG KEY]],'29Dec24_TY  '!$A$1:$M$786,13,FALSE)</f>
        <v>168.09281407035172</v>
      </c>
      <c r="S137" s="47">
        <f>VLOOKUP(Table1[[#This Row],[SEG KEY LY]],'29Dec24_LY'!$A$1:$M$784,13,FALSE)</f>
        <v>315.65232492997188</v>
      </c>
      <c r="T137" s="29">
        <f>VLOOKUP(Table1[[#This Row],[SEG KEY]],'22Dec24_TY '!$A$1:$M$786,13,FALSE)</f>
        <v>181.76076923076926</v>
      </c>
      <c r="U137" s="29">
        <f>VLOOKUP(Table1[[#This Row],[SEG KEY LY]],'22Dec24_LY '!$A$2:$M$784,13,FALSE)</f>
        <v>319.49035714285714</v>
      </c>
      <c r="V137" s="29">
        <f>VLOOKUP(Table1[[#This Row],[SEG KEY]],'15Dec24_TY'!$A$1:$M$786,13,FALSE)</f>
        <v>187.36370689655175</v>
      </c>
      <c r="W137" s="29">
        <f>VLOOKUP(Table1[[#This Row],[SEG KEY LY]],'15Dec24_LY'!$A$1:$M$784,13,FALSE)</f>
        <v>317.36423357664222</v>
      </c>
      <c r="X137" s="29">
        <f>VLOOKUP(Table1[[#This Row],[SEG KEY]],'08Dec24_TY'!$A$1:$M$786,13,FALSE)</f>
        <v>198.59662790697675</v>
      </c>
      <c r="Y137" s="29">
        <f>VLOOKUP(Table1[[#This Row],[SEG KEY LY]],'08Dec24_LY'!$A$1:$M$784,13,FALSE)</f>
        <v>314.82404958677688</v>
      </c>
      <c r="Z137" s="29">
        <f>VLOOKUP(Table1[[#This Row],[SEG KEY]],'01Dec24_TY'!$A$1:$M$786,13,FALSE)</f>
        <v>212.95968253968257</v>
      </c>
      <c r="AA137" s="29">
        <f>VLOOKUP(Table1[[#This Row],[SEG KEY LY]],'01Dec24_LY'!$A$1:$M$784,13,FALSE)</f>
        <v>312.91530516431931</v>
      </c>
      <c r="AB137" s="29">
        <f>VLOOKUP(Table1[[#This Row],[SEG KEY]],'24Nov24_TY'!$A$1:$M$786,13,FALSE)</f>
        <v>217.77647058823533</v>
      </c>
      <c r="AC137" s="29">
        <f>VLOOKUP(Table1[[#This Row],[SEG KEY LY]],'24Nov24_LY'!$A$1:$M$784,13,FALSE)</f>
        <v>314.09309392265186</v>
      </c>
      <c r="AD137" s="29">
        <f>VLOOKUP(Table1[[#This Row],[SEG KEY]],'17Nov24_TY'!$A$1:$M$786,13,FALSE)</f>
        <v>217.77647058823533</v>
      </c>
      <c r="AE137" s="29">
        <f>VLOOKUP(Table1[[#This Row],[SEG KEY LY]],'17Nov24_LY'!$A$1:$M$784,13,FALSE)</f>
        <v>311.45081632653068</v>
      </c>
      <c r="AF137" s="29">
        <f>VLOOKUP(Table1[[#This Row],[SEG KEY]],'10Nov24_TY   '!$A$1:$M$786,13,FALSE)</f>
        <v>219.37300000000002</v>
      </c>
      <c r="AG137" s="29">
        <f>VLOOKUP(Table1[[#This Row],[SEG KEY LY]],'10Nov24_LY   '!$A$1:$M$784,13,FALSE)</f>
        <v>313.12097744360904</v>
      </c>
      <c r="AH137" s="29">
        <f>IFERROR(VLOOKUP(Table1[[#This Row],[SEG KEY]],'03Nov24_TY   '!A265:M1050,13,FALSE),0)</f>
        <v>232.74705882352941</v>
      </c>
      <c r="AI137" s="29">
        <f>IFERROR(VLOOKUP(Table1[[#This Row],[SEG KEY LY]],'03Nov24_LY    '!$A$1:$M$784,13,FALSE),0)</f>
        <v>318.84946902654872</v>
      </c>
      <c r="AJ137" s="47">
        <f>VLOOKUP(Table1[[#This Row],[SEG KEY]],'29Dec24_TY  '!$A$1:$M$786,7,FALSE)</f>
        <v>199</v>
      </c>
      <c r="AK137" s="47">
        <f>VLOOKUP(Table1[[#This Row],[SEG KEY LY]],'29Dec24_LY'!$A$1:$M$784,7,FALSE)</f>
        <v>357</v>
      </c>
      <c r="AL137" s="29">
        <f>VLOOKUP(Table1[[#This Row],[SEG KEY]],'22Dec24_TY '!$A$1:$M$786,7,FALSE)</f>
        <v>143</v>
      </c>
      <c r="AM137" s="29">
        <f>VLOOKUP(Table1[[#This Row],[SEG KEY LY]],'22Dec24_LY '!$A$1:$M$486,7,FALSE)</f>
        <v>308</v>
      </c>
      <c r="AN137" s="29">
        <f>VLOOKUP(Table1[[#This Row],[SEG KEY]],'15Dec24_TY'!$A$1:$M$786,7,FALSE)</f>
        <v>116</v>
      </c>
      <c r="AO137" s="29">
        <f>VLOOKUP(Table1[[#This Row],[SEG KEY LY]],'15Dec24_LY'!$A$1:$M$784,7,FALSE)</f>
        <v>274</v>
      </c>
      <c r="AP137" s="29">
        <f>VLOOKUP(Table1[[#This Row],[SEG KEY]],'08Dec24_TY'!$A$1:$M$786,7,FALSE)</f>
        <v>86</v>
      </c>
      <c r="AQ137" s="29">
        <f>VLOOKUP(Table1[[#This Row],[SEG KEY LY]],'08Dec24_LY'!$A$1:$M$784,7,FALSE)</f>
        <v>242</v>
      </c>
      <c r="AR137" s="29">
        <f>VLOOKUP(Table1[[#This Row],[SEG KEY]],'01Dec24_TY'!$A$1:$M$786,7,FALSE)</f>
        <v>63</v>
      </c>
      <c r="AS137" s="29">
        <f>VLOOKUP(Table1[[#This Row],[SEG KEY LY]],'01Dec24_LY'!$A$1:$M$784,7,FALSE)</f>
        <v>213</v>
      </c>
      <c r="AT137" s="29">
        <f>VLOOKUP(Table1[[#This Row],[SEG KEY]],'24Nov24_TY'!$A$1:$M$786,7,FALSE)</f>
        <v>51</v>
      </c>
      <c r="AU137" s="29">
        <f>VLOOKUP(Table1[[#This Row],[SEG KEY LY]],'24Nov24_LY'!$A$1:$M$784,7,FALSE)</f>
        <v>181</v>
      </c>
      <c r="AV137" s="29">
        <f>VLOOKUP(Table1[[#This Row],[SEG KEY]],'17Nov24_TY'!$A$1:$M$786,7,FALSE)</f>
        <v>51</v>
      </c>
      <c r="AW137" s="29">
        <f>VLOOKUP(Table1[[#This Row],[SEG KEY LY]],'17Nov24_LY'!$A$1:$M$784,7,FALSE)</f>
        <v>147</v>
      </c>
      <c r="AX137" s="29">
        <f>VLOOKUP(Table1[[#This Row],[SEG KEY]],'10Nov24_TY   '!$A$1:$K$786,7,FALSE)</f>
        <v>50</v>
      </c>
      <c r="AY137" s="29">
        <f>VLOOKUP(Table1[[#This Row],[SEG KEY LY]],'10Nov24_LY   '!$A$1:$J$784,7,FALSE)</f>
        <v>133</v>
      </c>
      <c r="AZ137" s="29">
        <f>IFERROR(VLOOKUP(Table1[[#This Row],[SEG KEY]],'03Nov24_TY   '!$A$1:$J$786,7,FALSE),0)</f>
        <v>34</v>
      </c>
      <c r="BA137" s="29">
        <f>IFERROR(VLOOKUP(Table1[[#This Row],[SEG KEY LY]],'03Nov24_LY    '!$A$1:$J$784,7,FALSE),0)</f>
        <v>113</v>
      </c>
    </row>
    <row r="138" spans="1:53" x14ac:dyDescent="0.25">
      <c r="A138" s="52" t="str">
        <f>Table1[[#This Row],[FROM_CITY]]&amp;Table1[[#This Row],[TO_CITY]]&amp;Table1[[#This Row],[Month]]</f>
        <v>BKKCMBFeb-2025</v>
      </c>
      <c r="B138" s="52" t="str">
        <f>Table1[[#This Row],[FROM_CITY]]&amp;Table1[[#This Row],[TO_CITY]]&amp;Table1[[#This Row],[MonthM_LY]]</f>
        <v>BKKCMBFeb-2024</v>
      </c>
      <c r="C138" s="44" t="s">
        <v>198</v>
      </c>
      <c r="D138" s="2">
        <v>2025</v>
      </c>
      <c r="E138" s="2" t="s">
        <v>197</v>
      </c>
      <c r="F138" t="s">
        <v>12</v>
      </c>
      <c r="G138" s="2" t="s">
        <v>10</v>
      </c>
      <c r="H138" t="s">
        <v>13</v>
      </c>
      <c r="I138">
        <v>997</v>
      </c>
      <c r="J138">
        <v>172291.07000000007</v>
      </c>
      <c r="K138" s="29">
        <f>VLOOKUP(Table1[[#This Row],[SEG KEY]],'29Dec24_TY  '!$A$1:$M$786,11,FALSE)</f>
        <v>2377845</v>
      </c>
      <c r="L138" s="29">
        <f>VLOOKUP(Table1[[#This Row],[SEG KEY LY]],'29Dec24_LY'!$A$1:$M$784,11,FALSE)</f>
        <v>3124350</v>
      </c>
      <c r="M138" s="55">
        <f>VLOOKUP(Table1[[#This Row],[SEG KEY]],'29Dec24_TY  '!$A$1:$M$786,12,FALSE)</f>
        <v>7.2456812786367522E-2</v>
      </c>
      <c r="N138" s="55">
        <f>VLOOKUP(Table1[[#This Row],[SEG KEY LY]],'29Dec24_LY'!$A$1:$M$784,12,FALSE)</f>
        <v>7.4546305631571316E-2</v>
      </c>
      <c r="O138" s="29">
        <f>IFERROR(VLOOKUP(Table1[[#This Row],[SEG KEY LY]],'LY AVG FARE ACT'!$A$1:$G$5000,5,FALSE),0)</f>
        <v>5626</v>
      </c>
      <c r="P138" s="29">
        <f>IFERROR(VLOOKUP(Table1[[#This Row],[SEG KEY LY]],'LY AVG FARE ACT'!$A$1:$F$5000,6,FALSE),0)</f>
        <v>1097016.6213414655</v>
      </c>
      <c r="Q138" s="29">
        <f>IFERROR(VLOOKUP(Table1[[#This Row],[SEG KEY LY]],'LY AVG FARE ACT'!$A$1:$G$5000,7,FALSE),0)</f>
        <v>194.99051214743432</v>
      </c>
      <c r="R138" s="47">
        <f>VLOOKUP(Table1[[#This Row],[SEG KEY]],'29Dec24_TY  '!$A$1:$M$786,13,FALSE)</f>
        <v>172.80949849548654</v>
      </c>
      <c r="S138" s="47">
        <f>VLOOKUP(Table1[[#This Row],[SEG KEY LY]],'29Dec24_LY'!$A$1:$M$784,13,FALSE)</f>
        <v>177.79293893129761</v>
      </c>
      <c r="T138" s="29">
        <f>VLOOKUP(Table1[[#This Row],[SEG KEY]],'22Dec24_TY '!$A$1:$M$786,13,FALSE)</f>
        <v>173.16861988304103</v>
      </c>
      <c r="U138" s="29">
        <f>VLOOKUP(Table1[[#This Row],[SEG KEY LY]],'22Dec24_LY '!$A$2:$M$784,13,FALSE)</f>
        <v>180.85482668977468</v>
      </c>
      <c r="V138" s="29">
        <f>VLOOKUP(Table1[[#This Row],[SEG KEY]],'15Dec24_TY'!$A$1:$M$786,13,FALSE)</f>
        <v>174.47641160949874</v>
      </c>
      <c r="W138" s="29">
        <f>VLOOKUP(Table1[[#This Row],[SEG KEY LY]],'15Dec24_LY'!$A$1:$M$784,13,FALSE)</f>
        <v>177.90838021338502</v>
      </c>
      <c r="X138" s="29">
        <f>VLOOKUP(Table1[[#This Row],[SEG KEY]],'08Dec24_TY'!$A$1:$M$786,13,FALSE)</f>
        <v>176.23512012012017</v>
      </c>
      <c r="Y138" s="29">
        <f>VLOOKUP(Table1[[#This Row],[SEG KEY LY]],'08Dec24_LY'!$A$1:$M$784,13,FALSE)</f>
        <v>172.30084782608682</v>
      </c>
      <c r="Z138" s="29">
        <f>VLOOKUP(Table1[[#This Row],[SEG KEY]],'01Dec24_TY'!$A$1:$M$786,13,FALSE)</f>
        <v>180.85657986111116</v>
      </c>
      <c r="AA138" s="29">
        <f>VLOOKUP(Table1[[#This Row],[SEG KEY LY]],'01Dec24_LY'!$A$1:$M$784,13,FALSE)</f>
        <v>172.66382494004782</v>
      </c>
      <c r="AB138" s="29">
        <f>VLOOKUP(Table1[[#This Row],[SEG KEY]],'24Nov24_TY'!$A$1:$M$786,13,FALSE)</f>
        <v>183.37766990291263</v>
      </c>
      <c r="AC138" s="29">
        <f>VLOOKUP(Table1[[#This Row],[SEG KEY LY]],'24Nov24_LY'!$A$1:$M$784,13,FALSE)</f>
        <v>171.03587234042556</v>
      </c>
      <c r="AD138" s="29">
        <f>VLOOKUP(Table1[[#This Row],[SEG KEY]],'17Nov24_TY'!$A$1:$M$786,13,FALSE)</f>
        <v>182.79832951945082</v>
      </c>
      <c r="AE138" s="29">
        <f>VLOOKUP(Table1[[#This Row],[SEG KEY LY]],'17Nov24_LY'!$A$1:$M$784,13,FALSE)</f>
        <v>174.12856152513007</v>
      </c>
      <c r="AF138" s="29">
        <f>VLOOKUP(Table1[[#This Row],[SEG KEY]],'10Nov24_TY   '!$A$1:$M$786,13,FALSE)</f>
        <v>181.47873762376238</v>
      </c>
      <c r="AG138" s="29">
        <f>VLOOKUP(Table1[[#This Row],[SEG KEY LY]],'10Nov24_LY   '!$A$1:$M$784,13,FALSE)</f>
        <v>175.00386407766996</v>
      </c>
      <c r="AH138" s="29">
        <f>IFERROR(VLOOKUP(Table1[[#This Row],[SEG KEY]],'03Nov24_TY   '!A266:M1051,13,FALSE),0)</f>
        <v>188.73879365079372</v>
      </c>
      <c r="AI138" s="29">
        <f>IFERROR(VLOOKUP(Table1[[#This Row],[SEG KEY LY]],'03Nov24_LY    '!$A$1:$M$784,13,FALSE),0)</f>
        <v>176.54031674208153</v>
      </c>
      <c r="AJ138" s="47">
        <f>VLOOKUP(Table1[[#This Row],[SEG KEY]],'29Dec24_TY  '!$A$1:$M$786,7,FALSE)</f>
        <v>997</v>
      </c>
      <c r="AK138" s="47">
        <f>VLOOKUP(Table1[[#This Row],[SEG KEY LY]],'29Dec24_LY'!$A$1:$M$784,7,FALSE)</f>
        <v>1310</v>
      </c>
      <c r="AL138" s="29">
        <f>VLOOKUP(Table1[[#This Row],[SEG KEY]],'22Dec24_TY '!$A$1:$M$786,7,FALSE)</f>
        <v>855</v>
      </c>
      <c r="AM138" s="29">
        <f>VLOOKUP(Table1[[#This Row],[SEG KEY LY]],'22Dec24_LY '!$A$1:$M$486,7,FALSE)</f>
        <v>1154</v>
      </c>
      <c r="AN138" s="29">
        <f>VLOOKUP(Table1[[#This Row],[SEG KEY]],'15Dec24_TY'!$A$1:$M$786,7,FALSE)</f>
        <v>758</v>
      </c>
      <c r="AO138" s="29">
        <f>VLOOKUP(Table1[[#This Row],[SEG KEY LY]],'15Dec24_LY'!$A$1:$M$784,7,FALSE)</f>
        <v>1031</v>
      </c>
      <c r="AP138" s="29">
        <f>VLOOKUP(Table1[[#This Row],[SEG KEY]],'08Dec24_TY'!$A$1:$M$786,7,FALSE)</f>
        <v>666</v>
      </c>
      <c r="AQ138" s="29">
        <f>VLOOKUP(Table1[[#This Row],[SEG KEY LY]],'08Dec24_LY'!$A$1:$M$784,7,FALSE)</f>
        <v>920</v>
      </c>
      <c r="AR138" s="29">
        <f>VLOOKUP(Table1[[#This Row],[SEG KEY]],'01Dec24_TY'!$A$1:$M$786,7,FALSE)</f>
        <v>576</v>
      </c>
      <c r="AS138" s="29">
        <f>VLOOKUP(Table1[[#This Row],[SEG KEY LY]],'01Dec24_LY'!$A$1:$M$784,7,FALSE)</f>
        <v>834</v>
      </c>
      <c r="AT138" s="29">
        <f>VLOOKUP(Table1[[#This Row],[SEG KEY]],'24Nov24_TY'!$A$1:$M$786,7,FALSE)</f>
        <v>515</v>
      </c>
      <c r="AU138" s="29">
        <f>VLOOKUP(Table1[[#This Row],[SEG KEY LY]],'24Nov24_LY'!$A$1:$M$784,7,FALSE)</f>
        <v>705</v>
      </c>
      <c r="AV138" s="29">
        <f>VLOOKUP(Table1[[#This Row],[SEG KEY]],'17Nov24_TY'!$A$1:$M$786,7,FALSE)</f>
        <v>437</v>
      </c>
      <c r="AW138" s="29">
        <f>VLOOKUP(Table1[[#This Row],[SEG KEY LY]],'17Nov24_LY'!$A$1:$M$784,7,FALSE)</f>
        <v>577</v>
      </c>
      <c r="AX138" s="29">
        <f>VLOOKUP(Table1[[#This Row],[SEG KEY]],'10Nov24_TY   '!$A$1:$K$786,7,FALSE)</f>
        <v>404</v>
      </c>
      <c r="AY138" s="29">
        <f>VLOOKUP(Table1[[#This Row],[SEG KEY LY]],'10Nov24_LY   '!$A$1:$J$784,7,FALSE)</f>
        <v>515</v>
      </c>
      <c r="AZ138" s="29">
        <f>IFERROR(VLOOKUP(Table1[[#This Row],[SEG KEY]],'03Nov24_TY   '!$A$1:$J$786,7,FALSE),0)</f>
        <v>315</v>
      </c>
      <c r="BA138" s="29">
        <f>IFERROR(VLOOKUP(Table1[[#This Row],[SEG KEY LY]],'03Nov24_LY    '!$A$1:$J$784,7,FALSE),0)</f>
        <v>442</v>
      </c>
    </row>
    <row r="139" spans="1:53" x14ac:dyDescent="0.25">
      <c r="A139" s="52" t="str">
        <f>Table1[[#This Row],[FROM_CITY]]&amp;Table1[[#This Row],[TO_CITY]]&amp;Table1[[#This Row],[Month]]</f>
        <v>BLRCMBFeb-2025</v>
      </c>
      <c r="B139" s="52" t="str">
        <f>Table1[[#This Row],[FROM_CITY]]&amp;Table1[[#This Row],[TO_CITY]]&amp;Table1[[#This Row],[MonthM_LY]]</f>
        <v>BLRCMBFeb-2024</v>
      </c>
      <c r="C139" s="44" t="s">
        <v>198</v>
      </c>
      <c r="D139" s="2">
        <v>2025</v>
      </c>
      <c r="E139" s="2" t="s">
        <v>197</v>
      </c>
      <c r="F139" t="s">
        <v>14</v>
      </c>
      <c r="G139" s="2" t="s">
        <v>10</v>
      </c>
      <c r="H139" t="s">
        <v>15</v>
      </c>
      <c r="I139">
        <v>476</v>
      </c>
      <c r="J139">
        <v>39394.979999999974</v>
      </c>
      <c r="K139" s="29">
        <f>VLOOKUP(Table1[[#This Row],[SEG KEY]],'29Dec24_TY  '!$A$1:$M$786,11,FALSE)</f>
        <v>340340</v>
      </c>
      <c r="L139" s="29">
        <f>VLOOKUP(Table1[[#This Row],[SEG KEY LY]],'29Dec24_LY'!$A$1:$M$784,11,FALSE)</f>
        <v>408265</v>
      </c>
      <c r="M139" s="55">
        <f>VLOOKUP(Table1[[#This Row],[SEG KEY]],'29Dec24_TY  '!$A$1:$M$786,12,FALSE)</f>
        <v>0.11575183639889515</v>
      </c>
      <c r="N139" s="55">
        <f>VLOOKUP(Table1[[#This Row],[SEG KEY LY]],'29Dec24_LY'!$A$1:$M$784,12,FALSE)</f>
        <v>0.10157728436187281</v>
      </c>
      <c r="O139" s="29">
        <f>IFERROR(VLOOKUP(Table1[[#This Row],[SEG KEY LY]],'LY AVG FARE ACT'!$A$1:$G$5000,5,FALSE),0)</f>
        <v>3874</v>
      </c>
      <c r="P139" s="29">
        <f>IFERROR(VLOOKUP(Table1[[#This Row],[SEG KEY LY]],'LY AVG FARE ACT'!$A$1:$F$5000,6,FALSE),0)</f>
        <v>438549.07077920804</v>
      </c>
      <c r="Q139" s="29">
        <f>IFERROR(VLOOKUP(Table1[[#This Row],[SEG KEY LY]],'LY AVG FARE ACT'!$A$1:$G$5000,7,FALSE),0)</f>
        <v>113.20316747011049</v>
      </c>
      <c r="R139" s="47">
        <f>VLOOKUP(Table1[[#This Row],[SEG KEY]],'29Dec24_TY  '!$A$1:$M$786,13,FALSE)</f>
        <v>82.762563025210028</v>
      </c>
      <c r="S139" s="47">
        <f>VLOOKUP(Table1[[#This Row],[SEG KEY LY]],'29Dec24_LY'!$A$1:$M$784,13,FALSE)</f>
        <v>72.627758318739069</v>
      </c>
      <c r="T139" s="29">
        <f>VLOOKUP(Table1[[#This Row],[SEG KEY]],'22Dec24_TY '!$A$1:$M$786,13,FALSE)</f>
        <v>82.829054726368142</v>
      </c>
      <c r="U139" s="29">
        <f>VLOOKUP(Table1[[#This Row],[SEG KEY LY]],'22Dec24_LY '!$A$2:$M$784,13,FALSE)</f>
        <v>70.451229838709637</v>
      </c>
      <c r="V139" s="29">
        <f>VLOOKUP(Table1[[#This Row],[SEG KEY]],'15Dec24_TY'!$A$1:$M$786,13,FALSE)</f>
        <v>79.77374213836481</v>
      </c>
      <c r="W139" s="29">
        <f>VLOOKUP(Table1[[#This Row],[SEG KEY LY]],'15Dec24_LY'!$A$1:$M$784,13,FALSE)</f>
        <v>68.369977375565639</v>
      </c>
      <c r="X139" s="29">
        <f>VLOOKUP(Table1[[#This Row],[SEG KEY]],'08Dec24_TY'!$A$1:$M$786,13,FALSE)</f>
        <v>74.151033057851251</v>
      </c>
      <c r="Y139" s="29">
        <f>VLOOKUP(Table1[[#This Row],[SEG KEY LY]],'08Dec24_LY'!$A$1:$M$784,13,FALSE)</f>
        <v>66.279777777777781</v>
      </c>
      <c r="Z139" s="29">
        <f>VLOOKUP(Table1[[#This Row],[SEG KEY]],'01Dec24_TY'!$A$1:$M$786,13,FALSE)</f>
        <v>74.106666666666655</v>
      </c>
      <c r="AA139" s="29">
        <f>VLOOKUP(Table1[[#This Row],[SEG KEY LY]],'01Dec24_LY'!$A$1:$M$784,13,FALSE)</f>
        <v>65.565230263157886</v>
      </c>
      <c r="AB139" s="29">
        <f>VLOOKUP(Table1[[#This Row],[SEG KEY]],'24Nov24_TY'!$A$1:$M$786,13,FALSE)</f>
        <v>74.210896226415059</v>
      </c>
      <c r="AC139" s="29">
        <f>VLOOKUP(Table1[[#This Row],[SEG KEY LY]],'24Nov24_LY'!$A$1:$M$784,13,FALSE)</f>
        <v>65.419511278195472</v>
      </c>
      <c r="AD139" s="29">
        <f>VLOOKUP(Table1[[#This Row],[SEG KEY]],'17Nov24_TY'!$A$1:$M$786,13,FALSE)</f>
        <v>74.780877192982402</v>
      </c>
      <c r="AE139" s="29">
        <f>VLOOKUP(Table1[[#This Row],[SEG KEY LY]],'17Nov24_LY'!$A$1:$M$784,13,FALSE)</f>
        <v>64.120399999999975</v>
      </c>
      <c r="AF139" s="29">
        <f>VLOOKUP(Table1[[#This Row],[SEG KEY]],'10Nov24_TY   '!$A$1:$M$786,13,FALSE)</f>
        <v>73.59917241379307</v>
      </c>
      <c r="AG139" s="29">
        <f>VLOOKUP(Table1[[#This Row],[SEG KEY LY]],'10Nov24_LY   '!$A$1:$M$784,13,FALSE)</f>
        <v>63.981842105263127</v>
      </c>
      <c r="AH139" s="29">
        <f>IFERROR(VLOOKUP(Table1[[#This Row],[SEG KEY]],'03Nov24_TY   '!A267:M1052,13,FALSE),0)</f>
        <v>74.093793103448249</v>
      </c>
      <c r="AI139" s="29">
        <f>IFERROR(VLOOKUP(Table1[[#This Row],[SEG KEY LY]],'03Nov24_LY    '!$A$1:$M$784,13,FALSE),0)</f>
        <v>65.258499999999984</v>
      </c>
      <c r="AJ139" s="47">
        <f>VLOOKUP(Table1[[#This Row],[SEG KEY]],'29Dec24_TY  '!$A$1:$M$786,7,FALSE)</f>
        <v>476</v>
      </c>
      <c r="AK139" s="47">
        <f>VLOOKUP(Table1[[#This Row],[SEG KEY LY]],'29Dec24_LY'!$A$1:$M$784,7,FALSE)</f>
        <v>571</v>
      </c>
      <c r="AL139" s="29">
        <f>VLOOKUP(Table1[[#This Row],[SEG KEY]],'22Dec24_TY '!$A$1:$M$786,7,FALSE)</f>
        <v>402</v>
      </c>
      <c r="AM139" s="29">
        <f>VLOOKUP(Table1[[#This Row],[SEG KEY LY]],'22Dec24_LY '!$A$1:$M$486,7,FALSE)</f>
        <v>496</v>
      </c>
      <c r="AN139" s="29">
        <f>VLOOKUP(Table1[[#This Row],[SEG KEY]],'15Dec24_TY'!$A$1:$M$786,7,FALSE)</f>
        <v>318</v>
      </c>
      <c r="AO139" s="29">
        <f>VLOOKUP(Table1[[#This Row],[SEG KEY LY]],'15Dec24_LY'!$A$1:$M$784,7,FALSE)</f>
        <v>442</v>
      </c>
      <c r="AP139" s="29">
        <f>VLOOKUP(Table1[[#This Row],[SEG KEY]],'08Dec24_TY'!$A$1:$M$786,7,FALSE)</f>
        <v>242</v>
      </c>
      <c r="AQ139" s="29">
        <f>VLOOKUP(Table1[[#This Row],[SEG KEY LY]],'08Dec24_LY'!$A$1:$M$784,7,FALSE)</f>
        <v>360</v>
      </c>
      <c r="AR139" s="29">
        <f>VLOOKUP(Table1[[#This Row],[SEG KEY]],'01Dec24_TY'!$A$1:$M$786,7,FALSE)</f>
        <v>225</v>
      </c>
      <c r="AS139" s="29">
        <f>VLOOKUP(Table1[[#This Row],[SEG KEY LY]],'01Dec24_LY'!$A$1:$M$784,7,FALSE)</f>
        <v>304</v>
      </c>
      <c r="AT139" s="29">
        <f>VLOOKUP(Table1[[#This Row],[SEG KEY]],'24Nov24_TY'!$A$1:$M$786,7,FALSE)</f>
        <v>212</v>
      </c>
      <c r="AU139" s="29">
        <f>VLOOKUP(Table1[[#This Row],[SEG KEY LY]],'24Nov24_LY'!$A$1:$M$784,7,FALSE)</f>
        <v>266</v>
      </c>
      <c r="AV139" s="29">
        <f>VLOOKUP(Table1[[#This Row],[SEG KEY]],'17Nov24_TY'!$A$1:$M$786,7,FALSE)</f>
        <v>171</v>
      </c>
      <c r="AW139" s="29">
        <f>VLOOKUP(Table1[[#This Row],[SEG KEY LY]],'17Nov24_LY'!$A$1:$M$784,7,FALSE)</f>
        <v>225</v>
      </c>
      <c r="AX139" s="29">
        <f>VLOOKUP(Table1[[#This Row],[SEG KEY]],'10Nov24_TY   '!$A$1:$K$786,7,FALSE)</f>
        <v>145</v>
      </c>
      <c r="AY139" s="29">
        <f>VLOOKUP(Table1[[#This Row],[SEG KEY LY]],'10Nov24_LY   '!$A$1:$J$784,7,FALSE)</f>
        <v>190</v>
      </c>
      <c r="AZ139" s="29">
        <f>IFERROR(VLOOKUP(Table1[[#This Row],[SEG KEY]],'03Nov24_TY   '!$A$1:$J$786,7,FALSE),0)</f>
        <v>116</v>
      </c>
      <c r="BA139" s="29">
        <f>IFERROR(VLOOKUP(Table1[[#This Row],[SEG KEY LY]],'03Nov24_LY    '!$A$1:$J$784,7,FALSE),0)</f>
        <v>160</v>
      </c>
    </row>
    <row r="140" spans="1:53" x14ac:dyDescent="0.25">
      <c r="A140" s="52" t="str">
        <f>Table1[[#This Row],[FROM_CITY]]&amp;Table1[[#This Row],[TO_CITY]]&amp;Table1[[#This Row],[Month]]</f>
        <v>BOMCMBFeb-2025</v>
      </c>
      <c r="B140" s="52" t="str">
        <f>Table1[[#This Row],[FROM_CITY]]&amp;Table1[[#This Row],[TO_CITY]]&amp;Table1[[#This Row],[MonthM_LY]]</f>
        <v>BOMCMBFeb-2024</v>
      </c>
      <c r="C140" s="44" t="s">
        <v>198</v>
      </c>
      <c r="D140" s="2">
        <v>2025</v>
      </c>
      <c r="E140" s="2" t="s">
        <v>197</v>
      </c>
      <c r="F140" t="s">
        <v>16</v>
      </c>
      <c r="G140" s="2" t="s">
        <v>10</v>
      </c>
      <c r="H140" t="s">
        <v>15</v>
      </c>
      <c r="I140">
        <v>967</v>
      </c>
      <c r="J140">
        <v>106513.78000000001</v>
      </c>
      <c r="K140" s="29">
        <f>VLOOKUP(Table1[[#This Row],[SEG KEY]],'29Dec24_TY  '!$A$1:$M$786,11,FALSE)</f>
        <v>1497883</v>
      </c>
      <c r="L140" s="29">
        <f>VLOOKUP(Table1[[#This Row],[SEG KEY LY]],'29Dec24_LY'!$A$1:$M$784,11,FALSE)</f>
        <v>1141613</v>
      </c>
      <c r="M140" s="55">
        <f>VLOOKUP(Table1[[#This Row],[SEG KEY]],'29Dec24_TY  '!$A$1:$M$786,12,FALSE)</f>
        <v>7.1109545939168822E-2</v>
      </c>
      <c r="N140" s="55">
        <f>VLOOKUP(Table1[[#This Row],[SEG KEY LY]],'29Dec24_LY'!$A$1:$M$784,12,FALSE)</f>
        <v>7.6270610092912416E-2</v>
      </c>
      <c r="O140" s="29">
        <f>IFERROR(VLOOKUP(Table1[[#This Row],[SEG KEY LY]],'LY AVG FARE ACT'!$A$1:$G$5000,5,FALSE),0)</f>
        <v>6197</v>
      </c>
      <c r="P140" s="29">
        <f>IFERROR(VLOOKUP(Table1[[#This Row],[SEG KEY LY]],'LY AVG FARE ACT'!$A$1:$F$5000,6,FALSE),0)</f>
        <v>988791.48683370929</v>
      </c>
      <c r="Q140" s="29">
        <f>IFERROR(VLOOKUP(Table1[[#This Row],[SEG KEY LY]],'LY AVG FARE ACT'!$A$1:$G$5000,7,FALSE),0)</f>
        <v>159.55970418488127</v>
      </c>
      <c r="R140" s="47">
        <f>VLOOKUP(Table1[[#This Row],[SEG KEY]],'29Dec24_TY  '!$A$1:$M$786,13,FALSE)</f>
        <v>110.14868665977251</v>
      </c>
      <c r="S140" s="47">
        <f>VLOOKUP(Table1[[#This Row],[SEG KEY LY]],'29Dec24_LY'!$A$1:$M$784,13,FALSE)</f>
        <v>118.14317503392132</v>
      </c>
      <c r="T140" s="29">
        <f>VLOOKUP(Table1[[#This Row],[SEG KEY]],'22Dec24_TY '!$A$1:$M$786,13,FALSE)</f>
        <v>108.77291062801928</v>
      </c>
      <c r="U140" s="29">
        <f>VLOOKUP(Table1[[#This Row],[SEG KEY LY]],'22Dec24_LY '!$A$2:$M$784,13,FALSE)</f>
        <v>118.19872563718145</v>
      </c>
      <c r="V140" s="29">
        <f>VLOOKUP(Table1[[#This Row],[SEG KEY]],'15Dec24_TY'!$A$1:$M$786,13,FALSE)</f>
        <v>109.69275071633231</v>
      </c>
      <c r="W140" s="29">
        <f>VLOOKUP(Table1[[#This Row],[SEG KEY LY]],'15Dec24_LY'!$A$1:$M$784,13,FALSE)</f>
        <v>115.13783387622158</v>
      </c>
      <c r="X140" s="29">
        <f>VLOOKUP(Table1[[#This Row],[SEG KEY]],'08Dec24_TY'!$A$1:$M$786,13,FALSE)</f>
        <v>113.84371171171169</v>
      </c>
      <c r="Y140" s="29">
        <f>VLOOKUP(Table1[[#This Row],[SEG KEY LY]],'08Dec24_LY'!$A$1:$M$784,13,FALSE)</f>
        <v>113.85484848484856</v>
      </c>
      <c r="Z140" s="29">
        <f>VLOOKUP(Table1[[#This Row],[SEG KEY]],'01Dec24_TY'!$A$1:$M$786,13,FALSE)</f>
        <v>112.71253668763097</v>
      </c>
      <c r="AA140" s="29">
        <f>VLOOKUP(Table1[[#This Row],[SEG KEY LY]],'01Dec24_LY'!$A$1:$M$784,13,FALSE)</f>
        <v>115.94437100213229</v>
      </c>
      <c r="AB140" s="29">
        <f>VLOOKUP(Table1[[#This Row],[SEG KEY]],'24Nov24_TY'!$A$1:$M$786,13,FALSE)</f>
        <v>112.48029126213592</v>
      </c>
      <c r="AC140" s="29">
        <f>VLOOKUP(Table1[[#This Row],[SEG KEY LY]],'24Nov24_LY'!$A$1:$M$784,13,FALSE)</f>
        <v>118.79821002386642</v>
      </c>
      <c r="AD140" s="29">
        <f>VLOOKUP(Table1[[#This Row],[SEG KEY]],'17Nov24_TY'!$A$1:$M$786,13,FALSE)</f>
        <v>108.22323529411766</v>
      </c>
      <c r="AE140" s="29">
        <f>VLOOKUP(Table1[[#This Row],[SEG KEY LY]],'17Nov24_LY'!$A$1:$M$784,13,FALSE)</f>
        <v>120.24113960113964</v>
      </c>
      <c r="AF140" s="29">
        <f>VLOOKUP(Table1[[#This Row],[SEG KEY]],'10Nov24_TY   '!$A$1:$M$786,13,FALSE)</f>
        <v>112.83360824742266</v>
      </c>
      <c r="AG140" s="29">
        <f>VLOOKUP(Table1[[#This Row],[SEG KEY LY]],'10Nov24_LY   '!$A$1:$M$784,13,FALSE)</f>
        <v>121.44058823529416</v>
      </c>
      <c r="AH140" s="29">
        <f>IFERROR(VLOOKUP(Table1[[#This Row],[SEG KEY]],'03Nov24_TY   '!A268:M1053,13,FALSE),0)</f>
        <v>113.41237037037034</v>
      </c>
      <c r="AI140" s="29">
        <f>IFERROR(VLOOKUP(Table1[[#This Row],[SEG KEY LY]],'03Nov24_LY    '!$A$1:$M$784,13,FALSE),0)</f>
        <v>125.21666666666668</v>
      </c>
      <c r="AJ140" s="47">
        <f>VLOOKUP(Table1[[#This Row],[SEG KEY]],'29Dec24_TY  '!$A$1:$M$786,7,FALSE)</f>
        <v>967</v>
      </c>
      <c r="AK140" s="47">
        <f>VLOOKUP(Table1[[#This Row],[SEG KEY LY]],'29Dec24_LY'!$A$1:$M$784,7,FALSE)</f>
        <v>737</v>
      </c>
      <c r="AL140" s="29">
        <f>VLOOKUP(Table1[[#This Row],[SEG KEY]],'22Dec24_TY '!$A$1:$M$786,7,FALSE)</f>
        <v>828</v>
      </c>
      <c r="AM140" s="29">
        <f>VLOOKUP(Table1[[#This Row],[SEG KEY LY]],'22Dec24_LY '!$A$1:$M$486,7,FALSE)</f>
        <v>667</v>
      </c>
      <c r="AN140" s="29">
        <f>VLOOKUP(Table1[[#This Row],[SEG KEY]],'15Dec24_TY'!$A$1:$M$786,7,FALSE)</f>
        <v>698</v>
      </c>
      <c r="AO140" s="29">
        <f>VLOOKUP(Table1[[#This Row],[SEG KEY LY]],'15Dec24_LY'!$A$1:$M$784,7,FALSE)</f>
        <v>614</v>
      </c>
      <c r="AP140" s="29">
        <f>VLOOKUP(Table1[[#This Row],[SEG KEY]],'08Dec24_TY'!$A$1:$M$786,7,FALSE)</f>
        <v>555</v>
      </c>
      <c r="AQ140" s="29">
        <f>VLOOKUP(Table1[[#This Row],[SEG KEY LY]],'08Dec24_LY'!$A$1:$M$784,7,FALSE)</f>
        <v>561</v>
      </c>
      <c r="AR140" s="29">
        <f>VLOOKUP(Table1[[#This Row],[SEG KEY]],'01Dec24_TY'!$A$1:$M$786,7,FALSE)</f>
        <v>477</v>
      </c>
      <c r="AS140" s="29">
        <f>VLOOKUP(Table1[[#This Row],[SEG KEY LY]],'01Dec24_LY'!$A$1:$M$784,7,FALSE)</f>
        <v>469</v>
      </c>
      <c r="AT140" s="29">
        <f>VLOOKUP(Table1[[#This Row],[SEG KEY]],'24Nov24_TY'!$A$1:$M$786,7,FALSE)</f>
        <v>412</v>
      </c>
      <c r="AU140" s="29">
        <f>VLOOKUP(Table1[[#This Row],[SEG KEY LY]],'24Nov24_LY'!$A$1:$M$784,7,FALSE)</f>
        <v>419</v>
      </c>
      <c r="AV140" s="29">
        <f>VLOOKUP(Table1[[#This Row],[SEG KEY]],'17Nov24_TY'!$A$1:$M$786,7,FALSE)</f>
        <v>340</v>
      </c>
      <c r="AW140" s="29">
        <f>VLOOKUP(Table1[[#This Row],[SEG KEY LY]],'17Nov24_LY'!$A$1:$M$784,7,FALSE)</f>
        <v>351</v>
      </c>
      <c r="AX140" s="29">
        <f>VLOOKUP(Table1[[#This Row],[SEG KEY]],'10Nov24_TY   '!$A$1:$K$786,7,FALSE)</f>
        <v>291</v>
      </c>
      <c r="AY140" s="29">
        <f>VLOOKUP(Table1[[#This Row],[SEG KEY LY]],'10Nov24_LY   '!$A$1:$J$784,7,FALSE)</f>
        <v>306</v>
      </c>
      <c r="AZ140" s="29">
        <f>IFERROR(VLOOKUP(Table1[[#This Row],[SEG KEY]],'03Nov24_TY   '!$A$1:$J$786,7,FALSE),0)</f>
        <v>270</v>
      </c>
      <c r="BA140" s="29">
        <f>IFERROR(VLOOKUP(Table1[[#This Row],[SEG KEY LY]],'03Nov24_LY    '!$A$1:$J$784,7,FALSE),0)</f>
        <v>258</v>
      </c>
    </row>
    <row r="141" spans="1:53" x14ac:dyDescent="0.25">
      <c r="A141" s="52" t="str">
        <f>Table1[[#This Row],[FROM_CITY]]&amp;Table1[[#This Row],[TO_CITY]]&amp;Table1[[#This Row],[Month]]</f>
        <v>CANCMBFeb-2025</v>
      </c>
      <c r="B141" s="52" t="str">
        <f>Table1[[#This Row],[FROM_CITY]]&amp;Table1[[#This Row],[TO_CITY]]&amp;Table1[[#This Row],[MonthM_LY]]</f>
        <v>CANCMBFeb-2024</v>
      </c>
      <c r="C141" s="44" t="s">
        <v>198</v>
      </c>
      <c r="D141" s="2">
        <v>2025</v>
      </c>
      <c r="E141" s="2" t="s">
        <v>197</v>
      </c>
      <c r="F141" t="s">
        <v>17</v>
      </c>
      <c r="G141" s="2" t="s">
        <v>10</v>
      </c>
      <c r="H141" t="s">
        <v>13</v>
      </c>
      <c r="I141">
        <v>147</v>
      </c>
      <c r="J141">
        <v>46992.989999999991</v>
      </c>
      <c r="K141" s="29">
        <f>VLOOKUP(Table1[[#This Row],[SEG KEY]],'29Dec24_TY  '!$A$1:$M$786,11,FALSE)</f>
        <v>585501</v>
      </c>
      <c r="L141" s="29">
        <f>VLOOKUP(Table1[[#This Row],[SEG KEY LY]],'29Dec24_LY'!$A$1:$M$784,11,FALSE)</f>
        <v>641263</v>
      </c>
      <c r="M141" s="55">
        <f>VLOOKUP(Table1[[#This Row],[SEG KEY]],'29Dec24_TY  '!$A$1:$M$786,12,FALSE)</f>
        <v>8.0261160954464617E-2</v>
      </c>
      <c r="N141" s="55">
        <f>VLOOKUP(Table1[[#This Row],[SEG KEY LY]],'29Dec24_LY'!$A$1:$M$784,12,FALSE)</f>
        <v>0.10963780851226408</v>
      </c>
      <c r="O141" s="29">
        <f>IFERROR(VLOOKUP(Table1[[#This Row],[SEG KEY LY]],'LY AVG FARE ACT'!$A$1:$G$5000,5,FALSE),0)</f>
        <v>1498</v>
      </c>
      <c r="P141" s="29">
        <f>IFERROR(VLOOKUP(Table1[[#This Row],[SEG KEY LY]],'LY AVG FARE ACT'!$A$1:$F$5000,6,FALSE),0)</f>
        <v>574605.9261430155</v>
      </c>
      <c r="Q141" s="29">
        <f>IFERROR(VLOOKUP(Table1[[#This Row],[SEG KEY LY]],'LY AVG FARE ACT'!$A$1:$G$5000,7,FALSE),0)</f>
        <v>383.58206017557779</v>
      </c>
      <c r="R141" s="47">
        <f>VLOOKUP(Table1[[#This Row],[SEG KEY]],'29Dec24_TY  '!$A$1:$M$786,13,FALSE)</f>
        <v>319.68020408163261</v>
      </c>
      <c r="S141" s="47">
        <f>VLOOKUP(Table1[[#This Row],[SEG KEY LY]],'29Dec24_LY'!$A$1:$M$784,13,FALSE)</f>
        <v>436.68739130434784</v>
      </c>
      <c r="T141" s="29">
        <f>VLOOKUP(Table1[[#This Row],[SEG KEY]],'22Dec24_TY '!$A$1:$M$786,13,FALSE)</f>
        <v>334.40626373626361</v>
      </c>
      <c r="U141" s="29">
        <f>VLOOKUP(Table1[[#This Row],[SEG KEY LY]],'22Dec24_LY '!$A$2:$M$784,13,FALSE)</f>
        <v>425.346956521739</v>
      </c>
      <c r="V141" s="29">
        <f>VLOOKUP(Table1[[#This Row],[SEG KEY]],'15Dec24_TY'!$A$1:$M$786,13,FALSE)</f>
        <v>335.88796874999991</v>
      </c>
      <c r="W141" s="29">
        <f>VLOOKUP(Table1[[#This Row],[SEG KEY LY]],'15Dec24_LY'!$A$1:$M$784,13,FALSE)</f>
        <v>376.8232631578947</v>
      </c>
      <c r="X141" s="29">
        <f>VLOOKUP(Table1[[#This Row],[SEG KEY]],'08Dec24_TY'!$A$1:$M$786,13,FALSE)</f>
        <v>358.72388888888889</v>
      </c>
      <c r="Y141" s="29">
        <f>VLOOKUP(Table1[[#This Row],[SEG KEY LY]],'08Dec24_LY'!$A$1:$M$784,13,FALSE)</f>
        <v>375.84394366197182</v>
      </c>
      <c r="Z141" s="29">
        <f>VLOOKUP(Table1[[#This Row],[SEG KEY]],'01Dec24_TY'!$A$1:$M$786,13,FALSE)</f>
        <v>342.19151515151515</v>
      </c>
      <c r="AA141" s="29">
        <f>VLOOKUP(Table1[[#This Row],[SEG KEY LY]],'01Dec24_LY'!$A$1:$M$784,13,FALSE)</f>
        <v>378.14202898550724</v>
      </c>
      <c r="AB141" s="29">
        <f>VLOOKUP(Table1[[#This Row],[SEG KEY]],'24Nov24_TY'!$A$1:$M$786,13,FALSE)</f>
        <v>342.19151515151515</v>
      </c>
      <c r="AC141" s="29">
        <f>VLOOKUP(Table1[[#This Row],[SEG KEY LY]],'24Nov24_LY'!$A$1:$M$784,13,FALSE)</f>
        <v>365.34410714285701</v>
      </c>
      <c r="AD141" s="29">
        <f>VLOOKUP(Table1[[#This Row],[SEG KEY]],'17Nov24_TY'!$A$1:$M$786,13,FALSE)</f>
        <v>357.40892857142859</v>
      </c>
      <c r="AE141" s="29">
        <f>VLOOKUP(Table1[[#This Row],[SEG KEY LY]],'17Nov24_LY'!$A$1:$M$784,13,FALSE)</f>
        <v>376.96105263157898</v>
      </c>
      <c r="AF141" s="29">
        <f>VLOOKUP(Table1[[#This Row],[SEG KEY]],'10Nov24_TY   '!$A$1:$M$786,13,FALSE)</f>
        <v>362.49800000000005</v>
      </c>
      <c r="AG141" s="29">
        <f>VLOOKUP(Table1[[#This Row],[SEG KEY LY]],'10Nov24_LY   '!$A$1:$M$784,13,FALSE)</f>
        <v>386.65222222222224</v>
      </c>
      <c r="AH141" s="29">
        <f>IFERROR(VLOOKUP(Table1[[#This Row],[SEG KEY]],'03Nov24_TY   '!A269:M1054,13,FALSE),0)</f>
        <v>0</v>
      </c>
      <c r="AI141" s="29">
        <f>IFERROR(VLOOKUP(Table1[[#This Row],[SEG KEY LY]],'03Nov24_LY    '!$A$1:$M$784,13,FALSE),0)</f>
        <v>301.05529411764707</v>
      </c>
      <c r="AJ141" s="47">
        <f>VLOOKUP(Table1[[#This Row],[SEG KEY]],'29Dec24_TY  '!$A$1:$M$786,7,FALSE)</f>
        <v>147</v>
      </c>
      <c r="AK141" s="47">
        <f>VLOOKUP(Table1[[#This Row],[SEG KEY LY]],'29Dec24_LY'!$A$1:$M$784,7,FALSE)</f>
        <v>161</v>
      </c>
      <c r="AL141" s="29">
        <f>VLOOKUP(Table1[[#This Row],[SEG KEY]],'22Dec24_TY '!$A$1:$M$786,7,FALSE)</f>
        <v>91</v>
      </c>
      <c r="AM141" s="29">
        <f>VLOOKUP(Table1[[#This Row],[SEG KEY LY]],'22Dec24_LY '!$A$1:$M$486,7,FALSE)</f>
        <v>138</v>
      </c>
      <c r="AN141" s="29">
        <f>VLOOKUP(Table1[[#This Row],[SEG KEY]],'15Dec24_TY'!$A$1:$M$786,7,FALSE)</f>
        <v>64</v>
      </c>
      <c r="AO141" s="29">
        <f>VLOOKUP(Table1[[#This Row],[SEG KEY LY]],'15Dec24_LY'!$A$1:$M$784,7,FALSE)</f>
        <v>95</v>
      </c>
      <c r="AP141" s="29">
        <f>VLOOKUP(Table1[[#This Row],[SEG KEY]],'08Dec24_TY'!$A$1:$M$786,7,FALSE)</f>
        <v>36</v>
      </c>
      <c r="AQ141" s="29">
        <f>VLOOKUP(Table1[[#This Row],[SEG KEY LY]],'08Dec24_LY'!$A$1:$M$784,7,FALSE)</f>
        <v>71</v>
      </c>
      <c r="AR141" s="29">
        <f>VLOOKUP(Table1[[#This Row],[SEG KEY]],'01Dec24_TY'!$A$1:$M$786,7,FALSE)</f>
        <v>33</v>
      </c>
      <c r="AS141" s="29">
        <f>VLOOKUP(Table1[[#This Row],[SEG KEY LY]],'01Dec24_LY'!$A$1:$M$784,7,FALSE)</f>
        <v>69</v>
      </c>
      <c r="AT141" s="29">
        <f>VLOOKUP(Table1[[#This Row],[SEG KEY]],'24Nov24_TY'!$A$1:$M$786,7,FALSE)</f>
        <v>33</v>
      </c>
      <c r="AU141" s="29">
        <f>VLOOKUP(Table1[[#This Row],[SEG KEY LY]],'24Nov24_LY'!$A$1:$M$784,7,FALSE)</f>
        <v>56</v>
      </c>
      <c r="AV141" s="29">
        <f>VLOOKUP(Table1[[#This Row],[SEG KEY]],'17Nov24_TY'!$A$1:$M$786,7,FALSE)</f>
        <v>28</v>
      </c>
      <c r="AW141" s="29">
        <f>VLOOKUP(Table1[[#This Row],[SEG KEY LY]],'17Nov24_LY'!$A$1:$M$784,7,FALSE)</f>
        <v>38</v>
      </c>
      <c r="AX141" s="29">
        <f>VLOOKUP(Table1[[#This Row],[SEG KEY]],'10Nov24_TY   '!$A$1:$K$786,7,FALSE)</f>
        <v>20</v>
      </c>
      <c r="AY141" s="29">
        <f>VLOOKUP(Table1[[#This Row],[SEG KEY LY]],'10Nov24_LY   '!$A$1:$J$784,7,FALSE)</f>
        <v>27</v>
      </c>
      <c r="AZ141" s="29">
        <f>IFERROR(VLOOKUP(Table1[[#This Row],[SEG KEY]],'03Nov24_TY   '!$A$1:$J$786,7,FALSE),0)</f>
        <v>0</v>
      </c>
      <c r="BA141" s="29">
        <f>IFERROR(VLOOKUP(Table1[[#This Row],[SEG KEY LY]],'03Nov24_LY    '!$A$1:$J$784,7,FALSE),0)</f>
        <v>17</v>
      </c>
    </row>
    <row r="142" spans="1:53" x14ac:dyDescent="0.25">
      <c r="A142" s="52" t="str">
        <f>Table1[[#This Row],[FROM_CITY]]&amp;Table1[[#This Row],[TO_CITY]]&amp;Table1[[#This Row],[Month]]</f>
        <v>CDGCMBFeb-2025</v>
      </c>
      <c r="B142" s="52" t="str">
        <f>Table1[[#This Row],[FROM_CITY]]&amp;Table1[[#This Row],[TO_CITY]]&amp;Table1[[#This Row],[MonthM_LY]]</f>
        <v>CDGCMBFeb-2024</v>
      </c>
      <c r="C142" s="44" t="s">
        <v>198</v>
      </c>
      <c r="D142" s="2">
        <v>2025</v>
      </c>
      <c r="E142" s="2" t="s">
        <v>197</v>
      </c>
      <c r="F142" t="s">
        <v>18</v>
      </c>
      <c r="G142" s="2" t="s">
        <v>10</v>
      </c>
      <c r="H142" t="s">
        <v>19</v>
      </c>
      <c r="I142">
        <v>1273</v>
      </c>
      <c r="J142">
        <v>628546.26</v>
      </c>
      <c r="K142" s="29">
        <f>VLOOKUP(Table1[[#This Row],[SEG KEY]],'29Dec24_TY  '!$A$1:$M$786,11,FALSE)</f>
        <v>10831957</v>
      </c>
      <c r="L142" s="29">
        <f>VLOOKUP(Table1[[#This Row],[SEG KEY LY]],'29Dec24_LY'!$A$1:$M$784,11,FALSE)</f>
        <v>13827125</v>
      </c>
      <c r="M142" s="55">
        <f>VLOOKUP(Table1[[#This Row],[SEG KEY]],'29Dec24_TY  '!$A$1:$M$786,12,FALSE)</f>
        <v>5.802702687981498E-2</v>
      </c>
      <c r="N142" s="55">
        <f>VLOOKUP(Table1[[#This Row],[SEG KEY LY]],'29Dec24_LY'!$A$1:$M$784,12,FALSE)</f>
        <v>5.561402822350997E-2</v>
      </c>
      <c r="O142" s="29">
        <f>IFERROR(VLOOKUP(Table1[[#This Row],[SEG KEY LY]],'LY AVG FARE ACT'!$A$1:$G$5000,5,FALSE),0)</f>
        <v>2977</v>
      </c>
      <c r="P142" s="29">
        <f>IFERROR(VLOOKUP(Table1[[#This Row],[SEG KEY LY]],'LY AVG FARE ACT'!$A$1:$F$5000,6,FALSE),0)</f>
        <v>1448088.9647251128</v>
      </c>
      <c r="Q142" s="29">
        <f>IFERROR(VLOOKUP(Table1[[#This Row],[SEG KEY LY]],'LY AVG FARE ACT'!$A$1:$G$5000,7,FALSE),0)</f>
        <v>486.42558438868417</v>
      </c>
      <c r="R142" s="47">
        <f>VLOOKUP(Table1[[#This Row],[SEG KEY]],'29Dec24_TY  '!$A$1:$M$786,13,FALSE)</f>
        <v>493.75197172034564</v>
      </c>
      <c r="S142" s="47">
        <f>VLOOKUP(Table1[[#This Row],[SEG KEY LY]],'29Dec24_LY'!$A$1:$M$784,13,FALSE)</f>
        <v>473.21976615384636</v>
      </c>
      <c r="T142" s="29">
        <f>VLOOKUP(Table1[[#This Row],[SEG KEY]],'22Dec24_TY '!$A$1:$M$786,13,FALSE)</f>
        <v>493.12619854721555</v>
      </c>
      <c r="U142" s="29">
        <f>VLOOKUP(Table1[[#This Row],[SEG KEY LY]],'22Dec24_LY '!$A$2:$M$784,13,FALSE)</f>
        <v>475.95073424301529</v>
      </c>
      <c r="V142" s="29">
        <f>VLOOKUP(Table1[[#This Row],[SEG KEY]],'15Dec24_TY'!$A$1:$M$786,13,FALSE)</f>
        <v>491.84908794788288</v>
      </c>
      <c r="W142" s="29">
        <f>VLOOKUP(Table1[[#This Row],[SEG KEY LY]],'15Dec24_LY'!$A$1:$M$784,13,FALSE)</f>
        <v>474.433553264605</v>
      </c>
      <c r="X142" s="29">
        <f>VLOOKUP(Table1[[#This Row],[SEG KEY]],'08Dec24_TY'!$A$1:$M$786,13,FALSE)</f>
        <v>487.27164043082018</v>
      </c>
      <c r="Y142" s="29">
        <f>VLOOKUP(Table1[[#This Row],[SEG KEY LY]],'08Dec24_LY'!$A$1:$M$784,13,FALSE)</f>
        <v>482.44422345483366</v>
      </c>
      <c r="Z142" s="29">
        <f>VLOOKUP(Table1[[#This Row],[SEG KEY]],'01Dec24_TY'!$A$1:$M$786,13,FALSE)</f>
        <v>488.02670638297872</v>
      </c>
      <c r="AA142" s="29">
        <f>VLOOKUP(Table1[[#This Row],[SEG KEY LY]],'01Dec24_LY'!$A$1:$M$784,13,FALSE)</f>
        <v>481.95561312607953</v>
      </c>
      <c r="AB142" s="29">
        <f>VLOOKUP(Table1[[#This Row],[SEG KEY]],'24Nov24_TY'!$A$1:$M$786,13,FALSE)</f>
        <v>484.15455535390197</v>
      </c>
      <c r="AC142" s="29">
        <f>VLOOKUP(Table1[[#This Row],[SEG KEY LY]],'24Nov24_LY'!$A$1:$M$784,13,FALSE)</f>
        <v>478.14401662049852</v>
      </c>
      <c r="AD142" s="29">
        <f>VLOOKUP(Table1[[#This Row],[SEG KEY]],'17Nov24_TY'!$A$1:$M$786,13,FALSE)</f>
        <v>483.59233606557359</v>
      </c>
      <c r="AE142" s="29">
        <f>VLOOKUP(Table1[[#This Row],[SEG KEY LY]],'17Nov24_LY'!$A$1:$M$784,13,FALSE)</f>
        <v>461.53499516908198</v>
      </c>
      <c r="AF142" s="29">
        <f>VLOOKUP(Table1[[#This Row],[SEG KEY]],'10Nov24_TY   '!$A$1:$M$786,13,FALSE)</f>
        <v>487.91677608440779</v>
      </c>
      <c r="AG142" s="29">
        <f>VLOOKUP(Table1[[#This Row],[SEG KEY LY]],'10Nov24_LY   '!$A$1:$M$784,13,FALSE)</f>
        <v>464.67152127659574</v>
      </c>
      <c r="AH142" s="29">
        <f>IFERROR(VLOOKUP(Table1[[#This Row],[SEG KEY]],'03Nov24_TY   '!A270:M1055,13,FALSE),0)</f>
        <v>492.88535714285689</v>
      </c>
      <c r="AI142" s="29">
        <f>IFERROR(VLOOKUP(Table1[[#This Row],[SEG KEY LY]],'03Nov24_LY    '!$A$1:$M$784,13,FALSE),0)</f>
        <v>480.53313253012033</v>
      </c>
      <c r="AJ142" s="47">
        <f>VLOOKUP(Table1[[#This Row],[SEG KEY]],'29Dec24_TY  '!$A$1:$M$786,7,FALSE)</f>
        <v>1273</v>
      </c>
      <c r="AK142" s="47">
        <f>VLOOKUP(Table1[[#This Row],[SEG KEY LY]],'29Dec24_LY'!$A$1:$M$784,7,FALSE)</f>
        <v>1625</v>
      </c>
      <c r="AL142" s="29">
        <f>VLOOKUP(Table1[[#This Row],[SEG KEY]],'22Dec24_TY '!$A$1:$M$786,7,FALSE)</f>
        <v>1239</v>
      </c>
      <c r="AM142" s="29">
        <f>VLOOKUP(Table1[[#This Row],[SEG KEY LY]],'22Dec24_LY '!$A$1:$M$486,7,FALSE)</f>
        <v>1539</v>
      </c>
      <c r="AN142" s="29">
        <f>VLOOKUP(Table1[[#This Row],[SEG KEY]],'15Dec24_TY'!$A$1:$M$786,7,FALSE)</f>
        <v>1228</v>
      </c>
      <c r="AO142" s="29">
        <f>VLOOKUP(Table1[[#This Row],[SEG KEY LY]],'15Dec24_LY'!$A$1:$M$784,7,FALSE)</f>
        <v>1455</v>
      </c>
      <c r="AP142" s="29">
        <f>VLOOKUP(Table1[[#This Row],[SEG KEY]],'08Dec24_TY'!$A$1:$M$786,7,FALSE)</f>
        <v>1207</v>
      </c>
      <c r="AQ142" s="29">
        <f>VLOOKUP(Table1[[#This Row],[SEG KEY LY]],'08Dec24_LY'!$A$1:$M$784,7,FALSE)</f>
        <v>1262</v>
      </c>
      <c r="AR142" s="29">
        <f>VLOOKUP(Table1[[#This Row],[SEG KEY]],'01Dec24_TY'!$A$1:$M$786,7,FALSE)</f>
        <v>1175</v>
      </c>
      <c r="AS142" s="29">
        <f>VLOOKUP(Table1[[#This Row],[SEG KEY LY]],'01Dec24_LY'!$A$1:$M$784,7,FALSE)</f>
        <v>1158</v>
      </c>
      <c r="AT142" s="29">
        <f>VLOOKUP(Table1[[#This Row],[SEG KEY]],'24Nov24_TY'!$A$1:$M$786,7,FALSE)</f>
        <v>1102</v>
      </c>
      <c r="AU142" s="29">
        <f>VLOOKUP(Table1[[#This Row],[SEG KEY LY]],'24Nov24_LY'!$A$1:$M$784,7,FALSE)</f>
        <v>1083</v>
      </c>
      <c r="AV142" s="29">
        <f>VLOOKUP(Table1[[#This Row],[SEG KEY]],'17Nov24_TY'!$A$1:$M$786,7,FALSE)</f>
        <v>976</v>
      </c>
      <c r="AW142" s="29">
        <f>VLOOKUP(Table1[[#This Row],[SEG KEY LY]],'17Nov24_LY'!$A$1:$M$784,7,FALSE)</f>
        <v>1035</v>
      </c>
      <c r="AX142" s="29">
        <f>VLOOKUP(Table1[[#This Row],[SEG KEY]],'10Nov24_TY   '!$A$1:$K$786,7,FALSE)</f>
        <v>853</v>
      </c>
      <c r="AY142" s="29">
        <f>VLOOKUP(Table1[[#This Row],[SEG KEY LY]],'10Nov24_LY   '!$A$1:$J$784,7,FALSE)</f>
        <v>940</v>
      </c>
      <c r="AZ142" s="29">
        <f>IFERROR(VLOOKUP(Table1[[#This Row],[SEG KEY]],'03Nov24_TY   '!$A$1:$J$786,7,FALSE),0)</f>
        <v>784</v>
      </c>
      <c r="BA142" s="29">
        <f>IFERROR(VLOOKUP(Table1[[#This Row],[SEG KEY LY]],'03Nov24_LY    '!$A$1:$J$784,7,FALSE),0)</f>
        <v>830</v>
      </c>
    </row>
    <row r="143" spans="1:53" x14ac:dyDescent="0.25">
      <c r="A143" s="52" t="str">
        <f>Table1[[#This Row],[FROM_CITY]]&amp;Table1[[#This Row],[TO_CITY]]&amp;Table1[[#This Row],[Month]]</f>
        <v>CGKCMBFeb-2025</v>
      </c>
      <c r="B143" s="52" t="str">
        <f>Table1[[#This Row],[FROM_CITY]]&amp;Table1[[#This Row],[TO_CITY]]&amp;Table1[[#This Row],[MonthM_LY]]</f>
        <v>CGKCMBFeb-2024</v>
      </c>
      <c r="C143" s="44" t="s">
        <v>198</v>
      </c>
      <c r="D143" s="2">
        <v>2025</v>
      </c>
      <c r="E143" s="2" t="s">
        <v>197</v>
      </c>
      <c r="F143" t="s">
        <v>20</v>
      </c>
      <c r="G143" s="2" t="s">
        <v>10</v>
      </c>
      <c r="H143" t="s">
        <v>13</v>
      </c>
      <c r="I143">
        <v>229</v>
      </c>
      <c r="J143">
        <v>40272.37999999999</v>
      </c>
      <c r="K143" s="29">
        <f>VLOOKUP(Table1[[#This Row],[SEG KEY]],'29Dec24_TY  '!$A$1:$M$786,11,FALSE)</f>
        <v>759822</v>
      </c>
      <c r="L143" s="29">
        <f>VLOOKUP(Table1[[#This Row],[SEG KEY LY]],'29Dec24_LY'!$A$1:$M$784,11,FALSE)</f>
        <v>756504</v>
      </c>
      <c r="M143" s="55">
        <f>VLOOKUP(Table1[[#This Row],[SEG KEY]],'29Dec24_TY  '!$A$1:$M$786,12,FALSE)</f>
        <v>5.3002387401259753E-2</v>
      </c>
      <c r="N143" s="55">
        <f>VLOOKUP(Table1[[#This Row],[SEG KEY LY]],'29Dec24_LY'!$A$1:$M$784,12,FALSE)</f>
        <v>4.9453010162537149E-2</v>
      </c>
      <c r="O143" s="29">
        <f>IFERROR(VLOOKUP(Table1[[#This Row],[SEG KEY LY]],'LY AVG FARE ACT'!$A$1:$G$5000,5,FALSE),0)</f>
        <v>2425</v>
      </c>
      <c r="P143" s="29">
        <f>IFERROR(VLOOKUP(Table1[[#This Row],[SEG KEY LY]],'LY AVG FARE ACT'!$A$1:$F$5000,6,FALSE),0)</f>
        <v>502744.59288812068</v>
      </c>
      <c r="Q143" s="29">
        <f>IFERROR(VLOOKUP(Table1[[#This Row],[SEG KEY LY]],'LY AVG FARE ACT'!$A$1:$G$5000,7,FALSE),0)</f>
        <v>207.31735789200852</v>
      </c>
      <c r="R143" s="47">
        <f>VLOOKUP(Table1[[#This Row],[SEG KEY]],'29Dec24_TY  '!$A$1:$M$786,13,FALSE)</f>
        <v>175.86192139737986</v>
      </c>
      <c r="S143" s="47">
        <f>VLOOKUP(Table1[[#This Row],[SEG KEY LY]],'29Dec24_LY'!$A$1:$M$784,13,FALSE)</f>
        <v>164.08508771929826</v>
      </c>
      <c r="T143" s="29">
        <f>VLOOKUP(Table1[[#This Row],[SEG KEY]],'22Dec24_TY '!$A$1:$M$786,13,FALSE)</f>
        <v>176.94554455445541</v>
      </c>
      <c r="U143" s="29">
        <f>VLOOKUP(Table1[[#This Row],[SEG KEY LY]],'22Dec24_LY '!$A$2:$M$784,13,FALSE)</f>
        <v>158.57942731277527</v>
      </c>
      <c r="V143" s="29">
        <f>VLOOKUP(Table1[[#This Row],[SEG KEY]],'15Dec24_TY'!$A$1:$M$786,13,FALSE)</f>
        <v>175.24897142857142</v>
      </c>
      <c r="W143" s="29">
        <f>VLOOKUP(Table1[[#This Row],[SEG KEY LY]],'15Dec24_LY'!$A$1:$M$784,13,FALSE)</f>
        <v>157.52938144329889</v>
      </c>
      <c r="X143" s="29">
        <f>VLOOKUP(Table1[[#This Row],[SEG KEY]],'08Dec24_TY'!$A$1:$M$786,13,FALSE)</f>
        <v>171.6243846153846</v>
      </c>
      <c r="Y143" s="29">
        <f>VLOOKUP(Table1[[#This Row],[SEG KEY LY]],'08Dec24_LY'!$A$1:$M$784,13,FALSE)</f>
        <v>159.06279999999998</v>
      </c>
      <c r="Z143" s="29">
        <f>VLOOKUP(Table1[[#This Row],[SEG KEY]],'01Dec24_TY'!$A$1:$M$786,13,FALSE)</f>
        <v>190.44764705882349</v>
      </c>
      <c r="AA143" s="29">
        <f>VLOOKUP(Table1[[#This Row],[SEG KEY LY]],'01Dec24_LY'!$A$1:$M$784,13,FALSE)</f>
        <v>164.16120805369124</v>
      </c>
      <c r="AB143" s="29">
        <f>VLOOKUP(Table1[[#This Row],[SEG KEY]],'24Nov24_TY'!$A$1:$M$786,13,FALSE)</f>
        <v>202.17837837837834</v>
      </c>
      <c r="AC143" s="29">
        <f>VLOOKUP(Table1[[#This Row],[SEG KEY LY]],'24Nov24_LY'!$A$1:$M$784,13,FALSE)</f>
        <v>165.10376068376067</v>
      </c>
      <c r="AD143" s="29">
        <f>VLOOKUP(Table1[[#This Row],[SEG KEY]],'17Nov24_TY'!$A$1:$M$786,13,FALSE)</f>
        <v>185.16479999999999</v>
      </c>
      <c r="AE143" s="29">
        <f>VLOOKUP(Table1[[#This Row],[SEG KEY LY]],'17Nov24_LY'!$A$1:$M$784,13,FALSE)</f>
        <v>170.27663157894733</v>
      </c>
      <c r="AF143" s="29">
        <f>VLOOKUP(Table1[[#This Row],[SEG KEY]],'10Nov24_TY   '!$A$1:$M$786,13,FALSE)</f>
        <v>188.68883720930233</v>
      </c>
      <c r="AG143" s="29">
        <f>VLOOKUP(Table1[[#This Row],[SEG KEY LY]],'10Nov24_LY   '!$A$1:$M$784,13,FALSE)</f>
        <v>171.78774999999999</v>
      </c>
      <c r="AH143" s="29">
        <f>IFERROR(VLOOKUP(Table1[[#This Row],[SEG KEY]],'03Nov24_TY   '!A271:M1056,13,FALSE),0)</f>
        <v>221.58666666666667</v>
      </c>
      <c r="AI143" s="29">
        <f>IFERROR(VLOOKUP(Table1[[#This Row],[SEG KEY LY]],'03Nov24_LY    '!$A$1:$M$784,13,FALSE),0)</f>
        <v>177.41952380952381</v>
      </c>
      <c r="AJ143" s="47">
        <f>VLOOKUP(Table1[[#This Row],[SEG KEY]],'29Dec24_TY  '!$A$1:$M$786,7,FALSE)</f>
        <v>229</v>
      </c>
      <c r="AK143" s="47">
        <f>VLOOKUP(Table1[[#This Row],[SEG KEY LY]],'29Dec24_LY'!$A$1:$M$784,7,FALSE)</f>
        <v>228</v>
      </c>
      <c r="AL143" s="29">
        <f>VLOOKUP(Table1[[#This Row],[SEG KEY]],'22Dec24_TY '!$A$1:$M$786,7,FALSE)</f>
        <v>202</v>
      </c>
      <c r="AM143" s="29">
        <f>VLOOKUP(Table1[[#This Row],[SEG KEY LY]],'22Dec24_LY '!$A$1:$M$486,7,FALSE)</f>
        <v>227</v>
      </c>
      <c r="AN143" s="29">
        <f>VLOOKUP(Table1[[#This Row],[SEG KEY]],'15Dec24_TY'!$A$1:$M$786,7,FALSE)</f>
        <v>175</v>
      </c>
      <c r="AO143" s="29">
        <f>VLOOKUP(Table1[[#This Row],[SEG KEY LY]],'15Dec24_LY'!$A$1:$M$784,7,FALSE)</f>
        <v>194</v>
      </c>
      <c r="AP143" s="29">
        <f>VLOOKUP(Table1[[#This Row],[SEG KEY]],'08Dec24_TY'!$A$1:$M$786,7,FALSE)</f>
        <v>130</v>
      </c>
      <c r="AQ143" s="29">
        <f>VLOOKUP(Table1[[#This Row],[SEG KEY LY]],'08Dec24_LY'!$A$1:$M$784,7,FALSE)</f>
        <v>175</v>
      </c>
      <c r="AR143" s="29">
        <f>VLOOKUP(Table1[[#This Row],[SEG KEY]],'01Dec24_TY'!$A$1:$M$786,7,FALSE)</f>
        <v>85</v>
      </c>
      <c r="AS143" s="29">
        <f>VLOOKUP(Table1[[#This Row],[SEG KEY LY]],'01Dec24_LY'!$A$1:$M$784,7,FALSE)</f>
        <v>149</v>
      </c>
      <c r="AT143" s="29">
        <f>VLOOKUP(Table1[[#This Row],[SEG KEY]],'24Nov24_TY'!$A$1:$M$786,7,FALSE)</f>
        <v>74</v>
      </c>
      <c r="AU143" s="29">
        <f>VLOOKUP(Table1[[#This Row],[SEG KEY LY]],'24Nov24_LY'!$A$1:$M$784,7,FALSE)</f>
        <v>117</v>
      </c>
      <c r="AV143" s="29">
        <f>VLOOKUP(Table1[[#This Row],[SEG KEY]],'17Nov24_TY'!$A$1:$M$786,7,FALSE)</f>
        <v>50</v>
      </c>
      <c r="AW143" s="29">
        <f>VLOOKUP(Table1[[#This Row],[SEG KEY LY]],'17Nov24_LY'!$A$1:$M$784,7,FALSE)</f>
        <v>95</v>
      </c>
      <c r="AX143" s="29">
        <f>VLOOKUP(Table1[[#This Row],[SEG KEY]],'10Nov24_TY   '!$A$1:$K$786,7,FALSE)</f>
        <v>43</v>
      </c>
      <c r="AY143" s="29">
        <f>VLOOKUP(Table1[[#This Row],[SEG KEY LY]],'10Nov24_LY   '!$A$1:$J$784,7,FALSE)</f>
        <v>80</v>
      </c>
      <c r="AZ143" s="29">
        <f>IFERROR(VLOOKUP(Table1[[#This Row],[SEG KEY]],'03Nov24_TY   '!$A$1:$J$786,7,FALSE),0)</f>
        <v>51</v>
      </c>
      <c r="BA143" s="29">
        <f>IFERROR(VLOOKUP(Table1[[#This Row],[SEG KEY LY]],'03Nov24_LY    '!$A$1:$J$784,7,FALSE),0)</f>
        <v>63</v>
      </c>
    </row>
    <row r="144" spans="1:53" x14ac:dyDescent="0.25">
      <c r="A144" s="52" t="str">
        <f>Table1[[#This Row],[FROM_CITY]]&amp;Table1[[#This Row],[TO_CITY]]&amp;Table1[[#This Row],[Month]]</f>
        <v>CMBAUHFeb-2025</v>
      </c>
      <c r="B144" s="52" t="str">
        <f>Table1[[#This Row],[FROM_CITY]]&amp;Table1[[#This Row],[TO_CITY]]&amp;Table1[[#This Row],[MonthM_LY]]</f>
        <v>CMBAUHFeb-2024</v>
      </c>
      <c r="C144" s="44" t="s">
        <v>198</v>
      </c>
      <c r="D144" s="2">
        <v>2025</v>
      </c>
      <c r="E144" s="2" t="s">
        <v>197</v>
      </c>
      <c r="F144" t="s">
        <v>10</v>
      </c>
      <c r="G144" s="2" t="s">
        <v>9</v>
      </c>
      <c r="H144" t="s">
        <v>11</v>
      </c>
      <c r="I144">
        <v>365</v>
      </c>
      <c r="J144">
        <v>71961.84</v>
      </c>
      <c r="K144" s="29">
        <f>VLOOKUP(Table1[[#This Row],[SEG KEY]],'29Dec24_TY  '!$A$1:$M$786,11,FALSE)</f>
        <v>1220560</v>
      </c>
      <c r="L144" s="29">
        <f>VLOOKUP(Table1[[#This Row],[SEG KEY LY]],'29Dec24_LY'!$A$1:$M$784,11,FALSE)</f>
        <v>2220416</v>
      </c>
      <c r="M144" s="55">
        <f>VLOOKUP(Table1[[#This Row],[SEG KEY]],'29Dec24_TY  '!$A$1:$M$786,12,FALSE)</f>
        <v>5.8958052041685784E-2</v>
      </c>
      <c r="N144" s="55">
        <f>VLOOKUP(Table1[[#This Row],[SEG KEY LY]],'29Dec24_LY'!$A$1:$M$784,12,FALSE)</f>
        <v>7.9023980191099324E-2</v>
      </c>
      <c r="O144" s="29">
        <f>IFERROR(VLOOKUP(Table1[[#This Row],[SEG KEY LY]],'LY AVG FARE ACT'!$A$1:$G$5000,5,FALSE),0)</f>
        <v>2935</v>
      </c>
      <c r="P144" s="29">
        <f>IFERROR(VLOOKUP(Table1[[#This Row],[SEG KEY LY]],'LY AVG FARE ACT'!$A$1:$F$5000,6,FALSE),0)</f>
        <v>676349.25248159131</v>
      </c>
      <c r="Q144" s="29">
        <f>IFERROR(VLOOKUP(Table1[[#This Row],[SEG KEY LY]],'LY AVG FARE ACT'!$A$1:$G$5000,7,FALSE),0)</f>
        <v>230.4426754622117</v>
      </c>
      <c r="R144" s="47">
        <f>VLOOKUP(Table1[[#This Row],[SEG KEY]],'29Dec24_TY  '!$A$1:$M$786,13,FALSE)</f>
        <v>197.15572602739726</v>
      </c>
      <c r="S144" s="47">
        <f>VLOOKUP(Table1[[#This Row],[SEG KEY LY]],'29Dec24_LY'!$A$1:$M$784,13,FALSE)</f>
        <v>264.25618975903615</v>
      </c>
      <c r="T144" s="29">
        <f>VLOOKUP(Table1[[#This Row],[SEG KEY]],'22Dec24_TY '!$A$1:$M$786,13,FALSE)</f>
        <v>199.01799410029491</v>
      </c>
      <c r="U144" s="29">
        <f>VLOOKUP(Table1[[#This Row],[SEG KEY LY]],'22Dec24_LY '!$A$2:$M$784,13,FALSE)</f>
        <v>263.68993197278917</v>
      </c>
      <c r="V144" s="29">
        <f>VLOOKUP(Table1[[#This Row],[SEG KEY]],'15Dec24_TY'!$A$1:$M$786,13,FALSE)</f>
        <v>193.68148264984228</v>
      </c>
      <c r="W144" s="29">
        <f>VLOOKUP(Table1[[#This Row],[SEG KEY LY]],'15Dec24_LY'!$A$1:$M$784,13,FALSE)</f>
        <v>263.18865900383156</v>
      </c>
      <c r="X144" s="29">
        <f>VLOOKUP(Table1[[#This Row],[SEG KEY]],'08Dec24_TY'!$A$1:$M$786,13,FALSE)</f>
        <v>189.34914754098361</v>
      </c>
      <c r="Y144" s="29">
        <f>VLOOKUP(Table1[[#This Row],[SEG KEY LY]],'08Dec24_LY'!$A$1:$M$784,13,FALSE)</f>
        <v>262.23023605150212</v>
      </c>
      <c r="Z144" s="29">
        <f>VLOOKUP(Table1[[#This Row],[SEG KEY]],'01Dec24_TY'!$A$1:$M$786,13,FALSE)</f>
        <v>186.06404255319151</v>
      </c>
      <c r="AA144" s="29">
        <f>VLOOKUP(Table1[[#This Row],[SEG KEY LY]],'01Dec24_LY'!$A$1:$M$784,13,FALSE)</f>
        <v>264.84641089108908</v>
      </c>
      <c r="AB144" s="29">
        <f>VLOOKUP(Table1[[#This Row],[SEG KEY]],'24Nov24_TY'!$A$1:$M$786,13,FALSE)</f>
        <v>189.5177290836653</v>
      </c>
      <c r="AC144" s="29">
        <f>VLOOKUP(Table1[[#This Row],[SEG KEY LY]],'24Nov24_LY'!$A$1:$M$784,13,FALSE)</f>
        <v>266.3262460567824</v>
      </c>
      <c r="AD144" s="29">
        <f>VLOOKUP(Table1[[#This Row],[SEG KEY]],'17Nov24_TY'!$A$1:$M$786,13,FALSE)</f>
        <v>191.72876651982378</v>
      </c>
      <c r="AE144" s="29">
        <f>VLOOKUP(Table1[[#This Row],[SEG KEY LY]],'17Nov24_LY'!$A$1:$M$784,13,FALSE)</f>
        <v>268.9829880478087</v>
      </c>
      <c r="AF144" s="29">
        <f>VLOOKUP(Table1[[#This Row],[SEG KEY]],'10Nov24_TY   '!$A$1:$M$786,13,FALSE)</f>
        <v>190.20929245283017</v>
      </c>
      <c r="AG144" s="29">
        <f>VLOOKUP(Table1[[#This Row],[SEG KEY LY]],'10Nov24_LY   '!$A$1:$M$784,13,FALSE)</f>
        <v>274.80934343434342</v>
      </c>
      <c r="AH144" s="29">
        <f>IFERROR(VLOOKUP(Table1[[#This Row],[SEG KEY]],'03Nov24_TY   '!A272:M1057,13,FALSE),0)</f>
        <v>200.05410958904105</v>
      </c>
      <c r="AI144" s="29">
        <f>IFERROR(VLOOKUP(Table1[[#This Row],[SEG KEY LY]],'03Nov24_LY    '!$A$1:$M$784,13,FALSE),0)</f>
        <v>276.86970059880241</v>
      </c>
      <c r="AJ144" s="47">
        <f>VLOOKUP(Table1[[#This Row],[SEG KEY]],'29Dec24_TY  '!$A$1:$M$786,7,FALSE)</f>
        <v>365</v>
      </c>
      <c r="AK144" s="47">
        <f>VLOOKUP(Table1[[#This Row],[SEG KEY LY]],'29Dec24_LY'!$A$1:$M$784,7,FALSE)</f>
        <v>664</v>
      </c>
      <c r="AL144" s="29">
        <f>VLOOKUP(Table1[[#This Row],[SEG KEY]],'22Dec24_TY '!$A$1:$M$786,7,FALSE)</f>
        <v>339</v>
      </c>
      <c r="AM144" s="29">
        <f>VLOOKUP(Table1[[#This Row],[SEG KEY LY]],'22Dec24_LY '!$A$1:$M$486,7,FALSE)</f>
        <v>588</v>
      </c>
      <c r="AN144" s="29">
        <f>VLOOKUP(Table1[[#This Row],[SEG KEY]],'15Dec24_TY'!$A$1:$M$786,7,FALSE)</f>
        <v>317</v>
      </c>
      <c r="AO144" s="29">
        <f>VLOOKUP(Table1[[#This Row],[SEG KEY LY]],'15Dec24_LY'!$A$1:$M$784,7,FALSE)</f>
        <v>522</v>
      </c>
      <c r="AP144" s="29">
        <f>VLOOKUP(Table1[[#This Row],[SEG KEY]],'08Dec24_TY'!$A$1:$M$786,7,FALSE)</f>
        <v>305</v>
      </c>
      <c r="AQ144" s="29">
        <f>VLOOKUP(Table1[[#This Row],[SEG KEY LY]],'08Dec24_LY'!$A$1:$M$784,7,FALSE)</f>
        <v>466</v>
      </c>
      <c r="AR144" s="29">
        <f>VLOOKUP(Table1[[#This Row],[SEG KEY]],'01Dec24_TY'!$A$1:$M$786,7,FALSE)</f>
        <v>282</v>
      </c>
      <c r="AS144" s="29">
        <f>VLOOKUP(Table1[[#This Row],[SEG KEY LY]],'01Dec24_LY'!$A$1:$M$784,7,FALSE)</f>
        <v>404</v>
      </c>
      <c r="AT144" s="29">
        <f>VLOOKUP(Table1[[#This Row],[SEG KEY]],'24Nov24_TY'!$A$1:$M$786,7,FALSE)</f>
        <v>251</v>
      </c>
      <c r="AU144" s="29">
        <f>VLOOKUP(Table1[[#This Row],[SEG KEY LY]],'24Nov24_LY'!$A$1:$M$784,7,FALSE)</f>
        <v>317</v>
      </c>
      <c r="AV144" s="29">
        <f>VLOOKUP(Table1[[#This Row],[SEG KEY]],'17Nov24_TY'!$A$1:$M$786,7,FALSE)</f>
        <v>227</v>
      </c>
      <c r="AW144" s="29">
        <f>VLOOKUP(Table1[[#This Row],[SEG KEY LY]],'17Nov24_LY'!$A$1:$M$784,7,FALSE)</f>
        <v>251</v>
      </c>
      <c r="AX144" s="29">
        <f>VLOOKUP(Table1[[#This Row],[SEG KEY]],'10Nov24_TY   '!$A$1:$K$786,7,FALSE)</f>
        <v>212</v>
      </c>
      <c r="AY144" s="29">
        <f>VLOOKUP(Table1[[#This Row],[SEG KEY LY]],'10Nov24_LY   '!$A$1:$J$784,7,FALSE)</f>
        <v>198</v>
      </c>
      <c r="AZ144" s="29">
        <f>IFERROR(VLOOKUP(Table1[[#This Row],[SEG KEY]],'03Nov24_TY   '!$A$1:$J$786,7,FALSE),0)</f>
        <v>146</v>
      </c>
      <c r="BA144" s="29">
        <f>IFERROR(VLOOKUP(Table1[[#This Row],[SEG KEY LY]],'03Nov24_LY    '!$A$1:$J$784,7,FALSE),0)</f>
        <v>167</v>
      </c>
    </row>
    <row r="145" spans="1:53" x14ac:dyDescent="0.25">
      <c r="A145" s="52" t="str">
        <f>Table1[[#This Row],[FROM_CITY]]&amp;Table1[[#This Row],[TO_CITY]]&amp;Table1[[#This Row],[Month]]</f>
        <v>CMBBKKFeb-2025</v>
      </c>
      <c r="B145" s="52" t="str">
        <f>Table1[[#This Row],[FROM_CITY]]&amp;Table1[[#This Row],[TO_CITY]]&amp;Table1[[#This Row],[MonthM_LY]]</f>
        <v>CMBBKKFeb-2024</v>
      </c>
      <c r="C145" s="44" t="s">
        <v>198</v>
      </c>
      <c r="D145" s="2">
        <v>2025</v>
      </c>
      <c r="E145" s="2" t="s">
        <v>197</v>
      </c>
      <c r="F145" t="s">
        <v>10</v>
      </c>
      <c r="G145" s="2" t="s">
        <v>12</v>
      </c>
      <c r="H145" t="s">
        <v>13</v>
      </c>
      <c r="I145">
        <v>887</v>
      </c>
      <c r="J145">
        <v>164558.26000000007</v>
      </c>
      <c r="K145" s="29">
        <f>VLOOKUP(Table1[[#This Row],[SEG KEY]],'29Dec24_TY  '!$A$1:$M$786,11,FALSE)</f>
        <v>2115495</v>
      </c>
      <c r="L145" s="29">
        <f>VLOOKUP(Table1[[#This Row],[SEG KEY LY]],'29Dec24_LY'!$A$1:$M$784,11,FALSE)</f>
        <v>2213280</v>
      </c>
      <c r="M145" s="55">
        <f>VLOOKUP(Table1[[#This Row],[SEG KEY]],'29Dec24_TY  '!$A$1:$M$786,12,FALSE)</f>
        <v>7.778711838127722E-2</v>
      </c>
      <c r="N145" s="55">
        <f>VLOOKUP(Table1[[#This Row],[SEG KEY LY]],'29Dec24_LY'!$A$1:$M$784,12,FALSE)</f>
        <v>8.3461093942022613E-2</v>
      </c>
      <c r="O145" s="29">
        <f>IFERROR(VLOOKUP(Table1[[#This Row],[SEG KEY LY]],'LY AVG FARE ACT'!$A$1:$G$5000,5,FALSE),0)</f>
        <v>5633</v>
      </c>
      <c r="P145" s="29">
        <f>IFERROR(VLOOKUP(Table1[[#This Row],[SEG KEY LY]],'LY AVG FARE ACT'!$A$1:$F$5000,6,FALSE),0)</f>
        <v>1245990.8658387912</v>
      </c>
      <c r="Q145" s="29">
        <f>IFERROR(VLOOKUP(Table1[[#This Row],[SEG KEY LY]],'LY AVG FARE ACT'!$A$1:$G$5000,7,FALSE),0)</f>
        <v>221.19489895948718</v>
      </c>
      <c r="R145" s="47">
        <f>VLOOKUP(Table1[[#This Row],[SEG KEY]],'29Dec24_TY  '!$A$1:$M$786,13,FALSE)</f>
        <v>185.52227733934618</v>
      </c>
      <c r="S145" s="47">
        <f>VLOOKUP(Table1[[#This Row],[SEG KEY LY]],'29Dec24_LY'!$A$1:$M$784,13,FALSE)</f>
        <v>199.05470905172393</v>
      </c>
      <c r="T145" s="29">
        <f>VLOOKUP(Table1[[#This Row],[SEG KEY]],'22Dec24_TY '!$A$1:$M$786,13,FALSE)</f>
        <v>182.76164674634805</v>
      </c>
      <c r="U145" s="29">
        <f>VLOOKUP(Table1[[#This Row],[SEG KEY LY]],'22Dec24_LY '!$A$2:$M$784,13,FALSE)</f>
        <v>202.06411764705862</v>
      </c>
      <c r="V145" s="29">
        <f>VLOOKUP(Table1[[#This Row],[SEG KEY]],'15Dec24_TY'!$A$1:$M$786,13,FALSE)</f>
        <v>183.93012030075192</v>
      </c>
      <c r="W145" s="29">
        <f>VLOOKUP(Table1[[#This Row],[SEG KEY LY]],'15Dec24_LY'!$A$1:$M$784,13,FALSE)</f>
        <v>199.02514726507701</v>
      </c>
      <c r="X145" s="29">
        <f>VLOOKUP(Table1[[#This Row],[SEG KEY]],'08Dec24_TY'!$A$1:$M$786,13,FALSE)</f>
        <v>183.87980033277867</v>
      </c>
      <c r="Y145" s="29">
        <f>VLOOKUP(Table1[[#This Row],[SEG KEY LY]],'08Dec24_LY'!$A$1:$M$784,13,FALSE)</f>
        <v>196.40171924290223</v>
      </c>
      <c r="Z145" s="29">
        <f>VLOOKUP(Table1[[#This Row],[SEG KEY]],'01Dec24_TY'!$A$1:$M$786,13,FALSE)</f>
        <v>185.04383211678828</v>
      </c>
      <c r="AA145" s="29">
        <f>VLOOKUP(Table1[[#This Row],[SEG KEY LY]],'01Dec24_LY'!$A$1:$M$784,13,FALSE)</f>
        <v>196.59051878354208</v>
      </c>
      <c r="AB145" s="29">
        <f>VLOOKUP(Table1[[#This Row],[SEG KEY]],'24Nov24_TY'!$A$1:$M$786,13,FALSE)</f>
        <v>185.04811023622051</v>
      </c>
      <c r="AC145" s="29">
        <f>VLOOKUP(Table1[[#This Row],[SEG KEY LY]],'24Nov24_LY'!$A$1:$M$784,13,FALSE)</f>
        <v>196.12499999999997</v>
      </c>
      <c r="AD145" s="29">
        <f>VLOOKUP(Table1[[#This Row],[SEG KEY]],'17Nov24_TY'!$A$1:$M$786,13,FALSE)</f>
        <v>183.46345415778248</v>
      </c>
      <c r="AE145" s="29">
        <f>VLOOKUP(Table1[[#This Row],[SEG KEY LY]],'17Nov24_LY'!$A$1:$M$784,13,FALSE)</f>
        <v>199.35594965675051</v>
      </c>
      <c r="AF145" s="29">
        <f>VLOOKUP(Table1[[#This Row],[SEG KEY]],'10Nov24_TY   '!$A$1:$M$786,13,FALSE)</f>
        <v>177.95821826280616</v>
      </c>
      <c r="AG145" s="29">
        <f>VLOOKUP(Table1[[#This Row],[SEG KEY LY]],'10Nov24_LY   '!$A$1:$M$784,13,FALSE)</f>
        <v>197.59880195599013</v>
      </c>
      <c r="AH145" s="29">
        <f>IFERROR(VLOOKUP(Table1[[#This Row],[SEG KEY]],'03Nov24_TY   '!A273:M1058,13,FALSE),0)</f>
        <v>180.94702412868631</v>
      </c>
      <c r="AI145" s="29">
        <f>IFERROR(VLOOKUP(Table1[[#This Row],[SEG KEY LY]],'03Nov24_LY    '!$A$1:$M$784,13,FALSE),0)</f>
        <v>202.66763297872336</v>
      </c>
      <c r="AJ145" s="47">
        <f>VLOOKUP(Table1[[#This Row],[SEG KEY]],'29Dec24_TY  '!$A$1:$M$786,7,FALSE)</f>
        <v>887</v>
      </c>
      <c r="AK145" s="47">
        <f>VLOOKUP(Table1[[#This Row],[SEG KEY LY]],'29Dec24_LY'!$A$1:$M$784,7,FALSE)</f>
        <v>928</v>
      </c>
      <c r="AL145" s="29">
        <f>VLOOKUP(Table1[[#This Row],[SEG KEY]],'22Dec24_TY '!$A$1:$M$786,7,FALSE)</f>
        <v>753</v>
      </c>
      <c r="AM145" s="29">
        <f>VLOOKUP(Table1[[#This Row],[SEG KEY LY]],'22Dec24_LY '!$A$1:$M$486,7,FALSE)</f>
        <v>782</v>
      </c>
      <c r="AN145" s="29">
        <f>VLOOKUP(Table1[[#This Row],[SEG KEY]],'15Dec24_TY'!$A$1:$M$786,7,FALSE)</f>
        <v>665</v>
      </c>
      <c r="AO145" s="29">
        <f>VLOOKUP(Table1[[#This Row],[SEG KEY LY]],'15Dec24_LY'!$A$1:$M$784,7,FALSE)</f>
        <v>713</v>
      </c>
      <c r="AP145" s="29">
        <f>VLOOKUP(Table1[[#This Row],[SEG KEY]],'08Dec24_TY'!$A$1:$M$786,7,FALSE)</f>
        <v>601</v>
      </c>
      <c r="AQ145" s="29">
        <f>VLOOKUP(Table1[[#This Row],[SEG KEY LY]],'08Dec24_LY'!$A$1:$M$784,7,FALSE)</f>
        <v>634</v>
      </c>
      <c r="AR145" s="29">
        <f>VLOOKUP(Table1[[#This Row],[SEG KEY]],'01Dec24_TY'!$A$1:$M$786,7,FALSE)</f>
        <v>548</v>
      </c>
      <c r="AS145" s="29">
        <f>VLOOKUP(Table1[[#This Row],[SEG KEY LY]],'01Dec24_LY'!$A$1:$M$784,7,FALSE)</f>
        <v>559</v>
      </c>
      <c r="AT145" s="29">
        <f>VLOOKUP(Table1[[#This Row],[SEG KEY]],'24Nov24_TY'!$A$1:$M$786,7,FALSE)</f>
        <v>508</v>
      </c>
      <c r="AU145" s="29">
        <f>VLOOKUP(Table1[[#This Row],[SEG KEY LY]],'24Nov24_LY'!$A$1:$M$784,7,FALSE)</f>
        <v>504</v>
      </c>
      <c r="AV145" s="29">
        <f>VLOOKUP(Table1[[#This Row],[SEG KEY]],'17Nov24_TY'!$A$1:$M$786,7,FALSE)</f>
        <v>469</v>
      </c>
      <c r="AW145" s="29">
        <f>VLOOKUP(Table1[[#This Row],[SEG KEY LY]],'17Nov24_LY'!$A$1:$M$784,7,FALSE)</f>
        <v>437</v>
      </c>
      <c r="AX145" s="29">
        <f>VLOOKUP(Table1[[#This Row],[SEG KEY]],'10Nov24_TY   '!$A$1:$K$786,7,FALSE)</f>
        <v>449</v>
      </c>
      <c r="AY145" s="29">
        <f>VLOOKUP(Table1[[#This Row],[SEG KEY LY]],'10Nov24_LY   '!$A$1:$J$784,7,FALSE)</f>
        <v>409</v>
      </c>
      <c r="AZ145" s="29">
        <f>IFERROR(VLOOKUP(Table1[[#This Row],[SEG KEY]],'03Nov24_TY   '!$A$1:$J$786,7,FALSE),0)</f>
        <v>373</v>
      </c>
      <c r="BA145" s="29">
        <f>IFERROR(VLOOKUP(Table1[[#This Row],[SEG KEY LY]],'03Nov24_LY    '!$A$1:$J$784,7,FALSE),0)</f>
        <v>376</v>
      </c>
    </row>
    <row r="146" spans="1:53" x14ac:dyDescent="0.25">
      <c r="A146" s="52" t="str">
        <f>Table1[[#This Row],[FROM_CITY]]&amp;Table1[[#This Row],[TO_CITY]]&amp;Table1[[#This Row],[Month]]</f>
        <v>CMBBLRFeb-2025</v>
      </c>
      <c r="B146" s="52" t="str">
        <f>Table1[[#This Row],[FROM_CITY]]&amp;Table1[[#This Row],[TO_CITY]]&amp;Table1[[#This Row],[MonthM_LY]]</f>
        <v>CMBBLRFeb-2024</v>
      </c>
      <c r="C146" s="44" t="s">
        <v>198</v>
      </c>
      <c r="D146" s="2">
        <v>2025</v>
      </c>
      <c r="E146" s="2" t="s">
        <v>197</v>
      </c>
      <c r="F146" t="s">
        <v>10</v>
      </c>
      <c r="G146" s="2" t="s">
        <v>14</v>
      </c>
      <c r="H146" t="s">
        <v>15</v>
      </c>
      <c r="I146">
        <v>482</v>
      </c>
      <c r="J146">
        <v>37222.44999999999</v>
      </c>
      <c r="K146" s="29">
        <f>VLOOKUP(Table1[[#This Row],[SEG KEY]],'29Dec24_TY  '!$A$1:$M$786,11,FALSE)</f>
        <v>344630</v>
      </c>
      <c r="L146" s="29">
        <f>VLOOKUP(Table1[[#This Row],[SEG KEY LY]],'29Dec24_LY'!$A$1:$M$784,11,FALSE)</f>
        <v>357500</v>
      </c>
      <c r="M146" s="55">
        <f>VLOOKUP(Table1[[#This Row],[SEG KEY]],'29Dec24_TY  '!$A$1:$M$786,12,FALSE)</f>
        <v>0.10800699300699297</v>
      </c>
      <c r="N146" s="55">
        <f>VLOOKUP(Table1[[#This Row],[SEG KEY LY]],'29Dec24_LY'!$A$1:$M$784,12,FALSE)</f>
        <v>0.12084794405594404</v>
      </c>
      <c r="O146" s="29">
        <f>IFERROR(VLOOKUP(Table1[[#This Row],[SEG KEY LY]],'LY AVG FARE ACT'!$A$1:$G$5000,5,FALSE),0)</f>
        <v>2920</v>
      </c>
      <c r="P146" s="29">
        <f>IFERROR(VLOOKUP(Table1[[#This Row],[SEG KEY LY]],'LY AVG FARE ACT'!$A$1:$F$5000,6,FALSE),0)</f>
        <v>337279.42511831055</v>
      </c>
      <c r="Q146" s="29">
        <f>IFERROR(VLOOKUP(Table1[[#This Row],[SEG KEY LY]],'LY AVG FARE ACT'!$A$1:$G$5000,7,FALSE),0)</f>
        <v>115.50665243777759</v>
      </c>
      <c r="R146" s="47">
        <f>VLOOKUP(Table1[[#This Row],[SEG KEY]],'29Dec24_TY  '!$A$1:$M$786,13,FALSE)</f>
        <v>77.22499999999998</v>
      </c>
      <c r="S146" s="47">
        <f>VLOOKUP(Table1[[#This Row],[SEG KEY LY]],'29Dec24_LY'!$A$1:$M$784,13,FALSE)</f>
        <v>86.406279999999981</v>
      </c>
      <c r="T146" s="29">
        <f>VLOOKUP(Table1[[#This Row],[SEG KEY]],'22Dec24_TY '!$A$1:$M$786,13,FALSE)</f>
        <v>75.059315403423</v>
      </c>
      <c r="U146" s="29">
        <f>VLOOKUP(Table1[[#This Row],[SEG KEY LY]],'22Dec24_LY '!$A$2:$M$784,13,FALSE)</f>
        <v>85.247777777777785</v>
      </c>
      <c r="V146" s="29">
        <f>VLOOKUP(Table1[[#This Row],[SEG KEY]],'15Dec24_TY'!$A$1:$M$786,13,FALSE)</f>
        <v>75.215241157556278</v>
      </c>
      <c r="W146" s="29">
        <f>VLOOKUP(Table1[[#This Row],[SEG KEY LY]],'15Dec24_LY'!$A$1:$M$784,13,FALSE)</f>
        <v>85.527857142857144</v>
      </c>
      <c r="X146" s="29">
        <f>VLOOKUP(Table1[[#This Row],[SEG KEY]],'08Dec24_TY'!$A$1:$M$786,13,FALSE)</f>
        <v>76.283026819923379</v>
      </c>
      <c r="Y146" s="29">
        <f>VLOOKUP(Table1[[#This Row],[SEG KEY LY]],'08Dec24_LY'!$A$1:$M$784,13,FALSE)</f>
        <v>73.423150183150213</v>
      </c>
      <c r="Z146" s="29">
        <f>VLOOKUP(Table1[[#This Row],[SEG KEY]],'01Dec24_TY'!$A$1:$M$786,13,FALSE)</f>
        <v>76.855565217391302</v>
      </c>
      <c r="AA146" s="29">
        <f>VLOOKUP(Table1[[#This Row],[SEG KEY LY]],'01Dec24_LY'!$A$1:$M$784,13,FALSE)</f>
        <v>73.881186440677979</v>
      </c>
      <c r="AB146" s="29">
        <f>VLOOKUP(Table1[[#This Row],[SEG KEY]],'24Nov24_TY'!$A$1:$M$786,13,FALSE)</f>
        <v>77.334900990099001</v>
      </c>
      <c r="AC146" s="29">
        <f>VLOOKUP(Table1[[#This Row],[SEG KEY LY]],'24Nov24_LY'!$A$1:$M$784,13,FALSE)</f>
        <v>73.957452830188657</v>
      </c>
      <c r="AD146" s="29">
        <f>VLOOKUP(Table1[[#This Row],[SEG KEY]],'17Nov24_TY'!$A$1:$M$786,13,FALSE)</f>
        <v>78.962443181818173</v>
      </c>
      <c r="AE146" s="29">
        <f>VLOOKUP(Table1[[#This Row],[SEG KEY LY]],'17Nov24_LY'!$A$1:$M$784,13,FALSE)</f>
        <v>73.448288770053452</v>
      </c>
      <c r="AF146" s="29">
        <f>VLOOKUP(Table1[[#This Row],[SEG KEY]],'10Nov24_TY   '!$A$1:$M$786,13,FALSE)</f>
        <v>78.693461538461534</v>
      </c>
      <c r="AG146" s="29">
        <f>VLOOKUP(Table1[[#This Row],[SEG KEY LY]],'10Nov24_LY   '!$A$1:$M$784,13,FALSE)</f>
        <v>75.192549019607824</v>
      </c>
      <c r="AH146" s="29">
        <f>IFERROR(VLOOKUP(Table1[[#This Row],[SEG KEY]],'03Nov24_TY   '!A274:M1059,13,FALSE),0)</f>
        <v>79.471711711711734</v>
      </c>
      <c r="AI146" s="29">
        <f>IFERROR(VLOOKUP(Table1[[#This Row],[SEG KEY LY]],'03Nov24_LY    '!$A$1:$M$784,13,FALSE),0)</f>
        <v>76.683464566929104</v>
      </c>
      <c r="AJ146" s="47">
        <f>VLOOKUP(Table1[[#This Row],[SEG KEY]],'29Dec24_TY  '!$A$1:$M$786,7,FALSE)</f>
        <v>482</v>
      </c>
      <c r="AK146" s="47">
        <f>VLOOKUP(Table1[[#This Row],[SEG KEY LY]],'29Dec24_LY'!$A$1:$M$784,7,FALSE)</f>
        <v>500</v>
      </c>
      <c r="AL146" s="29">
        <f>VLOOKUP(Table1[[#This Row],[SEG KEY]],'22Dec24_TY '!$A$1:$M$786,7,FALSE)</f>
        <v>409</v>
      </c>
      <c r="AM146" s="29">
        <f>VLOOKUP(Table1[[#This Row],[SEG KEY LY]],'22Dec24_LY '!$A$1:$M$486,7,FALSE)</f>
        <v>441</v>
      </c>
      <c r="AN146" s="29">
        <f>VLOOKUP(Table1[[#This Row],[SEG KEY]],'15Dec24_TY'!$A$1:$M$786,7,FALSE)</f>
        <v>311</v>
      </c>
      <c r="AO146" s="29">
        <f>VLOOKUP(Table1[[#This Row],[SEG KEY LY]],'15Dec24_LY'!$A$1:$M$784,7,FALSE)</f>
        <v>406</v>
      </c>
      <c r="AP146" s="29">
        <f>VLOOKUP(Table1[[#This Row],[SEG KEY]],'08Dec24_TY'!$A$1:$M$786,7,FALSE)</f>
        <v>261</v>
      </c>
      <c r="AQ146" s="29">
        <f>VLOOKUP(Table1[[#This Row],[SEG KEY LY]],'08Dec24_LY'!$A$1:$M$784,7,FALSE)</f>
        <v>273</v>
      </c>
      <c r="AR146" s="29">
        <f>VLOOKUP(Table1[[#This Row],[SEG KEY]],'01Dec24_TY'!$A$1:$M$786,7,FALSE)</f>
        <v>230</v>
      </c>
      <c r="AS146" s="29">
        <f>VLOOKUP(Table1[[#This Row],[SEG KEY LY]],'01Dec24_LY'!$A$1:$M$784,7,FALSE)</f>
        <v>236</v>
      </c>
      <c r="AT146" s="29">
        <f>VLOOKUP(Table1[[#This Row],[SEG KEY]],'24Nov24_TY'!$A$1:$M$786,7,FALSE)</f>
        <v>202</v>
      </c>
      <c r="AU146" s="29">
        <f>VLOOKUP(Table1[[#This Row],[SEG KEY LY]],'24Nov24_LY'!$A$1:$M$784,7,FALSE)</f>
        <v>212</v>
      </c>
      <c r="AV146" s="29">
        <f>VLOOKUP(Table1[[#This Row],[SEG KEY]],'17Nov24_TY'!$A$1:$M$786,7,FALSE)</f>
        <v>176</v>
      </c>
      <c r="AW146" s="29">
        <f>VLOOKUP(Table1[[#This Row],[SEG KEY LY]],'17Nov24_LY'!$A$1:$M$784,7,FALSE)</f>
        <v>187</v>
      </c>
      <c r="AX146" s="29">
        <f>VLOOKUP(Table1[[#This Row],[SEG KEY]],'10Nov24_TY   '!$A$1:$K$786,7,FALSE)</f>
        <v>130</v>
      </c>
      <c r="AY146" s="29">
        <f>VLOOKUP(Table1[[#This Row],[SEG KEY LY]],'10Nov24_LY   '!$A$1:$J$784,7,FALSE)</f>
        <v>153</v>
      </c>
      <c r="AZ146" s="29">
        <f>IFERROR(VLOOKUP(Table1[[#This Row],[SEG KEY]],'03Nov24_TY   '!$A$1:$J$786,7,FALSE),0)</f>
        <v>111</v>
      </c>
      <c r="BA146" s="29">
        <f>IFERROR(VLOOKUP(Table1[[#This Row],[SEG KEY LY]],'03Nov24_LY    '!$A$1:$J$784,7,FALSE),0)</f>
        <v>127</v>
      </c>
    </row>
    <row r="147" spans="1:53" x14ac:dyDescent="0.25">
      <c r="A147" s="52" t="str">
        <f>Table1[[#This Row],[FROM_CITY]]&amp;Table1[[#This Row],[TO_CITY]]&amp;Table1[[#This Row],[Month]]</f>
        <v>CMBBOMFeb-2025</v>
      </c>
      <c r="B147" s="52" t="str">
        <f>Table1[[#This Row],[FROM_CITY]]&amp;Table1[[#This Row],[TO_CITY]]&amp;Table1[[#This Row],[MonthM_LY]]</f>
        <v>CMBBOMFeb-2024</v>
      </c>
      <c r="C147" s="44" t="s">
        <v>198</v>
      </c>
      <c r="D147" s="2">
        <v>2025</v>
      </c>
      <c r="E147" s="2" t="s">
        <v>197</v>
      </c>
      <c r="F147" t="s">
        <v>10</v>
      </c>
      <c r="G147" s="2" t="s">
        <v>16</v>
      </c>
      <c r="H147" t="s">
        <v>15</v>
      </c>
      <c r="I147">
        <v>899</v>
      </c>
      <c r="J147">
        <v>97992.25999999998</v>
      </c>
      <c r="K147" s="29">
        <f>VLOOKUP(Table1[[#This Row],[SEG KEY]],'29Dec24_TY  '!$A$1:$M$786,11,FALSE)</f>
        <v>1392551</v>
      </c>
      <c r="L147" s="29">
        <f>VLOOKUP(Table1[[#This Row],[SEG KEY LY]],'29Dec24_LY'!$A$1:$M$784,11,FALSE)</f>
        <v>971223</v>
      </c>
      <c r="M147" s="55">
        <f>VLOOKUP(Table1[[#This Row],[SEG KEY]],'29Dec24_TY  '!$A$1:$M$786,12,FALSE)</f>
        <v>7.0368884155768793E-2</v>
      </c>
      <c r="N147" s="55">
        <f>VLOOKUP(Table1[[#This Row],[SEG KEY LY]],'29Dec24_LY'!$A$1:$M$784,12,FALSE)</f>
        <v>7.4493468544299279E-2</v>
      </c>
      <c r="O147" s="29">
        <f>IFERROR(VLOOKUP(Table1[[#This Row],[SEG KEY LY]],'LY AVG FARE ACT'!$A$1:$G$5000,5,FALSE),0)</f>
        <v>4713</v>
      </c>
      <c r="P147" s="29">
        <f>IFERROR(VLOOKUP(Table1[[#This Row],[SEG KEY LY]],'LY AVG FARE ACT'!$A$1:$F$5000,6,FALSE),0)</f>
        <v>718834.76002173382</v>
      </c>
      <c r="Q147" s="29">
        <f>IFERROR(VLOOKUP(Table1[[#This Row],[SEG KEY LY]],'LY AVG FARE ACT'!$A$1:$G$5000,7,FALSE),0)</f>
        <v>152.5216974372446</v>
      </c>
      <c r="R147" s="47">
        <f>VLOOKUP(Table1[[#This Row],[SEG KEY]],'29Dec24_TY  '!$A$1:$M$786,13,FALSE)</f>
        <v>109.00140155728585</v>
      </c>
      <c r="S147" s="47">
        <f>VLOOKUP(Table1[[#This Row],[SEG KEY LY]],'29Dec24_LY'!$A$1:$M$784,13,FALSE)</f>
        <v>115.39038277511958</v>
      </c>
      <c r="T147" s="29">
        <f>VLOOKUP(Table1[[#This Row],[SEG KEY]],'22Dec24_TY '!$A$1:$M$786,13,FALSE)</f>
        <v>108.78736774193544</v>
      </c>
      <c r="U147" s="29">
        <f>VLOOKUP(Table1[[#This Row],[SEG KEY LY]],'22Dec24_LY '!$A$2:$M$784,13,FALSE)</f>
        <v>116.34480633802815</v>
      </c>
      <c r="V147" s="29">
        <f>VLOOKUP(Table1[[#This Row],[SEG KEY]],'15Dec24_TY'!$A$1:$M$786,13,FALSE)</f>
        <v>110.71871016691954</v>
      </c>
      <c r="W147" s="29">
        <f>VLOOKUP(Table1[[#This Row],[SEG KEY LY]],'15Dec24_LY'!$A$1:$M$784,13,FALSE)</f>
        <v>112.89531669865643</v>
      </c>
      <c r="X147" s="29">
        <f>VLOOKUP(Table1[[#This Row],[SEG KEY]],'08Dec24_TY'!$A$1:$M$786,13,FALSE)</f>
        <v>115.91721495327099</v>
      </c>
      <c r="Y147" s="29">
        <f>VLOOKUP(Table1[[#This Row],[SEG KEY LY]],'08Dec24_LY'!$A$1:$M$784,13,FALSE)</f>
        <v>111.52933884297524</v>
      </c>
      <c r="Z147" s="29">
        <f>VLOOKUP(Table1[[#This Row],[SEG KEY]],'01Dec24_TY'!$A$1:$M$786,13,FALSE)</f>
        <v>117.17744725738395</v>
      </c>
      <c r="AA147" s="29">
        <f>VLOOKUP(Table1[[#This Row],[SEG KEY LY]],'01Dec24_LY'!$A$1:$M$784,13,FALSE)</f>
        <v>113.6320403587444</v>
      </c>
      <c r="AB147" s="29">
        <f>VLOOKUP(Table1[[#This Row],[SEG KEY]],'24Nov24_TY'!$A$1:$M$786,13,FALSE)</f>
        <v>117.65187032418947</v>
      </c>
      <c r="AC147" s="29">
        <f>VLOOKUP(Table1[[#This Row],[SEG KEY LY]],'24Nov24_LY'!$A$1:$M$784,13,FALSE)</f>
        <v>114.64933168316833</v>
      </c>
      <c r="AD147" s="29">
        <f>VLOOKUP(Table1[[#This Row],[SEG KEY]],'17Nov24_TY'!$A$1:$M$786,13,FALSE)</f>
        <v>119.007125382263</v>
      </c>
      <c r="AE147" s="29">
        <f>VLOOKUP(Table1[[#This Row],[SEG KEY LY]],'17Nov24_LY'!$A$1:$M$784,13,FALSE)</f>
        <v>113.7948936170213</v>
      </c>
      <c r="AF147" s="29">
        <f>VLOOKUP(Table1[[#This Row],[SEG KEY]],'10Nov24_TY   '!$A$1:$M$786,13,FALSE)</f>
        <v>124.22631944444444</v>
      </c>
      <c r="AG147" s="29">
        <f>VLOOKUP(Table1[[#This Row],[SEG KEY LY]],'10Nov24_LY   '!$A$1:$M$784,13,FALSE)</f>
        <v>115.9499410029499</v>
      </c>
      <c r="AH147" s="29">
        <f>IFERROR(VLOOKUP(Table1[[#This Row],[SEG KEY]],'03Nov24_TY   '!A275:M1060,13,FALSE),0)</f>
        <v>126.75363295880148</v>
      </c>
      <c r="AI147" s="29">
        <f>IFERROR(VLOOKUP(Table1[[#This Row],[SEG KEY LY]],'03Nov24_LY    '!$A$1:$M$784,13,FALSE),0)</f>
        <v>116.61261829652999</v>
      </c>
      <c r="AJ147" s="47">
        <f>VLOOKUP(Table1[[#This Row],[SEG KEY]],'29Dec24_TY  '!$A$1:$M$786,7,FALSE)</f>
        <v>899</v>
      </c>
      <c r="AK147" s="47">
        <f>VLOOKUP(Table1[[#This Row],[SEG KEY LY]],'29Dec24_LY'!$A$1:$M$784,7,FALSE)</f>
        <v>627</v>
      </c>
      <c r="AL147" s="29">
        <f>VLOOKUP(Table1[[#This Row],[SEG KEY]],'22Dec24_TY '!$A$1:$M$786,7,FALSE)</f>
        <v>775</v>
      </c>
      <c r="AM147" s="29">
        <f>VLOOKUP(Table1[[#This Row],[SEG KEY LY]],'22Dec24_LY '!$A$1:$M$486,7,FALSE)</f>
        <v>568</v>
      </c>
      <c r="AN147" s="29">
        <f>VLOOKUP(Table1[[#This Row],[SEG KEY]],'15Dec24_TY'!$A$1:$M$786,7,FALSE)</f>
        <v>659</v>
      </c>
      <c r="AO147" s="29">
        <f>VLOOKUP(Table1[[#This Row],[SEG KEY LY]],'15Dec24_LY'!$A$1:$M$784,7,FALSE)</f>
        <v>521</v>
      </c>
      <c r="AP147" s="29">
        <f>VLOOKUP(Table1[[#This Row],[SEG KEY]],'08Dec24_TY'!$A$1:$M$786,7,FALSE)</f>
        <v>535</v>
      </c>
      <c r="AQ147" s="29">
        <f>VLOOKUP(Table1[[#This Row],[SEG KEY LY]],'08Dec24_LY'!$A$1:$M$784,7,FALSE)</f>
        <v>484</v>
      </c>
      <c r="AR147" s="29">
        <f>VLOOKUP(Table1[[#This Row],[SEG KEY]],'01Dec24_TY'!$A$1:$M$786,7,FALSE)</f>
        <v>474</v>
      </c>
      <c r="AS147" s="29">
        <f>VLOOKUP(Table1[[#This Row],[SEG KEY LY]],'01Dec24_LY'!$A$1:$M$784,7,FALSE)</f>
        <v>446</v>
      </c>
      <c r="AT147" s="29">
        <f>VLOOKUP(Table1[[#This Row],[SEG KEY]],'24Nov24_TY'!$A$1:$M$786,7,FALSE)</f>
        <v>401</v>
      </c>
      <c r="AU147" s="29">
        <f>VLOOKUP(Table1[[#This Row],[SEG KEY LY]],'24Nov24_LY'!$A$1:$M$784,7,FALSE)</f>
        <v>404</v>
      </c>
      <c r="AV147" s="29">
        <f>VLOOKUP(Table1[[#This Row],[SEG KEY]],'17Nov24_TY'!$A$1:$M$786,7,FALSE)</f>
        <v>327</v>
      </c>
      <c r="AW147" s="29">
        <f>VLOOKUP(Table1[[#This Row],[SEG KEY LY]],'17Nov24_LY'!$A$1:$M$784,7,FALSE)</f>
        <v>376</v>
      </c>
      <c r="AX147" s="29">
        <f>VLOOKUP(Table1[[#This Row],[SEG KEY]],'10Nov24_TY   '!$A$1:$K$786,7,FALSE)</f>
        <v>288</v>
      </c>
      <c r="AY147" s="29">
        <f>VLOOKUP(Table1[[#This Row],[SEG KEY LY]],'10Nov24_LY   '!$A$1:$J$784,7,FALSE)</f>
        <v>339</v>
      </c>
      <c r="AZ147" s="29">
        <f>IFERROR(VLOOKUP(Table1[[#This Row],[SEG KEY]],'03Nov24_TY   '!$A$1:$J$786,7,FALSE),0)</f>
        <v>267</v>
      </c>
      <c r="BA147" s="29">
        <f>IFERROR(VLOOKUP(Table1[[#This Row],[SEG KEY LY]],'03Nov24_LY    '!$A$1:$J$784,7,FALSE),0)</f>
        <v>317</v>
      </c>
    </row>
    <row r="148" spans="1:53" x14ac:dyDescent="0.25">
      <c r="A148" s="52" t="str">
        <f>Table1[[#This Row],[FROM_CITY]]&amp;Table1[[#This Row],[TO_CITY]]&amp;Table1[[#This Row],[Month]]</f>
        <v>CMBCANFeb-2025</v>
      </c>
      <c r="B148" s="52" t="str">
        <f>Table1[[#This Row],[FROM_CITY]]&amp;Table1[[#This Row],[TO_CITY]]&amp;Table1[[#This Row],[MonthM_LY]]</f>
        <v>CMBCANFeb-2024</v>
      </c>
      <c r="C148" s="44" t="s">
        <v>198</v>
      </c>
      <c r="D148" s="2">
        <v>2025</v>
      </c>
      <c r="E148" s="2" t="s">
        <v>197</v>
      </c>
      <c r="F148" t="s">
        <v>10</v>
      </c>
      <c r="G148" s="2" t="s">
        <v>17</v>
      </c>
      <c r="H148" t="s">
        <v>13</v>
      </c>
      <c r="I148">
        <v>224</v>
      </c>
      <c r="J148">
        <v>91506.450000000041</v>
      </c>
      <c r="K148" s="29">
        <f>VLOOKUP(Table1[[#This Row],[SEG KEY]],'29Dec24_TY  '!$A$1:$M$786,11,FALSE)</f>
        <v>892192</v>
      </c>
      <c r="L148" s="29">
        <f>VLOOKUP(Table1[[#This Row],[SEG KEY LY]],'29Dec24_LY'!$A$1:$M$784,11,FALSE)</f>
        <v>912107</v>
      </c>
      <c r="M148" s="55">
        <f>VLOOKUP(Table1[[#This Row],[SEG KEY]],'29Dec24_TY  '!$A$1:$M$786,12,FALSE)</f>
        <v>0.10256362980165709</v>
      </c>
      <c r="N148" s="55">
        <f>VLOOKUP(Table1[[#This Row],[SEG KEY LY]],'29Dec24_LY'!$A$1:$M$784,12,FALSE)</f>
        <v>9.7488913033229624E-2</v>
      </c>
      <c r="O148" s="29">
        <f>IFERROR(VLOOKUP(Table1[[#This Row],[SEG KEY LY]],'LY AVG FARE ACT'!$A$1:$G$5000,5,FALSE),0)</f>
        <v>1787</v>
      </c>
      <c r="P148" s="29">
        <f>IFERROR(VLOOKUP(Table1[[#This Row],[SEG KEY LY]],'LY AVG FARE ACT'!$A$1:$F$5000,6,FALSE),0)</f>
        <v>663389.61185637699</v>
      </c>
      <c r="Q148" s="29">
        <f>IFERROR(VLOOKUP(Table1[[#This Row],[SEG KEY LY]],'LY AVG FARE ACT'!$A$1:$G$5000,7,FALSE),0)</f>
        <v>371.2308963941673</v>
      </c>
      <c r="R148" s="47">
        <f>VLOOKUP(Table1[[#This Row],[SEG KEY]],'29Dec24_TY  '!$A$1:$M$786,13,FALSE)</f>
        <v>408.51093750000018</v>
      </c>
      <c r="S148" s="47">
        <f>VLOOKUP(Table1[[#This Row],[SEG KEY LY]],'29Dec24_LY'!$A$1:$M$784,13,FALSE)</f>
        <v>388.29834061135364</v>
      </c>
      <c r="T148" s="29">
        <f>VLOOKUP(Table1[[#This Row],[SEG KEY]],'22Dec24_TY '!$A$1:$M$786,13,FALSE)</f>
        <v>391.00116564417192</v>
      </c>
      <c r="U148" s="29">
        <f>VLOOKUP(Table1[[#This Row],[SEG KEY LY]],'22Dec24_LY '!$A$2:$M$784,13,FALSE)</f>
        <v>382.30458333333331</v>
      </c>
      <c r="V148" s="29">
        <f>VLOOKUP(Table1[[#This Row],[SEG KEY]],'15Dec24_TY'!$A$1:$M$786,13,FALSE)</f>
        <v>348.56640350877194</v>
      </c>
      <c r="W148" s="29">
        <f>VLOOKUP(Table1[[#This Row],[SEG KEY LY]],'15Dec24_LY'!$A$1:$M$784,13,FALSE)</f>
        <v>370.03460992907799</v>
      </c>
      <c r="X148" s="29">
        <f>VLOOKUP(Table1[[#This Row],[SEG KEY]],'08Dec24_TY'!$A$1:$M$786,13,FALSE)</f>
        <v>366.90759036144578</v>
      </c>
      <c r="Y148" s="29">
        <f>VLOOKUP(Table1[[#This Row],[SEG KEY LY]],'08Dec24_LY'!$A$1:$M$784,13,FALSE)</f>
        <v>360.16310679611661</v>
      </c>
      <c r="Z148" s="29">
        <f>VLOOKUP(Table1[[#This Row],[SEG KEY]],'01Dec24_TY'!$A$1:$M$786,13,FALSE)</f>
        <v>377.70239999999995</v>
      </c>
      <c r="AA148" s="29">
        <f>VLOOKUP(Table1[[#This Row],[SEG KEY LY]],'01Dec24_LY'!$A$1:$M$784,13,FALSE)</f>
        <v>353.25831578947378</v>
      </c>
      <c r="AB148" s="29">
        <f>VLOOKUP(Table1[[#This Row],[SEG KEY]],'24Nov24_TY'!$A$1:$M$786,13,FALSE)</f>
        <v>407.33967741935487</v>
      </c>
      <c r="AC148" s="29">
        <f>VLOOKUP(Table1[[#This Row],[SEG KEY LY]],'24Nov24_LY'!$A$1:$M$784,13,FALSE)</f>
        <v>345.08705128205128</v>
      </c>
      <c r="AD148" s="29">
        <f>VLOOKUP(Table1[[#This Row],[SEG KEY]],'17Nov24_TY'!$A$1:$M$786,13,FALSE)</f>
        <v>421.97945454545453</v>
      </c>
      <c r="AE148" s="29">
        <f>VLOOKUP(Table1[[#This Row],[SEG KEY LY]],'17Nov24_LY'!$A$1:$M$784,13,FALSE)</f>
        <v>345.18828571428577</v>
      </c>
      <c r="AF148" s="29">
        <f>VLOOKUP(Table1[[#This Row],[SEG KEY]],'10Nov24_TY   '!$A$1:$M$786,13,FALSE)</f>
        <v>458.45975609756096</v>
      </c>
      <c r="AG148" s="29">
        <f>VLOOKUP(Table1[[#This Row],[SEG KEY LY]],'10Nov24_LY   '!$A$1:$M$784,13,FALSE)</f>
        <v>332.64979591836737</v>
      </c>
      <c r="AH148" s="29">
        <f>IFERROR(VLOOKUP(Table1[[#This Row],[SEG KEY]],'03Nov24_TY   '!A276:M1061,13,FALSE),0)</f>
        <v>447.96628571428573</v>
      </c>
      <c r="AI148" s="29">
        <f>IFERROR(VLOOKUP(Table1[[#This Row],[SEG KEY LY]],'03Nov24_LY    '!$A$1:$M$784,13,FALSE),0)</f>
        <v>328.10044444444446</v>
      </c>
      <c r="AJ148" s="47">
        <f>VLOOKUP(Table1[[#This Row],[SEG KEY]],'29Dec24_TY  '!$A$1:$M$786,7,FALSE)</f>
        <v>224</v>
      </c>
      <c r="AK148" s="47">
        <f>VLOOKUP(Table1[[#This Row],[SEG KEY LY]],'29Dec24_LY'!$A$1:$M$784,7,FALSE)</f>
        <v>229</v>
      </c>
      <c r="AL148" s="29">
        <f>VLOOKUP(Table1[[#This Row],[SEG KEY]],'22Dec24_TY '!$A$1:$M$786,7,FALSE)</f>
        <v>163</v>
      </c>
      <c r="AM148" s="29">
        <f>VLOOKUP(Table1[[#This Row],[SEG KEY LY]],'22Dec24_LY '!$A$1:$M$486,7,FALSE)</f>
        <v>192</v>
      </c>
      <c r="AN148" s="29">
        <f>VLOOKUP(Table1[[#This Row],[SEG KEY]],'15Dec24_TY'!$A$1:$M$786,7,FALSE)</f>
        <v>114</v>
      </c>
      <c r="AO148" s="29">
        <f>VLOOKUP(Table1[[#This Row],[SEG KEY LY]],'15Dec24_LY'!$A$1:$M$784,7,FALSE)</f>
        <v>141</v>
      </c>
      <c r="AP148" s="29">
        <f>VLOOKUP(Table1[[#This Row],[SEG KEY]],'08Dec24_TY'!$A$1:$M$786,7,FALSE)</f>
        <v>83</v>
      </c>
      <c r="AQ148" s="29">
        <f>VLOOKUP(Table1[[#This Row],[SEG KEY LY]],'08Dec24_LY'!$A$1:$M$784,7,FALSE)</f>
        <v>103</v>
      </c>
      <c r="AR148" s="29">
        <f>VLOOKUP(Table1[[#This Row],[SEG KEY]],'01Dec24_TY'!$A$1:$M$786,7,FALSE)</f>
        <v>75</v>
      </c>
      <c r="AS148" s="29">
        <f>VLOOKUP(Table1[[#This Row],[SEG KEY LY]],'01Dec24_LY'!$A$1:$M$784,7,FALSE)</f>
        <v>95</v>
      </c>
      <c r="AT148" s="29">
        <f>VLOOKUP(Table1[[#This Row],[SEG KEY]],'24Nov24_TY'!$A$1:$M$786,7,FALSE)</f>
        <v>62</v>
      </c>
      <c r="AU148" s="29">
        <f>VLOOKUP(Table1[[#This Row],[SEG KEY LY]],'24Nov24_LY'!$A$1:$M$784,7,FALSE)</f>
        <v>78</v>
      </c>
      <c r="AV148" s="29">
        <f>VLOOKUP(Table1[[#This Row],[SEG KEY]],'17Nov24_TY'!$A$1:$M$786,7,FALSE)</f>
        <v>55</v>
      </c>
      <c r="AW148" s="29">
        <f>VLOOKUP(Table1[[#This Row],[SEG KEY LY]],'17Nov24_LY'!$A$1:$M$784,7,FALSE)</f>
        <v>70</v>
      </c>
      <c r="AX148" s="29">
        <f>VLOOKUP(Table1[[#This Row],[SEG KEY]],'10Nov24_TY   '!$A$1:$K$786,7,FALSE)</f>
        <v>41</v>
      </c>
      <c r="AY148" s="29">
        <f>VLOOKUP(Table1[[#This Row],[SEG KEY LY]],'10Nov24_LY   '!$A$1:$J$784,7,FALSE)</f>
        <v>49</v>
      </c>
      <c r="AZ148" s="29">
        <f>IFERROR(VLOOKUP(Table1[[#This Row],[SEG KEY]],'03Nov24_TY   '!$A$1:$J$786,7,FALSE),0)</f>
        <v>35</v>
      </c>
      <c r="BA148" s="29">
        <f>IFERROR(VLOOKUP(Table1[[#This Row],[SEG KEY LY]],'03Nov24_LY    '!$A$1:$J$784,7,FALSE),0)</f>
        <v>45</v>
      </c>
    </row>
    <row r="149" spans="1:53" x14ac:dyDescent="0.25">
      <c r="A149" s="52" t="str">
        <f>Table1[[#This Row],[FROM_CITY]]&amp;Table1[[#This Row],[TO_CITY]]&amp;Table1[[#This Row],[Month]]</f>
        <v>CMBCDGFeb-2025</v>
      </c>
      <c r="B149" s="52" t="str">
        <f>Table1[[#This Row],[FROM_CITY]]&amp;Table1[[#This Row],[TO_CITY]]&amp;Table1[[#This Row],[MonthM_LY]]</f>
        <v>CMBCDGFeb-2024</v>
      </c>
      <c r="C149" s="44" t="s">
        <v>198</v>
      </c>
      <c r="D149" s="2">
        <v>2025</v>
      </c>
      <c r="E149" s="2" t="s">
        <v>197</v>
      </c>
      <c r="F149" t="s">
        <v>10</v>
      </c>
      <c r="G149" s="2" t="s">
        <v>18</v>
      </c>
      <c r="H149" t="s">
        <v>19</v>
      </c>
      <c r="I149">
        <v>1914</v>
      </c>
      <c r="J149">
        <v>898029.98</v>
      </c>
      <c r="K149" s="29">
        <f>VLOOKUP(Table1[[#This Row],[SEG KEY]],'29Dec24_TY  '!$A$1:$M$786,11,FALSE)</f>
        <v>16286226</v>
      </c>
      <c r="L149" s="29">
        <f>VLOOKUP(Table1[[#This Row],[SEG KEY LY]],'29Dec24_LY'!$A$1:$M$784,11,FALSE)</f>
        <v>18379440</v>
      </c>
      <c r="M149" s="55">
        <f>VLOOKUP(Table1[[#This Row],[SEG KEY]],'29Dec24_TY  '!$A$1:$M$786,12,FALSE)</f>
        <v>5.5140459183115845E-2</v>
      </c>
      <c r="N149" s="55">
        <f>VLOOKUP(Table1[[#This Row],[SEG KEY LY]],'29Dec24_LY'!$A$1:$M$784,12,FALSE)</f>
        <v>5.1004061603617964E-2</v>
      </c>
      <c r="O149" s="29">
        <f>IFERROR(VLOOKUP(Table1[[#This Row],[SEG KEY LY]],'LY AVG FARE ACT'!$A$1:$G$5000,5,FALSE),0)</f>
        <v>2936</v>
      </c>
      <c r="P149" s="29">
        <f>IFERROR(VLOOKUP(Table1[[#This Row],[SEG KEY LY]],'LY AVG FARE ACT'!$A$1:$F$5000,6,FALSE),0)</f>
        <v>1424655.4398098998</v>
      </c>
      <c r="Q149" s="29">
        <f>IFERROR(VLOOKUP(Table1[[#This Row],[SEG KEY LY]],'LY AVG FARE ACT'!$A$1:$G$5000,7,FALSE),0)</f>
        <v>485.23686642026559</v>
      </c>
      <c r="R149" s="47">
        <f>VLOOKUP(Table1[[#This Row],[SEG KEY]],'29Dec24_TY  '!$A$1:$M$786,13,FALSE)</f>
        <v>469.19016718913269</v>
      </c>
      <c r="S149" s="47">
        <f>VLOOKUP(Table1[[#This Row],[SEG KEY LY]],'29Dec24_LY'!$A$1:$M$784,13,FALSE)</f>
        <v>433.99356018518529</v>
      </c>
      <c r="T149" s="29">
        <f>VLOOKUP(Table1[[#This Row],[SEG KEY]],'22Dec24_TY '!$A$1:$M$786,13,FALSE)</f>
        <v>474.43763552479817</v>
      </c>
      <c r="U149" s="29">
        <f>VLOOKUP(Table1[[#This Row],[SEG KEY LY]],'22Dec24_LY '!$A$2:$M$784,13,FALSE)</f>
        <v>435.18535852713183</v>
      </c>
      <c r="V149" s="29">
        <f>VLOOKUP(Table1[[#This Row],[SEG KEY]],'15Dec24_TY'!$A$1:$M$786,13,FALSE)</f>
        <v>481.7575252865812</v>
      </c>
      <c r="W149" s="29">
        <f>VLOOKUP(Table1[[#This Row],[SEG KEY LY]],'15Dec24_LY'!$A$1:$M$784,13,FALSE)</f>
        <v>434.50920150053594</v>
      </c>
      <c r="X149" s="29">
        <f>VLOOKUP(Table1[[#This Row],[SEG KEY]],'08Dec24_TY'!$A$1:$M$786,13,FALSE)</f>
        <v>478.23078254847621</v>
      </c>
      <c r="Y149" s="29">
        <f>VLOOKUP(Table1[[#This Row],[SEG KEY LY]],'08Dec24_LY'!$A$1:$M$784,13,FALSE)</f>
        <v>437.2070702179177</v>
      </c>
      <c r="Z149" s="29">
        <f>VLOOKUP(Table1[[#This Row],[SEG KEY]],'01Dec24_TY'!$A$1:$M$786,13,FALSE)</f>
        <v>477.20169999999968</v>
      </c>
      <c r="AA149" s="29">
        <f>VLOOKUP(Table1[[#This Row],[SEG KEY LY]],'01Dec24_LY'!$A$1:$M$784,13,FALSE)</f>
        <v>434.78927679158454</v>
      </c>
      <c r="AB149" s="29">
        <f>VLOOKUP(Table1[[#This Row],[SEG KEY]],'24Nov24_TY'!$A$1:$M$786,13,FALSE)</f>
        <v>472.84226955848141</v>
      </c>
      <c r="AC149" s="29">
        <f>VLOOKUP(Table1[[#This Row],[SEG KEY LY]],'24Nov24_LY'!$A$1:$M$784,13,FALSE)</f>
        <v>435.99705594405589</v>
      </c>
      <c r="AD149" s="29">
        <f>VLOOKUP(Table1[[#This Row],[SEG KEY]],'17Nov24_TY'!$A$1:$M$786,13,FALSE)</f>
        <v>473.80067415730349</v>
      </c>
      <c r="AE149" s="29">
        <f>VLOOKUP(Table1[[#This Row],[SEG KEY LY]],'17Nov24_LY'!$A$1:$M$784,13,FALSE)</f>
        <v>435.98033127889033</v>
      </c>
      <c r="AF149" s="29">
        <f>VLOOKUP(Table1[[#This Row],[SEG KEY]],'10Nov24_TY   '!$A$1:$M$786,13,FALSE)</f>
        <v>482.29109561752989</v>
      </c>
      <c r="AG149" s="29">
        <f>VLOOKUP(Table1[[#This Row],[SEG KEY LY]],'10Nov24_LY   '!$A$1:$M$784,13,FALSE)</f>
        <v>437.84091887417213</v>
      </c>
      <c r="AH149" s="29">
        <f>IFERROR(VLOOKUP(Table1[[#This Row],[SEG KEY]],'03Nov24_TY   '!A277:M1062,13,FALSE),0)</f>
        <v>490.77616949152554</v>
      </c>
      <c r="AI149" s="29">
        <f>IFERROR(VLOOKUP(Table1[[#This Row],[SEG KEY LY]],'03Nov24_LY    '!$A$1:$M$784,13,FALSE),0)</f>
        <v>438.20818345323744</v>
      </c>
      <c r="AJ149" s="47">
        <f>VLOOKUP(Table1[[#This Row],[SEG KEY]],'29Dec24_TY  '!$A$1:$M$786,7,FALSE)</f>
        <v>1914</v>
      </c>
      <c r="AK149" s="47">
        <f>VLOOKUP(Table1[[#This Row],[SEG KEY LY]],'29Dec24_LY'!$A$1:$M$784,7,FALSE)</f>
        <v>2160</v>
      </c>
      <c r="AL149" s="29">
        <f>VLOOKUP(Table1[[#This Row],[SEG KEY]],'22Dec24_TY '!$A$1:$M$786,7,FALSE)</f>
        <v>1734</v>
      </c>
      <c r="AM149" s="29">
        <f>VLOOKUP(Table1[[#This Row],[SEG KEY LY]],'22Dec24_LY '!$A$1:$M$486,7,FALSE)</f>
        <v>2064</v>
      </c>
      <c r="AN149" s="29">
        <f>VLOOKUP(Table1[[#This Row],[SEG KEY]],'15Dec24_TY'!$A$1:$M$786,7,FALSE)</f>
        <v>1483</v>
      </c>
      <c r="AO149" s="29">
        <f>VLOOKUP(Table1[[#This Row],[SEG KEY LY]],'15Dec24_LY'!$A$1:$M$784,7,FALSE)</f>
        <v>1866</v>
      </c>
      <c r="AP149" s="29">
        <f>VLOOKUP(Table1[[#This Row],[SEG KEY]],'08Dec24_TY'!$A$1:$M$786,7,FALSE)</f>
        <v>1444</v>
      </c>
      <c r="AQ149" s="29">
        <f>VLOOKUP(Table1[[#This Row],[SEG KEY LY]],'08Dec24_LY'!$A$1:$M$784,7,FALSE)</f>
        <v>1652</v>
      </c>
      <c r="AR149" s="29">
        <f>VLOOKUP(Table1[[#This Row],[SEG KEY]],'01Dec24_TY'!$A$1:$M$786,7,FALSE)</f>
        <v>1400</v>
      </c>
      <c r="AS149" s="29">
        <f>VLOOKUP(Table1[[#This Row],[SEG KEY LY]],'01Dec24_LY'!$A$1:$M$784,7,FALSE)</f>
        <v>1521</v>
      </c>
      <c r="AT149" s="29">
        <f>VLOOKUP(Table1[[#This Row],[SEG KEY]],'24Nov24_TY'!$A$1:$M$786,7,FALSE)</f>
        <v>1291</v>
      </c>
      <c r="AU149" s="29">
        <f>VLOOKUP(Table1[[#This Row],[SEG KEY LY]],'24Nov24_LY'!$A$1:$M$784,7,FALSE)</f>
        <v>1430</v>
      </c>
      <c r="AV149" s="29">
        <f>VLOOKUP(Table1[[#This Row],[SEG KEY]],'17Nov24_TY'!$A$1:$M$786,7,FALSE)</f>
        <v>1157</v>
      </c>
      <c r="AW149" s="29">
        <f>VLOOKUP(Table1[[#This Row],[SEG KEY LY]],'17Nov24_LY'!$A$1:$M$784,7,FALSE)</f>
        <v>1298</v>
      </c>
      <c r="AX149" s="29">
        <f>VLOOKUP(Table1[[#This Row],[SEG KEY]],'10Nov24_TY   '!$A$1:$K$786,7,FALSE)</f>
        <v>1004</v>
      </c>
      <c r="AY149" s="29">
        <f>VLOOKUP(Table1[[#This Row],[SEG KEY LY]],'10Nov24_LY   '!$A$1:$J$784,7,FALSE)</f>
        <v>1208</v>
      </c>
      <c r="AZ149" s="29">
        <f>IFERROR(VLOOKUP(Table1[[#This Row],[SEG KEY]],'03Nov24_TY   '!$A$1:$J$786,7,FALSE),0)</f>
        <v>885</v>
      </c>
      <c r="BA149" s="29">
        <f>IFERROR(VLOOKUP(Table1[[#This Row],[SEG KEY LY]],'03Nov24_LY    '!$A$1:$J$784,7,FALSE),0)</f>
        <v>1112</v>
      </c>
    </row>
    <row r="150" spans="1:53" x14ac:dyDescent="0.25">
      <c r="A150" s="52" t="str">
        <f>Table1[[#This Row],[FROM_CITY]]&amp;Table1[[#This Row],[TO_CITY]]&amp;Table1[[#This Row],[Month]]</f>
        <v>CMBCGKFeb-2025</v>
      </c>
      <c r="B150" s="52" t="str">
        <f>Table1[[#This Row],[FROM_CITY]]&amp;Table1[[#This Row],[TO_CITY]]&amp;Table1[[#This Row],[MonthM_LY]]</f>
        <v>CMBCGKFeb-2024</v>
      </c>
      <c r="C150" s="44" t="s">
        <v>198</v>
      </c>
      <c r="D150" s="2">
        <v>2025</v>
      </c>
      <c r="E150" s="2" t="s">
        <v>197</v>
      </c>
      <c r="F150" t="s">
        <v>10</v>
      </c>
      <c r="G150" s="2" t="s">
        <v>20</v>
      </c>
      <c r="H150" t="s">
        <v>13</v>
      </c>
      <c r="I150">
        <v>200</v>
      </c>
      <c r="J150">
        <v>30079.160000000003</v>
      </c>
      <c r="K150" s="29">
        <f>VLOOKUP(Table1[[#This Row],[SEG KEY]],'29Dec24_TY  '!$A$1:$M$786,11,FALSE)</f>
        <v>663600</v>
      </c>
      <c r="L150" s="29">
        <f>VLOOKUP(Table1[[#This Row],[SEG KEY LY]],'29Dec24_LY'!$A$1:$M$784,11,FALSE)</f>
        <v>484428</v>
      </c>
      <c r="M150" s="55">
        <f>VLOOKUP(Table1[[#This Row],[SEG KEY]],'29Dec24_TY  '!$A$1:$M$786,12,FALSE)</f>
        <v>4.5327245328511158E-2</v>
      </c>
      <c r="N150" s="55">
        <f>VLOOKUP(Table1[[#This Row],[SEG KEY LY]],'29Dec24_LY'!$A$1:$M$784,12,FALSE)</f>
        <v>5.3485244453252083E-2</v>
      </c>
      <c r="O150" s="29">
        <f>IFERROR(VLOOKUP(Table1[[#This Row],[SEG KEY LY]],'LY AVG FARE ACT'!$A$1:$G$5000,5,FALSE),0)</f>
        <v>2856</v>
      </c>
      <c r="P150" s="29">
        <f>IFERROR(VLOOKUP(Table1[[#This Row],[SEG KEY LY]],'LY AVG FARE ACT'!$A$1:$F$5000,6,FALSE),0)</f>
        <v>467788.46868039132</v>
      </c>
      <c r="Q150" s="29">
        <f>IFERROR(VLOOKUP(Table1[[#This Row],[SEG KEY LY]],'LY AVG FARE ACT'!$A$1:$G$5000,7,FALSE),0)</f>
        <v>163.79148063038912</v>
      </c>
      <c r="R150" s="47">
        <f>VLOOKUP(Table1[[#This Row],[SEG KEY]],'29Dec24_TY  '!$A$1:$M$786,13,FALSE)</f>
        <v>150.39580000000001</v>
      </c>
      <c r="S150" s="47">
        <f>VLOOKUP(Table1[[#This Row],[SEG KEY LY]],'29Dec24_LY'!$A$1:$M$784,13,FALSE)</f>
        <v>177.46404109589042</v>
      </c>
      <c r="T150" s="29">
        <f>VLOOKUP(Table1[[#This Row],[SEG KEY]],'22Dec24_TY '!$A$1:$M$786,13,FALSE)</f>
        <v>151.62428571428569</v>
      </c>
      <c r="U150" s="29">
        <f>VLOOKUP(Table1[[#This Row],[SEG KEY LY]],'22Dec24_LY '!$A$2:$M$784,13,FALSE)</f>
        <v>174.00731343283573</v>
      </c>
      <c r="V150" s="29">
        <f>VLOOKUP(Table1[[#This Row],[SEG KEY]],'15Dec24_TY'!$A$1:$M$786,13,FALSE)</f>
        <v>151.82620967741934</v>
      </c>
      <c r="W150" s="29">
        <f>VLOOKUP(Table1[[#This Row],[SEG KEY LY]],'15Dec24_LY'!$A$1:$M$784,13,FALSE)</f>
        <v>176.29726415094342</v>
      </c>
      <c r="X150" s="29">
        <f>VLOOKUP(Table1[[#This Row],[SEG KEY]],'08Dec24_TY'!$A$1:$M$786,13,FALSE)</f>
        <v>167.98464285714292</v>
      </c>
      <c r="Y150" s="29">
        <f>VLOOKUP(Table1[[#This Row],[SEG KEY LY]],'08Dec24_LY'!$A$1:$M$784,13,FALSE)</f>
        <v>180.62193181818191</v>
      </c>
      <c r="Z150" s="29">
        <f>VLOOKUP(Table1[[#This Row],[SEG KEY]],'01Dec24_TY'!$A$1:$M$786,13,FALSE)</f>
        <v>178.77500000000001</v>
      </c>
      <c r="AA150" s="29">
        <f>VLOOKUP(Table1[[#This Row],[SEG KEY LY]],'01Dec24_LY'!$A$1:$M$784,13,FALSE)</f>
        <v>185.33723684210531</v>
      </c>
      <c r="AB150" s="29">
        <f>VLOOKUP(Table1[[#This Row],[SEG KEY]],'24Nov24_TY'!$A$1:$M$786,13,FALSE)</f>
        <v>192.04388888888892</v>
      </c>
      <c r="AC150" s="29">
        <f>VLOOKUP(Table1[[#This Row],[SEG KEY LY]],'24Nov24_LY'!$A$1:$M$784,13,FALSE)</f>
        <v>190.80545454545455</v>
      </c>
      <c r="AD150" s="29">
        <f>VLOOKUP(Table1[[#This Row],[SEG KEY]],'17Nov24_TY'!$A$1:$M$786,13,FALSE)</f>
        <v>197.32883720930232</v>
      </c>
      <c r="AE150" s="29">
        <f>VLOOKUP(Table1[[#This Row],[SEG KEY LY]],'17Nov24_LY'!$A$1:$M$784,13,FALSE)</f>
        <v>182.01239130434783</v>
      </c>
      <c r="AF150" s="29">
        <f>VLOOKUP(Table1[[#This Row],[SEG KEY]],'10Nov24_TY   '!$A$1:$M$786,13,FALSE)</f>
        <v>209.58815789473684</v>
      </c>
      <c r="AG150" s="29">
        <f>VLOOKUP(Table1[[#This Row],[SEG KEY LY]],'10Nov24_LY   '!$A$1:$M$784,13,FALSE)</f>
        <v>182.29363636363638</v>
      </c>
      <c r="AH150" s="29">
        <f>IFERROR(VLOOKUP(Table1[[#This Row],[SEG KEY]],'03Nov24_TY   '!A278:M1063,13,FALSE),0)</f>
        <v>221.12018181818183</v>
      </c>
      <c r="AI150" s="29">
        <f>IFERROR(VLOOKUP(Table1[[#This Row],[SEG KEY LY]],'03Nov24_LY    '!$A$1:$M$784,13,FALSE),0)</f>
        <v>192.07235294117649</v>
      </c>
      <c r="AJ150" s="47">
        <f>VLOOKUP(Table1[[#This Row],[SEG KEY]],'29Dec24_TY  '!$A$1:$M$786,7,FALSE)</f>
        <v>200</v>
      </c>
      <c r="AK150" s="47">
        <f>VLOOKUP(Table1[[#This Row],[SEG KEY LY]],'29Dec24_LY'!$A$1:$M$784,7,FALSE)</f>
        <v>146</v>
      </c>
      <c r="AL150" s="29">
        <f>VLOOKUP(Table1[[#This Row],[SEG KEY]],'22Dec24_TY '!$A$1:$M$786,7,FALSE)</f>
        <v>161</v>
      </c>
      <c r="AM150" s="29">
        <f>VLOOKUP(Table1[[#This Row],[SEG KEY LY]],'22Dec24_LY '!$A$1:$M$486,7,FALSE)</f>
        <v>134</v>
      </c>
      <c r="AN150" s="29">
        <f>VLOOKUP(Table1[[#This Row],[SEG KEY]],'15Dec24_TY'!$A$1:$M$786,7,FALSE)</f>
        <v>124</v>
      </c>
      <c r="AO150" s="29">
        <f>VLOOKUP(Table1[[#This Row],[SEG KEY LY]],'15Dec24_LY'!$A$1:$M$784,7,FALSE)</f>
        <v>106</v>
      </c>
      <c r="AP150" s="29">
        <f>VLOOKUP(Table1[[#This Row],[SEG KEY]],'08Dec24_TY'!$A$1:$M$786,7,FALSE)</f>
        <v>84</v>
      </c>
      <c r="AQ150" s="29">
        <f>VLOOKUP(Table1[[#This Row],[SEG KEY LY]],'08Dec24_LY'!$A$1:$M$784,7,FALSE)</f>
        <v>88</v>
      </c>
      <c r="AR150" s="29">
        <f>VLOOKUP(Table1[[#This Row],[SEG KEY]],'01Dec24_TY'!$A$1:$M$786,7,FALSE)</f>
        <v>66</v>
      </c>
      <c r="AS150" s="29">
        <f>VLOOKUP(Table1[[#This Row],[SEG KEY LY]],'01Dec24_LY'!$A$1:$M$784,7,FALSE)</f>
        <v>76</v>
      </c>
      <c r="AT150" s="29">
        <f>VLOOKUP(Table1[[#This Row],[SEG KEY]],'24Nov24_TY'!$A$1:$M$786,7,FALSE)</f>
        <v>54</v>
      </c>
      <c r="AU150" s="29">
        <f>VLOOKUP(Table1[[#This Row],[SEG KEY LY]],'24Nov24_LY'!$A$1:$M$784,7,FALSE)</f>
        <v>55</v>
      </c>
      <c r="AV150" s="29">
        <f>VLOOKUP(Table1[[#This Row],[SEG KEY]],'17Nov24_TY'!$A$1:$M$786,7,FALSE)</f>
        <v>43</v>
      </c>
      <c r="AW150" s="29">
        <f>VLOOKUP(Table1[[#This Row],[SEG KEY LY]],'17Nov24_LY'!$A$1:$M$784,7,FALSE)</f>
        <v>46</v>
      </c>
      <c r="AX150" s="29">
        <f>VLOOKUP(Table1[[#This Row],[SEG KEY]],'10Nov24_TY   '!$A$1:$K$786,7,FALSE)</f>
        <v>38</v>
      </c>
      <c r="AY150" s="29">
        <f>VLOOKUP(Table1[[#This Row],[SEG KEY LY]],'10Nov24_LY   '!$A$1:$J$784,7,FALSE)</f>
        <v>44</v>
      </c>
      <c r="AZ150" s="29">
        <f>IFERROR(VLOOKUP(Table1[[#This Row],[SEG KEY]],'03Nov24_TY   '!$A$1:$J$786,7,FALSE),0)</f>
        <v>55</v>
      </c>
      <c r="BA150" s="29">
        <f>IFERROR(VLOOKUP(Table1[[#This Row],[SEG KEY LY]],'03Nov24_LY    '!$A$1:$J$784,7,FALSE),0)</f>
        <v>34</v>
      </c>
    </row>
    <row r="151" spans="1:53" x14ac:dyDescent="0.25">
      <c r="A151" s="52" t="str">
        <f>Table1[[#This Row],[FROM_CITY]]&amp;Table1[[#This Row],[TO_CITY]]&amp;Table1[[#This Row],[Month]]</f>
        <v>CMBCOKFeb-2025</v>
      </c>
      <c r="B151" s="52" t="str">
        <f>Table1[[#This Row],[FROM_CITY]]&amp;Table1[[#This Row],[TO_CITY]]&amp;Table1[[#This Row],[MonthM_LY]]</f>
        <v>CMBCOKFeb-2024</v>
      </c>
      <c r="C151" s="44" t="s">
        <v>198</v>
      </c>
      <c r="D151" s="2">
        <v>2025</v>
      </c>
      <c r="E151" s="2" t="s">
        <v>197</v>
      </c>
      <c r="F151" t="s">
        <v>10</v>
      </c>
      <c r="G151" s="2" t="s">
        <v>21</v>
      </c>
      <c r="H151" t="s">
        <v>15</v>
      </c>
      <c r="I151">
        <v>536</v>
      </c>
      <c r="J151">
        <v>46472.959999999999</v>
      </c>
      <c r="K151" s="29">
        <f>VLOOKUP(Table1[[#This Row],[SEG KEY]],'29Dec24_TY  '!$A$1:$M$786,11,FALSE)</f>
        <v>277112</v>
      </c>
      <c r="L151" s="29">
        <f>VLOOKUP(Table1[[#This Row],[SEG KEY LY]],'29Dec24_LY'!$A$1:$M$784,11,FALSE)</f>
        <v>191290</v>
      </c>
      <c r="M151" s="55">
        <f>VLOOKUP(Table1[[#This Row],[SEG KEY]],'29Dec24_TY  '!$A$1:$M$786,12,FALSE)</f>
        <v>0.16770461041023124</v>
      </c>
      <c r="N151" s="55">
        <f>VLOOKUP(Table1[[#This Row],[SEG KEY LY]],'29Dec24_LY'!$A$1:$M$784,12,FALSE)</f>
        <v>0.1663780647184902</v>
      </c>
      <c r="O151" s="29">
        <f>IFERROR(VLOOKUP(Table1[[#This Row],[SEG KEY LY]],'LY AVG FARE ACT'!$A$1:$G$5000,5,FALSE),0)</f>
        <v>1920</v>
      </c>
      <c r="P151" s="29">
        <f>IFERROR(VLOOKUP(Table1[[#This Row],[SEG KEY LY]],'LY AVG FARE ACT'!$A$1:$F$5000,6,FALSE),0)</f>
        <v>163086.15529910859</v>
      </c>
      <c r="Q151" s="29">
        <f>IFERROR(VLOOKUP(Table1[[#This Row],[SEG KEY LY]],'LY AVG FARE ACT'!$A$1:$G$5000,7,FALSE),0)</f>
        <v>84.940705884952393</v>
      </c>
      <c r="R151" s="47">
        <f>VLOOKUP(Table1[[#This Row],[SEG KEY]],'29Dec24_TY  '!$A$1:$M$786,13,FALSE)</f>
        <v>86.703283582089554</v>
      </c>
      <c r="S151" s="47">
        <f>VLOOKUP(Table1[[#This Row],[SEG KEY LY]],'29Dec24_LY'!$A$1:$M$784,13,FALSE)</f>
        <v>86.017459459459431</v>
      </c>
      <c r="T151" s="29">
        <f>VLOOKUP(Table1[[#This Row],[SEG KEY]],'22Dec24_TY '!$A$1:$M$786,13,FALSE)</f>
        <v>85.718125000000001</v>
      </c>
      <c r="U151" s="29">
        <f>VLOOKUP(Table1[[#This Row],[SEG KEY LY]],'22Dec24_LY '!$A$2:$M$784,13,FALSE)</f>
        <v>89.844110032362465</v>
      </c>
      <c r="V151" s="29">
        <f>VLOOKUP(Table1[[#This Row],[SEG KEY]],'15Dec24_TY'!$A$1:$M$786,13,FALSE)</f>
        <v>84.78404358353508</v>
      </c>
      <c r="W151" s="29">
        <f>VLOOKUP(Table1[[#This Row],[SEG KEY LY]],'15Dec24_LY'!$A$1:$M$784,13,FALSE)</f>
        <v>87.654368231046945</v>
      </c>
      <c r="X151" s="29">
        <f>VLOOKUP(Table1[[#This Row],[SEG KEY]],'08Dec24_TY'!$A$1:$M$786,13,FALSE)</f>
        <v>86.876465753424682</v>
      </c>
      <c r="Y151" s="29">
        <f>VLOOKUP(Table1[[#This Row],[SEG KEY LY]],'08Dec24_LY'!$A$1:$M$784,13,FALSE)</f>
        <v>87.055168067226901</v>
      </c>
      <c r="Z151" s="29">
        <f>VLOOKUP(Table1[[#This Row],[SEG KEY]],'01Dec24_TY'!$A$1:$M$786,13,FALSE)</f>
        <v>85.617220543806667</v>
      </c>
      <c r="AA151" s="29">
        <f>VLOOKUP(Table1[[#This Row],[SEG KEY LY]],'01Dec24_LY'!$A$1:$M$784,13,FALSE)</f>
        <v>86.079604519774009</v>
      </c>
      <c r="AB151" s="29">
        <f>VLOOKUP(Table1[[#This Row],[SEG KEY]],'24Nov24_TY'!$A$1:$M$786,13,FALSE)</f>
        <v>90.812664233576669</v>
      </c>
      <c r="AC151" s="29">
        <f>VLOOKUP(Table1[[#This Row],[SEG KEY LY]],'24Nov24_LY'!$A$1:$M$784,13,FALSE)</f>
        <v>84.882614379084956</v>
      </c>
      <c r="AD151" s="29">
        <f>VLOOKUP(Table1[[#This Row],[SEG KEY]],'17Nov24_TY'!$A$1:$M$786,13,FALSE)</f>
        <v>98.708066037735904</v>
      </c>
      <c r="AE151" s="29">
        <f>VLOOKUP(Table1[[#This Row],[SEG KEY LY]],'17Nov24_LY'!$A$1:$M$784,13,FALSE)</f>
        <v>87.685073529411767</v>
      </c>
      <c r="AF151" s="29">
        <f>VLOOKUP(Table1[[#This Row],[SEG KEY]],'10Nov24_TY   '!$A$1:$M$786,13,FALSE)</f>
        <v>107.16567901234572</v>
      </c>
      <c r="AG151" s="29">
        <f>VLOOKUP(Table1[[#This Row],[SEG KEY LY]],'10Nov24_LY   '!$A$1:$M$784,13,FALSE)</f>
        <v>90.095491803278705</v>
      </c>
      <c r="AH151" s="29">
        <f>IFERROR(VLOOKUP(Table1[[#This Row],[SEG KEY]],'03Nov24_TY   '!A279:M1064,13,FALSE),0)</f>
        <v>119.18889830508473</v>
      </c>
      <c r="AI151" s="29">
        <f>IFERROR(VLOOKUP(Table1[[#This Row],[SEG KEY LY]],'03Nov24_LY    '!$A$1:$M$784,13,FALSE),0)</f>
        <v>95.068224299065434</v>
      </c>
      <c r="AJ151" s="47">
        <f>VLOOKUP(Table1[[#This Row],[SEG KEY]],'29Dec24_TY  '!$A$1:$M$786,7,FALSE)</f>
        <v>536</v>
      </c>
      <c r="AK151" s="47">
        <f>VLOOKUP(Table1[[#This Row],[SEG KEY LY]],'29Dec24_LY'!$A$1:$M$784,7,FALSE)</f>
        <v>370</v>
      </c>
      <c r="AL151" s="29">
        <f>VLOOKUP(Table1[[#This Row],[SEG KEY]],'22Dec24_TY '!$A$1:$M$786,7,FALSE)</f>
        <v>464</v>
      </c>
      <c r="AM151" s="29">
        <f>VLOOKUP(Table1[[#This Row],[SEG KEY LY]],'22Dec24_LY '!$A$1:$M$486,7,FALSE)</f>
        <v>309</v>
      </c>
      <c r="AN151" s="29">
        <f>VLOOKUP(Table1[[#This Row],[SEG KEY]],'15Dec24_TY'!$A$1:$M$786,7,FALSE)</f>
        <v>413</v>
      </c>
      <c r="AO151" s="29">
        <f>VLOOKUP(Table1[[#This Row],[SEG KEY LY]],'15Dec24_LY'!$A$1:$M$784,7,FALSE)</f>
        <v>277</v>
      </c>
      <c r="AP151" s="29">
        <f>VLOOKUP(Table1[[#This Row],[SEG KEY]],'08Dec24_TY'!$A$1:$M$786,7,FALSE)</f>
        <v>365</v>
      </c>
      <c r="AQ151" s="29">
        <f>VLOOKUP(Table1[[#This Row],[SEG KEY LY]],'08Dec24_LY'!$A$1:$M$784,7,FALSE)</f>
        <v>238</v>
      </c>
      <c r="AR151" s="29">
        <f>VLOOKUP(Table1[[#This Row],[SEG KEY]],'01Dec24_TY'!$A$1:$M$786,7,FALSE)</f>
        <v>331</v>
      </c>
      <c r="AS151" s="29">
        <f>VLOOKUP(Table1[[#This Row],[SEG KEY LY]],'01Dec24_LY'!$A$1:$M$784,7,FALSE)</f>
        <v>177</v>
      </c>
      <c r="AT151" s="29">
        <f>VLOOKUP(Table1[[#This Row],[SEG KEY]],'24Nov24_TY'!$A$1:$M$786,7,FALSE)</f>
        <v>274</v>
      </c>
      <c r="AU151" s="29">
        <f>VLOOKUP(Table1[[#This Row],[SEG KEY LY]],'24Nov24_LY'!$A$1:$M$784,7,FALSE)</f>
        <v>153</v>
      </c>
      <c r="AV151" s="29">
        <f>VLOOKUP(Table1[[#This Row],[SEG KEY]],'17Nov24_TY'!$A$1:$M$786,7,FALSE)</f>
        <v>212</v>
      </c>
      <c r="AW151" s="29">
        <f>VLOOKUP(Table1[[#This Row],[SEG KEY LY]],'17Nov24_LY'!$A$1:$M$784,7,FALSE)</f>
        <v>136</v>
      </c>
      <c r="AX151" s="29">
        <f>VLOOKUP(Table1[[#This Row],[SEG KEY]],'10Nov24_TY   '!$A$1:$K$786,7,FALSE)</f>
        <v>162</v>
      </c>
      <c r="AY151" s="29">
        <f>VLOOKUP(Table1[[#This Row],[SEG KEY LY]],'10Nov24_LY   '!$A$1:$J$784,7,FALSE)</f>
        <v>122</v>
      </c>
      <c r="AZ151" s="29">
        <f>IFERROR(VLOOKUP(Table1[[#This Row],[SEG KEY]],'03Nov24_TY   '!$A$1:$J$786,7,FALSE),0)</f>
        <v>118</v>
      </c>
      <c r="BA151" s="29">
        <f>IFERROR(VLOOKUP(Table1[[#This Row],[SEG KEY LY]],'03Nov24_LY    '!$A$1:$J$784,7,FALSE),0)</f>
        <v>107</v>
      </c>
    </row>
    <row r="152" spans="1:53" x14ac:dyDescent="0.25">
      <c r="A152" s="52" t="str">
        <f>Table1[[#This Row],[FROM_CITY]]&amp;Table1[[#This Row],[TO_CITY]]&amp;Table1[[#This Row],[Month]]</f>
        <v>CMBDACFeb-2025</v>
      </c>
      <c r="B152" s="52" t="str">
        <f>Table1[[#This Row],[FROM_CITY]]&amp;Table1[[#This Row],[TO_CITY]]&amp;Table1[[#This Row],[MonthM_LY]]</f>
        <v>CMBDACFeb-2024</v>
      </c>
      <c r="C152" s="44" t="s">
        <v>198</v>
      </c>
      <c r="D152" s="2">
        <v>2025</v>
      </c>
      <c r="E152" s="2" t="s">
        <v>197</v>
      </c>
      <c r="F152" t="s">
        <v>10</v>
      </c>
      <c r="G152" s="2" t="s">
        <v>22</v>
      </c>
      <c r="H152" t="s">
        <v>15</v>
      </c>
      <c r="I152">
        <v>462</v>
      </c>
      <c r="J152">
        <v>59611.830000000024</v>
      </c>
      <c r="K152" s="29">
        <f>VLOOKUP(Table1[[#This Row],[SEG KEY]],'29Dec24_TY  '!$A$1:$M$786,11,FALSE)</f>
        <v>1000230</v>
      </c>
      <c r="L152" s="29">
        <f>VLOOKUP(Table1[[#This Row],[SEG KEY LY]],'29Dec24_LY'!$A$1:$M$784,11,FALSE)</f>
        <v>632180</v>
      </c>
      <c r="M152" s="55">
        <f>VLOOKUP(Table1[[#This Row],[SEG KEY]],'29Dec24_TY  '!$A$1:$M$786,12,FALSE)</f>
        <v>5.9598122431840699E-2</v>
      </c>
      <c r="N152" s="55">
        <f>VLOOKUP(Table1[[#This Row],[SEG KEY LY]],'29Dec24_LY'!$A$1:$M$784,12,FALSE)</f>
        <v>8.7281691923186452E-2</v>
      </c>
      <c r="O152" s="29">
        <f>IFERROR(VLOOKUP(Table1[[#This Row],[SEG KEY LY]],'LY AVG FARE ACT'!$A$1:$G$5000,5,FALSE),0)</f>
        <v>5159</v>
      </c>
      <c r="P152" s="29">
        <f>IFERROR(VLOOKUP(Table1[[#This Row],[SEG KEY LY]],'LY AVG FARE ACT'!$A$1:$F$5000,6,FALSE),0)</f>
        <v>741626.9759906932</v>
      </c>
      <c r="Q152" s="29">
        <f>IFERROR(VLOOKUP(Table1[[#This Row],[SEG KEY LY]],'LY AVG FARE ACT'!$A$1:$G$5000,7,FALSE),0)</f>
        <v>143.75401744343733</v>
      </c>
      <c r="R152" s="47">
        <f>VLOOKUP(Table1[[#This Row],[SEG KEY]],'29Dec24_TY  '!$A$1:$M$786,13,FALSE)</f>
        <v>129.0299350649351</v>
      </c>
      <c r="S152" s="47">
        <f>VLOOKUP(Table1[[#This Row],[SEG KEY LY]],'29Dec24_LY'!$A$1:$M$784,13,FALSE)</f>
        <v>188.96486301369868</v>
      </c>
      <c r="T152" s="29">
        <f>VLOOKUP(Table1[[#This Row],[SEG KEY]],'22Dec24_TY '!$A$1:$M$786,13,FALSE)</f>
        <v>122.27267326732679</v>
      </c>
      <c r="U152" s="29">
        <f>VLOOKUP(Table1[[#This Row],[SEG KEY LY]],'22Dec24_LY '!$A$2:$M$784,13,FALSE)</f>
        <v>187.48430622009576</v>
      </c>
      <c r="V152" s="29">
        <f>VLOOKUP(Table1[[#This Row],[SEG KEY]],'15Dec24_TY'!$A$1:$M$786,13,FALSE)</f>
        <v>115.69872146118718</v>
      </c>
      <c r="W152" s="29">
        <f>VLOOKUP(Table1[[#This Row],[SEG KEY LY]],'15Dec24_LY'!$A$1:$M$784,13,FALSE)</f>
        <v>177.70704402515724</v>
      </c>
      <c r="X152" s="29">
        <f>VLOOKUP(Table1[[#This Row],[SEG KEY]],'08Dec24_TY'!$A$1:$M$786,13,FALSE)</f>
        <v>126.78950617283945</v>
      </c>
      <c r="Y152" s="29">
        <f>VLOOKUP(Table1[[#This Row],[SEG KEY LY]],'08Dec24_LY'!$A$1:$M$784,13,FALSE)</f>
        <v>174.11755905511808</v>
      </c>
      <c r="Z152" s="29">
        <f>VLOOKUP(Table1[[#This Row],[SEG KEY]],'01Dec24_TY'!$A$1:$M$786,13,FALSE)</f>
        <v>142.35266666666669</v>
      </c>
      <c r="AA152" s="29">
        <f>VLOOKUP(Table1[[#This Row],[SEG KEY LY]],'01Dec24_LY'!$A$1:$M$784,13,FALSE)</f>
        <v>177.38488888888887</v>
      </c>
      <c r="AB152" s="29">
        <f>VLOOKUP(Table1[[#This Row],[SEG KEY]],'24Nov24_TY'!$A$1:$M$786,13,FALSE)</f>
        <v>159.36409836065573</v>
      </c>
      <c r="AC152" s="29">
        <f>VLOOKUP(Table1[[#This Row],[SEG KEY LY]],'24Nov24_LY'!$A$1:$M$784,13,FALSE)</f>
        <v>163.61740259740256</v>
      </c>
      <c r="AD152" s="29">
        <f>VLOOKUP(Table1[[#This Row],[SEG KEY]],'17Nov24_TY'!$A$1:$M$786,13,FALSE)</f>
        <v>142.73244444444441</v>
      </c>
      <c r="AE152" s="29">
        <f>VLOOKUP(Table1[[#This Row],[SEG KEY LY]],'17Nov24_LY'!$A$1:$M$784,13,FALSE)</f>
        <v>152.75066666666669</v>
      </c>
      <c r="AF152" s="29">
        <f>VLOOKUP(Table1[[#This Row],[SEG KEY]],'10Nov24_TY   '!$A$1:$M$786,13,FALSE)</f>
        <v>148.68099999999998</v>
      </c>
      <c r="AG152" s="29">
        <f>VLOOKUP(Table1[[#This Row],[SEG KEY LY]],'10Nov24_LY   '!$A$1:$M$784,13,FALSE)</f>
        <v>165.56177777777779</v>
      </c>
      <c r="AH152" s="29">
        <f>IFERROR(VLOOKUP(Table1[[#This Row],[SEG KEY]],'03Nov24_TY   '!A280:M1065,13,FALSE),0)</f>
        <v>134.06720000000001</v>
      </c>
      <c r="AI152" s="29">
        <f>IFERROR(VLOOKUP(Table1[[#This Row],[SEG KEY LY]],'03Nov24_LY    '!$A$1:$M$784,13,FALSE),0)</f>
        <v>167.39</v>
      </c>
      <c r="AJ152" s="47">
        <f>VLOOKUP(Table1[[#This Row],[SEG KEY]],'29Dec24_TY  '!$A$1:$M$786,7,FALSE)</f>
        <v>462</v>
      </c>
      <c r="AK152" s="47">
        <f>VLOOKUP(Table1[[#This Row],[SEG KEY LY]],'29Dec24_LY'!$A$1:$M$784,7,FALSE)</f>
        <v>292</v>
      </c>
      <c r="AL152" s="29">
        <f>VLOOKUP(Table1[[#This Row],[SEG KEY]],'22Dec24_TY '!$A$1:$M$786,7,FALSE)</f>
        <v>303</v>
      </c>
      <c r="AM152" s="29">
        <f>VLOOKUP(Table1[[#This Row],[SEG KEY LY]],'22Dec24_LY '!$A$1:$M$486,7,FALSE)</f>
        <v>209</v>
      </c>
      <c r="AN152" s="29">
        <f>VLOOKUP(Table1[[#This Row],[SEG KEY]],'15Dec24_TY'!$A$1:$M$786,7,FALSE)</f>
        <v>219</v>
      </c>
      <c r="AO152" s="29">
        <f>VLOOKUP(Table1[[#This Row],[SEG KEY LY]],'15Dec24_LY'!$A$1:$M$784,7,FALSE)</f>
        <v>159</v>
      </c>
      <c r="AP152" s="29">
        <f>VLOOKUP(Table1[[#This Row],[SEG KEY]],'08Dec24_TY'!$A$1:$M$786,7,FALSE)</f>
        <v>162</v>
      </c>
      <c r="AQ152" s="29">
        <f>VLOOKUP(Table1[[#This Row],[SEG KEY LY]],'08Dec24_LY'!$A$1:$M$784,7,FALSE)</f>
        <v>127</v>
      </c>
      <c r="AR152" s="29">
        <f>VLOOKUP(Table1[[#This Row],[SEG KEY]],'01Dec24_TY'!$A$1:$M$786,7,FALSE)</f>
        <v>90</v>
      </c>
      <c r="AS152" s="29">
        <f>VLOOKUP(Table1[[#This Row],[SEG KEY LY]],'01Dec24_LY'!$A$1:$M$784,7,FALSE)</f>
        <v>90</v>
      </c>
      <c r="AT152" s="29">
        <f>VLOOKUP(Table1[[#This Row],[SEG KEY]],'24Nov24_TY'!$A$1:$M$786,7,FALSE)</f>
        <v>61</v>
      </c>
      <c r="AU152" s="29">
        <f>VLOOKUP(Table1[[#This Row],[SEG KEY LY]],'24Nov24_LY'!$A$1:$M$784,7,FALSE)</f>
        <v>77</v>
      </c>
      <c r="AV152" s="29">
        <f>VLOOKUP(Table1[[#This Row],[SEG KEY]],'17Nov24_TY'!$A$1:$M$786,7,FALSE)</f>
        <v>45</v>
      </c>
      <c r="AW152" s="29">
        <f>VLOOKUP(Table1[[#This Row],[SEG KEY LY]],'17Nov24_LY'!$A$1:$M$784,7,FALSE)</f>
        <v>60</v>
      </c>
      <c r="AX152" s="29">
        <f>VLOOKUP(Table1[[#This Row],[SEG KEY]],'10Nov24_TY   '!$A$1:$K$786,7,FALSE)</f>
        <v>40</v>
      </c>
      <c r="AY152" s="29">
        <f>VLOOKUP(Table1[[#This Row],[SEG KEY LY]],'10Nov24_LY   '!$A$1:$J$784,7,FALSE)</f>
        <v>45</v>
      </c>
      <c r="AZ152" s="29">
        <f>IFERROR(VLOOKUP(Table1[[#This Row],[SEG KEY]],'03Nov24_TY   '!$A$1:$J$786,7,FALSE),0)</f>
        <v>25</v>
      </c>
      <c r="BA152" s="29">
        <f>IFERROR(VLOOKUP(Table1[[#This Row],[SEG KEY LY]],'03Nov24_LY    '!$A$1:$J$784,7,FALSE),0)</f>
        <v>44</v>
      </c>
    </row>
    <row r="153" spans="1:53" x14ac:dyDescent="0.25">
      <c r="A153" s="52" t="str">
        <f>Table1[[#This Row],[FROM_CITY]]&amp;Table1[[#This Row],[TO_CITY]]&amp;Table1[[#This Row],[Month]]</f>
        <v>CMBDELFeb-2025</v>
      </c>
      <c r="B153" s="52" t="str">
        <f>Table1[[#This Row],[FROM_CITY]]&amp;Table1[[#This Row],[TO_CITY]]&amp;Table1[[#This Row],[MonthM_LY]]</f>
        <v>CMBDELFeb-2024</v>
      </c>
      <c r="C153" s="44" t="s">
        <v>198</v>
      </c>
      <c r="D153" s="2">
        <v>2025</v>
      </c>
      <c r="E153" s="2" t="s">
        <v>197</v>
      </c>
      <c r="F153" t="s">
        <v>10</v>
      </c>
      <c r="G153" s="2" t="s">
        <v>23</v>
      </c>
      <c r="H153" t="s">
        <v>15</v>
      </c>
      <c r="I153">
        <v>1336</v>
      </c>
      <c r="J153">
        <v>213886.48</v>
      </c>
      <c r="K153" s="29">
        <f>VLOOKUP(Table1[[#This Row],[SEG KEY]],'29Dec24_TY  '!$A$1:$M$786,11,FALSE)</f>
        <v>3239800</v>
      </c>
      <c r="L153" s="29">
        <f>VLOOKUP(Table1[[#This Row],[SEG KEY LY]],'29Dec24_LY'!$A$1:$M$784,11,FALSE)</f>
        <v>3702975</v>
      </c>
      <c r="M153" s="55">
        <f>VLOOKUP(Table1[[#This Row],[SEG KEY]],'29Dec24_TY  '!$A$1:$M$786,12,FALSE)</f>
        <v>6.6018420890178411E-2</v>
      </c>
      <c r="N153" s="55">
        <f>VLOOKUP(Table1[[#This Row],[SEG KEY LY]],'29Dec24_LY'!$A$1:$M$784,12,FALSE)</f>
        <v>5.9889685995719658E-2</v>
      </c>
      <c r="O153" s="29">
        <f>IFERROR(VLOOKUP(Table1[[#This Row],[SEG KEY LY]],'LY AVG FARE ACT'!$A$1:$G$5000,5,FALSE),0)</f>
        <v>6904</v>
      </c>
      <c r="P153" s="29">
        <f>IFERROR(VLOOKUP(Table1[[#This Row],[SEG KEY LY]],'LY AVG FARE ACT'!$A$1:$F$5000,6,FALSE),0)</f>
        <v>1223323.1023425667</v>
      </c>
      <c r="Q153" s="29">
        <f>IFERROR(VLOOKUP(Table1[[#This Row],[SEG KEY LY]],'LY AVG FARE ACT'!$A$1:$G$5000,7,FALSE),0)</f>
        <v>177.19048411682601</v>
      </c>
      <c r="R153" s="47">
        <f>VLOOKUP(Table1[[#This Row],[SEG KEY]],'29Dec24_TY  '!$A$1:$M$786,13,FALSE)</f>
        <v>160.09467065868265</v>
      </c>
      <c r="S153" s="47">
        <f>VLOOKUP(Table1[[#This Row],[SEG KEY LY]],'29Dec24_LY'!$A$1:$M$784,13,FALSE)</f>
        <v>145.23248853962016</v>
      </c>
      <c r="T153" s="29">
        <f>VLOOKUP(Table1[[#This Row],[SEG KEY]],'22Dec24_TY '!$A$1:$M$786,13,FALSE)</f>
        <v>159.68962748344379</v>
      </c>
      <c r="U153" s="29">
        <f>VLOOKUP(Table1[[#This Row],[SEG KEY LY]],'22Dec24_LY '!$A$2:$M$784,13,FALSE)</f>
        <v>143.2436647314949</v>
      </c>
      <c r="V153" s="29">
        <f>VLOOKUP(Table1[[#This Row],[SEG KEY]],'15Dec24_TY'!$A$1:$M$786,13,FALSE)</f>
        <v>155.71982058545808</v>
      </c>
      <c r="W153" s="29">
        <f>VLOOKUP(Table1[[#This Row],[SEG KEY LY]],'15Dec24_LY'!$A$1:$M$784,13,FALSE)</f>
        <v>138.43317380352633</v>
      </c>
      <c r="X153" s="29">
        <f>VLOOKUP(Table1[[#This Row],[SEG KEY]],'08Dec24_TY'!$A$1:$M$786,13,FALSE)</f>
        <v>154.44645898234688</v>
      </c>
      <c r="Y153" s="29">
        <f>VLOOKUP(Table1[[#This Row],[SEG KEY LY]],'08Dec24_LY'!$A$1:$M$784,13,FALSE)</f>
        <v>135.6875675675675</v>
      </c>
      <c r="Z153" s="29">
        <f>VLOOKUP(Table1[[#This Row],[SEG KEY]],'01Dec24_TY'!$A$1:$M$786,13,FALSE)</f>
        <v>151.24938496583135</v>
      </c>
      <c r="AA153" s="29">
        <f>VLOOKUP(Table1[[#This Row],[SEG KEY LY]],'01Dec24_LY'!$A$1:$M$784,13,FALSE)</f>
        <v>131.31800424628443</v>
      </c>
      <c r="AB153" s="29">
        <f>VLOOKUP(Table1[[#This Row],[SEG KEY]],'24Nov24_TY'!$A$1:$M$786,13,FALSE)</f>
        <v>149.15094881398244</v>
      </c>
      <c r="AC153" s="29">
        <f>VLOOKUP(Table1[[#This Row],[SEG KEY LY]],'24Nov24_LY'!$A$1:$M$784,13,FALSE)</f>
        <v>129.08616438356154</v>
      </c>
      <c r="AD153" s="29">
        <f>VLOOKUP(Table1[[#This Row],[SEG KEY]],'17Nov24_TY'!$A$1:$M$786,13,FALSE)</f>
        <v>147.6042818057455</v>
      </c>
      <c r="AE153" s="29">
        <f>VLOOKUP(Table1[[#This Row],[SEG KEY LY]],'17Nov24_LY'!$A$1:$M$784,13,FALSE)</f>
        <v>123.74999999999996</v>
      </c>
      <c r="AF153" s="29">
        <f>VLOOKUP(Table1[[#This Row],[SEG KEY]],'10Nov24_TY   '!$A$1:$M$786,13,FALSE)</f>
        <v>145.88708006279444</v>
      </c>
      <c r="AG153" s="29">
        <f>VLOOKUP(Table1[[#This Row],[SEG KEY LY]],'10Nov24_LY   '!$A$1:$M$784,13,FALSE)</f>
        <v>121.77838797814204</v>
      </c>
      <c r="AH153" s="29">
        <f>IFERROR(VLOOKUP(Table1[[#This Row],[SEG KEY]],'03Nov24_TY   '!A281:M1066,13,FALSE),0)</f>
        <v>146.29916814159293</v>
      </c>
      <c r="AI153" s="29">
        <f>IFERROR(VLOOKUP(Table1[[#This Row],[SEG KEY LY]],'03Nov24_LY    '!$A$1:$M$784,13,FALSE),0)</f>
        <v>122.15535660091044</v>
      </c>
      <c r="AJ153" s="47">
        <f>VLOOKUP(Table1[[#This Row],[SEG KEY]],'29Dec24_TY  '!$A$1:$M$786,7,FALSE)</f>
        <v>1336</v>
      </c>
      <c r="AK153" s="47">
        <f>VLOOKUP(Table1[[#This Row],[SEG KEY LY]],'29Dec24_LY'!$A$1:$M$784,7,FALSE)</f>
        <v>1527</v>
      </c>
      <c r="AL153" s="29">
        <f>VLOOKUP(Table1[[#This Row],[SEG KEY]],'22Dec24_TY '!$A$1:$M$786,7,FALSE)</f>
        <v>1208</v>
      </c>
      <c r="AM153" s="29">
        <f>VLOOKUP(Table1[[#This Row],[SEG KEY LY]],'22Dec24_LY '!$A$1:$M$486,7,FALSE)</f>
        <v>1378</v>
      </c>
      <c r="AN153" s="29">
        <f>VLOOKUP(Table1[[#This Row],[SEG KEY]],'15Dec24_TY'!$A$1:$M$786,7,FALSE)</f>
        <v>1059</v>
      </c>
      <c r="AO153" s="29">
        <f>VLOOKUP(Table1[[#This Row],[SEG KEY LY]],'15Dec24_LY'!$A$1:$M$784,7,FALSE)</f>
        <v>1191</v>
      </c>
      <c r="AP153" s="29">
        <f>VLOOKUP(Table1[[#This Row],[SEG KEY]],'08Dec24_TY'!$A$1:$M$786,7,FALSE)</f>
        <v>963</v>
      </c>
      <c r="AQ153" s="29">
        <f>VLOOKUP(Table1[[#This Row],[SEG KEY LY]],'08Dec24_LY'!$A$1:$M$784,7,FALSE)</f>
        <v>1036</v>
      </c>
      <c r="AR153" s="29">
        <f>VLOOKUP(Table1[[#This Row],[SEG KEY]],'01Dec24_TY'!$A$1:$M$786,7,FALSE)</f>
        <v>878</v>
      </c>
      <c r="AS153" s="29">
        <f>VLOOKUP(Table1[[#This Row],[SEG KEY LY]],'01Dec24_LY'!$A$1:$M$784,7,FALSE)</f>
        <v>942</v>
      </c>
      <c r="AT153" s="29">
        <f>VLOOKUP(Table1[[#This Row],[SEG KEY]],'24Nov24_TY'!$A$1:$M$786,7,FALSE)</f>
        <v>801</v>
      </c>
      <c r="AU153" s="29">
        <f>VLOOKUP(Table1[[#This Row],[SEG KEY LY]],'24Nov24_LY'!$A$1:$M$784,7,FALSE)</f>
        <v>876</v>
      </c>
      <c r="AV153" s="29">
        <f>VLOOKUP(Table1[[#This Row],[SEG KEY]],'17Nov24_TY'!$A$1:$M$786,7,FALSE)</f>
        <v>731</v>
      </c>
      <c r="AW153" s="29">
        <f>VLOOKUP(Table1[[#This Row],[SEG KEY LY]],'17Nov24_LY'!$A$1:$M$784,7,FALSE)</f>
        <v>805</v>
      </c>
      <c r="AX153" s="29">
        <f>VLOOKUP(Table1[[#This Row],[SEG KEY]],'10Nov24_TY   '!$A$1:$K$786,7,FALSE)</f>
        <v>637</v>
      </c>
      <c r="AY153" s="29">
        <f>VLOOKUP(Table1[[#This Row],[SEG KEY LY]],'10Nov24_LY   '!$A$1:$J$784,7,FALSE)</f>
        <v>732</v>
      </c>
      <c r="AZ153" s="29">
        <f>IFERROR(VLOOKUP(Table1[[#This Row],[SEG KEY]],'03Nov24_TY   '!$A$1:$J$786,7,FALSE),0)</f>
        <v>565</v>
      </c>
      <c r="BA153" s="29">
        <f>IFERROR(VLOOKUP(Table1[[#This Row],[SEG KEY LY]],'03Nov24_LY    '!$A$1:$J$784,7,FALSE),0)</f>
        <v>659</v>
      </c>
    </row>
    <row r="154" spans="1:53" x14ac:dyDescent="0.25">
      <c r="A154" s="52" t="str">
        <f>Table1[[#This Row],[FROM_CITY]]&amp;Table1[[#This Row],[TO_CITY]]&amp;Table1[[#This Row],[Month]]</f>
        <v>CMBDMMFeb-2025</v>
      </c>
      <c r="B154" s="52" t="str">
        <f>Table1[[#This Row],[FROM_CITY]]&amp;Table1[[#This Row],[TO_CITY]]&amp;Table1[[#This Row],[MonthM_LY]]</f>
        <v>CMBDMMFeb-2024</v>
      </c>
      <c r="C154" s="44" t="s">
        <v>198</v>
      </c>
      <c r="D154" s="2">
        <v>2025</v>
      </c>
      <c r="E154" s="2" t="s">
        <v>197</v>
      </c>
      <c r="F154" t="s">
        <v>10</v>
      </c>
      <c r="G154" s="2" t="s">
        <v>24</v>
      </c>
      <c r="H154" t="s">
        <v>11</v>
      </c>
      <c r="I154">
        <v>658</v>
      </c>
      <c r="J154">
        <v>133310.07</v>
      </c>
      <c r="K154" s="29">
        <f>VLOOKUP(Table1[[#This Row],[SEG KEY]],'29Dec24_TY  '!$A$1:$M$786,11,FALSE)</f>
        <v>2535274</v>
      </c>
      <c r="L154" s="29">
        <f>VLOOKUP(Table1[[#This Row],[SEG KEY LY]],'29Dec24_LY'!$A$1:$M$784,11,FALSE)</f>
        <v>1826322</v>
      </c>
      <c r="M154" s="55">
        <f>VLOOKUP(Table1[[#This Row],[SEG KEY]],'29Dec24_TY  '!$A$1:$M$786,12,FALSE)</f>
        <v>5.2582115384767092E-2</v>
      </c>
      <c r="N154" s="55">
        <f>VLOOKUP(Table1[[#This Row],[SEG KEY LY]],'29Dec24_LY'!$A$1:$M$784,12,FALSE)</f>
        <v>5.9084394756236849E-2</v>
      </c>
      <c r="O154" s="29">
        <f>IFERROR(VLOOKUP(Table1[[#This Row],[SEG KEY LY]],'LY AVG FARE ACT'!$A$1:$G$5000,5,FALSE),0)</f>
        <v>1999</v>
      </c>
      <c r="P154" s="29">
        <f>IFERROR(VLOOKUP(Table1[[#This Row],[SEG KEY LY]],'LY AVG FARE ACT'!$A$1:$F$5000,6,FALSE),0)</f>
        <v>423905.07778658712</v>
      </c>
      <c r="Q154" s="29">
        <f>IFERROR(VLOOKUP(Table1[[#This Row],[SEG KEY LY]],'LY AVG FARE ACT'!$A$1:$G$5000,7,FALSE),0)</f>
        <v>212.05856817738226</v>
      </c>
      <c r="R154" s="47">
        <f>VLOOKUP(Table1[[#This Row],[SEG KEY]],'29Dec24_TY  '!$A$1:$M$786,13,FALSE)</f>
        <v>202.5988905775076</v>
      </c>
      <c r="S154" s="47">
        <f>VLOOKUP(Table1[[#This Row],[SEG KEY LY]],'29Dec24_LY'!$A$1:$M$784,13,FALSE)</f>
        <v>227.65217299578057</v>
      </c>
      <c r="T154" s="29">
        <f>VLOOKUP(Table1[[#This Row],[SEG KEY]],'22Dec24_TY '!$A$1:$M$786,13,FALSE)</f>
        <v>202.63514388489222</v>
      </c>
      <c r="U154" s="29">
        <f>VLOOKUP(Table1[[#This Row],[SEG KEY LY]],'22Dec24_LY '!$A$2:$M$784,13,FALSE)</f>
        <v>239.74420779220782</v>
      </c>
      <c r="V154" s="29">
        <f>VLOOKUP(Table1[[#This Row],[SEG KEY]],'15Dec24_TY'!$A$1:$M$786,13,FALSE)</f>
        <v>202.13222462203038</v>
      </c>
      <c r="W154" s="29">
        <f>VLOOKUP(Table1[[#This Row],[SEG KEY LY]],'15Dec24_LY'!$A$1:$M$784,13,FALSE)</f>
        <v>252.40518151815178</v>
      </c>
      <c r="X154" s="29">
        <f>VLOOKUP(Table1[[#This Row],[SEG KEY]],'08Dec24_TY'!$A$1:$M$786,13,FALSE)</f>
        <v>204.82930167597777</v>
      </c>
      <c r="Y154" s="29">
        <f>VLOOKUP(Table1[[#This Row],[SEG KEY LY]],'08Dec24_LY'!$A$1:$M$784,13,FALSE)</f>
        <v>260.58208661417325</v>
      </c>
      <c r="Z154" s="29">
        <f>VLOOKUP(Table1[[#This Row],[SEG KEY]],'01Dec24_TY'!$A$1:$M$786,13,FALSE)</f>
        <v>209.16751798561151</v>
      </c>
      <c r="AA154" s="29">
        <f>VLOOKUP(Table1[[#This Row],[SEG KEY LY]],'01Dec24_LY'!$A$1:$M$784,13,FALSE)</f>
        <v>266.04472906403936</v>
      </c>
      <c r="AB154" s="29">
        <f>VLOOKUP(Table1[[#This Row],[SEG KEY]],'24Nov24_TY'!$A$1:$M$786,13,FALSE)</f>
        <v>212.71380090497735</v>
      </c>
      <c r="AC154" s="29">
        <f>VLOOKUP(Table1[[#This Row],[SEG KEY LY]],'24Nov24_LY'!$A$1:$M$784,13,FALSE)</f>
        <v>268.43820652173906</v>
      </c>
      <c r="AD154" s="29">
        <f>VLOOKUP(Table1[[#This Row],[SEG KEY]],'17Nov24_TY'!$A$1:$M$786,13,FALSE)</f>
        <v>216.22488888888878</v>
      </c>
      <c r="AE154" s="29">
        <f>VLOOKUP(Table1[[#This Row],[SEG KEY LY]],'17Nov24_LY'!$A$1:$M$784,13,FALSE)</f>
        <v>272.25376623376627</v>
      </c>
      <c r="AF154" s="29">
        <f>VLOOKUP(Table1[[#This Row],[SEG KEY]],'10Nov24_TY   '!$A$1:$M$786,13,FALSE)</f>
        <v>225.58186206896551</v>
      </c>
      <c r="AG154" s="29">
        <f>VLOOKUP(Table1[[#This Row],[SEG KEY LY]],'10Nov24_LY   '!$A$1:$M$784,13,FALSE)</f>
        <v>275.92287769784173</v>
      </c>
      <c r="AH154" s="29">
        <f>IFERROR(VLOOKUP(Table1[[#This Row],[SEG KEY]],'03Nov24_TY   '!A282:M1067,13,FALSE),0)</f>
        <v>237.63217391304343</v>
      </c>
      <c r="AI154" s="29">
        <f>IFERROR(VLOOKUP(Table1[[#This Row],[SEG KEY LY]],'03Nov24_LY    '!$A$1:$M$784,13,FALSE),0)</f>
        <v>280.27583333333331</v>
      </c>
      <c r="AJ154" s="47">
        <f>VLOOKUP(Table1[[#This Row],[SEG KEY]],'29Dec24_TY  '!$A$1:$M$786,7,FALSE)</f>
        <v>658</v>
      </c>
      <c r="AK154" s="47">
        <f>VLOOKUP(Table1[[#This Row],[SEG KEY LY]],'29Dec24_LY'!$A$1:$M$784,7,FALSE)</f>
        <v>474</v>
      </c>
      <c r="AL154" s="29">
        <f>VLOOKUP(Table1[[#This Row],[SEG KEY]],'22Dec24_TY '!$A$1:$M$786,7,FALSE)</f>
        <v>556</v>
      </c>
      <c r="AM154" s="29">
        <f>VLOOKUP(Table1[[#This Row],[SEG KEY LY]],'22Dec24_LY '!$A$1:$M$486,7,FALSE)</f>
        <v>385</v>
      </c>
      <c r="AN154" s="29">
        <f>VLOOKUP(Table1[[#This Row],[SEG KEY]],'15Dec24_TY'!$A$1:$M$786,7,FALSE)</f>
        <v>463</v>
      </c>
      <c r="AO154" s="29">
        <f>VLOOKUP(Table1[[#This Row],[SEG KEY LY]],'15Dec24_LY'!$A$1:$M$784,7,FALSE)</f>
        <v>303</v>
      </c>
      <c r="AP154" s="29">
        <f>VLOOKUP(Table1[[#This Row],[SEG KEY]],'08Dec24_TY'!$A$1:$M$786,7,FALSE)</f>
        <v>358</v>
      </c>
      <c r="AQ154" s="29">
        <f>VLOOKUP(Table1[[#This Row],[SEG KEY LY]],'08Dec24_LY'!$A$1:$M$784,7,FALSE)</f>
        <v>254</v>
      </c>
      <c r="AR154" s="29">
        <f>VLOOKUP(Table1[[#This Row],[SEG KEY]],'01Dec24_TY'!$A$1:$M$786,7,FALSE)</f>
        <v>278</v>
      </c>
      <c r="AS154" s="29">
        <f>VLOOKUP(Table1[[#This Row],[SEG KEY LY]],'01Dec24_LY'!$A$1:$M$784,7,FALSE)</f>
        <v>203</v>
      </c>
      <c r="AT154" s="29">
        <f>VLOOKUP(Table1[[#This Row],[SEG KEY]],'24Nov24_TY'!$A$1:$M$786,7,FALSE)</f>
        <v>221</v>
      </c>
      <c r="AU154" s="29">
        <f>VLOOKUP(Table1[[#This Row],[SEG KEY LY]],'24Nov24_LY'!$A$1:$M$784,7,FALSE)</f>
        <v>184</v>
      </c>
      <c r="AV154" s="29">
        <f>VLOOKUP(Table1[[#This Row],[SEG KEY]],'17Nov24_TY'!$A$1:$M$786,7,FALSE)</f>
        <v>180</v>
      </c>
      <c r="AW154" s="29">
        <f>VLOOKUP(Table1[[#This Row],[SEG KEY LY]],'17Nov24_LY'!$A$1:$M$784,7,FALSE)</f>
        <v>154</v>
      </c>
      <c r="AX154" s="29">
        <f>VLOOKUP(Table1[[#This Row],[SEG KEY]],'10Nov24_TY   '!$A$1:$K$786,7,FALSE)</f>
        <v>145</v>
      </c>
      <c r="AY154" s="29">
        <f>VLOOKUP(Table1[[#This Row],[SEG KEY LY]],'10Nov24_LY   '!$A$1:$J$784,7,FALSE)</f>
        <v>139</v>
      </c>
      <c r="AZ154" s="29">
        <f>IFERROR(VLOOKUP(Table1[[#This Row],[SEG KEY]],'03Nov24_TY   '!$A$1:$J$786,7,FALSE),0)</f>
        <v>115</v>
      </c>
      <c r="BA154" s="29">
        <f>IFERROR(VLOOKUP(Table1[[#This Row],[SEG KEY LY]],'03Nov24_LY    '!$A$1:$J$784,7,FALSE),0)</f>
        <v>96</v>
      </c>
    </row>
    <row r="155" spans="1:53" x14ac:dyDescent="0.25">
      <c r="A155" s="52" t="str">
        <f>Table1[[#This Row],[FROM_CITY]]&amp;Table1[[#This Row],[TO_CITY]]&amp;Table1[[#This Row],[Month]]</f>
        <v>CMBDOHFeb-2025</v>
      </c>
      <c r="B155" s="52" t="str">
        <f>Table1[[#This Row],[FROM_CITY]]&amp;Table1[[#This Row],[TO_CITY]]&amp;Table1[[#This Row],[MonthM_LY]]</f>
        <v>CMBDOHFeb-2024</v>
      </c>
      <c r="C155" s="44" t="s">
        <v>198</v>
      </c>
      <c r="D155" s="2">
        <v>2025</v>
      </c>
      <c r="E155" s="2" t="s">
        <v>197</v>
      </c>
      <c r="F155" t="s">
        <v>10</v>
      </c>
      <c r="G155" s="2" t="s">
        <v>25</v>
      </c>
      <c r="H155" t="s">
        <v>11</v>
      </c>
      <c r="I155">
        <v>642</v>
      </c>
      <c r="J155">
        <v>144370.72000000006</v>
      </c>
      <c r="K155" s="29">
        <f>VLOOKUP(Table1[[#This Row],[SEG KEY]],'29Dec24_TY  '!$A$1:$M$786,11,FALSE)</f>
        <v>2332386</v>
      </c>
      <c r="L155" s="29">
        <f>VLOOKUP(Table1[[#This Row],[SEG KEY LY]],'29Dec24_LY'!$A$1:$M$784,11,FALSE)</f>
        <v>3411387</v>
      </c>
      <c r="M155" s="55">
        <f>VLOOKUP(Table1[[#This Row],[SEG KEY]],'29Dec24_TY  '!$A$1:$M$786,12,FALSE)</f>
        <v>6.189829642263333E-2</v>
      </c>
      <c r="N155" s="55">
        <f>VLOOKUP(Table1[[#This Row],[SEG KEY LY]],'29Dec24_LY'!$A$1:$M$784,12,FALSE)</f>
        <v>7.3722585564170787E-2</v>
      </c>
      <c r="O155" s="29">
        <f>IFERROR(VLOOKUP(Table1[[#This Row],[SEG KEY LY]],'LY AVG FARE ACT'!$A$1:$G$5000,5,FALSE),0)</f>
        <v>3440</v>
      </c>
      <c r="P155" s="29">
        <f>IFERROR(VLOOKUP(Table1[[#This Row],[SEG KEY LY]],'LY AVG FARE ACT'!$A$1:$F$5000,6,FALSE),0)</f>
        <v>888876.77268403256</v>
      </c>
      <c r="Q155" s="29">
        <f>IFERROR(VLOOKUP(Table1[[#This Row],[SEG KEY LY]],'LY AVG FARE ACT'!$A$1:$G$5000,7,FALSE),0)</f>
        <v>258.39441066396296</v>
      </c>
      <c r="R155" s="47">
        <f>VLOOKUP(Table1[[#This Row],[SEG KEY]],'29Dec24_TY  '!$A$1:$M$786,13,FALSE)</f>
        <v>224.87651090342689</v>
      </c>
      <c r="S155" s="47">
        <f>VLOOKUP(Table1[[#This Row],[SEG KEY LY]],'29Dec24_LY'!$A$1:$M$784,13,FALSE)</f>
        <v>267.83415335463246</v>
      </c>
      <c r="T155" s="29">
        <f>VLOOKUP(Table1[[#This Row],[SEG KEY]],'22Dec24_TY '!$A$1:$M$786,13,FALSE)</f>
        <v>225.22235727440142</v>
      </c>
      <c r="U155" s="29">
        <f>VLOOKUP(Table1[[#This Row],[SEG KEY LY]],'22Dec24_LY '!$A$2:$M$784,13,FALSE)</f>
        <v>267.06079075425794</v>
      </c>
      <c r="V155" s="29">
        <f>VLOOKUP(Table1[[#This Row],[SEG KEY]],'15Dec24_TY'!$A$1:$M$786,13,FALSE)</f>
        <v>230.31015350877186</v>
      </c>
      <c r="W155" s="29">
        <f>VLOOKUP(Table1[[#This Row],[SEG KEY LY]],'15Dec24_LY'!$A$1:$M$784,13,FALSE)</f>
        <v>266.88146099290793</v>
      </c>
      <c r="X155" s="29">
        <f>VLOOKUP(Table1[[#This Row],[SEG KEY]],'08Dec24_TY'!$A$1:$M$786,13,FALSE)</f>
        <v>234.93735294117644</v>
      </c>
      <c r="Y155" s="29">
        <f>VLOOKUP(Table1[[#This Row],[SEG KEY LY]],'08Dec24_LY'!$A$1:$M$784,13,FALSE)</f>
        <v>263.82415061295984</v>
      </c>
      <c r="Z155" s="29">
        <f>VLOOKUP(Table1[[#This Row],[SEG KEY]],'01Dec24_TY'!$A$1:$M$786,13,FALSE)</f>
        <v>236.80012500000007</v>
      </c>
      <c r="AA155" s="29">
        <f>VLOOKUP(Table1[[#This Row],[SEG KEY LY]],'01Dec24_LY'!$A$1:$M$784,13,FALSE)</f>
        <v>268.01424164524434</v>
      </c>
      <c r="AB155" s="29">
        <f>VLOOKUP(Table1[[#This Row],[SEG KEY]],'24Nov24_TY'!$A$1:$M$786,13,FALSE)</f>
        <v>235.43745454545473</v>
      </c>
      <c r="AC155" s="29">
        <f>VLOOKUP(Table1[[#This Row],[SEG KEY LY]],'24Nov24_LY'!$A$1:$M$784,13,FALSE)</f>
        <v>272.48165413533854</v>
      </c>
      <c r="AD155" s="29">
        <f>VLOOKUP(Table1[[#This Row],[SEG KEY]],'17Nov24_TY'!$A$1:$M$786,13,FALSE)</f>
        <v>240.38737991266393</v>
      </c>
      <c r="AE155" s="29">
        <f>VLOOKUP(Table1[[#This Row],[SEG KEY LY]],'17Nov24_LY'!$A$1:$M$784,13,FALSE)</f>
        <v>273.01754237288151</v>
      </c>
      <c r="AF155" s="29">
        <f>VLOOKUP(Table1[[#This Row],[SEG KEY]],'10Nov24_TY   '!$A$1:$M$786,13,FALSE)</f>
        <v>254.00722222222231</v>
      </c>
      <c r="AG155" s="29">
        <f>VLOOKUP(Table1[[#This Row],[SEG KEY LY]],'10Nov24_LY   '!$A$1:$M$784,13,FALSE)</f>
        <v>276.41038043478267</v>
      </c>
      <c r="AH155" s="29">
        <f>IFERROR(VLOOKUP(Table1[[#This Row],[SEG KEY]],'03Nov24_TY   '!A283:M1068,13,FALSE),0)</f>
        <v>282.27916666666664</v>
      </c>
      <c r="AI155" s="29">
        <f>IFERROR(VLOOKUP(Table1[[#This Row],[SEG KEY LY]],'03Nov24_LY    '!$A$1:$M$784,13,FALSE),0)</f>
        <v>278.2859627329193</v>
      </c>
      <c r="AJ155" s="47">
        <f>VLOOKUP(Table1[[#This Row],[SEG KEY]],'29Dec24_TY  '!$A$1:$M$786,7,FALSE)</f>
        <v>642</v>
      </c>
      <c r="AK155" s="47">
        <f>VLOOKUP(Table1[[#This Row],[SEG KEY LY]],'29Dec24_LY'!$A$1:$M$784,7,FALSE)</f>
        <v>939</v>
      </c>
      <c r="AL155" s="29">
        <f>VLOOKUP(Table1[[#This Row],[SEG KEY]],'22Dec24_TY '!$A$1:$M$786,7,FALSE)</f>
        <v>543</v>
      </c>
      <c r="AM155" s="29">
        <f>VLOOKUP(Table1[[#This Row],[SEG KEY LY]],'22Dec24_LY '!$A$1:$M$486,7,FALSE)</f>
        <v>822</v>
      </c>
      <c r="AN155" s="29">
        <f>VLOOKUP(Table1[[#This Row],[SEG KEY]],'15Dec24_TY'!$A$1:$M$786,7,FALSE)</f>
        <v>456</v>
      </c>
      <c r="AO155" s="29">
        <f>VLOOKUP(Table1[[#This Row],[SEG KEY LY]],'15Dec24_LY'!$A$1:$M$784,7,FALSE)</f>
        <v>705</v>
      </c>
      <c r="AP155" s="29">
        <f>VLOOKUP(Table1[[#This Row],[SEG KEY]],'08Dec24_TY'!$A$1:$M$786,7,FALSE)</f>
        <v>374</v>
      </c>
      <c r="AQ155" s="29">
        <f>VLOOKUP(Table1[[#This Row],[SEG KEY LY]],'08Dec24_LY'!$A$1:$M$784,7,FALSE)</f>
        <v>571</v>
      </c>
      <c r="AR155" s="29">
        <f>VLOOKUP(Table1[[#This Row],[SEG KEY]],'01Dec24_TY'!$A$1:$M$786,7,FALSE)</f>
        <v>320</v>
      </c>
      <c r="AS155" s="29">
        <f>VLOOKUP(Table1[[#This Row],[SEG KEY LY]],'01Dec24_LY'!$A$1:$M$784,7,FALSE)</f>
        <v>389</v>
      </c>
      <c r="AT155" s="29">
        <f>VLOOKUP(Table1[[#This Row],[SEG KEY]],'24Nov24_TY'!$A$1:$M$786,7,FALSE)</f>
        <v>275</v>
      </c>
      <c r="AU155" s="29">
        <f>VLOOKUP(Table1[[#This Row],[SEG KEY LY]],'24Nov24_LY'!$A$1:$M$784,7,FALSE)</f>
        <v>266</v>
      </c>
      <c r="AV155" s="29">
        <f>VLOOKUP(Table1[[#This Row],[SEG KEY]],'17Nov24_TY'!$A$1:$M$786,7,FALSE)</f>
        <v>229</v>
      </c>
      <c r="AW155" s="29">
        <f>VLOOKUP(Table1[[#This Row],[SEG KEY LY]],'17Nov24_LY'!$A$1:$M$784,7,FALSE)</f>
        <v>236</v>
      </c>
      <c r="AX155" s="29">
        <f>VLOOKUP(Table1[[#This Row],[SEG KEY]],'10Nov24_TY   '!$A$1:$K$786,7,FALSE)</f>
        <v>180</v>
      </c>
      <c r="AY155" s="29">
        <f>VLOOKUP(Table1[[#This Row],[SEG KEY LY]],'10Nov24_LY   '!$A$1:$J$784,7,FALSE)</f>
        <v>184</v>
      </c>
      <c r="AZ155" s="29">
        <f>IFERROR(VLOOKUP(Table1[[#This Row],[SEG KEY]],'03Nov24_TY   '!$A$1:$J$786,7,FALSE),0)</f>
        <v>108</v>
      </c>
      <c r="BA155" s="29">
        <f>IFERROR(VLOOKUP(Table1[[#This Row],[SEG KEY LY]],'03Nov24_LY    '!$A$1:$J$784,7,FALSE),0)</f>
        <v>161</v>
      </c>
    </row>
    <row r="156" spans="1:53" x14ac:dyDescent="0.25">
      <c r="A156" s="52" t="str">
        <f>Table1[[#This Row],[FROM_CITY]]&amp;Table1[[#This Row],[TO_CITY]]&amp;Table1[[#This Row],[Month]]</f>
        <v>CMBDXBFeb-2025</v>
      </c>
      <c r="B156" s="52" t="str">
        <f>Table1[[#This Row],[FROM_CITY]]&amp;Table1[[#This Row],[TO_CITY]]&amp;Table1[[#This Row],[MonthM_LY]]</f>
        <v>CMBDXBFeb-2024</v>
      </c>
      <c r="C156" s="44" t="s">
        <v>198</v>
      </c>
      <c r="D156" s="2">
        <v>2025</v>
      </c>
      <c r="E156" s="2" t="s">
        <v>197</v>
      </c>
      <c r="F156" t="s">
        <v>10</v>
      </c>
      <c r="G156" s="2" t="s">
        <v>26</v>
      </c>
      <c r="H156" t="s">
        <v>11</v>
      </c>
      <c r="I156">
        <v>606</v>
      </c>
      <c r="J156">
        <v>121839.35000000002</v>
      </c>
      <c r="K156" s="29">
        <f>VLOOKUP(Table1[[#This Row],[SEG KEY]],'29Dec24_TY  '!$A$1:$M$786,11,FALSE)</f>
        <v>2005254</v>
      </c>
      <c r="L156" s="29">
        <f>VLOOKUP(Table1[[#This Row],[SEG KEY LY]],'29Dec24_LY'!$A$1:$M$784,11,FALSE)</f>
        <v>3011190</v>
      </c>
      <c r="M156" s="55">
        <f>VLOOKUP(Table1[[#This Row],[SEG KEY]],'29Dec24_TY  '!$A$1:$M$786,12,FALSE)</f>
        <v>6.0760058326775571E-2</v>
      </c>
      <c r="N156" s="55">
        <f>VLOOKUP(Table1[[#This Row],[SEG KEY LY]],'29Dec24_LY'!$A$1:$M$784,12,FALSE)</f>
        <v>7.235325568961111E-2</v>
      </c>
      <c r="O156" s="29">
        <f>IFERROR(VLOOKUP(Table1[[#This Row],[SEG KEY LY]],'LY AVG FARE ACT'!$A$1:$G$5000,5,FALSE),0)</f>
        <v>7148</v>
      </c>
      <c r="P156" s="29">
        <f>IFERROR(VLOOKUP(Table1[[#This Row],[SEG KEY LY]],'LY AVG FARE ACT'!$A$1:$F$5000,6,FALSE),0)</f>
        <v>1919575.5678882722</v>
      </c>
      <c r="Q156" s="29">
        <f>IFERROR(VLOOKUP(Table1[[#This Row],[SEG KEY LY]],'LY AVG FARE ACT'!$A$1:$G$5000,7,FALSE),0)</f>
        <v>268.54722550199665</v>
      </c>
      <c r="R156" s="47">
        <f>VLOOKUP(Table1[[#This Row],[SEG KEY]],'29Dec24_TY  '!$A$1:$M$786,13,FALSE)</f>
        <v>201.05503300330037</v>
      </c>
      <c r="S156" s="47">
        <f>VLOOKUP(Table1[[#This Row],[SEG KEY LY]],'29Dec24_LY'!$A$1:$M$784,13,FALSE)</f>
        <v>239.41692307692315</v>
      </c>
      <c r="T156" s="29">
        <f>VLOOKUP(Table1[[#This Row],[SEG KEY]],'22Dec24_TY '!$A$1:$M$786,13,FALSE)</f>
        <v>203.10366471734895</v>
      </c>
      <c r="U156" s="29">
        <f>VLOOKUP(Table1[[#This Row],[SEG KEY LY]],'22Dec24_LY '!$A$2:$M$784,13,FALSE)</f>
        <v>242.82451984635108</v>
      </c>
      <c r="V156" s="29">
        <f>VLOOKUP(Table1[[#This Row],[SEG KEY]],'15Dec24_TY'!$A$1:$M$786,13,FALSE)</f>
        <v>204.56819172113285</v>
      </c>
      <c r="W156" s="29">
        <f>VLOOKUP(Table1[[#This Row],[SEG KEY LY]],'15Dec24_LY'!$A$1:$M$784,13,FALSE)</f>
        <v>238.12462639109705</v>
      </c>
      <c r="X156" s="29">
        <f>VLOOKUP(Table1[[#This Row],[SEG KEY]],'08Dec24_TY'!$A$1:$M$786,13,FALSE)</f>
        <v>205.72061696658093</v>
      </c>
      <c r="Y156" s="29">
        <f>VLOOKUP(Table1[[#This Row],[SEG KEY LY]],'08Dec24_LY'!$A$1:$M$784,13,FALSE)</f>
        <v>234.35510752688174</v>
      </c>
      <c r="Z156" s="29">
        <f>VLOOKUP(Table1[[#This Row],[SEG KEY]],'01Dec24_TY'!$A$1:$M$786,13,FALSE)</f>
        <v>205.52488700564967</v>
      </c>
      <c r="AA156" s="29">
        <f>VLOOKUP(Table1[[#This Row],[SEG KEY LY]],'01Dec24_LY'!$A$1:$M$784,13,FALSE)</f>
        <v>231.47919739696317</v>
      </c>
      <c r="AB156" s="29">
        <f>VLOOKUP(Table1[[#This Row],[SEG KEY]],'24Nov24_TY'!$A$1:$M$786,13,FALSE)</f>
        <v>212.49979729729733</v>
      </c>
      <c r="AC156" s="29">
        <f>VLOOKUP(Table1[[#This Row],[SEG KEY LY]],'24Nov24_LY'!$A$1:$M$784,13,FALSE)</f>
        <v>235.87404958677689</v>
      </c>
      <c r="AD156" s="29">
        <f>VLOOKUP(Table1[[#This Row],[SEG KEY]],'17Nov24_TY'!$A$1:$M$786,13,FALSE)</f>
        <v>213.146370967742</v>
      </c>
      <c r="AE156" s="29">
        <f>VLOOKUP(Table1[[#This Row],[SEG KEY LY]],'17Nov24_LY'!$A$1:$M$784,13,FALSE)</f>
        <v>236.84010204081633</v>
      </c>
      <c r="AF156" s="29">
        <f>VLOOKUP(Table1[[#This Row],[SEG KEY]],'10Nov24_TY   '!$A$1:$M$786,13,FALSE)</f>
        <v>221.30058536585366</v>
      </c>
      <c r="AG156" s="29">
        <f>VLOOKUP(Table1[[#This Row],[SEG KEY LY]],'10Nov24_LY   '!$A$1:$M$784,13,FALSE)</f>
        <v>240.75811715481174</v>
      </c>
      <c r="AH156" s="29">
        <f>IFERROR(VLOOKUP(Table1[[#This Row],[SEG KEY]],'03Nov24_TY   '!A284:M1069,13,FALSE),0)</f>
        <v>238.2527702702703</v>
      </c>
      <c r="AI156" s="29">
        <f>IFERROR(VLOOKUP(Table1[[#This Row],[SEG KEY LY]],'03Nov24_LY    '!$A$1:$M$784,13,FALSE),0)</f>
        <v>245.82284974093264</v>
      </c>
      <c r="AJ156" s="47">
        <f>VLOOKUP(Table1[[#This Row],[SEG KEY]],'29Dec24_TY  '!$A$1:$M$786,7,FALSE)</f>
        <v>606</v>
      </c>
      <c r="AK156" s="47">
        <f>VLOOKUP(Table1[[#This Row],[SEG KEY LY]],'29Dec24_LY'!$A$1:$M$784,7,FALSE)</f>
        <v>910</v>
      </c>
      <c r="AL156" s="29">
        <f>VLOOKUP(Table1[[#This Row],[SEG KEY]],'22Dec24_TY '!$A$1:$M$786,7,FALSE)</f>
        <v>513</v>
      </c>
      <c r="AM156" s="29">
        <f>VLOOKUP(Table1[[#This Row],[SEG KEY LY]],'22Dec24_LY '!$A$1:$M$486,7,FALSE)</f>
        <v>781</v>
      </c>
      <c r="AN156" s="29">
        <f>VLOOKUP(Table1[[#This Row],[SEG KEY]],'15Dec24_TY'!$A$1:$M$786,7,FALSE)</f>
        <v>459</v>
      </c>
      <c r="AO156" s="29">
        <f>VLOOKUP(Table1[[#This Row],[SEG KEY LY]],'15Dec24_LY'!$A$1:$M$784,7,FALSE)</f>
        <v>629</v>
      </c>
      <c r="AP156" s="29">
        <f>VLOOKUP(Table1[[#This Row],[SEG KEY]],'08Dec24_TY'!$A$1:$M$786,7,FALSE)</f>
        <v>389</v>
      </c>
      <c r="AQ156" s="29">
        <f>VLOOKUP(Table1[[#This Row],[SEG KEY LY]],'08Dec24_LY'!$A$1:$M$784,7,FALSE)</f>
        <v>558</v>
      </c>
      <c r="AR156" s="29">
        <f>VLOOKUP(Table1[[#This Row],[SEG KEY]],'01Dec24_TY'!$A$1:$M$786,7,FALSE)</f>
        <v>354</v>
      </c>
      <c r="AS156" s="29">
        <f>VLOOKUP(Table1[[#This Row],[SEG KEY LY]],'01Dec24_LY'!$A$1:$M$784,7,FALSE)</f>
        <v>461</v>
      </c>
      <c r="AT156" s="29">
        <f>VLOOKUP(Table1[[#This Row],[SEG KEY]],'24Nov24_TY'!$A$1:$M$786,7,FALSE)</f>
        <v>296</v>
      </c>
      <c r="AU156" s="29">
        <f>VLOOKUP(Table1[[#This Row],[SEG KEY LY]],'24Nov24_LY'!$A$1:$M$784,7,FALSE)</f>
        <v>363</v>
      </c>
      <c r="AV156" s="29">
        <f>VLOOKUP(Table1[[#This Row],[SEG KEY]],'17Nov24_TY'!$A$1:$M$786,7,FALSE)</f>
        <v>248</v>
      </c>
      <c r="AW156" s="29">
        <f>VLOOKUP(Table1[[#This Row],[SEG KEY LY]],'17Nov24_LY'!$A$1:$M$784,7,FALSE)</f>
        <v>294</v>
      </c>
      <c r="AX156" s="29">
        <f>VLOOKUP(Table1[[#This Row],[SEG KEY]],'10Nov24_TY   '!$A$1:$K$786,7,FALSE)</f>
        <v>205</v>
      </c>
      <c r="AY156" s="29">
        <f>VLOOKUP(Table1[[#This Row],[SEG KEY LY]],'10Nov24_LY   '!$A$1:$J$784,7,FALSE)</f>
        <v>239</v>
      </c>
      <c r="AZ156" s="29">
        <f>IFERROR(VLOOKUP(Table1[[#This Row],[SEG KEY]],'03Nov24_TY   '!$A$1:$J$786,7,FALSE),0)</f>
        <v>148</v>
      </c>
      <c r="BA156" s="29">
        <f>IFERROR(VLOOKUP(Table1[[#This Row],[SEG KEY LY]],'03Nov24_LY    '!$A$1:$J$784,7,FALSE),0)</f>
        <v>193</v>
      </c>
    </row>
    <row r="157" spans="1:53" x14ac:dyDescent="0.25">
      <c r="A157" s="52" t="str">
        <f>Table1[[#This Row],[FROM_CITY]]&amp;Table1[[#This Row],[TO_CITY]]&amp;Table1[[#This Row],[Month]]</f>
        <v>CMBFRAFeb-2025</v>
      </c>
      <c r="B157" s="52" t="str">
        <f>Table1[[#This Row],[FROM_CITY]]&amp;Table1[[#This Row],[TO_CITY]]&amp;Table1[[#This Row],[MonthM_LY]]</f>
        <v>CMBFRAFeb-2024</v>
      </c>
      <c r="C157" s="44" t="s">
        <v>198</v>
      </c>
      <c r="D157" s="2">
        <v>2025</v>
      </c>
      <c r="E157" s="2" t="s">
        <v>197</v>
      </c>
      <c r="F157" t="s">
        <v>10</v>
      </c>
      <c r="G157" s="2" t="s">
        <v>27</v>
      </c>
      <c r="H157" t="s">
        <v>19</v>
      </c>
      <c r="I157">
        <v>2162</v>
      </c>
      <c r="J157">
        <v>979144.00999999919</v>
      </c>
      <c r="K157" s="29">
        <f>VLOOKUP(Table1[[#This Row],[SEG KEY]],'29Dec24_TY  '!$A$1:$M$786,11,FALSE)</f>
        <v>17497066</v>
      </c>
      <c r="L157" s="29">
        <f>VLOOKUP(Table1[[#This Row],[SEG KEY LY]],'29Dec24_LY'!$A$1:$M$784,11,FALSE)</f>
        <v>16105070</v>
      </c>
      <c r="M157" s="55">
        <f>VLOOKUP(Table1[[#This Row],[SEG KEY]],'29Dec24_TY  '!$A$1:$M$786,12,FALSE)</f>
        <v>5.596046845796885E-2</v>
      </c>
      <c r="N157" s="55">
        <f>VLOOKUP(Table1[[#This Row],[SEG KEY LY]],'29Dec24_LY'!$A$1:$M$784,12,FALSE)</f>
        <v>5.6759535351289976E-2</v>
      </c>
      <c r="O157" s="29">
        <f>IFERROR(VLOOKUP(Table1[[#This Row],[SEG KEY LY]],'LY AVG FARE ACT'!$A$1:$G$5000,5,FALSE),0)</f>
        <v>2869</v>
      </c>
      <c r="P157" s="29">
        <f>IFERROR(VLOOKUP(Table1[[#This Row],[SEG KEY LY]],'LY AVG FARE ACT'!$A$1:$F$5000,6,FALSE),0)</f>
        <v>1424475.9762812722</v>
      </c>
      <c r="Q157" s="29">
        <f>IFERROR(VLOOKUP(Table1[[#This Row],[SEG KEY LY]],'LY AVG FARE ACT'!$A$1:$G$5000,7,FALSE),0)</f>
        <v>496.50609141905619</v>
      </c>
      <c r="R157" s="47">
        <f>VLOOKUP(Table1[[#This Row],[SEG KEY]],'29Dec24_TY  '!$A$1:$M$786,13,FALSE)</f>
        <v>452.88807123034189</v>
      </c>
      <c r="S157" s="47">
        <f>VLOOKUP(Table1[[#This Row],[SEG KEY LY]],'29Dec24_LY'!$A$1:$M$784,13,FALSE)</f>
        <v>459.35491959798981</v>
      </c>
      <c r="T157" s="29">
        <f>VLOOKUP(Table1[[#This Row],[SEG KEY]],'22Dec24_TY '!$A$1:$M$786,13,FALSE)</f>
        <v>457.98436970602847</v>
      </c>
      <c r="U157" s="29">
        <f>VLOOKUP(Table1[[#This Row],[SEG KEY LY]],'22Dec24_LY '!$A$2:$M$784,13,FALSE)</f>
        <v>460.20937804218477</v>
      </c>
      <c r="V157" s="29">
        <f>VLOOKUP(Table1[[#This Row],[SEG KEY]],'15Dec24_TY'!$A$1:$M$786,13,FALSE)</f>
        <v>463.30603148751345</v>
      </c>
      <c r="W157" s="29">
        <f>VLOOKUP(Table1[[#This Row],[SEG KEY LY]],'15Dec24_LY'!$A$1:$M$784,13,FALSE)</f>
        <v>461.16648474178396</v>
      </c>
      <c r="X157" s="29">
        <f>VLOOKUP(Table1[[#This Row],[SEG KEY]],'08Dec24_TY'!$A$1:$M$786,13,FALSE)</f>
        <v>466.20534629404608</v>
      </c>
      <c r="Y157" s="29">
        <f>VLOOKUP(Table1[[#This Row],[SEG KEY LY]],'08Dec24_LY'!$A$1:$M$784,13,FALSE)</f>
        <v>463.43455994897954</v>
      </c>
      <c r="Z157" s="29">
        <f>VLOOKUP(Table1[[#This Row],[SEG KEY]],'01Dec24_TY'!$A$1:$M$786,13,FALSE)</f>
        <v>470.57344895287952</v>
      </c>
      <c r="AA157" s="29">
        <f>VLOOKUP(Table1[[#This Row],[SEG KEY LY]],'01Dec24_LY'!$A$1:$M$784,13,FALSE)</f>
        <v>461.98341447368409</v>
      </c>
      <c r="AB157" s="29">
        <f>VLOOKUP(Table1[[#This Row],[SEG KEY]],'24Nov24_TY'!$A$1:$M$786,13,FALSE)</f>
        <v>476.37110534124628</v>
      </c>
      <c r="AC157" s="29">
        <f>VLOOKUP(Table1[[#This Row],[SEG KEY LY]],'24Nov24_LY'!$A$1:$M$784,13,FALSE)</f>
        <v>461.50831814996479</v>
      </c>
      <c r="AD157" s="29">
        <f>VLOOKUP(Table1[[#This Row],[SEG KEY]],'17Nov24_TY'!$A$1:$M$786,13,FALSE)</f>
        <v>484.43131557035815</v>
      </c>
      <c r="AE157" s="29">
        <f>VLOOKUP(Table1[[#This Row],[SEG KEY LY]],'17Nov24_LY'!$A$1:$M$784,13,FALSE)</f>
        <v>458.28171363290147</v>
      </c>
      <c r="AF157" s="29">
        <f>VLOOKUP(Table1[[#This Row],[SEG KEY]],'10Nov24_TY   '!$A$1:$M$786,13,FALSE)</f>
        <v>495.18336753731359</v>
      </c>
      <c r="AG157" s="29">
        <f>VLOOKUP(Table1[[#This Row],[SEG KEY LY]],'10Nov24_LY   '!$A$1:$M$784,13,FALSE)</f>
        <v>454.90737552742615</v>
      </c>
      <c r="AH157" s="29">
        <f>IFERROR(VLOOKUP(Table1[[#This Row],[SEG KEY]],'03Nov24_TY   '!A285:M1070,13,FALSE),0)</f>
        <v>503.16148261758713</v>
      </c>
      <c r="AI157" s="29">
        <f>IFERROR(VLOOKUP(Table1[[#This Row],[SEG KEY LY]],'03Nov24_LY    '!$A$1:$M$784,13,FALSE),0)</f>
        <v>448.07470216606492</v>
      </c>
      <c r="AJ157" s="47">
        <f>VLOOKUP(Table1[[#This Row],[SEG KEY]],'29Dec24_TY  '!$A$1:$M$786,7,FALSE)</f>
        <v>2162</v>
      </c>
      <c r="AK157" s="47">
        <f>VLOOKUP(Table1[[#This Row],[SEG KEY LY]],'29Dec24_LY'!$A$1:$M$784,7,FALSE)</f>
        <v>1990</v>
      </c>
      <c r="AL157" s="29">
        <f>VLOOKUP(Table1[[#This Row],[SEG KEY]],'22Dec24_TY '!$A$1:$M$786,7,FALSE)</f>
        <v>2007</v>
      </c>
      <c r="AM157" s="29">
        <f>VLOOKUP(Table1[[#This Row],[SEG KEY LY]],'22Dec24_LY '!$A$1:$M$486,7,FALSE)</f>
        <v>1849</v>
      </c>
      <c r="AN157" s="29">
        <f>VLOOKUP(Table1[[#This Row],[SEG KEY]],'15Dec24_TY'!$A$1:$M$786,7,FALSE)</f>
        <v>1842</v>
      </c>
      <c r="AO157" s="29">
        <f>VLOOKUP(Table1[[#This Row],[SEG KEY LY]],'15Dec24_LY'!$A$1:$M$784,7,FALSE)</f>
        <v>1704</v>
      </c>
      <c r="AP157" s="29">
        <f>VLOOKUP(Table1[[#This Row],[SEG KEY]],'08Dec24_TY'!$A$1:$M$786,7,FALSE)</f>
        <v>1646</v>
      </c>
      <c r="AQ157" s="29">
        <f>VLOOKUP(Table1[[#This Row],[SEG KEY LY]],'08Dec24_LY'!$A$1:$M$784,7,FALSE)</f>
        <v>1568</v>
      </c>
      <c r="AR157" s="29">
        <f>VLOOKUP(Table1[[#This Row],[SEG KEY]],'01Dec24_TY'!$A$1:$M$786,7,FALSE)</f>
        <v>1528</v>
      </c>
      <c r="AS157" s="29">
        <f>VLOOKUP(Table1[[#This Row],[SEG KEY LY]],'01Dec24_LY'!$A$1:$M$784,7,FALSE)</f>
        <v>1520</v>
      </c>
      <c r="AT157" s="29">
        <f>VLOOKUP(Table1[[#This Row],[SEG KEY]],'24Nov24_TY'!$A$1:$M$786,7,FALSE)</f>
        <v>1348</v>
      </c>
      <c r="AU157" s="29">
        <f>VLOOKUP(Table1[[#This Row],[SEG KEY LY]],'24Nov24_LY'!$A$1:$M$784,7,FALSE)</f>
        <v>1427</v>
      </c>
      <c r="AV157" s="29">
        <f>VLOOKUP(Table1[[#This Row],[SEG KEY]],'17Nov24_TY'!$A$1:$M$786,7,FALSE)</f>
        <v>1201</v>
      </c>
      <c r="AW157" s="29">
        <f>VLOOKUP(Table1[[#This Row],[SEG KEY LY]],'17Nov24_LY'!$A$1:$M$784,7,FALSE)</f>
        <v>1313</v>
      </c>
      <c r="AX157" s="29">
        <f>VLOOKUP(Table1[[#This Row],[SEG KEY]],'10Nov24_TY   '!$A$1:$K$786,7,FALSE)</f>
        <v>1072</v>
      </c>
      <c r="AY157" s="29">
        <f>VLOOKUP(Table1[[#This Row],[SEG KEY LY]],'10Nov24_LY   '!$A$1:$J$784,7,FALSE)</f>
        <v>1185</v>
      </c>
      <c r="AZ157" s="29">
        <f>IFERROR(VLOOKUP(Table1[[#This Row],[SEG KEY]],'03Nov24_TY   '!$A$1:$J$786,7,FALSE),0)</f>
        <v>978</v>
      </c>
      <c r="BA157" s="29">
        <f>IFERROR(VLOOKUP(Table1[[#This Row],[SEG KEY LY]],'03Nov24_LY    '!$A$1:$J$784,7,FALSE),0)</f>
        <v>1108</v>
      </c>
    </row>
    <row r="158" spans="1:53" x14ac:dyDescent="0.25">
      <c r="A158" s="52" t="str">
        <f>Table1[[#This Row],[FROM_CITY]]&amp;Table1[[#This Row],[TO_CITY]]&amp;Table1[[#This Row],[Month]]</f>
        <v>CMBGANFeb-2025</v>
      </c>
      <c r="B158" s="52" t="str">
        <f>Table1[[#This Row],[FROM_CITY]]&amp;Table1[[#This Row],[TO_CITY]]&amp;Table1[[#This Row],[MonthM_LY]]</f>
        <v>CMBGANFeb-2024</v>
      </c>
      <c r="C158" s="44" t="s">
        <v>198</v>
      </c>
      <c r="D158" s="2">
        <v>2025</v>
      </c>
      <c r="E158" s="2" t="s">
        <v>197</v>
      </c>
      <c r="F158" t="s">
        <v>10</v>
      </c>
      <c r="G158" s="2" t="s">
        <v>28</v>
      </c>
      <c r="H158" t="s">
        <v>15</v>
      </c>
      <c r="I158">
        <v>239</v>
      </c>
      <c r="J158">
        <v>29246.680000000015</v>
      </c>
      <c r="K158" s="29">
        <f>VLOOKUP(Table1[[#This Row],[SEG KEY]],'29Dec24_TY  '!$A$1:$M$786,11,FALSE)</f>
        <v>274133</v>
      </c>
      <c r="L158" s="29">
        <f>VLOOKUP(Table1[[#This Row],[SEG KEY LY]],'29Dec24_LY'!$A$1:$M$784,11,FALSE)</f>
        <v>258075</v>
      </c>
      <c r="M158" s="55">
        <f>VLOOKUP(Table1[[#This Row],[SEG KEY]],'29Dec24_TY  '!$A$1:$M$786,12,FALSE)</f>
        <v>0.10668792155632491</v>
      </c>
      <c r="N158" s="55">
        <f>VLOOKUP(Table1[[#This Row],[SEG KEY LY]],'29Dec24_LY'!$A$1:$M$784,12,FALSE)</f>
        <v>8.3078097452291014E-2</v>
      </c>
      <c r="O158" s="29">
        <f>IFERROR(VLOOKUP(Table1[[#This Row],[SEG KEY LY]],'LY AVG FARE ACT'!$A$1:$G$5000,5,FALSE),0)</f>
        <v>762</v>
      </c>
      <c r="P158" s="29">
        <f>IFERROR(VLOOKUP(Table1[[#This Row],[SEG KEY LY]],'LY AVG FARE ACT'!$A$1:$F$5000,6,FALSE),0)</f>
        <v>92323.337437695125</v>
      </c>
      <c r="Q158" s="29">
        <f>IFERROR(VLOOKUP(Table1[[#This Row],[SEG KEY LY]],'LY AVG FARE ACT'!$A$1:$G$5000,7,FALSE),0)</f>
        <v>121.15923548253953</v>
      </c>
      <c r="R158" s="47">
        <f>VLOOKUP(Table1[[#This Row],[SEG KEY]],'29Dec24_TY  '!$A$1:$M$786,13,FALSE)</f>
        <v>122.37104602510466</v>
      </c>
      <c r="S158" s="47">
        <f>VLOOKUP(Table1[[#This Row],[SEG KEY LY]],'29Dec24_LY'!$A$1:$M$784,13,FALSE)</f>
        <v>95.290577777777798</v>
      </c>
      <c r="T158" s="29">
        <f>VLOOKUP(Table1[[#This Row],[SEG KEY]],'22Dec24_TY '!$A$1:$M$786,13,FALSE)</f>
        <v>119.12981900452493</v>
      </c>
      <c r="U158" s="29">
        <f>VLOOKUP(Table1[[#This Row],[SEG KEY LY]],'22Dec24_LY '!$A$2:$M$784,13,FALSE)</f>
        <v>95.14123222748816</v>
      </c>
      <c r="V158" s="29">
        <f>VLOOKUP(Table1[[#This Row],[SEG KEY]],'15Dec24_TY'!$A$1:$M$786,13,FALSE)</f>
        <v>118.04407766990296</v>
      </c>
      <c r="W158" s="29">
        <f>VLOOKUP(Table1[[#This Row],[SEG KEY LY]],'15Dec24_LY'!$A$1:$M$784,13,FALSE)</f>
        <v>91.190317460317488</v>
      </c>
      <c r="X158" s="29">
        <f>VLOOKUP(Table1[[#This Row],[SEG KEY]],'08Dec24_TY'!$A$1:$M$786,13,FALSE)</f>
        <v>118.86931216931218</v>
      </c>
      <c r="Y158" s="29">
        <f>VLOOKUP(Table1[[#This Row],[SEG KEY LY]],'08Dec24_LY'!$A$1:$M$784,13,FALSE)</f>
        <v>88.288587570621488</v>
      </c>
      <c r="Z158" s="29">
        <f>VLOOKUP(Table1[[#This Row],[SEG KEY]],'01Dec24_TY'!$A$1:$M$786,13,FALSE)</f>
        <v>121.02248587570624</v>
      </c>
      <c r="AA158" s="29">
        <f>VLOOKUP(Table1[[#This Row],[SEG KEY LY]],'01Dec24_LY'!$A$1:$M$784,13,FALSE)</f>
        <v>88.142614379084975</v>
      </c>
      <c r="AB158" s="29">
        <f>VLOOKUP(Table1[[#This Row],[SEG KEY]],'24Nov24_TY'!$A$1:$M$786,13,FALSE)</f>
        <v>122.08916167664673</v>
      </c>
      <c r="AC158" s="29">
        <f>VLOOKUP(Table1[[#This Row],[SEG KEY LY]],'24Nov24_LY'!$A$1:$M$784,13,FALSE)</f>
        <v>84.401388888888903</v>
      </c>
      <c r="AD158" s="29">
        <f>VLOOKUP(Table1[[#This Row],[SEG KEY]],'17Nov24_TY'!$A$1:$M$786,13,FALSE)</f>
        <v>120.79592356687897</v>
      </c>
      <c r="AE158" s="29">
        <f>VLOOKUP(Table1[[#This Row],[SEG KEY LY]],'17Nov24_LY'!$A$1:$M$784,13,FALSE)</f>
        <v>84.981594202898577</v>
      </c>
      <c r="AF158" s="29">
        <f>VLOOKUP(Table1[[#This Row],[SEG KEY]],'10Nov24_TY   '!$A$1:$M$786,13,FALSE)</f>
        <v>120.9302777777778</v>
      </c>
      <c r="AG158" s="29">
        <f>VLOOKUP(Table1[[#This Row],[SEG KEY LY]],'10Nov24_LY   '!$A$1:$M$784,13,FALSE)</f>
        <v>82.075156249999992</v>
      </c>
      <c r="AH158" s="29">
        <f>IFERROR(VLOOKUP(Table1[[#This Row],[SEG KEY]],'03Nov24_TY   '!A286:M1071,13,FALSE),0)</f>
        <v>122.49970802919709</v>
      </c>
      <c r="AI158" s="29">
        <f>IFERROR(VLOOKUP(Table1[[#This Row],[SEG KEY LY]],'03Nov24_LY    '!$A$1:$M$784,13,FALSE),0)</f>
        <v>79.995045871559626</v>
      </c>
      <c r="AJ158" s="47">
        <f>VLOOKUP(Table1[[#This Row],[SEG KEY]],'29Dec24_TY  '!$A$1:$M$786,7,FALSE)</f>
        <v>239</v>
      </c>
      <c r="AK158" s="47">
        <f>VLOOKUP(Table1[[#This Row],[SEG KEY LY]],'29Dec24_LY'!$A$1:$M$784,7,FALSE)</f>
        <v>225</v>
      </c>
      <c r="AL158" s="29">
        <f>VLOOKUP(Table1[[#This Row],[SEG KEY]],'22Dec24_TY '!$A$1:$M$786,7,FALSE)</f>
        <v>221</v>
      </c>
      <c r="AM158" s="29">
        <f>VLOOKUP(Table1[[#This Row],[SEG KEY LY]],'22Dec24_LY '!$A$1:$M$486,7,FALSE)</f>
        <v>211</v>
      </c>
      <c r="AN158" s="29">
        <f>VLOOKUP(Table1[[#This Row],[SEG KEY]],'15Dec24_TY'!$A$1:$M$786,7,FALSE)</f>
        <v>206</v>
      </c>
      <c r="AO158" s="29">
        <f>VLOOKUP(Table1[[#This Row],[SEG KEY LY]],'15Dec24_LY'!$A$1:$M$784,7,FALSE)</f>
        <v>189</v>
      </c>
      <c r="AP158" s="29">
        <f>VLOOKUP(Table1[[#This Row],[SEG KEY]],'08Dec24_TY'!$A$1:$M$786,7,FALSE)</f>
        <v>189</v>
      </c>
      <c r="AQ158" s="29">
        <f>VLOOKUP(Table1[[#This Row],[SEG KEY LY]],'08Dec24_LY'!$A$1:$M$784,7,FALSE)</f>
        <v>177</v>
      </c>
      <c r="AR158" s="29">
        <f>VLOOKUP(Table1[[#This Row],[SEG KEY]],'01Dec24_TY'!$A$1:$M$786,7,FALSE)</f>
        <v>177</v>
      </c>
      <c r="AS158" s="29">
        <f>VLOOKUP(Table1[[#This Row],[SEG KEY LY]],'01Dec24_LY'!$A$1:$M$784,7,FALSE)</f>
        <v>153</v>
      </c>
      <c r="AT158" s="29">
        <f>VLOOKUP(Table1[[#This Row],[SEG KEY]],'24Nov24_TY'!$A$1:$M$786,7,FALSE)</f>
        <v>167</v>
      </c>
      <c r="AU158" s="29">
        <f>VLOOKUP(Table1[[#This Row],[SEG KEY LY]],'24Nov24_LY'!$A$1:$M$784,7,FALSE)</f>
        <v>144</v>
      </c>
      <c r="AV158" s="29">
        <f>VLOOKUP(Table1[[#This Row],[SEG KEY]],'17Nov24_TY'!$A$1:$M$786,7,FALSE)</f>
        <v>157</v>
      </c>
      <c r="AW158" s="29">
        <f>VLOOKUP(Table1[[#This Row],[SEG KEY LY]],'17Nov24_LY'!$A$1:$M$784,7,FALSE)</f>
        <v>138</v>
      </c>
      <c r="AX158" s="29">
        <f>VLOOKUP(Table1[[#This Row],[SEG KEY]],'10Nov24_TY   '!$A$1:$K$786,7,FALSE)</f>
        <v>144</v>
      </c>
      <c r="AY158" s="29">
        <f>VLOOKUP(Table1[[#This Row],[SEG KEY LY]],'10Nov24_LY   '!$A$1:$J$784,7,FALSE)</f>
        <v>128</v>
      </c>
      <c r="AZ158" s="29">
        <f>IFERROR(VLOOKUP(Table1[[#This Row],[SEG KEY]],'03Nov24_TY   '!$A$1:$J$786,7,FALSE),0)</f>
        <v>137</v>
      </c>
      <c r="BA158" s="29">
        <f>IFERROR(VLOOKUP(Table1[[#This Row],[SEG KEY LY]],'03Nov24_LY    '!$A$1:$J$784,7,FALSE),0)</f>
        <v>109</v>
      </c>
    </row>
    <row r="159" spans="1:53" x14ac:dyDescent="0.25">
      <c r="A159" s="52" t="str">
        <f>Table1[[#This Row],[FROM_CITY]]&amp;Table1[[#This Row],[TO_CITY]]&amp;Table1[[#This Row],[Month]]</f>
        <v>CMBHYDFeb-2025</v>
      </c>
      <c r="B159" s="52" t="str">
        <f>Table1[[#This Row],[FROM_CITY]]&amp;Table1[[#This Row],[TO_CITY]]&amp;Table1[[#This Row],[MonthM_LY]]</f>
        <v>CMBHYDFeb-2024</v>
      </c>
      <c r="C159" s="44" t="s">
        <v>198</v>
      </c>
      <c r="D159" s="2">
        <v>2025</v>
      </c>
      <c r="E159" s="2" t="s">
        <v>197</v>
      </c>
      <c r="F159" t="s">
        <v>10</v>
      </c>
      <c r="G159" s="2" t="s">
        <v>29</v>
      </c>
      <c r="H159" t="s">
        <v>15</v>
      </c>
      <c r="I159">
        <v>96</v>
      </c>
      <c r="J159">
        <v>9367.31</v>
      </c>
      <c r="K159" s="29">
        <f>VLOOKUP(Table1[[#This Row],[SEG KEY]],'29Dec24_TY  '!$A$1:$M$786,11,FALSE)</f>
        <v>112512</v>
      </c>
      <c r="L159" s="29">
        <f>VLOOKUP(Table1[[#This Row],[SEG KEY LY]],'29Dec24_LY'!$A$1:$M$784,11,FALSE)</f>
        <v>416060</v>
      </c>
      <c r="M159" s="55">
        <f>VLOOKUP(Table1[[#This Row],[SEG KEY]],'29Dec24_TY  '!$A$1:$M$786,12,FALSE)</f>
        <v>8.3256097127417522E-2</v>
      </c>
      <c r="N159" s="55">
        <f>VLOOKUP(Table1[[#This Row],[SEG KEY LY]],'29Dec24_LY'!$A$1:$M$784,12,FALSE)</f>
        <v>8.6456616834110447E-2</v>
      </c>
      <c r="O159" s="29">
        <f>IFERROR(VLOOKUP(Table1[[#This Row],[SEG KEY LY]],'LY AVG FARE ACT'!$A$1:$G$5000,5,FALSE),0)</f>
        <v>1644</v>
      </c>
      <c r="P159" s="29">
        <f>IFERROR(VLOOKUP(Table1[[#This Row],[SEG KEY LY]],'LY AVG FARE ACT'!$A$1:$F$5000,6,FALSE),0)</f>
        <v>204951.72077526851</v>
      </c>
      <c r="Q159" s="29">
        <f>IFERROR(VLOOKUP(Table1[[#This Row],[SEG KEY LY]],'LY AVG FARE ACT'!$A$1:$G$5000,7,FALSE),0)</f>
        <v>124.66649682193948</v>
      </c>
      <c r="R159" s="47">
        <f>VLOOKUP(Table1[[#This Row],[SEG KEY]],'29Dec24_TY  '!$A$1:$M$786,13,FALSE)</f>
        <v>97.576145833333328</v>
      </c>
      <c r="S159" s="47">
        <f>VLOOKUP(Table1[[#This Row],[SEG KEY LY]],'29Dec24_LY'!$A$1:$M$784,13,FALSE)</f>
        <v>101.32715492957745</v>
      </c>
      <c r="T159" s="29">
        <f>VLOOKUP(Table1[[#This Row],[SEG KEY]],'22Dec24_TY '!$A$1:$M$786,13,FALSE)</f>
        <v>121.42929824561404</v>
      </c>
      <c r="U159" s="29">
        <f>VLOOKUP(Table1[[#This Row],[SEG KEY LY]],'22Dec24_LY '!$A$2:$M$784,13,FALSE)</f>
        <v>98.1168661971831</v>
      </c>
      <c r="V159" s="29">
        <f>VLOOKUP(Table1[[#This Row],[SEG KEY]],'15Dec24_TY'!$A$1:$M$786,13,FALSE)</f>
        <v>122.69363636363637</v>
      </c>
      <c r="W159" s="29">
        <f>VLOOKUP(Table1[[#This Row],[SEG KEY LY]],'15Dec24_LY'!$A$1:$M$784,13,FALSE)</f>
        <v>98.278862745098039</v>
      </c>
      <c r="X159" s="29">
        <f>VLOOKUP(Table1[[#This Row],[SEG KEY]],'08Dec24_TY'!$A$1:$M$786,13,FALSE)</f>
        <v>117.34195652173912</v>
      </c>
      <c r="Y159" s="29">
        <f>VLOOKUP(Table1[[#This Row],[SEG KEY LY]],'08Dec24_LY'!$A$1:$M$784,13,FALSE)</f>
        <v>99.120246305418732</v>
      </c>
      <c r="Z159" s="29">
        <f>VLOOKUP(Table1[[#This Row],[SEG KEY]],'01Dec24_TY'!$A$1:$M$786,13,FALSE)</f>
        <v>120.49906976744184</v>
      </c>
      <c r="AA159" s="29">
        <f>VLOOKUP(Table1[[#This Row],[SEG KEY LY]],'01Dec24_LY'!$A$1:$M$784,13,FALSE)</f>
        <v>94.043750000000031</v>
      </c>
      <c r="AB159" s="29">
        <f>VLOOKUP(Table1[[#This Row],[SEG KEY]],'24Nov24_TY'!$A$1:$M$786,13,FALSE)</f>
        <v>129.7682857142857</v>
      </c>
      <c r="AC159" s="29">
        <f>VLOOKUP(Table1[[#This Row],[SEG KEY LY]],'24Nov24_LY'!$A$1:$M$784,13,FALSE)</f>
        <v>98.648674698795176</v>
      </c>
      <c r="AD159" s="29">
        <f>VLOOKUP(Table1[[#This Row],[SEG KEY]],'17Nov24_TY'!$A$1:$M$786,13,FALSE)</f>
        <v>127.07593749999998</v>
      </c>
      <c r="AE159" s="29">
        <f>VLOOKUP(Table1[[#This Row],[SEG KEY LY]],'17Nov24_LY'!$A$1:$M$784,13,FALSE)</f>
        <v>100.62113924050635</v>
      </c>
      <c r="AF159" s="29">
        <f>VLOOKUP(Table1[[#This Row],[SEG KEY]],'10Nov24_TY   '!$A$1:$M$786,13,FALSE)</f>
        <v>127.07593749999998</v>
      </c>
      <c r="AG159" s="29">
        <f>VLOOKUP(Table1[[#This Row],[SEG KEY LY]],'10Nov24_LY   '!$A$1:$M$784,13,FALSE)</f>
        <v>101.35623376623377</v>
      </c>
      <c r="AH159" s="29">
        <f>IFERROR(VLOOKUP(Table1[[#This Row],[SEG KEY]],'03Nov24_TY   '!A287:M1072,13,FALSE),0)</f>
        <v>129.85266666666666</v>
      </c>
      <c r="AI159" s="29">
        <f>IFERROR(VLOOKUP(Table1[[#This Row],[SEG KEY LY]],'03Nov24_LY    '!$A$1:$M$784,13,FALSE),0)</f>
        <v>104.74191176470589</v>
      </c>
      <c r="AJ159" s="47">
        <f>VLOOKUP(Table1[[#This Row],[SEG KEY]],'29Dec24_TY  '!$A$1:$M$786,7,FALSE)</f>
        <v>96</v>
      </c>
      <c r="AK159" s="47">
        <f>VLOOKUP(Table1[[#This Row],[SEG KEY LY]],'29Dec24_LY'!$A$1:$M$784,7,FALSE)</f>
        <v>355</v>
      </c>
      <c r="AL159" s="29">
        <f>VLOOKUP(Table1[[#This Row],[SEG KEY]],'22Dec24_TY '!$A$1:$M$786,7,FALSE)</f>
        <v>57</v>
      </c>
      <c r="AM159" s="29">
        <f>VLOOKUP(Table1[[#This Row],[SEG KEY LY]],'22Dec24_LY '!$A$1:$M$486,7,FALSE)</f>
        <v>284</v>
      </c>
      <c r="AN159" s="29">
        <f>VLOOKUP(Table1[[#This Row],[SEG KEY]],'15Dec24_TY'!$A$1:$M$786,7,FALSE)</f>
        <v>55</v>
      </c>
      <c r="AO159" s="29">
        <f>VLOOKUP(Table1[[#This Row],[SEG KEY LY]],'15Dec24_LY'!$A$1:$M$784,7,FALSE)</f>
        <v>255</v>
      </c>
      <c r="AP159" s="29">
        <f>VLOOKUP(Table1[[#This Row],[SEG KEY]],'08Dec24_TY'!$A$1:$M$786,7,FALSE)</f>
        <v>46</v>
      </c>
      <c r="AQ159" s="29">
        <f>VLOOKUP(Table1[[#This Row],[SEG KEY LY]],'08Dec24_LY'!$A$1:$M$784,7,FALSE)</f>
        <v>203</v>
      </c>
      <c r="AR159" s="29">
        <f>VLOOKUP(Table1[[#This Row],[SEG KEY]],'01Dec24_TY'!$A$1:$M$786,7,FALSE)</f>
        <v>43</v>
      </c>
      <c r="AS159" s="29">
        <f>VLOOKUP(Table1[[#This Row],[SEG KEY LY]],'01Dec24_LY'!$A$1:$M$784,7,FALSE)</f>
        <v>104</v>
      </c>
      <c r="AT159" s="29">
        <f>VLOOKUP(Table1[[#This Row],[SEG KEY]],'24Nov24_TY'!$A$1:$M$786,7,FALSE)</f>
        <v>35</v>
      </c>
      <c r="AU159" s="29">
        <f>VLOOKUP(Table1[[#This Row],[SEG KEY LY]],'24Nov24_LY'!$A$1:$M$784,7,FALSE)</f>
        <v>83</v>
      </c>
      <c r="AV159" s="29">
        <f>VLOOKUP(Table1[[#This Row],[SEG KEY]],'17Nov24_TY'!$A$1:$M$786,7,FALSE)</f>
        <v>32</v>
      </c>
      <c r="AW159" s="29">
        <f>VLOOKUP(Table1[[#This Row],[SEG KEY LY]],'17Nov24_LY'!$A$1:$M$784,7,FALSE)</f>
        <v>79</v>
      </c>
      <c r="AX159" s="29">
        <f>VLOOKUP(Table1[[#This Row],[SEG KEY]],'10Nov24_TY   '!$A$1:$K$786,7,FALSE)</f>
        <v>32</v>
      </c>
      <c r="AY159" s="29">
        <f>VLOOKUP(Table1[[#This Row],[SEG KEY LY]],'10Nov24_LY   '!$A$1:$J$784,7,FALSE)</f>
        <v>77</v>
      </c>
      <c r="AZ159" s="29">
        <f>IFERROR(VLOOKUP(Table1[[#This Row],[SEG KEY]],'03Nov24_TY   '!$A$1:$J$786,7,FALSE),0)</f>
        <v>30</v>
      </c>
      <c r="BA159" s="29">
        <f>IFERROR(VLOOKUP(Table1[[#This Row],[SEG KEY LY]],'03Nov24_LY    '!$A$1:$J$784,7,FALSE),0)</f>
        <v>68</v>
      </c>
    </row>
    <row r="160" spans="1:53" x14ac:dyDescent="0.25">
      <c r="A160" s="52" t="str">
        <f>Table1[[#This Row],[FROM_CITY]]&amp;Table1[[#This Row],[TO_CITY]]&amp;Table1[[#This Row],[Month]]</f>
        <v>CMBICNFeb-2025</v>
      </c>
      <c r="B160" s="52" t="str">
        <f>Table1[[#This Row],[FROM_CITY]]&amp;Table1[[#This Row],[TO_CITY]]&amp;Table1[[#This Row],[MonthM_LY]]</f>
        <v>CMBICNFeb-2024</v>
      </c>
      <c r="C160" s="44" t="s">
        <v>198</v>
      </c>
      <c r="D160" s="2">
        <v>2025</v>
      </c>
      <c r="E160" s="2" t="s">
        <v>197</v>
      </c>
      <c r="F160" t="s">
        <v>10</v>
      </c>
      <c r="G160" s="2" t="s">
        <v>30</v>
      </c>
      <c r="H160" t="s">
        <v>13</v>
      </c>
      <c r="I160">
        <v>1121</v>
      </c>
      <c r="J160">
        <v>342098.15999999992</v>
      </c>
      <c r="K160" s="29">
        <f>VLOOKUP(Table1[[#This Row],[SEG KEY]],'29Dec24_TY  '!$A$1:$M$786,11,FALSE)</f>
        <v>6462565</v>
      </c>
      <c r="L160" s="29">
        <f>VLOOKUP(Table1[[#This Row],[SEG KEY LY]],'29Dec24_LY'!$A$1:$M$784,11,FALSE)</f>
        <v>5413335</v>
      </c>
      <c r="M160" s="55">
        <f>VLOOKUP(Table1[[#This Row],[SEG KEY]],'29Dec24_TY  '!$A$1:$M$786,12,FALSE)</f>
        <v>5.2935353068015549E-2</v>
      </c>
      <c r="N160" s="55">
        <f>VLOOKUP(Table1[[#This Row],[SEG KEY LY]],'29Dec24_LY'!$A$1:$M$784,12,FALSE)</f>
        <v>5.8896404896427057E-2</v>
      </c>
      <c r="O160" s="29">
        <f>IFERROR(VLOOKUP(Table1[[#This Row],[SEG KEY LY]],'LY AVG FARE ACT'!$A$1:$G$5000,5,FALSE),0)</f>
        <v>2080</v>
      </c>
      <c r="P160" s="29">
        <f>IFERROR(VLOOKUP(Table1[[#This Row],[SEG KEY LY]],'LY AVG FARE ACT'!$A$1:$F$5000,6,FALSE),0)</f>
        <v>1050770.5306672512</v>
      </c>
      <c r="Q160" s="29">
        <f>IFERROR(VLOOKUP(Table1[[#This Row],[SEG KEY LY]],'LY AVG FARE ACT'!$A$1:$G$5000,7,FALSE),0)</f>
        <v>505.17813974387076</v>
      </c>
      <c r="R160" s="47">
        <f>VLOOKUP(Table1[[#This Row],[SEG KEY]],'29Dec24_TY  '!$A$1:$M$786,13,FALSE)</f>
        <v>305.17231043710967</v>
      </c>
      <c r="S160" s="47">
        <f>VLOOKUP(Table1[[#This Row],[SEG KEY LY]],'29Dec24_LY'!$A$1:$M$784,13,FALSE)</f>
        <v>339.53777422790199</v>
      </c>
      <c r="T160" s="29">
        <f>VLOOKUP(Table1[[#This Row],[SEG KEY]],'22Dec24_TY '!$A$1:$M$786,13,FALSE)</f>
        <v>303.73286555446509</v>
      </c>
      <c r="U160" s="29">
        <f>VLOOKUP(Table1[[#This Row],[SEG KEY LY]],'22Dec24_LY '!$A$2:$M$784,13,FALSE)</f>
        <v>344.74361111111108</v>
      </c>
      <c r="V160" s="29">
        <f>VLOOKUP(Table1[[#This Row],[SEG KEY]],'15Dec24_TY'!$A$1:$M$786,13,FALSE)</f>
        <v>306.53647812166486</v>
      </c>
      <c r="W160" s="29">
        <f>VLOOKUP(Table1[[#This Row],[SEG KEY LY]],'15Dec24_LY'!$A$1:$M$784,13,FALSE)</f>
        <v>346.27991513437053</v>
      </c>
      <c r="X160" s="29">
        <f>VLOOKUP(Table1[[#This Row],[SEG KEY]],'08Dec24_TY'!$A$1:$M$786,13,FALSE)</f>
        <v>306.38708037825057</v>
      </c>
      <c r="Y160" s="29">
        <f>VLOOKUP(Table1[[#This Row],[SEG KEY LY]],'08Dec24_LY'!$A$1:$M$784,13,FALSE)</f>
        <v>348.40437275985664</v>
      </c>
      <c r="Z160" s="29">
        <f>VLOOKUP(Table1[[#This Row],[SEG KEY]],'01Dec24_TY'!$A$1:$M$786,13,FALSE)</f>
        <v>308.93300511508949</v>
      </c>
      <c r="AA160" s="29">
        <f>VLOOKUP(Table1[[#This Row],[SEG KEY LY]],'01Dec24_LY'!$A$1:$M$784,13,FALSE)</f>
        <v>349.51305327868857</v>
      </c>
      <c r="AB160" s="29">
        <f>VLOOKUP(Table1[[#This Row],[SEG KEY]],'24Nov24_TY'!$A$1:$M$786,13,FALSE)</f>
        <v>310.16396253602301</v>
      </c>
      <c r="AC160" s="29">
        <f>VLOOKUP(Table1[[#This Row],[SEG KEY LY]],'24Nov24_LY'!$A$1:$M$784,13,FALSE)</f>
        <v>341.605498783455</v>
      </c>
      <c r="AD160" s="29">
        <f>VLOOKUP(Table1[[#This Row],[SEG KEY]],'17Nov24_TY'!$A$1:$M$786,13,FALSE)</f>
        <v>309.34946099290784</v>
      </c>
      <c r="AE160" s="29">
        <f>VLOOKUP(Table1[[#This Row],[SEG KEY LY]],'17Nov24_LY'!$A$1:$M$784,13,FALSE)</f>
        <v>343.88919308357356</v>
      </c>
      <c r="AF160" s="29">
        <f>VLOOKUP(Table1[[#This Row],[SEG KEY]],'10Nov24_TY   '!$A$1:$M$786,13,FALSE)</f>
        <v>314.20599364069949</v>
      </c>
      <c r="AG160" s="29">
        <f>VLOOKUP(Table1[[#This Row],[SEG KEY LY]],'10Nov24_LY   '!$A$1:$M$784,13,FALSE)</f>
        <v>349.91433333333333</v>
      </c>
      <c r="AH160" s="29">
        <f>IFERROR(VLOOKUP(Table1[[#This Row],[SEG KEY]],'03Nov24_TY   '!A288:M1073,13,FALSE),0)</f>
        <v>315.16964157706087</v>
      </c>
      <c r="AI160" s="29">
        <f>IFERROR(VLOOKUP(Table1[[#This Row],[SEG KEY LY]],'03Nov24_LY    '!$A$1:$M$784,13,FALSE),0)</f>
        <v>352.99040293040292</v>
      </c>
      <c r="AJ160" s="47">
        <f>VLOOKUP(Table1[[#This Row],[SEG KEY]],'29Dec24_TY  '!$A$1:$M$786,7,FALSE)</f>
        <v>1121</v>
      </c>
      <c r="AK160" s="47">
        <f>VLOOKUP(Table1[[#This Row],[SEG KEY LY]],'29Dec24_LY'!$A$1:$M$784,7,FALSE)</f>
        <v>939</v>
      </c>
      <c r="AL160" s="29">
        <f>VLOOKUP(Table1[[#This Row],[SEG KEY]],'22Dec24_TY '!$A$1:$M$786,7,FALSE)</f>
        <v>1019</v>
      </c>
      <c r="AM160" s="29">
        <f>VLOOKUP(Table1[[#This Row],[SEG KEY LY]],'22Dec24_LY '!$A$1:$M$486,7,FALSE)</f>
        <v>828</v>
      </c>
      <c r="AN160" s="29">
        <f>VLOOKUP(Table1[[#This Row],[SEG KEY]],'15Dec24_TY'!$A$1:$M$786,7,FALSE)</f>
        <v>937</v>
      </c>
      <c r="AO160" s="29">
        <f>VLOOKUP(Table1[[#This Row],[SEG KEY LY]],'15Dec24_LY'!$A$1:$M$784,7,FALSE)</f>
        <v>707</v>
      </c>
      <c r="AP160" s="29">
        <f>VLOOKUP(Table1[[#This Row],[SEG KEY]],'08Dec24_TY'!$A$1:$M$786,7,FALSE)</f>
        <v>846</v>
      </c>
      <c r="AQ160" s="29">
        <f>VLOOKUP(Table1[[#This Row],[SEG KEY LY]],'08Dec24_LY'!$A$1:$M$784,7,FALSE)</f>
        <v>558</v>
      </c>
      <c r="AR160" s="29">
        <f>VLOOKUP(Table1[[#This Row],[SEG KEY]],'01Dec24_TY'!$A$1:$M$786,7,FALSE)</f>
        <v>782</v>
      </c>
      <c r="AS160" s="29">
        <f>VLOOKUP(Table1[[#This Row],[SEG KEY LY]],'01Dec24_LY'!$A$1:$M$784,7,FALSE)</f>
        <v>488</v>
      </c>
      <c r="AT160" s="29">
        <f>VLOOKUP(Table1[[#This Row],[SEG KEY]],'24Nov24_TY'!$A$1:$M$786,7,FALSE)</f>
        <v>694</v>
      </c>
      <c r="AU160" s="29">
        <f>VLOOKUP(Table1[[#This Row],[SEG KEY LY]],'24Nov24_LY'!$A$1:$M$784,7,FALSE)</f>
        <v>411</v>
      </c>
      <c r="AV160" s="29">
        <f>VLOOKUP(Table1[[#This Row],[SEG KEY]],'17Nov24_TY'!$A$1:$M$786,7,FALSE)</f>
        <v>705</v>
      </c>
      <c r="AW160" s="29">
        <f>VLOOKUP(Table1[[#This Row],[SEG KEY LY]],'17Nov24_LY'!$A$1:$M$784,7,FALSE)</f>
        <v>347</v>
      </c>
      <c r="AX160" s="29">
        <f>VLOOKUP(Table1[[#This Row],[SEG KEY]],'10Nov24_TY   '!$A$1:$K$786,7,FALSE)</f>
        <v>629</v>
      </c>
      <c r="AY160" s="29">
        <f>VLOOKUP(Table1[[#This Row],[SEG KEY LY]],'10Nov24_LY   '!$A$1:$J$784,7,FALSE)</f>
        <v>300</v>
      </c>
      <c r="AZ160" s="29">
        <f>IFERROR(VLOOKUP(Table1[[#This Row],[SEG KEY]],'03Nov24_TY   '!$A$1:$J$786,7,FALSE),0)</f>
        <v>558</v>
      </c>
      <c r="BA160" s="29">
        <f>IFERROR(VLOOKUP(Table1[[#This Row],[SEG KEY LY]],'03Nov24_LY    '!$A$1:$J$784,7,FALSE),0)</f>
        <v>273</v>
      </c>
    </row>
    <row r="161" spans="1:53" x14ac:dyDescent="0.25">
      <c r="A161" s="52" t="str">
        <f>Table1[[#This Row],[FROM_CITY]]&amp;Table1[[#This Row],[TO_CITY]]&amp;Table1[[#This Row],[Month]]</f>
        <v>CMBIXMFeb-2025</v>
      </c>
      <c r="B161" s="52" t="str">
        <f>Table1[[#This Row],[FROM_CITY]]&amp;Table1[[#This Row],[TO_CITY]]&amp;Table1[[#This Row],[MonthM_LY]]</f>
        <v>CMBIXMFeb-2024</v>
      </c>
      <c r="C161" s="44" t="s">
        <v>198</v>
      </c>
      <c r="D161" s="2">
        <v>2025</v>
      </c>
      <c r="E161" s="2" t="s">
        <v>197</v>
      </c>
      <c r="F161" t="s">
        <v>10</v>
      </c>
      <c r="G161" s="2" t="s">
        <v>31</v>
      </c>
      <c r="H161" t="s">
        <v>15</v>
      </c>
      <c r="I161">
        <v>195</v>
      </c>
      <c r="J161">
        <v>10715.100000000004</v>
      </c>
      <c r="K161" s="29">
        <f>VLOOKUP(Table1[[#This Row],[SEG KEY]],'29Dec24_TY  '!$A$1:$M$786,11,FALSE)</f>
        <v>69030</v>
      </c>
      <c r="L161" s="29">
        <f>VLOOKUP(Table1[[#This Row],[SEG KEY LY]],'29Dec24_LY'!$A$1:$M$784,11,FALSE)</f>
        <v>63012</v>
      </c>
      <c r="M161" s="55">
        <f>VLOOKUP(Table1[[#This Row],[SEG KEY]],'29Dec24_TY  '!$A$1:$M$786,12,FALSE)</f>
        <v>0.15522381573229035</v>
      </c>
      <c r="N161" s="55">
        <f>VLOOKUP(Table1[[#This Row],[SEG KEY LY]],'29Dec24_LY'!$A$1:$M$784,12,FALSE)</f>
        <v>0.16247349711166129</v>
      </c>
      <c r="O161" s="29">
        <f>IFERROR(VLOOKUP(Table1[[#This Row],[SEG KEY LY]],'LY AVG FARE ACT'!$A$1:$G$5000,5,FALSE),0)</f>
        <v>885</v>
      </c>
      <c r="P161" s="29">
        <f>IFERROR(VLOOKUP(Table1[[#This Row],[SEG KEY LY]],'LY AVG FARE ACT'!$A$1:$F$5000,6,FALSE),0)</f>
        <v>60257.471834985059</v>
      </c>
      <c r="Q161" s="29">
        <f>IFERROR(VLOOKUP(Table1[[#This Row],[SEG KEY LY]],'LY AVG FARE ACT'!$A$1:$G$5000,7,FALSE),0)</f>
        <v>68.087538796593293</v>
      </c>
      <c r="R161" s="47">
        <f>VLOOKUP(Table1[[#This Row],[SEG KEY]],'29Dec24_TY  '!$A$1:$M$786,13,FALSE)</f>
        <v>54.949230769230788</v>
      </c>
      <c r="S161" s="47">
        <f>VLOOKUP(Table1[[#This Row],[SEG KEY LY]],'29Dec24_LY'!$A$1:$M$784,13,FALSE)</f>
        <v>57.515617977528095</v>
      </c>
      <c r="T161" s="29">
        <f>VLOOKUP(Table1[[#This Row],[SEG KEY]],'22Dec24_TY '!$A$1:$M$786,13,FALSE)</f>
        <v>54.277448275862071</v>
      </c>
      <c r="U161" s="29">
        <f>VLOOKUP(Table1[[#This Row],[SEG KEY LY]],'22Dec24_LY '!$A$2:$M$784,13,FALSE)</f>
        <v>59.751410256410239</v>
      </c>
      <c r="V161" s="29">
        <f>VLOOKUP(Table1[[#This Row],[SEG KEY]],'15Dec24_TY'!$A$1:$M$786,13,FALSE)</f>
        <v>51.893250000000002</v>
      </c>
      <c r="W161" s="29">
        <f>VLOOKUP(Table1[[#This Row],[SEG KEY LY]],'15Dec24_LY'!$A$1:$M$784,13,FALSE)</f>
        <v>63.166416666666677</v>
      </c>
      <c r="X161" s="29">
        <f>VLOOKUP(Table1[[#This Row],[SEG KEY]],'08Dec24_TY'!$A$1:$M$786,13,FALSE)</f>
        <v>59.897191011235947</v>
      </c>
      <c r="Y161" s="29">
        <f>VLOOKUP(Table1[[#This Row],[SEG KEY LY]],'08Dec24_LY'!$A$1:$M$784,13,FALSE)</f>
        <v>62.628421052631595</v>
      </c>
      <c r="Z161" s="29">
        <f>VLOOKUP(Table1[[#This Row],[SEG KEY]],'01Dec24_TY'!$A$1:$M$786,13,FALSE)</f>
        <v>64.906153846153842</v>
      </c>
      <c r="AA161" s="29">
        <f>VLOOKUP(Table1[[#This Row],[SEG KEY LY]],'01Dec24_LY'!$A$1:$M$784,13,FALSE)</f>
        <v>62.547926829268299</v>
      </c>
      <c r="AB161" s="29">
        <f>VLOOKUP(Table1[[#This Row],[SEG KEY]],'24Nov24_TY'!$A$1:$M$786,13,FALSE)</f>
        <v>61.71924528301885</v>
      </c>
      <c r="AC161" s="29">
        <f>VLOOKUP(Table1[[#This Row],[SEG KEY LY]],'24Nov24_LY'!$A$1:$M$784,13,FALSE)</f>
        <v>50.203272727272726</v>
      </c>
      <c r="AD161" s="29">
        <f>VLOOKUP(Table1[[#This Row],[SEG KEY]],'17Nov24_TY'!$A$1:$M$786,13,FALSE)</f>
        <v>62.613809523809508</v>
      </c>
      <c r="AE161" s="29">
        <f>VLOOKUP(Table1[[#This Row],[SEG KEY LY]],'17Nov24_LY'!$A$1:$M$784,13,FALSE)</f>
        <v>53.939069767441865</v>
      </c>
      <c r="AF161" s="29">
        <f>VLOOKUP(Table1[[#This Row],[SEG KEY]],'10Nov24_TY   '!$A$1:$M$786,13,FALSE)</f>
        <v>59.93527777777777</v>
      </c>
      <c r="AG161" s="29">
        <f>VLOOKUP(Table1[[#This Row],[SEG KEY LY]],'10Nov24_LY   '!$A$1:$M$784,13,FALSE)</f>
        <v>57.619166666666665</v>
      </c>
      <c r="AH161" s="29">
        <f>IFERROR(VLOOKUP(Table1[[#This Row],[SEG KEY]],'03Nov24_TY   '!A289:M1074,13,FALSE),0)</f>
        <v>71.374400000000009</v>
      </c>
      <c r="AI161" s="29">
        <f>IFERROR(VLOOKUP(Table1[[#This Row],[SEG KEY LY]],'03Nov24_LY    '!$A$1:$M$784,13,FALSE),0)</f>
        <v>54.87133333333334</v>
      </c>
      <c r="AJ161" s="47">
        <f>VLOOKUP(Table1[[#This Row],[SEG KEY]],'29Dec24_TY  '!$A$1:$M$786,7,FALSE)</f>
        <v>195</v>
      </c>
      <c r="AK161" s="47">
        <f>VLOOKUP(Table1[[#This Row],[SEG KEY LY]],'29Dec24_LY'!$A$1:$M$784,7,FALSE)</f>
        <v>178</v>
      </c>
      <c r="AL161" s="29">
        <f>VLOOKUP(Table1[[#This Row],[SEG KEY]],'22Dec24_TY '!$A$1:$M$786,7,FALSE)</f>
        <v>145</v>
      </c>
      <c r="AM161" s="29">
        <f>VLOOKUP(Table1[[#This Row],[SEG KEY LY]],'22Dec24_LY '!$A$1:$M$486,7,FALSE)</f>
        <v>156</v>
      </c>
      <c r="AN161" s="29">
        <f>VLOOKUP(Table1[[#This Row],[SEG KEY]],'15Dec24_TY'!$A$1:$M$786,7,FALSE)</f>
        <v>120</v>
      </c>
      <c r="AO161" s="29">
        <f>VLOOKUP(Table1[[#This Row],[SEG KEY LY]],'15Dec24_LY'!$A$1:$M$784,7,FALSE)</f>
        <v>120</v>
      </c>
      <c r="AP161" s="29">
        <f>VLOOKUP(Table1[[#This Row],[SEG KEY]],'08Dec24_TY'!$A$1:$M$786,7,FALSE)</f>
        <v>89</v>
      </c>
      <c r="AQ161" s="29">
        <f>VLOOKUP(Table1[[#This Row],[SEG KEY LY]],'08Dec24_LY'!$A$1:$M$784,7,FALSE)</f>
        <v>95</v>
      </c>
      <c r="AR161" s="29">
        <f>VLOOKUP(Table1[[#This Row],[SEG KEY]],'01Dec24_TY'!$A$1:$M$786,7,FALSE)</f>
        <v>65</v>
      </c>
      <c r="AS161" s="29">
        <f>VLOOKUP(Table1[[#This Row],[SEG KEY LY]],'01Dec24_LY'!$A$1:$M$784,7,FALSE)</f>
        <v>82</v>
      </c>
      <c r="AT161" s="29">
        <f>VLOOKUP(Table1[[#This Row],[SEG KEY]],'24Nov24_TY'!$A$1:$M$786,7,FALSE)</f>
        <v>53</v>
      </c>
      <c r="AU161" s="29">
        <f>VLOOKUP(Table1[[#This Row],[SEG KEY LY]],'24Nov24_LY'!$A$1:$M$784,7,FALSE)</f>
        <v>55</v>
      </c>
      <c r="AV161" s="29">
        <f>VLOOKUP(Table1[[#This Row],[SEG KEY]],'17Nov24_TY'!$A$1:$M$786,7,FALSE)</f>
        <v>42</v>
      </c>
      <c r="AW161" s="29">
        <f>VLOOKUP(Table1[[#This Row],[SEG KEY LY]],'17Nov24_LY'!$A$1:$M$784,7,FALSE)</f>
        <v>43</v>
      </c>
      <c r="AX161" s="29">
        <f>VLOOKUP(Table1[[#This Row],[SEG KEY]],'10Nov24_TY   '!$A$1:$K$786,7,FALSE)</f>
        <v>36</v>
      </c>
      <c r="AY161" s="29">
        <f>VLOOKUP(Table1[[#This Row],[SEG KEY LY]],'10Nov24_LY   '!$A$1:$J$784,7,FALSE)</f>
        <v>36</v>
      </c>
      <c r="AZ161" s="29">
        <f>IFERROR(VLOOKUP(Table1[[#This Row],[SEG KEY]],'03Nov24_TY   '!$A$1:$J$786,7,FALSE),0)</f>
        <v>25</v>
      </c>
      <c r="BA161" s="29">
        <f>IFERROR(VLOOKUP(Table1[[#This Row],[SEG KEY LY]],'03Nov24_LY    '!$A$1:$J$784,7,FALSE),0)</f>
        <v>30</v>
      </c>
    </row>
    <row r="162" spans="1:53" x14ac:dyDescent="0.25">
      <c r="A162" s="52" t="str">
        <f>Table1[[#This Row],[FROM_CITY]]&amp;Table1[[#This Row],[TO_CITY]]&amp;Table1[[#This Row],[Month]]</f>
        <v>CMBKHIFeb-2025</v>
      </c>
      <c r="B162" s="52" t="str">
        <f>Table1[[#This Row],[FROM_CITY]]&amp;Table1[[#This Row],[TO_CITY]]&amp;Table1[[#This Row],[MonthM_LY]]</f>
        <v>CMBKHIFeb-2024</v>
      </c>
      <c r="C162" s="44" t="s">
        <v>198</v>
      </c>
      <c r="D162" s="2">
        <v>2025</v>
      </c>
      <c r="E162" s="2" t="s">
        <v>197</v>
      </c>
      <c r="F162" t="s">
        <v>10</v>
      </c>
      <c r="G162" s="2" t="s">
        <v>32</v>
      </c>
      <c r="H162" t="s">
        <v>15</v>
      </c>
      <c r="I162">
        <v>366</v>
      </c>
      <c r="J162">
        <v>51370.030000000006</v>
      </c>
      <c r="K162" s="29">
        <f>VLOOKUP(Table1[[#This Row],[SEG KEY]],'29Dec24_TY  '!$A$1:$M$786,11,FALSE)</f>
        <v>883524</v>
      </c>
      <c r="L162" s="29">
        <f>VLOOKUP(Table1[[#This Row],[SEG KEY LY]],'29Dec24_LY'!$A$1:$M$784,11,FALSE)</f>
        <v>943874</v>
      </c>
      <c r="M162" s="55">
        <f>VLOOKUP(Table1[[#This Row],[SEG KEY]],'29Dec24_TY  '!$A$1:$M$786,12,FALSE)</f>
        <v>5.8142201004160621E-2</v>
      </c>
      <c r="N162" s="55">
        <f>VLOOKUP(Table1[[#This Row],[SEG KEY LY]],'29Dec24_LY'!$A$1:$M$784,12,FALSE)</f>
        <v>6.4429192879558075E-2</v>
      </c>
      <c r="O162" s="29">
        <f>IFERROR(VLOOKUP(Table1[[#This Row],[SEG KEY LY]],'LY AVG FARE ACT'!$A$1:$G$5000,5,FALSE),0)</f>
        <v>1239</v>
      </c>
      <c r="P162" s="29">
        <f>IFERROR(VLOOKUP(Table1[[#This Row],[SEG KEY LY]],'LY AVG FARE ACT'!$A$1:$F$5000,6,FALSE),0)</f>
        <v>270659.6777079351</v>
      </c>
      <c r="Q162" s="29">
        <f>IFERROR(VLOOKUP(Table1[[#This Row],[SEG KEY LY]],'LY AVG FARE ACT'!$A$1:$G$5000,7,FALSE),0)</f>
        <v>218.45010307339396</v>
      </c>
      <c r="R162" s="47">
        <f>VLOOKUP(Table1[[#This Row],[SEG KEY]],'29Dec24_TY  '!$A$1:$M$786,13,FALSE)</f>
        <v>140.35527322404374</v>
      </c>
      <c r="S162" s="47">
        <f>VLOOKUP(Table1[[#This Row],[SEG KEY LY]],'29Dec24_LY'!$A$1:$M$784,13,FALSE)</f>
        <v>155.5320716112532</v>
      </c>
      <c r="T162" s="29">
        <f>VLOOKUP(Table1[[#This Row],[SEG KEY]],'22Dec24_TY '!$A$1:$M$786,13,FALSE)</f>
        <v>140.95376996805115</v>
      </c>
      <c r="U162" s="29">
        <f>VLOOKUP(Table1[[#This Row],[SEG KEY LY]],'22Dec24_LY '!$A$2:$M$784,13,FALSE)</f>
        <v>155.42322314049585</v>
      </c>
      <c r="V162" s="29">
        <f>VLOOKUP(Table1[[#This Row],[SEG KEY]],'15Dec24_TY'!$A$1:$M$786,13,FALSE)</f>
        <v>136.6201127819549</v>
      </c>
      <c r="W162" s="29">
        <f>VLOOKUP(Table1[[#This Row],[SEG KEY LY]],'15Dec24_LY'!$A$1:$M$784,13,FALSE)</f>
        <v>155.23758720930229</v>
      </c>
      <c r="X162" s="29">
        <f>VLOOKUP(Table1[[#This Row],[SEG KEY]],'08Dec24_TY'!$A$1:$M$786,13,FALSE)</f>
        <v>136.014358974359</v>
      </c>
      <c r="Y162" s="29">
        <f>VLOOKUP(Table1[[#This Row],[SEG KEY LY]],'08Dec24_LY'!$A$1:$M$784,13,FALSE)</f>
        <v>154.01874999999995</v>
      </c>
      <c r="Z162" s="29">
        <f>VLOOKUP(Table1[[#This Row],[SEG KEY]],'01Dec24_TY'!$A$1:$M$786,13,FALSE)</f>
        <v>133.47142857142862</v>
      </c>
      <c r="AA162" s="29">
        <f>VLOOKUP(Table1[[#This Row],[SEG KEY LY]],'01Dec24_LY'!$A$1:$M$784,13,FALSE)</f>
        <v>152.97494983277593</v>
      </c>
      <c r="AB162" s="29">
        <f>VLOOKUP(Table1[[#This Row],[SEG KEY]],'24Nov24_TY'!$A$1:$M$786,13,FALSE)</f>
        <v>133.56411764705882</v>
      </c>
      <c r="AC162" s="29">
        <f>VLOOKUP(Table1[[#This Row],[SEG KEY LY]],'24Nov24_LY'!$A$1:$M$784,13,FALSE)</f>
        <v>150.42193430656934</v>
      </c>
      <c r="AD162" s="29">
        <f>VLOOKUP(Table1[[#This Row],[SEG KEY]],'17Nov24_TY'!$A$1:$M$786,13,FALSE)</f>
        <v>129.67963190184051</v>
      </c>
      <c r="AE162" s="29">
        <f>VLOOKUP(Table1[[#This Row],[SEG KEY LY]],'17Nov24_LY'!$A$1:$M$784,13,FALSE)</f>
        <v>144.24278969957081</v>
      </c>
      <c r="AF162" s="29">
        <f>VLOOKUP(Table1[[#This Row],[SEG KEY]],'10Nov24_TY   '!$A$1:$M$786,13,FALSE)</f>
        <v>126.98344594594595</v>
      </c>
      <c r="AG162" s="29">
        <f>VLOOKUP(Table1[[#This Row],[SEG KEY LY]],'10Nov24_LY   '!$A$1:$M$784,13,FALSE)</f>
        <v>147.21819047619047</v>
      </c>
      <c r="AH162" s="29">
        <f>IFERROR(VLOOKUP(Table1[[#This Row],[SEG KEY]],'03Nov24_TY   '!A290:M1075,13,FALSE),0)</f>
        <v>122.99674796747969</v>
      </c>
      <c r="AI162" s="29">
        <f>IFERROR(VLOOKUP(Table1[[#This Row],[SEG KEY LY]],'03Nov24_LY    '!$A$1:$M$784,13,FALSE),0)</f>
        <v>144.84468926553674</v>
      </c>
      <c r="AJ162" s="47">
        <f>VLOOKUP(Table1[[#This Row],[SEG KEY]],'29Dec24_TY  '!$A$1:$M$786,7,FALSE)</f>
        <v>366</v>
      </c>
      <c r="AK162" s="47">
        <f>VLOOKUP(Table1[[#This Row],[SEG KEY LY]],'29Dec24_LY'!$A$1:$M$784,7,FALSE)</f>
        <v>391</v>
      </c>
      <c r="AL162" s="29">
        <f>VLOOKUP(Table1[[#This Row],[SEG KEY]],'22Dec24_TY '!$A$1:$M$786,7,FALSE)</f>
        <v>313</v>
      </c>
      <c r="AM162" s="29">
        <f>VLOOKUP(Table1[[#This Row],[SEG KEY LY]],'22Dec24_LY '!$A$1:$M$486,7,FALSE)</f>
        <v>363</v>
      </c>
      <c r="AN162" s="29">
        <f>VLOOKUP(Table1[[#This Row],[SEG KEY]],'15Dec24_TY'!$A$1:$M$786,7,FALSE)</f>
        <v>266</v>
      </c>
      <c r="AO162" s="29">
        <f>VLOOKUP(Table1[[#This Row],[SEG KEY LY]],'15Dec24_LY'!$A$1:$M$784,7,FALSE)</f>
        <v>344</v>
      </c>
      <c r="AP162" s="29">
        <f>VLOOKUP(Table1[[#This Row],[SEG KEY]],'08Dec24_TY'!$A$1:$M$786,7,FALSE)</f>
        <v>234</v>
      </c>
      <c r="AQ162" s="29">
        <f>VLOOKUP(Table1[[#This Row],[SEG KEY LY]],'08Dec24_LY'!$A$1:$M$784,7,FALSE)</f>
        <v>312</v>
      </c>
      <c r="AR162" s="29">
        <f>VLOOKUP(Table1[[#This Row],[SEG KEY]],'01Dec24_TY'!$A$1:$M$786,7,FALSE)</f>
        <v>203</v>
      </c>
      <c r="AS162" s="29">
        <f>VLOOKUP(Table1[[#This Row],[SEG KEY LY]],'01Dec24_LY'!$A$1:$M$784,7,FALSE)</f>
        <v>299</v>
      </c>
      <c r="AT162" s="29">
        <f>VLOOKUP(Table1[[#This Row],[SEG KEY]],'24Nov24_TY'!$A$1:$M$786,7,FALSE)</f>
        <v>187</v>
      </c>
      <c r="AU162" s="29">
        <f>VLOOKUP(Table1[[#This Row],[SEG KEY LY]],'24Nov24_LY'!$A$1:$M$784,7,FALSE)</f>
        <v>274</v>
      </c>
      <c r="AV162" s="29">
        <f>VLOOKUP(Table1[[#This Row],[SEG KEY]],'17Nov24_TY'!$A$1:$M$786,7,FALSE)</f>
        <v>163</v>
      </c>
      <c r="AW162" s="29">
        <f>VLOOKUP(Table1[[#This Row],[SEG KEY LY]],'17Nov24_LY'!$A$1:$M$784,7,FALSE)</f>
        <v>233</v>
      </c>
      <c r="AX162" s="29">
        <f>VLOOKUP(Table1[[#This Row],[SEG KEY]],'10Nov24_TY   '!$A$1:$K$786,7,FALSE)</f>
        <v>148</v>
      </c>
      <c r="AY162" s="29">
        <f>VLOOKUP(Table1[[#This Row],[SEG KEY LY]],'10Nov24_LY   '!$A$1:$J$784,7,FALSE)</f>
        <v>210</v>
      </c>
      <c r="AZ162" s="29">
        <f>IFERROR(VLOOKUP(Table1[[#This Row],[SEG KEY]],'03Nov24_TY   '!$A$1:$J$786,7,FALSE),0)</f>
        <v>123</v>
      </c>
      <c r="BA162" s="29">
        <f>IFERROR(VLOOKUP(Table1[[#This Row],[SEG KEY LY]],'03Nov24_LY    '!$A$1:$J$784,7,FALSE),0)</f>
        <v>177</v>
      </c>
    </row>
    <row r="163" spans="1:53" x14ac:dyDescent="0.25">
      <c r="A163" s="52" t="str">
        <f>Table1[[#This Row],[FROM_CITY]]&amp;Table1[[#This Row],[TO_CITY]]&amp;Table1[[#This Row],[Month]]</f>
        <v>CMBKTMFeb-2025</v>
      </c>
      <c r="B163" s="52" t="str">
        <f>Table1[[#This Row],[FROM_CITY]]&amp;Table1[[#This Row],[TO_CITY]]&amp;Table1[[#This Row],[MonthM_LY]]</f>
        <v>CMBKTMFeb-2024</v>
      </c>
      <c r="C163" s="44" t="s">
        <v>198</v>
      </c>
      <c r="D163" s="2">
        <v>2025</v>
      </c>
      <c r="E163" s="2" t="s">
        <v>197</v>
      </c>
      <c r="F163" t="s">
        <v>10</v>
      </c>
      <c r="G163" s="2" t="s">
        <v>52</v>
      </c>
      <c r="H163" t="s">
        <v>15</v>
      </c>
      <c r="I163">
        <v>344</v>
      </c>
      <c r="J163">
        <v>51456.139999999978</v>
      </c>
      <c r="K163" s="29">
        <f>VLOOKUP(Table1[[#This Row],[SEG KEY]],'29Dec24_TY  '!$A$1:$M$786,11,FALSE)</f>
        <v>809432</v>
      </c>
      <c r="L163" s="29">
        <f>VLOOKUP(Table1[[#This Row],[SEG KEY LY]],'29Dec24_LY'!$A$1:$M$784,11,FALSE)</f>
        <v>350597</v>
      </c>
      <c r="M163" s="55">
        <f>VLOOKUP(Table1[[#This Row],[SEG KEY]],'29Dec24_TY  '!$A$1:$M$786,12,FALSE)</f>
        <v>6.3570676721454028E-2</v>
      </c>
      <c r="N163" s="55">
        <f>VLOOKUP(Table1[[#This Row],[SEG KEY LY]],'29Dec24_LY'!$A$1:$M$784,12,FALSE)</f>
        <v>8.9863775217700059E-2</v>
      </c>
      <c r="O163" s="29">
        <f>IFERROR(VLOOKUP(Table1[[#This Row],[SEG KEY LY]],'LY AVG FARE ACT'!$A$1:$G$5000,5,FALSE),0)</f>
        <v>1761</v>
      </c>
      <c r="P163" s="29">
        <f>IFERROR(VLOOKUP(Table1[[#This Row],[SEG KEY LY]],'LY AVG FARE ACT'!$A$1:$F$5000,6,FALSE),0)</f>
        <v>289177.78612134443</v>
      </c>
      <c r="Q163" s="29">
        <f>IFERROR(VLOOKUP(Table1[[#This Row],[SEG KEY LY]],'LY AVG FARE ACT'!$A$1:$G$5000,7,FALSE),0)</f>
        <v>164.21225787697014</v>
      </c>
      <c r="R163" s="47">
        <f>VLOOKUP(Table1[[#This Row],[SEG KEY]],'29Dec24_TY  '!$A$1:$M$786,13,FALSE)</f>
        <v>149.58180232558132</v>
      </c>
      <c r="S163" s="47">
        <f>VLOOKUP(Table1[[#This Row],[SEG KEY LY]],'29Dec24_LY'!$A$1:$M$784,13,FALSE)</f>
        <v>211.44946308724823</v>
      </c>
      <c r="T163" s="29">
        <f>VLOOKUP(Table1[[#This Row],[SEG KEY]],'22Dec24_TY '!$A$1:$M$786,13,FALSE)</f>
        <v>149.68707142857136</v>
      </c>
      <c r="U163" s="29">
        <f>VLOOKUP(Table1[[#This Row],[SEG KEY LY]],'22Dec24_LY '!$A$2:$M$784,13,FALSE)</f>
        <v>233.70788990825685</v>
      </c>
      <c r="V163" s="29">
        <f>VLOOKUP(Table1[[#This Row],[SEG KEY]],'15Dec24_TY'!$A$1:$M$786,13,FALSE)</f>
        <v>167.70426395939086</v>
      </c>
      <c r="W163" s="29">
        <f>VLOOKUP(Table1[[#This Row],[SEG KEY LY]],'15Dec24_LY'!$A$1:$M$784,13,FALSE)</f>
        <v>226.92215384615389</v>
      </c>
      <c r="X163" s="29">
        <f>VLOOKUP(Table1[[#This Row],[SEG KEY]],'08Dec24_TY'!$A$1:$M$786,13,FALSE)</f>
        <v>173.21437125748506</v>
      </c>
      <c r="Y163" s="29">
        <f>VLOOKUP(Table1[[#This Row],[SEG KEY LY]],'08Dec24_LY'!$A$1:$M$784,13,FALSE)</f>
        <v>221.60719298245616</v>
      </c>
      <c r="Z163" s="29">
        <f>VLOOKUP(Table1[[#This Row],[SEG KEY]],'01Dec24_TY'!$A$1:$M$786,13,FALSE)</f>
        <v>182.85172131147547</v>
      </c>
      <c r="AA163" s="29">
        <f>VLOOKUP(Table1[[#This Row],[SEG KEY LY]],'01Dec24_LY'!$A$1:$M$784,13,FALSE)</f>
        <v>216.33830188679249</v>
      </c>
      <c r="AB163" s="29">
        <f>VLOOKUP(Table1[[#This Row],[SEG KEY]],'24Nov24_TY'!$A$1:$M$786,13,FALSE)</f>
        <v>191.79742268041238</v>
      </c>
      <c r="AC163" s="29">
        <f>VLOOKUP(Table1[[#This Row],[SEG KEY LY]],'24Nov24_LY'!$A$1:$M$784,13,FALSE)</f>
        <v>203.96682926829266</v>
      </c>
      <c r="AD163" s="29">
        <f>VLOOKUP(Table1[[#This Row],[SEG KEY]],'17Nov24_TY'!$A$1:$M$786,13,FALSE)</f>
        <v>200.52621212121213</v>
      </c>
      <c r="AE163" s="29">
        <f>VLOOKUP(Table1[[#This Row],[SEG KEY LY]],'17Nov24_LY'!$A$1:$M$784,13,FALSE)</f>
        <v>204.01374999999999</v>
      </c>
      <c r="AF163" s="29">
        <f>VLOOKUP(Table1[[#This Row],[SEG KEY]],'10Nov24_TY   '!$A$1:$M$786,13,FALSE)</f>
        <v>223.48500000000001</v>
      </c>
      <c r="AG163" s="29">
        <f>VLOOKUP(Table1[[#This Row],[SEG KEY LY]],'10Nov24_LY   '!$A$1:$M$784,13,FALSE)</f>
        <v>193.68055555555554</v>
      </c>
      <c r="AH163" s="29">
        <f>IFERROR(VLOOKUP(Table1[[#This Row],[SEG KEY]],'03Nov24_TY   '!A291:M1076,13,FALSE),0)</f>
        <v>236.49350000000004</v>
      </c>
      <c r="AI163" s="29">
        <f>IFERROR(VLOOKUP(Table1[[#This Row],[SEG KEY LY]],'03Nov24_LY    '!$A$1:$M$784,13,FALSE),0)</f>
        <v>188.09818181818181</v>
      </c>
      <c r="AJ163" s="47">
        <f>VLOOKUP(Table1[[#This Row],[SEG KEY]],'29Dec24_TY  '!$A$1:$M$786,7,FALSE)</f>
        <v>344</v>
      </c>
      <c r="AK163" s="47">
        <f>VLOOKUP(Table1[[#This Row],[SEG KEY LY]],'29Dec24_LY'!$A$1:$M$784,7,FALSE)</f>
        <v>149</v>
      </c>
      <c r="AL163" s="29">
        <f>VLOOKUP(Table1[[#This Row],[SEG KEY]],'22Dec24_TY '!$A$1:$M$786,7,FALSE)</f>
        <v>280</v>
      </c>
      <c r="AM163" s="29">
        <f>VLOOKUP(Table1[[#This Row],[SEG KEY LY]],'22Dec24_LY '!$A$1:$M$486,7,FALSE)</f>
        <v>109</v>
      </c>
      <c r="AN163" s="29">
        <f>VLOOKUP(Table1[[#This Row],[SEG KEY]],'15Dec24_TY'!$A$1:$M$786,7,FALSE)</f>
        <v>197</v>
      </c>
      <c r="AO163" s="29">
        <f>VLOOKUP(Table1[[#This Row],[SEG KEY LY]],'15Dec24_LY'!$A$1:$M$784,7,FALSE)</f>
        <v>65</v>
      </c>
      <c r="AP163" s="29">
        <f>VLOOKUP(Table1[[#This Row],[SEG KEY]],'08Dec24_TY'!$A$1:$M$786,7,FALSE)</f>
        <v>167</v>
      </c>
      <c r="AQ163" s="29">
        <f>VLOOKUP(Table1[[#This Row],[SEG KEY LY]],'08Dec24_LY'!$A$1:$M$784,7,FALSE)</f>
        <v>57</v>
      </c>
      <c r="AR163" s="29">
        <f>VLOOKUP(Table1[[#This Row],[SEG KEY]],'01Dec24_TY'!$A$1:$M$786,7,FALSE)</f>
        <v>122</v>
      </c>
      <c r="AS163" s="29">
        <f>VLOOKUP(Table1[[#This Row],[SEG KEY LY]],'01Dec24_LY'!$A$1:$M$784,7,FALSE)</f>
        <v>53</v>
      </c>
      <c r="AT163" s="29">
        <f>VLOOKUP(Table1[[#This Row],[SEG KEY]],'24Nov24_TY'!$A$1:$M$786,7,FALSE)</f>
        <v>97</v>
      </c>
      <c r="AU163" s="29">
        <f>VLOOKUP(Table1[[#This Row],[SEG KEY LY]],'24Nov24_LY'!$A$1:$M$784,7,FALSE)</f>
        <v>41</v>
      </c>
      <c r="AV163" s="29">
        <f>VLOOKUP(Table1[[#This Row],[SEG KEY]],'17Nov24_TY'!$A$1:$M$786,7,FALSE)</f>
        <v>66</v>
      </c>
      <c r="AW163" s="29">
        <f>VLOOKUP(Table1[[#This Row],[SEG KEY LY]],'17Nov24_LY'!$A$1:$M$784,7,FALSE)</f>
        <v>40</v>
      </c>
      <c r="AX163" s="29">
        <f>VLOOKUP(Table1[[#This Row],[SEG KEY]],'10Nov24_TY   '!$A$1:$K$786,7,FALSE)</f>
        <v>48</v>
      </c>
      <c r="AY163" s="29">
        <f>VLOOKUP(Table1[[#This Row],[SEG KEY LY]],'10Nov24_LY   '!$A$1:$J$784,7,FALSE)</f>
        <v>36</v>
      </c>
      <c r="AZ163" s="29">
        <f>IFERROR(VLOOKUP(Table1[[#This Row],[SEG KEY]],'03Nov24_TY   '!$A$1:$J$786,7,FALSE),0)</f>
        <v>40</v>
      </c>
      <c r="BA163" s="29">
        <f>IFERROR(VLOOKUP(Table1[[#This Row],[SEG KEY LY]],'03Nov24_LY    '!$A$1:$J$784,7,FALSE),0)</f>
        <v>33</v>
      </c>
    </row>
    <row r="164" spans="1:53" x14ac:dyDescent="0.25">
      <c r="A164" s="52" t="str">
        <f>Table1[[#This Row],[FROM_CITY]]&amp;Table1[[#This Row],[TO_CITY]]&amp;Table1[[#This Row],[Month]]</f>
        <v>CMBKULFeb-2025</v>
      </c>
      <c r="B164" s="52" t="str">
        <f>Table1[[#This Row],[FROM_CITY]]&amp;Table1[[#This Row],[TO_CITY]]&amp;Table1[[#This Row],[MonthM_LY]]</f>
        <v>CMBKULFeb-2024</v>
      </c>
      <c r="C164" s="44" t="s">
        <v>198</v>
      </c>
      <c r="D164" s="2">
        <v>2025</v>
      </c>
      <c r="E164" s="2" t="s">
        <v>197</v>
      </c>
      <c r="F164" t="s">
        <v>10</v>
      </c>
      <c r="G164" s="2" t="s">
        <v>33</v>
      </c>
      <c r="H164" t="s">
        <v>13</v>
      </c>
      <c r="I164">
        <v>1020</v>
      </c>
      <c r="J164">
        <v>143670.71999999994</v>
      </c>
      <c r="K164" s="29">
        <f>VLOOKUP(Table1[[#This Row],[SEG KEY]],'29Dec24_TY  '!$A$1:$M$786,11,FALSE)</f>
        <v>2508180</v>
      </c>
      <c r="L164" s="29">
        <f>VLOOKUP(Table1[[#This Row],[SEG KEY LY]],'29Dec24_LY'!$A$1:$M$784,11,FALSE)</f>
        <v>2645884</v>
      </c>
      <c r="M164" s="55">
        <f>VLOOKUP(Table1[[#This Row],[SEG KEY]],'29Dec24_TY  '!$A$1:$M$786,12,FALSE)</f>
        <v>5.7280865009688278E-2</v>
      </c>
      <c r="N164" s="55">
        <f>VLOOKUP(Table1[[#This Row],[SEG KEY LY]],'29Dec24_LY'!$A$1:$M$784,12,FALSE)</f>
        <v>6.3402371381360692E-2</v>
      </c>
      <c r="O164" s="29">
        <f>IFERROR(VLOOKUP(Table1[[#This Row],[SEG KEY LY]],'LY AVG FARE ACT'!$A$1:$G$5000,5,FALSE),0)</f>
        <v>5698</v>
      </c>
      <c r="P164" s="29">
        <f>IFERROR(VLOOKUP(Table1[[#This Row],[SEG KEY LY]],'LY AVG FARE ACT'!$A$1:$F$5000,6,FALSE),0)</f>
        <v>976519.16348904755</v>
      </c>
      <c r="Q164" s="29">
        <f>IFERROR(VLOOKUP(Table1[[#This Row],[SEG KEY LY]],'LY AVG FARE ACT'!$A$1:$G$5000,7,FALSE),0)</f>
        <v>171.37928457161243</v>
      </c>
      <c r="R164" s="47">
        <f>VLOOKUP(Table1[[#This Row],[SEG KEY]],'29Dec24_TY  '!$A$1:$M$786,13,FALSE)</f>
        <v>140.85364705882347</v>
      </c>
      <c r="S164" s="47">
        <f>VLOOKUP(Table1[[#This Row],[SEG KEY LY]],'29Dec24_LY'!$A$1:$M$784,13,FALSE)</f>
        <v>155.90643122676593</v>
      </c>
      <c r="T164" s="29">
        <f>VLOOKUP(Table1[[#This Row],[SEG KEY]],'22Dec24_TY '!$A$1:$M$786,13,FALSE)</f>
        <v>141.18934806629827</v>
      </c>
      <c r="U164" s="29">
        <f>VLOOKUP(Table1[[#This Row],[SEG KEY LY]],'22Dec24_LY '!$A$2:$M$784,13,FALSE)</f>
        <v>157.35478352692721</v>
      </c>
      <c r="V164" s="29">
        <f>VLOOKUP(Table1[[#This Row],[SEG KEY]],'15Dec24_TY'!$A$1:$M$786,13,FALSE)</f>
        <v>139.62962532299738</v>
      </c>
      <c r="W164" s="29">
        <f>VLOOKUP(Table1[[#This Row],[SEG KEY LY]],'15Dec24_LY'!$A$1:$M$784,13,FALSE)</f>
        <v>158.94298795180728</v>
      </c>
      <c r="X164" s="29">
        <f>VLOOKUP(Table1[[#This Row],[SEG KEY]],'08Dec24_TY'!$A$1:$M$786,13,FALSE)</f>
        <v>140.58205164992822</v>
      </c>
      <c r="Y164" s="29">
        <f>VLOOKUP(Table1[[#This Row],[SEG KEY LY]],'08Dec24_LY'!$A$1:$M$784,13,FALSE)</f>
        <v>159.74083601286173</v>
      </c>
      <c r="Z164" s="29">
        <f>VLOOKUP(Table1[[#This Row],[SEG KEY]],'01Dec24_TY'!$A$1:$M$786,13,FALSE)</f>
        <v>143.54553191489359</v>
      </c>
      <c r="AA164" s="29">
        <f>VLOOKUP(Table1[[#This Row],[SEG KEY LY]],'01Dec24_LY'!$A$1:$M$784,13,FALSE)</f>
        <v>161.7246863905325</v>
      </c>
      <c r="AB164" s="29">
        <f>VLOOKUP(Table1[[#This Row],[SEG KEY]],'24Nov24_TY'!$A$1:$M$786,13,FALSE)</f>
        <v>147.4009108159392</v>
      </c>
      <c r="AC164" s="29">
        <f>VLOOKUP(Table1[[#This Row],[SEG KEY LY]],'24Nov24_LY'!$A$1:$M$784,13,FALSE)</f>
        <v>162.96898097826082</v>
      </c>
      <c r="AD164" s="29">
        <f>VLOOKUP(Table1[[#This Row],[SEG KEY]],'17Nov24_TY'!$A$1:$M$786,13,FALSE)</f>
        <v>148.40086172344684</v>
      </c>
      <c r="AE164" s="29">
        <f>VLOOKUP(Table1[[#This Row],[SEG KEY LY]],'17Nov24_LY'!$A$1:$M$784,13,FALSE)</f>
        <v>163.52110304789551</v>
      </c>
      <c r="AF164" s="29">
        <f>VLOOKUP(Table1[[#This Row],[SEG KEY]],'10Nov24_TY   '!$A$1:$M$786,13,FALSE)</f>
        <v>153.88046153846147</v>
      </c>
      <c r="AG164" s="29">
        <f>VLOOKUP(Table1[[#This Row],[SEG KEY LY]],'10Nov24_LY   '!$A$1:$M$784,13,FALSE)</f>
        <v>161.541388888889</v>
      </c>
      <c r="AH164" s="29">
        <f>IFERROR(VLOOKUP(Table1[[#This Row],[SEG KEY]],'03Nov24_TY   '!A292:M1077,13,FALSE),0)</f>
        <v>156.34681603773583</v>
      </c>
      <c r="AI164" s="29">
        <f>IFERROR(VLOOKUP(Table1[[#This Row],[SEG KEY LY]],'03Nov24_LY    '!$A$1:$M$784,13,FALSE),0)</f>
        <v>161.12328925619843</v>
      </c>
      <c r="AJ164" s="47">
        <f>VLOOKUP(Table1[[#This Row],[SEG KEY]],'29Dec24_TY  '!$A$1:$M$786,7,FALSE)</f>
        <v>1020</v>
      </c>
      <c r="AK164" s="47">
        <f>VLOOKUP(Table1[[#This Row],[SEG KEY LY]],'29Dec24_LY'!$A$1:$M$784,7,FALSE)</f>
        <v>1076</v>
      </c>
      <c r="AL164" s="29">
        <f>VLOOKUP(Table1[[#This Row],[SEG KEY]],'22Dec24_TY '!$A$1:$M$786,7,FALSE)</f>
        <v>905</v>
      </c>
      <c r="AM164" s="29">
        <f>VLOOKUP(Table1[[#This Row],[SEG KEY LY]],'22Dec24_LY '!$A$1:$M$486,7,FALSE)</f>
        <v>947</v>
      </c>
      <c r="AN164" s="29">
        <f>VLOOKUP(Table1[[#This Row],[SEG KEY]],'15Dec24_TY'!$A$1:$M$786,7,FALSE)</f>
        <v>774</v>
      </c>
      <c r="AO164" s="29">
        <f>VLOOKUP(Table1[[#This Row],[SEG KEY LY]],'15Dec24_LY'!$A$1:$M$784,7,FALSE)</f>
        <v>830</v>
      </c>
      <c r="AP164" s="29">
        <f>VLOOKUP(Table1[[#This Row],[SEG KEY]],'08Dec24_TY'!$A$1:$M$786,7,FALSE)</f>
        <v>697</v>
      </c>
      <c r="AQ164" s="29">
        <f>VLOOKUP(Table1[[#This Row],[SEG KEY LY]],'08Dec24_LY'!$A$1:$M$784,7,FALSE)</f>
        <v>933</v>
      </c>
      <c r="AR164" s="29">
        <f>VLOOKUP(Table1[[#This Row],[SEG KEY]],'01Dec24_TY'!$A$1:$M$786,7,FALSE)</f>
        <v>611</v>
      </c>
      <c r="AS164" s="29">
        <f>VLOOKUP(Table1[[#This Row],[SEG KEY LY]],'01Dec24_LY'!$A$1:$M$784,7,FALSE)</f>
        <v>845</v>
      </c>
      <c r="AT164" s="29">
        <f>VLOOKUP(Table1[[#This Row],[SEG KEY]],'24Nov24_TY'!$A$1:$M$786,7,FALSE)</f>
        <v>527</v>
      </c>
      <c r="AU164" s="29">
        <f>VLOOKUP(Table1[[#This Row],[SEG KEY LY]],'24Nov24_LY'!$A$1:$M$784,7,FALSE)</f>
        <v>736</v>
      </c>
      <c r="AV164" s="29">
        <f>VLOOKUP(Table1[[#This Row],[SEG KEY]],'17Nov24_TY'!$A$1:$M$786,7,FALSE)</f>
        <v>499</v>
      </c>
      <c r="AW164" s="29">
        <f>VLOOKUP(Table1[[#This Row],[SEG KEY LY]],'17Nov24_LY'!$A$1:$M$784,7,FALSE)</f>
        <v>689</v>
      </c>
      <c r="AX164" s="29">
        <f>VLOOKUP(Table1[[#This Row],[SEG KEY]],'10Nov24_TY   '!$A$1:$K$786,7,FALSE)</f>
        <v>455</v>
      </c>
      <c r="AY164" s="29">
        <f>VLOOKUP(Table1[[#This Row],[SEG KEY LY]],'10Nov24_LY   '!$A$1:$J$784,7,FALSE)</f>
        <v>648</v>
      </c>
      <c r="AZ164" s="29">
        <f>IFERROR(VLOOKUP(Table1[[#This Row],[SEG KEY]],'03Nov24_TY   '!$A$1:$J$786,7,FALSE),0)</f>
        <v>424</v>
      </c>
      <c r="BA164" s="29">
        <f>IFERROR(VLOOKUP(Table1[[#This Row],[SEG KEY LY]],'03Nov24_LY    '!$A$1:$J$784,7,FALSE),0)</f>
        <v>605</v>
      </c>
    </row>
    <row r="165" spans="1:53" x14ac:dyDescent="0.25">
      <c r="A165" s="52" t="str">
        <f>Table1[[#This Row],[FROM_CITY]]&amp;Table1[[#This Row],[TO_CITY]]&amp;Table1[[#This Row],[Month]]</f>
        <v>CMBKWIFeb-2025</v>
      </c>
      <c r="B165" s="52" t="str">
        <f>Table1[[#This Row],[FROM_CITY]]&amp;Table1[[#This Row],[TO_CITY]]&amp;Table1[[#This Row],[MonthM_LY]]</f>
        <v>CMBKWIFeb-2024</v>
      </c>
      <c r="C165" s="44" t="s">
        <v>198</v>
      </c>
      <c r="D165" s="2">
        <v>2025</v>
      </c>
      <c r="E165" s="2" t="s">
        <v>197</v>
      </c>
      <c r="F165" t="s">
        <v>10</v>
      </c>
      <c r="G165" s="2" t="s">
        <v>34</v>
      </c>
      <c r="H165" t="s">
        <v>11</v>
      </c>
      <c r="I165">
        <v>1186</v>
      </c>
      <c r="J165">
        <v>228985.58999999985</v>
      </c>
      <c r="K165" s="29">
        <f>VLOOKUP(Table1[[#This Row],[SEG KEY]],'29Dec24_TY  '!$A$1:$M$786,11,FALSE)</f>
        <v>4975270</v>
      </c>
      <c r="L165" s="29">
        <f>VLOOKUP(Table1[[#This Row],[SEG KEY LY]],'29Dec24_LY'!$A$1:$M$784,11,FALSE)</f>
        <v>2806455</v>
      </c>
      <c r="M165" s="55">
        <f>VLOOKUP(Table1[[#This Row],[SEG KEY]],'29Dec24_TY  '!$A$1:$M$786,12,FALSE)</f>
        <v>4.6024756445378817E-2</v>
      </c>
      <c r="N165" s="55">
        <f>VLOOKUP(Table1[[#This Row],[SEG KEY LY]],'29Dec24_LY'!$A$1:$M$784,12,FALSE)</f>
        <v>5.1861626144014419E-2</v>
      </c>
      <c r="O165" s="29">
        <f>IFERROR(VLOOKUP(Table1[[#This Row],[SEG KEY LY]],'LY AVG FARE ACT'!$A$1:$G$5000,5,FALSE),0)</f>
        <v>3506</v>
      </c>
      <c r="P165" s="29">
        <f>IFERROR(VLOOKUP(Table1[[#This Row],[SEG KEY LY]],'LY AVG FARE ACT'!$A$1:$F$5000,6,FALSE),0)</f>
        <v>1092448.8033765252</v>
      </c>
      <c r="Q165" s="29">
        <f>IFERROR(VLOOKUP(Table1[[#This Row],[SEG KEY LY]],'LY AVG FARE ACT'!$A$1:$G$5000,7,FALSE),0)</f>
        <v>311.59406827624792</v>
      </c>
      <c r="R165" s="47">
        <f>VLOOKUP(Table1[[#This Row],[SEG KEY]],'29Dec24_TY  '!$A$1:$M$786,13,FALSE)</f>
        <v>193.07385328836412</v>
      </c>
      <c r="S165" s="47">
        <f>VLOOKUP(Table1[[#This Row],[SEG KEY LY]],'29Dec24_LY'!$A$1:$M$784,13,FALSE)</f>
        <v>217.55952167414048</v>
      </c>
      <c r="T165" s="29">
        <f>VLOOKUP(Table1[[#This Row],[SEG KEY]],'22Dec24_TY '!$A$1:$M$786,13,FALSE)</f>
        <v>193.52468208092472</v>
      </c>
      <c r="U165" s="29">
        <f>VLOOKUP(Table1[[#This Row],[SEG KEY LY]],'22Dec24_LY '!$A$2:$M$784,13,FALSE)</f>
        <v>215.94069139966265</v>
      </c>
      <c r="V165" s="29">
        <f>VLOOKUP(Table1[[#This Row],[SEG KEY]],'15Dec24_TY'!$A$1:$M$786,13,FALSE)</f>
        <v>191.84812840043523</v>
      </c>
      <c r="W165" s="29">
        <f>VLOOKUP(Table1[[#This Row],[SEG KEY LY]],'15Dec24_LY'!$A$1:$M$784,13,FALSE)</f>
        <v>214.07075757575745</v>
      </c>
      <c r="X165" s="29">
        <f>VLOOKUP(Table1[[#This Row],[SEG KEY]],'08Dec24_TY'!$A$1:$M$786,13,FALSE)</f>
        <v>189.68689119170978</v>
      </c>
      <c r="Y165" s="29">
        <f>VLOOKUP(Table1[[#This Row],[SEG KEY LY]],'08Dec24_LY'!$A$1:$M$784,13,FALSE)</f>
        <v>215.32433566433554</v>
      </c>
      <c r="Z165" s="29">
        <f>VLOOKUP(Table1[[#This Row],[SEG KEY]],'01Dec24_TY'!$A$1:$M$786,13,FALSE)</f>
        <v>182.40479813664598</v>
      </c>
      <c r="AA165" s="29">
        <f>VLOOKUP(Table1[[#This Row],[SEG KEY LY]],'01Dec24_LY'!$A$1:$M$784,13,FALSE)</f>
        <v>215.63936111111107</v>
      </c>
      <c r="AB165" s="29">
        <f>VLOOKUP(Table1[[#This Row],[SEG KEY]],'24Nov24_TY'!$A$1:$M$786,13,FALSE)</f>
        <v>183.59840867992762</v>
      </c>
      <c r="AC165" s="29">
        <f>VLOOKUP(Table1[[#This Row],[SEG KEY LY]],'24Nov24_LY'!$A$1:$M$784,13,FALSE)</f>
        <v>215.47079734219264</v>
      </c>
      <c r="AD165" s="29">
        <f>VLOOKUP(Table1[[#This Row],[SEG KEY]],'17Nov24_TY'!$A$1:$M$786,13,FALSE)</f>
        <v>182.79184444444448</v>
      </c>
      <c r="AE165" s="29">
        <f>VLOOKUP(Table1[[#This Row],[SEG KEY LY]],'17Nov24_LY'!$A$1:$M$784,13,FALSE)</f>
        <v>215.75529411764697</v>
      </c>
      <c r="AF165" s="29">
        <f>VLOOKUP(Table1[[#This Row],[SEG KEY]],'10Nov24_TY   '!$A$1:$M$786,13,FALSE)</f>
        <v>185.15964912280702</v>
      </c>
      <c r="AG165" s="29">
        <f>VLOOKUP(Table1[[#This Row],[SEG KEY LY]],'10Nov24_LY   '!$A$1:$M$784,13,FALSE)</f>
        <v>215.60603864734281</v>
      </c>
      <c r="AH165" s="29">
        <f>IFERROR(VLOOKUP(Table1[[#This Row],[SEG KEY]],'03Nov24_TY   '!A293:M1078,13,FALSE),0)</f>
        <v>193.34145161290317</v>
      </c>
      <c r="AI165" s="29">
        <f>IFERROR(VLOOKUP(Table1[[#This Row],[SEG KEY LY]],'03Nov24_LY    '!$A$1:$M$784,13,FALSE),0)</f>
        <v>216.18573863636357</v>
      </c>
      <c r="AJ165" s="47">
        <f>VLOOKUP(Table1[[#This Row],[SEG KEY]],'29Dec24_TY  '!$A$1:$M$786,7,FALSE)</f>
        <v>1186</v>
      </c>
      <c r="AK165" s="47">
        <f>VLOOKUP(Table1[[#This Row],[SEG KEY LY]],'29Dec24_LY'!$A$1:$M$784,7,FALSE)</f>
        <v>669</v>
      </c>
      <c r="AL165" s="29">
        <f>VLOOKUP(Table1[[#This Row],[SEG KEY]],'22Dec24_TY '!$A$1:$M$786,7,FALSE)</f>
        <v>1038</v>
      </c>
      <c r="AM165" s="29">
        <f>VLOOKUP(Table1[[#This Row],[SEG KEY LY]],'22Dec24_LY '!$A$1:$M$486,7,FALSE)</f>
        <v>593</v>
      </c>
      <c r="AN165" s="29">
        <f>VLOOKUP(Table1[[#This Row],[SEG KEY]],'15Dec24_TY'!$A$1:$M$786,7,FALSE)</f>
        <v>919</v>
      </c>
      <c r="AO165" s="29">
        <f>VLOOKUP(Table1[[#This Row],[SEG KEY LY]],'15Dec24_LY'!$A$1:$M$784,7,FALSE)</f>
        <v>528</v>
      </c>
      <c r="AP165" s="29">
        <f>VLOOKUP(Table1[[#This Row],[SEG KEY]],'08Dec24_TY'!$A$1:$M$786,7,FALSE)</f>
        <v>772</v>
      </c>
      <c r="AQ165" s="29">
        <f>VLOOKUP(Table1[[#This Row],[SEG KEY LY]],'08Dec24_LY'!$A$1:$M$784,7,FALSE)</f>
        <v>429</v>
      </c>
      <c r="AR165" s="29">
        <f>VLOOKUP(Table1[[#This Row],[SEG KEY]],'01Dec24_TY'!$A$1:$M$786,7,FALSE)</f>
        <v>644</v>
      </c>
      <c r="AS165" s="29">
        <f>VLOOKUP(Table1[[#This Row],[SEG KEY LY]],'01Dec24_LY'!$A$1:$M$784,7,FALSE)</f>
        <v>360</v>
      </c>
      <c r="AT165" s="29">
        <f>VLOOKUP(Table1[[#This Row],[SEG KEY]],'24Nov24_TY'!$A$1:$M$786,7,FALSE)</f>
        <v>553</v>
      </c>
      <c r="AU165" s="29">
        <f>VLOOKUP(Table1[[#This Row],[SEG KEY LY]],'24Nov24_LY'!$A$1:$M$784,7,FALSE)</f>
        <v>301</v>
      </c>
      <c r="AV165" s="29">
        <f>VLOOKUP(Table1[[#This Row],[SEG KEY]],'17Nov24_TY'!$A$1:$M$786,7,FALSE)</f>
        <v>450</v>
      </c>
      <c r="AW165" s="29">
        <f>VLOOKUP(Table1[[#This Row],[SEG KEY LY]],'17Nov24_LY'!$A$1:$M$784,7,FALSE)</f>
        <v>255</v>
      </c>
      <c r="AX165" s="29">
        <f>VLOOKUP(Table1[[#This Row],[SEG KEY]],'10Nov24_TY   '!$A$1:$K$786,7,FALSE)</f>
        <v>342</v>
      </c>
      <c r="AY165" s="29">
        <f>VLOOKUP(Table1[[#This Row],[SEG KEY LY]],'10Nov24_LY   '!$A$1:$J$784,7,FALSE)</f>
        <v>207</v>
      </c>
      <c r="AZ165" s="29">
        <f>IFERROR(VLOOKUP(Table1[[#This Row],[SEG KEY]],'03Nov24_TY   '!$A$1:$J$786,7,FALSE),0)</f>
        <v>248</v>
      </c>
      <c r="BA165" s="29">
        <f>IFERROR(VLOOKUP(Table1[[#This Row],[SEG KEY LY]],'03Nov24_LY    '!$A$1:$J$784,7,FALSE),0)</f>
        <v>176</v>
      </c>
    </row>
    <row r="166" spans="1:53" x14ac:dyDescent="0.25">
      <c r="A166" s="52" t="str">
        <f>Table1[[#This Row],[FROM_CITY]]&amp;Table1[[#This Row],[TO_CITY]]&amp;Table1[[#This Row],[Month]]</f>
        <v>CMBLHEFeb-2025</v>
      </c>
      <c r="B166" s="52" t="str">
        <f>Table1[[#This Row],[FROM_CITY]]&amp;Table1[[#This Row],[TO_CITY]]&amp;Table1[[#This Row],[MonthM_LY]]</f>
        <v>CMBLHEFeb-2024</v>
      </c>
      <c r="C166" s="44" t="s">
        <v>198</v>
      </c>
      <c r="D166" s="2">
        <v>2025</v>
      </c>
      <c r="E166" s="2" t="s">
        <v>197</v>
      </c>
      <c r="F166" t="s">
        <v>10</v>
      </c>
      <c r="G166" s="2" t="s">
        <v>35</v>
      </c>
      <c r="H166" t="s">
        <v>15</v>
      </c>
      <c r="I166">
        <v>460</v>
      </c>
      <c r="J166">
        <v>68368.050000000017</v>
      </c>
      <c r="K166" s="29">
        <f>VLOOKUP(Table1[[#This Row],[SEG KEY]],'29Dec24_TY  '!$A$1:$M$786,11,FALSE)</f>
        <v>1281100</v>
      </c>
      <c r="L166" s="29">
        <f>VLOOKUP(Table1[[#This Row],[SEG KEY LY]],'29Dec24_LY'!$A$1:$M$784,11,FALSE)</f>
        <v>1528965</v>
      </c>
      <c r="M166" s="55">
        <f>VLOOKUP(Table1[[#This Row],[SEG KEY]],'29Dec24_TY  '!$A$1:$M$786,12,FALSE)</f>
        <v>5.3366677074389211E-2</v>
      </c>
      <c r="N166" s="55">
        <f>VLOOKUP(Table1[[#This Row],[SEG KEY LY]],'29Dec24_LY'!$A$1:$M$784,12,FALSE)</f>
        <v>5.0437629376735231E-2</v>
      </c>
      <c r="O166" s="29">
        <f>IFERROR(VLOOKUP(Table1[[#This Row],[SEG KEY LY]],'LY AVG FARE ACT'!$A$1:$G$5000,5,FALSE),0)</f>
        <v>1766</v>
      </c>
      <c r="P166" s="29">
        <f>IFERROR(VLOOKUP(Table1[[#This Row],[SEG KEY LY]],'LY AVG FARE ACT'!$A$1:$F$5000,6,FALSE),0)</f>
        <v>308221.84995863913</v>
      </c>
      <c r="Q166" s="29">
        <f>IFERROR(VLOOKUP(Table1[[#This Row],[SEG KEY LY]],'LY AVG FARE ACT'!$A$1:$G$5000,7,FALSE),0)</f>
        <v>174.53105886672657</v>
      </c>
      <c r="R166" s="47">
        <f>VLOOKUP(Table1[[#This Row],[SEG KEY]],'29Dec24_TY  '!$A$1:$M$786,13,FALSE)</f>
        <v>148.62619565217395</v>
      </c>
      <c r="S166" s="47">
        <f>VLOOKUP(Table1[[#This Row],[SEG KEY LY]],'29Dec24_LY'!$A$1:$M$784,13,FALSE)</f>
        <v>140.46879781420762</v>
      </c>
      <c r="T166" s="29">
        <f>VLOOKUP(Table1[[#This Row],[SEG KEY]],'22Dec24_TY '!$A$1:$M$786,13,FALSE)</f>
        <v>149.10037037037034</v>
      </c>
      <c r="U166" s="29">
        <f>VLOOKUP(Table1[[#This Row],[SEG KEY LY]],'22Dec24_LY '!$A$2:$M$784,13,FALSE)</f>
        <v>141.1124224806201</v>
      </c>
      <c r="V166" s="29">
        <f>VLOOKUP(Table1[[#This Row],[SEG KEY]],'15Dec24_TY'!$A$1:$M$786,13,FALSE)</f>
        <v>142.90760606060607</v>
      </c>
      <c r="W166" s="29">
        <f>VLOOKUP(Table1[[#This Row],[SEG KEY LY]],'15Dec24_LY'!$A$1:$M$784,13,FALSE)</f>
        <v>136.36803131991041</v>
      </c>
      <c r="X166" s="29">
        <f>VLOOKUP(Table1[[#This Row],[SEG KEY]],'08Dec24_TY'!$A$1:$M$786,13,FALSE)</f>
        <v>145.82748091603054</v>
      </c>
      <c r="Y166" s="29">
        <f>VLOOKUP(Table1[[#This Row],[SEG KEY LY]],'08Dec24_LY'!$A$1:$M$784,13,FALSE)</f>
        <v>133.69244655581943</v>
      </c>
      <c r="Z166" s="29">
        <f>VLOOKUP(Table1[[#This Row],[SEG KEY]],'01Dec24_TY'!$A$1:$M$786,13,FALSE)</f>
        <v>148.33060773480665</v>
      </c>
      <c r="AA166" s="29">
        <f>VLOOKUP(Table1[[#This Row],[SEG KEY LY]],'01Dec24_LY'!$A$1:$M$784,13,FALSE)</f>
        <v>130.58781333333332</v>
      </c>
      <c r="AB166" s="29">
        <f>VLOOKUP(Table1[[#This Row],[SEG KEY]],'24Nov24_TY'!$A$1:$M$786,13,FALSE)</f>
        <v>149.49719512195125</v>
      </c>
      <c r="AC166" s="29">
        <f>VLOOKUP(Table1[[#This Row],[SEG KEY LY]],'24Nov24_LY'!$A$1:$M$784,13,FALSE)</f>
        <v>128.71323262839877</v>
      </c>
      <c r="AD166" s="29">
        <f>VLOOKUP(Table1[[#This Row],[SEG KEY]],'17Nov24_TY'!$A$1:$M$786,13,FALSE)</f>
        <v>154.48424242424244</v>
      </c>
      <c r="AE166" s="29">
        <f>VLOOKUP(Table1[[#This Row],[SEG KEY LY]],'17Nov24_LY'!$A$1:$M$784,13,FALSE)</f>
        <v>123.94533568904596</v>
      </c>
      <c r="AF166" s="29">
        <f>VLOOKUP(Table1[[#This Row],[SEG KEY]],'10Nov24_TY   '!$A$1:$M$786,13,FALSE)</f>
        <v>157.47896551724136</v>
      </c>
      <c r="AG166" s="29">
        <f>VLOOKUP(Table1[[#This Row],[SEG KEY LY]],'10Nov24_LY   '!$A$1:$M$784,13,FALSE)</f>
        <v>123.80070038910512</v>
      </c>
      <c r="AH166" s="29">
        <f>IFERROR(VLOOKUP(Table1[[#This Row],[SEG KEY]],'03Nov24_TY   '!A294:M1079,13,FALSE),0)</f>
        <v>163.08827956989242</v>
      </c>
      <c r="AI166" s="29">
        <f>IFERROR(VLOOKUP(Table1[[#This Row],[SEG KEY LY]],'03Nov24_LY    '!$A$1:$M$784,13,FALSE),0)</f>
        <v>123.74373913043482</v>
      </c>
      <c r="AJ166" s="47">
        <f>VLOOKUP(Table1[[#This Row],[SEG KEY]],'29Dec24_TY  '!$A$1:$M$786,7,FALSE)</f>
        <v>460</v>
      </c>
      <c r="AK166" s="47">
        <f>VLOOKUP(Table1[[#This Row],[SEG KEY LY]],'29Dec24_LY'!$A$1:$M$784,7,FALSE)</f>
        <v>549</v>
      </c>
      <c r="AL166" s="29">
        <f>VLOOKUP(Table1[[#This Row],[SEG KEY]],'22Dec24_TY '!$A$1:$M$786,7,FALSE)</f>
        <v>405</v>
      </c>
      <c r="AM166" s="29">
        <f>VLOOKUP(Table1[[#This Row],[SEG KEY LY]],'22Dec24_LY '!$A$1:$M$486,7,FALSE)</f>
        <v>516</v>
      </c>
      <c r="AN166" s="29">
        <f>VLOOKUP(Table1[[#This Row],[SEG KEY]],'15Dec24_TY'!$A$1:$M$786,7,FALSE)</f>
        <v>330</v>
      </c>
      <c r="AO166" s="29">
        <f>VLOOKUP(Table1[[#This Row],[SEG KEY LY]],'15Dec24_LY'!$A$1:$M$784,7,FALSE)</f>
        <v>447</v>
      </c>
      <c r="AP166" s="29">
        <f>VLOOKUP(Table1[[#This Row],[SEG KEY]],'08Dec24_TY'!$A$1:$M$786,7,FALSE)</f>
        <v>262</v>
      </c>
      <c r="AQ166" s="29">
        <f>VLOOKUP(Table1[[#This Row],[SEG KEY LY]],'08Dec24_LY'!$A$1:$M$784,7,FALSE)</f>
        <v>421</v>
      </c>
      <c r="AR166" s="29">
        <f>VLOOKUP(Table1[[#This Row],[SEG KEY]],'01Dec24_TY'!$A$1:$M$786,7,FALSE)</f>
        <v>181</v>
      </c>
      <c r="AS166" s="29">
        <f>VLOOKUP(Table1[[#This Row],[SEG KEY LY]],'01Dec24_LY'!$A$1:$M$784,7,FALSE)</f>
        <v>375</v>
      </c>
      <c r="AT166" s="29">
        <f>VLOOKUP(Table1[[#This Row],[SEG KEY]],'24Nov24_TY'!$A$1:$M$786,7,FALSE)</f>
        <v>164</v>
      </c>
      <c r="AU166" s="29">
        <f>VLOOKUP(Table1[[#This Row],[SEG KEY LY]],'24Nov24_LY'!$A$1:$M$784,7,FALSE)</f>
        <v>331</v>
      </c>
      <c r="AV166" s="29">
        <f>VLOOKUP(Table1[[#This Row],[SEG KEY]],'17Nov24_TY'!$A$1:$M$786,7,FALSE)</f>
        <v>132</v>
      </c>
      <c r="AW166" s="29">
        <f>VLOOKUP(Table1[[#This Row],[SEG KEY LY]],'17Nov24_LY'!$A$1:$M$784,7,FALSE)</f>
        <v>283</v>
      </c>
      <c r="AX166" s="29">
        <f>VLOOKUP(Table1[[#This Row],[SEG KEY]],'10Nov24_TY   '!$A$1:$K$786,7,FALSE)</f>
        <v>116</v>
      </c>
      <c r="AY166" s="29">
        <f>VLOOKUP(Table1[[#This Row],[SEG KEY LY]],'10Nov24_LY   '!$A$1:$J$784,7,FALSE)</f>
        <v>257</v>
      </c>
      <c r="AZ166" s="29">
        <f>IFERROR(VLOOKUP(Table1[[#This Row],[SEG KEY]],'03Nov24_TY   '!$A$1:$J$786,7,FALSE),0)</f>
        <v>93</v>
      </c>
      <c r="BA166" s="29">
        <f>IFERROR(VLOOKUP(Table1[[#This Row],[SEG KEY LY]],'03Nov24_LY    '!$A$1:$J$784,7,FALSE),0)</f>
        <v>230</v>
      </c>
    </row>
    <row r="167" spans="1:53" x14ac:dyDescent="0.25">
      <c r="A167" s="52" t="str">
        <f>Table1[[#This Row],[FROM_CITY]]&amp;Table1[[#This Row],[TO_CITY]]&amp;Table1[[#This Row],[Month]]</f>
        <v>CMBLHRFeb-2025</v>
      </c>
      <c r="B167" s="52" t="str">
        <f>Table1[[#This Row],[FROM_CITY]]&amp;Table1[[#This Row],[TO_CITY]]&amp;Table1[[#This Row],[MonthM_LY]]</f>
        <v>CMBLHRFeb-2024</v>
      </c>
      <c r="C167" s="44" t="s">
        <v>198</v>
      </c>
      <c r="D167" s="2">
        <v>2025</v>
      </c>
      <c r="E167" s="2" t="s">
        <v>197</v>
      </c>
      <c r="F167" t="s">
        <v>10</v>
      </c>
      <c r="G167" s="2" t="s">
        <v>36</v>
      </c>
      <c r="H167" t="s">
        <v>19</v>
      </c>
      <c r="I167">
        <v>5762</v>
      </c>
      <c r="J167">
        <v>3374766.5899999989</v>
      </c>
      <c r="K167" s="29">
        <f>VLOOKUP(Table1[[#This Row],[SEG KEY]],'29Dec24_TY  '!$A$1:$M$786,11,FALSE)</f>
        <v>50238878</v>
      </c>
      <c r="L167" s="29">
        <f>VLOOKUP(Table1[[#This Row],[SEG KEY LY]],'29Dec24_LY'!$A$1:$M$784,11,FALSE)</f>
        <v>49122846</v>
      </c>
      <c r="M167" s="55">
        <f>VLOOKUP(Table1[[#This Row],[SEG KEY]],'29Dec24_TY  '!$A$1:$M$786,12,FALSE)</f>
        <v>6.7174402063676641E-2</v>
      </c>
      <c r="N167" s="55">
        <f>VLOOKUP(Table1[[#This Row],[SEG KEY LY]],'29Dec24_LY'!$A$1:$M$784,12,FALSE)</f>
        <v>6.4848229274012334E-2</v>
      </c>
      <c r="O167" s="29">
        <f>IFERROR(VLOOKUP(Table1[[#This Row],[SEG KEY LY]],'LY AVG FARE ACT'!$A$1:$G$5000,5,FALSE),0)</f>
        <v>10395</v>
      </c>
      <c r="P167" s="29">
        <f>IFERROR(VLOOKUP(Table1[[#This Row],[SEG KEY LY]],'LY AVG FARE ACT'!$A$1:$F$5000,6,FALSE),0)</f>
        <v>6297309.3214459363</v>
      </c>
      <c r="Q167" s="29">
        <f>IFERROR(VLOOKUP(Table1[[#This Row],[SEG KEY LY]],'LY AVG FARE ACT'!$A$1:$G$5000,7,FALSE),0)</f>
        <v>605.8017625248616</v>
      </c>
      <c r="R167" s="47">
        <f>VLOOKUP(Table1[[#This Row],[SEG KEY]],'29Dec24_TY  '!$A$1:$M$786,13,FALSE)</f>
        <v>585.69361159319658</v>
      </c>
      <c r="S167" s="47">
        <f>VLOOKUP(Table1[[#This Row],[SEG KEY LY]],'29Dec24_LY'!$A$1:$M$784,13,FALSE)</f>
        <v>565.41171104011357</v>
      </c>
      <c r="T167" s="29">
        <f>VLOOKUP(Table1[[#This Row],[SEG KEY]],'22Dec24_TY '!$A$1:$M$786,13,FALSE)</f>
        <v>587.83464391143877</v>
      </c>
      <c r="U167" s="29">
        <f>VLOOKUP(Table1[[#This Row],[SEG KEY LY]],'22Dec24_LY '!$A$2:$M$784,13,FALSE)</f>
        <v>561.45690076335859</v>
      </c>
      <c r="V167" s="29">
        <f>VLOOKUP(Table1[[#This Row],[SEG KEY]],'15Dec24_TY'!$A$1:$M$786,13,FALSE)</f>
        <v>592.94406851342762</v>
      </c>
      <c r="W167" s="29">
        <f>VLOOKUP(Table1[[#This Row],[SEG KEY LY]],'15Dec24_LY'!$A$1:$M$784,13,FALSE)</f>
        <v>549.95436958817322</v>
      </c>
      <c r="X167" s="29">
        <f>VLOOKUP(Table1[[#This Row],[SEG KEY]],'08Dec24_TY'!$A$1:$M$786,13,FALSE)</f>
        <v>587.58348045977004</v>
      </c>
      <c r="Y167" s="29">
        <f>VLOOKUP(Table1[[#This Row],[SEG KEY LY]],'08Dec24_LY'!$A$1:$M$784,13,FALSE)</f>
        <v>543.91615526802241</v>
      </c>
      <c r="Z167" s="29">
        <f>VLOOKUP(Table1[[#This Row],[SEG KEY]],'01Dec24_TY'!$A$1:$M$786,13,FALSE)</f>
        <v>579.92702010050266</v>
      </c>
      <c r="AA167" s="29">
        <f>VLOOKUP(Table1[[#This Row],[SEG KEY LY]],'01Dec24_LY'!$A$1:$M$784,13,FALSE)</f>
        <v>534.17757223942226</v>
      </c>
      <c r="AB167" s="29">
        <f>VLOOKUP(Table1[[#This Row],[SEG KEY]],'24Nov24_TY'!$A$1:$M$786,13,FALSE)</f>
        <v>571.54431067431119</v>
      </c>
      <c r="AC167" s="29">
        <f>VLOOKUP(Table1[[#This Row],[SEG KEY LY]],'24Nov24_LY'!$A$1:$M$784,13,FALSE)</f>
        <v>530.75109501253837</v>
      </c>
      <c r="AD167" s="29">
        <f>VLOOKUP(Table1[[#This Row],[SEG KEY]],'17Nov24_TY'!$A$1:$M$786,13,FALSE)</f>
        <v>563.39633275261383</v>
      </c>
      <c r="AE167" s="29">
        <f>VLOOKUP(Table1[[#This Row],[SEG KEY LY]],'17Nov24_LY'!$A$1:$M$784,13,FALSE)</f>
        <v>527.70373166259185</v>
      </c>
      <c r="AF167" s="29">
        <f>VLOOKUP(Table1[[#This Row],[SEG KEY]],'10Nov24_TY   '!$A$1:$M$786,13,FALSE)</f>
        <v>562.58675725756677</v>
      </c>
      <c r="AG167" s="29">
        <f>VLOOKUP(Table1[[#This Row],[SEG KEY LY]],'10Nov24_LY   '!$A$1:$M$784,13,FALSE)</f>
        <v>529.10552010634785</v>
      </c>
      <c r="AH167" s="29">
        <f>IFERROR(VLOOKUP(Table1[[#This Row],[SEG KEY]],'03Nov24_TY   '!A295:M1080,13,FALSE),0)</f>
        <v>557.22156721311535</v>
      </c>
      <c r="AI167" s="29">
        <f>IFERROR(VLOOKUP(Table1[[#This Row],[SEG KEY LY]],'03Nov24_LY    '!$A$1:$M$784,13,FALSE),0)</f>
        <v>524.26529071867094</v>
      </c>
      <c r="AJ167" s="47">
        <f>VLOOKUP(Table1[[#This Row],[SEG KEY]],'29Dec24_TY  '!$A$1:$M$786,7,FALSE)</f>
        <v>5762</v>
      </c>
      <c r="AK167" s="47">
        <f>VLOOKUP(Table1[[#This Row],[SEG KEY LY]],'29Dec24_LY'!$A$1:$M$784,7,FALSE)</f>
        <v>5634</v>
      </c>
      <c r="AL167" s="29">
        <f>VLOOKUP(Table1[[#This Row],[SEG KEY]],'22Dec24_TY '!$A$1:$M$786,7,FALSE)</f>
        <v>5420</v>
      </c>
      <c r="AM167" s="29">
        <f>VLOOKUP(Table1[[#This Row],[SEG KEY LY]],'22Dec24_LY '!$A$1:$M$486,7,FALSE)</f>
        <v>5240</v>
      </c>
      <c r="AN167" s="29">
        <f>VLOOKUP(Table1[[#This Row],[SEG KEY]],'15Dec24_TY'!$A$1:$M$786,7,FALSE)</f>
        <v>4729</v>
      </c>
      <c r="AO167" s="29">
        <f>VLOOKUP(Table1[[#This Row],[SEG KEY LY]],'15Dec24_LY'!$A$1:$M$784,7,FALSE)</f>
        <v>4735</v>
      </c>
      <c r="AP167" s="29">
        <f>VLOOKUP(Table1[[#This Row],[SEG KEY]],'08Dec24_TY'!$A$1:$M$786,7,FALSE)</f>
        <v>4350</v>
      </c>
      <c r="AQ167" s="29">
        <f>VLOOKUP(Table1[[#This Row],[SEG KEY LY]],'08Dec24_LY'!$A$1:$M$784,7,FALSE)</f>
        <v>4328</v>
      </c>
      <c r="AR167" s="29">
        <f>VLOOKUP(Table1[[#This Row],[SEG KEY]],'01Dec24_TY'!$A$1:$M$786,7,FALSE)</f>
        <v>3980</v>
      </c>
      <c r="AS167" s="29">
        <f>VLOOKUP(Table1[[#This Row],[SEG KEY LY]],'01Dec24_LY'!$A$1:$M$784,7,FALSE)</f>
        <v>3876</v>
      </c>
      <c r="AT167" s="29">
        <f>VLOOKUP(Table1[[#This Row],[SEG KEY]],'24Nov24_TY'!$A$1:$M$786,7,FALSE)</f>
        <v>3663</v>
      </c>
      <c r="AU167" s="29">
        <f>VLOOKUP(Table1[[#This Row],[SEG KEY LY]],'24Nov24_LY'!$A$1:$M$784,7,FALSE)</f>
        <v>3589</v>
      </c>
      <c r="AV167" s="29">
        <f>VLOOKUP(Table1[[#This Row],[SEG KEY]],'17Nov24_TY'!$A$1:$M$786,7,FALSE)</f>
        <v>3444</v>
      </c>
      <c r="AW167" s="29">
        <f>VLOOKUP(Table1[[#This Row],[SEG KEY LY]],'17Nov24_LY'!$A$1:$M$784,7,FALSE)</f>
        <v>3272</v>
      </c>
      <c r="AX167" s="29">
        <f>VLOOKUP(Table1[[#This Row],[SEG KEY]],'10Nov24_TY   '!$A$1:$K$786,7,FALSE)</f>
        <v>3238</v>
      </c>
      <c r="AY167" s="29">
        <f>VLOOKUP(Table1[[#This Row],[SEG KEY LY]],'10Nov24_LY   '!$A$1:$J$784,7,FALSE)</f>
        <v>3009</v>
      </c>
      <c r="AZ167" s="29">
        <f>IFERROR(VLOOKUP(Table1[[#This Row],[SEG KEY]],'03Nov24_TY   '!$A$1:$J$786,7,FALSE),0)</f>
        <v>3050</v>
      </c>
      <c r="BA167" s="29">
        <f>IFERROR(VLOOKUP(Table1[[#This Row],[SEG KEY LY]],'03Nov24_LY    '!$A$1:$J$784,7,FALSE),0)</f>
        <v>2769</v>
      </c>
    </row>
    <row r="168" spans="1:53" x14ac:dyDescent="0.25">
      <c r="A168" s="52" t="str">
        <f>Table1[[#This Row],[FROM_CITY]]&amp;Table1[[#This Row],[TO_CITY]]&amp;Table1[[#This Row],[Month]]</f>
        <v>CMBMAAFeb-2025</v>
      </c>
      <c r="B168" s="52" t="str">
        <f>Table1[[#This Row],[FROM_CITY]]&amp;Table1[[#This Row],[TO_CITY]]&amp;Table1[[#This Row],[MonthM_LY]]</f>
        <v>CMBMAAFeb-2024</v>
      </c>
      <c r="C168" s="44" t="s">
        <v>198</v>
      </c>
      <c r="D168" s="2">
        <v>2025</v>
      </c>
      <c r="E168" s="2" t="s">
        <v>197</v>
      </c>
      <c r="F168" t="s">
        <v>10</v>
      </c>
      <c r="G168" s="2" t="s">
        <v>37</v>
      </c>
      <c r="H168" t="s">
        <v>15</v>
      </c>
      <c r="I168">
        <v>1465</v>
      </c>
      <c r="J168">
        <v>73684.579999999944</v>
      </c>
      <c r="K168" s="29">
        <f>VLOOKUP(Table1[[#This Row],[SEG KEY]],'29Dec24_TY  '!$A$1:$M$786,11,FALSE)</f>
        <v>1004990</v>
      </c>
      <c r="L168" s="29">
        <f>VLOOKUP(Table1[[#This Row],[SEG KEY LY]],'29Dec24_LY'!$A$1:$M$784,11,FALSE)</f>
        <v>568008</v>
      </c>
      <c r="M168" s="55">
        <f>VLOOKUP(Table1[[#This Row],[SEG KEY]],'29Dec24_TY  '!$A$1:$M$786,12,FALSE)</f>
        <v>7.3318719589249584E-2</v>
      </c>
      <c r="N168" s="55">
        <f>VLOOKUP(Table1[[#This Row],[SEG KEY LY]],'29Dec24_LY'!$A$1:$M$784,12,FALSE)</f>
        <v>9.028504880212955E-2</v>
      </c>
      <c r="O168" s="29">
        <f>IFERROR(VLOOKUP(Table1[[#This Row],[SEG KEY LY]],'LY AVG FARE ACT'!$A$1:$G$5000,5,FALSE),0)</f>
        <v>12210</v>
      </c>
      <c r="P168" s="29">
        <f>IFERROR(VLOOKUP(Table1[[#This Row],[SEG KEY LY]],'LY AVG FARE ACT'!$A$1:$F$5000,6,FALSE),0)</f>
        <v>765424.07424096973</v>
      </c>
      <c r="Q168" s="29">
        <f>IFERROR(VLOOKUP(Table1[[#This Row],[SEG KEY LY]],'LY AVG FARE ACT'!$A$1:$G$5000,7,FALSE),0)</f>
        <v>62.688294368629791</v>
      </c>
      <c r="R168" s="47">
        <f>VLOOKUP(Table1[[#This Row],[SEG KEY]],'29Dec24_TY  '!$A$1:$M$786,13,FALSE)</f>
        <v>50.296641638225218</v>
      </c>
      <c r="S168" s="47">
        <f>VLOOKUP(Table1[[#This Row],[SEG KEY LY]],'29Dec24_LY'!$A$1:$M$784,13,FALSE)</f>
        <v>61.935543478260875</v>
      </c>
      <c r="T168" s="29">
        <f>VLOOKUP(Table1[[#This Row],[SEG KEY]],'22Dec24_TY '!$A$1:$M$786,13,FALSE)</f>
        <v>49.686409448818893</v>
      </c>
      <c r="U168" s="29">
        <f>VLOOKUP(Table1[[#This Row],[SEG KEY LY]],'22Dec24_LY '!$A$2:$M$784,13,FALSE)</f>
        <v>63.635077793493643</v>
      </c>
      <c r="V168" s="29">
        <f>VLOOKUP(Table1[[#This Row],[SEG KEY]],'15Dec24_TY'!$A$1:$M$786,13,FALSE)</f>
        <v>53.371607324516766</v>
      </c>
      <c r="W168" s="29">
        <f>VLOOKUP(Table1[[#This Row],[SEG KEY LY]],'15Dec24_LY'!$A$1:$M$784,13,FALSE)</f>
        <v>64.323921568627469</v>
      </c>
      <c r="X168" s="29">
        <f>VLOOKUP(Table1[[#This Row],[SEG KEY]],'08Dec24_TY'!$A$1:$M$786,13,FALSE)</f>
        <v>53.323928571428546</v>
      </c>
      <c r="Y168" s="29">
        <f>VLOOKUP(Table1[[#This Row],[SEG KEY LY]],'08Dec24_LY'!$A$1:$M$784,13,FALSE)</f>
        <v>66.370129390018505</v>
      </c>
      <c r="Z168" s="29">
        <f>VLOOKUP(Table1[[#This Row],[SEG KEY]],'01Dec24_TY'!$A$1:$M$786,13,FALSE)</f>
        <v>52.207309782608718</v>
      </c>
      <c r="AA168" s="29">
        <f>VLOOKUP(Table1[[#This Row],[SEG KEY LY]],'01Dec24_LY'!$A$1:$M$784,13,FALSE)</f>
        <v>65.679876033057866</v>
      </c>
      <c r="AB168" s="29">
        <f>VLOOKUP(Table1[[#This Row],[SEG KEY]],'24Nov24_TY'!$A$1:$M$786,13,FALSE)</f>
        <v>52.076848000000005</v>
      </c>
      <c r="AC168" s="29">
        <f>VLOOKUP(Table1[[#This Row],[SEG KEY LY]],'24Nov24_LY'!$A$1:$M$784,13,FALSE)</f>
        <v>64.325635491606704</v>
      </c>
      <c r="AD168" s="29">
        <f>VLOOKUP(Table1[[#This Row],[SEG KEY]],'17Nov24_TY'!$A$1:$M$786,13,FALSE)</f>
        <v>52.99460674157303</v>
      </c>
      <c r="AE168" s="29">
        <f>VLOOKUP(Table1[[#This Row],[SEG KEY LY]],'17Nov24_LY'!$A$1:$M$784,13,FALSE)</f>
        <v>63.477058823529426</v>
      </c>
      <c r="AF168" s="29">
        <f>VLOOKUP(Table1[[#This Row],[SEG KEY]],'10Nov24_TY   '!$A$1:$M$786,13,FALSE)</f>
        <v>52.932641921397376</v>
      </c>
      <c r="AG168" s="29">
        <f>VLOOKUP(Table1[[#This Row],[SEG KEY LY]],'10Nov24_LY   '!$A$1:$M$784,13,FALSE)</f>
        <v>64.669274447949533</v>
      </c>
      <c r="AH168" s="29">
        <f>IFERROR(VLOOKUP(Table1[[#This Row],[SEG KEY]],'03Nov24_TY   '!A296:M1081,13,FALSE),0)</f>
        <v>53.390023752969107</v>
      </c>
      <c r="AI168" s="29">
        <f>IFERROR(VLOOKUP(Table1[[#This Row],[SEG KEY LY]],'03Nov24_LY    '!$A$1:$M$784,13,FALSE),0)</f>
        <v>64.726047297297285</v>
      </c>
      <c r="AJ168" s="47">
        <f>VLOOKUP(Table1[[#This Row],[SEG KEY]],'29Dec24_TY  '!$A$1:$M$786,7,FALSE)</f>
        <v>1465</v>
      </c>
      <c r="AK168" s="47">
        <f>VLOOKUP(Table1[[#This Row],[SEG KEY LY]],'29Dec24_LY'!$A$1:$M$784,7,FALSE)</f>
        <v>828</v>
      </c>
      <c r="AL168" s="29">
        <f>VLOOKUP(Table1[[#This Row],[SEG KEY]],'22Dec24_TY '!$A$1:$M$786,7,FALSE)</f>
        <v>1270</v>
      </c>
      <c r="AM168" s="29">
        <f>VLOOKUP(Table1[[#This Row],[SEG KEY LY]],'22Dec24_LY '!$A$1:$M$486,7,FALSE)</f>
        <v>707</v>
      </c>
      <c r="AN168" s="29">
        <f>VLOOKUP(Table1[[#This Row],[SEG KEY]],'15Dec24_TY'!$A$1:$M$786,7,FALSE)</f>
        <v>983</v>
      </c>
      <c r="AO168" s="29">
        <f>VLOOKUP(Table1[[#This Row],[SEG KEY LY]],'15Dec24_LY'!$A$1:$M$784,7,FALSE)</f>
        <v>612</v>
      </c>
      <c r="AP168" s="29">
        <f>VLOOKUP(Table1[[#This Row],[SEG KEY]],'08Dec24_TY'!$A$1:$M$786,7,FALSE)</f>
        <v>840</v>
      </c>
      <c r="AQ168" s="29">
        <f>VLOOKUP(Table1[[#This Row],[SEG KEY LY]],'08Dec24_LY'!$A$1:$M$784,7,FALSE)</f>
        <v>541</v>
      </c>
      <c r="AR168" s="29">
        <f>VLOOKUP(Table1[[#This Row],[SEG KEY]],'01Dec24_TY'!$A$1:$M$786,7,FALSE)</f>
        <v>736</v>
      </c>
      <c r="AS168" s="29">
        <f>VLOOKUP(Table1[[#This Row],[SEG KEY LY]],'01Dec24_LY'!$A$1:$M$784,7,FALSE)</f>
        <v>484</v>
      </c>
      <c r="AT168" s="29">
        <f>VLOOKUP(Table1[[#This Row],[SEG KEY]],'24Nov24_TY'!$A$1:$M$786,7,FALSE)</f>
        <v>625</v>
      </c>
      <c r="AU168" s="29">
        <f>VLOOKUP(Table1[[#This Row],[SEG KEY LY]],'24Nov24_LY'!$A$1:$M$784,7,FALSE)</f>
        <v>417</v>
      </c>
      <c r="AV168" s="29">
        <f>VLOOKUP(Table1[[#This Row],[SEG KEY]],'17Nov24_TY'!$A$1:$M$786,7,FALSE)</f>
        <v>534</v>
      </c>
      <c r="AW168" s="29">
        <f>VLOOKUP(Table1[[#This Row],[SEG KEY LY]],'17Nov24_LY'!$A$1:$M$784,7,FALSE)</f>
        <v>374</v>
      </c>
      <c r="AX168" s="29">
        <f>VLOOKUP(Table1[[#This Row],[SEG KEY]],'10Nov24_TY   '!$A$1:$K$786,7,FALSE)</f>
        <v>458</v>
      </c>
      <c r="AY168" s="29">
        <f>VLOOKUP(Table1[[#This Row],[SEG KEY LY]],'10Nov24_LY   '!$A$1:$J$784,7,FALSE)</f>
        <v>317</v>
      </c>
      <c r="AZ168" s="29">
        <f>IFERROR(VLOOKUP(Table1[[#This Row],[SEG KEY]],'03Nov24_TY   '!$A$1:$J$786,7,FALSE),0)</f>
        <v>421</v>
      </c>
      <c r="BA168" s="29">
        <f>IFERROR(VLOOKUP(Table1[[#This Row],[SEG KEY LY]],'03Nov24_LY    '!$A$1:$J$784,7,FALSE),0)</f>
        <v>296</v>
      </c>
    </row>
    <row r="169" spans="1:53" x14ac:dyDescent="0.25">
      <c r="A169" s="52" t="str">
        <f>Table1[[#This Row],[FROM_CITY]]&amp;Table1[[#This Row],[TO_CITY]]&amp;Table1[[#This Row],[Month]]</f>
        <v>CMBMELFeb-2025</v>
      </c>
      <c r="B169" s="52" t="str">
        <f>Table1[[#This Row],[FROM_CITY]]&amp;Table1[[#This Row],[TO_CITY]]&amp;Table1[[#This Row],[MonthM_LY]]</f>
        <v>CMBMELFeb-2024</v>
      </c>
      <c r="C169" s="44" t="s">
        <v>198</v>
      </c>
      <c r="D169" s="2">
        <v>2025</v>
      </c>
      <c r="E169" s="2" t="s">
        <v>197</v>
      </c>
      <c r="F169" t="s">
        <v>10</v>
      </c>
      <c r="G169" s="2" t="s">
        <v>38</v>
      </c>
      <c r="H169" t="s">
        <v>13</v>
      </c>
      <c r="I169">
        <v>4131</v>
      </c>
      <c r="J169">
        <v>1967554.9399999995</v>
      </c>
      <c r="K169" s="29">
        <f>VLOOKUP(Table1[[#This Row],[SEG KEY]],'29Dec24_TY  '!$A$1:$M$786,11,FALSE)</f>
        <v>34737579</v>
      </c>
      <c r="L169" s="29">
        <f>VLOOKUP(Table1[[#This Row],[SEG KEY LY]],'29Dec24_LY'!$A$1:$M$784,11,FALSE)</f>
        <v>42658857</v>
      </c>
      <c r="M169" s="55">
        <f>VLOOKUP(Table1[[#This Row],[SEG KEY]],'29Dec24_TY  '!$A$1:$M$786,12,FALSE)</f>
        <v>5.6640531569571946E-2</v>
      </c>
      <c r="N169" s="55">
        <f>VLOOKUP(Table1[[#This Row],[SEG KEY LY]],'29Dec24_LY'!$A$1:$M$784,12,FALSE)</f>
        <v>5.3918419333176287E-2</v>
      </c>
      <c r="O169" s="29">
        <f>IFERROR(VLOOKUP(Table1[[#This Row],[SEG KEY LY]],'LY AVG FARE ACT'!$A$1:$G$5000,5,FALSE),0)</f>
        <v>8215</v>
      </c>
      <c r="P169" s="29">
        <f>IFERROR(VLOOKUP(Table1[[#This Row],[SEG KEY LY]],'LY AVG FARE ACT'!$A$1:$F$5000,6,FALSE),0)</f>
        <v>4915574.6091324147</v>
      </c>
      <c r="Q169" s="29">
        <f>IFERROR(VLOOKUP(Table1[[#This Row],[SEG KEY LY]],'LY AVG FARE ACT'!$A$1:$G$5000,7,FALSE),0)</f>
        <v>598.36574669901574</v>
      </c>
      <c r="R169" s="47">
        <f>VLOOKUP(Table1[[#This Row],[SEG KEY]],'29Dec24_TY  '!$A$1:$M$786,13,FALSE)</f>
        <v>476.29022996853047</v>
      </c>
      <c r="S169" s="47">
        <f>VLOOKUP(Table1[[#This Row],[SEG KEY LY]],'29Dec24_LY'!$A$1:$M$784,13,FALSE)</f>
        <v>453.3999881726794</v>
      </c>
      <c r="T169" s="29">
        <f>VLOOKUP(Table1[[#This Row],[SEG KEY]],'22Dec24_TY '!$A$1:$M$786,13,FALSE)</f>
        <v>482.37282058189646</v>
      </c>
      <c r="U169" s="29">
        <f>VLOOKUP(Table1[[#This Row],[SEG KEY LY]],'22Dec24_LY '!$A$2:$M$784,13,FALSE)</f>
        <v>449.63155679622076</v>
      </c>
      <c r="V169" s="29">
        <f>VLOOKUP(Table1[[#This Row],[SEG KEY]],'15Dec24_TY'!$A$1:$M$786,13,FALSE)</f>
        <v>480.80156411033676</v>
      </c>
      <c r="W169" s="29">
        <f>VLOOKUP(Table1[[#This Row],[SEG KEY LY]],'15Dec24_LY'!$A$1:$M$784,13,FALSE)</f>
        <v>447.73289040451544</v>
      </c>
      <c r="X169" s="29">
        <f>VLOOKUP(Table1[[#This Row],[SEG KEY]],'08Dec24_TY'!$A$1:$M$786,13,FALSE)</f>
        <v>485.33396174863373</v>
      </c>
      <c r="Y169" s="29">
        <f>VLOOKUP(Table1[[#This Row],[SEG KEY LY]],'08Dec24_LY'!$A$1:$M$784,13,FALSE)</f>
        <v>445.52856027076308</v>
      </c>
      <c r="Z169" s="29">
        <f>VLOOKUP(Table1[[#This Row],[SEG KEY]],'01Dec24_TY'!$A$1:$M$786,13,FALSE)</f>
        <v>484.85582010582021</v>
      </c>
      <c r="AA169" s="29">
        <f>VLOOKUP(Table1[[#This Row],[SEG KEY LY]],'01Dec24_LY'!$A$1:$M$784,13,FALSE)</f>
        <v>444.32254964028834</v>
      </c>
      <c r="AB169" s="29">
        <f>VLOOKUP(Table1[[#This Row],[SEG KEY]],'24Nov24_TY'!$A$1:$M$786,13,FALSE)</f>
        <v>482.13860578883026</v>
      </c>
      <c r="AC169" s="29">
        <f>VLOOKUP(Table1[[#This Row],[SEG KEY LY]],'24Nov24_LY'!$A$1:$M$784,13,FALSE)</f>
        <v>446.69005793369854</v>
      </c>
      <c r="AD169" s="29">
        <f>VLOOKUP(Table1[[#This Row],[SEG KEY]],'17Nov24_TY'!$A$1:$M$786,13,FALSE)</f>
        <v>479.41115948467331</v>
      </c>
      <c r="AE169" s="29">
        <f>VLOOKUP(Table1[[#This Row],[SEG KEY LY]],'17Nov24_LY'!$A$1:$M$784,13,FALSE)</f>
        <v>446.96144150670074</v>
      </c>
      <c r="AF169" s="29">
        <f>VLOOKUP(Table1[[#This Row],[SEG KEY]],'10Nov24_TY   '!$A$1:$M$786,13,FALSE)</f>
        <v>468.25122477709942</v>
      </c>
      <c r="AG169" s="29">
        <f>VLOOKUP(Table1[[#This Row],[SEG KEY LY]],'10Nov24_LY   '!$A$1:$M$784,13,FALSE)</f>
        <v>451.53984835720297</v>
      </c>
      <c r="AH169" s="29">
        <f>IFERROR(VLOOKUP(Table1[[#This Row],[SEG KEY]],'03Nov24_TY   '!A297:M1082,13,FALSE),0)</f>
        <v>460.60809245742053</v>
      </c>
      <c r="AI169" s="29">
        <f>IFERROR(VLOOKUP(Table1[[#This Row],[SEG KEY LY]],'03Nov24_LY    '!$A$1:$M$784,13,FALSE),0)</f>
        <v>470.73633575883611</v>
      </c>
      <c r="AJ169" s="47">
        <f>VLOOKUP(Table1[[#This Row],[SEG KEY]],'29Dec24_TY  '!$A$1:$M$786,7,FALSE)</f>
        <v>4131</v>
      </c>
      <c r="AK169" s="47">
        <f>VLOOKUP(Table1[[#This Row],[SEG KEY LY]],'29Dec24_LY'!$A$1:$M$784,7,FALSE)</f>
        <v>5073</v>
      </c>
      <c r="AL169" s="29">
        <f>VLOOKUP(Table1[[#This Row],[SEG KEY]],'22Dec24_TY '!$A$1:$M$786,7,FALSE)</f>
        <v>3712</v>
      </c>
      <c r="AM169" s="29">
        <f>VLOOKUP(Table1[[#This Row],[SEG KEY LY]],'22Dec24_LY '!$A$1:$M$486,7,FALSE)</f>
        <v>4657</v>
      </c>
      <c r="AN169" s="29">
        <f>VLOOKUP(Table1[[#This Row],[SEG KEY]],'15Dec24_TY'!$A$1:$M$786,7,FALSE)</f>
        <v>3299</v>
      </c>
      <c r="AO169" s="29">
        <f>VLOOKUP(Table1[[#This Row],[SEG KEY LY]],'15Dec24_LY'!$A$1:$M$784,7,FALSE)</f>
        <v>4252</v>
      </c>
      <c r="AP169" s="29">
        <f>VLOOKUP(Table1[[#This Row],[SEG KEY]],'08Dec24_TY'!$A$1:$M$786,7,FALSE)</f>
        <v>2928</v>
      </c>
      <c r="AQ169" s="29">
        <f>VLOOKUP(Table1[[#This Row],[SEG KEY LY]],'08Dec24_LY'!$A$1:$M$784,7,FALSE)</f>
        <v>3841</v>
      </c>
      <c r="AR169" s="29">
        <f>VLOOKUP(Table1[[#This Row],[SEG KEY]],'01Dec24_TY'!$A$1:$M$786,7,FALSE)</f>
        <v>2646</v>
      </c>
      <c r="AS169" s="29">
        <f>VLOOKUP(Table1[[#This Row],[SEG KEY LY]],'01Dec24_LY'!$A$1:$M$784,7,FALSE)</f>
        <v>3475</v>
      </c>
      <c r="AT169" s="29">
        <f>VLOOKUP(Table1[[#This Row],[SEG KEY]],'24Nov24_TY'!$A$1:$M$786,7,FALSE)</f>
        <v>2453</v>
      </c>
      <c r="AU169" s="29">
        <f>VLOOKUP(Table1[[#This Row],[SEG KEY LY]],'24Nov24_LY'!$A$1:$M$784,7,FALSE)</f>
        <v>3107</v>
      </c>
      <c r="AV169" s="29">
        <f>VLOOKUP(Table1[[#This Row],[SEG KEY]],'17Nov24_TY'!$A$1:$M$786,7,FALSE)</f>
        <v>2251</v>
      </c>
      <c r="AW169" s="29">
        <f>VLOOKUP(Table1[[#This Row],[SEG KEY LY]],'17Nov24_LY'!$A$1:$M$784,7,FALSE)</f>
        <v>2761</v>
      </c>
      <c r="AX169" s="29">
        <f>VLOOKUP(Table1[[#This Row],[SEG KEY]],'10Nov24_TY   '!$A$1:$K$786,7,FALSE)</f>
        <v>2131</v>
      </c>
      <c r="AY169" s="29">
        <f>VLOOKUP(Table1[[#This Row],[SEG KEY LY]],'10Nov24_LY   '!$A$1:$J$784,7,FALSE)</f>
        <v>2374</v>
      </c>
      <c r="AZ169" s="29">
        <f>IFERROR(VLOOKUP(Table1[[#This Row],[SEG KEY]],'03Nov24_TY   '!$A$1:$J$786,7,FALSE),0)</f>
        <v>2055</v>
      </c>
      <c r="BA169" s="29">
        <f>IFERROR(VLOOKUP(Table1[[#This Row],[SEG KEY LY]],'03Nov24_LY    '!$A$1:$J$784,7,FALSE),0)</f>
        <v>1924</v>
      </c>
    </row>
    <row r="170" spans="1:53" x14ac:dyDescent="0.25">
      <c r="A170" s="52" t="str">
        <f>Table1[[#This Row],[FROM_CITY]]&amp;Table1[[#This Row],[TO_CITY]]&amp;Table1[[#This Row],[Month]]</f>
        <v>CMBMLEFeb-2025</v>
      </c>
      <c r="B170" s="52" t="str">
        <f>Table1[[#This Row],[FROM_CITY]]&amp;Table1[[#This Row],[TO_CITY]]&amp;Table1[[#This Row],[MonthM_LY]]</f>
        <v>CMBMLEFeb-2024</v>
      </c>
      <c r="C170" s="44" t="s">
        <v>198</v>
      </c>
      <c r="D170" s="2">
        <v>2025</v>
      </c>
      <c r="E170" s="2" t="s">
        <v>197</v>
      </c>
      <c r="F170" t="s">
        <v>10</v>
      </c>
      <c r="G170" s="2" t="s">
        <v>39</v>
      </c>
      <c r="H170" t="s">
        <v>15</v>
      </c>
      <c r="I170">
        <v>4743</v>
      </c>
      <c r="J170">
        <v>510373.07</v>
      </c>
      <c r="K170" s="29">
        <f>VLOOKUP(Table1[[#This Row],[SEG KEY]],'29Dec24_TY  '!$A$1:$M$786,11,FALSE)</f>
        <v>3642624</v>
      </c>
      <c r="L170" s="29">
        <f>VLOOKUP(Table1[[#This Row],[SEG KEY LY]],'29Dec24_LY'!$A$1:$M$784,11,FALSE)</f>
        <v>3045120</v>
      </c>
      <c r="M170" s="55">
        <f>VLOOKUP(Table1[[#This Row],[SEG KEY]],'29Dec24_TY  '!$A$1:$M$786,12,FALSE)</f>
        <v>0.14011137850077307</v>
      </c>
      <c r="N170" s="55">
        <f>VLOOKUP(Table1[[#This Row],[SEG KEY LY]],'29Dec24_LY'!$A$1:$M$784,12,FALSE)</f>
        <v>0.14001103733186196</v>
      </c>
      <c r="O170" s="29">
        <f>IFERROR(VLOOKUP(Table1[[#This Row],[SEG KEY LY]],'LY AVG FARE ACT'!$A$1:$G$5000,5,FALSE),0)</f>
        <v>15792</v>
      </c>
      <c r="P170" s="29">
        <f>IFERROR(VLOOKUP(Table1[[#This Row],[SEG KEY LY]],'LY AVG FARE ACT'!$A$1:$F$5000,6,FALSE),0)</f>
        <v>1587777.7326010771</v>
      </c>
      <c r="Q170" s="29">
        <f>IFERROR(VLOOKUP(Table1[[#This Row],[SEG KEY LY]],'LY AVG FARE ACT'!$A$1:$G$5000,7,FALSE),0)</f>
        <v>100.54316949094967</v>
      </c>
      <c r="R170" s="47">
        <f>VLOOKUP(Table1[[#This Row],[SEG KEY]],'29Dec24_TY  '!$A$1:$M$786,13,FALSE)</f>
        <v>107.60553868859373</v>
      </c>
      <c r="S170" s="47">
        <f>VLOOKUP(Table1[[#This Row],[SEG KEY LY]],'29Dec24_LY'!$A$1:$M$784,13,FALSE)</f>
        <v>107.52847667086999</v>
      </c>
      <c r="T170" s="29">
        <f>VLOOKUP(Table1[[#This Row],[SEG KEY]],'22Dec24_TY '!$A$1:$M$786,13,FALSE)</f>
        <v>109.44218555714976</v>
      </c>
      <c r="U170" s="29">
        <f>VLOOKUP(Table1[[#This Row],[SEG KEY LY]],'22Dec24_LY '!$A$2:$M$784,13,FALSE)</f>
        <v>109.08370209059218</v>
      </c>
      <c r="V170" s="29">
        <f>VLOOKUP(Table1[[#This Row],[SEG KEY]],'15Dec24_TY'!$A$1:$M$786,13,FALSE)</f>
        <v>111.24094308943097</v>
      </c>
      <c r="W170" s="29">
        <f>VLOOKUP(Table1[[#This Row],[SEG KEY LY]],'15Dec24_LY'!$A$1:$M$784,13,FALSE)</f>
        <v>109.07614314789689</v>
      </c>
      <c r="X170" s="29">
        <f>VLOOKUP(Table1[[#This Row],[SEG KEY]],'08Dec24_TY'!$A$1:$M$786,13,FALSE)</f>
        <v>113.09836165048554</v>
      </c>
      <c r="Y170" s="29">
        <f>VLOOKUP(Table1[[#This Row],[SEG KEY LY]],'08Dec24_LY'!$A$1:$M$784,13,FALSE)</f>
        <v>109.68827362804879</v>
      </c>
      <c r="Z170" s="29">
        <f>VLOOKUP(Table1[[#This Row],[SEG KEY]],'01Dec24_TY'!$A$1:$M$786,13,FALSE)</f>
        <v>114.03053381962877</v>
      </c>
      <c r="AA170" s="29">
        <f>VLOOKUP(Table1[[#This Row],[SEG KEY LY]],'01Dec24_LY'!$A$1:$M$784,13,FALSE)</f>
        <v>109.8476421751764</v>
      </c>
      <c r="AB170" s="29">
        <f>VLOOKUP(Table1[[#This Row],[SEG KEY]],'24Nov24_TY'!$A$1:$M$786,13,FALSE)</f>
        <v>115.82844271844675</v>
      </c>
      <c r="AC170" s="29">
        <f>VLOOKUP(Table1[[#This Row],[SEG KEY LY]],'24Nov24_LY'!$A$1:$M$784,13,FALSE)</f>
        <v>109.45996342021041</v>
      </c>
      <c r="AD170" s="29">
        <f>VLOOKUP(Table1[[#This Row],[SEG KEY]],'17Nov24_TY'!$A$1:$M$786,13,FALSE)</f>
        <v>116.84092857142868</v>
      </c>
      <c r="AE170" s="29">
        <f>VLOOKUP(Table1[[#This Row],[SEG KEY LY]],'17Nov24_LY'!$A$1:$M$784,13,FALSE)</f>
        <v>109.77250901597124</v>
      </c>
      <c r="AF170" s="29">
        <f>VLOOKUP(Table1[[#This Row],[SEG KEY]],'10Nov24_TY   '!$A$1:$M$786,13,FALSE)</f>
        <v>115.92298950251033</v>
      </c>
      <c r="AG170" s="29">
        <f>VLOOKUP(Table1[[#This Row],[SEG KEY LY]],'10Nov24_LY   '!$A$1:$M$784,13,FALSE)</f>
        <v>109.95901029748291</v>
      </c>
      <c r="AH170" s="29">
        <f>IFERROR(VLOOKUP(Table1[[#This Row],[SEG KEY]],'03Nov24_TY   '!A298:M1083,13,FALSE),0)</f>
        <v>117.47489168765745</v>
      </c>
      <c r="AI170" s="29">
        <f>IFERROR(VLOOKUP(Table1[[#This Row],[SEG KEY LY]],'03Nov24_LY    '!$A$1:$M$784,13,FALSE),0)</f>
        <v>109.359476923077</v>
      </c>
      <c r="AJ170" s="47">
        <f>VLOOKUP(Table1[[#This Row],[SEG KEY]],'29Dec24_TY  '!$A$1:$M$786,7,FALSE)</f>
        <v>4743</v>
      </c>
      <c r="AK170" s="47">
        <f>VLOOKUP(Table1[[#This Row],[SEG KEY LY]],'29Dec24_LY'!$A$1:$M$784,7,FALSE)</f>
        <v>3965</v>
      </c>
      <c r="AL170" s="29">
        <f>VLOOKUP(Table1[[#This Row],[SEG KEY]],'22Dec24_TY '!$A$1:$M$786,7,FALSE)</f>
        <v>4182</v>
      </c>
      <c r="AM170" s="29">
        <f>VLOOKUP(Table1[[#This Row],[SEG KEY LY]],'22Dec24_LY '!$A$1:$M$486,7,FALSE)</f>
        <v>3444</v>
      </c>
      <c r="AN170" s="29">
        <f>VLOOKUP(Table1[[#This Row],[SEG KEY]],'15Dec24_TY'!$A$1:$M$786,7,FALSE)</f>
        <v>3690</v>
      </c>
      <c r="AO170" s="29">
        <f>VLOOKUP(Table1[[#This Row],[SEG KEY LY]],'15Dec24_LY'!$A$1:$M$784,7,FALSE)</f>
        <v>2948</v>
      </c>
      <c r="AP170" s="29">
        <f>VLOOKUP(Table1[[#This Row],[SEG KEY]],'08Dec24_TY'!$A$1:$M$786,7,FALSE)</f>
        <v>3296</v>
      </c>
      <c r="AQ170" s="29">
        <f>VLOOKUP(Table1[[#This Row],[SEG KEY LY]],'08Dec24_LY'!$A$1:$M$784,7,FALSE)</f>
        <v>2624</v>
      </c>
      <c r="AR170" s="29">
        <f>VLOOKUP(Table1[[#This Row],[SEG KEY]],'01Dec24_TY'!$A$1:$M$786,7,FALSE)</f>
        <v>3016</v>
      </c>
      <c r="AS170" s="29">
        <f>VLOOKUP(Table1[[#This Row],[SEG KEY LY]],'01Dec24_LY'!$A$1:$M$784,7,FALSE)</f>
        <v>2409</v>
      </c>
      <c r="AT170" s="29">
        <f>VLOOKUP(Table1[[#This Row],[SEG KEY]],'24Nov24_TY'!$A$1:$M$786,7,FALSE)</f>
        <v>2575</v>
      </c>
      <c r="AU170" s="29">
        <f>VLOOKUP(Table1[[#This Row],[SEG KEY LY]],'24Nov24_LY'!$A$1:$M$784,7,FALSE)</f>
        <v>2187</v>
      </c>
      <c r="AV170" s="29">
        <f>VLOOKUP(Table1[[#This Row],[SEG KEY]],'17Nov24_TY'!$A$1:$M$786,7,FALSE)</f>
        <v>2380</v>
      </c>
      <c r="AW170" s="29">
        <f>VLOOKUP(Table1[[#This Row],[SEG KEY LY]],'17Nov24_LY'!$A$1:$M$784,7,FALSE)</f>
        <v>1941</v>
      </c>
      <c r="AX170" s="29">
        <f>VLOOKUP(Table1[[#This Row],[SEG KEY]],'10Nov24_TY   '!$A$1:$K$786,7,FALSE)</f>
        <v>2191</v>
      </c>
      <c r="AY170" s="29">
        <f>VLOOKUP(Table1[[#This Row],[SEG KEY LY]],'10Nov24_LY   '!$A$1:$J$784,7,FALSE)</f>
        <v>1748</v>
      </c>
      <c r="AZ170" s="29">
        <f>IFERROR(VLOOKUP(Table1[[#This Row],[SEG KEY]],'03Nov24_TY   '!$A$1:$J$786,7,FALSE),0)</f>
        <v>1985</v>
      </c>
      <c r="BA170" s="29">
        <f>IFERROR(VLOOKUP(Table1[[#This Row],[SEG KEY LY]],'03Nov24_LY    '!$A$1:$J$784,7,FALSE),0)</f>
        <v>1625</v>
      </c>
    </row>
    <row r="171" spans="1:53" x14ac:dyDescent="0.25">
      <c r="A171" s="52" t="str">
        <f>Table1[[#This Row],[FROM_CITY]]&amp;Table1[[#This Row],[TO_CITY]]&amp;Table1[[#This Row],[Month]]</f>
        <v>CMBNRTFeb-2025</v>
      </c>
      <c r="B171" s="52" t="str">
        <f>Table1[[#This Row],[FROM_CITY]]&amp;Table1[[#This Row],[TO_CITY]]&amp;Table1[[#This Row],[MonthM_LY]]</f>
        <v>CMBNRTFeb-2024</v>
      </c>
      <c r="C171" s="44" t="s">
        <v>198</v>
      </c>
      <c r="D171" s="2">
        <v>2025</v>
      </c>
      <c r="E171" s="2" t="s">
        <v>197</v>
      </c>
      <c r="F171" t="s">
        <v>10</v>
      </c>
      <c r="G171" s="2" t="s">
        <v>40</v>
      </c>
      <c r="H171" t="s">
        <v>13</v>
      </c>
      <c r="I171">
        <v>941</v>
      </c>
      <c r="J171">
        <v>368125.64999999991</v>
      </c>
      <c r="K171" s="29">
        <f>VLOOKUP(Table1[[#This Row],[SEG KEY]],'29Dec24_TY  '!$A$1:$M$786,11,FALSE)</f>
        <v>6459024</v>
      </c>
      <c r="L171" s="29">
        <f>VLOOKUP(Table1[[#This Row],[SEG KEY LY]],'29Dec24_LY'!$A$1:$M$784,11,FALSE)</f>
        <v>6973824</v>
      </c>
      <c r="M171" s="55">
        <f>VLOOKUP(Table1[[#This Row],[SEG KEY]],'29Dec24_TY  '!$A$1:$M$786,12,FALSE)</f>
        <v>5.6994005595891871E-2</v>
      </c>
      <c r="N171" s="55">
        <f>VLOOKUP(Table1[[#This Row],[SEG KEY LY]],'29Dec24_LY'!$A$1:$M$784,12,FALSE)</f>
        <v>5.5489180684800778E-2</v>
      </c>
      <c r="O171" s="29">
        <f>IFERROR(VLOOKUP(Table1[[#This Row],[SEG KEY LY]],'LY AVG FARE ACT'!$A$1:$G$5000,5,FALSE),0)</f>
        <v>3716</v>
      </c>
      <c r="P171" s="29">
        <f>IFERROR(VLOOKUP(Table1[[#This Row],[SEG KEY LY]],'LY AVG FARE ACT'!$A$1:$F$5000,6,FALSE),0)</f>
        <v>1692054.5822624692</v>
      </c>
      <c r="Q171" s="29">
        <f>IFERROR(VLOOKUP(Table1[[#This Row],[SEG KEY LY]],'LY AVG FARE ACT'!$A$1:$G$5000,7,FALSE),0)</f>
        <v>455.34299845599281</v>
      </c>
      <c r="R171" s="47">
        <f>VLOOKUP(Table1[[#This Row],[SEG KEY]],'29Dec24_TY  '!$A$1:$M$786,13,FALSE)</f>
        <v>391.2068544102018</v>
      </c>
      <c r="S171" s="47">
        <f>VLOOKUP(Table1[[#This Row],[SEG KEY LY]],'29Dec24_LY'!$A$1:$M$784,13,FALSE)</f>
        <v>380.87773622047251</v>
      </c>
      <c r="T171" s="29">
        <f>VLOOKUP(Table1[[#This Row],[SEG KEY]],'22Dec24_TY '!$A$1:$M$786,13,FALSE)</f>
        <v>396.7706836461125</v>
      </c>
      <c r="U171" s="29">
        <f>VLOOKUP(Table1[[#This Row],[SEG KEY LY]],'22Dec24_LY '!$A$2:$M$784,13,FALSE)</f>
        <v>379.08330568720402</v>
      </c>
      <c r="V171" s="29">
        <f>VLOOKUP(Table1[[#This Row],[SEG KEY]],'15Dec24_TY'!$A$1:$M$786,13,FALSE)</f>
        <v>369.84034700315465</v>
      </c>
      <c r="W171" s="29">
        <f>VLOOKUP(Table1[[#This Row],[SEG KEY LY]],'15Dec24_LY'!$A$1:$M$784,13,FALSE)</f>
        <v>361.85431506849312</v>
      </c>
      <c r="X171" s="29">
        <f>VLOOKUP(Table1[[#This Row],[SEG KEY]],'08Dec24_TY'!$A$1:$M$786,13,FALSE)</f>
        <v>375.79083955223882</v>
      </c>
      <c r="Y171" s="29">
        <f>VLOOKUP(Table1[[#This Row],[SEG KEY LY]],'08Dec24_LY'!$A$1:$M$784,13,FALSE)</f>
        <v>367.99040955631398</v>
      </c>
      <c r="Z171" s="29">
        <f>VLOOKUP(Table1[[#This Row],[SEG KEY]],'01Dec24_TY'!$A$1:$M$786,13,FALSE)</f>
        <v>373.89839916839924</v>
      </c>
      <c r="AA171" s="29">
        <f>VLOOKUP(Table1[[#This Row],[SEG KEY LY]],'01Dec24_LY'!$A$1:$M$784,13,FALSE)</f>
        <v>370.63994023904388</v>
      </c>
      <c r="AB171" s="29">
        <f>VLOOKUP(Table1[[#This Row],[SEG KEY]],'24Nov24_TY'!$A$1:$M$786,13,FALSE)</f>
        <v>393.98885630498529</v>
      </c>
      <c r="AC171" s="29">
        <f>VLOOKUP(Table1[[#This Row],[SEG KEY LY]],'24Nov24_LY'!$A$1:$M$784,13,FALSE)</f>
        <v>364.81926773455376</v>
      </c>
      <c r="AD171" s="29">
        <f>VLOOKUP(Table1[[#This Row],[SEG KEY]],'17Nov24_TY'!$A$1:$M$786,13,FALSE)</f>
        <v>397.7283333333333</v>
      </c>
      <c r="AE171" s="29">
        <f>VLOOKUP(Table1[[#This Row],[SEG KEY LY]],'17Nov24_LY'!$A$1:$M$784,13,FALSE)</f>
        <v>358.96701897018966</v>
      </c>
      <c r="AF171" s="29">
        <f>VLOOKUP(Table1[[#This Row],[SEG KEY]],'10Nov24_TY   '!$A$1:$M$786,13,FALSE)</f>
        <v>391.32374570446734</v>
      </c>
      <c r="AG171" s="29">
        <f>VLOOKUP(Table1[[#This Row],[SEG KEY LY]],'10Nov24_LY   '!$A$1:$M$784,13,FALSE)</f>
        <v>361.37967741935483</v>
      </c>
      <c r="AH171" s="29">
        <f>IFERROR(VLOOKUP(Table1[[#This Row],[SEG KEY]],'03Nov24_TY   '!A299:M1084,13,FALSE),0)</f>
        <v>383.79265682656825</v>
      </c>
      <c r="AI171" s="29">
        <f>IFERROR(VLOOKUP(Table1[[#This Row],[SEG KEY LY]],'03Nov24_LY    '!$A$1:$M$784,13,FALSE),0)</f>
        <v>377.37473684210528</v>
      </c>
      <c r="AJ171" s="47">
        <f>VLOOKUP(Table1[[#This Row],[SEG KEY]],'29Dec24_TY  '!$A$1:$M$786,7,FALSE)</f>
        <v>941</v>
      </c>
      <c r="AK171" s="47">
        <f>VLOOKUP(Table1[[#This Row],[SEG KEY LY]],'29Dec24_LY'!$A$1:$M$784,7,FALSE)</f>
        <v>1016</v>
      </c>
      <c r="AL171" s="29">
        <f>VLOOKUP(Table1[[#This Row],[SEG KEY]],'22Dec24_TY '!$A$1:$M$786,7,FALSE)</f>
        <v>746</v>
      </c>
      <c r="AM171" s="29">
        <f>VLOOKUP(Table1[[#This Row],[SEG KEY LY]],'22Dec24_LY '!$A$1:$M$486,7,FALSE)</f>
        <v>844</v>
      </c>
      <c r="AN171" s="29">
        <f>VLOOKUP(Table1[[#This Row],[SEG KEY]],'15Dec24_TY'!$A$1:$M$786,7,FALSE)</f>
        <v>634</v>
      </c>
      <c r="AO171" s="29">
        <f>VLOOKUP(Table1[[#This Row],[SEG KEY LY]],'15Dec24_LY'!$A$1:$M$784,7,FALSE)</f>
        <v>730</v>
      </c>
      <c r="AP171" s="29">
        <f>VLOOKUP(Table1[[#This Row],[SEG KEY]],'08Dec24_TY'!$A$1:$M$786,7,FALSE)</f>
        <v>536</v>
      </c>
      <c r="AQ171" s="29">
        <f>VLOOKUP(Table1[[#This Row],[SEG KEY LY]],'08Dec24_LY'!$A$1:$M$784,7,FALSE)</f>
        <v>586</v>
      </c>
      <c r="AR171" s="29">
        <f>VLOOKUP(Table1[[#This Row],[SEG KEY]],'01Dec24_TY'!$A$1:$M$786,7,FALSE)</f>
        <v>481</v>
      </c>
      <c r="AS171" s="29">
        <f>VLOOKUP(Table1[[#This Row],[SEG KEY LY]],'01Dec24_LY'!$A$1:$M$784,7,FALSE)</f>
        <v>502</v>
      </c>
      <c r="AT171" s="29">
        <f>VLOOKUP(Table1[[#This Row],[SEG KEY]],'24Nov24_TY'!$A$1:$M$786,7,FALSE)</f>
        <v>341</v>
      </c>
      <c r="AU171" s="29">
        <f>VLOOKUP(Table1[[#This Row],[SEG KEY LY]],'24Nov24_LY'!$A$1:$M$784,7,FALSE)</f>
        <v>437</v>
      </c>
      <c r="AV171" s="29">
        <f>VLOOKUP(Table1[[#This Row],[SEG KEY]],'17Nov24_TY'!$A$1:$M$786,7,FALSE)</f>
        <v>318</v>
      </c>
      <c r="AW171" s="29">
        <f>VLOOKUP(Table1[[#This Row],[SEG KEY LY]],'17Nov24_LY'!$A$1:$M$784,7,FALSE)</f>
        <v>369</v>
      </c>
      <c r="AX171" s="29">
        <f>VLOOKUP(Table1[[#This Row],[SEG KEY]],'10Nov24_TY   '!$A$1:$K$786,7,FALSE)</f>
        <v>291</v>
      </c>
      <c r="AY171" s="29">
        <f>VLOOKUP(Table1[[#This Row],[SEG KEY LY]],'10Nov24_LY   '!$A$1:$J$784,7,FALSE)</f>
        <v>310</v>
      </c>
      <c r="AZ171" s="29">
        <f>IFERROR(VLOOKUP(Table1[[#This Row],[SEG KEY]],'03Nov24_TY   '!$A$1:$J$786,7,FALSE),0)</f>
        <v>271</v>
      </c>
      <c r="BA171" s="29">
        <f>IFERROR(VLOOKUP(Table1[[#This Row],[SEG KEY LY]],'03Nov24_LY    '!$A$1:$J$784,7,FALSE),0)</f>
        <v>266</v>
      </c>
    </row>
    <row r="172" spans="1:53" x14ac:dyDescent="0.25">
      <c r="A172" s="52" t="str">
        <f>Table1[[#This Row],[FROM_CITY]]&amp;Table1[[#This Row],[TO_CITY]]&amp;Table1[[#This Row],[Month]]</f>
        <v>CMBRUHFeb-2025</v>
      </c>
      <c r="B172" s="52" t="str">
        <f>Table1[[#This Row],[FROM_CITY]]&amp;Table1[[#This Row],[TO_CITY]]&amp;Table1[[#This Row],[MonthM_LY]]</f>
        <v>CMBRUHFeb-2024</v>
      </c>
      <c r="C172" s="44" t="s">
        <v>198</v>
      </c>
      <c r="D172" s="2">
        <v>2025</v>
      </c>
      <c r="E172" s="2" t="s">
        <v>197</v>
      </c>
      <c r="F172" t="s">
        <v>10</v>
      </c>
      <c r="G172" s="2" t="s">
        <v>41</v>
      </c>
      <c r="H172" t="s">
        <v>11</v>
      </c>
      <c r="I172">
        <v>1348</v>
      </c>
      <c r="J172">
        <v>283400.72000000003</v>
      </c>
      <c r="K172" s="29">
        <f>VLOOKUP(Table1[[#This Row],[SEG KEY]],'29Dec24_TY  '!$A$1:$M$786,11,FALSE)</f>
        <v>5452660</v>
      </c>
      <c r="L172" s="29">
        <f>VLOOKUP(Table1[[#This Row],[SEG KEY LY]],'29Dec24_LY'!$A$1:$M$784,11,FALSE)</f>
        <v>3341170</v>
      </c>
      <c r="M172" s="55">
        <f>VLOOKUP(Table1[[#This Row],[SEG KEY]],'29Dec24_TY  '!$A$1:$M$786,12,FALSE)</f>
        <v>5.1974764610300296E-2</v>
      </c>
      <c r="N172" s="55">
        <f>VLOOKUP(Table1[[#This Row],[SEG KEY LY]],'29Dec24_LY'!$A$1:$M$784,12,FALSE)</f>
        <v>6.3409105193689641E-2</v>
      </c>
      <c r="O172" s="29">
        <f>IFERROR(VLOOKUP(Table1[[#This Row],[SEG KEY LY]],'LY AVG FARE ACT'!$A$1:$G$5000,5,FALSE),0)</f>
        <v>7272</v>
      </c>
      <c r="P172" s="29">
        <f>IFERROR(VLOOKUP(Table1[[#This Row],[SEG KEY LY]],'LY AVG FARE ACT'!$A$1:$F$5000,6,FALSE),0)</f>
        <v>1707418.7328041715</v>
      </c>
      <c r="Q172" s="29">
        <f>IFERROR(VLOOKUP(Table1[[#This Row],[SEG KEY LY]],'LY AVG FARE ACT'!$A$1:$G$5000,7,FALSE),0)</f>
        <v>234.7935551160852</v>
      </c>
      <c r="R172" s="47">
        <f>VLOOKUP(Table1[[#This Row],[SEG KEY]],'29Dec24_TY  '!$A$1:$M$786,13,FALSE)</f>
        <v>210.23792284866471</v>
      </c>
      <c r="S172" s="47">
        <f>VLOOKUP(Table1[[#This Row],[SEG KEY LY]],'29Dec24_LY'!$A$1:$M$784,13,FALSE)</f>
        <v>256.4898305084746</v>
      </c>
      <c r="T172" s="29">
        <f>VLOOKUP(Table1[[#This Row],[SEG KEY]],'22Dec24_TY '!$A$1:$M$786,13,FALSE)</f>
        <v>206.51790697674417</v>
      </c>
      <c r="U172" s="29">
        <f>VLOOKUP(Table1[[#This Row],[SEG KEY LY]],'22Dec24_LY '!$A$2:$M$784,13,FALSE)</f>
        <v>267.7384525547447</v>
      </c>
      <c r="V172" s="29">
        <f>VLOOKUP(Table1[[#This Row],[SEG KEY]],'15Dec24_TY'!$A$1:$M$786,13,FALSE)</f>
        <v>204.91110169491526</v>
      </c>
      <c r="W172" s="29">
        <f>VLOOKUP(Table1[[#This Row],[SEG KEY LY]],'15Dec24_LY'!$A$1:$M$784,13,FALSE)</f>
        <v>270.82497335701612</v>
      </c>
      <c r="X172" s="29">
        <f>VLOOKUP(Table1[[#This Row],[SEG KEY]],'08Dec24_TY'!$A$1:$M$786,13,FALSE)</f>
        <v>208.05899328859053</v>
      </c>
      <c r="Y172" s="29">
        <f>VLOOKUP(Table1[[#This Row],[SEG KEY LY]],'08Dec24_LY'!$A$1:$M$784,13,FALSE)</f>
        <v>268.80568507157483</v>
      </c>
      <c r="Z172" s="29">
        <f>VLOOKUP(Table1[[#This Row],[SEG KEY]],'01Dec24_TY'!$A$1:$M$786,13,FALSE)</f>
        <v>206.06374655647383</v>
      </c>
      <c r="AA172" s="29">
        <f>VLOOKUP(Table1[[#This Row],[SEG KEY LY]],'01Dec24_LY'!$A$1:$M$784,13,FALSE)</f>
        <v>270.20791154791181</v>
      </c>
      <c r="AB172" s="29">
        <f>VLOOKUP(Table1[[#This Row],[SEG KEY]],'24Nov24_TY'!$A$1:$M$786,13,FALSE)</f>
        <v>207.95687074829934</v>
      </c>
      <c r="AC172" s="29">
        <f>VLOOKUP(Table1[[#This Row],[SEG KEY LY]],'24Nov24_LY'!$A$1:$M$784,13,FALSE)</f>
        <v>275.36435158501462</v>
      </c>
      <c r="AD172" s="29">
        <f>VLOOKUP(Table1[[#This Row],[SEG KEY]],'17Nov24_TY'!$A$1:$M$786,13,FALSE)</f>
        <v>213.39172557172552</v>
      </c>
      <c r="AE172" s="29">
        <f>VLOOKUP(Table1[[#This Row],[SEG KEY LY]],'17Nov24_LY'!$A$1:$M$784,13,FALSE)</f>
        <v>277.17989726027406</v>
      </c>
      <c r="AF172" s="29">
        <f>VLOOKUP(Table1[[#This Row],[SEG KEY]],'10Nov24_TY   '!$A$1:$M$786,13,FALSE)</f>
        <v>234.88357357357353</v>
      </c>
      <c r="AG172" s="29">
        <f>VLOOKUP(Table1[[#This Row],[SEG KEY LY]],'10Nov24_LY   '!$A$1:$M$784,13,FALSE)</f>
        <v>282.67758893280643</v>
      </c>
      <c r="AH172" s="29">
        <f>IFERROR(VLOOKUP(Table1[[#This Row],[SEG KEY]],'03Nov24_TY   '!A300:M1085,13,FALSE),0)</f>
        <v>257.6072384937238</v>
      </c>
      <c r="AI172" s="29">
        <f>IFERROR(VLOOKUP(Table1[[#This Row],[SEG KEY LY]],'03Nov24_LY    '!$A$1:$M$784,13,FALSE),0)</f>
        <v>287.89899497487437</v>
      </c>
      <c r="AJ172" s="47">
        <f>VLOOKUP(Table1[[#This Row],[SEG KEY]],'29Dec24_TY  '!$A$1:$M$786,7,FALSE)</f>
        <v>1348</v>
      </c>
      <c r="AK172" s="47">
        <f>VLOOKUP(Table1[[#This Row],[SEG KEY LY]],'29Dec24_LY'!$A$1:$M$784,7,FALSE)</f>
        <v>826</v>
      </c>
      <c r="AL172" s="29">
        <f>VLOOKUP(Table1[[#This Row],[SEG KEY]],'22Dec24_TY '!$A$1:$M$786,7,FALSE)</f>
        <v>1204</v>
      </c>
      <c r="AM172" s="29">
        <f>VLOOKUP(Table1[[#This Row],[SEG KEY LY]],'22Dec24_LY '!$A$1:$M$486,7,FALSE)</f>
        <v>685</v>
      </c>
      <c r="AN172" s="29">
        <f>VLOOKUP(Table1[[#This Row],[SEG KEY]],'15Dec24_TY'!$A$1:$M$786,7,FALSE)</f>
        <v>1062</v>
      </c>
      <c r="AO172" s="29">
        <f>VLOOKUP(Table1[[#This Row],[SEG KEY LY]],'15Dec24_LY'!$A$1:$M$784,7,FALSE)</f>
        <v>563</v>
      </c>
      <c r="AP172" s="29">
        <f>VLOOKUP(Table1[[#This Row],[SEG KEY]],'08Dec24_TY'!$A$1:$M$786,7,FALSE)</f>
        <v>894</v>
      </c>
      <c r="AQ172" s="29">
        <f>VLOOKUP(Table1[[#This Row],[SEG KEY LY]],'08Dec24_LY'!$A$1:$M$784,7,FALSE)</f>
        <v>489</v>
      </c>
      <c r="AR172" s="29">
        <f>VLOOKUP(Table1[[#This Row],[SEG KEY]],'01Dec24_TY'!$A$1:$M$786,7,FALSE)</f>
        <v>726</v>
      </c>
      <c r="AS172" s="29">
        <f>VLOOKUP(Table1[[#This Row],[SEG KEY LY]],'01Dec24_LY'!$A$1:$M$784,7,FALSE)</f>
        <v>407</v>
      </c>
      <c r="AT172" s="29">
        <f>VLOOKUP(Table1[[#This Row],[SEG KEY]],'24Nov24_TY'!$A$1:$M$786,7,FALSE)</f>
        <v>588</v>
      </c>
      <c r="AU172" s="29">
        <f>VLOOKUP(Table1[[#This Row],[SEG KEY LY]],'24Nov24_LY'!$A$1:$M$784,7,FALSE)</f>
        <v>347</v>
      </c>
      <c r="AV172" s="29">
        <f>VLOOKUP(Table1[[#This Row],[SEG KEY]],'17Nov24_TY'!$A$1:$M$786,7,FALSE)</f>
        <v>481</v>
      </c>
      <c r="AW172" s="29">
        <f>VLOOKUP(Table1[[#This Row],[SEG KEY LY]],'17Nov24_LY'!$A$1:$M$784,7,FALSE)</f>
        <v>292</v>
      </c>
      <c r="AX172" s="29">
        <f>VLOOKUP(Table1[[#This Row],[SEG KEY]],'10Nov24_TY   '!$A$1:$K$786,7,FALSE)</f>
        <v>333</v>
      </c>
      <c r="AY172" s="29">
        <f>VLOOKUP(Table1[[#This Row],[SEG KEY LY]],'10Nov24_LY   '!$A$1:$J$784,7,FALSE)</f>
        <v>253</v>
      </c>
      <c r="AZ172" s="29">
        <f>IFERROR(VLOOKUP(Table1[[#This Row],[SEG KEY]],'03Nov24_TY   '!$A$1:$J$786,7,FALSE),0)</f>
        <v>239</v>
      </c>
      <c r="BA172" s="29">
        <f>IFERROR(VLOOKUP(Table1[[#This Row],[SEG KEY LY]],'03Nov24_LY    '!$A$1:$J$784,7,FALSE),0)</f>
        <v>199</v>
      </c>
    </row>
    <row r="173" spans="1:53" x14ac:dyDescent="0.25">
      <c r="A173" s="52" t="str">
        <f>Table1[[#This Row],[FROM_CITY]]&amp;Table1[[#This Row],[TO_CITY]]&amp;Table1[[#This Row],[Month]]</f>
        <v>CMBSINFeb-2025</v>
      </c>
      <c r="B173" s="52" t="str">
        <f>Table1[[#This Row],[FROM_CITY]]&amp;Table1[[#This Row],[TO_CITY]]&amp;Table1[[#This Row],[MonthM_LY]]</f>
        <v>CMBSINFeb-2024</v>
      </c>
      <c r="C173" s="44" t="s">
        <v>198</v>
      </c>
      <c r="D173" s="2">
        <v>2025</v>
      </c>
      <c r="E173" s="2" t="s">
        <v>197</v>
      </c>
      <c r="F173" t="s">
        <v>10</v>
      </c>
      <c r="G173" s="2" t="s">
        <v>42</v>
      </c>
      <c r="H173" t="s">
        <v>13</v>
      </c>
      <c r="I173">
        <v>1342</v>
      </c>
      <c r="J173">
        <v>277441.67999999988</v>
      </c>
      <c r="K173" s="29">
        <f>VLOOKUP(Table1[[#This Row],[SEG KEY]],'29Dec24_TY  '!$A$1:$M$786,11,FALSE)</f>
        <v>3689158</v>
      </c>
      <c r="L173" s="29">
        <f>VLOOKUP(Table1[[#This Row],[SEG KEY LY]],'29Dec24_LY'!$A$1:$M$784,11,FALSE)</f>
        <v>2946928</v>
      </c>
      <c r="M173" s="55">
        <f>VLOOKUP(Table1[[#This Row],[SEG KEY]],'29Dec24_TY  '!$A$1:$M$786,12,FALSE)</f>
        <v>7.5204607663862555E-2</v>
      </c>
      <c r="N173" s="55">
        <f>VLOOKUP(Table1[[#This Row],[SEG KEY LY]],'29Dec24_LY'!$A$1:$M$784,12,FALSE)</f>
        <v>7.6323961766286808E-2</v>
      </c>
      <c r="O173" s="29">
        <f>IFERROR(VLOOKUP(Table1[[#This Row],[SEG KEY LY]],'LY AVG FARE ACT'!$A$1:$G$5000,5,FALSE),0)</f>
        <v>6577</v>
      </c>
      <c r="P173" s="29">
        <f>IFERROR(VLOOKUP(Table1[[#This Row],[SEG KEY LY]],'LY AVG FARE ACT'!$A$1:$F$5000,6,FALSE),0)</f>
        <v>1554997.6727005886</v>
      </c>
      <c r="Q173" s="29">
        <f>IFERROR(VLOOKUP(Table1[[#This Row],[SEG KEY LY]],'LY AVG FARE ACT'!$A$1:$G$5000,7,FALSE),0)</f>
        <v>236.42962942079802</v>
      </c>
      <c r="R173" s="47">
        <f>VLOOKUP(Table1[[#This Row],[SEG KEY]],'29Dec24_TY  '!$A$1:$M$786,13,FALSE)</f>
        <v>206.73746646795817</v>
      </c>
      <c r="S173" s="47">
        <f>VLOOKUP(Table1[[#This Row],[SEG KEY LY]],'29Dec24_LY'!$A$1:$M$784,13,FALSE)</f>
        <v>209.81457089552242</v>
      </c>
      <c r="T173" s="29">
        <f>VLOOKUP(Table1[[#This Row],[SEG KEY]],'22Dec24_TY '!$A$1:$M$786,13,FALSE)</f>
        <v>208.6561504811898</v>
      </c>
      <c r="U173" s="29">
        <f>VLOOKUP(Table1[[#This Row],[SEG KEY LY]],'22Dec24_LY '!$A$2:$M$784,13,FALSE)</f>
        <v>210.8981573275862</v>
      </c>
      <c r="V173" s="29">
        <f>VLOOKUP(Table1[[#This Row],[SEG KEY]],'15Dec24_TY'!$A$1:$M$786,13,FALSE)</f>
        <v>206.70593719332675</v>
      </c>
      <c r="W173" s="29">
        <f>VLOOKUP(Table1[[#This Row],[SEG KEY LY]],'15Dec24_LY'!$A$1:$M$784,13,FALSE)</f>
        <v>209.90594423320664</v>
      </c>
      <c r="X173" s="29">
        <f>VLOOKUP(Table1[[#This Row],[SEG KEY]],'08Dec24_TY'!$A$1:$M$786,13,FALSE)</f>
        <v>208.9485698447894</v>
      </c>
      <c r="Y173" s="29">
        <f>VLOOKUP(Table1[[#This Row],[SEG KEY LY]],'08Dec24_LY'!$A$1:$M$784,13,FALSE)</f>
        <v>202.65246722288444</v>
      </c>
      <c r="Z173" s="29">
        <f>VLOOKUP(Table1[[#This Row],[SEG KEY]],'01Dec24_TY'!$A$1:$M$786,13,FALSE)</f>
        <v>207.47713580246906</v>
      </c>
      <c r="AA173" s="29">
        <f>VLOOKUP(Table1[[#This Row],[SEG KEY LY]],'01Dec24_LY'!$A$1:$M$784,13,FALSE)</f>
        <v>197.98829050279338</v>
      </c>
      <c r="AB173" s="29">
        <f>VLOOKUP(Table1[[#This Row],[SEG KEY]],'24Nov24_TY'!$A$1:$M$786,13,FALSE)</f>
        <v>204.41123579545456</v>
      </c>
      <c r="AC173" s="29">
        <f>VLOOKUP(Table1[[#This Row],[SEG KEY LY]],'24Nov24_LY'!$A$1:$M$784,13,FALSE)</f>
        <v>194.48478092783517</v>
      </c>
      <c r="AD173" s="29">
        <f>VLOOKUP(Table1[[#This Row],[SEG KEY]],'17Nov24_TY'!$A$1:$M$786,13,FALSE)</f>
        <v>210.48689210950079</v>
      </c>
      <c r="AE173" s="29">
        <f>VLOOKUP(Table1[[#This Row],[SEG KEY LY]],'17Nov24_LY'!$A$1:$M$784,13,FALSE)</f>
        <v>194.96089208633106</v>
      </c>
      <c r="AF173" s="29">
        <f>VLOOKUP(Table1[[#This Row],[SEG KEY]],'10Nov24_TY   '!$A$1:$M$786,13,FALSE)</f>
        <v>217.56702544031307</v>
      </c>
      <c r="AG173" s="29">
        <f>VLOOKUP(Table1[[#This Row],[SEG KEY LY]],'10Nov24_LY   '!$A$1:$M$784,13,FALSE)</f>
        <v>195.4278425196851</v>
      </c>
      <c r="AH173" s="29">
        <f>IFERROR(VLOOKUP(Table1[[#This Row],[SEG KEY]],'03Nov24_TY   '!A301:M1086,13,FALSE),0)</f>
        <v>218.82626326963904</v>
      </c>
      <c r="AI173" s="29">
        <f>IFERROR(VLOOKUP(Table1[[#This Row],[SEG KEY LY]],'03Nov24_LY    '!$A$1:$M$784,13,FALSE),0)</f>
        <v>191.79154264972777</v>
      </c>
      <c r="AJ173" s="47">
        <f>VLOOKUP(Table1[[#This Row],[SEG KEY]],'29Dec24_TY  '!$A$1:$M$786,7,FALSE)</f>
        <v>1342</v>
      </c>
      <c r="AK173" s="47">
        <f>VLOOKUP(Table1[[#This Row],[SEG KEY LY]],'29Dec24_LY'!$A$1:$M$784,7,FALSE)</f>
        <v>1072</v>
      </c>
      <c r="AL173" s="29">
        <f>VLOOKUP(Table1[[#This Row],[SEG KEY]],'22Dec24_TY '!$A$1:$M$786,7,FALSE)</f>
        <v>1143</v>
      </c>
      <c r="AM173" s="29">
        <f>VLOOKUP(Table1[[#This Row],[SEG KEY LY]],'22Dec24_LY '!$A$1:$M$486,7,FALSE)</f>
        <v>928</v>
      </c>
      <c r="AN173" s="29">
        <f>VLOOKUP(Table1[[#This Row],[SEG KEY]],'15Dec24_TY'!$A$1:$M$786,7,FALSE)</f>
        <v>1019</v>
      </c>
      <c r="AO173" s="29">
        <f>VLOOKUP(Table1[[#This Row],[SEG KEY LY]],'15Dec24_LY'!$A$1:$M$784,7,FALSE)</f>
        <v>789</v>
      </c>
      <c r="AP173" s="29">
        <f>VLOOKUP(Table1[[#This Row],[SEG KEY]],'08Dec24_TY'!$A$1:$M$786,7,FALSE)</f>
        <v>902</v>
      </c>
      <c r="AQ173" s="29">
        <f>VLOOKUP(Table1[[#This Row],[SEG KEY LY]],'08Dec24_LY'!$A$1:$M$784,7,FALSE)</f>
        <v>839</v>
      </c>
      <c r="AR173" s="29">
        <f>VLOOKUP(Table1[[#This Row],[SEG KEY]],'01Dec24_TY'!$A$1:$M$786,7,FALSE)</f>
        <v>810</v>
      </c>
      <c r="AS173" s="29">
        <f>VLOOKUP(Table1[[#This Row],[SEG KEY LY]],'01Dec24_LY'!$A$1:$M$784,7,FALSE)</f>
        <v>895</v>
      </c>
      <c r="AT173" s="29">
        <f>VLOOKUP(Table1[[#This Row],[SEG KEY]],'24Nov24_TY'!$A$1:$M$786,7,FALSE)</f>
        <v>704</v>
      </c>
      <c r="AU173" s="29">
        <f>VLOOKUP(Table1[[#This Row],[SEG KEY LY]],'24Nov24_LY'!$A$1:$M$784,7,FALSE)</f>
        <v>776</v>
      </c>
      <c r="AV173" s="29">
        <f>VLOOKUP(Table1[[#This Row],[SEG KEY]],'17Nov24_TY'!$A$1:$M$786,7,FALSE)</f>
        <v>621</v>
      </c>
      <c r="AW173" s="29">
        <f>VLOOKUP(Table1[[#This Row],[SEG KEY LY]],'17Nov24_LY'!$A$1:$M$784,7,FALSE)</f>
        <v>695</v>
      </c>
      <c r="AX173" s="29">
        <f>VLOOKUP(Table1[[#This Row],[SEG KEY]],'10Nov24_TY   '!$A$1:$K$786,7,FALSE)</f>
        <v>511</v>
      </c>
      <c r="AY173" s="29">
        <f>VLOOKUP(Table1[[#This Row],[SEG KEY LY]],'10Nov24_LY   '!$A$1:$J$784,7,FALSE)</f>
        <v>635</v>
      </c>
      <c r="AZ173" s="29">
        <f>IFERROR(VLOOKUP(Table1[[#This Row],[SEG KEY]],'03Nov24_TY   '!$A$1:$J$786,7,FALSE),0)</f>
        <v>471</v>
      </c>
      <c r="BA173" s="29">
        <f>IFERROR(VLOOKUP(Table1[[#This Row],[SEG KEY LY]],'03Nov24_LY    '!$A$1:$J$784,7,FALSE),0)</f>
        <v>551</v>
      </c>
    </row>
    <row r="174" spans="1:53" x14ac:dyDescent="0.25">
      <c r="A174" s="52" t="str">
        <f>Table1[[#This Row],[FROM_CITY]]&amp;Table1[[#This Row],[TO_CITY]]&amp;Table1[[#This Row],[Month]]</f>
        <v>CMBSYDFeb-2025</v>
      </c>
      <c r="B174" s="52" t="str">
        <f>Table1[[#This Row],[FROM_CITY]]&amp;Table1[[#This Row],[TO_CITY]]&amp;Table1[[#This Row],[MonthM_LY]]</f>
        <v>CMBSYDFeb-2024</v>
      </c>
      <c r="C174" s="44" t="s">
        <v>198</v>
      </c>
      <c r="D174" s="2">
        <v>2025</v>
      </c>
      <c r="E174" s="2" t="s">
        <v>197</v>
      </c>
      <c r="F174" t="s">
        <v>10</v>
      </c>
      <c r="G174" s="2" t="s">
        <v>53</v>
      </c>
      <c r="H174" t="s">
        <v>13</v>
      </c>
      <c r="I174">
        <v>2178</v>
      </c>
      <c r="J174">
        <v>1112935.2499999991</v>
      </c>
      <c r="K174" s="29">
        <f>VLOOKUP(Table1[[#This Row],[SEG KEY]],'29Dec24_TY  '!$A$1:$M$786,11,FALSE)</f>
        <v>19066212</v>
      </c>
      <c r="L174" s="29">
        <f>VLOOKUP(Table1[[#This Row],[SEG KEY LY]],'29Dec24_LY'!$A$1:$M$784,11,FALSE)</f>
        <v>23224362</v>
      </c>
      <c r="M174" s="55">
        <f>VLOOKUP(Table1[[#This Row],[SEG KEY]],'29Dec24_TY  '!$A$1:$M$786,12,FALSE)</f>
        <v>5.8372121845702708E-2</v>
      </c>
      <c r="N174" s="55">
        <f>VLOOKUP(Table1[[#This Row],[SEG KEY LY]],'29Dec24_LY'!$A$1:$M$784,12,FALSE)</f>
        <v>5.2288479657697388E-2</v>
      </c>
      <c r="O174" s="29">
        <f>IFERROR(VLOOKUP(Table1[[#This Row],[SEG KEY LY]],'LY AVG FARE ACT'!$A$1:$G$5000,5,FALSE),0)</f>
        <v>4224</v>
      </c>
      <c r="P174" s="29">
        <f>IFERROR(VLOOKUP(Table1[[#This Row],[SEG KEY LY]],'LY AVG FARE ACT'!$A$1:$F$5000,6,FALSE),0)</f>
        <v>2446413.6566543779</v>
      </c>
      <c r="Q174" s="29">
        <f>IFERROR(VLOOKUP(Table1[[#This Row],[SEG KEY LY]],'LY AVG FARE ACT'!$A$1:$G$5000,7,FALSE),0)</f>
        <v>579.16989977613116</v>
      </c>
      <c r="R174" s="47">
        <f>VLOOKUP(Table1[[#This Row],[SEG KEY]],'29Dec24_TY  '!$A$1:$M$786,13,FALSE)</f>
        <v>510.98955463728146</v>
      </c>
      <c r="S174" s="47">
        <f>VLOOKUP(Table1[[#This Row],[SEG KEY LY]],'29Dec24_LY'!$A$1:$M$784,13,FALSE)</f>
        <v>457.73335092348299</v>
      </c>
      <c r="T174" s="29">
        <f>VLOOKUP(Table1[[#This Row],[SEG KEY]],'22Dec24_TY '!$A$1:$M$786,13,FALSE)</f>
        <v>521.0406345044571</v>
      </c>
      <c r="U174" s="29">
        <f>VLOOKUP(Table1[[#This Row],[SEG KEY LY]],'22Dec24_LY '!$A$2:$M$784,13,FALSE)</f>
        <v>458.55758340113914</v>
      </c>
      <c r="V174" s="29">
        <f>VLOOKUP(Table1[[#This Row],[SEG KEY]],'15Dec24_TY'!$A$1:$M$786,13,FALSE)</f>
        <v>523.12074204946975</v>
      </c>
      <c r="W174" s="29">
        <f>VLOOKUP(Table1[[#This Row],[SEG KEY LY]],'15Dec24_LY'!$A$1:$M$784,13,FALSE)</f>
        <v>453.65484957341721</v>
      </c>
      <c r="X174" s="29">
        <f>VLOOKUP(Table1[[#This Row],[SEG KEY]],'08Dec24_TY'!$A$1:$M$786,13,FALSE)</f>
        <v>526.58659180977497</v>
      </c>
      <c r="Y174" s="29">
        <f>VLOOKUP(Table1[[#This Row],[SEG KEY LY]],'08Dec24_LY'!$A$1:$M$784,13,FALSE)</f>
        <v>452.95287281795498</v>
      </c>
      <c r="Z174" s="29">
        <f>VLOOKUP(Table1[[#This Row],[SEG KEY]],'01Dec24_TY'!$A$1:$M$786,13,FALSE)</f>
        <v>535.37955505279001</v>
      </c>
      <c r="AA174" s="29">
        <f>VLOOKUP(Table1[[#This Row],[SEG KEY LY]],'01Dec24_LY'!$A$1:$M$784,13,FALSE)</f>
        <v>457.28743402582802</v>
      </c>
      <c r="AB174" s="29">
        <f>VLOOKUP(Table1[[#This Row],[SEG KEY]],'24Nov24_TY'!$A$1:$M$786,13,FALSE)</f>
        <v>546.83365832614345</v>
      </c>
      <c r="AC174" s="29">
        <f>VLOOKUP(Table1[[#This Row],[SEG KEY LY]],'24Nov24_LY'!$A$1:$M$784,13,FALSE)</f>
        <v>461.66470101781175</v>
      </c>
      <c r="AD174" s="29">
        <f>VLOOKUP(Table1[[#This Row],[SEG KEY]],'17Nov24_TY'!$A$1:$M$786,13,FALSE)</f>
        <v>551.13259615384618</v>
      </c>
      <c r="AE174" s="29">
        <f>VLOOKUP(Table1[[#This Row],[SEG KEY LY]],'17Nov24_LY'!$A$1:$M$784,13,FALSE)</f>
        <v>461.99630524861885</v>
      </c>
      <c r="AF174" s="29">
        <f>VLOOKUP(Table1[[#This Row],[SEG KEY]],'10Nov24_TY   '!$A$1:$M$786,13,FALSE)</f>
        <v>555.04096234309611</v>
      </c>
      <c r="AG174" s="29">
        <f>VLOOKUP(Table1[[#This Row],[SEG KEY LY]],'10Nov24_LY   '!$A$1:$M$784,13,FALSE)</f>
        <v>463.85716654650315</v>
      </c>
      <c r="AH174" s="29">
        <f>IFERROR(VLOOKUP(Table1[[#This Row],[SEG KEY]],'03Nov24_TY   '!A302:M1087,13,FALSE),0)</f>
        <v>551.51202882483381</v>
      </c>
      <c r="AI174" s="29">
        <f>IFERROR(VLOOKUP(Table1[[#This Row],[SEG KEY LY]],'03Nov24_LY    '!$A$1:$M$784,13,FALSE),0)</f>
        <v>467.70488012374324</v>
      </c>
      <c r="AJ174" s="47">
        <f>VLOOKUP(Table1[[#This Row],[SEG KEY]],'29Dec24_TY  '!$A$1:$M$786,7,FALSE)</f>
        <v>2178</v>
      </c>
      <c r="AK174" s="47">
        <f>VLOOKUP(Table1[[#This Row],[SEG KEY LY]],'29Dec24_LY'!$A$1:$M$784,7,FALSE)</f>
        <v>2653</v>
      </c>
      <c r="AL174" s="29">
        <f>VLOOKUP(Table1[[#This Row],[SEG KEY]],'22Dec24_TY '!$A$1:$M$786,7,FALSE)</f>
        <v>1907</v>
      </c>
      <c r="AM174" s="29">
        <f>VLOOKUP(Table1[[#This Row],[SEG KEY LY]],'22Dec24_LY '!$A$1:$M$486,7,FALSE)</f>
        <v>2458</v>
      </c>
      <c r="AN174" s="29">
        <f>VLOOKUP(Table1[[#This Row],[SEG KEY]],'15Dec24_TY'!$A$1:$M$786,7,FALSE)</f>
        <v>1698</v>
      </c>
      <c r="AO174" s="29">
        <f>VLOOKUP(Table1[[#This Row],[SEG KEY LY]],'15Dec24_LY'!$A$1:$M$784,7,FALSE)</f>
        <v>2227</v>
      </c>
      <c r="AP174" s="29">
        <f>VLOOKUP(Table1[[#This Row],[SEG KEY]],'08Dec24_TY'!$A$1:$M$786,7,FALSE)</f>
        <v>1514</v>
      </c>
      <c r="AQ174" s="29">
        <f>VLOOKUP(Table1[[#This Row],[SEG KEY LY]],'08Dec24_LY'!$A$1:$M$784,7,FALSE)</f>
        <v>2005</v>
      </c>
      <c r="AR174" s="29">
        <f>VLOOKUP(Table1[[#This Row],[SEG KEY]],'01Dec24_TY'!$A$1:$M$786,7,FALSE)</f>
        <v>1326</v>
      </c>
      <c r="AS174" s="29">
        <f>VLOOKUP(Table1[[#This Row],[SEG KEY LY]],'01Dec24_LY'!$A$1:$M$784,7,FALSE)</f>
        <v>1781</v>
      </c>
      <c r="AT174" s="29">
        <f>VLOOKUP(Table1[[#This Row],[SEG KEY]],'24Nov24_TY'!$A$1:$M$786,7,FALSE)</f>
        <v>1159</v>
      </c>
      <c r="AU174" s="29">
        <f>VLOOKUP(Table1[[#This Row],[SEG KEY LY]],'24Nov24_LY'!$A$1:$M$784,7,FALSE)</f>
        <v>1572</v>
      </c>
      <c r="AV174" s="29">
        <f>VLOOKUP(Table1[[#This Row],[SEG KEY]],'17Nov24_TY'!$A$1:$M$786,7,FALSE)</f>
        <v>1040</v>
      </c>
      <c r="AW174" s="29">
        <f>VLOOKUP(Table1[[#This Row],[SEG KEY LY]],'17Nov24_LY'!$A$1:$M$784,7,FALSE)</f>
        <v>1448</v>
      </c>
      <c r="AX174" s="29">
        <f>VLOOKUP(Table1[[#This Row],[SEG KEY]],'10Nov24_TY   '!$A$1:$K$786,7,FALSE)</f>
        <v>956</v>
      </c>
      <c r="AY174" s="29">
        <f>VLOOKUP(Table1[[#This Row],[SEG KEY LY]],'10Nov24_LY   '!$A$1:$J$784,7,FALSE)</f>
        <v>1387</v>
      </c>
      <c r="AZ174" s="29">
        <f>IFERROR(VLOOKUP(Table1[[#This Row],[SEG KEY]],'03Nov24_TY   '!$A$1:$J$786,7,FALSE),0)</f>
        <v>902</v>
      </c>
      <c r="BA174" s="29">
        <f>IFERROR(VLOOKUP(Table1[[#This Row],[SEG KEY LY]],'03Nov24_LY    '!$A$1:$J$784,7,FALSE),0)</f>
        <v>1293</v>
      </c>
    </row>
    <row r="175" spans="1:53" x14ac:dyDescent="0.25">
      <c r="A175" s="52" t="str">
        <f>Table1[[#This Row],[FROM_CITY]]&amp;Table1[[#This Row],[TO_CITY]]&amp;Table1[[#This Row],[Month]]</f>
        <v>CMBTRVFeb-2025</v>
      </c>
      <c r="B175" s="52" t="str">
        <f>Table1[[#This Row],[FROM_CITY]]&amp;Table1[[#This Row],[TO_CITY]]&amp;Table1[[#This Row],[MonthM_LY]]</f>
        <v>CMBTRVFeb-2024</v>
      </c>
      <c r="C175" s="44" t="s">
        <v>198</v>
      </c>
      <c r="D175" s="2">
        <v>2025</v>
      </c>
      <c r="E175" s="2" t="s">
        <v>197</v>
      </c>
      <c r="F175" t="s">
        <v>10</v>
      </c>
      <c r="G175" s="2" t="s">
        <v>43</v>
      </c>
      <c r="H175" t="s">
        <v>15</v>
      </c>
      <c r="I175">
        <v>53</v>
      </c>
      <c r="J175">
        <v>3438.7499999999995</v>
      </c>
      <c r="K175" s="29">
        <f>VLOOKUP(Table1[[#This Row],[SEG KEY]],'29Dec24_TY  '!$A$1:$M$786,11,FALSE)</f>
        <v>19398</v>
      </c>
      <c r="L175" s="29">
        <f>VLOOKUP(Table1[[#This Row],[SEG KEY LY]],'29Dec24_LY'!$A$1:$M$784,11,FALSE)</f>
        <v>70272</v>
      </c>
      <c r="M175" s="55">
        <f>VLOOKUP(Table1[[#This Row],[SEG KEY]],'29Dec24_TY  '!$A$1:$M$786,12,FALSE)</f>
        <v>0.17727343025054126</v>
      </c>
      <c r="N175" s="55">
        <f>VLOOKUP(Table1[[#This Row],[SEG KEY LY]],'29Dec24_LY'!$A$1:$M$784,12,FALSE)</f>
        <v>0.21122922358834256</v>
      </c>
      <c r="O175" s="29">
        <f>IFERROR(VLOOKUP(Table1[[#This Row],[SEG KEY LY]],'LY AVG FARE ACT'!$A$1:$G$5000,5,FALSE),0)</f>
        <v>1726</v>
      </c>
      <c r="P175" s="29">
        <f>IFERROR(VLOOKUP(Table1[[#This Row],[SEG KEY LY]],'LY AVG FARE ACT'!$A$1:$F$5000,6,FALSE),0)</f>
        <v>82729.053261130335</v>
      </c>
      <c r="Q175" s="29">
        <f>IFERROR(VLOOKUP(Table1[[#This Row],[SEG KEY LY]],'LY AVG FARE ACT'!$A$1:$G$5000,7,FALSE),0)</f>
        <v>47.931085319310739</v>
      </c>
      <c r="R175" s="47">
        <f>VLOOKUP(Table1[[#This Row],[SEG KEY]],'29Dec24_TY  '!$A$1:$M$786,13,FALSE)</f>
        <v>64.882075471698101</v>
      </c>
      <c r="S175" s="47">
        <f>VLOOKUP(Table1[[#This Row],[SEG KEY LY]],'29Dec24_LY'!$A$1:$M$784,13,FALSE)</f>
        <v>77.309895833333385</v>
      </c>
      <c r="T175" s="29">
        <f>VLOOKUP(Table1[[#This Row],[SEG KEY]],'22Dec24_TY '!$A$1:$M$786,13,FALSE)</f>
        <v>65.424999999999997</v>
      </c>
      <c r="U175" s="29">
        <f>VLOOKUP(Table1[[#This Row],[SEG KEY LY]],'22Dec24_LY '!$A$2:$M$784,13,FALSE)</f>
        <v>83.433821656050966</v>
      </c>
      <c r="V175" s="29">
        <f>VLOOKUP(Table1[[#This Row],[SEG KEY]],'15Dec24_TY'!$A$1:$M$786,13,FALSE)</f>
        <v>69.16214285714284</v>
      </c>
      <c r="W175" s="29">
        <f>VLOOKUP(Table1[[#This Row],[SEG KEY LY]],'15Dec24_LY'!$A$1:$M$784,13,FALSE)</f>
        <v>92.447422680412387</v>
      </c>
      <c r="X175" s="29">
        <f>VLOOKUP(Table1[[#This Row],[SEG KEY]],'08Dec24_TY'!$A$1:$M$786,13,FALSE)</f>
        <v>68.757297297297285</v>
      </c>
      <c r="Y175" s="29">
        <f>VLOOKUP(Table1[[#This Row],[SEG KEY LY]],'08Dec24_LY'!$A$1:$M$784,13,FALSE)</f>
        <v>89.387236842105253</v>
      </c>
      <c r="Z175" s="29">
        <f>VLOOKUP(Table1[[#This Row],[SEG KEY]],'01Dec24_TY'!$A$1:$M$786,13,FALSE)</f>
        <v>68.441290322580628</v>
      </c>
      <c r="AA175" s="29">
        <f>VLOOKUP(Table1[[#This Row],[SEG KEY LY]],'01Dec24_LY'!$A$1:$M$784,13,FALSE)</f>
        <v>92.994745762711872</v>
      </c>
      <c r="AB175" s="29">
        <f>VLOOKUP(Table1[[#This Row],[SEG KEY]],'24Nov24_TY'!$A$1:$M$786,13,FALSE)</f>
        <v>55.731052631578955</v>
      </c>
      <c r="AC175" s="29">
        <f>VLOOKUP(Table1[[#This Row],[SEG KEY LY]],'24Nov24_LY'!$A$1:$M$784,13,FALSE)</f>
        <v>96.679555555555552</v>
      </c>
      <c r="AD175" s="29">
        <f>VLOOKUP(Table1[[#This Row],[SEG KEY]],'17Nov24_TY'!$A$1:$M$786,13,FALSE)</f>
        <v>54.927058823529421</v>
      </c>
      <c r="AE175" s="29">
        <f>VLOOKUP(Table1[[#This Row],[SEG KEY LY]],'17Nov24_LY'!$A$1:$M$784,13,FALSE)</f>
        <v>92.651463414634151</v>
      </c>
      <c r="AF175" s="29">
        <f>VLOOKUP(Table1[[#This Row],[SEG KEY]],'10Nov24_TY   '!$A$1:$M$786,13,FALSE)</f>
        <v>52.772307692307699</v>
      </c>
      <c r="AG175" s="29">
        <f>VLOOKUP(Table1[[#This Row],[SEG KEY LY]],'10Nov24_LY   '!$A$1:$M$784,13,FALSE)</f>
        <v>89.650769230769228</v>
      </c>
      <c r="AH175" s="29">
        <f>IFERROR(VLOOKUP(Table1[[#This Row],[SEG KEY]],'03Nov24_TY   '!A303:M1088,13,FALSE),0)</f>
        <v>42.39</v>
      </c>
      <c r="AI175" s="29">
        <f>IFERROR(VLOOKUP(Table1[[#This Row],[SEG KEY LY]],'03Nov24_LY    '!$A$1:$M$784,13,FALSE),0)</f>
        <v>89.237567567567581</v>
      </c>
      <c r="AJ175" s="47">
        <f>VLOOKUP(Table1[[#This Row],[SEG KEY]],'29Dec24_TY  '!$A$1:$M$786,7,FALSE)</f>
        <v>53</v>
      </c>
      <c r="AK175" s="47">
        <f>VLOOKUP(Table1[[#This Row],[SEG KEY LY]],'29Dec24_LY'!$A$1:$M$784,7,FALSE)</f>
        <v>192</v>
      </c>
      <c r="AL175" s="29">
        <f>VLOOKUP(Table1[[#This Row],[SEG KEY]],'22Dec24_TY '!$A$1:$M$786,7,FALSE)</f>
        <v>48</v>
      </c>
      <c r="AM175" s="29">
        <f>VLOOKUP(Table1[[#This Row],[SEG KEY LY]],'22Dec24_LY '!$A$1:$M$486,7,FALSE)</f>
        <v>157</v>
      </c>
      <c r="AN175" s="29">
        <f>VLOOKUP(Table1[[#This Row],[SEG KEY]],'15Dec24_TY'!$A$1:$M$786,7,FALSE)</f>
        <v>42</v>
      </c>
      <c r="AO175" s="29">
        <f>VLOOKUP(Table1[[#This Row],[SEG KEY LY]],'15Dec24_LY'!$A$1:$M$784,7,FALSE)</f>
        <v>97</v>
      </c>
      <c r="AP175" s="29">
        <f>VLOOKUP(Table1[[#This Row],[SEG KEY]],'08Dec24_TY'!$A$1:$M$786,7,FALSE)</f>
        <v>37</v>
      </c>
      <c r="AQ175" s="29">
        <f>VLOOKUP(Table1[[#This Row],[SEG KEY LY]],'08Dec24_LY'!$A$1:$M$784,7,FALSE)</f>
        <v>76</v>
      </c>
      <c r="AR175" s="29">
        <f>VLOOKUP(Table1[[#This Row],[SEG KEY]],'01Dec24_TY'!$A$1:$M$786,7,FALSE)</f>
        <v>31</v>
      </c>
      <c r="AS175" s="29">
        <f>VLOOKUP(Table1[[#This Row],[SEG KEY LY]],'01Dec24_LY'!$A$1:$M$784,7,FALSE)</f>
        <v>59</v>
      </c>
      <c r="AT175" s="29">
        <f>VLOOKUP(Table1[[#This Row],[SEG KEY]],'24Nov24_TY'!$A$1:$M$786,7,FALSE)</f>
        <v>19</v>
      </c>
      <c r="AU175" s="29">
        <f>VLOOKUP(Table1[[#This Row],[SEG KEY LY]],'24Nov24_LY'!$A$1:$M$784,7,FALSE)</f>
        <v>45</v>
      </c>
      <c r="AV175" s="29">
        <f>VLOOKUP(Table1[[#This Row],[SEG KEY]],'17Nov24_TY'!$A$1:$M$786,7,FALSE)</f>
        <v>17</v>
      </c>
      <c r="AW175" s="29">
        <f>VLOOKUP(Table1[[#This Row],[SEG KEY LY]],'17Nov24_LY'!$A$1:$M$784,7,FALSE)</f>
        <v>41</v>
      </c>
      <c r="AX175" s="29">
        <f>VLOOKUP(Table1[[#This Row],[SEG KEY]],'10Nov24_TY   '!$A$1:$K$786,7,FALSE)</f>
        <v>13</v>
      </c>
      <c r="AY175" s="29">
        <f>VLOOKUP(Table1[[#This Row],[SEG KEY LY]],'10Nov24_LY   '!$A$1:$J$784,7,FALSE)</f>
        <v>39</v>
      </c>
      <c r="AZ175" s="29">
        <f>IFERROR(VLOOKUP(Table1[[#This Row],[SEG KEY]],'03Nov24_TY   '!$A$1:$J$786,7,FALSE),0)</f>
        <v>7</v>
      </c>
      <c r="BA175" s="29">
        <f>IFERROR(VLOOKUP(Table1[[#This Row],[SEG KEY LY]],'03Nov24_LY    '!$A$1:$J$784,7,FALSE),0)</f>
        <v>37</v>
      </c>
    </row>
    <row r="176" spans="1:53" x14ac:dyDescent="0.25">
      <c r="A176" s="52" t="str">
        <f>Table1[[#This Row],[FROM_CITY]]&amp;Table1[[#This Row],[TO_CITY]]&amp;Table1[[#This Row],[Month]]</f>
        <v>CMBTRZFeb-2025</v>
      </c>
      <c r="B176" s="52" t="str">
        <f>Table1[[#This Row],[FROM_CITY]]&amp;Table1[[#This Row],[TO_CITY]]&amp;Table1[[#This Row],[MonthM_LY]]</f>
        <v>CMBTRZFeb-2024</v>
      </c>
      <c r="C176" s="44" t="s">
        <v>198</v>
      </c>
      <c r="D176" s="2">
        <v>2025</v>
      </c>
      <c r="E176" s="2" t="s">
        <v>197</v>
      </c>
      <c r="F176" t="s">
        <v>10</v>
      </c>
      <c r="G176" s="2" t="s">
        <v>44</v>
      </c>
      <c r="H176" t="s">
        <v>15</v>
      </c>
      <c r="I176">
        <v>257</v>
      </c>
      <c r="J176">
        <v>13250.249999999998</v>
      </c>
      <c r="K176" s="29">
        <f>VLOOKUP(Table1[[#This Row],[SEG KEY]],'29Dec24_TY  '!$A$1:$M$786,11,FALSE)</f>
        <v>113851</v>
      </c>
      <c r="L176" s="29">
        <f>VLOOKUP(Table1[[#This Row],[SEG KEY LY]],'29Dec24_LY'!$A$1:$M$784,11,FALSE)</f>
        <v>108978</v>
      </c>
      <c r="M176" s="55">
        <f>VLOOKUP(Table1[[#This Row],[SEG KEY]],'29Dec24_TY  '!$A$1:$M$786,12,FALSE)</f>
        <v>0.11638237696638587</v>
      </c>
      <c r="N176" s="55">
        <f>VLOOKUP(Table1[[#This Row],[SEG KEY LY]],'29Dec24_LY'!$A$1:$M$784,12,FALSE)</f>
        <v>0.13403255702985925</v>
      </c>
      <c r="O176" s="29">
        <f>IFERROR(VLOOKUP(Table1[[#This Row],[SEG KEY LY]],'LY AVG FARE ACT'!$A$1:$G$5000,5,FALSE),0)</f>
        <v>2469</v>
      </c>
      <c r="P176" s="29">
        <f>IFERROR(VLOOKUP(Table1[[#This Row],[SEG KEY LY]],'LY AVG FARE ACT'!$A$1:$F$5000,6,FALSE),0)</f>
        <v>162371.04357102685</v>
      </c>
      <c r="Q176" s="29">
        <f>IFERROR(VLOOKUP(Table1[[#This Row],[SEG KEY LY]],'LY AVG FARE ACT'!$A$1:$G$5000,7,FALSE),0)</f>
        <v>65.763889660197179</v>
      </c>
      <c r="R176" s="47">
        <f>VLOOKUP(Table1[[#This Row],[SEG KEY]],'29Dec24_TY  '!$A$1:$M$786,13,FALSE)</f>
        <v>51.557392996108945</v>
      </c>
      <c r="S176" s="47">
        <f>VLOOKUP(Table1[[#This Row],[SEG KEY LY]],'29Dec24_LY'!$A$1:$M$784,13,FALSE)</f>
        <v>59.376422764227648</v>
      </c>
      <c r="T176" s="29">
        <f>VLOOKUP(Table1[[#This Row],[SEG KEY]],'22Dec24_TY '!$A$1:$M$786,13,FALSE)</f>
        <v>53.768202764976955</v>
      </c>
      <c r="U176" s="29">
        <f>VLOOKUP(Table1[[#This Row],[SEG KEY LY]],'22Dec24_LY '!$A$2:$M$784,13,FALSE)</f>
        <v>52.54821428571428</v>
      </c>
      <c r="V176" s="29">
        <f>VLOOKUP(Table1[[#This Row],[SEG KEY]],'15Dec24_TY'!$A$1:$M$786,13,FALSE)</f>
        <v>55.856647727272737</v>
      </c>
      <c r="W176" s="29">
        <f>VLOOKUP(Table1[[#This Row],[SEG KEY LY]],'15Dec24_LY'!$A$1:$M$784,13,FALSE)</f>
        <v>49.804207317073164</v>
      </c>
      <c r="X176" s="29">
        <f>VLOOKUP(Table1[[#This Row],[SEG KEY]],'08Dec24_TY'!$A$1:$M$786,13,FALSE)</f>
        <v>58.393333333333345</v>
      </c>
      <c r="Y176" s="29">
        <f>VLOOKUP(Table1[[#This Row],[SEG KEY LY]],'08Dec24_LY'!$A$1:$M$784,13,FALSE)</f>
        <v>50.004751773049641</v>
      </c>
      <c r="Z176" s="29">
        <f>VLOOKUP(Table1[[#This Row],[SEG KEY]],'01Dec24_TY'!$A$1:$M$786,13,FALSE)</f>
        <v>63.343949579831943</v>
      </c>
      <c r="AA176" s="29">
        <f>VLOOKUP(Table1[[#This Row],[SEG KEY LY]],'01Dec24_LY'!$A$1:$M$784,13,FALSE)</f>
        <v>49.949682539682534</v>
      </c>
      <c r="AB176" s="29">
        <f>VLOOKUP(Table1[[#This Row],[SEG KEY]],'24Nov24_TY'!$A$1:$M$786,13,FALSE)</f>
        <v>61.904842105263157</v>
      </c>
      <c r="AC176" s="29">
        <f>VLOOKUP(Table1[[#This Row],[SEG KEY LY]],'24Nov24_LY'!$A$1:$M$784,13,FALSE)</f>
        <v>42.031460674157309</v>
      </c>
      <c r="AD176" s="29">
        <f>VLOOKUP(Table1[[#This Row],[SEG KEY]],'17Nov24_TY'!$A$1:$M$786,13,FALSE)</f>
        <v>59.194647887323939</v>
      </c>
      <c r="AE176" s="29">
        <f>VLOOKUP(Table1[[#This Row],[SEG KEY LY]],'17Nov24_LY'!$A$1:$M$784,13,FALSE)</f>
        <v>40.431232876712336</v>
      </c>
      <c r="AF176" s="29">
        <f>VLOOKUP(Table1[[#This Row],[SEG KEY]],'10Nov24_TY   '!$A$1:$M$786,13,FALSE)</f>
        <v>65.229137931034487</v>
      </c>
      <c r="AG176" s="29">
        <f>VLOOKUP(Table1[[#This Row],[SEG KEY LY]],'10Nov24_LY   '!$A$1:$M$784,13,FALSE)</f>
        <v>40.367761194029846</v>
      </c>
      <c r="AH176" s="29">
        <f>IFERROR(VLOOKUP(Table1[[#This Row],[SEG KEY]],'03Nov24_TY   '!A304:M1089,13,FALSE),0)</f>
        <v>67.40140000000001</v>
      </c>
      <c r="AI176" s="29">
        <f>IFERROR(VLOOKUP(Table1[[#This Row],[SEG KEY LY]],'03Nov24_LY    '!$A$1:$M$784,13,FALSE),0)</f>
        <v>43.258181818181825</v>
      </c>
      <c r="AJ176" s="47">
        <f>VLOOKUP(Table1[[#This Row],[SEG KEY]],'29Dec24_TY  '!$A$1:$M$786,7,FALSE)</f>
        <v>257</v>
      </c>
      <c r="AK176" s="47">
        <f>VLOOKUP(Table1[[#This Row],[SEG KEY LY]],'29Dec24_LY'!$A$1:$M$784,7,FALSE)</f>
        <v>246</v>
      </c>
      <c r="AL176" s="29">
        <f>VLOOKUP(Table1[[#This Row],[SEG KEY]],'22Dec24_TY '!$A$1:$M$786,7,FALSE)</f>
        <v>217</v>
      </c>
      <c r="AM176" s="29">
        <f>VLOOKUP(Table1[[#This Row],[SEG KEY LY]],'22Dec24_LY '!$A$1:$M$486,7,FALSE)</f>
        <v>196</v>
      </c>
      <c r="AN176" s="29">
        <f>VLOOKUP(Table1[[#This Row],[SEG KEY]],'15Dec24_TY'!$A$1:$M$786,7,FALSE)</f>
        <v>176</v>
      </c>
      <c r="AO176" s="29">
        <f>VLOOKUP(Table1[[#This Row],[SEG KEY LY]],'15Dec24_LY'!$A$1:$M$784,7,FALSE)</f>
        <v>164</v>
      </c>
      <c r="AP176" s="29">
        <f>VLOOKUP(Table1[[#This Row],[SEG KEY]],'08Dec24_TY'!$A$1:$M$786,7,FALSE)</f>
        <v>153</v>
      </c>
      <c r="AQ176" s="29">
        <f>VLOOKUP(Table1[[#This Row],[SEG KEY LY]],'08Dec24_LY'!$A$1:$M$784,7,FALSE)</f>
        <v>141</v>
      </c>
      <c r="AR176" s="29">
        <f>VLOOKUP(Table1[[#This Row],[SEG KEY]],'01Dec24_TY'!$A$1:$M$786,7,FALSE)</f>
        <v>119</v>
      </c>
      <c r="AS176" s="29">
        <f>VLOOKUP(Table1[[#This Row],[SEG KEY LY]],'01Dec24_LY'!$A$1:$M$784,7,FALSE)</f>
        <v>126</v>
      </c>
      <c r="AT176" s="29">
        <f>VLOOKUP(Table1[[#This Row],[SEG KEY]],'24Nov24_TY'!$A$1:$M$786,7,FALSE)</f>
        <v>95</v>
      </c>
      <c r="AU176" s="29">
        <f>VLOOKUP(Table1[[#This Row],[SEG KEY LY]],'24Nov24_LY'!$A$1:$M$784,7,FALSE)</f>
        <v>89</v>
      </c>
      <c r="AV176" s="29">
        <f>VLOOKUP(Table1[[#This Row],[SEG KEY]],'17Nov24_TY'!$A$1:$M$786,7,FALSE)</f>
        <v>71</v>
      </c>
      <c r="AW176" s="29">
        <f>VLOOKUP(Table1[[#This Row],[SEG KEY LY]],'17Nov24_LY'!$A$1:$M$784,7,FALSE)</f>
        <v>73</v>
      </c>
      <c r="AX176" s="29">
        <f>VLOOKUP(Table1[[#This Row],[SEG KEY]],'10Nov24_TY   '!$A$1:$K$786,7,FALSE)</f>
        <v>58</v>
      </c>
      <c r="AY176" s="29">
        <f>VLOOKUP(Table1[[#This Row],[SEG KEY LY]],'10Nov24_LY   '!$A$1:$J$784,7,FALSE)</f>
        <v>67</v>
      </c>
      <c r="AZ176" s="29">
        <f>IFERROR(VLOOKUP(Table1[[#This Row],[SEG KEY]],'03Nov24_TY   '!$A$1:$J$786,7,FALSE),0)</f>
        <v>50</v>
      </c>
      <c r="BA176" s="29">
        <f>IFERROR(VLOOKUP(Table1[[#This Row],[SEG KEY LY]],'03Nov24_LY    '!$A$1:$J$784,7,FALSE),0)</f>
        <v>55</v>
      </c>
    </row>
    <row r="177" spans="1:53" x14ac:dyDescent="0.25">
      <c r="A177" s="52" t="str">
        <f>Table1[[#This Row],[FROM_CITY]]&amp;Table1[[#This Row],[TO_CITY]]&amp;Table1[[#This Row],[Month]]</f>
        <v>COKCMBFeb-2025</v>
      </c>
      <c r="B177" s="52" t="str">
        <f>Table1[[#This Row],[FROM_CITY]]&amp;Table1[[#This Row],[TO_CITY]]&amp;Table1[[#This Row],[MonthM_LY]]</f>
        <v>COKCMBFeb-2024</v>
      </c>
      <c r="C177" s="44" t="s">
        <v>198</v>
      </c>
      <c r="D177" s="2">
        <v>2025</v>
      </c>
      <c r="E177" s="2" t="s">
        <v>197</v>
      </c>
      <c r="F177" t="s">
        <v>21</v>
      </c>
      <c r="G177" s="2" t="s">
        <v>10</v>
      </c>
      <c r="H177" t="s">
        <v>15</v>
      </c>
      <c r="I177">
        <v>778</v>
      </c>
      <c r="J177">
        <v>72921.51999999999</v>
      </c>
      <c r="K177" s="29">
        <f>VLOOKUP(Table1[[#This Row],[SEG KEY]],'29Dec24_TY  '!$A$1:$M$786,11,FALSE)</f>
        <v>402226</v>
      </c>
      <c r="L177" s="29">
        <f>VLOOKUP(Table1[[#This Row],[SEG KEY LY]],'29Dec24_LY'!$A$1:$M$784,11,FALSE)</f>
        <v>520102</v>
      </c>
      <c r="M177" s="55">
        <f>VLOOKUP(Table1[[#This Row],[SEG KEY]],'29Dec24_TY  '!$A$1:$M$786,12,FALSE)</f>
        <v>0.18129489391536099</v>
      </c>
      <c r="N177" s="55">
        <f>VLOOKUP(Table1[[#This Row],[SEG KEY LY]],'29Dec24_LY'!$A$1:$M$784,12,FALSE)</f>
        <v>0.14859179545550685</v>
      </c>
      <c r="O177" s="29">
        <f>IFERROR(VLOOKUP(Table1[[#This Row],[SEG KEY LY]],'LY AVG FARE ACT'!$A$1:$G$5000,5,FALSE),0)</f>
        <v>3280</v>
      </c>
      <c r="P177" s="29">
        <f>IFERROR(VLOOKUP(Table1[[#This Row],[SEG KEY LY]],'LY AVG FARE ACT'!$A$1:$F$5000,6,FALSE),0)</f>
        <v>287995.46980723849</v>
      </c>
      <c r="Q177" s="29">
        <f>IFERROR(VLOOKUP(Table1[[#This Row],[SEG KEY LY]],'LY AVG FARE ACT'!$A$1:$G$5000,7,FALSE),0)</f>
        <v>87.803496892450767</v>
      </c>
      <c r="R177" s="47">
        <f>VLOOKUP(Table1[[#This Row],[SEG KEY]],'29Dec24_TY  '!$A$1:$M$786,13,FALSE)</f>
        <v>93.729460154241636</v>
      </c>
      <c r="S177" s="47">
        <f>VLOOKUP(Table1[[#This Row],[SEG KEY LY]],'29Dec24_LY'!$A$1:$M$784,13,FALSE)</f>
        <v>76.821958250497048</v>
      </c>
      <c r="T177" s="29">
        <f>VLOOKUP(Table1[[#This Row],[SEG KEY]],'22Dec24_TY '!$A$1:$M$786,13,FALSE)</f>
        <v>95.176557610241787</v>
      </c>
      <c r="U177" s="29">
        <f>VLOOKUP(Table1[[#This Row],[SEG KEY LY]],'22Dec24_LY '!$A$2:$M$784,13,FALSE)</f>
        <v>76.521329729729743</v>
      </c>
      <c r="V177" s="29">
        <f>VLOOKUP(Table1[[#This Row],[SEG KEY]],'15Dec24_TY'!$A$1:$M$786,13,FALSE)</f>
        <v>95.259163987138251</v>
      </c>
      <c r="W177" s="29">
        <f>VLOOKUP(Table1[[#This Row],[SEG KEY LY]],'15Dec24_LY'!$A$1:$M$784,13,FALSE)</f>
        <v>75.580864345738306</v>
      </c>
      <c r="X177" s="29">
        <f>VLOOKUP(Table1[[#This Row],[SEG KEY]],'08Dec24_TY'!$A$1:$M$786,13,FALSE)</f>
        <v>98.733041749502931</v>
      </c>
      <c r="Y177" s="29">
        <f>VLOOKUP(Table1[[#This Row],[SEG KEY LY]],'08Dec24_LY'!$A$1:$M$784,13,FALSE)</f>
        <v>75.398543956043966</v>
      </c>
      <c r="Z177" s="29">
        <f>VLOOKUP(Table1[[#This Row],[SEG KEY]],'01Dec24_TY'!$A$1:$M$786,13,FALSE)</f>
        <v>102.3477853881278</v>
      </c>
      <c r="AA177" s="29">
        <f>VLOOKUP(Table1[[#This Row],[SEG KEY LY]],'01Dec24_LY'!$A$1:$M$784,13,FALSE)</f>
        <v>75.02006482982172</v>
      </c>
      <c r="AB177" s="29">
        <f>VLOOKUP(Table1[[#This Row],[SEG KEY]],'24Nov24_TY'!$A$1:$M$786,13,FALSE)</f>
        <v>102.10110294117646</v>
      </c>
      <c r="AC177" s="29">
        <f>VLOOKUP(Table1[[#This Row],[SEG KEY LY]],'24Nov24_LY'!$A$1:$M$784,13,FALSE)</f>
        <v>73.874032846715338</v>
      </c>
      <c r="AD177" s="29">
        <f>VLOOKUP(Table1[[#This Row],[SEG KEY]],'17Nov24_TY'!$A$1:$M$786,13,FALSE)</f>
        <v>104.21218836565095</v>
      </c>
      <c r="AE177" s="29">
        <f>VLOOKUP(Table1[[#This Row],[SEG KEY LY]],'17Nov24_LY'!$A$1:$M$784,13,FALSE)</f>
        <v>73.582066929133831</v>
      </c>
      <c r="AF177" s="29">
        <f>VLOOKUP(Table1[[#This Row],[SEG KEY]],'10Nov24_TY   '!$A$1:$M$786,13,FALSE)</f>
        <v>105.92189542483662</v>
      </c>
      <c r="AG177" s="29">
        <f>VLOOKUP(Table1[[#This Row],[SEG KEY LY]],'10Nov24_LY   '!$A$1:$M$784,13,FALSE)</f>
        <v>75.597477678571408</v>
      </c>
      <c r="AH177" s="29">
        <f>IFERROR(VLOOKUP(Table1[[#This Row],[SEG KEY]],'03Nov24_TY   '!A305:M1090,13,FALSE),0)</f>
        <v>108.99939393939394</v>
      </c>
      <c r="AI177" s="29">
        <f>IFERROR(VLOOKUP(Table1[[#This Row],[SEG KEY LY]],'03Nov24_LY    '!$A$1:$M$784,13,FALSE),0)</f>
        <v>77.664436090225522</v>
      </c>
      <c r="AJ177" s="47">
        <f>VLOOKUP(Table1[[#This Row],[SEG KEY]],'29Dec24_TY  '!$A$1:$M$786,7,FALSE)</f>
        <v>778</v>
      </c>
      <c r="AK177" s="47">
        <f>VLOOKUP(Table1[[#This Row],[SEG KEY LY]],'29Dec24_LY'!$A$1:$M$784,7,FALSE)</f>
        <v>1006</v>
      </c>
      <c r="AL177" s="29">
        <f>VLOOKUP(Table1[[#This Row],[SEG KEY]],'22Dec24_TY '!$A$1:$M$786,7,FALSE)</f>
        <v>703</v>
      </c>
      <c r="AM177" s="29">
        <f>VLOOKUP(Table1[[#This Row],[SEG KEY LY]],'22Dec24_LY '!$A$1:$M$486,7,FALSE)</f>
        <v>925</v>
      </c>
      <c r="AN177" s="29">
        <f>VLOOKUP(Table1[[#This Row],[SEG KEY]],'15Dec24_TY'!$A$1:$M$786,7,FALSE)</f>
        <v>622</v>
      </c>
      <c r="AO177" s="29">
        <f>VLOOKUP(Table1[[#This Row],[SEG KEY LY]],'15Dec24_LY'!$A$1:$M$784,7,FALSE)</f>
        <v>833</v>
      </c>
      <c r="AP177" s="29">
        <f>VLOOKUP(Table1[[#This Row],[SEG KEY]],'08Dec24_TY'!$A$1:$M$786,7,FALSE)</f>
        <v>503</v>
      </c>
      <c r="AQ177" s="29">
        <f>VLOOKUP(Table1[[#This Row],[SEG KEY LY]],'08Dec24_LY'!$A$1:$M$784,7,FALSE)</f>
        <v>728</v>
      </c>
      <c r="AR177" s="29">
        <f>VLOOKUP(Table1[[#This Row],[SEG KEY]],'01Dec24_TY'!$A$1:$M$786,7,FALSE)</f>
        <v>438</v>
      </c>
      <c r="AS177" s="29">
        <f>VLOOKUP(Table1[[#This Row],[SEG KEY LY]],'01Dec24_LY'!$A$1:$M$784,7,FALSE)</f>
        <v>617</v>
      </c>
      <c r="AT177" s="29">
        <f>VLOOKUP(Table1[[#This Row],[SEG KEY]],'24Nov24_TY'!$A$1:$M$786,7,FALSE)</f>
        <v>408</v>
      </c>
      <c r="AU177" s="29">
        <f>VLOOKUP(Table1[[#This Row],[SEG KEY LY]],'24Nov24_LY'!$A$1:$M$784,7,FALSE)</f>
        <v>548</v>
      </c>
      <c r="AV177" s="29">
        <f>VLOOKUP(Table1[[#This Row],[SEG KEY]],'17Nov24_TY'!$A$1:$M$786,7,FALSE)</f>
        <v>361</v>
      </c>
      <c r="AW177" s="29">
        <f>VLOOKUP(Table1[[#This Row],[SEG KEY LY]],'17Nov24_LY'!$A$1:$M$784,7,FALSE)</f>
        <v>508</v>
      </c>
      <c r="AX177" s="29">
        <f>VLOOKUP(Table1[[#This Row],[SEG KEY]],'10Nov24_TY   '!$A$1:$K$786,7,FALSE)</f>
        <v>306</v>
      </c>
      <c r="AY177" s="29">
        <f>VLOOKUP(Table1[[#This Row],[SEG KEY LY]],'10Nov24_LY   '!$A$1:$J$784,7,FALSE)</f>
        <v>448</v>
      </c>
      <c r="AZ177" s="29">
        <f>IFERROR(VLOOKUP(Table1[[#This Row],[SEG KEY]],'03Nov24_TY   '!$A$1:$J$786,7,FALSE),0)</f>
        <v>264</v>
      </c>
      <c r="BA177" s="29">
        <f>IFERROR(VLOOKUP(Table1[[#This Row],[SEG KEY LY]],'03Nov24_LY    '!$A$1:$J$784,7,FALSE),0)</f>
        <v>399</v>
      </c>
    </row>
    <row r="178" spans="1:53" x14ac:dyDescent="0.25">
      <c r="A178" s="52" t="str">
        <f>Table1[[#This Row],[FROM_CITY]]&amp;Table1[[#This Row],[TO_CITY]]&amp;Table1[[#This Row],[Month]]</f>
        <v>DACCMBFeb-2025</v>
      </c>
      <c r="B178" s="52" t="str">
        <f>Table1[[#This Row],[FROM_CITY]]&amp;Table1[[#This Row],[TO_CITY]]&amp;Table1[[#This Row],[MonthM_LY]]</f>
        <v>DACCMBFeb-2024</v>
      </c>
      <c r="C178" s="44" t="s">
        <v>198</v>
      </c>
      <c r="D178" s="2">
        <v>2025</v>
      </c>
      <c r="E178" s="2" t="s">
        <v>197</v>
      </c>
      <c r="F178" t="s">
        <v>22</v>
      </c>
      <c r="G178" s="2" t="s">
        <v>10</v>
      </c>
      <c r="H178" t="s">
        <v>15</v>
      </c>
      <c r="I178">
        <v>875</v>
      </c>
      <c r="J178">
        <v>101001.46999999997</v>
      </c>
      <c r="K178" s="29">
        <f>VLOOKUP(Table1[[#This Row],[SEG KEY]],'29Dec24_TY  '!$A$1:$M$786,11,FALSE)</f>
        <v>1894375</v>
      </c>
      <c r="L178" s="29">
        <f>VLOOKUP(Table1[[#This Row],[SEG KEY LY]],'29Dec24_LY'!$A$1:$M$784,11,FALSE)</f>
        <v>584550</v>
      </c>
      <c r="M178" s="55">
        <f>VLOOKUP(Table1[[#This Row],[SEG KEY]],'29Dec24_TY  '!$A$1:$M$786,12,FALSE)</f>
        <v>5.3316513361926741E-2</v>
      </c>
      <c r="N178" s="55">
        <f>VLOOKUP(Table1[[#This Row],[SEG KEY LY]],'29Dec24_LY'!$A$1:$M$784,12,FALSE)</f>
        <v>8.8740535454623265E-2</v>
      </c>
      <c r="O178" s="29">
        <f>IFERROR(VLOOKUP(Table1[[#This Row],[SEG KEY LY]],'LY AVG FARE ACT'!$A$1:$G$5000,5,FALSE),0)</f>
        <v>6319</v>
      </c>
      <c r="P178" s="29">
        <f>IFERROR(VLOOKUP(Table1[[#This Row],[SEG KEY LY]],'LY AVG FARE ACT'!$A$1:$F$5000,6,FALSE),0)</f>
        <v>1121150.479598077</v>
      </c>
      <c r="Q178" s="29">
        <f>IFERROR(VLOOKUP(Table1[[#This Row],[SEG KEY LY]],'LY AVG FARE ACT'!$A$1:$G$5000,7,FALSE),0)</f>
        <v>177.4253014081464</v>
      </c>
      <c r="R178" s="47">
        <f>VLOOKUP(Table1[[#This Row],[SEG KEY]],'29Dec24_TY  '!$A$1:$M$786,13,FALSE)</f>
        <v>115.4302514285714</v>
      </c>
      <c r="S178" s="47">
        <f>VLOOKUP(Table1[[#This Row],[SEG KEY LY]],'29Dec24_LY'!$A$1:$M$784,13,FALSE)</f>
        <v>192.12325925925936</v>
      </c>
      <c r="T178" s="29">
        <f>VLOOKUP(Table1[[#This Row],[SEG KEY]],'22Dec24_TY '!$A$1:$M$786,13,FALSE)</f>
        <v>106.01863636363646</v>
      </c>
      <c r="U178" s="29">
        <f>VLOOKUP(Table1[[#This Row],[SEG KEY LY]],'22Dec24_LY '!$A$2:$M$784,13,FALSE)</f>
        <v>195.92560975609749</v>
      </c>
      <c r="V178" s="29">
        <f>VLOOKUP(Table1[[#This Row],[SEG KEY]],'15Dec24_TY'!$A$1:$M$786,13,FALSE)</f>
        <v>95.479608540925341</v>
      </c>
      <c r="W178" s="29">
        <f>VLOOKUP(Table1[[#This Row],[SEG KEY LY]],'15Dec24_LY'!$A$1:$M$784,13,FALSE)</f>
        <v>193.35168918918916</v>
      </c>
      <c r="X178" s="29">
        <f>VLOOKUP(Table1[[#This Row],[SEG KEY]],'08Dec24_TY'!$A$1:$M$786,13,FALSE)</f>
        <v>95.768564476885686</v>
      </c>
      <c r="Y178" s="29">
        <f>VLOOKUP(Table1[[#This Row],[SEG KEY LY]],'08Dec24_LY'!$A$1:$M$784,13,FALSE)</f>
        <v>190.0484033613445</v>
      </c>
      <c r="Z178" s="29">
        <f>VLOOKUP(Table1[[#This Row],[SEG KEY]],'01Dec24_TY'!$A$1:$M$786,13,FALSE)</f>
        <v>98.744889589905341</v>
      </c>
      <c r="AA178" s="29">
        <f>VLOOKUP(Table1[[#This Row],[SEG KEY LY]],'01Dec24_LY'!$A$1:$M$784,13,FALSE)</f>
        <v>189.08322222222219</v>
      </c>
      <c r="AB178" s="29">
        <f>VLOOKUP(Table1[[#This Row],[SEG KEY]],'24Nov24_TY'!$A$1:$M$786,13,FALSE)</f>
        <v>101.47481481481479</v>
      </c>
      <c r="AC178" s="29">
        <f>VLOOKUP(Table1[[#This Row],[SEG KEY LY]],'24Nov24_LY'!$A$1:$M$784,13,FALSE)</f>
        <v>161.05779411764706</v>
      </c>
      <c r="AD178" s="29">
        <f>VLOOKUP(Table1[[#This Row],[SEG KEY]],'17Nov24_TY'!$A$1:$M$786,13,FALSE)</f>
        <v>108.01257575757569</v>
      </c>
      <c r="AE178" s="29">
        <f>VLOOKUP(Table1[[#This Row],[SEG KEY LY]],'17Nov24_LY'!$A$1:$M$784,13,FALSE)</f>
        <v>161.63827586206901</v>
      </c>
      <c r="AF178" s="29">
        <f>VLOOKUP(Table1[[#This Row],[SEG KEY]],'10Nov24_TY   '!$A$1:$M$786,13,FALSE)</f>
        <v>132.65732673267325</v>
      </c>
      <c r="AG178" s="29">
        <f>VLOOKUP(Table1[[#This Row],[SEG KEY LY]],'10Nov24_LY   '!$A$1:$M$784,13,FALSE)</f>
        <v>180.56848484848484</v>
      </c>
      <c r="AH178" s="29">
        <f>IFERROR(VLOOKUP(Table1[[#This Row],[SEG KEY]],'03Nov24_TY   '!A306:M1091,13,FALSE),0)</f>
        <v>175.03457627118644</v>
      </c>
      <c r="AI178" s="29">
        <f>IFERROR(VLOOKUP(Table1[[#This Row],[SEG KEY LY]],'03Nov24_LY    '!$A$1:$M$784,13,FALSE),0)</f>
        <v>199.13041666666663</v>
      </c>
      <c r="AJ178" s="47">
        <f>VLOOKUP(Table1[[#This Row],[SEG KEY]],'29Dec24_TY  '!$A$1:$M$786,7,FALSE)</f>
        <v>875</v>
      </c>
      <c r="AK178" s="47">
        <f>VLOOKUP(Table1[[#This Row],[SEG KEY LY]],'29Dec24_LY'!$A$1:$M$784,7,FALSE)</f>
        <v>270</v>
      </c>
      <c r="AL178" s="29">
        <f>VLOOKUP(Table1[[#This Row],[SEG KEY]],'22Dec24_TY '!$A$1:$M$786,7,FALSE)</f>
        <v>682</v>
      </c>
      <c r="AM178" s="29">
        <f>VLOOKUP(Table1[[#This Row],[SEG KEY LY]],'22Dec24_LY '!$A$1:$M$486,7,FALSE)</f>
        <v>205</v>
      </c>
      <c r="AN178" s="29">
        <f>VLOOKUP(Table1[[#This Row],[SEG KEY]],'15Dec24_TY'!$A$1:$M$786,7,FALSE)</f>
        <v>562</v>
      </c>
      <c r="AO178" s="29">
        <f>VLOOKUP(Table1[[#This Row],[SEG KEY LY]],'15Dec24_LY'!$A$1:$M$784,7,FALSE)</f>
        <v>148</v>
      </c>
      <c r="AP178" s="29">
        <f>VLOOKUP(Table1[[#This Row],[SEG KEY]],'08Dec24_TY'!$A$1:$M$786,7,FALSE)</f>
        <v>411</v>
      </c>
      <c r="AQ178" s="29">
        <f>VLOOKUP(Table1[[#This Row],[SEG KEY LY]],'08Dec24_LY'!$A$1:$M$784,7,FALSE)</f>
        <v>119</v>
      </c>
      <c r="AR178" s="29">
        <f>VLOOKUP(Table1[[#This Row],[SEG KEY]],'01Dec24_TY'!$A$1:$M$786,7,FALSE)</f>
        <v>317</v>
      </c>
      <c r="AS178" s="29">
        <f>VLOOKUP(Table1[[#This Row],[SEG KEY LY]],'01Dec24_LY'!$A$1:$M$784,7,FALSE)</f>
        <v>90</v>
      </c>
      <c r="AT178" s="29">
        <f>VLOOKUP(Table1[[#This Row],[SEG KEY]],'24Nov24_TY'!$A$1:$M$786,7,FALSE)</f>
        <v>243</v>
      </c>
      <c r="AU178" s="29">
        <f>VLOOKUP(Table1[[#This Row],[SEG KEY LY]],'24Nov24_LY'!$A$1:$M$784,7,FALSE)</f>
        <v>68</v>
      </c>
      <c r="AV178" s="29">
        <f>VLOOKUP(Table1[[#This Row],[SEG KEY]],'17Nov24_TY'!$A$1:$M$786,7,FALSE)</f>
        <v>198</v>
      </c>
      <c r="AW178" s="29">
        <f>VLOOKUP(Table1[[#This Row],[SEG KEY LY]],'17Nov24_LY'!$A$1:$M$784,7,FALSE)</f>
        <v>58</v>
      </c>
      <c r="AX178" s="29">
        <f>VLOOKUP(Table1[[#This Row],[SEG KEY]],'10Nov24_TY   '!$A$1:$K$786,7,FALSE)</f>
        <v>101</v>
      </c>
      <c r="AY178" s="29">
        <f>VLOOKUP(Table1[[#This Row],[SEG KEY LY]],'10Nov24_LY   '!$A$1:$J$784,7,FALSE)</f>
        <v>33</v>
      </c>
      <c r="AZ178" s="29">
        <f>IFERROR(VLOOKUP(Table1[[#This Row],[SEG KEY]],'03Nov24_TY   '!$A$1:$J$786,7,FALSE),0)</f>
        <v>59</v>
      </c>
      <c r="BA178" s="29">
        <f>IFERROR(VLOOKUP(Table1[[#This Row],[SEG KEY LY]],'03Nov24_LY    '!$A$1:$J$784,7,FALSE),0)</f>
        <v>24</v>
      </c>
    </row>
    <row r="179" spans="1:53" x14ac:dyDescent="0.25">
      <c r="A179" s="52" t="str">
        <f>Table1[[#This Row],[FROM_CITY]]&amp;Table1[[#This Row],[TO_CITY]]&amp;Table1[[#This Row],[Month]]</f>
        <v>DELCMBFeb-2025</v>
      </c>
      <c r="B179" s="52" t="str">
        <f>Table1[[#This Row],[FROM_CITY]]&amp;Table1[[#This Row],[TO_CITY]]&amp;Table1[[#This Row],[MonthM_LY]]</f>
        <v>DELCMBFeb-2024</v>
      </c>
      <c r="C179" s="44" t="s">
        <v>198</v>
      </c>
      <c r="D179" s="2">
        <v>2025</v>
      </c>
      <c r="E179" s="2" t="s">
        <v>197</v>
      </c>
      <c r="F179" t="s">
        <v>23</v>
      </c>
      <c r="G179" s="2" t="s">
        <v>10</v>
      </c>
      <c r="H179" t="s">
        <v>15</v>
      </c>
      <c r="I179">
        <v>1466</v>
      </c>
      <c r="J179">
        <v>217185.05000000005</v>
      </c>
      <c r="K179" s="29">
        <f>VLOOKUP(Table1[[#This Row],[SEG KEY]],'29Dec24_TY  '!$A$1:$M$786,11,FALSE)</f>
        <v>3555050</v>
      </c>
      <c r="L179" s="29">
        <f>VLOOKUP(Table1[[#This Row],[SEG KEY LY]],'29Dec24_LY'!$A$1:$M$784,11,FALSE)</f>
        <v>4428050</v>
      </c>
      <c r="M179" s="55">
        <f>VLOOKUP(Table1[[#This Row],[SEG KEY]],'29Dec24_TY  '!$A$1:$M$786,12,FALSE)</f>
        <v>6.1091981828666278E-2</v>
      </c>
      <c r="N179" s="55">
        <f>VLOOKUP(Table1[[#This Row],[SEG KEY LY]],'29Dec24_LY'!$A$1:$M$784,12,FALSE)</f>
        <v>5.9210178295186371E-2</v>
      </c>
      <c r="O179" s="29">
        <f>IFERROR(VLOOKUP(Table1[[#This Row],[SEG KEY LY]],'LY AVG FARE ACT'!$A$1:$G$5000,5,FALSE),0)</f>
        <v>7362</v>
      </c>
      <c r="P179" s="29">
        <f>IFERROR(VLOOKUP(Table1[[#This Row],[SEG KEY LY]],'LY AVG FARE ACT'!$A$1:$F$5000,6,FALSE),0)</f>
        <v>1305927.6766341934</v>
      </c>
      <c r="Q179" s="29">
        <f>IFERROR(VLOOKUP(Table1[[#This Row],[SEG KEY LY]],'LY AVG FARE ACT'!$A$1:$G$5000,7,FALSE),0)</f>
        <v>177.38762247136557</v>
      </c>
      <c r="R179" s="47">
        <f>VLOOKUP(Table1[[#This Row],[SEG KEY]],'29Dec24_TY  '!$A$1:$M$786,13,FALSE)</f>
        <v>148.14805593451572</v>
      </c>
      <c r="S179" s="47">
        <f>VLOOKUP(Table1[[#This Row],[SEG KEY LY]],'29Dec24_LY'!$A$1:$M$784,13,FALSE)</f>
        <v>143.58468236582695</v>
      </c>
      <c r="T179" s="29">
        <f>VLOOKUP(Table1[[#This Row],[SEG KEY]],'22Dec24_TY '!$A$1:$M$786,13,FALSE)</f>
        <v>148.09055130168463</v>
      </c>
      <c r="U179" s="29">
        <f>VLOOKUP(Table1[[#This Row],[SEG KEY LY]],'22Dec24_LY '!$A$2:$M$784,13,FALSE)</f>
        <v>140.17411445783134</v>
      </c>
      <c r="V179" s="29">
        <f>VLOOKUP(Table1[[#This Row],[SEG KEY]],'15Dec24_TY'!$A$1:$M$786,13,FALSE)</f>
        <v>151.58053846153859</v>
      </c>
      <c r="W179" s="29">
        <f>VLOOKUP(Table1[[#This Row],[SEG KEY LY]],'15Dec24_LY'!$A$1:$M$784,13,FALSE)</f>
        <v>134.11496518105847</v>
      </c>
      <c r="X179" s="29">
        <f>VLOOKUP(Table1[[#This Row],[SEG KEY]],'08Dec24_TY'!$A$1:$M$786,13,FALSE)</f>
        <v>151.6876914893617</v>
      </c>
      <c r="Y179" s="29">
        <f>VLOOKUP(Table1[[#This Row],[SEG KEY LY]],'08Dec24_LY'!$A$1:$M$784,13,FALSE)</f>
        <v>131.87607858243447</v>
      </c>
      <c r="Z179" s="29">
        <f>VLOOKUP(Table1[[#This Row],[SEG KEY]],'01Dec24_TY'!$A$1:$M$786,13,FALSE)</f>
        <v>150.65751458576426</v>
      </c>
      <c r="AA179" s="29">
        <f>VLOOKUP(Table1[[#This Row],[SEG KEY LY]],'01Dec24_LY'!$A$1:$M$784,13,FALSE)</f>
        <v>127.10423271500848</v>
      </c>
      <c r="AB179" s="29">
        <f>VLOOKUP(Table1[[#This Row],[SEG KEY]],'24Nov24_TY'!$A$1:$M$786,13,FALSE)</f>
        <v>148.07872817955109</v>
      </c>
      <c r="AC179" s="29">
        <f>VLOOKUP(Table1[[#This Row],[SEG KEY LY]],'24Nov24_LY'!$A$1:$M$784,13,FALSE)</f>
        <v>126.7114221422142</v>
      </c>
      <c r="AD179" s="29">
        <f>VLOOKUP(Table1[[#This Row],[SEG KEY]],'17Nov24_TY'!$A$1:$M$786,13,FALSE)</f>
        <v>146.8925033288948</v>
      </c>
      <c r="AE179" s="29">
        <f>VLOOKUP(Table1[[#This Row],[SEG KEY LY]],'17Nov24_LY'!$A$1:$M$784,13,FALSE)</f>
        <v>125.49665677546986</v>
      </c>
      <c r="AF179" s="29">
        <f>VLOOKUP(Table1[[#This Row],[SEG KEY]],'10Nov24_TY   '!$A$1:$M$786,13,FALSE)</f>
        <v>144.14011611030483</v>
      </c>
      <c r="AG179" s="29">
        <f>VLOOKUP(Table1[[#This Row],[SEG KEY LY]],'10Nov24_LY   '!$A$1:$M$784,13,FALSE)</f>
        <v>125.65711475409839</v>
      </c>
      <c r="AH179" s="29">
        <f>IFERROR(VLOOKUP(Table1[[#This Row],[SEG KEY]],'03Nov24_TY   '!A307:M1092,13,FALSE),0)</f>
        <v>142.63664122137408</v>
      </c>
      <c r="AI179" s="29">
        <f>IFERROR(VLOOKUP(Table1[[#This Row],[SEG KEY LY]],'03Nov24_LY    '!$A$1:$M$784,13,FALSE),0)</f>
        <v>126.40312093628089</v>
      </c>
      <c r="AJ179" s="47">
        <f>VLOOKUP(Table1[[#This Row],[SEG KEY]],'29Dec24_TY  '!$A$1:$M$786,7,FALSE)</f>
        <v>1466</v>
      </c>
      <c r="AK179" s="47">
        <f>VLOOKUP(Table1[[#This Row],[SEG KEY LY]],'29Dec24_LY'!$A$1:$M$784,7,FALSE)</f>
        <v>1826</v>
      </c>
      <c r="AL179" s="29">
        <f>VLOOKUP(Table1[[#This Row],[SEG KEY]],'22Dec24_TY '!$A$1:$M$786,7,FALSE)</f>
        <v>1306</v>
      </c>
      <c r="AM179" s="29">
        <f>VLOOKUP(Table1[[#This Row],[SEG KEY LY]],'22Dec24_LY '!$A$1:$M$486,7,FALSE)</f>
        <v>1660</v>
      </c>
      <c r="AN179" s="29">
        <f>VLOOKUP(Table1[[#This Row],[SEG KEY]],'15Dec24_TY'!$A$1:$M$786,7,FALSE)</f>
        <v>1040</v>
      </c>
      <c r="AO179" s="29">
        <f>VLOOKUP(Table1[[#This Row],[SEG KEY LY]],'15Dec24_LY'!$A$1:$M$784,7,FALSE)</f>
        <v>1436</v>
      </c>
      <c r="AP179" s="29">
        <f>VLOOKUP(Table1[[#This Row],[SEG KEY]],'08Dec24_TY'!$A$1:$M$786,7,FALSE)</f>
        <v>940</v>
      </c>
      <c r="AQ179" s="29">
        <f>VLOOKUP(Table1[[#This Row],[SEG KEY LY]],'08Dec24_LY'!$A$1:$M$784,7,FALSE)</f>
        <v>1298</v>
      </c>
      <c r="AR179" s="29">
        <f>VLOOKUP(Table1[[#This Row],[SEG KEY]],'01Dec24_TY'!$A$1:$M$786,7,FALSE)</f>
        <v>857</v>
      </c>
      <c r="AS179" s="29">
        <f>VLOOKUP(Table1[[#This Row],[SEG KEY LY]],'01Dec24_LY'!$A$1:$M$784,7,FALSE)</f>
        <v>1186</v>
      </c>
      <c r="AT179" s="29">
        <f>VLOOKUP(Table1[[#This Row],[SEG KEY]],'24Nov24_TY'!$A$1:$M$786,7,FALSE)</f>
        <v>802</v>
      </c>
      <c r="AU179" s="29">
        <f>VLOOKUP(Table1[[#This Row],[SEG KEY LY]],'24Nov24_LY'!$A$1:$M$784,7,FALSE)</f>
        <v>1111</v>
      </c>
      <c r="AV179" s="29">
        <f>VLOOKUP(Table1[[#This Row],[SEG KEY]],'17Nov24_TY'!$A$1:$M$786,7,FALSE)</f>
        <v>751</v>
      </c>
      <c r="AW179" s="29">
        <f>VLOOKUP(Table1[[#This Row],[SEG KEY LY]],'17Nov24_LY'!$A$1:$M$784,7,FALSE)</f>
        <v>1011</v>
      </c>
      <c r="AX179" s="29">
        <f>VLOOKUP(Table1[[#This Row],[SEG KEY]],'10Nov24_TY   '!$A$1:$K$786,7,FALSE)</f>
        <v>689</v>
      </c>
      <c r="AY179" s="29">
        <f>VLOOKUP(Table1[[#This Row],[SEG KEY LY]],'10Nov24_LY   '!$A$1:$J$784,7,FALSE)</f>
        <v>915</v>
      </c>
      <c r="AZ179" s="29">
        <f>IFERROR(VLOOKUP(Table1[[#This Row],[SEG KEY]],'03Nov24_TY   '!$A$1:$J$786,7,FALSE),0)</f>
        <v>655</v>
      </c>
      <c r="BA179" s="29">
        <f>IFERROR(VLOOKUP(Table1[[#This Row],[SEG KEY LY]],'03Nov24_LY    '!$A$1:$J$784,7,FALSE),0)</f>
        <v>769</v>
      </c>
    </row>
    <row r="180" spans="1:53" x14ac:dyDescent="0.25">
      <c r="A180" s="52" t="str">
        <f>Table1[[#This Row],[FROM_CITY]]&amp;Table1[[#This Row],[TO_CITY]]&amp;Table1[[#This Row],[Month]]</f>
        <v>DMMCMBFeb-2025</v>
      </c>
      <c r="B180" s="52" t="str">
        <f>Table1[[#This Row],[FROM_CITY]]&amp;Table1[[#This Row],[TO_CITY]]&amp;Table1[[#This Row],[MonthM_LY]]</f>
        <v>DMMCMBFeb-2024</v>
      </c>
      <c r="C180" s="44" t="s">
        <v>198</v>
      </c>
      <c r="D180" s="2">
        <v>2025</v>
      </c>
      <c r="E180" s="2" t="s">
        <v>197</v>
      </c>
      <c r="F180" t="s">
        <v>24</v>
      </c>
      <c r="G180" s="2" t="s">
        <v>10</v>
      </c>
      <c r="H180" t="s">
        <v>11</v>
      </c>
      <c r="I180">
        <v>156</v>
      </c>
      <c r="J180">
        <v>28654.300000000003</v>
      </c>
      <c r="K180" s="29">
        <f>VLOOKUP(Table1[[#This Row],[SEG KEY]],'29Dec24_TY  '!$A$1:$M$786,11,FALSE)</f>
        <v>601068</v>
      </c>
      <c r="L180" s="29">
        <f>VLOOKUP(Table1[[#This Row],[SEG KEY LY]],'29Dec24_LY'!$A$1:$M$784,11,FALSE)</f>
        <v>851513</v>
      </c>
      <c r="M180" s="55">
        <f>VLOOKUP(Table1[[#This Row],[SEG KEY]],'29Dec24_TY  '!$A$1:$M$786,12,FALSE)</f>
        <v>4.7672309954946868E-2</v>
      </c>
      <c r="N180" s="55">
        <f>VLOOKUP(Table1[[#This Row],[SEG KEY LY]],'29Dec24_LY'!$A$1:$M$784,12,FALSE)</f>
        <v>5.4641937351514305E-2</v>
      </c>
      <c r="O180" s="29">
        <f>IFERROR(VLOOKUP(Table1[[#This Row],[SEG KEY LY]],'LY AVG FARE ACT'!$A$1:$G$5000,5,FALSE),0)</f>
        <v>2008</v>
      </c>
      <c r="P180" s="29">
        <f>IFERROR(VLOOKUP(Table1[[#This Row],[SEG KEY LY]],'LY AVG FARE ACT'!$A$1:$F$5000,6,FALSE),0)</f>
        <v>342767.13417496678</v>
      </c>
      <c r="Q180" s="29">
        <f>IFERROR(VLOOKUP(Table1[[#This Row],[SEG KEY LY]],'LY AVG FARE ACT'!$A$1:$G$5000,7,FALSE),0)</f>
        <v>170.70076403135795</v>
      </c>
      <c r="R180" s="47">
        <f>VLOOKUP(Table1[[#This Row],[SEG KEY]],'29Dec24_TY  '!$A$1:$M$786,13,FALSE)</f>
        <v>183.68141025641029</v>
      </c>
      <c r="S180" s="47">
        <f>VLOOKUP(Table1[[#This Row],[SEG KEY LY]],'29Dec24_LY'!$A$1:$M$784,13,FALSE)</f>
        <v>210.5353846153846</v>
      </c>
      <c r="T180" s="29">
        <f>VLOOKUP(Table1[[#This Row],[SEG KEY]],'22Dec24_TY '!$A$1:$M$786,13,FALSE)</f>
        <v>189.23999999999995</v>
      </c>
      <c r="U180" s="29">
        <f>VLOOKUP(Table1[[#This Row],[SEG KEY LY]],'22Dec24_LY '!$A$2:$M$784,13,FALSE)</f>
        <v>231.36532934131728</v>
      </c>
      <c r="V180" s="29">
        <f>VLOOKUP(Table1[[#This Row],[SEG KEY]],'15Dec24_TY'!$A$1:$M$786,13,FALSE)</f>
        <v>200.20711340206179</v>
      </c>
      <c r="W180" s="29">
        <f>VLOOKUP(Table1[[#This Row],[SEG KEY LY]],'15Dec24_LY'!$A$1:$M$784,13,FALSE)</f>
        <v>249.36876033057845</v>
      </c>
      <c r="X180" s="29">
        <f>VLOOKUP(Table1[[#This Row],[SEG KEY]],'08Dec24_TY'!$A$1:$M$786,13,FALSE)</f>
        <v>230.8496721311476</v>
      </c>
      <c r="Y180" s="29">
        <f>VLOOKUP(Table1[[#This Row],[SEG KEY LY]],'08Dec24_LY'!$A$1:$M$784,13,FALSE)</f>
        <v>258.08559999999994</v>
      </c>
      <c r="Z180" s="29">
        <f>VLOOKUP(Table1[[#This Row],[SEG KEY]],'01Dec24_TY'!$A$1:$M$786,13,FALSE)</f>
        <v>240.27420000000006</v>
      </c>
      <c r="AA180" s="29">
        <f>VLOOKUP(Table1[[#This Row],[SEG KEY LY]],'01Dec24_LY'!$A$1:$M$784,13,FALSE)</f>
        <v>293.9621739130435</v>
      </c>
      <c r="AB180" s="29">
        <f>VLOOKUP(Table1[[#This Row],[SEG KEY]],'24Nov24_TY'!$A$1:$M$786,13,FALSE)</f>
        <v>255.79282051282055</v>
      </c>
      <c r="AC180" s="29">
        <f>VLOOKUP(Table1[[#This Row],[SEG KEY LY]],'24Nov24_LY'!$A$1:$M$784,13,FALSE)</f>
        <v>297.64471698113204</v>
      </c>
      <c r="AD180" s="29">
        <f>VLOOKUP(Table1[[#This Row],[SEG KEY]],'17Nov24_TY'!$A$1:$M$786,13,FALSE)</f>
        <v>244.34411764705885</v>
      </c>
      <c r="AE180" s="29">
        <f>VLOOKUP(Table1[[#This Row],[SEG KEY LY]],'17Nov24_LY'!$A$1:$M$784,13,FALSE)</f>
        <v>302.58510204081631</v>
      </c>
      <c r="AF180" s="29">
        <f>VLOOKUP(Table1[[#This Row],[SEG KEY]],'10Nov24_TY   '!$A$1:$M$786,13,FALSE)</f>
        <v>258.61826086956518</v>
      </c>
      <c r="AG180" s="29">
        <f>VLOOKUP(Table1[[#This Row],[SEG KEY LY]],'10Nov24_LY   '!$A$1:$M$784,13,FALSE)</f>
        <v>307.06644444444441</v>
      </c>
      <c r="AH180" s="29">
        <f>IFERROR(VLOOKUP(Table1[[#This Row],[SEG KEY]],'03Nov24_TY   '!A308:M1093,13,FALSE),0)</f>
        <v>308.71374999999995</v>
      </c>
      <c r="AI180" s="29">
        <f>IFERROR(VLOOKUP(Table1[[#This Row],[SEG KEY LY]],'03Nov24_LY    '!$A$1:$M$784,13,FALSE),0)</f>
        <v>341.53562499999998</v>
      </c>
      <c r="AJ180" s="47">
        <f>VLOOKUP(Table1[[#This Row],[SEG KEY]],'29Dec24_TY  '!$A$1:$M$786,7,FALSE)</f>
        <v>156</v>
      </c>
      <c r="AK180" s="47">
        <f>VLOOKUP(Table1[[#This Row],[SEG KEY LY]],'29Dec24_LY'!$A$1:$M$784,7,FALSE)</f>
        <v>221</v>
      </c>
      <c r="AL180" s="29">
        <f>VLOOKUP(Table1[[#This Row],[SEG KEY]],'22Dec24_TY '!$A$1:$M$786,7,FALSE)</f>
        <v>125</v>
      </c>
      <c r="AM180" s="29">
        <f>VLOOKUP(Table1[[#This Row],[SEG KEY LY]],'22Dec24_LY '!$A$1:$M$486,7,FALSE)</f>
        <v>167</v>
      </c>
      <c r="AN180" s="29">
        <f>VLOOKUP(Table1[[#This Row],[SEG KEY]],'15Dec24_TY'!$A$1:$M$786,7,FALSE)</f>
        <v>97</v>
      </c>
      <c r="AO180" s="29">
        <f>VLOOKUP(Table1[[#This Row],[SEG KEY LY]],'15Dec24_LY'!$A$1:$M$784,7,FALSE)</f>
        <v>121</v>
      </c>
      <c r="AP180" s="29">
        <f>VLOOKUP(Table1[[#This Row],[SEG KEY]],'08Dec24_TY'!$A$1:$M$786,7,FALSE)</f>
        <v>61</v>
      </c>
      <c r="AQ180" s="29">
        <f>VLOOKUP(Table1[[#This Row],[SEG KEY LY]],'08Dec24_LY'!$A$1:$M$784,7,FALSE)</f>
        <v>100</v>
      </c>
      <c r="AR180" s="29">
        <f>VLOOKUP(Table1[[#This Row],[SEG KEY]],'01Dec24_TY'!$A$1:$M$786,7,FALSE)</f>
        <v>50</v>
      </c>
      <c r="AS180" s="29">
        <f>VLOOKUP(Table1[[#This Row],[SEG KEY LY]],'01Dec24_LY'!$A$1:$M$784,7,FALSE)</f>
        <v>69</v>
      </c>
      <c r="AT180" s="29">
        <f>VLOOKUP(Table1[[#This Row],[SEG KEY]],'24Nov24_TY'!$A$1:$M$786,7,FALSE)</f>
        <v>39</v>
      </c>
      <c r="AU180" s="29">
        <f>VLOOKUP(Table1[[#This Row],[SEG KEY LY]],'24Nov24_LY'!$A$1:$M$784,7,FALSE)</f>
        <v>53</v>
      </c>
      <c r="AV180" s="29">
        <f>VLOOKUP(Table1[[#This Row],[SEG KEY]],'17Nov24_TY'!$A$1:$M$786,7,FALSE)</f>
        <v>34</v>
      </c>
      <c r="AW180" s="29">
        <f>VLOOKUP(Table1[[#This Row],[SEG KEY LY]],'17Nov24_LY'!$A$1:$M$784,7,FALSE)</f>
        <v>49</v>
      </c>
      <c r="AX180" s="29">
        <f>VLOOKUP(Table1[[#This Row],[SEG KEY]],'10Nov24_TY   '!$A$1:$K$786,7,FALSE)</f>
        <v>23</v>
      </c>
      <c r="AY180" s="29">
        <f>VLOOKUP(Table1[[#This Row],[SEG KEY LY]],'10Nov24_LY   '!$A$1:$J$784,7,FALSE)</f>
        <v>45</v>
      </c>
      <c r="AZ180" s="29">
        <f>IFERROR(VLOOKUP(Table1[[#This Row],[SEG KEY]],'03Nov24_TY   '!$A$1:$J$786,7,FALSE),0)</f>
        <v>16</v>
      </c>
      <c r="BA180" s="29">
        <f>IFERROR(VLOOKUP(Table1[[#This Row],[SEG KEY LY]],'03Nov24_LY    '!$A$1:$J$784,7,FALSE),0)</f>
        <v>16</v>
      </c>
    </row>
    <row r="181" spans="1:53" x14ac:dyDescent="0.25">
      <c r="A181" s="52" t="str">
        <f>Table1[[#This Row],[FROM_CITY]]&amp;Table1[[#This Row],[TO_CITY]]&amp;Table1[[#This Row],[Month]]</f>
        <v>DOHCMBFeb-2025</v>
      </c>
      <c r="B181" s="52" t="str">
        <f>Table1[[#This Row],[FROM_CITY]]&amp;Table1[[#This Row],[TO_CITY]]&amp;Table1[[#This Row],[MonthM_LY]]</f>
        <v>DOHCMBFeb-2024</v>
      </c>
      <c r="C181" s="44" t="s">
        <v>198</v>
      </c>
      <c r="D181" s="2">
        <v>2025</v>
      </c>
      <c r="E181" s="2" t="s">
        <v>197</v>
      </c>
      <c r="F181" t="s">
        <v>25</v>
      </c>
      <c r="G181" s="2" t="s">
        <v>10</v>
      </c>
      <c r="H181" t="s">
        <v>11</v>
      </c>
      <c r="I181">
        <v>140</v>
      </c>
      <c r="J181">
        <v>36944.060000000012</v>
      </c>
      <c r="K181" s="29">
        <f>VLOOKUP(Table1[[#This Row],[SEG KEY]],'29Dec24_TY  '!$A$1:$M$786,11,FALSE)</f>
        <v>508620</v>
      </c>
      <c r="L181" s="29">
        <f>VLOOKUP(Table1[[#This Row],[SEG KEY LY]],'29Dec24_LY'!$A$1:$M$784,11,FALSE)</f>
        <v>1558557</v>
      </c>
      <c r="M181" s="55">
        <f>VLOOKUP(Table1[[#This Row],[SEG KEY]],'29Dec24_TY  '!$A$1:$M$786,12,FALSE)</f>
        <v>7.2635877472376265E-2</v>
      </c>
      <c r="N181" s="55">
        <f>VLOOKUP(Table1[[#This Row],[SEG KEY LY]],'29Dec24_LY'!$A$1:$M$784,12,FALSE)</f>
        <v>8.2969965166496878E-2</v>
      </c>
      <c r="O181" s="29">
        <f>IFERROR(VLOOKUP(Table1[[#This Row],[SEG KEY LY]],'LY AVG FARE ACT'!$A$1:$G$5000,5,FALSE),0)</f>
        <v>2558</v>
      </c>
      <c r="P181" s="29">
        <f>IFERROR(VLOOKUP(Table1[[#This Row],[SEG KEY LY]],'LY AVG FARE ACT'!$A$1:$F$5000,6,FALSE),0)</f>
        <v>552074.36952423246</v>
      </c>
      <c r="Q181" s="29">
        <f>IFERROR(VLOOKUP(Table1[[#This Row],[SEG KEY LY]],'LY AVG FARE ACT'!$A$1:$G$5000,7,FALSE),0)</f>
        <v>215.82266205012996</v>
      </c>
      <c r="R181" s="47">
        <f>VLOOKUP(Table1[[#This Row],[SEG KEY]],'29Dec24_TY  '!$A$1:$M$786,13,FALSE)</f>
        <v>263.88614285714294</v>
      </c>
      <c r="S181" s="47">
        <f>VLOOKUP(Table1[[#This Row],[SEG KEY LY]],'29Dec24_LY'!$A$1:$M$784,13,FALSE)</f>
        <v>301.42988344988316</v>
      </c>
      <c r="T181" s="29">
        <f>VLOOKUP(Table1[[#This Row],[SEG KEY]],'22Dec24_TY '!$A$1:$M$786,13,FALSE)</f>
        <v>275.20144230769228</v>
      </c>
      <c r="U181" s="29">
        <f>VLOOKUP(Table1[[#This Row],[SEG KEY LY]],'22Dec24_LY '!$A$2:$M$784,13,FALSE)</f>
        <v>313.68630177514774</v>
      </c>
      <c r="V181" s="29">
        <f>VLOOKUP(Table1[[#This Row],[SEG KEY]],'15Dec24_TY'!$A$1:$M$786,13,FALSE)</f>
        <v>292.16430232558133</v>
      </c>
      <c r="W181" s="29">
        <f>VLOOKUP(Table1[[#This Row],[SEG KEY LY]],'15Dec24_LY'!$A$1:$M$784,13,FALSE)</f>
        <v>322.33042307692307</v>
      </c>
      <c r="X181" s="29">
        <f>VLOOKUP(Table1[[#This Row],[SEG KEY]],'08Dec24_TY'!$A$1:$M$786,13,FALSE)</f>
        <v>290.32318840579705</v>
      </c>
      <c r="Y181" s="29">
        <f>VLOOKUP(Table1[[#This Row],[SEG KEY LY]],'08Dec24_LY'!$A$1:$M$784,13,FALSE)</f>
        <v>310.1511794871796</v>
      </c>
      <c r="Z181" s="29">
        <f>VLOOKUP(Table1[[#This Row],[SEG KEY]],'01Dec24_TY'!$A$1:$M$786,13,FALSE)</f>
        <v>301.44218181818172</v>
      </c>
      <c r="AA181" s="29">
        <f>VLOOKUP(Table1[[#This Row],[SEG KEY LY]],'01Dec24_LY'!$A$1:$M$784,13,FALSE)</f>
        <v>317.82942148760327</v>
      </c>
      <c r="AB181" s="29">
        <f>VLOOKUP(Table1[[#This Row],[SEG KEY]],'24Nov24_TY'!$A$1:$M$786,13,FALSE)</f>
        <v>332.02340909090901</v>
      </c>
      <c r="AC181" s="29">
        <f>VLOOKUP(Table1[[#This Row],[SEG KEY LY]],'24Nov24_LY'!$A$1:$M$784,13,FALSE)</f>
        <v>315.64040000000006</v>
      </c>
      <c r="AD181" s="29">
        <f>VLOOKUP(Table1[[#This Row],[SEG KEY]],'17Nov24_TY'!$A$1:$M$786,13,FALSE)</f>
        <v>340.4007499999999</v>
      </c>
      <c r="AE181" s="29">
        <f>VLOOKUP(Table1[[#This Row],[SEG KEY LY]],'17Nov24_LY'!$A$1:$M$784,13,FALSE)</f>
        <v>337.71033333333332</v>
      </c>
      <c r="AF181" s="29">
        <f>VLOOKUP(Table1[[#This Row],[SEG KEY]],'10Nov24_TY   '!$A$1:$M$786,13,FALSE)</f>
        <v>366.73575757575753</v>
      </c>
      <c r="AG181" s="29">
        <f>VLOOKUP(Table1[[#This Row],[SEG KEY LY]],'10Nov24_LY   '!$A$1:$M$784,13,FALSE)</f>
        <v>271.10526315789474</v>
      </c>
      <c r="AH181" s="29">
        <f>IFERROR(VLOOKUP(Table1[[#This Row],[SEG KEY]],'03Nov24_TY   '!A309:M1094,13,FALSE),0)</f>
        <v>385.46965517241375</v>
      </c>
      <c r="AI181" s="29">
        <f>IFERROR(VLOOKUP(Table1[[#This Row],[SEG KEY LY]],'03Nov24_LY    '!$A$1:$M$784,13,FALSE),0)</f>
        <v>277.79647058823531</v>
      </c>
      <c r="AJ181" s="47">
        <f>VLOOKUP(Table1[[#This Row],[SEG KEY]],'29Dec24_TY  '!$A$1:$M$786,7,FALSE)</f>
        <v>140</v>
      </c>
      <c r="AK181" s="47">
        <f>VLOOKUP(Table1[[#This Row],[SEG KEY LY]],'29Dec24_LY'!$A$1:$M$784,7,FALSE)</f>
        <v>429</v>
      </c>
      <c r="AL181" s="29">
        <f>VLOOKUP(Table1[[#This Row],[SEG KEY]],'22Dec24_TY '!$A$1:$M$786,7,FALSE)</f>
        <v>104</v>
      </c>
      <c r="AM181" s="29">
        <f>VLOOKUP(Table1[[#This Row],[SEG KEY LY]],'22Dec24_LY '!$A$1:$M$486,7,FALSE)</f>
        <v>338</v>
      </c>
      <c r="AN181" s="29">
        <f>VLOOKUP(Table1[[#This Row],[SEG KEY]],'15Dec24_TY'!$A$1:$M$786,7,FALSE)</f>
        <v>86</v>
      </c>
      <c r="AO181" s="29">
        <f>VLOOKUP(Table1[[#This Row],[SEG KEY LY]],'15Dec24_LY'!$A$1:$M$784,7,FALSE)</f>
        <v>260</v>
      </c>
      <c r="AP181" s="29">
        <f>VLOOKUP(Table1[[#This Row],[SEG KEY]],'08Dec24_TY'!$A$1:$M$786,7,FALSE)</f>
        <v>69</v>
      </c>
      <c r="AQ181" s="29">
        <f>VLOOKUP(Table1[[#This Row],[SEG KEY LY]],'08Dec24_LY'!$A$1:$M$784,7,FALSE)</f>
        <v>195</v>
      </c>
      <c r="AR181" s="29">
        <f>VLOOKUP(Table1[[#This Row],[SEG KEY]],'01Dec24_TY'!$A$1:$M$786,7,FALSE)</f>
        <v>55</v>
      </c>
      <c r="AS181" s="29">
        <f>VLOOKUP(Table1[[#This Row],[SEG KEY LY]],'01Dec24_LY'!$A$1:$M$784,7,FALSE)</f>
        <v>121</v>
      </c>
      <c r="AT181" s="29">
        <f>VLOOKUP(Table1[[#This Row],[SEG KEY]],'24Nov24_TY'!$A$1:$M$786,7,FALSE)</f>
        <v>44</v>
      </c>
      <c r="AU181" s="29">
        <f>VLOOKUP(Table1[[#This Row],[SEG KEY LY]],'24Nov24_LY'!$A$1:$M$784,7,FALSE)</f>
        <v>50</v>
      </c>
      <c r="AV181" s="29">
        <f>VLOOKUP(Table1[[#This Row],[SEG KEY]],'17Nov24_TY'!$A$1:$M$786,7,FALSE)</f>
        <v>40</v>
      </c>
      <c r="AW181" s="29">
        <f>VLOOKUP(Table1[[#This Row],[SEG KEY LY]],'17Nov24_LY'!$A$1:$M$784,7,FALSE)</f>
        <v>30</v>
      </c>
      <c r="AX181" s="29">
        <f>VLOOKUP(Table1[[#This Row],[SEG KEY]],'10Nov24_TY   '!$A$1:$K$786,7,FALSE)</f>
        <v>33</v>
      </c>
      <c r="AY181" s="29">
        <f>VLOOKUP(Table1[[#This Row],[SEG KEY LY]],'10Nov24_LY   '!$A$1:$J$784,7,FALSE)</f>
        <v>19</v>
      </c>
      <c r="AZ181" s="29">
        <f>IFERROR(VLOOKUP(Table1[[#This Row],[SEG KEY]],'03Nov24_TY   '!$A$1:$J$786,7,FALSE),0)</f>
        <v>29</v>
      </c>
      <c r="BA181" s="29">
        <f>IFERROR(VLOOKUP(Table1[[#This Row],[SEG KEY LY]],'03Nov24_LY    '!$A$1:$J$784,7,FALSE),0)</f>
        <v>17</v>
      </c>
    </row>
    <row r="182" spans="1:53" x14ac:dyDescent="0.25">
      <c r="A182" s="52" t="str">
        <f>Table1[[#This Row],[FROM_CITY]]&amp;Table1[[#This Row],[TO_CITY]]&amp;Table1[[#This Row],[Month]]</f>
        <v>DXBCMBFeb-2025</v>
      </c>
      <c r="B182" s="52" t="str">
        <f>Table1[[#This Row],[FROM_CITY]]&amp;Table1[[#This Row],[TO_CITY]]&amp;Table1[[#This Row],[MonthM_LY]]</f>
        <v>DXBCMBFeb-2024</v>
      </c>
      <c r="C182" s="44" t="s">
        <v>198</v>
      </c>
      <c r="D182" s="2">
        <v>2025</v>
      </c>
      <c r="E182" s="2" t="s">
        <v>197</v>
      </c>
      <c r="F182" t="s">
        <v>26</v>
      </c>
      <c r="G182" s="2" t="s">
        <v>10</v>
      </c>
      <c r="H182" t="s">
        <v>11</v>
      </c>
      <c r="I182">
        <v>569</v>
      </c>
      <c r="J182">
        <v>122779.01999999997</v>
      </c>
      <c r="K182" s="29">
        <f>VLOOKUP(Table1[[#This Row],[SEG KEY]],'29Dec24_TY  '!$A$1:$M$786,11,FALSE)</f>
        <v>1882821</v>
      </c>
      <c r="L182" s="29">
        <f>VLOOKUP(Table1[[#This Row],[SEG KEY LY]],'29Dec24_LY'!$A$1:$M$784,11,FALSE)</f>
        <v>1022481</v>
      </c>
      <c r="M182" s="55">
        <f>VLOOKUP(Table1[[#This Row],[SEG KEY]],'29Dec24_TY  '!$A$1:$M$786,12,FALSE)</f>
        <v>6.5210139466258324E-2</v>
      </c>
      <c r="N182" s="55">
        <f>VLOOKUP(Table1[[#This Row],[SEG KEY LY]],'29Dec24_LY'!$A$1:$M$784,12,FALSE)</f>
        <v>6.6991816962858011E-2</v>
      </c>
      <c r="O182" s="29">
        <f>IFERROR(VLOOKUP(Table1[[#This Row],[SEG KEY LY]],'LY AVG FARE ACT'!$A$1:$G$5000,5,FALSE),0)</f>
        <v>4580</v>
      </c>
      <c r="P182" s="29">
        <f>IFERROR(VLOOKUP(Table1[[#This Row],[SEG KEY LY]],'LY AVG FARE ACT'!$A$1:$F$5000,6,FALSE),0)</f>
        <v>962495.84281669953</v>
      </c>
      <c r="Q182" s="29">
        <f>IFERROR(VLOOKUP(Table1[[#This Row],[SEG KEY LY]],'LY AVG FARE ACT'!$A$1:$G$5000,7,FALSE),0)</f>
        <v>210.15193074600427</v>
      </c>
      <c r="R182" s="47">
        <f>VLOOKUP(Table1[[#This Row],[SEG KEY]],'29Dec24_TY  '!$A$1:$M$786,13,FALSE)</f>
        <v>215.78035149384883</v>
      </c>
      <c r="S182" s="47">
        <f>VLOOKUP(Table1[[#This Row],[SEG KEY LY]],'29Dec24_LY'!$A$1:$M$784,13,FALSE)</f>
        <v>221.67592233009714</v>
      </c>
      <c r="T182" s="29">
        <f>VLOOKUP(Table1[[#This Row],[SEG KEY]],'22Dec24_TY '!$A$1:$M$786,13,FALSE)</f>
        <v>211.25881048387095</v>
      </c>
      <c r="U182" s="29">
        <f>VLOOKUP(Table1[[#This Row],[SEG KEY LY]],'22Dec24_LY '!$A$2:$M$784,13,FALSE)</f>
        <v>216.71752851711037</v>
      </c>
      <c r="V182" s="29">
        <f>VLOOKUP(Table1[[#This Row],[SEG KEY]],'15Dec24_TY'!$A$1:$M$786,13,FALSE)</f>
        <v>205.66709821428566</v>
      </c>
      <c r="W182" s="29">
        <f>VLOOKUP(Table1[[#This Row],[SEG KEY LY]],'15Dec24_LY'!$A$1:$M$784,13,FALSE)</f>
        <v>197.63278846153861</v>
      </c>
      <c r="X182" s="29">
        <f>VLOOKUP(Table1[[#This Row],[SEG KEY]],'08Dec24_TY'!$A$1:$M$786,13,FALSE)</f>
        <v>208.05620689655174</v>
      </c>
      <c r="Y182" s="29">
        <f>VLOOKUP(Table1[[#This Row],[SEG KEY LY]],'08Dec24_LY'!$A$1:$M$784,13,FALSE)</f>
        <v>196.89299435028246</v>
      </c>
      <c r="Z182" s="29">
        <f>VLOOKUP(Table1[[#This Row],[SEG KEY]],'01Dec24_TY'!$A$1:$M$786,13,FALSE)</f>
        <v>214.67130841121488</v>
      </c>
      <c r="AA182" s="29">
        <f>VLOOKUP(Table1[[#This Row],[SEG KEY LY]],'01Dec24_LY'!$A$1:$M$784,13,FALSE)</f>
        <v>200.81279720279724</v>
      </c>
      <c r="AB182" s="29">
        <f>VLOOKUP(Table1[[#This Row],[SEG KEY]],'24Nov24_TY'!$A$1:$M$786,13,FALSE)</f>
        <v>219.66339350180505</v>
      </c>
      <c r="AC182" s="29">
        <f>VLOOKUP(Table1[[#This Row],[SEG KEY LY]],'24Nov24_LY'!$A$1:$M$784,13,FALSE)</f>
        <v>203.16235772357729</v>
      </c>
      <c r="AD182" s="29">
        <f>VLOOKUP(Table1[[#This Row],[SEG KEY]],'17Nov24_TY'!$A$1:$M$786,13,FALSE)</f>
        <v>226.38018099547506</v>
      </c>
      <c r="AE182" s="29">
        <f>VLOOKUP(Table1[[#This Row],[SEG KEY LY]],'17Nov24_LY'!$A$1:$M$784,13,FALSE)</f>
        <v>195.90932038834958</v>
      </c>
      <c r="AF182" s="29">
        <f>VLOOKUP(Table1[[#This Row],[SEG KEY]],'10Nov24_TY   '!$A$1:$M$786,13,FALSE)</f>
        <v>233.59021505376344</v>
      </c>
      <c r="AG182" s="29">
        <f>VLOOKUP(Table1[[#This Row],[SEG KEY LY]],'10Nov24_LY   '!$A$1:$M$784,13,FALSE)</f>
        <v>197.98370786516858</v>
      </c>
      <c r="AH182" s="29">
        <f>IFERROR(VLOOKUP(Table1[[#This Row],[SEG KEY]],'03Nov24_TY   '!A310:M1095,13,FALSE),0)</f>
        <v>249.57151315789471</v>
      </c>
      <c r="AI182" s="29">
        <f>IFERROR(VLOOKUP(Table1[[#This Row],[SEG KEY LY]],'03Nov24_LY    '!$A$1:$M$784,13,FALSE),0)</f>
        <v>217.0341071428571</v>
      </c>
      <c r="AJ182" s="47">
        <f>VLOOKUP(Table1[[#This Row],[SEG KEY]],'29Dec24_TY  '!$A$1:$M$786,7,FALSE)</f>
        <v>569</v>
      </c>
      <c r="AK182" s="47">
        <f>VLOOKUP(Table1[[#This Row],[SEG KEY LY]],'29Dec24_LY'!$A$1:$M$784,7,FALSE)</f>
        <v>309</v>
      </c>
      <c r="AL182" s="29">
        <f>VLOOKUP(Table1[[#This Row],[SEG KEY]],'22Dec24_TY '!$A$1:$M$786,7,FALSE)</f>
        <v>496</v>
      </c>
      <c r="AM182" s="29">
        <f>VLOOKUP(Table1[[#This Row],[SEG KEY LY]],'22Dec24_LY '!$A$1:$M$486,7,FALSE)</f>
        <v>263</v>
      </c>
      <c r="AN182" s="29">
        <f>VLOOKUP(Table1[[#This Row],[SEG KEY]],'15Dec24_TY'!$A$1:$M$786,7,FALSE)</f>
        <v>448</v>
      </c>
      <c r="AO182" s="29">
        <f>VLOOKUP(Table1[[#This Row],[SEG KEY LY]],'15Dec24_LY'!$A$1:$M$784,7,FALSE)</f>
        <v>208</v>
      </c>
      <c r="AP182" s="29">
        <f>VLOOKUP(Table1[[#This Row],[SEG KEY]],'08Dec24_TY'!$A$1:$M$786,7,FALSE)</f>
        <v>377</v>
      </c>
      <c r="AQ182" s="29">
        <f>VLOOKUP(Table1[[#This Row],[SEG KEY LY]],'08Dec24_LY'!$A$1:$M$784,7,FALSE)</f>
        <v>177</v>
      </c>
      <c r="AR182" s="29">
        <f>VLOOKUP(Table1[[#This Row],[SEG KEY]],'01Dec24_TY'!$A$1:$M$786,7,FALSE)</f>
        <v>321</v>
      </c>
      <c r="AS182" s="29">
        <f>VLOOKUP(Table1[[#This Row],[SEG KEY LY]],'01Dec24_LY'!$A$1:$M$784,7,FALSE)</f>
        <v>143</v>
      </c>
      <c r="AT182" s="29">
        <f>VLOOKUP(Table1[[#This Row],[SEG KEY]],'24Nov24_TY'!$A$1:$M$786,7,FALSE)</f>
        <v>277</v>
      </c>
      <c r="AU182" s="29">
        <f>VLOOKUP(Table1[[#This Row],[SEG KEY LY]],'24Nov24_LY'!$A$1:$M$784,7,FALSE)</f>
        <v>123</v>
      </c>
      <c r="AV182" s="29">
        <f>VLOOKUP(Table1[[#This Row],[SEG KEY]],'17Nov24_TY'!$A$1:$M$786,7,FALSE)</f>
        <v>221</v>
      </c>
      <c r="AW182" s="29">
        <f>VLOOKUP(Table1[[#This Row],[SEG KEY LY]],'17Nov24_LY'!$A$1:$M$784,7,FALSE)</f>
        <v>103</v>
      </c>
      <c r="AX182" s="29">
        <f>VLOOKUP(Table1[[#This Row],[SEG KEY]],'10Nov24_TY   '!$A$1:$K$786,7,FALSE)</f>
        <v>186</v>
      </c>
      <c r="AY182" s="29">
        <f>VLOOKUP(Table1[[#This Row],[SEG KEY LY]],'10Nov24_LY   '!$A$1:$J$784,7,FALSE)</f>
        <v>89</v>
      </c>
      <c r="AZ182" s="29">
        <f>IFERROR(VLOOKUP(Table1[[#This Row],[SEG KEY]],'03Nov24_TY   '!$A$1:$J$786,7,FALSE),0)</f>
        <v>152</v>
      </c>
      <c r="BA182" s="29">
        <f>IFERROR(VLOOKUP(Table1[[#This Row],[SEG KEY LY]],'03Nov24_LY    '!$A$1:$J$784,7,FALSE),0)</f>
        <v>56</v>
      </c>
    </row>
    <row r="183" spans="1:53" x14ac:dyDescent="0.25">
      <c r="A183" s="52" t="str">
        <f>Table1[[#This Row],[FROM_CITY]]&amp;Table1[[#This Row],[TO_CITY]]&amp;Table1[[#This Row],[Month]]</f>
        <v>FRACMBFeb-2025</v>
      </c>
      <c r="B183" s="52" t="str">
        <f>Table1[[#This Row],[FROM_CITY]]&amp;Table1[[#This Row],[TO_CITY]]&amp;Table1[[#This Row],[MonthM_LY]]</f>
        <v>FRACMBFeb-2024</v>
      </c>
      <c r="C183" s="44" t="s">
        <v>198</v>
      </c>
      <c r="D183" s="2">
        <v>2025</v>
      </c>
      <c r="E183" s="2" t="s">
        <v>197</v>
      </c>
      <c r="F183" t="s">
        <v>27</v>
      </c>
      <c r="G183" s="2" t="s">
        <v>10</v>
      </c>
      <c r="H183" t="s">
        <v>19</v>
      </c>
      <c r="I183">
        <v>1514</v>
      </c>
      <c r="J183">
        <v>704107.32000000041</v>
      </c>
      <c r="K183" s="29">
        <f>VLOOKUP(Table1[[#This Row],[SEG KEY]],'29Dec24_TY  '!$A$1:$M$786,11,FALSE)</f>
        <v>12252802</v>
      </c>
      <c r="L183" s="29">
        <f>VLOOKUP(Table1[[#This Row],[SEG KEY LY]],'29Dec24_LY'!$A$1:$M$784,11,FALSE)</f>
        <v>12568429</v>
      </c>
      <c r="M183" s="55">
        <f>VLOOKUP(Table1[[#This Row],[SEG KEY]],'29Dec24_TY  '!$A$1:$M$786,12,FALSE)</f>
        <v>5.7465004331254226E-2</v>
      </c>
      <c r="N183" s="55">
        <f>VLOOKUP(Table1[[#This Row],[SEG KEY LY]],'29Dec24_LY'!$A$1:$M$784,12,FALSE)</f>
        <v>5.7315660533229763E-2</v>
      </c>
      <c r="O183" s="29">
        <f>IFERROR(VLOOKUP(Table1[[#This Row],[SEG KEY LY]],'LY AVG FARE ACT'!$A$1:$G$5000,5,FALSE),0)</f>
        <v>2928</v>
      </c>
      <c r="P183" s="29">
        <f>IFERROR(VLOOKUP(Table1[[#This Row],[SEG KEY LY]],'LY AVG FARE ACT'!$A$1:$F$5000,6,FALSE),0)</f>
        <v>1499953.4013458369</v>
      </c>
      <c r="Q183" s="29">
        <f>IFERROR(VLOOKUP(Table1[[#This Row],[SEG KEY LY]],'LY AVG FARE ACT'!$A$1:$G$5000,7,FALSE),0)</f>
        <v>512.27916712631043</v>
      </c>
      <c r="R183" s="47">
        <f>VLOOKUP(Table1[[#This Row],[SEG KEY]],'29Dec24_TY  '!$A$1:$M$786,13,FALSE)</f>
        <v>465.06428005284045</v>
      </c>
      <c r="S183" s="47">
        <f>VLOOKUP(Table1[[#This Row],[SEG KEY LY]],'29Dec24_LY'!$A$1:$M$784,13,FALSE)</f>
        <v>463.85564069542846</v>
      </c>
      <c r="T183" s="29">
        <f>VLOOKUP(Table1[[#This Row],[SEG KEY]],'22Dec24_TY '!$A$1:$M$786,13,FALSE)</f>
        <v>467.05604123711373</v>
      </c>
      <c r="U183" s="29">
        <f>VLOOKUP(Table1[[#This Row],[SEG KEY LY]],'22Dec24_LY '!$A$2:$M$784,13,FALSE)</f>
        <v>461.93429718875529</v>
      </c>
      <c r="V183" s="29">
        <f>VLOOKUP(Table1[[#This Row],[SEG KEY]],'15Dec24_TY'!$A$1:$M$786,13,FALSE)</f>
        <v>468.82899780541356</v>
      </c>
      <c r="W183" s="29">
        <f>VLOOKUP(Table1[[#This Row],[SEG KEY LY]],'15Dec24_LY'!$A$1:$M$784,13,FALSE)</f>
        <v>459.85188904494419</v>
      </c>
      <c r="X183" s="29">
        <f>VLOOKUP(Table1[[#This Row],[SEG KEY]],'08Dec24_TY'!$A$1:$M$786,13,FALSE)</f>
        <v>469.69520161290353</v>
      </c>
      <c r="Y183" s="29">
        <f>VLOOKUP(Table1[[#This Row],[SEG KEY LY]],'08Dec24_LY'!$A$1:$M$784,13,FALSE)</f>
        <v>455.97533923303882</v>
      </c>
      <c r="Z183" s="29">
        <f>VLOOKUP(Table1[[#This Row],[SEG KEY]],'01Dec24_TY'!$A$1:$M$786,13,FALSE)</f>
        <v>472.70818025751083</v>
      </c>
      <c r="AA183" s="29">
        <f>VLOOKUP(Table1[[#This Row],[SEG KEY LY]],'01Dec24_LY'!$A$1:$M$784,13,FALSE)</f>
        <v>454.20321891685757</v>
      </c>
      <c r="AB183" s="29">
        <f>VLOOKUP(Table1[[#This Row],[SEG KEY]],'24Nov24_TY'!$A$1:$M$786,13,FALSE)</f>
        <v>474.77764312977087</v>
      </c>
      <c r="AC183" s="29">
        <f>VLOOKUP(Table1[[#This Row],[SEG KEY LY]],'24Nov24_LY'!$A$1:$M$784,13,FALSE)</f>
        <v>453.0559170124485</v>
      </c>
      <c r="AD183" s="29">
        <f>VLOOKUP(Table1[[#This Row],[SEG KEY]],'17Nov24_TY'!$A$1:$M$786,13,FALSE)</f>
        <v>478.79714437367306</v>
      </c>
      <c r="AE183" s="29">
        <f>VLOOKUP(Table1[[#This Row],[SEG KEY LY]],'17Nov24_LY'!$A$1:$M$784,13,FALSE)</f>
        <v>447.18954421148567</v>
      </c>
      <c r="AF183" s="29">
        <f>VLOOKUP(Table1[[#This Row],[SEG KEY]],'10Nov24_TY   '!$A$1:$M$786,13,FALSE)</f>
        <v>483.09123556581983</v>
      </c>
      <c r="AG183" s="29">
        <f>VLOOKUP(Table1[[#This Row],[SEG KEY LY]],'10Nov24_LY   '!$A$1:$M$784,13,FALSE)</f>
        <v>442.68680808080802</v>
      </c>
      <c r="AH183" s="29">
        <f>IFERROR(VLOOKUP(Table1[[#This Row],[SEG KEY]],'03Nov24_TY   '!A311:M1096,13,FALSE),0)</f>
        <v>488.9631367628607</v>
      </c>
      <c r="AI183" s="29">
        <f>IFERROR(VLOOKUP(Table1[[#This Row],[SEG KEY LY]],'03Nov24_LY    '!$A$1:$M$784,13,FALSE),0)</f>
        <v>439.02077519379833</v>
      </c>
      <c r="AJ183" s="47">
        <f>VLOOKUP(Table1[[#This Row],[SEG KEY]],'29Dec24_TY  '!$A$1:$M$786,7,FALSE)</f>
        <v>1514</v>
      </c>
      <c r="AK183" s="47">
        <f>VLOOKUP(Table1[[#This Row],[SEG KEY LY]],'29Dec24_LY'!$A$1:$M$784,7,FALSE)</f>
        <v>1553</v>
      </c>
      <c r="AL183" s="29">
        <f>VLOOKUP(Table1[[#This Row],[SEG KEY]],'22Dec24_TY '!$A$1:$M$786,7,FALSE)</f>
        <v>1455</v>
      </c>
      <c r="AM183" s="29">
        <f>VLOOKUP(Table1[[#This Row],[SEG KEY LY]],'22Dec24_LY '!$A$1:$M$486,7,FALSE)</f>
        <v>1494</v>
      </c>
      <c r="AN183" s="29">
        <f>VLOOKUP(Table1[[#This Row],[SEG KEY]],'15Dec24_TY'!$A$1:$M$786,7,FALSE)</f>
        <v>1367</v>
      </c>
      <c r="AO183" s="29">
        <f>VLOOKUP(Table1[[#This Row],[SEG KEY LY]],'15Dec24_LY'!$A$1:$M$784,7,FALSE)</f>
        <v>1424</v>
      </c>
      <c r="AP183" s="29">
        <f>VLOOKUP(Table1[[#This Row],[SEG KEY]],'08Dec24_TY'!$A$1:$M$786,7,FALSE)</f>
        <v>1240</v>
      </c>
      <c r="AQ183" s="29">
        <f>VLOOKUP(Table1[[#This Row],[SEG KEY LY]],'08Dec24_LY'!$A$1:$M$784,7,FALSE)</f>
        <v>1356</v>
      </c>
      <c r="AR183" s="29">
        <f>VLOOKUP(Table1[[#This Row],[SEG KEY]],'01Dec24_TY'!$A$1:$M$786,7,FALSE)</f>
        <v>1165</v>
      </c>
      <c r="AS183" s="29">
        <f>VLOOKUP(Table1[[#This Row],[SEG KEY LY]],'01Dec24_LY'!$A$1:$M$784,7,FALSE)</f>
        <v>1311</v>
      </c>
      <c r="AT183" s="29">
        <f>VLOOKUP(Table1[[#This Row],[SEG KEY]],'24Nov24_TY'!$A$1:$M$786,7,FALSE)</f>
        <v>1048</v>
      </c>
      <c r="AU183" s="29">
        <f>VLOOKUP(Table1[[#This Row],[SEG KEY LY]],'24Nov24_LY'!$A$1:$M$784,7,FALSE)</f>
        <v>1205</v>
      </c>
      <c r="AV183" s="29">
        <f>VLOOKUP(Table1[[#This Row],[SEG KEY]],'17Nov24_TY'!$A$1:$M$786,7,FALSE)</f>
        <v>942</v>
      </c>
      <c r="AW183" s="29">
        <f>VLOOKUP(Table1[[#This Row],[SEG KEY LY]],'17Nov24_LY'!$A$1:$M$784,7,FALSE)</f>
        <v>1097</v>
      </c>
      <c r="AX183" s="29">
        <f>VLOOKUP(Table1[[#This Row],[SEG KEY]],'10Nov24_TY   '!$A$1:$K$786,7,FALSE)</f>
        <v>866</v>
      </c>
      <c r="AY183" s="29">
        <f>VLOOKUP(Table1[[#This Row],[SEG KEY LY]],'10Nov24_LY   '!$A$1:$J$784,7,FALSE)</f>
        <v>990</v>
      </c>
      <c r="AZ183" s="29">
        <f>IFERROR(VLOOKUP(Table1[[#This Row],[SEG KEY]],'03Nov24_TY   '!$A$1:$J$786,7,FALSE),0)</f>
        <v>797</v>
      </c>
      <c r="BA183" s="29">
        <f>IFERROR(VLOOKUP(Table1[[#This Row],[SEG KEY LY]],'03Nov24_LY    '!$A$1:$J$784,7,FALSE),0)</f>
        <v>903</v>
      </c>
    </row>
    <row r="184" spans="1:53" x14ac:dyDescent="0.25">
      <c r="A184" s="52" t="str">
        <f>Table1[[#This Row],[FROM_CITY]]&amp;Table1[[#This Row],[TO_CITY]]&amp;Table1[[#This Row],[Month]]</f>
        <v>GANCMBFeb-2025</v>
      </c>
      <c r="B184" s="52" t="str">
        <f>Table1[[#This Row],[FROM_CITY]]&amp;Table1[[#This Row],[TO_CITY]]&amp;Table1[[#This Row],[MonthM_LY]]</f>
        <v>GANCMBFeb-2024</v>
      </c>
      <c r="C184" s="44" t="s">
        <v>198</v>
      </c>
      <c r="D184" s="2">
        <v>2025</v>
      </c>
      <c r="E184" s="2" t="s">
        <v>197</v>
      </c>
      <c r="F184" t="s">
        <v>28</v>
      </c>
      <c r="G184" s="2" t="s">
        <v>10</v>
      </c>
      <c r="H184" t="s">
        <v>15</v>
      </c>
      <c r="I184">
        <v>320</v>
      </c>
      <c r="J184">
        <v>41296.480000000003</v>
      </c>
      <c r="K184" s="29">
        <f>VLOOKUP(Table1[[#This Row],[SEG KEY]],'29Dec24_TY  '!$A$1:$M$786,11,FALSE)</f>
        <v>367040</v>
      </c>
      <c r="L184" s="29">
        <f>VLOOKUP(Table1[[#This Row],[SEG KEY LY]],'29Dec24_LY'!$A$1:$M$784,11,FALSE)</f>
        <v>199578</v>
      </c>
      <c r="M184" s="55">
        <f>VLOOKUP(Table1[[#This Row],[SEG KEY]],'29Dec24_TY  '!$A$1:$M$786,12,FALSE)</f>
        <v>0.11251220575414125</v>
      </c>
      <c r="N184" s="55">
        <f>VLOOKUP(Table1[[#This Row],[SEG KEY LY]],'29Dec24_LY'!$A$1:$M$784,12,FALSE)</f>
        <v>9.6761166060387427E-2</v>
      </c>
      <c r="O184" s="29">
        <f>IFERROR(VLOOKUP(Table1[[#This Row],[SEG KEY LY]],'LY AVG FARE ACT'!$A$1:$G$5000,5,FALSE),0)</f>
        <v>696</v>
      </c>
      <c r="P184" s="29">
        <f>IFERROR(VLOOKUP(Table1[[#This Row],[SEG KEY LY]],'LY AVG FARE ACT'!$A$1:$F$5000,6,FALSE),0)</f>
        <v>105166.83851524434</v>
      </c>
      <c r="Q184" s="29">
        <f>IFERROR(VLOOKUP(Table1[[#This Row],[SEG KEY LY]],'LY AVG FARE ACT'!$A$1:$G$5000,7,FALSE),0)</f>
        <v>151.10177947592578</v>
      </c>
      <c r="R184" s="47">
        <f>VLOOKUP(Table1[[#This Row],[SEG KEY]],'29Dec24_TY  '!$A$1:$M$786,13,FALSE)</f>
        <v>129.0515</v>
      </c>
      <c r="S184" s="47">
        <f>VLOOKUP(Table1[[#This Row],[SEG KEY LY]],'29Dec24_LY'!$A$1:$M$784,13,FALSE)</f>
        <v>110.98505747126437</v>
      </c>
      <c r="T184" s="29">
        <f>VLOOKUP(Table1[[#This Row],[SEG KEY]],'22Dec24_TY '!$A$1:$M$786,13,FALSE)</f>
        <v>129.50367213114754</v>
      </c>
      <c r="U184" s="29">
        <f>VLOOKUP(Table1[[#This Row],[SEG KEY LY]],'22Dec24_LY '!$A$2:$M$784,13,FALSE)</f>
        <v>105.70750000000001</v>
      </c>
      <c r="V184" s="29">
        <f>VLOOKUP(Table1[[#This Row],[SEG KEY]],'15Dec24_TY'!$A$1:$M$786,13,FALSE)</f>
        <v>127.46622073578595</v>
      </c>
      <c r="W184" s="29">
        <f>VLOOKUP(Table1[[#This Row],[SEG KEY LY]],'15Dec24_LY'!$A$1:$M$784,13,FALSE)</f>
        <v>102.30000000000001</v>
      </c>
      <c r="X184" s="29">
        <f>VLOOKUP(Table1[[#This Row],[SEG KEY]],'08Dec24_TY'!$A$1:$M$786,13,FALSE)</f>
        <v>127.57926056338029</v>
      </c>
      <c r="Y184" s="29">
        <f>VLOOKUP(Table1[[#This Row],[SEG KEY LY]],'08Dec24_LY'!$A$1:$M$784,13,FALSE)</f>
        <v>100.86163120567376</v>
      </c>
      <c r="Z184" s="29">
        <f>VLOOKUP(Table1[[#This Row],[SEG KEY]],'01Dec24_TY'!$A$1:$M$786,13,FALSE)</f>
        <v>128.06185606060609</v>
      </c>
      <c r="AA184" s="29">
        <f>VLOOKUP(Table1[[#This Row],[SEG KEY LY]],'01Dec24_LY'!$A$1:$M$784,13,FALSE)</f>
        <v>99.172975206611582</v>
      </c>
      <c r="AB184" s="29">
        <f>VLOOKUP(Table1[[#This Row],[SEG KEY]],'24Nov24_TY'!$A$1:$M$786,13,FALSE)</f>
        <v>128.38142857142861</v>
      </c>
      <c r="AC184" s="29">
        <f>VLOOKUP(Table1[[#This Row],[SEG KEY LY]],'24Nov24_LY'!$A$1:$M$784,13,FALSE)</f>
        <v>98.89157894736843</v>
      </c>
      <c r="AD184" s="29">
        <f>VLOOKUP(Table1[[#This Row],[SEG KEY]],'17Nov24_TY'!$A$1:$M$786,13,FALSE)</f>
        <v>128.82145161290325</v>
      </c>
      <c r="AE184" s="29">
        <f>VLOOKUP(Table1[[#This Row],[SEG KEY LY]],'17Nov24_LY'!$A$1:$M$784,13,FALSE)</f>
        <v>97.323425925925946</v>
      </c>
      <c r="AF184" s="29">
        <f>VLOOKUP(Table1[[#This Row],[SEG KEY]],'10Nov24_TY   '!$A$1:$M$786,13,FALSE)</f>
        <v>130.24325581395348</v>
      </c>
      <c r="AG184" s="29">
        <f>VLOOKUP(Table1[[#This Row],[SEG KEY LY]],'10Nov24_LY   '!$A$1:$M$784,13,FALSE)</f>
        <v>97.945769230769258</v>
      </c>
      <c r="AH184" s="29">
        <f>IFERROR(VLOOKUP(Table1[[#This Row],[SEG KEY]],'03Nov24_TY   '!A312:M1097,13,FALSE),0)</f>
        <v>130.69410714285718</v>
      </c>
      <c r="AI184" s="29">
        <f>IFERROR(VLOOKUP(Table1[[#This Row],[SEG KEY LY]],'03Nov24_LY    '!$A$1:$M$784,13,FALSE),0)</f>
        <v>96.595652173913038</v>
      </c>
      <c r="AJ184" s="47">
        <f>VLOOKUP(Table1[[#This Row],[SEG KEY]],'29Dec24_TY  '!$A$1:$M$786,7,FALSE)</f>
        <v>320</v>
      </c>
      <c r="AK184" s="47">
        <f>VLOOKUP(Table1[[#This Row],[SEG KEY LY]],'29Dec24_LY'!$A$1:$M$784,7,FALSE)</f>
        <v>174</v>
      </c>
      <c r="AL184" s="29">
        <f>VLOOKUP(Table1[[#This Row],[SEG KEY]],'22Dec24_TY '!$A$1:$M$786,7,FALSE)</f>
        <v>305</v>
      </c>
      <c r="AM184" s="29">
        <f>VLOOKUP(Table1[[#This Row],[SEG KEY LY]],'22Dec24_LY '!$A$1:$M$486,7,FALSE)</f>
        <v>164</v>
      </c>
      <c r="AN184" s="29">
        <f>VLOOKUP(Table1[[#This Row],[SEG KEY]],'15Dec24_TY'!$A$1:$M$786,7,FALSE)</f>
        <v>299</v>
      </c>
      <c r="AO184" s="29">
        <f>VLOOKUP(Table1[[#This Row],[SEG KEY LY]],'15Dec24_LY'!$A$1:$M$784,7,FALSE)</f>
        <v>150</v>
      </c>
      <c r="AP184" s="29">
        <f>VLOOKUP(Table1[[#This Row],[SEG KEY]],'08Dec24_TY'!$A$1:$M$786,7,FALSE)</f>
        <v>284</v>
      </c>
      <c r="AQ184" s="29">
        <f>VLOOKUP(Table1[[#This Row],[SEG KEY LY]],'08Dec24_LY'!$A$1:$M$784,7,FALSE)</f>
        <v>141</v>
      </c>
      <c r="AR184" s="29">
        <f>VLOOKUP(Table1[[#This Row],[SEG KEY]],'01Dec24_TY'!$A$1:$M$786,7,FALSE)</f>
        <v>264</v>
      </c>
      <c r="AS184" s="29">
        <f>VLOOKUP(Table1[[#This Row],[SEG KEY LY]],'01Dec24_LY'!$A$1:$M$784,7,FALSE)</f>
        <v>121</v>
      </c>
      <c r="AT184" s="29">
        <f>VLOOKUP(Table1[[#This Row],[SEG KEY]],'24Nov24_TY'!$A$1:$M$786,7,FALSE)</f>
        <v>203</v>
      </c>
      <c r="AU184" s="29">
        <f>VLOOKUP(Table1[[#This Row],[SEG KEY LY]],'24Nov24_LY'!$A$1:$M$784,7,FALSE)</f>
        <v>114</v>
      </c>
      <c r="AV184" s="29">
        <f>VLOOKUP(Table1[[#This Row],[SEG KEY]],'17Nov24_TY'!$A$1:$M$786,7,FALSE)</f>
        <v>186</v>
      </c>
      <c r="AW184" s="29">
        <f>VLOOKUP(Table1[[#This Row],[SEG KEY LY]],'17Nov24_LY'!$A$1:$M$784,7,FALSE)</f>
        <v>108</v>
      </c>
      <c r="AX184" s="29">
        <f>VLOOKUP(Table1[[#This Row],[SEG KEY]],'10Nov24_TY   '!$A$1:$K$786,7,FALSE)</f>
        <v>172</v>
      </c>
      <c r="AY184" s="29">
        <f>VLOOKUP(Table1[[#This Row],[SEG KEY LY]],'10Nov24_LY   '!$A$1:$J$784,7,FALSE)</f>
        <v>104</v>
      </c>
      <c r="AZ184" s="29">
        <f>IFERROR(VLOOKUP(Table1[[#This Row],[SEG KEY]],'03Nov24_TY   '!$A$1:$J$786,7,FALSE),0)</f>
        <v>168</v>
      </c>
      <c r="BA184" s="29">
        <f>IFERROR(VLOOKUP(Table1[[#This Row],[SEG KEY LY]],'03Nov24_LY    '!$A$1:$J$784,7,FALSE),0)</f>
        <v>92</v>
      </c>
    </row>
    <row r="185" spans="1:53" x14ac:dyDescent="0.25">
      <c r="A185" s="52" t="str">
        <f>Table1[[#This Row],[FROM_CITY]]&amp;Table1[[#This Row],[TO_CITY]]&amp;Table1[[#This Row],[Month]]</f>
        <v>HYDCMBFeb-2025</v>
      </c>
      <c r="B185" s="52" t="str">
        <f>Table1[[#This Row],[FROM_CITY]]&amp;Table1[[#This Row],[TO_CITY]]&amp;Table1[[#This Row],[MonthM_LY]]</f>
        <v>HYDCMBFeb-2024</v>
      </c>
      <c r="C185" s="44" t="s">
        <v>198</v>
      </c>
      <c r="D185" s="2">
        <v>2025</v>
      </c>
      <c r="E185" s="2" t="s">
        <v>197</v>
      </c>
      <c r="F185" t="s">
        <v>29</v>
      </c>
      <c r="G185" s="2" t="s">
        <v>10</v>
      </c>
      <c r="H185" t="s">
        <v>15</v>
      </c>
      <c r="I185">
        <v>131</v>
      </c>
      <c r="J185">
        <v>11487.05</v>
      </c>
      <c r="K185" s="29">
        <f>VLOOKUP(Table1[[#This Row],[SEG KEY]],'29Dec24_TY  '!$A$1:$M$786,11,FALSE)</f>
        <v>153532</v>
      </c>
      <c r="L185" s="29">
        <f>VLOOKUP(Table1[[#This Row],[SEG KEY LY]],'29Dec24_LY'!$A$1:$M$784,11,FALSE)</f>
        <v>608268</v>
      </c>
      <c r="M185" s="55">
        <f>VLOOKUP(Table1[[#This Row],[SEG KEY]],'29Dec24_TY  '!$A$1:$M$786,12,FALSE)</f>
        <v>7.4818604590573948E-2</v>
      </c>
      <c r="N185" s="55">
        <f>VLOOKUP(Table1[[#This Row],[SEG KEY LY]],'29Dec24_LY'!$A$1:$M$784,12,FALSE)</f>
        <v>8.277892310626235E-2</v>
      </c>
      <c r="O185" s="29">
        <f>IFERROR(VLOOKUP(Table1[[#This Row],[SEG KEY LY]],'LY AVG FARE ACT'!$A$1:$G$5000,5,FALSE),0)</f>
        <v>1702</v>
      </c>
      <c r="P185" s="29">
        <f>IFERROR(VLOOKUP(Table1[[#This Row],[SEG KEY LY]],'LY AVG FARE ACT'!$A$1:$F$5000,6,FALSE),0)</f>
        <v>206027.67551448129</v>
      </c>
      <c r="Q185" s="29">
        <f>IFERROR(VLOOKUP(Table1[[#This Row],[SEG KEY LY]],'LY AVG FARE ACT'!$A$1:$G$5000,7,FALSE),0)</f>
        <v>121.05033814011827</v>
      </c>
      <c r="R185" s="47">
        <f>VLOOKUP(Table1[[#This Row],[SEG KEY]],'29Dec24_TY  '!$A$1:$M$786,13,FALSE)</f>
        <v>87.687404580152659</v>
      </c>
      <c r="S185" s="47">
        <f>VLOOKUP(Table1[[#This Row],[SEG KEY LY]],'29Dec24_LY'!$A$1:$M$784,13,FALSE)</f>
        <v>97.016897880539474</v>
      </c>
      <c r="T185" s="29">
        <f>VLOOKUP(Table1[[#This Row],[SEG KEY]],'22Dec24_TY '!$A$1:$M$786,13,FALSE)</f>
        <v>94.708157894736843</v>
      </c>
      <c r="U185" s="29">
        <f>VLOOKUP(Table1[[#This Row],[SEG KEY LY]],'22Dec24_LY '!$A$2:$M$784,13,FALSE)</f>
        <v>95.143295964125542</v>
      </c>
      <c r="V185" s="29">
        <f>VLOOKUP(Table1[[#This Row],[SEG KEY]],'15Dec24_TY'!$A$1:$M$786,13,FALSE)</f>
        <v>95.331685393258411</v>
      </c>
      <c r="W185" s="29">
        <f>VLOOKUP(Table1[[#This Row],[SEG KEY LY]],'15Dec24_LY'!$A$1:$M$784,13,FALSE)</f>
        <v>95.484754098360625</v>
      </c>
      <c r="X185" s="29">
        <f>VLOOKUP(Table1[[#This Row],[SEG KEY]],'08Dec24_TY'!$A$1:$M$786,13,FALSE)</f>
        <v>104.09355932203391</v>
      </c>
      <c r="Y185" s="29">
        <f>VLOOKUP(Table1[[#This Row],[SEG KEY LY]],'08Dec24_LY'!$A$1:$M$784,13,FALSE)</f>
        <v>95.431237785016265</v>
      </c>
      <c r="Z185" s="29">
        <f>VLOOKUP(Table1[[#This Row],[SEG KEY]],'01Dec24_TY'!$A$1:$M$786,13,FALSE)</f>
        <v>99.247173913043497</v>
      </c>
      <c r="AA185" s="29">
        <f>VLOOKUP(Table1[[#This Row],[SEG KEY LY]],'01Dec24_LY'!$A$1:$M$784,13,FALSE)</f>
        <v>91.680597826086938</v>
      </c>
      <c r="AB185" s="29">
        <f>VLOOKUP(Table1[[#This Row],[SEG KEY]],'24Nov24_TY'!$A$1:$M$786,13,FALSE)</f>
        <v>110.10342857142858</v>
      </c>
      <c r="AC185" s="29">
        <f>VLOOKUP(Table1[[#This Row],[SEG KEY LY]],'24Nov24_LY'!$A$1:$M$784,13,FALSE)</f>
        <v>94.066644295302012</v>
      </c>
      <c r="AD185" s="29">
        <f>VLOOKUP(Table1[[#This Row],[SEG KEY]],'17Nov24_TY'!$A$1:$M$786,13,FALSE)</f>
        <v>112.13303030303032</v>
      </c>
      <c r="AE185" s="29">
        <f>VLOOKUP(Table1[[#This Row],[SEG KEY LY]],'17Nov24_LY'!$A$1:$M$784,13,FALSE)</f>
        <v>94.01744360902255</v>
      </c>
      <c r="AF185" s="29">
        <f>VLOOKUP(Table1[[#This Row],[SEG KEY]],'10Nov24_TY   '!$A$1:$M$786,13,FALSE)</f>
        <v>112.13303030303032</v>
      </c>
      <c r="AG185" s="29">
        <f>VLOOKUP(Table1[[#This Row],[SEG KEY LY]],'10Nov24_LY   '!$A$1:$M$784,13,FALSE)</f>
        <v>96.813796296296303</v>
      </c>
      <c r="AH185" s="29">
        <f>IFERROR(VLOOKUP(Table1[[#This Row],[SEG KEY]],'03Nov24_TY   '!A313:M1098,13,FALSE),0)</f>
        <v>118.57700000000001</v>
      </c>
      <c r="AI185" s="29">
        <f>IFERROR(VLOOKUP(Table1[[#This Row],[SEG KEY LY]],'03Nov24_LY    '!$A$1:$M$784,13,FALSE),0)</f>
        <v>102.45835294117646</v>
      </c>
      <c r="AJ185" s="47">
        <f>VLOOKUP(Table1[[#This Row],[SEG KEY]],'29Dec24_TY  '!$A$1:$M$786,7,FALSE)</f>
        <v>131</v>
      </c>
      <c r="AK185" s="47">
        <f>VLOOKUP(Table1[[#This Row],[SEG KEY LY]],'29Dec24_LY'!$A$1:$M$784,7,FALSE)</f>
        <v>519</v>
      </c>
      <c r="AL185" s="29">
        <f>VLOOKUP(Table1[[#This Row],[SEG KEY]],'22Dec24_TY '!$A$1:$M$786,7,FALSE)</f>
        <v>114</v>
      </c>
      <c r="AM185" s="29">
        <f>VLOOKUP(Table1[[#This Row],[SEG KEY LY]],'22Dec24_LY '!$A$1:$M$486,7,FALSE)</f>
        <v>446</v>
      </c>
      <c r="AN185" s="29">
        <f>VLOOKUP(Table1[[#This Row],[SEG KEY]],'15Dec24_TY'!$A$1:$M$786,7,FALSE)</f>
        <v>89</v>
      </c>
      <c r="AO185" s="29">
        <f>VLOOKUP(Table1[[#This Row],[SEG KEY LY]],'15Dec24_LY'!$A$1:$M$784,7,FALSE)</f>
        <v>366</v>
      </c>
      <c r="AP185" s="29">
        <f>VLOOKUP(Table1[[#This Row],[SEG KEY]],'08Dec24_TY'!$A$1:$M$786,7,FALSE)</f>
        <v>59</v>
      </c>
      <c r="AQ185" s="29">
        <f>VLOOKUP(Table1[[#This Row],[SEG KEY LY]],'08Dec24_LY'!$A$1:$M$784,7,FALSE)</f>
        <v>307</v>
      </c>
      <c r="AR185" s="29">
        <f>VLOOKUP(Table1[[#This Row],[SEG KEY]],'01Dec24_TY'!$A$1:$M$786,7,FALSE)</f>
        <v>46</v>
      </c>
      <c r="AS185" s="29">
        <f>VLOOKUP(Table1[[#This Row],[SEG KEY LY]],'01Dec24_LY'!$A$1:$M$784,7,FALSE)</f>
        <v>184</v>
      </c>
      <c r="AT185" s="29">
        <f>VLOOKUP(Table1[[#This Row],[SEG KEY]],'24Nov24_TY'!$A$1:$M$786,7,FALSE)</f>
        <v>35</v>
      </c>
      <c r="AU185" s="29">
        <f>VLOOKUP(Table1[[#This Row],[SEG KEY LY]],'24Nov24_LY'!$A$1:$M$784,7,FALSE)</f>
        <v>149</v>
      </c>
      <c r="AV185" s="29">
        <f>VLOOKUP(Table1[[#This Row],[SEG KEY]],'17Nov24_TY'!$A$1:$M$786,7,FALSE)</f>
        <v>33</v>
      </c>
      <c r="AW185" s="29">
        <f>VLOOKUP(Table1[[#This Row],[SEG KEY LY]],'17Nov24_LY'!$A$1:$M$784,7,FALSE)</f>
        <v>133</v>
      </c>
      <c r="AX185" s="29">
        <f>VLOOKUP(Table1[[#This Row],[SEG KEY]],'10Nov24_TY   '!$A$1:$K$786,7,FALSE)</f>
        <v>33</v>
      </c>
      <c r="AY185" s="29">
        <f>VLOOKUP(Table1[[#This Row],[SEG KEY LY]],'10Nov24_LY   '!$A$1:$J$784,7,FALSE)</f>
        <v>108</v>
      </c>
      <c r="AZ185" s="29">
        <f>IFERROR(VLOOKUP(Table1[[#This Row],[SEG KEY]],'03Nov24_TY   '!$A$1:$J$786,7,FALSE),0)</f>
        <v>30</v>
      </c>
      <c r="BA185" s="29">
        <f>IFERROR(VLOOKUP(Table1[[#This Row],[SEG KEY LY]],'03Nov24_LY    '!$A$1:$J$784,7,FALSE),0)</f>
        <v>85</v>
      </c>
    </row>
    <row r="186" spans="1:53" x14ac:dyDescent="0.25">
      <c r="A186" s="52" t="str">
        <f>Table1[[#This Row],[FROM_CITY]]&amp;Table1[[#This Row],[TO_CITY]]&amp;Table1[[#This Row],[Month]]</f>
        <v>ICNCMBFeb-2025</v>
      </c>
      <c r="B186" s="52" t="str">
        <f>Table1[[#This Row],[FROM_CITY]]&amp;Table1[[#This Row],[TO_CITY]]&amp;Table1[[#This Row],[MonthM_LY]]</f>
        <v>ICNCMBFeb-2024</v>
      </c>
      <c r="C186" s="44" t="s">
        <v>198</v>
      </c>
      <c r="D186" s="2">
        <v>2025</v>
      </c>
      <c r="E186" s="2" t="s">
        <v>197</v>
      </c>
      <c r="F186" t="s">
        <v>30</v>
      </c>
      <c r="G186" s="2" t="s">
        <v>10</v>
      </c>
      <c r="H186" t="s">
        <v>13</v>
      </c>
      <c r="I186">
        <v>463</v>
      </c>
      <c r="J186">
        <v>141744.6</v>
      </c>
      <c r="K186" s="29">
        <f>VLOOKUP(Table1[[#This Row],[SEG KEY]],'29Dec24_TY  '!$A$1:$M$786,11,FALSE)</f>
        <v>2669195</v>
      </c>
      <c r="L186" s="29">
        <f>VLOOKUP(Table1[[#This Row],[SEG KEY LY]],'29Dec24_LY'!$A$1:$M$784,11,FALSE)</f>
        <v>2496245</v>
      </c>
      <c r="M186" s="55">
        <f>VLOOKUP(Table1[[#This Row],[SEG KEY]],'29Dec24_TY  '!$A$1:$M$786,12,FALSE)</f>
        <v>5.3103875887673999E-2</v>
      </c>
      <c r="N186" s="55">
        <f>VLOOKUP(Table1[[#This Row],[SEG KEY LY]],'29Dec24_LY'!$A$1:$M$784,12,FALSE)</f>
        <v>6.2896097939104542E-2</v>
      </c>
      <c r="O186" s="29">
        <f>IFERROR(VLOOKUP(Table1[[#This Row],[SEG KEY LY]],'LY AVG FARE ACT'!$A$1:$G$5000,5,FALSE),0)</f>
        <v>1380</v>
      </c>
      <c r="P186" s="29">
        <f>IFERROR(VLOOKUP(Table1[[#This Row],[SEG KEY LY]],'LY AVG FARE ACT'!$A$1:$F$5000,6,FALSE),0)</f>
        <v>495213.12351153215</v>
      </c>
      <c r="Q186" s="29">
        <f>IFERROR(VLOOKUP(Table1[[#This Row],[SEG KEY LY]],'LY AVG FARE ACT'!$A$1:$G$5000,7,FALSE),0)</f>
        <v>358.85008950111023</v>
      </c>
      <c r="R186" s="47">
        <f>VLOOKUP(Table1[[#This Row],[SEG KEY]],'29Dec24_TY  '!$A$1:$M$786,13,FALSE)</f>
        <v>306.14384449244062</v>
      </c>
      <c r="S186" s="47">
        <f>VLOOKUP(Table1[[#This Row],[SEG KEY LY]],'29Dec24_LY'!$A$1:$M$784,13,FALSE)</f>
        <v>362.59600461893768</v>
      </c>
      <c r="T186" s="29">
        <f>VLOOKUP(Table1[[#This Row],[SEG KEY]],'22Dec24_TY '!$A$1:$M$786,13,FALSE)</f>
        <v>300.86503797468356</v>
      </c>
      <c r="U186" s="29">
        <f>VLOOKUP(Table1[[#This Row],[SEG KEY LY]],'22Dec24_LY '!$A$2:$M$784,13,FALSE)</f>
        <v>377.94111111111101</v>
      </c>
      <c r="V186" s="29">
        <f>VLOOKUP(Table1[[#This Row],[SEG KEY]],'15Dec24_TY'!$A$1:$M$786,13,FALSE)</f>
        <v>308.97196374622359</v>
      </c>
      <c r="W186" s="29">
        <f>VLOOKUP(Table1[[#This Row],[SEG KEY LY]],'15Dec24_LY'!$A$1:$M$784,13,FALSE)</f>
        <v>390.24935810810808</v>
      </c>
      <c r="X186" s="29">
        <f>VLOOKUP(Table1[[#This Row],[SEG KEY]],'08Dec24_TY'!$A$1:$M$786,13,FALSE)</f>
        <v>312.7033687943262</v>
      </c>
      <c r="Y186" s="29">
        <f>VLOOKUP(Table1[[#This Row],[SEG KEY LY]],'08Dec24_LY'!$A$1:$M$784,13,FALSE)</f>
        <v>409.935</v>
      </c>
      <c r="Z186" s="29">
        <f>VLOOKUP(Table1[[#This Row],[SEG KEY]],'01Dec24_TY'!$A$1:$M$786,13,FALSE)</f>
        <v>322.04690763052218</v>
      </c>
      <c r="AA186" s="29">
        <f>VLOOKUP(Table1[[#This Row],[SEG KEY LY]],'01Dec24_LY'!$A$1:$M$784,13,FALSE)</f>
        <v>400.33454106280186</v>
      </c>
      <c r="AB186" s="29">
        <f>VLOOKUP(Table1[[#This Row],[SEG KEY]],'24Nov24_TY'!$A$1:$M$786,13,FALSE)</f>
        <v>333.39487922705308</v>
      </c>
      <c r="AC186" s="29">
        <f>VLOOKUP(Table1[[#This Row],[SEG KEY LY]],'24Nov24_LY'!$A$1:$M$784,13,FALSE)</f>
        <v>386.4063253012049</v>
      </c>
      <c r="AD186" s="29">
        <f>VLOOKUP(Table1[[#This Row],[SEG KEY]],'17Nov24_TY'!$A$1:$M$786,13,FALSE)</f>
        <v>362.31962655601671</v>
      </c>
      <c r="AE186" s="29">
        <f>VLOOKUP(Table1[[#This Row],[SEG KEY LY]],'17Nov24_LY'!$A$1:$M$784,13,FALSE)</f>
        <v>396.62792592592598</v>
      </c>
      <c r="AF186" s="29">
        <f>VLOOKUP(Table1[[#This Row],[SEG KEY]],'10Nov24_TY   '!$A$1:$M$786,13,FALSE)</f>
        <v>369.82722222222225</v>
      </c>
      <c r="AG186" s="29">
        <f>VLOOKUP(Table1[[#This Row],[SEG KEY LY]],'10Nov24_LY   '!$A$1:$M$784,13,FALSE)</f>
        <v>394.62576000000001</v>
      </c>
      <c r="AH186" s="29">
        <f>IFERROR(VLOOKUP(Table1[[#This Row],[SEG KEY]],'03Nov24_TY   '!A314:M1099,13,FALSE),0)</f>
        <v>371.26528497409328</v>
      </c>
      <c r="AI186" s="29">
        <f>IFERROR(VLOOKUP(Table1[[#This Row],[SEG KEY LY]],'03Nov24_LY    '!$A$1:$M$784,13,FALSE),0)</f>
        <v>399.06114035087717</v>
      </c>
      <c r="AJ186" s="47">
        <f>VLOOKUP(Table1[[#This Row],[SEG KEY]],'29Dec24_TY  '!$A$1:$M$786,7,FALSE)</f>
        <v>463</v>
      </c>
      <c r="AK186" s="47">
        <f>VLOOKUP(Table1[[#This Row],[SEG KEY LY]],'29Dec24_LY'!$A$1:$M$784,7,FALSE)</f>
        <v>433</v>
      </c>
      <c r="AL186" s="29">
        <f>VLOOKUP(Table1[[#This Row],[SEG KEY]],'22Dec24_TY '!$A$1:$M$786,7,FALSE)</f>
        <v>395</v>
      </c>
      <c r="AM186" s="29">
        <f>VLOOKUP(Table1[[#This Row],[SEG KEY LY]],'22Dec24_LY '!$A$1:$M$486,7,FALSE)</f>
        <v>369</v>
      </c>
      <c r="AN186" s="29">
        <f>VLOOKUP(Table1[[#This Row],[SEG KEY]],'15Dec24_TY'!$A$1:$M$786,7,FALSE)</f>
        <v>331</v>
      </c>
      <c r="AO186" s="29">
        <f>VLOOKUP(Table1[[#This Row],[SEG KEY LY]],'15Dec24_LY'!$A$1:$M$784,7,FALSE)</f>
        <v>296</v>
      </c>
      <c r="AP186" s="29">
        <f>VLOOKUP(Table1[[#This Row],[SEG KEY]],'08Dec24_TY'!$A$1:$M$786,7,FALSE)</f>
        <v>282</v>
      </c>
      <c r="AQ186" s="29">
        <f>VLOOKUP(Table1[[#This Row],[SEG KEY LY]],'08Dec24_LY'!$A$1:$M$784,7,FALSE)</f>
        <v>230</v>
      </c>
      <c r="AR186" s="29">
        <f>VLOOKUP(Table1[[#This Row],[SEG KEY]],'01Dec24_TY'!$A$1:$M$786,7,FALSE)</f>
        <v>249</v>
      </c>
      <c r="AS186" s="29">
        <f>VLOOKUP(Table1[[#This Row],[SEG KEY LY]],'01Dec24_LY'!$A$1:$M$784,7,FALSE)</f>
        <v>207</v>
      </c>
      <c r="AT186" s="29">
        <f>VLOOKUP(Table1[[#This Row],[SEG KEY]],'24Nov24_TY'!$A$1:$M$786,7,FALSE)</f>
        <v>207</v>
      </c>
      <c r="AU186" s="29">
        <f>VLOOKUP(Table1[[#This Row],[SEG KEY LY]],'24Nov24_LY'!$A$1:$M$784,7,FALSE)</f>
        <v>166</v>
      </c>
      <c r="AV186" s="29">
        <f>VLOOKUP(Table1[[#This Row],[SEG KEY]],'17Nov24_TY'!$A$1:$M$786,7,FALSE)</f>
        <v>241</v>
      </c>
      <c r="AW186" s="29">
        <f>VLOOKUP(Table1[[#This Row],[SEG KEY LY]],'17Nov24_LY'!$A$1:$M$784,7,FALSE)</f>
        <v>135</v>
      </c>
      <c r="AX186" s="29">
        <f>VLOOKUP(Table1[[#This Row],[SEG KEY]],'10Nov24_TY   '!$A$1:$K$786,7,FALSE)</f>
        <v>216</v>
      </c>
      <c r="AY186" s="29">
        <f>VLOOKUP(Table1[[#This Row],[SEG KEY LY]],'10Nov24_LY   '!$A$1:$J$784,7,FALSE)</f>
        <v>125</v>
      </c>
      <c r="AZ186" s="29">
        <f>IFERROR(VLOOKUP(Table1[[#This Row],[SEG KEY]],'03Nov24_TY   '!$A$1:$J$786,7,FALSE),0)</f>
        <v>193</v>
      </c>
      <c r="BA186" s="29">
        <f>IFERROR(VLOOKUP(Table1[[#This Row],[SEG KEY LY]],'03Nov24_LY    '!$A$1:$J$784,7,FALSE),0)</f>
        <v>114</v>
      </c>
    </row>
    <row r="187" spans="1:53" x14ac:dyDescent="0.25">
      <c r="A187" s="52" t="str">
        <f>Table1[[#This Row],[FROM_CITY]]&amp;Table1[[#This Row],[TO_CITY]]&amp;Table1[[#This Row],[Month]]</f>
        <v>IXMCMBFeb-2025</v>
      </c>
      <c r="B187" s="52" t="str">
        <f>Table1[[#This Row],[FROM_CITY]]&amp;Table1[[#This Row],[TO_CITY]]&amp;Table1[[#This Row],[MonthM_LY]]</f>
        <v>IXMCMBFeb-2024</v>
      </c>
      <c r="C187" s="44" t="s">
        <v>198</v>
      </c>
      <c r="D187" s="2">
        <v>2025</v>
      </c>
      <c r="E187" s="2" t="s">
        <v>197</v>
      </c>
      <c r="F187" t="s">
        <v>31</v>
      </c>
      <c r="G187" s="2" t="s">
        <v>10</v>
      </c>
      <c r="H187" t="s">
        <v>15</v>
      </c>
      <c r="I187">
        <v>668</v>
      </c>
      <c r="J187">
        <v>34510.289999999986</v>
      </c>
      <c r="K187" s="29">
        <f>VLOOKUP(Table1[[#This Row],[SEG KEY]],'29Dec24_TY  '!$A$1:$M$786,11,FALSE)</f>
        <v>236472</v>
      </c>
      <c r="L187" s="29">
        <f>VLOOKUP(Table1[[#This Row],[SEG KEY LY]],'29Dec24_LY'!$A$1:$M$784,11,FALSE)</f>
        <v>119652</v>
      </c>
      <c r="M187" s="55">
        <f>VLOOKUP(Table1[[#This Row],[SEG KEY]],'29Dec24_TY  '!$A$1:$M$786,12,FALSE)</f>
        <v>0.14593816604079971</v>
      </c>
      <c r="N187" s="55">
        <f>VLOOKUP(Table1[[#This Row],[SEG KEY LY]],'29Dec24_LY'!$A$1:$M$784,12,FALSE)</f>
        <v>0.13255206766288907</v>
      </c>
      <c r="O187" s="29">
        <f>IFERROR(VLOOKUP(Table1[[#This Row],[SEG KEY LY]],'LY AVG FARE ACT'!$A$1:$G$5000,5,FALSE),0)</f>
        <v>1216</v>
      </c>
      <c r="P187" s="29">
        <f>IFERROR(VLOOKUP(Table1[[#This Row],[SEG KEY LY]],'LY AVG FARE ACT'!$A$1:$F$5000,6,FALSE),0)</f>
        <v>81714.364817619426</v>
      </c>
      <c r="Q187" s="29">
        <f>IFERROR(VLOOKUP(Table1[[#This Row],[SEG KEY LY]],'LY AVG FARE ACT'!$A$1:$G$5000,7,FALSE),0)</f>
        <v>67.199313172384393</v>
      </c>
      <c r="R187" s="47">
        <f>VLOOKUP(Table1[[#This Row],[SEG KEY]],'29Dec24_TY  '!$A$1:$M$786,13,FALSE)</f>
        <v>51.662110778443093</v>
      </c>
      <c r="S187" s="47">
        <f>VLOOKUP(Table1[[#This Row],[SEG KEY LY]],'29Dec24_LY'!$A$1:$M$784,13,FALSE)</f>
        <v>46.923431952662732</v>
      </c>
      <c r="T187" s="29">
        <f>VLOOKUP(Table1[[#This Row],[SEG KEY]],'22Dec24_TY '!$A$1:$M$786,13,FALSE)</f>
        <v>53.523618538324421</v>
      </c>
      <c r="U187" s="29">
        <f>VLOOKUP(Table1[[#This Row],[SEG KEY LY]],'22Dec24_LY '!$A$2:$M$784,13,FALSE)</f>
        <v>47.999750000000013</v>
      </c>
      <c r="V187" s="29">
        <f>VLOOKUP(Table1[[#This Row],[SEG KEY]],'15Dec24_TY'!$A$1:$M$786,13,FALSE)</f>
        <v>57.876239316239328</v>
      </c>
      <c r="W187" s="29">
        <f>VLOOKUP(Table1[[#This Row],[SEG KEY LY]],'15Dec24_LY'!$A$1:$M$784,13,FALSE)</f>
        <v>47.698558951965097</v>
      </c>
      <c r="X187" s="29">
        <f>VLOOKUP(Table1[[#This Row],[SEG KEY]],'08Dec24_TY'!$A$1:$M$786,13,FALSE)</f>
        <v>60.100609137055834</v>
      </c>
      <c r="Y187" s="29">
        <f>VLOOKUP(Table1[[#This Row],[SEG KEY LY]],'08Dec24_LY'!$A$1:$M$784,13,FALSE)</f>
        <v>48.126791443850266</v>
      </c>
      <c r="Z187" s="29">
        <f>VLOOKUP(Table1[[#This Row],[SEG KEY]],'01Dec24_TY'!$A$1:$M$786,13,FALSE)</f>
        <v>63.457448071216575</v>
      </c>
      <c r="AA187" s="29">
        <f>VLOOKUP(Table1[[#This Row],[SEG KEY LY]],'01Dec24_LY'!$A$1:$M$784,13,FALSE)</f>
        <v>49.675569620253142</v>
      </c>
      <c r="AB187" s="29">
        <f>VLOOKUP(Table1[[#This Row],[SEG KEY]],'24Nov24_TY'!$A$1:$M$786,13,FALSE)</f>
        <v>63.962107142857164</v>
      </c>
      <c r="AC187" s="29">
        <f>VLOOKUP(Table1[[#This Row],[SEG KEY LY]],'24Nov24_LY'!$A$1:$M$784,13,FALSE)</f>
        <v>50.750888888888859</v>
      </c>
      <c r="AD187" s="29">
        <f>VLOOKUP(Table1[[#This Row],[SEG KEY]],'17Nov24_TY'!$A$1:$M$786,13,FALSE)</f>
        <v>67.211733870967763</v>
      </c>
      <c r="AE187" s="29">
        <f>VLOOKUP(Table1[[#This Row],[SEG KEY LY]],'17Nov24_LY'!$A$1:$M$784,13,FALSE)</f>
        <v>46.820363636363624</v>
      </c>
      <c r="AF187" s="29">
        <f>VLOOKUP(Table1[[#This Row],[SEG KEY]],'10Nov24_TY   '!$A$1:$M$786,13,FALSE)</f>
        <v>70.88186915887853</v>
      </c>
      <c r="AG187" s="29">
        <f>VLOOKUP(Table1[[#This Row],[SEG KEY LY]],'10Nov24_LY   '!$A$1:$M$784,13,FALSE)</f>
        <v>47.843877551020377</v>
      </c>
      <c r="AH187" s="29">
        <f>IFERROR(VLOOKUP(Table1[[#This Row],[SEG KEY]],'03Nov24_TY   '!A315:M1100,13,FALSE),0)</f>
        <v>75.258210526315807</v>
      </c>
      <c r="AI187" s="29">
        <f>IFERROR(VLOOKUP(Table1[[#This Row],[SEG KEY LY]],'03Nov24_LY    '!$A$1:$M$784,13,FALSE),0)</f>
        <v>49.070361445783121</v>
      </c>
      <c r="AJ187" s="47">
        <f>VLOOKUP(Table1[[#This Row],[SEG KEY]],'29Dec24_TY  '!$A$1:$M$786,7,FALSE)</f>
        <v>668</v>
      </c>
      <c r="AK187" s="47">
        <f>VLOOKUP(Table1[[#This Row],[SEG KEY LY]],'29Dec24_LY'!$A$1:$M$784,7,FALSE)</f>
        <v>338</v>
      </c>
      <c r="AL187" s="29">
        <f>VLOOKUP(Table1[[#This Row],[SEG KEY]],'22Dec24_TY '!$A$1:$M$786,7,FALSE)</f>
        <v>561</v>
      </c>
      <c r="AM187" s="29">
        <f>VLOOKUP(Table1[[#This Row],[SEG KEY LY]],'22Dec24_LY '!$A$1:$M$486,7,FALSE)</f>
        <v>280</v>
      </c>
      <c r="AN187" s="29">
        <f>VLOOKUP(Table1[[#This Row],[SEG KEY]],'15Dec24_TY'!$A$1:$M$786,7,FALSE)</f>
        <v>468</v>
      </c>
      <c r="AO187" s="29">
        <f>VLOOKUP(Table1[[#This Row],[SEG KEY LY]],'15Dec24_LY'!$A$1:$M$784,7,FALSE)</f>
        <v>229</v>
      </c>
      <c r="AP187" s="29">
        <f>VLOOKUP(Table1[[#This Row],[SEG KEY]],'08Dec24_TY'!$A$1:$M$786,7,FALSE)</f>
        <v>394</v>
      </c>
      <c r="AQ187" s="29">
        <f>VLOOKUP(Table1[[#This Row],[SEG KEY LY]],'08Dec24_LY'!$A$1:$M$784,7,FALSE)</f>
        <v>187</v>
      </c>
      <c r="AR187" s="29">
        <f>VLOOKUP(Table1[[#This Row],[SEG KEY]],'01Dec24_TY'!$A$1:$M$786,7,FALSE)</f>
        <v>337</v>
      </c>
      <c r="AS187" s="29">
        <f>VLOOKUP(Table1[[#This Row],[SEG KEY LY]],'01Dec24_LY'!$A$1:$M$784,7,FALSE)</f>
        <v>158</v>
      </c>
      <c r="AT187" s="29">
        <f>VLOOKUP(Table1[[#This Row],[SEG KEY]],'24Nov24_TY'!$A$1:$M$786,7,FALSE)</f>
        <v>280</v>
      </c>
      <c r="AU187" s="29">
        <f>VLOOKUP(Table1[[#This Row],[SEG KEY LY]],'24Nov24_LY'!$A$1:$M$784,7,FALSE)</f>
        <v>135</v>
      </c>
      <c r="AV187" s="29">
        <f>VLOOKUP(Table1[[#This Row],[SEG KEY]],'17Nov24_TY'!$A$1:$M$786,7,FALSE)</f>
        <v>248</v>
      </c>
      <c r="AW187" s="29">
        <f>VLOOKUP(Table1[[#This Row],[SEG KEY LY]],'17Nov24_LY'!$A$1:$M$784,7,FALSE)</f>
        <v>110</v>
      </c>
      <c r="AX187" s="29">
        <f>VLOOKUP(Table1[[#This Row],[SEG KEY]],'10Nov24_TY   '!$A$1:$K$786,7,FALSE)</f>
        <v>214</v>
      </c>
      <c r="AY187" s="29">
        <f>VLOOKUP(Table1[[#This Row],[SEG KEY LY]],'10Nov24_LY   '!$A$1:$J$784,7,FALSE)</f>
        <v>98</v>
      </c>
      <c r="AZ187" s="29">
        <f>IFERROR(VLOOKUP(Table1[[#This Row],[SEG KEY]],'03Nov24_TY   '!$A$1:$J$786,7,FALSE),0)</f>
        <v>190</v>
      </c>
      <c r="BA187" s="29">
        <f>IFERROR(VLOOKUP(Table1[[#This Row],[SEG KEY LY]],'03Nov24_LY    '!$A$1:$J$784,7,FALSE),0)</f>
        <v>83</v>
      </c>
    </row>
    <row r="188" spans="1:53" x14ac:dyDescent="0.25">
      <c r="A188" s="52" t="str">
        <f>Table1[[#This Row],[FROM_CITY]]&amp;Table1[[#This Row],[TO_CITY]]&amp;Table1[[#This Row],[Month]]</f>
        <v>KHICMBFeb-2025</v>
      </c>
      <c r="B188" s="52" t="str">
        <f>Table1[[#This Row],[FROM_CITY]]&amp;Table1[[#This Row],[TO_CITY]]&amp;Table1[[#This Row],[MonthM_LY]]</f>
        <v>KHICMBFeb-2024</v>
      </c>
      <c r="C188" s="44" t="s">
        <v>198</v>
      </c>
      <c r="D188" s="2">
        <v>2025</v>
      </c>
      <c r="E188" s="2" t="s">
        <v>197</v>
      </c>
      <c r="F188" t="s">
        <v>32</v>
      </c>
      <c r="G188" s="2" t="s">
        <v>10</v>
      </c>
      <c r="H188" t="s">
        <v>15</v>
      </c>
      <c r="I188">
        <v>303</v>
      </c>
      <c r="J188">
        <v>48361.149999999994</v>
      </c>
      <c r="K188" s="29">
        <f>VLOOKUP(Table1[[#This Row],[SEG KEY]],'29Dec24_TY  '!$A$1:$M$786,11,FALSE)</f>
        <v>731442</v>
      </c>
      <c r="L188" s="29">
        <f>VLOOKUP(Table1[[#This Row],[SEG KEY LY]],'29Dec24_LY'!$A$1:$M$784,11,FALSE)</f>
        <v>2080868</v>
      </c>
      <c r="M188" s="55">
        <f>VLOOKUP(Table1[[#This Row],[SEG KEY]],'29Dec24_TY  '!$A$1:$M$786,12,FALSE)</f>
        <v>6.6117545888805945E-2</v>
      </c>
      <c r="N188" s="55">
        <f>VLOOKUP(Table1[[#This Row],[SEG KEY LY]],'29Dec24_LY'!$A$1:$M$784,12,FALSE)</f>
        <v>6.565692297637335E-2</v>
      </c>
      <c r="O188" s="29">
        <f>IFERROR(VLOOKUP(Table1[[#This Row],[SEG KEY LY]],'LY AVG FARE ACT'!$A$1:$G$5000,5,FALSE),0)</f>
        <v>1675</v>
      </c>
      <c r="P188" s="29">
        <f>IFERROR(VLOOKUP(Table1[[#This Row],[SEG KEY LY]],'LY AVG FARE ACT'!$A$1:$F$5000,6,FALSE),0)</f>
        <v>344157.08077472425</v>
      </c>
      <c r="Q188" s="29">
        <f>IFERROR(VLOOKUP(Table1[[#This Row],[SEG KEY LY]],'LY AVG FARE ACT'!$A$1:$G$5000,7,FALSE),0)</f>
        <v>205.46691389535775</v>
      </c>
      <c r="R188" s="47">
        <f>VLOOKUP(Table1[[#This Row],[SEG KEY]],'29Dec24_TY  '!$A$1:$M$786,13,FALSE)</f>
        <v>159.60775577557754</v>
      </c>
      <c r="S188" s="47">
        <f>VLOOKUP(Table1[[#This Row],[SEG KEY LY]],'29Dec24_LY'!$A$1:$M$784,13,FALSE)</f>
        <v>158.49581206496529</v>
      </c>
      <c r="T188" s="29">
        <f>VLOOKUP(Table1[[#This Row],[SEG KEY]],'22Dec24_TY '!$A$1:$M$786,13,FALSE)</f>
        <v>160.89087912087913</v>
      </c>
      <c r="U188" s="29">
        <f>VLOOKUP(Table1[[#This Row],[SEG KEY LY]],'22Dec24_LY '!$A$2:$M$784,13,FALSE)</f>
        <v>157.93527010804323</v>
      </c>
      <c r="V188" s="29">
        <f>VLOOKUP(Table1[[#This Row],[SEG KEY]],'15Dec24_TY'!$A$1:$M$786,13,FALSE)</f>
        <v>160.94187500000001</v>
      </c>
      <c r="W188" s="29">
        <f>VLOOKUP(Table1[[#This Row],[SEG KEY LY]],'15Dec24_LY'!$A$1:$M$784,13,FALSE)</f>
        <v>157.96271481942713</v>
      </c>
      <c r="X188" s="29">
        <f>VLOOKUP(Table1[[#This Row],[SEG KEY]],'08Dec24_TY'!$A$1:$M$786,13,FALSE)</f>
        <v>159.10099999999997</v>
      </c>
      <c r="Y188" s="29">
        <f>VLOOKUP(Table1[[#This Row],[SEG KEY LY]],'08Dec24_LY'!$A$1:$M$784,13,FALSE)</f>
        <v>156.9367320261438</v>
      </c>
      <c r="Z188" s="29">
        <f>VLOOKUP(Table1[[#This Row],[SEG KEY]],'01Dec24_TY'!$A$1:$M$786,13,FALSE)</f>
        <v>158.62732323232328</v>
      </c>
      <c r="AA188" s="29">
        <f>VLOOKUP(Table1[[#This Row],[SEG KEY LY]],'01Dec24_LY'!$A$1:$M$784,13,FALSE)</f>
        <v>157.17399452804378</v>
      </c>
      <c r="AB188" s="29">
        <f>VLOOKUP(Table1[[#This Row],[SEG KEY]],'24Nov24_TY'!$A$1:$M$786,13,FALSE)</f>
        <v>153.39948186528503</v>
      </c>
      <c r="AC188" s="29">
        <f>VLOOKUP(Table1[[#This Row],[SEG KEY LY]],'24Nov24_LY'!$A$1:$M$784,13,FALSE)</f>
        <v>156.07346320346318</v>
      </c>
      <c r="AD188" s="29">
        <f>VLOOKUP(Table1[[#This Row],[SEG KEY]],'17Nov24_TY'!$A$1:$M$786,13,FALSE)</f>
        <v>152.06491803278692</v>
      </c>
      <c r="AE188" s="29">
        <f>VLOOKUP(Table1[[#This Row],[SEG KEY LY]],'17Nov24_LY'!$A$1:$M$784,13,FALSE)</f>
        <v>154.45911179173044</v>
      </c>
      <c r="AF188" s="29">
        <f>VLOOKUP(Table1[[#This Row],[SEG KEY]],'10Nov24_TY   '!$A$1:$M$786,13,FALSE)</f>
        <v>152.06491803278692</v>
      </c>
      <c r="AG188" s="29">
        <f>VLOOKUP(Table1[[#This Row],[SEG KEY LY]],'10Nov24_LY   '!$A$1:$M$784,13,FALSE)</f>
        <v>155.84516962843293</v>
      </c>
      <c r="AH188" s="29">
        <f>IFERROR(VLOOKUP(Table1[[#This Row],[SEG KEY]],'03Nov24_TY   '!A316:M1101,13,FALSE),0)</f>
        <v>151.62076923076924</v>
      </c>
      <c r="AI188" s="29">
        <f>IFERROR(VLOOKUP(Table1[[#This Row],[SEG KEY LY]],'03Nov24_LY    '!$A$1:$M$784,13,FALSE),0)</f>
        <v>155.73714801444035</v>
      </c>
      <c r="AJ188" s="47">
        <f>VLOOKUP(Table1[[#This Row],[SEG KEY]],'29Dec24_TY  '!$A$1:$M$786,7,FALSE)</f>
        <v>303</v>
      </c>
      <c r="AK188" s="47">
        <f>VLOOKUP(Table1[[#This Row],[SEG KEY LY]],'29Dec24_LY'!$A$1:$M$784,7,FALSE)</f>
        <v>862</v>
      </c>
      <c r="AL188" s="29">
        <f>VLOOKUP(Table1[[#This Row],[SEG KEY]],'22Dec24_TY '!$A$1:$M$786,7,FALSE)</f>
        <v>273</v>
      </c>
      <c r="AM188" s="29">
        <f>VLOOKUP(Table1[[#This Row],[SEG KEY LY]],'22Dec24_LY '!$A$1:$M$486,7,FALSE)</f>
        <v>833</v>
      </c>
      <c r="AN188" s="29">
        <f>VLOOKUP(Table1[[#This Row],[SEG KEY]],'15Dec24_TY'!$A$1:$M$786,7,FALSE)</f>
        <v>240</v>
      </c>
      <c r="AO188" s="29">
        <f>VLOOKUP(Table1[[#This Row],[SEG KEY LY]],'15Dec24_LY'!$A$1:$M$784,7,FALSE)</f>
        <v>803</v>
      </c>
      <c r="AP188" s="29">
        <f>VLOOKUP(Table1[[#This Row],[SEG KEY]],'08Dec24_TY'!$A$1:$M$786,7,FALSE)</f>
        <v>220</v>
      </c>
      <c r="AQ188" s="29">
        <f>VLOOKUP(Table1[[#This Row],[SEG KEY LY]],'08Dec24_LY'!$A$1:$M$784,7,FALSE)</f>
        <v>765</v>
      </c>
      <c r="AR188" s="29">
        <f>VLOOKUP(Table1[[#This Row],[SEG KEY]],'01Dec24_TY'!$A$1:$M$786,7,FALSE)</f>
        <v>198</v>
      </c>
      <c r="AS188" s="29">
        <f>VLOOKUP(Table1[[#This Row],[SEG KEY LY]],'01Dec24_LY'!$A$1:$M$784,7,FALSE)</f>
        <v>731</v>
      </c>
      <c r="AT188" s="29">
        <f>VLOOKUP(Table1[[#This Row],[SEG KEY]],'24Nov24_TY'!$A$1:$M$786,7,FALSE)</f>
        <v>193</v>
      </c>
      <c r="AU188" s="29">
        <f>VLOOKUP(Table1[[#This Row],[SEG KEY LY]],'24Nov24_LY'!$A$1:$M$784,7,FALSE)</f>
        <v>693</v>
      </c>
      <c r="AV188" s="29">
        <f>VLOOKUP(Table1[[#This Row],[SEG KEY]],'17Nov24_TY'!$A$1:$M$786,7,FALSE)</f>
        <v>183</v>
      </c>
      <c r="AW188" s="29">
        <f>VLOOKUP(Table1[[#This Row],[SEG KEY LY]],'17Nov24_LY'!$A$1:$M$784,7,FALSE)</f>
        <v>653</v>
      </c>
      <c r="AX188" s="29">
        <f>VLOOKUP(Table1[[#This Row],[SEG KEY]],'10Nov24_TY   '!$A$1:$K$786,7,FALSE)</f>
        <v>183</v>
      </c>
      <c r="AY188" s="29">
        <f>VLOOKUP(Table1[[#This Row],[SEG KEY LY]],'10Nov24_LY   '!$A$1:$J$784,7,FALSE)</f>
        <v>619</v>
      </c>
      <c r="AZ188" s="29">
        <f>IFERROR(VLOOKUP(Table1[[#This Row],[SEG KEY]],'03Nov24_TY   '!$A$1:$J$786,7,FALSE),0)</f>
        <v>182</v>
      </c>
      <c r="BA188" s="29">
        <f>IFERROR(VLOOKUP(Table1[[#This Row],[SEG KEY LY]],'03Nov24_LY    '!$A$1:$J$784,7,FALSE),0)</f>
        <v>554</v>
      </c>
    </row>
    <row r="189" spans="1:53" x14ac:dyDescent="0.25">
      <c r="A189" s="52" t="str">
        <f>Table1[[#This Row],[FROM_CITY]]&amp;Table1[[#This Row],[TO_CITY]]&amp;Table1[[#This Row],[Month]]</f>
        <v>KTMCMBFeb-2025</v>
      </c>
      <c r="B189" s="52" t="str">
        <f>Table1[[#This Row],[FROM_CITY]]&amp;Table1[[#This Row],[TO_CITY]]&amp;Table1[[#This Row],[MonthM_LY]]</f>
        <v>KTMCMBFeb-2024</v>
      </c>
      <c r="C189" s="44" t="s">
        <v>198</v>
      </c>
      <c r="D189" s="2">
        <v>2025</v>
      </c>
      <c r="E189" s="2" t="s">
        <v>197</v>
      </c>
      <c r="F189" t="s">
        <v>52</v>
      </c>
      <c r="G189" s="2" t="s">
        <v>10</v>
      </c>
      <c r="H189" t="s">
        <v>15</v>
      </c>
      <c r="I189">
        <v>439</v>
      </c>
      <c r="J189">
        <v>74743.62000000001</v>
      </c>
      <c r="K189" s="29">
        <f>VLOOKUP(Table1[[#This Row],[SEG KEY]],'29Dec24_TY  '!$A$1:$M$786,11,FALSE)</f>
        <v>1032967</v>
      </c>
      <c r="L189" s="29">
        <f>VLOOKUP(Table1[[#This Row],[SEG KEY LY]],'29Dec24_LY'!$A$1:$M$784,11,FALSE)</f>
        <v>912964</v>
      </c>
      <c r="M189" s="55">
        <f>VLOOKUP(Table1[[#This Row],[SEG KEY]],'29Dec24_TY  '!$A$1:$M$786,12,FALSE)</f>
        <v>7.2358187628452808E-2</v>
      </c>
      <c r="N189" s="55">
        <f>VLOOKUP(Table1[[#This Row],[SEG KEY LY]],'29Dec24_LY'!$A$1:$M$784,12,FALSE)</f>
        <v>8.2272849750921181E-2</v>
      </c>
      <c r="O189" s="29">
        <f>IFERROR(VLOOKUP(Table1[[#This Row],[SEG KEY LY]],'LY AVG FARE ACT'!$A$1:$G$5000,5,FALSE),0)</f>
        <v>1801</v>
      </c>
      <c r="P189" s="29">
        <f>IFERROR(VLOOKUP(Table1[[#This Row],[SEG KEY LY]],'LY AVG FARE ACT'!$A$1:$F$5000,6,FALSE),0)</f>
        <v>377446.84647844243</v>
      </c>
      <c r="Q189" s="29">
        <f>IFERROR(VLOOKUP(Table1[[#This Row],[SEG KEY LY]],'LY AVG FARE ACT'!$A$1:$G$5000,7,FALSE),0)</f>
        <v>209.57626123178369</v>
      </c>
      <c r="R189" s="47">
        <f>VLOOKUP(Table1[[#This Row],[SEG KEY]],'29Dec24_TY  '!$A$1:$M$786,13,FALSE)</f>
        <v>170.25881548974945</v>
      </c>
      <c r="S189" s="47">
        <f>VLOOKUP(Table1[[#This Row],[SEG KEY LY]],'29Dec24_LY'!$A$1:$M$784,13,FALSE)</f>
        <v>193.58801546391754</v>
      </c>
      <c r="T189" s="29">
        <f>VLOOKUP(Table1[[#This Row],[SEG KEY]],'22Dec24_TY '!$A$1:$M$786,13,FALSE)</f>
        <v>169.4531951219513</v>
      </c>
      <c r="U189" s="29">
        <f>VLOOKUP(Table1[[#This Row],[SEG KEY LY]],'22Dec24_LY '!$A$2:$M$784,13,FALSE)</f>
        <v>196.55246334310854</v>
      </c>
      <c r="V189" s="29">
        <f>VLOOKUP(Table1[[#This Row],[SEG KEY]],'15Dec24_TY'!$A$1:$M$786,13,FALSE)</f>
        <v>165.1392582417582</v>
      </c>
      <c r="W189" s="29">
        <f>VLOOKUP(Table1[[#This Row],[SEG KEY LY]],'15Dec24_LY'!$A$1:$M$784,13,FALSE)</f>
        <v>179.82068825910935</v>
      </c>
      <c r="X189" s="29">
        <f>VLOOKUP(Table1[[#This Row],[SEG KEY]],'08Dec24_TY'!$A$1:$M$786,13,FALSE)</f>
        <v>163.7703215434083</v>
      </c>
      <c r="Y189" s="29">
        <f>VLOOKUP(Table1[[#This Row],[SEG KEY LY]],'08Dec24_LY'!$A$1:$M$784,13,FALSE)</f>
        <v>179.10059907834093</v>
      </c>
      <c r="Z189" s="29">
        <f>VLOOKUP(Table1[[#This Row],[SEG KEY]],'01Dec24_TY'!$A$1:$M$786,13,FALSE)</f>
        <v>160.45547101449273</v>
      </c>
      <c r="AA189" s="29">
        <f>VLOOKUP(Table1[[#This Row],[SEG KEY LY]],'01Dec24_LY'!$A$1:$M$784,13,FALSE)</f>
        <v>180.94821052631573</v>
      </c>
      <c r="AB189" s="29">
        <f>VLOOKUP(Table1[[#This Row],[SEG KEY]],'24Nov24_TY'!$A$1:$M$786,13,FALSE)</f>
        <v>159.26624999999993</v>
      </c>
      <c r="AC189" s="29">
        <f>VLOOKUP(Table1[[#This Row],[SEG KEY LY]],'24Nov24_LY'!$A$1:$M$784,13,FALSE)</f>
        <v>183.03880239520956</v>
      </c>
      <c r="AD189" s="29">
        <f>VLOOKUP(Table1[[#This Row],[SEG KEY]],'17Nov24_TY'!$A$1:$M$786,13,FALSE)</f>
        <v>161.70257425742574</v>
      </c>
      <c r="AE189" s="29">
        <f>VLOOKUP(Table1[[#This Row],[SEG KEY LY]],'17Nov24_LY'!$A$1:$M$784,13,FALSE)</f>
        <v>183.58084507042253</v>
      </c>
      <c r="AF189" s="29">
        <f>VLOOKUP(Table1[[#This Row],[SEG KEY]],'10Nov24_TY   '!$A$1:$M$786,13,FALSE)</f>
        <v>169.81060810810817</v>
      </c>
      <c r="AG189" s="29">
        <f>VLOOKUP(Table1[[#This Row],[SEG KEY LY]],'10Nov24_LY   '!$A$1:$M$784,13,FALSE)</f>
        <v>184.49957627118641</v>
      </c>
      <c r="AH189" s="29">
        <f>IFERROR(VLOOKUP(Table1[[#This Row],[SEG KEY]],'03Nov24_TY   '!A317:M1102,13,FALSE),0)</f>
        <v>198.19905660377364</v>
      </c>
      <c r="AI189" s="29">
        <f>IFERROR(VLOOKUP(Table1[[#This Row],[SEG KEY LY]],'03Nov24_LY    '!$A$1:$M$784,13,FALSE),0)</f>
        <v>199.18105882352944</v>
      </c>
      <c r="AJ189" s="47">
        <f>VLOOKUP(Table1[[#This Row],[SEG KEY]],'29Dec24_TY  '!$A$1:$M$786,7,FALSE)</f>
        <v>439</v>
      </c>
      <c r="AK189" s="47">
        <f>VLOOKUP(Table1[[#This Row],[SEG KEY LY]],'29Dec24_LY'!$A$1:$M$784,7,FALSE)</f>
        <v>388</v>
      </c>
      <c r="AL189" s="29">
        <f>VLOOKUP(Table1[[#This Row],[SEG KEY]],'22Dec24_TY '!$A$1:$M$786,7,FALSE)</f>
        <v>410</v>
      </c>
      <c r="AM189" s="29">
        <f>VLOOKUP(Table1[[#This Row],[SEG KEY LY]],'22Dec24_LY '!$A$1:$M$486,7,FALSE)</f>
        <v>341</v>
      </c>
      <c r="AN189" s="29">
        <f>VLOOKUP(Table1[[#This Row],[SEG KEY]],'15Dec24_TY'!$A$1:$M$786,7,FALSE)</f>
        <v>364</v>
      </c>
      <c r="AO189" s="29">
        <f>VLOOKUP(Table1[[#This Row],[SEG KEY LY]],'15Dec24_LY'!$A$1:$M$784,7,FALSE)</f>
        <v>247</v>
      </c>
      <c r="AP189" s="29">
        <f>VLOOKUP(Table1[[#This Row],[SEG KEY]],'08Dec24_TY'!$A$1:$M$786,7,FALSE)</f>
        <v>311</v>
      </c>
      <c r="AQ189" s="29">
        <f>VLOOKUP(Table1[[#This Row],[SEG KEY LY]],'08Dec24_LY'!$A$1:$M$784,7,FALSE)</f>
        <v>217</v>
      </c>
      <c r="AR189" s="29">
        <f>VLOOKUP(Table1[[#This Row],[SEG KEY]],'01Dec24_TY'!$A$1:$M$786,7,FALSE)</f>
        <v>276</v>
      </c>
      <c r="AS189" s="29">
        <f>VLOOKUP(Table1[[#This Row],[SEG KEY LY]],'01Dec24_LY'!$A$1:$M$784,7,FALSE)</f>
        <v>190</v>
      </c>
      <c r="AT189" s="29">
        <f>VLOOKUP(Table1[[#This Row],[SEG KEY]],'24Nov24_TY'!$A$1:$M$786,7,FALSE)</f>
        <v>232</v>
      </c>
      <c r="AU189" s="29">
        <f>VLOOKUP(Table1[[#This Row],[SEG KEY LY]],'24Nov24_LY'!$A$1:$M$784,7,FALSE)</f>
        <v>167</v>
      </c>
      <c r="AV189" s="29">
        <f>VLOOKUP(Table1[[#This Row],[SEG KEY]],'17Nov24_TY'!$A$1:$M$786,7,FALSE)</f>
        <v>202</v>
      </c>
      <c r="AW189" s="29">
        <f>VLOOKUP(Table1[[#This Row],[SEG KEY LY]],'17Nov24_LY'!$A$1:$M$784,7,FALSE)</f>
        <v>142</v>
      </c>
      <c r="AX189" s="29">
        <f>VLOOKUP(Table1[[#This Row],[SEG KEY]],'10Nov24_TY   '!$A$1:$K$786,7,FALSE)</f>
        <v>148</v>
      </c>
      <c r="AY189" s="29">
        <f>VLOOKUP(Table1[[#This Row],[SEG KEY LY]],'10Nov24_LY   '!$A$1:$J$784,7,FALSE)</f>
        <v>118</v>
      </c>
      <c r="AZ189" s="29">
        <f>IFERROR(VLOOKUP(Table1[[#This Row],[SEG KEY]],'03Nov24_TY   '!$A$1:$J$786,7,FALSE),0)</f>
        <v>106</v>
      </c>
      <c r="BA189" s="29">
        <f>IFERROR(VLOOKUP(Table1[[#This Row],[SEG KEY LY]],'03Nov24_LY    '!$A$1:$J$784,7,FALSE),0)</f>
        <v>85</v>
      </c>
    </row>
    <row r="190" spans="1:53" x14ac:dyDescent="0.25">
      <c r="A190" s="52" t="str">
        <f>Table1[[#This Row],[FROM_CITY]]&amp;Table1[[#This Row],[TO_CITY]]&amp;Table1[[#This Row],[Month]]</f>
        <v>KULCMBFeb-2025</v>
      </c>
      <c r="B190" s="52" t="str">
        <f>Table1[[#This Row],[FROM_CITY]]&amp;Table1[[#This Row],[TO_CITY]]&amp;Table1[[#This Row],[MonthM_LY]]</f>
        <v>KULCMBFeb-2024</v>
      </c>
      <c r="C190" s="44" t="s">
        <v>198</v>
      </c>
      <c r="D190" s="2">
        <v>2025</v>
      </c>
      <c r="E190" s="2" t="s">
        <v>197</v>
      </c>
      <c r="F190" t="s">
        <v>33</v>
      </c>
      <c r="G190" s="2" t="s">
        <v>10</v>
      </c>
      <c r="H190" t="s">
        <v>13</v>
      </c>
      <c r="I190">
        <v>696</v>
      </c>
      <c r="J190">
        <v>87179.070000000022</v>
      </c>
      <c r="K190" s="29">
        <f>VLOOKUP(Table1[[#This Row],[SEG KEY]],'29Dec24_TY  '!$A$1:$M$786,11,FALSE)</f>
        <v>1711464</v>
      </c>
      <c r="L190" s="29">
        <f>VLOOKUP(Table1[[#This Row],[SEG KEY LY]],'29Dec24_LY'!$A$1:$M$784,11,FALSE)</f>
        <v>3046701</v>
      </c>
      <c r="M190" s="55">
        <f>VLOOKUP(Table1[[#This Row],[SEG KEY]],'29Dec24_TY  '!$A$1:$M$786,12,FALSE)</f>
        <v>5.0938301945001485E-2</v>
      </c>
      <c r="N190" s="55">
        <f>VLOOKUP(Table1[[#This Row],[SEG KEY LY]],'29Dec24_LY'!$A$1:$M$784,12,FALSE)</f>
        <v>5.171069625801808E-2</v>
      </c>
      <c r="O190" s="29">
        <f>IFERROR(VLOOKUP(Table1[[#This Row],[SEG KEY LY]],'LY AVG FARE ACT'!$A$1:$G$5000,5,FALSE),0)</f>
        <v>5653</v>
      </c>
      <c r="P190" s="29">
        <f>IFERROR(VLOOKUP(Table1[[#This Row],[SEG KEY LY]],'LY AVG FARE ACT'!$A$1:$F$5000,6,FALSE),0)</f>
        <v>758494.99723240209</v>
      </c>
      <c r="Q190" s="29">
        <f>IFERROR(VLOOKUP(Table1[[#This Row],[SEG KEY LY]],'LY AVG FARE ACT'!$A$1:$G$5000,7,FALSE),0)</f>
        <v>134.17565845257423</v>
      </c>
      <c r="R190" s="47">
        <f>VLOOKUP(Table1[[#This Row],[SEG KEY]],'29Dec24_TY  '!$A$1:$M$786,13,FALSE)</f>
        <v>125.25728448275865</v>
      </c>
      <c r="S190" s="47">
        <f>VLOOKUP(Table1[[#This Row],[SEG KEY LY]],'29Dec24_LY'!$A$1:$M$784,13,FALSE)</f>
        <v>127.15660209846645</v>
      </c>
      <c r="T190" s="29">
        <f>VLOOKUP(Table1[[#This Row],[SEG KEY]],'22Dec24_TY '!$A$1:$M$786,13,FALSE)</f>
        <v>127.17011764705893</v>
      </c>
      <c r="U190" s="29">
        <f>VLOOKUP(Table1[[#This Row],[SEG KEY LY]],'22Dec24_LY '!$A$2:$M$784,13,FALSE)</f>
        <v>127.00154510556615</v>
      </c>
      <c r="V190" s="29">
        <f>VLOOKUP(Table1[[#This Row],[SEG KEY]],'15Dec24_TY'!$A$1:$M$786,13,FALSE)</f>
        <v>123.86090336134461</v>
      </c>
      <c r="W190" s="29">
        <f>VLOOKUP(Table1[[#This Row],[SEG KEY LY]],'15Dec24_LY'!$A$1:$M$784,13,FALSE)</f>
        <v>132.7586762936221</v>
      </c>
      <c r="X190" s="29">
        <f>VLOOKUP(Table1[[#This Row],[SEG KEY]],'08Dec24_TY'!$A$1:$M$786,13,FALSE)</f>
        <v>125.73020151133507</v>
      </c>
      <c r="Y190" s="29">
        <f>VLOOKUP(Table1[[#This Row],[SEG KEY LY]],'08Dec24_LY'!$A$1:$M$784,13,FALSE)</f>
        <v>129.48098108747041</v>
      </c>
      <c r="Z190" s="29">
        <f>VLOOKUP(Table1[[#This Row],[SEG KEY]],'01Dec24_TY'!$A$1:$M$786,13,FALSE)</f>
        <v>127.03478395061727</v>
      </c>
      <c r="AA190" s="29">
        <f>VLOOKUP(Table1[[#This Row],[SEG KEY LY]],'01Dec24_LY'!$A$1:$M$784,13,FALSE)</f>
        <v>131.70725915875167</v>
      </c>
      <c r="AB190" s="29">
        <f>VLOOKUP(Table1[[#This Row],[SEG KEY]],'24Nov24_TY'!$A$1:$M$786,13,FALSE)</f>
        <v>129.23773437499997</v>
      </c>
      <c r="AC190" s="29">
        <f>VLOOKUP(Table1[[#This Row],[SEG KEY LY]],'24Nov24_LY'!$A$1:$M$784,13,FALSE)</f>
        <v>134.4753993610224</v>
      </c>
      <c r="AD190" s="29">
        <f>VLOOKUP(Table1[[#This Row],[SEG KEY]],'17Nov24_TY'!$A$1:$M$786,13,FALSE)</f>
        <v>127.64468749999996</v>
      </c>
      <c r="AE190" s="29">
        <f>VLOOKUP(Table1[[#This Row],[SEG KEY LY]],'17Nov24_LY'!$A$1:$M$784,13,FALSE)</f>
        <v>133.44984182776804</v>
      </c>
      <c r="AF190" s="29">
        <f>VLOOKUP(Table1[[#This Row],[SEG KEY]],'10Nov24_TY   '!$A$1:$M$786,13,FALSE)</f>
        <v>136.85732558139537</v>
      </c>
      <c r="AG190" s="29">
        <f>VLOOKUP(Table1[[#This Row],[SEG KEY LY]],'10Nov24_LY   '!$A$1:$M$784,13,FALSE)</f>
        <v>132.0446185567011</v>
      </c>
      <c r="AH190" s="29">
        <f>IFERROR(VLOOKUP(Table1[[#This Row],[SEG KEY]],'03Nov24_TY   '!A318:M1103,13,FALSE),0)</f>
        <v>142.52358108108109</v>
      </c>
      <c r="AI190" s="29">
        <f>IFERROR(VLOOKUP(Table1[[#This Row],[SEG KEY LY]],'03Nov24_LY    '!$A$1:$M$784,13,FALSE),0)</f>
        <v>133.33139908256888</v>
      </c>
      <c r="AJ190" s="47">
        <f>VLOOKUP(Table1[[#This Row],[SEG KEY]],'29Dec24_TY  '!$A$1:$M$786,7,FALSE)</f>
        <v>696</v>
      </c>
      <c r="AK190" s="47">
        <f>VLOOKUP(Table1[[#This Row],[SEG KEY LY]],'29Dec24_LY'!$A$1:$M$784,7,FALSE)</f>
        <v>1239</v>
      </c>
      <c r="AL190" s="29">
        <f>VLOOKUP(Table1[[#This Row],[SEG KEY]],'22Dec24_TY '!$A$1:$M$786,7,FALSE)</f>
        <v>595</v>
      </c>
      <c r="AM190" s="29">
        <f>VLOOKUP(Table1[[#This Row],[SEG KEY LY]],'22Dec24_LY '!$A$1:$M$486,7,FALSE)</f>
        <v>1042</v>
      </c>
      <c r="AN190" s="29">
        <f>VLOOKUP(Table1[[#This Row],[SEG KEY]],'15Dec24_TY'!$A$1:$M$786,7,FALSE)</f>
        <v>476</v>
      </c>
      <c r="AO190" s="29">
        <f>VLOOKUP(Table1[[#This Row],[SEG KEY LY]],'15Dec24_LY'!$A$1:$M$784,7,FALSE)</f>
        <v>831</v>
      </c>
      <c r="AP190" s="29">
        <f>VLOOKUP(Table1[[#This Row],[SEG KEY]],'08Dec24_TY'!$A$1:$M$786,7,FALSE)</f>
        <v>397</v>
      </c>
      <c r="AQ190" s="29">
        <f>VLOOKUP(Table1[[#This Row],[SEG KEY LY]],'08Dec24_LY'!$A$1:$M$784,7,FALSE)</f>
        <v>846</v>
      </c>
      <c r="AR190" s="29">
        <f>VLOOKUP(Table1[[#This Row],[SEG KEY]],'01Dec24_TY'!$A$1:$M$786,7,FALSE)</f>
        <v>324</v>
      </c>
      <c r="AS190" s="29">
        <f>VLOOKUP(Table1[[#This Row],[SEG KEY LY]],'01Dec24_LY'!$A$1:$M$784,7,FALSE)</f>
        <v>737</v>
      </c>
      <c r="AT190" s="29">
        <f>VLOOKUP(Table1[[#This Row],[SEG KEY]],'24Nov24_TY'!$A$1:$M$786,7,FALSE)</f>
        <v>256</v>
      </c>
      <c r="AU190" s="29">
        <f>VLOOKUP(Table1[[#This Row],[SEG KEY LY]],'24Nov24_LY'!$A$1:$M$784,7,FALSE)</f>
        <v>626</v>
      </c>
      <c r="AV190" s="29">
        <f>VLOOKUP(Table1[[#This Row],[SEG KEY]],'17Nov24_TY'!$A$1:$M$786,7,FALSE)</f>
        <v>224</v>
      </c>
      <c r="AW190" s="29">
        <f>VLOOKUP(Table1[[#This Row],[SEG KEY LY]],'17Nov24_LY'!$A$1:$M$784,7,FALSE)</f>
        <v>569</v>
      </c>
      <c r="AX190" s="29">
        <f>VLOOKUP(Table1[[#This Row],[SEG KEY]],'10Nov24_TY   '!$A$1:$K$786,7,FALSE)</f>
        <v>172</v>
      </c>
      <c r="AY190" s="29">
        <f>VLOOKUP(Table1[[#This Row],[SEG KEY LY]],'10Nov24_LY   '!$A$1:$J$784,7,FALSE)</f>
        <v>485</v>
      </c>
      <c r="AZ190" s="29">
        <f>IFERROR(VLOOKUP(Table1[[#This Row],[SEG KEY]],'03Nov24_TY   '!$A$1:$J$786,7,FALSE),0)</f>
        <v>148</v>
      </c>
      <c r="BA190" s="29">
        <f>IFERROR(VLOOKUP(Table1[[#This Row],[SEG KEY LY]],'03Nov24_LY    '!$A$1:$J$784,7,FALSE),0)</f>
        <v>436</v>
      </c>
    </row>
    <row r="191" spans="1:53" x14ac:dyDescent="0.25">
      <c r="A191" s="52" t="str">
        <f>Table1[[#This Row],[FROM_CITY]]&amp;Table1[[#This Row],[TO_CITY]]&amp;Table1[[#This Row],[Month]]</f>
        <v>KWICMBFeb-2025</v>
      </c>
      <c r="B191" s="52" t="str">
        <f>Table1[[#This Row],[FROM_CITY]]&amp;Table1[[#This Row],[TO_CITY]]&amp;Table1[[#This Row],[MonthM_LY]]</f>
        <v>KWICMBFeb-2024</v>
      </c>
      <c r="C191" s="44" t="s">
        <v>198</v>
      </c>
      <c r="D191" s="2">
        <v>2025</v>
      </c>
      <c r="E191" s="2" t="s">
        <v>197</v>
      </c>
      <c r="F191" t="s">
        <v>34</v>
      </c>
      <c r="G191" s="2" t="s">
        <v>10</v>
      </c>
      <c r="H191" t="s">
        <v>11</v>
      </c>
      <c r="I191">
        <v>379</v>
      </c>
      <c r="J191">
        <v>72824.690000000017</v>
      </c>
      <c r="K191" s="29">
        <f>VLOOKUP(Table1[[#This Row],[SEG KEY]],'29Dec24_TY  '!$A$1:$M$786,11,FALSE)</f>
        <v>1589905</v>
      </c>
      <c r="L191" s="29">
        <f>VLOOKUP(Table1[[#This Row],[SEG KEY LY]],'29Dec24_LY'!$A$1:$M$784,11,FALSE)</f>
        <v>771880</v>
      </c>
      <c r="M191" s="55">
        <f>VLOOKUP(Table1[[#This Row],[SEG KEY]],'29Dec24_TY  '!$A$1:$M$786,12,FALSE)</f>
        <v>4.5804428566486685E-2</v>
      </c>
      <c r="N191" s="55">
        <f>VLOOKUP(Table1[[#This Row],[SEG KEY LY]],'29Dec24_LY'!$A$1:$M$784,12,FALSE)</f>
        <v>5.7971822044877434E-2</v>
      </c>
      <c r="O191" s="29">
        <f>IFERROR(VLOOKUP(Table1[[#This Row],[SEG KEY LY]],'LY AVG FARE ACT'!$A$1:$G$5000,5,FALSE),0)</f>
        <v>2718</v>
      </c>
      <c r="P191" s="29">
        <f>IFERROR(VLOOKUP(Table1[[#This Row],[SEG KEY LY]],'LY AVG FARE ACT'!$A$1:$F$5000,6,FALSE),0)</f>
        <v>472311.52409718803</v>
      </c>
      <c r="Q191" s="29">
        <f>IFERROR(VLOOKUP(Table1[[#This Row],[SEG KEY LY]],'LY AVG FARE ACT'!$A$1:$G$5000,7,FALSE),0)</f>
        <v>173.77171600338045</v>
      </c>
      <c r="R191" s="47">
        <f>VLOOKUP(Table1[[#This Row],[SEG KEY]],'29Dec24_TY  '!$A$1:$M$786,13,FALSE)</f>
        <v>192.14957783641165</v>
      </c>
      <c r="S191" s="47">
        <f>VLOOKUP(Table1[[#This Row],[SEG KEY LY]],'29Dec24_LY'!$A$1:$M$784,13,FALSE)</f>
        <v>243.19179347826085</v>
      </c>
      <c r="T191" s="29">
        <f>VLOOKUP(Table1[[#This Row],[SEG KEY]],'22Dec24_TY '!$A$1:$M$786,13,FALSE)</f>
        <v>192.1352698412698</v>
      </c>
      <c r="U191" s="29">
        <f>VLOOKUP(Table1[[#This Row],[SEG KEY LY]],'22Dec24_LY '!$A$2:$M$784,13,FALSE)</f>
        <v>256.13203007518791</v>
      </c>
      <c r="V191" s="29">
        <f>VLOOKUP(Table1[[#This Row],[SEG KEY]],'15Dec24_TY'!$A$1:$M$786,13,FALSE)</f>
        <v>253.14443708609275</v>
      </c>
      <c r="W191" s="29">
        <f>VLOOKUP(Table1[[#This Row],[SEG KEY LY]],'15Dec24_LY'!$A$1:$M$784,13,FALSE)</f>
        <v>273.66221153846158</v>
      </c>
      <c r="X191" s="29">
        <f>VLOOKUP(Table1[[#This Row],[SEG KEY]],'08Dec24_TY'!$A$1:$M$786,13,FALSE)</f>
        <v>262.49059829059831</v>
      </c>
      <c r="Y191" s="29">
        <f>VLOOKUP(Table1[[#This Row],[SEG KEY LY]],'08Dec24_LY'!$A$1:$M$784,13,FALSE)</f>
        <v>310.24777777777786</v>
      </c>
      <c r="Z191" s="29">
        <f>VLOOKUP(Table1[[#This Row],[SEG KEY]],'01Dec24_TY'!$A$1:$M$786,13,FALSE)</f>
        <v>228.12072289156623</v>
      </c>
      <c r="AA191" s="29">
        <f>VLOOKUP(Table1[[#This Row],[SEG KEY LY]],'01Dec24_LY'!$A$1:$M$784,13,FALSE)</f>
        <v>331.36366666666669</v>
      </c>
      <c r="AB191" s="29">
        <f>VLOOKUP(Table1[[#This Row],[SEG KEY]],'24Nov24_TY'!$A$1:$M$786,13,FALSE)</f>
        <v>242.13000000000002</v>
      </c>
      <c r="AC191" s="29">
        <f>VLOOKUP(Table1[[#This Row],[SEG KEY LY]],'24Nov24_LY'!$A$1:$M$784,13,FALSE)</f>
        <v>347.43163265306123</v>
      </c>
      <c r="AD191" s="29">
        <f>VLOOKUP(Table1[[#This Row],[SEG KEY]],'17Nov24_TY'!$A$1:$M$786,13,FALSE)</f>
        <v>269.76485714285718</v>
      </c>
      <c r="AE191" s="29">
        <f>VLOOKUP(Table1[[#This Row],[SEG KEY LY]],'17Nov24_LY'!$A$1:$M$784,13,FALSE)</f>
        <v>409.5703125</v>
      </c>
      <c r="AF191" s="29">
        <f>VLOOKUP(Table1[[#This Row],[SEG KEY]],'10Nov24_TY   '!$A$1:$M$786,13,FALSE)</f>
        <v>286.12448275862067</v>
      </c>
      <c r="AG191" s="29">
        <f>VLOOKUP(Table1[[#This Row],[SEG KEY LY]],'10Nov24_LY   '!$A$1:$M$784,13,FALSE)</f>
        <v>437.12928571428569</v>
      </c>
      <c r="AH191" s="29">
        <f>IFERROR(VLOOKUP(Table1[[#This Row],[SEG KEY]],'03Nov24_TY   '!A319:M1104,13,FALSE),0)</f>
        <v>301.07720000000006</v>
      </c>
      <c r="AI191" s="29">
        <f>IFERROR(VLOOKUP(Table1[[#This Row],[SEG KEY LY]],'03Nov24_LY    '!$A$1:$M$784,13,FALSE),0)</f>
        <v>429.18759999999997</v>
      </c>
      <c r="AJ191" s="47">
        <f>VLOOKUP(Table1[[#This Row],[SEG KEY]],'29Dec24_TY  '!$A$1:$M$786,7,FALSE)</f>
        <v>379</v>
      </c>
      <c r="AK191" s="47">
        <f>VLOOKUP(Table1[[#This Row],[SEG KEY LY]],'29Dec24_LY'!$A$1:$M$784,7,FALSE)</f>
        <v>184</v>
      </c>
      <c r="AL191" s="29">
        <f>VLOOKUP(Table1[[#This Row],[SEG KEY]],'22Dec24_TY '!$A$1:$M$786,7,FALSE)</f>
        <v>315</v>
      </c>
      <c r="AM191" s="29">
        <f>VLOOKUP(Table1[[#This Row],[SEG KEY LY]],'22Dec24_LY '!$A$1:$M$486,7,FALSE)</f>
        <v>133</v>
      </c>
      <c r="AN191" s="29">
        <f>VLOOKUP(Table1[[#This Row],[SEG KEY]],'15Dec24_TY'!$A$1:$M$786,7,FALSE)</f>
        <v>151</v>
      </c>
      <c r="AO191" s="29">
        <f>VLOOKUP(Table1[[#This Row],[SEG KEY LY]],'15Dec24_LY'!$A$1:$M$784,7,FALSE)</f>
        <v>104</v>
      </c>
      <c r="AP191" s="29">
        <f>VLOOKUP(Table1[[#This Row],[SEG KEY]],'08Dec24_TY'!$A$1:$M$786,7,FALSE)</f>
        <v>117</v>
      </c>
      <c r="AQ191" s="29">
        <f>VLOOKUP(Table1[[#This Row],[SEG KEY LY]],'08Dec24_LY'!$A$1:$M$784,7,FALSE)</f>
        <v>72</v>
      </c>
      <c r="AR191" s="29">
        <f>VLOOKUP(Table1[[#This Row],[SEG KEY]],'01Dec24_TY'!$A$1:$M$786,7,FALSE)</f>
        <v>83</v>
      </c>
      <c r="AS191" s="29">
        <f>VLOOKUP(Table1[[#This Row],[SEG KEY LY]],'01Dec24_LY'!$A$1:$M$784,7,FALSE)</f>
        <v>60</v>
      </c>
      <c r="AT191" s="29">
        <f>VLOOKUP(Table1[[#This Row],[SEG KEY]],'24Nov24_TY'!$A$1:$M$786,7,FALSE)</f>
        <v>65</v>
      </c>
      <c r="AU191" s="29">
        <f>VLOOKUP(Table1[[#This Row],[SEG KEY LY]],'24Nov24_LY'!$A$1:$M$784,7,FALSE)</f>
        <v>49</v>
      </c>
      <c r="AV191" s="29">
        <f>VLOOKUP(Table1[[#This Row],[SEG KEY]],'17Nov24_TY'!$A$1:$M$786,7,FALSE)</f>
        <v>35</v>
      </c>
      <c r="AW191" s="29">
        <f>VLOOKUP(Table1[[#This Row],[SEG KEY LY]],'17Nov24_LY'!$A$1:$M$784,7,FALSE)</f>
        <v>32</v>
      </c>
      <c r="AX191" s="29">
        <f>VLOOKUP(Table1[[#This Row],[SEG KEY]],'10Nov24_TY   '!$A$1:$K$786,7,FALSE)</f>
        <v>29</v>
      </c>
      <c r="AY191" s="29">
        <f>VLOOKUP(Table1[[#This Row],[SEG KEY LY]],'10Nov24_LY   '!$A$1:$J$784,7,FALSE)</f>
        <v>28</v>
      </c>
      <c r="AZ191" s="29">
        <f>IFERROR(VLOOKUP(Table1[[#This Row],[SEG KEY]],'03Nov24_TY   '!$A$1:$J$786,7,FALSE),0)</f>
        <v>25</v>
      </c>
      <c r="BA191" s="29">
        <f>IFERROR(VLOOKUP(Table1[[#This Row],[SEG KEY LY]],'03Nov24_LY    '!$A$1:$J$784,7,FALSE),0)</f>
        <v>25</v>
      </c>
    </row>
    <row r="192" spans="1:53" x14ac:dyDescent="0.25">
      <c r="A192" s="52" t="str">
        <f>Table1[[#This Row],[FROM_CITY]]&amp;Table1[[#This Row],[TO_CITY]]&amp;Table1[[#This Row],[Month]]</f>
        <v>LHECMBFeb-2025</v>
      </c>
      <c r="B192" s="52" t="str">
        <f>Table1[[#This Row],[FROM_CITY]]&amp;Table1[[#This Row],[TO_CITY]]&amp;Table1[[#This Row],[MonthM_LY]]</f>
        <v>LHECMBFeb-2024</v>
      </c>
      <c r="C192" s="44" t="s">
        <v>198</v>
      </c>
      <c r="D192" s="2">
        <v>2025</v>
      </c>
      <c r="E192" s="2" t="s">
        <v>197</v>
      </c>
      <c r="F192" t="s">
        <v>35</v>
      </c>
      <c r="G192" s="2" t="s">
        <v>10</v>
      </c>
      <c r="H192" t="s">
        <v>15</v>
      </c>
      <c r="I192">
        <v>508</v>
      </c>
      <c r="J192">
        <v>79007.239999999962</v>
      </c>
      <c r="K192" s="29">
        <f>VLOOKUP(Table1[[#This Row],[SEG KEY]],'29Dec24_TY  '!$A$1:$M$786,11,FALSE)</f>
        <v>1414780</v>
      </c>
      <c r="L192" s="29">
        <f>VLOOKUP(Table1[[#This Row],[SEG KEY LY]],'29Dec24_LY'!$A$1:$M$784,11,FALSE)</f>
        <v>2768290</v>
      </c>
      <c r="M192" s="55">
        <f>VLOOKUP(Table1[[#This Row],[SEG KEY]],'29Dec24_TY  '!$A$1:$M$786,12,FALSE)</f>
        <v>5.5844187788914153E-2</v>
      </c>
      <c r="N192" s="55">
        <f>VLOOKUP(Table1[[#This Row],[SEG KEY LY]],'29Dec24_LY'!$A$1:$M$784,12,FALSE)</f>
        <v>5.6539325720932405E-2</v>
      </c>
      <c r="O192" s="29">
        <f>IFERROR(VLOOKUP(Table1[[#This Row],[SEG KEY LY]],'LY AVG FARE ACT'!$A$1:$G$5000,5,FALSE),0)</f>
        <v>2757</v>
      </c>
      <c r="P192" s="29">
        <f>IFERROR(VLOOKUP(Table1[[#This Row],[SEG KEY LY]],'LY AVG FARE ACT'!$A$1:$F$5000,6,FALSE),0)</f>
        <v>507839.08688842313</v>
      </c>
      <c r="Q192" s="29">
        <f>IFERROR(VLOOKUP(Table1[[#This Row],[SEG KEY LY]],'LY AVG FARE ACT'!$A$1:$G$5000,7,FALSE),0)</f>
        <v>184.19988643033122</v>
      </c>
      <c r="R192" s="47">
        <f>VLOOKUP(Table1[[#This Row],[SEG KEY]],'29Dec24_TY  '!$A$1:$M$786,13,FALSE)</f>
        <v>155.5260629921259</v>
      </c>
      <c r="S192" s="47">
        <f>VLOOKUP(Table1[[#This Row],[SEG KEY LY]],'29Dec24_LY'!$A$1:$M$784,13,FALSE)</f>
        <v>157.46202213279676</v>
      </c>
      <c r="T192" s="29">
        <f>VLOOKUP(Table1[[#This Row],[SEG KEY]],'22Dec24_TY '!$A$1:$M$786,13,FALSE)</f>
        <v>153.12581896551723</v>
      </c>
      <c r="U192" s="29">
        <f>VLOOKUP(Table1[[#This Row],[SEG KEY LY]],'22Dec24_LY '!$A$2:$M$784,13,FALSE)</f>
        <v>157.18212152420179</v>
      </c>
      <c r="V192" s="29">
        <f>VLOOKUP(Table1[[#This Row],[SEG KEY]],'15Dec24_TY'!$A$1:$M$786,13,FALSE)</f>
        <v>148.58663414634142</v>
      </c>
      <c r="W192" s="29">
        <f>VLOOKUP(Table1[[#This Row],[SEG KEY LY]],'15Dec24_LY'!$A$1:$M$784,13,FALSE)</f>
        <v>154.49103632478634</v>
      </c>
      <c r="X192" s="29">
        <f>VLOOKUP(Table1[[#This Row],[SEG KEY]],'08Dec24_TY'!$A$1:$M$786,13,FALSE)</f>
        <v>149.14464788732397</v>
      </c>
      <c r="Y192" s="29">
        <f>VLOOKUP(Table1[[#This Row],[SEG KEY LY]],'08Dec24_LY'!$A$1:$M$784,13,FALSE)</f>
        <v>154.52094064949605</v>
      </c>
      <c r="Z192" s="29">
        <f>VLOOKUP(Table1[[#This Row],[SEG KEY]],'01Dec24_TY'!$A$1:$M$786,13,FALSE)</f>
        <v>148.16094594594597</v>
      </c>
      <c r="AA192" s="29">
        <f>VLOOKUP(Table1[[#This Row],[SEG KEY LY]],'01Dec24_LY'!$A$1:$M$784,13,FALSE)</f>
        <v>154.00945412311273</v>
      </c>
      <c r="AB192" s="29">
        <f>VLOOKUP(Table1[[#This Row],[SEG KEY]],'24Nov24_TY'!$A$1:$M$786,13,FALSE)</f>
        <v>148.98390334572488</v>
      </c>
      <c r="AC192" s="29">
        <f>VLOOKUP(Table1[[#This Row],[SEG KEY LY]],'24Nov24_LY'!$A$1:$M$784,13,FALSE)</f>
        <v>153.19489873417731</v>
      </c>
      <c r="AD192" s="29">
        <f>VLOOKUP(Table1[[#This Row],[SEG KEY]],'17Nov24_TY'!$A$1:$M$786,13,FALSE)</f>
        <v>147.5896370967742</v>
      </c>
      <c r="AE192" s="29">
        <f>VLOOKUP(Table1[[#This Row],[SEG KEY LY]],'17Nov24_LY'!$A$1:$M$784,13,FALSE)</f>
        <v>154.53721621621625</v>
      </c>
      <c r="AF192" s="29">
        <f>VLOOKUP(Table1[[#This Row],[SEG KEY]],'10Nov24_TY   '!$A$1:$M$786,13,FALSE)</f>
        <v>146.71711206896552</v>
      </c>
      <c r="AG192" s="29">
        <f>VLOOKUP(Table1[[#This Row],[SEG KEY LY]],'10Nov24_LY   '!$A$1:$M$784,13,FALSE)</f>
        <v>154.68261870503599</v>
      </c>
      <c r="AH192" s="29">
        <f>IFERROR(VLOOKUP(Table1[[#This Row],[SEG KEY]],'03Nov24_TY   '!A320:M1105,13,FALSE),0)</f>
        <v>146.54259911894269</v>
      </c>
      <c r="AI192" s="29">
        <f>IFERROR(VLOOKUP(Table1[[#This Row],[SEG KEY LY]],'03Nov24_LY    '!$A$1:$M$784,13,FALSE),0)</f>
        <v>155.24498470948012</v>
      </c>
      <c r="AJ192" s="47">
        <f>VLOOKUP(Table1[[#This Row],[SEG KEY]],'29Dec24_TY  '!$A$1:$M$786,7,FALSE)</f>
        <v>508</v>
      </c>
      <c r="AK192" s="47">
        <f>VLOOKUP(Table1[[#This Row],[SEG KEY LY]],'29Dec24_LY'!$A$1:$M$784,7,FALSE)</f>
        <v>994</v>
      </c>
      <c r="AL192" s="29">
        <f>VLOOKUP(Table1[[#This Row],[SEG KEY]],'22Dec24_TY '!$A$1:$M$786,7,FALSE)</f>
        <v>464</v>
      </c>
      <c r="AM192" s="29">
        <f>VLOOKUP(Table1[[#This Row],[SEG KEY LY]],'22Dec24_LY '!$A$1:$M$486,7,FALSE)</f>
        <v>971</v>
      </c>
      <c r="AN192" s="29">
        <f>VLOOKUP(Table1[[#This Row],[SEG KEY]],'15Dec24_TY'!$A$1:$M$786,7,FALSE)</f>
        <v>410</v>
      </c>
      <c r="AO192" s="29">
        <f>VLOOKUP(Table1[[#This Row],[SEG KEY LY]],'15Dec24_LY'!$A$1:$M$784,7,FALSE)</f>
        <v>936</v>
      </c>
      <c r="AP192" s="29">
        <f>VLOOKUP(Table1[[#This Row],[SEG KEY]],'08Dec24_TY'!$A$1:$M$786,7,FALSE)</f>
        <v>355</v>
      </c>
      <c r="AQ192" s="29">
        <f>VLOOKUP(Table1[[#This Row],[SEG KEY LY]],'08Dec24_LY'!$A$1:$M$784,7,FALSE)</f>
        <v>893</v>
      </c>
      <c r="AR192" s="29">
        <f>VLOOKUP(Table1[[#This Row],[SEG KEY]],'01Dec24_TY'!$A$1:$M$786,7,FALSE)</f>
        <v>296</v>
      </c>
      <c r="AS192" s="29">
        <f>VLOOKUP(Table1[[#This Row],[SEG KEY LY]],'01Dec24_LY'!$A$1:$M$784,7,FALSE)</f>
        <v>861</v>
      </c>
      <c r="AT192" s="29">
        <f>VLOOKUP(Table1[[#This Row],[SEG KEY]],'24Nov24_TY'!$A$1:$M$786,7,FALSE)</f>
        <v>269</v>
      </c>
      <c r="AU192" s="29">
        <f>VLOOKUP(Table1[[#This Row],[SEG KEY LY]],'24Nov24_LY'!$A$1:$M$784,7,FALSE)</f>
        <v>790</v>
      </c>
      <c r="AV192" s="29">
        <f>VLOOKUP(Table1[[#This Row],[SEG KEY]],'17Nov24_TY'!$A$1:$M$786,7,FALSE)</f>
        <v>248</v>
      </c>
      <c r="AW192" s="29">
        <f>VLOOKUP(Table1[[#This Row],[SEG KEY LY]],'17Nov24_LY'!$A$1:$M$784,7,FALSE)</f>
        <v>740</v>
      </c>
      <c r="AX192" s="29">
        <f>VLOOKUP(Table1[[#This Row],[SEG KEY]],'10Nov24_TY   '!$A$1:$K$786,7,FALSE)</f>
        <v>232</v>
      </c>
      <c r="AY192" s="29">
        <f>VLOOKUP(Table1[[#This Row],[SEG KEY LY]],'10Nov24_LY   '!$A$1:$J$784,7,FALSE)</f>
        <v>695</v>
      </c>
      <c r="AZ192" s="29">
        <f>IFERROR(VLOOKUP(Table1[[#This Row],[SEG KEY]],'03Nov24_TY   '!$A$1:$J$786,7,FALSE),0)</f>
        <v>227</v>
      </c>
      <c r="BA192" s="29">
        <f>IFERROR(VLOOKUP(Table1[[#This Row],[SEG KEY LY]],'03Nov24_LY    '!$A$1:$J$784,7,FALSE),0)</f>
        <v>654</v>
      </c>
    </row>
    <row r="193" spans="1:53" x14ac:dyDescent="0.25">
      <c r="A193" s="52" t="str">
        <f>Table1[[#This Row],[FROM_CITY]]&amp;Table1[[#This Row],[TO_CITY]]&amp;Table1[[#This Row],[Month]]</f>
        <v>LHRCMBFeb-2025</v>
      </c>
      <c r="B193" s="52" t="str">
        <f>Table1[[#This Row],[FROM_CITY]]&amp;Table1[[#This Row],[TO_CITY]]&amp;Table1[[#This Row],[MonthM_LY]]</f>
        <v>LHRCMBFeb-2024</v>
      </c>
      <c r="C193" s="44" t="s">
        <v>198</v>
      </c>
      <c r="D193" s="2">
        <v>2025</v>
      </c>
      <c r="E193" s="2" t="s">
        <v>197</v>
      </c>
      <c r="F193" t="s">
        <v>36</v>
      </c>
      <c r="G193" s="2" t="s">
        <v>10</v>
      </c>
      <c r="H193" t="s">
        <v>19</v>
      </c>
      <c r="I193">
        <v>4410</v>
      </c>
      <c r="J193">
        <v>2625464.1800000044</v>
      </c>
      <c r="K193" s="29">
        <f>VLOOKUP(Table1[[#This Row],[SEG KEY]],'29Dec24_TY  '!$A$1:$M$786,11,FALSE)</f>
        <v>38450790</v>
      </c>
      <c r="L193" s="29">
        <f>VLOOKUP(Table1[[#This Row],[SEG KEY LY]],'29Dec24_LY'!$A$1:$M$784,11,FALSE)</f>
        <v>41066490</v>
      </c>
      <c r="M193" s="55">
        <f>VLOOKUP(Table1[[#This Row],[SEG KEY]],'29Dec24_TY  '!$A$1:$M$786,12,FALSE)</f>
        <v>6.8281150530327323E-2</v>
      </c>
      <c r="N193" s="55">
        <f>VLOOKUP(Table1[[#This Row],[SEG KEY LY]],'29Dec24_LY'!$A$1:$M$784,12,FALSE)</f>
        <v>6.3601144631547465E-2</v>
      </c>
      <c r="O193" s="29">
        <f>IFERROR(VLOOKUP(Table1[[#This Row],[SEG KEY LY]],'LY AVG FARE ACT'!$A$1:$G$5000,5,FALSE),0)</f>
        <v>9744</v>
      </c>
      <c r="P193" s="29">
        <f>IFERROR(VLOOKUP(Table1[[#This Row],[SEG KEY LY]],'LY AVG FARE ACT'!$A$1:$F$5000,6,FALSE),0)</f>
        <v>5628157.299318701</v>
      </c>
      <c r="Q193" s="29">
        <f>IFERROR(VLOOKUP(Table1[[#This Row],[SEG KEY LY]],'LY AVG FARE ACT'!$A$1:$G$5000,7,FALSE),0)</f>
        <v>577.60235009428379</v>
      </c>
      <c r="R193" s="47">
        <f>VLOOKUP(Table1[[#This Row],[SEG KEY]],'29Dec24_TY  '!$A$1:$M$786,13,FALSE)</f>
        <v>595.34335147392392</v>
      </c>
      <c r="S193" s="47">
        <f>VLOOKUP(Table1[[#This Row],[SEG KEY LY]],'29Dec24_LY'!$A$1:$M$784,13,FALSE)</f>
        <v>554.53838004246234</v>
      </c>
      <c r="T193" s="29">
        <f>VLOOKUP(Table1[[#This Row],[SEG KEY]],'22Dec24_TY '!$A$1:$M$786,13,FALSE)</f>
        <v>594.09700817700889</v>
      </c>
      <c r="U193" s="29">
        <f>VLOOKUP(Table1[[#This Row],[SEG KEY LY]],'22Dec24_LY '!$A$2:$M$784,13,FALSE)</f>
        <v>547.48659824723245</v>
      </c>
      <c r="V193" s="29">
        <f>VLOOKUP(Table1[[#This Row],[SEG KEY]],'15Dec24_TY'!$A$1:$M$786,13,FALSE)</f>
        <v>590.21167459059723</v>
      </c>
      <c r="W193" s="29">
        <f>VLOOKUP(Table1[[#This Row],[SEG KEY LY]],'15Dec24_LY'!$A$1:$M$784,13,FALSE)</f>
        <v>540.95489287493785</v>
      </c>
      <c r="X193" s="29">
        <f>VLOOKUP(Table1[[#This Row],[SEG KEY]],'08Dec24_TY'!$A$1:$M$786,13,FALSE)</f>
        <v>581.99594251901942</v>
      </c>
      <c r="Y193" s="29">
        <f>VLOOKUP(Table1[[#This Row],[SEG KEY LY]],'08Dec24_LY'!$A$1:$M$784,13,FALSE)</f>
        <v>532.09361707841038</v>
      </c>
      <c r="Z193" s="29">
        <f>VLOOKUP(Table1[[#This Row],[SEG KEY]],'01Dec24_TY'!$A$1:$M$786,13,FALSE)</f>
        <v>573.34980792682916</v>
      </c>
      <c r="AA193" s="29">
        <f>VLOOKUP(Table1[[#This Row],[SEG KEY LY]],'01Dec24_LY'!$A$1:$M$784,13,FALSE)</f>
        <v>527.82092715231784</v>
      </c>
      <c r="AB193" s="29">
        <f>VLOOKUP(Table1[[#This Row],[SEG KEY]],'24Nov24_TY'!$A$1:$M$786,13,FALSE)</f>
        <v>571.69157842814866</v>
      </c>
      <c r="AC193" s="29">
        <f>VLOOKUP(Table1[[#This Row],[SEG KEY LY]],'24Nov24_LY'!$A$1:$M$784,13,FALSE)</f>
        <v>524.40728781110374</v>
      </c>
      <c r="AD193" s="29">
        <f>VLOOKUP(Table1[[#This Row],[SEG KEY]],'17Nov24_TY'!$A$1:$M$786,13,FALSE)</f>
        <v>564.39675563258209</v>
      </c>
      <c r="AE193" s="29">
        <f>VLOOKUP(Table1[[#This Row],[SEG KEY LY]],'17Nov24_LY'!$A$1:$M$784,13,FALSE)</f>
        <v>521.75929432624059</v>
      </c>
      <c r="AF193" s="29">
        <f>VLOOKUP(Table1[[#This Row],[SEG KEY]],'10Nov24_TY   '!$A$1:$M$786,13,FALSE)</f>
        <v>561.91573666542297</v>
      </c>
      <c r="AG193" s="29">
        <f>VLOOKUP(Table1[[#This Row],[SEG KEY LY]],'10Nov24_LY   '!$A$1:$M$784,13,FALSE)</f>
        <v>524.46304868624384</v>
      </c>
      <c r="AH193" s="29">
        <f>IFERROR(VLOOKUP(Table1[[#This Row],[SEG KEY]],'03Nov24_TY   '!A321:M1106,13,FALSE),0)</f>
        <v>560.44293333333292</v>
      </c>
      <c r="AI193" s="29">
        <f>IFERROR(VLOOKUP(Table1[[#This Row],[SEG KEY LY]],'03Nov24_LY    '!$A$1:$M$784,13,FALSE),0)</f>
        <v>519.3827364438838</v>
      </c>
      <c r="AJ193" s="47">
        <f>VLOOKUP(Table1[[#This Row],[SEG KEY]],'29Dec24_TY  '!$A$1:$M$786,7,FALSE)</f>
        <v>4410</v>
      </c>
      <c r="AK193" s="47">
        <f>VLOOKUP(Table1[[#This Row],[SEG KEY LY]],'29Dec24_LY'!$A$1:$M$784,7,FALSE)</f>
        <v>4710</v>
      </c>
      <c r="AL193" s="29">
        <f>VLOOKUP(Table1[[#This Row],[SEG KEY]],'22Dec24_TY '!$A$1:$M$786,7,FALSE)</f>
        <v>4158</v>
      </c>
      <c r="AM193" s="29">
        <f>VLOOKUP(Table1[[#This Row],[SEG KEY LY]],'22Dec24_LY '!$A$1:$M$486,7,FALSE)</f>
        <v>4336</v>
      </c>
      <c r="AN193" s="29">
        <f>VLOOKUP(Table1[[#This Row],[SEG KEY]],'15Dec24_TY'!$A$1:$M$786,7,FALSE)</f>
        <v>3786</v>
      </c>
      <c r="AO193" s="29">
        <f>VLOOKUP(Table1[[#This Row],[SEG KEY LY]],'15Dec24_LY'!$A$1:$M$784,7,FALSE)</f>
        <v>4014</v>
      </c>
      <c r="AP193" s="29">
        <f>VLOOKUP(Table1[[#This Row],[SEG KEY]],'08Dec24_TY'!$A$1:$M$786,7,FALSE)</f>
        <v>3549</v>
      </c>
      <c r="AQ193" s="29">
        <f>VLOOKUP(Table1[[#This Row],[SEG KEY LY]],'08Dec24_LY'!$A$1:$M$784,7,FALSE)</f>
        <v>3724</v>
      </c>
      <c r="AR193" s="29">
        <f>VLOOKUP(Table1[[#This Row],[SEG KEY]],'01Dec24_TY'!$A$1:$M$786,7,FALSE)</f>
        <v>3280</v>
      </c>
      <c r="AS193" s="29">
        <f>VLOOKUP(Table1[[#This Row],[SEG KEY LY]],'01Dec24_LY'!$A$1:$M$784,7,FALSE)</f>
        <v>3473</v>
      </c>
      <c r="AT193" s="29">
        <f>VLOOKUP(Table1[[#This Row],[SEG KEY]],'24Nov24_TY'!$A$1:$M$786,7,FALSE)</f>
        <v>3041</v>
      </c>
      <c r="AU193" s="29">
        <f>VLOOKUP(Table1[[#This Row],[SEG KEY LY]],'24Nov24_LY'!$A$1:$M$784,7,FALSE)</f>
        <v>3134</v>
      </c>
      <c r="AV193" s="29">
        <f>VLOOKUP(Table1[[#This Row],[SEG KEY]],'17Nov24_TY'!$A$1:$M$786,7,FALSE)</f>
        <v>2885</v>
      </c>
      <c r="AW193" s="29">
        <f>VLOOKUP(Table1[[#This Row],[SEG KEY LY]],'17Nov24_LY'!$A$1:$M$784,7,FALSE)</f>
        <v>2820</v>
      </c>
      <c r="AX193" s="29">
        <f>VLOOKUP(Table1[[#This Row],[SEG KEY]],'10Nov24_TY   '!$A$1:$K$786,7,FALSE)</f>
        <v>2681</v>
      </c>
      <c r="AY193" s="29">
        <f>VLOOKUP(Table1[[#This Row],[SEG KEY LY]],'10Nov24_LY   '!$A$1:$J$784,7,FALSE)</f>
        <v>2588</v>
      </c>
      <c r="AZ193" s="29">
        <f>IFERROR(VLOOKUP(Table1[[#This Row],[SEG KEY]],'03Nov24_TY   '!$A$1:$J$786,7,FALSE),0)</f>
        <v>2550</v>
      </c>
      <c r="BA193" s="29">
        <f>IFERROR(VLOOKUP(Table1[[#This Row],[SEG KEY LY]],'03Nov24_LY    '!$A$1:$J$784,7,FALSE),0)</f>
        <v>2379</v>
      </c>
    </row>
    <row r="194" spans="1:53" x14ac:dyDescent="0.25">
      <c r="A194" s="52" t="str">
        <f>Table1[[#This Row],[FROM_CITY]]&amp;Table1[[#This Row],[TO_CITY]]&amp;Table1[[#This Row],[Month]]</f>
        <v>MAACMBFeb-2025</v>
      </c>
      <c r="B194" s="52" t="str">
        <f>Table1[[#This Row],[FROM_CITY]]&amp;Table1[[#This Row],[TO_CITY]]&amp;Table1[[#This Row],[MonthM_LY]]</f>
        <v>MAACMBFeb-2024</v>
      </c>
      <c r="C194" s="44" t="s">
        <v>198</v>
      </c>
      <c r="D194" s="2">
        <v>2025</v>
      </c>
      <c r="E194" s="2" t="s">
        <v>197</v>
      </c>
      <c r="F194" t="s">
        <v>37</v>
      </c>
      <c r="G194" s="2" t="s">
        <v>10</v>
      </c>
      <c r="H194" t="s">
        <v>15</v>
      </c>
      <c r="I194">
        <v>1595</v>
      </c>
      <c r="J194">
        <v>90175.489999999976</v>
      </c>
      <c r="K194" s="29">
        <f>VLOOKUP(Table1[[#This Row],[SEG KEY]],'29Dec24_TY  '!$A$1:$M$786,11,FALSE)</f>
        <v>1094170</v>
      </c>
      <c r="L194" s="29">
        <f>VLOOKUP(Table1[[#This Row],[SEG KEY LY]],'29Dec24_LY'!$A$1:$M$784,11,FALSE)</f>
        <v>775180</v>
      </c>
      <c r="M194" s="55">
        <f>VLOOKUP(Table1[[#This Row],[SEG KEY]],'29Dec24_TY  '!$A$1:$M$786,12,FALSE)</f>
        <v>8.2414515111911293E-2</v>
      </c>
      <c r="N194" s="55">
        <f>VLOOKUP(Table1[[#This Row],[SEG KEY LY]],'29Dec24_LY'!$A$1:$M$784,12,FALSE)</f>
        <v>9.2574253721716238E-2</v>
      </c>
      <c r="O194" s="29">
        <f>IFERROR(VLOOKUP(Table1[[#This Row],[SEG KEY LY]],'LY AVG FARE ACT'!$A$1:$G$5000,5,FALSE),0)</f>
        <v>12042</v>
      </c>
      <c r="P194" s="29">
        <f>IFERROR(VLOOKUP(Table1[[#This Row],[SEG KEY LY]],'LY AVG FARE ACT'!$A$1:$F$5000,6,FALSE),0)</f>
        <v>817771.62474387058</v>
      </c>
      <c r="Q194" s="29">
        <f>IFERROR(VLOOKUP(Table1[[#This Row],[SEG KEY LY]],'LY AVG FARE ACT'!$A$1:$G$5000,7,FALSE),0)</f>
        <v>67.909950568333386</v>
      </c>
      <c r="R194" s="47">
        <f>VLOOKUP(Table1[[#This Row],[SEG KEY]],'29Dec24_TY  '!$A$1:$M$786,13,FALSE)</f>
        <v>56.536357366771142</v>
      </c>
      <c r="S194" s="47">
        <f>VLOOKUP(Table1[[#This Row],[SEG KEY LY]],'29Dec24_LY'!$A$1:$M$784,13,FALSE)</f>
        <v>63.505938053097339</v>
      </c>
      <c r="T194" s="29">
        <f>VLOOKUP(Table1[[#This Row],[SEG KEY]],'22Dec24_TY '!$A$1:$M$786,13,FALSE)</f>
        <v>56.653301886792505</v>
      </c>
      <c r="U194" s="29">
        <f>VLOOKUP(Table1[[#This Row],[SEG KEY LY]],'22Dec24_LY '!$A$2:$M$784,13,FALSE)</f>
        <v>64.256495468277976</v>
      </c>
      <c r="V194" s="29">
        <f>VLOOKUP(Table1[[#This Row],[SEG KEY]],'15Dec24_TY'!$A$1:$M$786,13,FALSE)</f>
        <v>56.595897009966819</v>
      </c>
      <c r="W194" s="29">
        <f>VLOOKUP(Table1[[#This Row],[SEG KEY LY]],'15Dec24_LY'!$A$1:$M$784,13,FALSE)</f>
        <v>63.628124280782529</v>
      </c>
      <c r="X194" s="29">
        <f>VLOOKUP(Table1[[#This Row],[SEG KEY]],'08Dec24_TY'!$A$1:$M$786,13,FALSE)</f>
        <v>56.619090038314191</v>
      </c>
      <c r="Y194" s="29">
        <f>VLOOKUP(Table1[[#This Row],[SEG KEY LY]],'08Dec24_LY'!$A$1:$M$784,13,FALSE)</f>
        <v>64.725699208443288</v>
      </c>
      <c r="Z194" s="29">
        <f>VLOOKUP(Table1[[#This Row],[SEG KEY]],'01Dec24_TY'!$A$1:$M$786,13,FALSE)</f>
        <v>56.880919037199142</v>
      </c>
      <c r="AA194" s="29">
        <f>VLOOKUP(Table1[[#This Row],[SEG KEY LY]],'01Dec24_LY'!$A$1:$M$784,13,FALSE)</f>
        <v>65.58102305475505</v>
      </c>
      <c r="AB194" s="29">
        <f>VLOOKUP(Table1[[#This Row],[SEG KEY]],'24Nov24_TY'!$A$1:$M$786,13,FALSE)</f>
        <v>57.460793854033334</v>
      </c>
      <c r="AC194" s="29">
        <f>VLOOKUP(Table1[[#This Row],[SEG KEY LY]],'24Nov24_LY'!$A$1:$M$784,13,FALSE)</f>
        <v>65.317487352445198</v>
      </c>
      <c r="AD194" s="29">
        <f>VLOOKUP(Table1[[#This Row],[SEG KEY]],'17Nov24_TY'!$A$1:$M$786,13,FALSE)</f>
        <v>58.349618208516922</v>
      </c>
      <c r="AE194" s="29">
        <f>VLOOKUP(Table1[[#This Row],[SEG KEY LY]],'17Nov24_LY'!$A$1:$M$784,13,FALSE)</f>
        <v>65.353645224171544</v>
      </c>
      <c r="AF194" s="29">
        <f>VLOOKUP(Table1[[#This Row],[SEG KEY]],'10Nov24_TY   '!$A$1:$M$786,13,FALSE)</f>
        <v>58.821505922165812</v>
      </c>
      <c r="AG194" s="29">
        <f>VLOOKUP(Table1[[#This Row],[SEG KEY LY]],'10Nov24_LY   '!$A$1:$M$784,13,FALSE)</f>
        <v>65.210840707964579</v>
      </c>
      <c r="AH194" s="29">
        <f>IFERROR(VLOOKUP(Table1[[#This Row],[SEG KEY]],'03Nov24_TY   '!A322:M1107,13,FALSE),0)</f>
        <v>60.21977358490566</v>
      </c>
      <c r="AI194" s="29">
        <f>IFERROR(VLOOKUP(Table1[[#This Row],[SEG KEY LY]],'03Nov24_LY    '!$A$1:$M$784,13,FALSE),0)</f>
        <v>66.063114355231136</v>
      </c>
      <c r="AJ194" s="47">
        <f>VLOOKUP(Table1[[#This Row],[SEG KEY]],'29Dec24_TY  '!$A$1:$M$786,7,FALSE)</f>
        <v>1595</v>
      </c>
      <c r="AK194" s="47">
        <f>VLOOKUP(Table1[[#This Row],[SEG KEY LY]],'29Dec24_LY'!$A$1:$M$784,7,FALSE)</f>
        <v>1130</v>
      </c>
      <c r="AL194" s="29">
        <f>VLOOKUP(Table1[[#This Row],[SEG KEY]],'22Dec24_TY '!$A$1:$M$786,7,FALSE)</f>
        <v>1378</v>
      </c>
      <c r="AM194" s="29">
        <f>VLOOKUP(Table1[[#This Row],[SEG KEY LY]],'22Dec24_LY '!$A$1:$M$486,7,FALSE)</f>
        <v>993</v>
      </c>
      <c r="AN194" s="29">
        <f>VLOOKUP(Table1[[#This Row],[SEG KEY]],'15Dec24_TY'!$A$1:$M$786,7,FALSE)</f>
        <v>1204</v>
      </c>
      <c r="AO194" s="29">
        <f>VLOOKUP(Table1[[#This Row],[SEG KEY LY]],'15Dec24_LY'!$A$1:$M$784,7,FALSE)</f>
        <v>869</v>
      </c>
      <c r="AP194" s="29">
        <f>VLOOKUP(Table1[[#This Row],[SEG KEY]],'08Dec24_TY'!$A$1:$M$786,7,FALSE)</f>
        <v>1044</v>
      </c>
      <c r="AQ194" s="29">
        <f>VLOOKUP(Table1[[#This Row],[SEG KEY LY]],'08Dec24_LY'!$A$1:$M$784,7,FALSE)</f>
        <v>758</v>
      </c>
      <c r="AR194" s="29">
        <f>VLOOKUP(Table1[[#This Row],[SEG KEY]],'01Dec24_TY'!$A$1:$M$786,7,FALSE)</f>
        <v>914</v>
      </c>
      <c r="AS194" s="29">
        <f>VLOOKUP(Table1[[#This Row],[SEG KEY LY]],'01Dec24_LY'!$A$1:$M$784,7,FALSE)</f>
        <v>694</v>
      </c>
      <c r="AT194" s="29">
        <f>VLOOKUP(Table1[[#This Row],[SEG KEY]],'24Nov24_TY'!$A$1:$M$786,7,FALSE)</f>
        <v>781</v>
      </c>
      <c r="AU194" s="29">
        <f>VLOOKUP(Table1[[#This Row],[SEG KEY LY]],'24Nov24_LY'!$A$1:$M$784,7,FALSE)</f>
        <v>593</v>
      </c>
      <c r="AV194" s="29">
        <f>VLOOKUP(Table1[[#This Row],[SEG KEY]],'17Nov24_TY'!$A$1:$M$786,7,FALSE)</f>
        <v>681</v>
      </c>
      <c r="AW194" s="29">
        <f>VLOOKUP(Table1[[#This Row],[SEG KEY LY]],'17Nov24_LY'!$A$1:$M$784,7,FALSE)</f>
        <v>513</v>
      </c>
      <c r="AX194" s="29">
        <f>VLOOKUP(Table1[[#This Row],[SEG KEY]],'10Nov24_TY   '!$A$1:$K$786,7,FALSE)</f>
        <v>591</v>
      </c>
      <c r="AY194" s="29">
        <f>VLOOKUP(Table1[[#This Row],[SEG KEY LY]],'10Nov24_LY   '!$A$1:$J$784,7,FALSE)</f>
        <v>452</v>
      </c>
      <c r="AZ194" s="29">
        <f>IFERROR(VLOOKUP(Table1[[#This Row],[SEG KEY]],'03Nov24_TY   '!$A$1:$J$786,7,FALSE),0)</f>
        <v>530</v>
      </c>
      <c r="BA194" s="29">
        <f>IFERROR(VLOOKUP(Table1[[#This Row],[SEG KEY LY]],'03Nov24_LY    '!$A$1:$J$784,7,FALSE),0)</f>
        <v>411</v>
      </c>
    </row>
    <row r="195" spans="1:53" x14ac:dyDescent="0.25">
      <c r="A195" s="52" t="str">
        <f>Table1[[#This Row],[FROM_CITY]]&amp;Table1[[#This Row],[TO_CITY]]&amp;Table1[[#This Row],[Month]]</f>
        <v>MELCMBFeb-2025</v>
      </c>
      <c r="B195" s="52" t="str">
        <f>Table1[[#This Row],[FROM_CITY]]&amp;Table1[[#This Row],[TO_CITY]]&amp;Table1[[#This Row],[MonthM_LY]]</f>
        <v>MELCMBFeb-2024</v>
      </c>
      <c r="C195" s="44" t="s">
        <v>198</v>
      </c>
      <c r="D195" s="2">
        <v>2025</v>
      </c>
      <c r="E195" s="2" t="s">
        <v>197</v>
      </c>
      <c r="F195" t="s">
        <v>38</v>
      </c>
      <c r="G195" s="2" t="s">
        <v>10</v>
      </c>
      <c r="H195" t="s">
        <v>13</v>
      </c>
      <c r="I195">
        <v>2908</v>
      </c>
      <c r="J195">
        <v>1259402.5099999986</v>
      </c>
      <c r="K195" s="29">
        <f>VLOOKUP(Table1[[#This Row],[SEG KEY]],'29Dec24_TY  '!$A$1:$M$786,11,FALSE)</f>
        <v>24453372</v>
      </c>
      <c r="L195" s="29">
        <f>VLOOKUP(Table1[[#This Row],[SEG KEY LY]],'29Dec24_LY'!$A$1:$M$784,11,FALSE)</f>
        <v>31903746</v>
      </c>
      <c r="M195" s="55">
        <f>VLOOKUP(Table1[[#This Row],[SEG KEY]],'29Dec24_TY  '!$A$1:$M$786,12,FALSE)</f>
        <v>5.1502202232068389E-2</v>
      </c>
      <c r="N195" s="55">
        <f>VLOOKUP(Table1[[#This Row],[SEG KEY LY]],'29Dec24_LY'!$A$1:$M$784,12,FALSE)</f>
        <v>4.6047837141130692E-2</v>
      </c>
      <c r="O195" s="29">
        <f>IFERROR(VLOOKUP(Table1[[#This Row],[SEG KEY LY]],'LY AVG FARE ACT'!$A$1:$G$5000,5,FALSE),0)</f>
        <v>5874</v>
      </c>
      <c r="P195" s="29">
        <f>IFERROR(VLOOKUP(Table1[[#This Row],[SEG KEY LY]],'LY AVG FARE ACT'!$A$1:$F$5000,6,FALSE),0)</f>
        <v>2464555.3544772514</v>
      </c>
      <c r="Q195" s="29">
        <f>IFERROR(VLOOKUP(Table1[[#This Row],[SEG KEY LY]],'LY AVG FARE ACT'!$A$1:$G$5000,7,FALSE),0)</f>
        <v>419.5701999450547</v>
      </c>
      <c r="R195" s="47">
        <f>VLOOKUP(Table1[[#This Row],[SEG KEY]],'29Dec24_TY  '!$A$1:$M$786,13,FALSE)</f>
        <v>433.08201856946306</v>
      </c>
      <c r="S195" s="47">
        <f>VLOOKUP(Table1[[#This Row],[SEG KEY LY]],'29Dec24_LY'!$A$1:$M$784,13,FALSE)</f>
        <v>387.21626251976801</v>
      </c>
      <c r="T195" s="29">
        <f>VLOOKUP(Table1[[#This Row],[SEG KEY]],'22Dec24_TY '!$A$1:$M$786,13,FALSE)</f>
        <v>438.943767897513</v>
      </c>
      <c r="U195" s="29">
        <f>VLOOKUP(Table1[[#This Row],[SEG KEY LY]],'22Dec24_LY '!$A$2:$M$784,13,FALSE)</f>
        <v>387.55460886214433</v>
      </c>
      <c r="V195" s="29">
        <f>VLOOKUP(Table1[[#This Row],[SEG KEY]],'15Dec24_TY'!$A$1:$M$786,13,FALSE)</f>
        <v>441.94755491089859</v>
      </c>
      <c r="W195" s="29">
        <f>VLOOKUP(Table1[[#This Row],[SEG KEY LY]],'15Dec24_LY'!$A$1:$M$784,13,FALSE)</f>
        <v>386.71903940178299</v>
      </c>
      <c r="X195" s="29">
        <f>VLOOKUP(Table1[[#This Row],[SEG KEY]],'08Dec24_TY'!$A$1:$M$786,13,FALSE)</f>
        <v>446.46750115901676</v>
      </c>
      <c r="Y195" s="29">
        <f>VLOOKUP(Table1[[#This Row],[SEG KEY LY]],'08Dec24_LY'!$A$1:$M$784,13,FALSE)</f>
        <v>385.16031876138425</v>
      </c>
      <c r="Z195" s="29">
        <f>VLOOKUP(Table1[[#This Row],[SEG KEY]],'01Dec24_TY'!$A$1:$M$786,13,FALSE)</f>
        <v>450.29678824721401</v>
      </c>
      <c r="AA195" s="29">
        <f>VLOOKUP(Table1[[#This Row],[SEG KEY LY]],'01Dec24_LY'!$A$1:$M$784,13,FALSE)</f>
        <v>385.51454104718812</v>
      </c>
      <c r="AB195" s="29">
        <f>VLOOKUP(Table1[[#This Row],[SEG KEY]],'24Nov24_TY'!$A$1:$M$786,13,FALSE)</f>
        <v>453.71404079382592</v>
      </c>
      <c r="AC195" s="29">
        <f>VLOOKUP(Table1[[#This Row],[SEG KEY LY]],'24Nov24_LY'!$A$1:$M$784,13,FALSE)</f>
        <v>388.26309314586962</v>
      </c>
      <c r="AD195" s="29">
        <f>VLOOKUP(Table1[[#This Row],[SEG KEY]],'17Nov24_TY'!$A$1:$M$786,13,FALSE)</f>
        <v>453.20786904761923</v>
      </c>
      <c r="AE195" s="29">
        <f>VLOOKUP(Table1[[#This Row],[SEG KEY LY]],'17Nov24_LY'!$A$1:$M$784,13,FALSE)</f>
        <v>387.9669028571426</v>
      </c>
      <c r="AF195" s="29">
        <f>VLOOKUP(Table1[[#This Row],[SEG KEY]],'10Nov24_TY   '!$A$1:$M$786,13,FALSE)</f>
        <v>447.93321083172162</v>
      </c>
      <c r="AG195" s="29">
        <f>VLOOKUP(Table1[[#This Row],[SEG KEY LY]],'10Nov24_LY   '!$A$1:$M$784,13,FALSE)</f>
        <v>390.26522698875431</v>
      </c>
      <c r="AH195" s="29">
        <f>IFERROR(VLOOKUP(Table1[[#This Row],[SEG KEY]],'03Nov24_TY   '!A323:M1108,13,FALSE),0)</f>
        <v>444.38575840768704</v>
      </c>
      <c r="AI195" s="29">
        <f>IFERROR(VLOOKUP(Table1[[#This Row],[SEG KEY LY]],'03Nov24_LY    '!$A$1:$M$784,13,FALSE),0)</f>
        <v>390.93995884773625</v>
      </c>
      <c r="AJ195" s="47">
        <f>VLOOKUP(Table1[[#This Row],[SEG KEY]],'29Dec24_TY  '!$A$1:$M$786,7,FALSE)</f>
        <v>2908</v>
      </c>
      <c r="AK195" s="47">
        <f>VLOOKUP(Table1[[#This Row],[SEG KEY LY]],'29Dec24_LY'!$A$1:$M$784,7,FALSE)</f>
        <v>3794</v>
      </c>
      <c r="AL195" s="29">
        <f>VLOOKUP(Table1[[#This Row],[SEG KEY]],'22Dec24_TY '!$A$1:$M$786,7,FALSE)</f>
        <v>2654</v>
      </c>
      <c r="AM195" s="29">
        <f>VLOOKUP(Table1[[#This Row],[SEG KEY LY]],'22Dec24_LY '!$A$1:$M$486,7,FALSE)</f>
        <v>3656</v>
      </c>
      <c r="AN195" s="29">
        <f>VLOOKUP(Table1[[#This Row],[SEG KEY]],'15Dec24_TY'!$A$1:$M$786,7,FALSE)</f>
        <v>2413</v>
      </c>
      <c r="AO195" s="29">
        <f>VLOOKUP(Table1[[#This Row],[SEG KEY LY]],'15Dec24_LY'!$A$1:$M$784,7,FALSE)</f>
        <v>3477</v>
      </c>
      <c r="AP195" s="29">
        <f>VLOOKUP(Table1[[#This Row],[SEG KEY]],'08Dec24_TY'!$A$1:$M$786,7,FALSE)</f>
        <v>2157</v>
      </c>
      <c r="AQ195" s="29">
        <f>VLOOKUP(Table1[[#This Row],[SEG KEY LY]],'08Dec24_LY'!$A$1:$M$784,7,FALSE)</f>
        <v>3294</v>
      </c>
      <c r="AR195" s="29">
        <f>VLOOKUP(Table1[[#This Row],[SEG KEY]],'01Dec24_TY'!$A$1:$M$786,7,FALSE)</f>
        <v>1974</v>
      </c>
      <c r="AS195" s="29">
        <f>VLOOKUP(Table1[[#This Row],[SEG KEY LY]],'01Dec24_LY'!$A$1:$M$784,7,FALSE)</f>
        <v>3094</v>
      </c>
      <c r="AT195" s="29">
        <f>VLOOKUP(Table1[[#This Row],[SEG KEY]],'24Nov24_TY'!$A$1:$M$786,7,FALSE)</f>
        <v>1814</v>
      </c>
      <c r="AU195" s="29">
        <f>VLOOKUP(Table1[[#This Row],[SEG KEY LY]],'24Nov24_LY'!$A$1:$M$784,7,FALSE)</f>
        <v>2845</v>
      </c>
      <c r="AV195" s="29">
        <f>VLOOKUP(Table1[[#This Row],[SEG KEY]],'17Nov24_TY'!$A$1:$M$786,7,FALSE)</f>
        <v>1680</v>
      </c>
      <c r="AW195" s="29">
        <f>VLOOKUP(Table1[[#This Row],[SEG KEY LY]],'17Nov24_LY'!$A$1:$M$784,7,FALSE)</f>
        <v>2625</v>
      </c>
      <c r="AX195" s="29">
        <f>VLOOKUP(Table1[[#This Row],[SEG KEY]],'10Nov24_TY   '!$A$1:$K$786,7,FALSE)</f>
        <v>1551</v>
      </c>
      <c r="AY195" s="29">
        <f>VLOOKUP(Table1[[#This Row],[SEG KEY LY]],'10Nov24_LY   '!$A$1:$J$784,7,FALSE)</f>
        <v>2401</v>
      </c>
      <c r="AZ195" s="29">
        <f>IFERROR(VLOOKUP(Table1[[#This Row],[SEG KEY]],'03Nov24_TY   '!$A$1:$J$786,7,FALSE),0)</f>
        <v>1457</v>
      </c>
      <c r="BA195" s="29">
        <f>IFERROR(VLOOKUP(Table1[[#This Row],[SEG KEY LY]],'03Nov24_LY    '!$A$1:$J$784,7,FALSE),0)</f>
        <v>2187</v>
      </c>
    </row>
    <row r="196" spans="1:53" x14ac:dyDescent="0.25">
      <c r="A196" s="52" t="str">
        <f>Table1[[#This Row],[FROM_CITY]]&amp;Table1[[#This Row],[TO_CITY]]&amp;Table1[[#This Row],[Month]]</f>
        <v>MLECMBFeb-2025</v>
      </c>
      <c r="B196" s="52" t="str">
        <f>Table1[[#This Row],[FROM_CITY]]&amp;Table1[[#This Row],[TO_CITY]]&amp;Table1[[#This Row],[MonthM_LY]]</f>
        <v>MLECMBFeb-2024</v>
      </c>
      <c r="C196" s="44" t="s">
        <v>198</v>
      </c>
      <c r="D196" s="2">
        <v>2025</v>
      </c>
      <c r="E196" s="2" t="s">
        <v>197</v>
      </c>
      <c r="F196" t="s">
        <v>39</v>
      </c>
      <c r="G196" s="2" t="s">
        <v>10</v>
      </c>
      <c r="H196" t="s">
        <v>15</v>
      </c>
      <c r="I196">
        <v>3155</v>
      </c>
      <c r="J196">
        <v>277678.90000000037</v>
      </c>
      <c r="K196" s="29">
        <f>VLOOKUP(Table1[[#This Row],[SEG KEY]],'29Dec24_TY  '!$A$1:$M$786,11,FALSE)</f>
        <v>2423040</v>
      </c>
      <c r="L196" s="29">
        <f>VLOOKUP(Table1[[#This Row],[SEG KEY LY]],'29Dec24_LY'!$A$1:$M$784,11,FALSE)</f>
        <v>2194176</v>
      </c>
      <c r="M196" s="55">
        <f>VLOOKUP(Table1[[#This Row],[SEG KEY]],'29Dec24_TY  '!$A$1:$M$786,12,FALSE)</f>
        <v>0.11459938754622308</v>
      </c>
      <c r="N196" s="55">
        <f>VLOOKUP(Table1[[#This Row],[SEG KEY LY]],'29Dec24_LY'!$A$1:$M$784,12,FALSE)</f>
        <v>0.11956680320995218</v>
      </c>
      <c r="O196" s="29">
        <f>IFERROR(VLOOKUP(Table1[[#This Row],[SEG KEY LY]],'LY AVG FARE ACT'!$A$1:$G$5000,5,FALSE),0)</f>
        <v>11200</v>
      </c>
      <c r="P196" s="29">
        <f>IFERROR(VLOOKUP(Table1[[#This Row],[SEG KEY LY]],'LY AVG FARE ACT'!$A$1:$F$5000,6,FALSE),0)</f>
        <v>1079588.9818846418</v>
      </c>
      <c r="Q196" s="29">
        <f>IFERROR(VLOOKUP(Table1[[#This Row],[SEG KEY LY]],'LY AVG FARE ACT'!$A$1:$G$5000,7,FALSE),0)</f>
        <v>96.391873382557307</v>
      </c>
      <c r="R196" s="47">
        <f>VLOOKUP(Table1[[#This Row],[SEG KEY]],'29Dec24_TY  '!$A$1:$M$786,13,FALSE)</f>
        <v>88.012329635499327</v>
      </c>
      <c r="S196" s="47">
        <f>VLOOKUP(Table1[[#This Row],[SEG KEY LY]],'29Dec24_LY'!$A$1:$M$784,13,FALSE)</f>
        <v>91.827304865243278</v>
      </c>
      <c r="T196" s="29">
        <f>VLOOKUP(Table1[[#This Row],[SEG KEY]],'22Dec24_TY '!$A$1:$M$786,13,FALSE)</f>
        <v>89.174108999641462</v>
      </c>
      <c r="U196" s="29">
        <f>VLOOKUP(Table1[[#This Row],[SEG KEY LY]],'22Dec24_LY '!$A$2:$M$784,13,FALSE)</f>
        <v>94.449072206534922</v>
      </c>
      <c r="V196" s="29">
        <f>VLOOKUP(Table1[[#This Row],[SEG KEY]],'15Dec24_TY'!$A$1:$M$786,13,FALSE)</f>
        <v>90.535787304204476</v>
      </c>
      <c r="W196" s="29">
        <f>VLOOKUP(Table1[[#This Row],[SEG KEY LY]],'15Dec24_LY'!$A$1:$M$784,13,FALSE)</f>
        <v>95.976811726981197</v>
      </c>
      <c r="X196" s="29">
        <f>VLOOKUP(Table1[[#This Row],[SEG KEY]],'08Dec24_TY'!$A$1:$M$786,13,FALSE)</f>
        <v>91.190677200902996</v>
      </c>
      <c r="Y196" s="29">
        <f>VLOOKUP(Table1[[#This Row],[SEG KEY LY]],'08Dec24_LY'!$A$1:$M$784,13,FALSE)</f>
        <v>96.709123526396738</v>
      </c>
      <c r="Z196" s="29">
        <f>VLOOKUP(Table1[[#This Row],[SEG KEY]],'01Dec24_TY'!$A$1:$M$786,13,FALSE)</f>
        <v>91.736942428640575</v>
      </c>
      <c r="AA196" s="29">
        <f>VLOOKUP(Table1[[#This Row],[SEG KEY LY]],'01Dec24_LY'!$A$1:$M$784,13,FALSE)</f>
        <v>97.184204152249109</v>
      </c>
      <c r="AB196" s="29">
        <f>VLOOKUP(Table1[[#This Row],[SEG KEY]],'24Nov24_TY'!$A$1:$M$786,13,FALSE)</f>
        <v>92.349658762290304</v>
      </c>
      <c r="AC196" s="29">
        <f>VLOOKUP(Table1[[#This Row],[SEG KEY LY]],'24Nov24_LY'!$A$1:$M$784,13,FALSE)</f>
        <v>95.841491782553646</v>
      </c>
      <c r="AD196" s="29">
        <f>VLOOKUP(Table1[[#This Row],[SEG KEY]],'17Nov24_TY'!$A$1:$M$786,13,FALSE)</f>
        <v>93.623701512163024</v>
      </c>
      <c r="AE196" s="29">
        <f>VLOOKUP(Table1[[#This Row],[SEG KEY LY]],'17Nov24_LY'!$A$1:$M$784,13,FALSE)</f>
        <v>96.038610919143068</v>
      </c>
      <c r="AF196" s="29">
        <f>VLOOKUP(Table1[[#This Row],[SEG KEY]],'10Nov24_TY   '!$A$1:$M$786,13,FALSE)</f>
        <v>93.498650442477867</v>
      </c>
      <c r="AG196" s="29">
        <f>VLOOKUP(Table1[[#This Row],[SEG KEY LY]],'10Nov24_LY   '!$A$1:$M$784,13,FALSE)</f>
        <v>96.279255564082888</v>
      </c>
      <c r="AH196" s="29">
        <f>IFERROR(VLOOKUP(Table1[[#This Row],[SEG KEY]],'03Nov24_TY   '!A324:M1109,13,FALSE),0)</f>
        <v>95.147977624784886</v>
      </c>
      <c r="AI196" s="29">
        <f>IFERROR(VLOOKUP(Table1[[#This Row],[SEG KEY LY]],'03Nov24_LY    '!$A$1:$M$784,13,FALSE),0)</f>
        <v>95.452038269550783</v>
      </c>
      <c r="AJ196" s="47">
        <f>VLOOKUP(Table1[[#This Row],[SEG KEY]],'29Dec24_TY  '!$A$1:$M$786,7,FALSE)</f>
        <v>3155</v>
      </c>
      <c r="AK196" s="47">
        <f>VLOOKUP(Table1[[#This Row],[SEG KEY LY]],'29Dec24_LY'!$A$1:$M$784,7,FALSE)</f>
        <v>2857</v>
      </c>
      <c r="AL196" s="29">
        <f>VLOOKUP(Table1[[#This Row],[SEG KEY]],'22Dec24_TY '!$A$1:$M$786,7,FALSE)</f>
        <v>2789</v>
      </c>
      <c r="AM196" s="29">
        <f>VLOOKUP(Table1[[#This Row],[SEG KEY LY]],'22Dec24_LY '!$A$1:$M$486,7,FALSE)</f>
        <v>2479</v>
      </c>
      <c r="AN196" s="29">
        <f>VLOOKUP(Table1[[#This Row],[SEG KEY]],'15Dec24_TY'!$A$1:$M$786,7,FALSE)</f>
        <v>2426</v>
      </c>
      <c r="AO196" s="29">
        <f>VLOOKUP(Table1[[#This Row],[SEG KEY LY]],'15Dec24_LY'!$A$1:$M$784,7,FALSE)</f>
        <v>2183</v>
      </c>
      <c r="AP196" s="29">
        <f>VLOOKUP(Table1[[#This Row],[SEG KEY]],'08Dec24_TY'!$A$1:$M$786,7,FALSE)</f>
        <v>2215</v>
      </c>
      <c r="AQ196" s="29">
        <f>VLOOKUP(Table1[[#This Row],[SEG KEY LY]],'08Dec24_LY'!$A$1:$M$784,7,FALSE)</f>
        <v>1951</v>
      </c>
      <c r="AR196" s="29">
        <f>VLOOKUP(Table1[[#This Row],[SEG KEY]],'01Dec24_TY'!$A$1:$M$786,7,FALSE)</f>
        <v>2067</v>
      </c>
      <c r="AS196" s="29">
        <f>VLOOKUP(Table1[[#This Row],[SEG KEY LY]],'01Dec24_LY'!$A$1:$M$784,7,FALSE)</f>
        <v>1734</v>
      </c>
      <c r="AT196" s="29">
        <f>VLOOKUP(Table1[[#This Row],[SEG KEY]],'24Nov24_TY'!$A$1:$M$786,7,FALSE)</f>
        <v>1729</v>
      </c>
      <c r="AU196" s="29">
        <f>VLOOKUP(Table1[[#This Row],[SEG KEY LY]],'24Nov24_LY'!$A$1:$M$784,7,FALSE)</f>
        <v>1582</v>
      </c>
      <c r="AV196" s="29">
        <f>VLOOKUP(Table1[[#This Row],[SEG KEY]],'17Nov24_TY'!$A$1:$M$786,7,FALSE)</f>
        <v>1521</v>
      </c>
      <c r="AW196" s="29">
        <f>VLOOKUP(Table1[[#This Row],[SEG KEY LY]],'17Nov24_LY'!$A$1:$M$784,7,FALSE)</f>
        <v>1447</v>
      </c>
      <c r="AX196" s="29">
        <f>VLOOKUP(Table1[[#This Row],[SEG KEY]],'10Nov24_TY   '!$A$1:$K$786,7,FALSE)</f>
        <v>1356</v>
      </c>
      <c r="AY196" s="29">
        <f>VLOOKUP(Table1[[#This Row],[SEG KEY LY]],'10Nov24_LY   '!$A$1:$J$784,7,FALSE)</f>
        <v>1303</v>
      </c>
      <c r="AZ196" s="29">
        <f>IFERROR(VLOOKUP(Table1[[#This Row],[SEG KEY]],'03Nov24_TY   '!$A$1:$J$786,7,FALSE),0)</f>
        <v>1162</v>
      </c>
      <c r="BA196" s="29">
        <f>IFERROR(VLOOKUP(Table1[[#This Row],[SEG KEY LY]],'03Nov24_LY    '!$A$1:$J$784,7,FALSE),0)</f>
        <v>1202</v>
      </c>
    </row>
    <row r="197" spans="1:53" x14ac:dyDescent="0.25">
      <c r="A197" s="52" t="str">
        <f>Table1[[#This Row],[FROM_CITY]]&amp;Table1[[#This Row],[TO_CITY]]&amp;Table1[[#This Row],[Month]]</f>
        <v>NRTCMBFeb-2025</v>
      </c>
      <c r="B197" s="52" t="str">
        <f>Table1[[#This Row],[FROM_CITY]]&amp;Table1[[#This Row],[TO_CITY]]&amp;Table1[[#This Row],[MonthM_LY]]</f>
        <v>NRTCMBFeb-2024</v>
      </c>
      <c r="C197" s="44" t="s">
        <v>198</v>
      </c>
      <c r="D197" s="2">
        <v>2025</v>
      </c>
      <c r="E197" s="2" t="s">
        <v>197</v>
      </c>
      <c r="F197" t="s">
        <v>40</v>
      </c>
      <c r="G197" s="2" t="s">
        <v>10</v>
      </c>
      <c r="H197" t="s">
        <v>13</v>
      </c>
      <c r="I197">
        <v>685</v>
      </c>
      <c r="J197">
        <v>265214.69999999972</v>
      </c>
      <c r="K197" s="29">
        <f>VLOOKUP(Table1[[#This Row],[SEG KEY]],'29Dec24_TY  '!$A$1:$M$786,11,FALSE)</f>
        <v>4701840</v>
      </c>
      <c r="L197" s="29">
        <f>VLOOKUP(Table1[[#This Row],[SEG KEY LY]],'29Dec24_LY'!$A$1:$M$784,11,FALSE)</f>
        <v>5546112</v>
      </c>
      <c r="M197" s="55">
        <f>VLOOKUP(Table1[[#This Row],[SEG KEY]],'29Dec24_TY  '!$A$1:$M$786,12,FALSE)</f>
        <v>5.6406576999642632E-2</v>
      </c>
      <c r="N197" s="55">
        <f>VLOOKUP(Table1[[#This Row],[SEG KEY LY]],'29Dec24_LY'!$A$1:$M$784,12,FALSE)</f>
        <v>5.7616214746474673E-2</v>
      </c>
      <c r="O197" s="29">
        <f>IFERROR(VLOOKUP(Table1[[#This Row],[SEG KEY LY]],'LY AVG FARE ACT'!$A$1:$G$5000,5,FALSE),0)</f>
        <v>3469</v>
      </c>
      <c r="P197" s="29">
        <f>IFERROR(VLOOKUP(Table1[[#This Row],[SEG KEY LY]],'LY AVG FARE ACT'!$A$1:$F$5000,6,FALSE),0)</f>
        <v>1483664.534419127</v>
      </c>
      <c r="Q197" s="29">
        <f>IFERROR(VLOOKUP(Table1[[#This Row],[SEG KEY LY]],'LY AVG FARE ACT'!$A$1:$G$5000,7,FALSE),0)</f>
        <v>427.69228435258776</v>
      </c>
      <c r="R197" s="47">
        <f>VLOOKUP(Table1[[#This Row],[SEG KEY]],'29Dec24_TY  '!$A$1:$M$786,13,FALSE)</f>
        <v>387.17474452554706</v>
      </c>
      <c r="S197" s="47">
        <f>VLOOKUP(Table1[[#This Row],[SEG KEY LY]],'29Dec24_LY'!$A$1:$M$784,13,FALSE)</f>
        <v>395.47769801980218</v>
      </c>
      <c r="T197" s="29">
        <f>VLOOKUP(Table1[[#This Row],[SEG KEY]],'22Dec24_TY '!$A$1:$M$786,13,FALSE)</f>
        <v>400.64905017921137</v>
      </c>
      <c r="U197" s="29">
        <f>VLOOKUP(Table1[[#This Row],[SEG KEY LY]],'22Dec24_LY '!$A$2:$M$784,13,FALSE)</f>
        <v>367.36368560105689</v>
      </c>
      <c r="V197" s="29">
        <f>VLOOKUP(Table1[[#This Row],[SEG KEY]],'15Dec24_TY'!$A$1:$M$786,13,FALSE)</f>
        <v>403.64259875259876</v>
      </c>
      <c r="W197" s="29">
        <f>VLOOKUP(Table1[[#This Row],[SEG KEY LY]],'15Dec24_LY'!$A$1:$M$784,13,FALSE)</f>
        <v>352.13446483180422</v>
      </c>
      <c r="X197" s="29">
        <f>VLOOKUP(Table1[[#This Row],[SEG KEY]],'08Dec24_TY'!$A$1:$M$786,13,FALSE)</f>
        <v>414.33682464454972</v>
      </c>
      <c r="Y197" s="29">
        <f>VLOOKUP(Table1[[#This Row],[SEG KEY LY]],'08Dec24_LY'!$A$1:$M$784,13,FALSE)</f>
        <v>347.29338888888867</v>
      </c>
      <c r="Z197" s="29">
        <f>VLOOKUP(Table1[[#This Row],[SEG KEY]],'01Dec24_TY'!$A$1:$M$786,13,FALSE)</f>
        <v>405.64710526315781</v>
      </c>
      <c r="AA197" s="29">
        <f>VLOOKUP(Table1[[#This Row],[SEG KEY LY]],'01Dec24_LY'!$A$1:$M$784,13,FALSE)</f>
        <v>339.07755102040795</v>
      </c>
      <c r="AB197" s="29">
        <f>VLOOKUP(Table1[[#This Row],[SEG KEY]],'24Nov24_TY'!$A$1:$M$786,13,FALSE)</f>
        <v>451.31480519480516</v>
      </c>
      <c r="AC197" s="29">
        <f>VLOOKUP(Table1[[#This Row],[SEG KEY LY]],'24Nov24_LY'!$A$1:$M$784,13,FALSE)</f>
        <v>335.91803695150099</v>
      </c>
      <c r="AD197" s="29">
        <f>VLOOKUP(Table1[[#This Row],[SEG KEY]],'17Nov24_TY'!$A$1:$M$786,13,FALSE)</f>
        <v>468.65515306122444</v>
      </c>
      <c r="AE197" s="29">
        <f>VLOOKUP(Table1[[#This Row],[SEG KEY LY]],'17Nov24_LY'!$A$1:$M$784,13,FALSE)</f>
        <v>321.47617647058831</v>
      </c>
      <c r="AF197" s="29">
        <f>VLOOKUP(Table1[[#This Row],[SEG KEY]],'10Nov24_TY   '!$A$1:$M$786,13,FALSE)</f>
        <v>462.69696969696969</v>
      </c>
      <c r="AG197" s="29">
        <f>VLOOKUP(Table1[[#This Row],[SEG KEY LY]],'10Nov24_LY   '!$A$1:$M$784,13,FALSE)</f>
        <v>321.03853211009181</v>
      </c>
      <c r="AH197" s="29">
        <f>IFERROR(VLOOKUP(Table1[[#This Row],[SEG KEY]],'03Nov24_TY   '!A325:M1110,13,FALSE),0)</f>
        <v>448.62587412587419</v>
      </c>
      <c r="AI197" s="29">
        <f>IFERROR(VLOOKUP(Table1[[#This Row],[SEG KEY LY]],'03Nov24_LY    '!$A$1:$M$784,13,FALSE),0)</f>
        <v>327.96811808118088</v>
      </c>
      <c r="AJ197" s="47">
        <f>VLOOKUP(Table1[[#This Row],[SEG KEY]],'29Dec24_TY  '!$A$1:$M$786,7,FALSE)</f>
        <v>685</v>
      </c>
      <c r="AK197" s="47">
        <f>VLOOKUP(Table1[[#This Row],[SEG KEY LY]],'29Dec24_LY'!$A$1:$M$784,7,FALSE)</f>
        <v>808</v>
      </c>
      <c r="AL197" s="29">
        <f>VLOOKUP(Table1[[#This Row],[SEG KEY]],'22Dec24_TY '!$A$1:$M$786,7,FALSE)</f>
        <v>558</v>
      </c>
      <c r="AM197" s="29">
        <f>VLOOKUP(Table1[[#This Row],[SEG KEY LY]],'22Dec24_LY '!$A$1:$M$486,7,FALSE)</f>
        <v>757</v>
      </c>
      <c r="AN197" s="29">
        <f>VLOOKUP(Table1[[#This Row],[SEG KEY]],'15Dec24_TY'!$A$1:$M$786,7,FALSE)</f>
        <v>481</v>
      </c>
      <c r="AO197" s="29">
        <f>VLOOKUP(Table1[[#This Row],[SEG KEY LY]],'15Dec24_LY'!$A$1:$M$784,7,FALSE)</f>
        <v>654</v>
      </c>
      <c r="AP197" s="29">
        <f>VLOOKUP(Table1[[#This Row],[SEG KEY]],'08Dec24_TY'!$A$1:$M$786,7,FALSE)</f>
        <v>422</v>
      </c>
      <c r="AQ197" s="29">
        <f>VLOOKUP(Table1[[#This Row],[SEG KEY LY]],'08Dec24_LY'!$A$1:$M$784,7,FALSE)</f>
        <v>540</v>
      </c>
      <c r="AR197" s="29">
        <f>VLOOKUP(Table1[[#This Row],[SEG KEY]],'01Dec24_TY'!$A$1:$M$786,7,FALSE)</f>
        <v>380</v>
      </c>
      <c r="AS197" s="29">
        <f>VLOOKUP(Table1[[#This Row],[SEG KEY LY]],'01Dec24_LY'!$A$1:$M$784,7,FALSE)</f>
        <v>490</v>
      </c>
      <c r="AT197" s="29">
        <f>VLOOKUP(Table1[[#This Row],[SEG KEY]],'24Nov24_TY'!$A$1:$M$786,7,FALSE)</f>
        <v>231</v>
      </c>
      <c r="AU197" s="29">
        <f>VLOOKUP(Table1[[#This Row],[SEG KEY LY]],'24Nov24_LY'!$A$1:$M$784,7,FALSE)</f>
        <v>433</v>
      </c>
      <c r="AV197" s="29">
        <f>VLOOKUP(Table1[[#This Row],[SEG KEY]],'17Nov24_TY'!$A$1:$M$786,7,FALSE)</f>
        <v>196</v>
      </c>
      <c r="AW197" s="29">
        <f>VLOOKUP(Table1[[#This Row],[SEG KEY LY]],'17Nov24_LY'!$A$1:$M$784,7,FALSE)</f>
        <v>374</v>
      </c>
      <c r="AX197" s="29">
        <f>VLOOKUP(Table1[[#This Row],[SEG KEY]],'10Nov24_TY   '!$A$1:$K$786,7,FALSE)</f>
        <v>165</v>
      </c>
      <c r="AY197" s="29">
        <f>VLOOKUP(Table1[[#This Row],[SEG KEY LY]],'10Nov24_LY   '!$A$1:$J$784,7,FALSE)</f>
        <v>327</v>
      </c>
      <c r="AZ197" s="29">
        <f>IFERROR(VLOOKUP(Table1[[#This Row],[SEG KEY]],'03Nov24_TY   '!$A$1:$J$786,7,FALSE),0)</f>
        <v>143</v>
      </c>
      <c r="BA197" s="29">
        <f>IFERROR(VLOOKUP(Table1[[#This Row],[SEG KEY LY]],'03Nov24_LY    '!$A$1:$J$784,7,FALSE),0)</f>
        <v>271</v>
      </c>
    </row>
    <row r="198" spans="1:53" x14ac:dyDescent="0.25">
      <c r="A198" s="52" t="str">
        <f>Table1[[#This Row],[FROM_CITY]]&amp;Table1[[#This Row],[TO_CITY]]&amp;Table1[[#This Row],[Month]]</f>
        <v>RUHCMBFeb-2025</v>
      </c>
      <c r="B198" s="52" t="str">
        <f>Table1[[#This Row],[FROM_CITY]]&amp;Table1[[#This Row],[TO_CITY]]&amp;Table1[[#This Row],[MonthM_LY]]</f>
        <v>RUHCMBFeb-2024</v>
      </c>
      <c r="C198" s="44" t="s">
        <v>198</v>
      </c>
      <c r="D198" s="2">
        <v>2025</v>
      </c>
      <c r="E198" s="2" t="s">
        <v>197</v>
      </c>
      <c r="F198" t="s">
        <v>41</v>
      </c>
      <c r="G198" s="2" t="s">
        <v>10</v>
      </c>
      <c r="H198" t="s">
        <v>11</v>
      </c>
      <c r="I198">
        <v>418</v>
      </c>
      <c r="J198">
        <v>84813.119999999981</v>
      </c>
      <c r="K198" s="29">
        <f>VLOOKUP(Table1[[#This Row],[SEG KEY]],'29Dec24_TY  '!$A$1:$M$786,11,FALSE)</f>
        <v>1690810</v>
      </c>
      <c r="L198" s="29">
        <f>VLOOKUP(Table1[[#This Row],[SEG KEY LY]],'29Dec24_LY'!$A$1:$M$784,11,FALSE)</f>
        <v>1508785</v>
      </c>
      <c r="M198" s="55">
        <f>VLOOKUP(Table1[[#This Row],[SEG KEY]],'29Dec24_TY  '!$A$1:$M$786,12,FALSE)</f>
        <v>5.0161236330516133E-2</v>
      </c>
      <c r="N198" s="55">
        <f>VLOOKUP(Table1[[#This Row],[SEG KEY LY]],'29Dec24_LY'!$A$1:$M$784,12,FALSE)</f>
        <v>6.4420729262287216E-2</v>
      </c>
      <c r="O198" s="29">
        <f>IFERROR(VLOOKUP(Table1[[#This Row],[SEG KEY LY]],'LY AVG FARE ACT'!$A$1:$G$5000,5,FALSE),0)</f>
        <v>5321</v>
      </c>
      <c r="P198" s="29">
        <f>IFERROR(VLOOKUP(Table1[[#This Row],[SEG KEY LY]],'LY AVG FARE ACT'!$A$1:$F$5000,6,FALSE),0)</f>
        <v>1026406.4571042818</v>
      </c>
      <c r="Q198" s="29">
        <f>IFERROR(VLOOKUP(Table1[[#This Row],[SEG KEY LY]],'LY AVG FARE ACT'!$A$1:$G$5000,7,FALSE),0)</f>
        <v>192.89728568018828</v>
      </c>
      <c r="R198" s="47">
        <f>VLOOKUP(Table1[[#This Row],[SEG KEY]],'29Dec24_TY  '!$A$1:$M$786,13,FALSE)</f>
        <v>202.90220095693775</v>
      </c>
      <c r="S198" s="47">
        <f>VLOOKUP(Table1[[#This Row],[SEG KEY LY]],'29Dec24_LY'!$A$1:$M$784,13,FALSE)</f>
        <v>260.58184986595177</v>
      </c>
      <c r="T198" s="29">
        <f>VLOOKUP(Table1[[#This Row],[SEG KEY]],'22Dec24_TY '!$A$1:$M$786,13,FALSE)</f>
        <v>205.17656249999999</v>
      </c>
      <c r="U198" s="29">
        <f>VLOOKUP(Table1[[#This Row],[SEG KEY LY]],'22Dec24_LY '!$A$2:$M$784,13,FALSE)</f>
        <v>282.52589225589213</v>
      </c>
      <c r="V198" s="29">
        <f>VLOOKUP(Table1[[#This Row],[SEG KEY]],'15Dec24_TY'!$A$1:$M$786,13,FALSE)</f>
        <v>208.53479166666659</v>
      </c>
      <c r="W198" s="29">
        <f>VLOOKUP(Table1[[#This Row],[SEG KEY LY]],'15Dec24_LY'!$A$1:$M$784,13,FALSE)</f>
        <v>294.58928909952601</v>
      </c>
      <c r="X198" s="29">
        <f>VLOOKUP(Table1[[#This Row],[SEG KEY]],'08Dec24_TY'!$A$1:$M$786,13,FALSE)</f>
        <v>218.62410480349337</v>
      </c>
      <c r="Y198" s="29">
        <f>VLOOKUP(Table1[[#This Row],[SEG KEY LY]],'08Dec24_LY'!$A$1:$M$784,13,FALSE)</f>
        <v>289.95094674556213</v>
      </c>
      <c r="Z198" s="29">
        <f>VLOOKUP(Table1[[#This Row],[SEG KEY]],'01Dec24_TY'!$A$1:$M$786,13,FALSE)</f>
        <v>218.27389610389605</v>
      </c>
      <c r="AA198" s="29">
        <f>VLOOKUP(Table1[[#This Row],[SEG KEY LY]],'01Dec24_LY'!$A$1:$M$784,13,FALSE)</f>
        <v>299.36718749999989</v>
      </c>
      <c r="AB198" s="29">
        <f>VLOOKUP(Table1[[#This Row],[SEG KEY]],'24Nov24_TY'!$A$1:$M$786,13,FALSE)</f>
        <v>224.65134453781508</v>
      </c>
      <c r="AC198" s="29">
        <f>VLOOKUP(Table1[[#This Row],[SEG KEY LY]],'24Nov24_LY'!$A$1:$M$784,13,FALSE)</f>
        <v>317.86740384615393</v>
      </c>
      <c r="AD198" s="29">
        <f>VLOOKUP(Table1[[#This Row],[SEG KEY]],'17Nov24_TY'!$A$1:$M$786,13,FALSE)</f>
        <v>232.98950495049496</v>
      </c>
      <c r="AE198" s="29">
        <f>VLOOKUP(Table1[[#This Row],[SEG KEY LY]],'17Nov24_LY'!$A$1:$M$784,13,FALSE)</f>
        <v>323.26987500000007</v>
      </c>
      <c r="AF198" s="29">
        <f>VLOOKUP(Table1[[#This Row],[SEG KEY]],'10Nov24_TY   '!$A$1:$M$786,13,FALSE)</f>
        <v>230.25179487179486</v>
      </c>
      <c r="AG198" s="29">
        <f>VLOOKUP(Table1[[#This Row],[SEG KEY LY]],'10Nov24_LY   '!$A$1:$M$784,13,FALSE)</f>
        <v>335.79225352112672</v>
      </c>
      <c r="AH198" s="29">
        <f>IFERROR(VLOOKUP(Table1[[#This Row],[SEG KEY]],'03Nov24_TY   '!A326:M1111,13,FALSE),0)</f>
        <v>229.59516666666664</v>
      </c>
      <c r="AI198" s="29">
        <f>IFERROR(VLOOKUP(Table1[[#This Row],[SEG KEY LY]],'03Nov24_LY    '!$A$1:$M$784,13,FALSE),0)</f>
        <v>359.41181818181821</v>
      </c>
      <c r="AJ198" s="47">
        <f>VLOOKUP(Table1[[#This Row],[SEG KEY]],'29Dec24_TY  '!$A$1:$M$786,7,FALSE)</f>
        <v>418</v>
      </c>
      <c r="AK198" s="47">
        <f>VLOOKUP(Table1[[#This Row],[SEG KEY LY]],'29Dec24_LY'!$A$1:$M$784,7,FALSE)</f>
        <v>373</v>
      </c>
      <c r="AL198" s="29">
        <f>VLOOKUP(Table1[[#This Row],[SEG KEY]],'22Dec24_TY '!$A$1:$M$786,7,FALSE)</f>
        <v>352</v>
      </c>
      <c r="AM198" s="29">
        <f>VLOOKUP(Table1[[#This Row],[SEG KEY LY]],'22Dec24_LY '!$A$1:$M$486,7,FALSE)</f>
        <v>297</v>
      </c>
      <c r="AN198" s="29">
        <f>VLOOKUP(Table1[[#This Row],[SEG KEY]],'15Dec24_TY'!$A$1:$M$786,7,FALSE)</f>
        <v>288</v>
      </c>
      <c r="AO198" s="29">
        <f>VLOOKUP(Table1[[#This Row],[SEG KEY LY]],'15Dec24_LY'!$A$1:$M$784,7,FALSE)</f>
        <v>211</v>
      </c>
      <c r="AP198" s="29">
        <f>VLOOKUP(Table1[[#This Row],[SEG KEY]],'08Dec24_TY'!$A$1:$M$786,7,FALSE)</f>
        <v>229</v>
      </c>
      <c r="AQ198" s="29">
        <f>VLOOKUP(Table1[[#This Row],[SEG KEY LY]],'08Dec24_LY'!$A$1:$M$784,7,FALSE)</f>
        <v>169</v>
      </c>
      <c r="AR198" s="29">
        <f>VLOOKUP(Table1[[#This Row],[SEG KEY]],'01Dec24_TY'!$A$1:$M$786,7,FALSE)</f>
        <v>154</v>
      </c>
      <c r="AS198" s="29">
        <f>VLOOKUP(Table1[[#This Row],[SEG KEY LY]],'01Dec24_LY'!$A$1:$M$784,7,FALSE)</f>
        <v>128</v>
      </c>
      <c r="AT198" s="29">
        <f>VLOOKUP(Table1[[#This Row],[SEG KEY]],'24Nov24_TY'!$A$1:$M$786,7,FALSE)</f>
        <v>119</v>
      </c>
      <c r="AU198" s="29">
        <f>VLOOKUP(Table1[[#This Row],[SEG KEY LY]],'24Nov24_LY'!$A$1:$M$784,7,FALSE)</f>
        <v>104</v>
      </c>
      <c r="AV198" s="29">
        <f>VLOOKUP(Table1[[#This Row],[SEG KEY]],'17Nov24_TY'!$A$1:$M$786,7,FALSE)</f>
        <v>101</v>
      </c>
      <c r="AW198" s="29">
        <f>VLOOKUP(Table1[[#This Row],[SEG KEY LY]],'17Nov24_LY'!$A$1:$M$784,7,FALSE)</f>
        <v>80</v>
      </c>
      <c r="AX198" s="29">
        <f>VLOOKUP(Table1[[#This Row],[SEG KEY]],'10Nov24_TY   '!$A$1:$K$786,7,FALSE)</f>
        <v>78</v>
      </c>
      <c r="AY198" s="29">
        <f>VLOOKUP(Table1[[#This Row],[SEG KEY LY]],'10Nov24_LY   '!$A$1:$J$784,7,FALSE)</f>
        <v>71</v>
      </c>
      <c r="AZ198" s="29">
        <f>IFERROR(VLOOKUP(Table1[[#This Row],[SEG KEY]],'03Nov24_TY   '!$A$1:$J$786,7,FALSE),0)</f>
        <v>60</v>
      </c>
      <c r="BA198" s="29">
        <f>IFERROR(VLOOKUP(Table1[[#This Row],[SEG KEY LY]],'03Nov24_LY    '!$A$1:$J$784,7,FALSE),0)</f>
        <v>55</v>
      </c>
    </row>
    <row r="199" spans="1:53" x14ac:dyDescent="0.25">
      <c r="A199" s="52" t="str">
        <f>Table1[[#This Row],[FROM_CITY]]&amp;Table1[[#This Row],[TO_CITY]]&amp;Table1[[#This Row],[Month]]</f>
        <v>SINCMBFeb-2025</v>
      </c>
      <c r="B199" s="52" t="str">
        <f>Table1[[#This Row],[FROM_CITY]]&amp;Table1[[#This Row],[TO_CITY]]&amp;Table1[[#This Row],[MonthM_LY]]</f>
        <v>SINCMBFeb-2024</v>
      </c>
      <c r="C199" s="44" t="s">
        <v>198</v>
      </c>
      <c r="D199" s="2">
        <v>2025</v>
      </c>
      <c r="E199" s="2" t="s">
        <v>197</v>
      </c>
      <c r="F199" t="s">
        <v>42</v>
      </c>
      <c r="G199" s="2" t="s">
        <v>10</v>
      </c>
      <c r="H199" t="s">
        <v>13</v>
      </c>
      <c r="I199">
        <v>585</v>
      </c>
      <c r="J199">
        <v>125173.54999999996</v>
      </c>
      <c r="K199" s="29">
        <f>VLOOKUP(Table1[[#This Row],[SEG KEY]],'29Dec24_TY  '!$A$1:$M$786,11,FALSE)</f>
        <v>1608165</v>
      </c>
      <c r="L199" s="29">
        <f>VLOOKUP(Table1[[#This Row],[SEG KEY LY]],'29Dec24_LY'!$A$1:$M$784,11,FALSE)</f>
        <v>2658283</v>
      </c>
      <c r="M199" s="55">
        <f>VLOOKUP(Table1[[#This Row],[SEG KEY]],'29Dec24_TY  '!$A$1:$M$786,12,FALSE)</f>
        <v>7.7836260582713812E-2</v>
      </c>
      <c r="N199" s="55">
        <f>VLOOKUP(Table1[[#This Row],[SEG KEY LY]],'29Dec24_LY'!$A$1:$M$784,12,FALSE)</f>
        <v>7.3199678138106475E-2</v>
      </c>
      <c r="O199" s="29">
        <f>IFERROR(VLOOKUP(Table1[[#This Row],[SEG KEY LY]],'LY AVG FARE ACT'!$A$1:$G$5000,5,FALSE),0)</f>
        <v>4871</v>
      </c>
      <c r="P199" s="29">
        <f>IFERROR(VLOOKUP(Table1[[#This Row],[SEG KEY LY]],'LY AVG FARE ACT'!$A$1:$F$5000,6,FALSE),0)</f>
        <v>1098820.2890524818</v>
      </c>
      <c r="Q199" s="29">
        <f>IFERROR(VLOOKUP(Table1[[#This Row],[SEG KEY LY]],'LY AVG FARE ACT'!$A$1:$G$5000,7,FALSE),0)</f>
        <v>225.58412832118287</v>
      </c>
      <c r="R199" s="47">
        <f>VLOOKUP(Table1[[#This Row],[SEG KEY]],'29Dec24_TY  '!$A$1:$M$786,13,FALSE)</f>
        <v>213.97188034188028</v>
      </c>
      <c r="S199" s="47">
        <f>VLOOKUP(Table1[[#This Row],[SEG KEY LY]],'29Dec24_LY'!$A$1:$M$784,13,FALSE)</f>
        <v>201.22591520165469</v>
      </c>
      <c r="T199" s="29">
        <f>VLOOKUP(Table1[[#This Row],[SEG KEY]],'22Dec24_TY '!$A$1:$M$786,13,FALSE)</f>
        <v>223.51705394190881</v>
      </c>
      <c r="U199" s="29">
        <f>VLOOKUP(Table1[[#This Row],[SEG KEY LY]],'22Dec24_LY '!$A$2:$M$784,13,FALSE)</f>
        <v>200.7719018404909</v>
      </c>
      <c r="V199" s="29">
        <f>VLOOKUP(Table1[[#This Row],[SEG KEY]],'15Dec24_TY'!$A$1:$M$786,13,FALSE)</f>
        <v>226.94318072289164</v>
      </c>
      <c r="W199" s="29">
        <f>VLOOKUP(Table1[[#This Row],[SEG KEY LY]],'15Dec24_LY'!$A$1:$M$784,13,FALSE)</f>
        <v>202.80468571428577</v>
      </c>
      <c r="X199" s="29">
        <f>VLOOKUP(Table1[[#This Row],[SEG KEY]],'08Dec24_TY'!$A$1:$M$786,13,FALSE)</f>
        <v>236.11844827586216</v>
      </c>
      <c r="Y199" s="29">
        <f>VLOOKUP(Table1[[#This Row],[SEG KEY LY]],'08Dec24_LY'!$A$1:$M$784,13,FALSE)</f>
        <v>200.01884384384391</v>
      </c>
      <c r="Z199" s="29">
        <f>VLOOKUP(Table1[[#This Row],[SEG KEY]],'01Dec24_TY'!$A$1:$M$786,13,FALSE)</f>
        <v>245.48606896551726</v>
      </c>
      <c r="AA199" s="29">
        <f>VLOOKUP(Table1[[#This Row],[SEG KEY LY]],'01Dec24_LY'!$A$1:$M$784,13,FALSE)</f>
        <v>203.81972620599757</v>
      </c>
      <c r="AB199" s="29">
        <f>VLOOKUP(Table1[[#This Row],[SEG KEY]],'24Nov24_TY'!$A$1:$M$786,13,FALSE)</f>
        <v>251.50085937500003</v>
      </c>
      <c r="AC199" s="29">
        <f>VLOOKUP(Table1[[#This Row],[SEG KEY LY]],'24Nov24_LY'!$A$1:$M$784,13,FALSE)</f>
        <v>206.25181818181841</v>
      </c>
      <c r="AD199" s="29">
        <f>VLOOKUP(Table1[[#This Row],[SEG KEY]],'17Nov24_TY'!$A$1:$M$786,13,FALSE)</f>
        <v>261.62380733944957</v>
      </c>
      <c r="AE199" s="29">
        <f>VLOOKUP(Table1[[#This Row],[SEG KEY LY]],'17Nov24_LY'!$A$1:$M$784,13,FALSE)</f>
        <v>208.77538205980082</v>
      </c>
      <c r="AF199" s="29">
        <f>VLOOKUP(Table1[[#This Row],[SEG KEY]],'10Nov24_TY   '!$A$1:$M$786,13,FALSE)</f>
        <v>267.73233333333343</v>
      </c>
      <c r="AG199" s="29">
        <f>VLOOKUP(Table1[[#This Row],[SEG KEY LY]],'10Nov24_LY   '!$A$1:$M$784,13,FALSE)</f>
        <v>210.72602209944768</v>
      </c>
      <c r="AH199" s="29">
        <f>IFERROR(VLOOKUP(Table1[[#This Row],[SEG KEY]],'03Nov24_TY   '!A327:M1112,13,FALSE),0)</f>
        <v>278.58878205128218</v>
      </c>
      <c r="AI199" s="29">
        <f>IFERROR(VLOOKUP(Table1[[#This Row],[SEG KEY LY]],'03Nov24_LY    '!$A$1:$M$784,13,FALSE),0)</f>
        <v>212.96770661157035</v>
      </c>
      <c r="AJ199" s="47">
        <f>VLOOKUP(Table1[[#This Row],[SEG KEY]],'29Dec24_TY  '!$A$1:$M$786,7,FALSE)</f>
        <v>585</v>
      </c>
      <c r="AK199" s="47">
        <f>VLOOKUP(Table1[[#This Row],[SEG KEY LY]],'29Dec24_LY'!$A$1:$M$784,7,FALSE)</f>
        <v>967</v>
      </c>
      <c r="AL199" s="29">
        <f>VLOOKUP(Table1[[#This Row],[SEG KEY]],'22Dec24_TY '!$A$1:$M$786,7,FALSE)</f>
        <v>482</v>
      </c>
      <c r="AM199" s="29">
        <f>VLOOKUP(Table1[[#This Row],[SEG KEY LY]],'22Dec24_LY '!$A$1:$M$486,7,FALSE)</f>
        <v>815</v>
      </c>
      <c r="AN199" s="29">
        <f>VLOOKUP(Table1[[#This Row],[SEG KEY]],'15Dec24_TY'!$A$1:$M$786,7,FALSE)</f>
        <v>415</v>
      </c>
      <c r="AO199" s="29">
        <f>VLOOKUP(Table1[[#This Row],[SEG KEY LY]],'15Dec24_LY'!$A$1:$M$784,7,FALSE)</f>
        <v>700</v>
      </c>
      <c r="AP199" s="29">
        <f>VLOOKUP(Table1[[#This Row],[SEG KEY]],'08Dec24_TY'!$A$1:$M$786,7,FALSE)</f>
        <v>348</v>
      </c>
      <c r="AQ199" s="29">
        <f>VLOOKUP(Table1[[#This Row],[SEG KEY LY]],'08Dec24_LY'!$A$1:$M$784,7,FALSE)</f>
        <v>666</v>
      </c>
      <c r="AR199" s="29">
        <f>VLOOKUP(Table1[[#This Row],[SEG KEY]],'01Dec24_TY'!$A$1:$M$786,7,FALSE)</f>
        <v>290</v>
      </c>
      <c r="AS199" s="29">
        <f>VLOOKUP(Table1[[#This Row],[SEG KEY LY]],'01Dec24_LY'!$A$1:$M$784,7,FALSE)</f>
        <v>767</v>
      </c>
      <c r="AT199" s="29">
        <f>VLOOKUP(Table1[[#This Row],[SEG KEY]],'24Nov24_TY'!$A$1:$M$786,7,FALSE)</f>
        <v>256</v>
      </c>
      <c r="AU199" s="29">
        <f>VLOOKUP(Table1[[#This Row],[SEG KEY LY]],'24Nov24_LY'!$A$1:$M$784,7,FALSE)</f>
        <v>693</v>
      </c>
      <c r="AV199" s="29">
        <f>VLOOKUP(Table1[[#This Row],[SEG KEY]],'17Nov24_TY'!$A$1:$M$786,7,FALSE)</f>
        <v>218</v>
      </c>
      <c r="AW199" s="29">
        <f>VLOOKUP(Table1[[#This Row],[SEG KEY LY]],'17Nov24_LY'!$A$1:$M$784,7,FALSE)</f>
        <v>602</v>
      </c>
      <c r="AX199" s="29">
        <f>VLOOKUP(Table1[[#This Row],[SEG KEY]],'10Nov24_TY   '!$A$1:$K$786,7,FALSE)</f>
        <v>180</v>
      </c>
      <c r="AY199" s="29">
        <f>VLOOKUP(Table1[[#This Row],[SEG KEY LY]],'10Nov24_LY   '!$A$1:$J$784,7,FALSE)</f>
        <v>543</v>
      </c>
      <c r="AZ199" s="29">
        <f>IFERROR(VLOOKUP(Table1[[#This Row],[SEG KEY]],'03Nov24_TY   '!$A$1:$J$786,7,FALSE),0)</f>
        <v>156</v>
      </c>
      <c r="BA199" s="29">
        <f>IFERROR(VLOOKUP(Table1[[#This Row],[SEG KEY LY]],'03Nov24_LY    '!$A$1:$J$784,7,FALSE),0)</f>
        <v>484</v>
      </c>
    </row>
    <row r="200" spans="1:53" x14ac:dyDescent="0.25">
      <c r="A200" s="52" t="str">
        <f>Table1[[#This Row],[FROM_CITY]]&amp;Table1[[#This Row],[TO_CITY]]&amp;Table1[[#This Row],[Month]]</f>
        <v>SYDCMBFeb-2025</v>
      </c>
      <c r="B200" s="52" t="str">
        <f>Table1[[#This Row],[FROM_CITY]]&amp;Table1[[#This Row],[TO_CITY]]&amp;Table1[[#This Row],[MonthM_LY]]</f>
        <v>SYDCMBFeb-2024</v>
      </c>
      <c r="C200" s="44" t="s">
        <v>198</v>
      </c>
      <c r="D200" s="2">
        <v>2025</v>
      </c>
      <c r="E200" s="2" t="s">
        <v>197</v>
      </c>
      <c r="F200" t="s">
        <v>53</v>
      </c>
      <c r="G200" s="2" t="s">
        <v>10</v>
      </c>
      <c r="H200" t="s">
        <v>13</v>
      </c>
      <c r="I200">
        <v>1293</v>
      </c>
      <c r="J200">
        <v>600031.55000000005</v>
      </c>
      <c r="K200" s="29">
        <f>VLOOKUP(Table1[[#This Row],[SEG KEY]],'29Dec24_TY  '!$A$1:$M$786,11,FALSE)</f>
        <v>11318922</v>
      </c>
      <c r="L200" s="29">
        <f>VLOOKUP(Table1[[#This Row],[SEG KEY LY]],'29Dec24_LY'!$A$1:$M$784,11,FALSE)</f>
        <v>11861670</v>
      </c>
      <c r="M200" s="55">
        <f>VLOOKUP(Table1[[#This Row],[SEG KEY]],'29Dec24_TY  '!$A$1:$M$786,12,FALSE)</f>
        <v>5.3011368927182292E-2</v>
      </c>
      <c r="N200" s="55">
        <f>VLOOKUP(Table1[[#This Row],[SEG KEY LY]],'29Dec24_LY'!$A$1:$M$784,12,FALSE)</f>
        <v>4.3714413737694628E-2</v>
      </c>
      <c r="O200" s="29">
        <f>IFERROR(VLOOKUP(Table1[[#This Row],[SEG KEY LY]],'LY AVG FARE ACT'!$A$1:$G$5000,5,FALSE),0)</f>
        <v>2315</v>
      </c>
      <c r="P200" s="29">
        <f>IFERROR(VLOOKUP(Table1[[#This Row],[SEG KEY LY]],'LY AVG FARE ACT'!$A$1:$F$5000,6,FALSE),0)</f>
        <v>982522.16048419243</v>
      </c>
      <c r="Q200" s="29">
        <f>IFERROR(VLOOKUP(Table1[[#This Row],[SEG KEY LY]],'LY AVG FARE ACT'!$A$1:$G$5000,7,FALSE),0)</f>
        <v>424.41562007956475</v>
      </c>
      <c r="R200" s="47">
        <f>VLOOKUP(Table1[[#This Row],[SEG KEY]],'29Dec24_TY  '!$A$1:$M$786,13,FALSE)</f>
        <v>464.06152358855377</v>
      </c>
      <c r="S200" s="47">
        <f>VLOOKUP(Table1[[#This Row],[SEG KEY LY]],'29Dec24_LY'!$A$1:$M$784,13,FALSE)</f>
        <v>382.67597785977875</v>
      </c>
      <c r="T200" s="29">
        <f>VLOOKUP(Table1[[#This Row],[SEG KEY]],'22Dec24_TY '!$A$1:$M$786,13,FALSE)</f>
        <v>483.82534007352979</v>
      </c>
      <c r="U200" s="29">
        <f>VLOOKUP(Table1[[#This Row],[SEG KEY LY]],'22Dec24_LY '!$A$2:$M$784,13,FALSE)</f>
        <v>383.9660271782576</v>
      </c>
      <c r="V200" s="29">
        <f>VLOOKUP(Table1[[#This Row],[SEG KEY]],'15Dec24_TY'!$A$1:$M$786,13,FALSE)</f>
        <v>500.99316996871755</v>
      </c>
      <c r="W200" s="29">
        <f>VLOOKUP(Table1[[#This Row],[SEG KEY LY]],'15Dec24_LY'!$A$1:$M$784,13,FALSE)</f>
        <v>379.38538194444465</v>
      </c>
      <c r="X200" s="29">
        <f>VLOOKUP(Table1[[#This Row],[SEG KEY]],'08Dec24_TY'!$A$1:$M$786,13,FALSE)</f>
        <v>511.08542959427194</v>
      </c>
      <c r="Y200" s="29">
        <f>VLOOKUP(Table1[[#This Row],[SEG KEY LY]],'08Dec24_LY'!$A$1:$M$784,13,FALSE)</f>
        <v>383.87792972459681</v>
      </c>
      <c r="Z200" s="29">
        <f>VLOOKUP(Table1[[#This Row],[SEG KEY]],'01Dec24_TY'!$A$1:$M$786,13,FALSE)</f>
        <v>524.75804289544226</v>
      </c>
      <c r="AA200" s="29">
        <f>VLOOKUP(Table1[[#This Row],[SEG KEY LY]],'01Dec24_LY'!$A$1:$M$784,13,FALSE)</f>
        <v>389.76758835758858</v>
      </c>
      <c r="AB200" s="29">
        <f>VLOOKUP(Table1[[#This Row],[SEG KEY]],'24Nov24_TY'!$A$1:$M$786,13,FALSE)</f>
        <v>531.08998507462672</v>
      </c>
      <c r="AC200" s="29">
        <f>VLOOKUP(Table1[[#This Row],[SEG KEY LY]],'24Nov24_LY'!$A$1:$M$784,13,FALSE)</f>
        <v>395.68249414519937</v>
      </c>
      <c r="AD200" s="29">
        <f>VLOOKUP(Table1[[#This Row],[SEG KEY]],'17Nov24_TY'!$A$1:$M$786,13,FALSE)</f>
        <v>526.05610474631749</v>
      </c>
      <c r="AE200" s="29">
        <f>VLOOKUP(Table1[[#This Row],[SEG KEY LY]],'17Nov24_LY'!$A$1:$M$784,13,FALSE)</f>
        <v>400.00365605095573</v>
      </c>
      <c r="AF200" s="29">
        <f>VLOOKUP(Table1[[#This Row],[SEG KEY]],'10Nov24_TY   '!$A$1:$M$786,13,FALSE)</f>
        <v>530.57171029668382</v>
      </c>
      <c r="AG200" s="29">
        <f>VLOOKUP(Table1[[#This Row],[SEG KEY LY]],'10Nov24_LY   '!$A$1:$M$784,13,FALSE)</f>
        <v>399.77979423868339</v>
      </c>
      <c r="AH200" s="29">
        <f>IFERROR(VLOOKUP(Table1[[#This Row],[SEG KEY]],'03Nov24_TY   '!A328:M1113,13,FALSE),0)</f>
        <v>540.72999999999979</v>
      </c>
      <c r="AI200" s="29">
        <f>IFERROR(VLOOKUP(Table1[[#This Row],[SEG KEY LY]],'03Nov24_LY    '!$A$1:$M$784,13,FALSE),0)</f>
        <v>413.10003210272868</v>
      </c>
      <c r="AJ200" s="47">
        <f>VLOOKUP(Table1[[#This Row],[SEG KEY]],'29Dec24_TY  '!$A$1:$M$786,7,FALSE)</f>
        <v>1293</v>
      </c>
      <c r="AK200" s="47">
        <f>VLOOKUP(Table1[[#This Row],[SEG KEY LY]],'29Dec24_LY'!$A$1:$M$784,7,FALSE)</f>
        <v>1355</v>
      </c>
      <c r="AL200" s="29">
        <f>VLOOKUP(Table1[[#This Row],[SEG KEY]],'22Dec24_TY '!$A$1:$M$786,7,FALSE)</f>
        <v>1088</v>
      </c>
      <c r="AM200" s="29">
        <f>VLOOKUP(Table1[[#This Row],[SEG KEY LY]],'22Dec24_LY '!$A$1:$M$486,7,FALSE)</f>
        <v>1251</v>
      </c>
      <c r="AN200" s="29">
        <f>VLOOKUP(Table1[[#This Row],[SEG KEY]],'15Dec24_TY'!$A$1:$M$786,7,FALSE)</f>
        <v>959</v>
      </c>
      <c r="AO200" s="29">
        <f>VLOOKUP(Table1[[#This Row],[SEG KEY LY]],'15Dec24_LY'!$A$1:$M$784,7,FALSE)</f>
        <v>1152</v>
      </c>
      <c r="AP200" s="29">
        <f>VLOOKUP(Table1[[#This Row],[SEG KEY]],'08Dec24_TY'!$A$1:$M$786,7,FALSE)</f>
        <v>838</v>
      </c>
      <c r="AQ200" s="29">
        <f>VLOOKUP(Table1[[#This Row],[SEG KEY LY]],'08Dec24_LY'!$A$1:$M$784,7,FALSE)</f>
        <v>1053</v>
      </c>
      <c r="AR200" s="29">
        <f>VLOOKUP(Table1[[#This Row],[SEG KEY]],'01Dec24_TY'!$A$1:$M$786,7,FALSE)</f>
        <v>746</v>
      </c>
      <c r="AS200" s="29">
        <f>VLOOKUP(Table1[[#This Row],[SEG KEY LY]],'01Dec24_LY'!$A$1:$M$784,7,FALSE)</f>
        <v>962</v>
      </c>
      <c r="AT200" s="29">
        <f>VLOOKUP(Table1[[#This Row],[SEG KEY]],'24Nov24_TY'!$A$1:$M$786,7,FALSE)</f>
        <v>670</v>
      </c>
      <c r="AU200" s="29">
        <f>VLOOKUP(Table1[[#This Row],[SEG KEY LY]],'24Nov24_LY'!$A$1:$M$784,7,FALSE)</f>
        <v>854</v>
      </c>
      <c r="AV200" s="29">
        <f>VLOOKUP(Table1[[#This Row],[SEG KEY]],'17Nov24_TY'!$A$1:$M$786,7,FALSE)</f>
        <v>611</v>
      </c>
      <c r="AW200" s="29">
        <f>VLOOKUP(Table1[[#This Row],[SEG KEY LY]],'17Nov24_LY'!$A$1:$M$784,7,FALSE)</f>
        <v>785</v>
      </c>
      <c r="AX200" s="29">
        <f>VLOOKUP(Table1[[#This Row],[SEG KEY]],'10Nov24_TY   '!$A$1:$K$786,7,FALSE)</f>
        <v>573</v>
      </c>
      <c r="AY200" s="29">
        <f>VLOOKUP(Table1[[#This Row],[SEG KEY LY]],'10Nov24_LY   '!$A$1:$J$784,7,FALSE)</f>
        <v>729</v>
      </c>
      <c r="AZ200" s="29">
        <f>IFERROR(VLOOKUP(Table1[[#This Row],[SEG KEY]],'03Nov24_TY   '!$A$1:$J$786,7,FALSE),0)</f>
        <v>527</v>
      </c>
      <c r="BA200" s="29">
        <f>IFERROR(VLOOKUP(Table1[[#This Row],[SEG KEY LY]],'03Nov24_LY    '!$A$1:$J$784,7,FALSE),0)</f>
        <v>623</v>
      </c>
    </row>
    <row r="201" spans="1:53" x14ac:dyDescent="0.25">
      <c r="A201" s="52" t="str">
        <f>Table1[[#This Row],[FROM_CITY]]&amp;Table1[[#This Row],[TO_CITY]]&amp;Table1[[#This Row],[Month]]</f>
        <v>TRVCMBFeb-2025</v>
      </c>
      <c r="B201" s="52" t="str">
        <f>Table1[[#This Row],[FROM_CITY]]&amp;Table1[[#This Row],[TO_CITY]]&amp;Table1[[#This Row],[MonthM_LY]]</f>
        <v>TRVCMBFeb-2024</v>
      </c>
      <c r="C201" s="44" t="s">
        <v>198</v>
      </c>
      <c r="D201" s="2">
        <v>2025</v>
      </c>
      <c r="E201" s="2" t="s">
        <v>197</v>
      </c>
      <c r="F201" t="s">
        <v>43</v>
      </c>
      <c r="G201" s="2" t="s">
        <v>10</v>
      </c>
      <c r="H201" t="s">
        <v>15</v>
      </c>
      <c r="I201">
        <v>114</v>
      </c>
      <c r="J201">
        <v>6469.6099999999988</v>
      </c>
      <c r="K201" s="29">
        <f>VLOOKUP(Table1[[#This Row],[SEG KEY]],'29Dec24_TY  '!$A$1:$M$786,11,FALSE)</f>
        <v>41724</v>
      </c>
      <c r="L201" s="29">
        <f>VLOOKUP(Table1[[#This Row],[SEG KEY LY]],'29Dec24_LY'!$A$1:$M$784,11,FALSE)</f>
        <v>125904</v>
      </c>
      <c r="M201" s="55">
        <f>VLOOKUP(Table1[[#This Row],[SEG KEY]],'29Dec24_TY  '!$A$1:$M$786,12,FALSE)</f>
        <v>0.1550572811810948</v>
      </c>
      <c r="N201" s="55">
        <f>VLOOKUP(Table1[[#This Row],[SEG KEY LY]],'29Dec24_LY'!$A$1:$M$784,12,FALSE)</f>
        <v>0.18083897255051465</v>
      </c>
      <c r="O201" s="29">
        <f>IFERROR(VLOOKUP(Table1[[#This Row],[SEG KEY LY]],'LY AVG FARE ACT'!$A$1:$G$5000,5,FALSE),0)</f>
        <v>1660</v>
      </c>
      <c r="P201" s="29">
        <f>IFERROR(VLOOKUP(Table1[[#This Row],[SEG KEY LY]],'LY AVG FARE ACT'!$A$1:$F$5000,6,FALSE),0)</f>
        <v>105373.676303224</v>
      </c>
      <c r="Q201" s="29">
        <f>IFERROR(VLOOKUP(Table1[[#This Row],[SEG KEY LY]],'LY AVG FARE ACT'!$A$1:$G$5000,7,FALSE),0)</f>
        <v>63.478118254954218</v>
      </c>
      <c r="R201" s="47">
        <f>VLOOKUP(Table1[[#This Row],[SEG KEY]],'29Dec24_TY  '!$A$1:$M$786,13,FALSE)</f>
        <v>56.750964912280693</v>
      </c>
      <c r="S201" s="47">
        <f>VLOOKUP(Table1[[#This Row],[SEG KEY LY]],'29Dec24_LY'!$A$1:$M$784,13,FALSE)</f>
        <v>66.187063953488362</v>
      </c>
      <c r="T201" s="29">
        <f>VLOOKUP(Table1[[#This Row],[SEG KEY]],'22Dec24_TY '!$A$1:$M$786,13,FALSE)</f>
        <v>57.90063829787232</v>
      </c>
      <c r="U201" s="29">
        <f>VLOOKUP(Table1[[#This Row],[SEG KEY LY]],'22Dec24_LY '!$A$2:$M$784,13,FALSE)</f>
        <v>65.750033670033659</v>
      </c>
      <c r="V201" s="29">
        <f>VLOOKUP(Table1[[#This Row],[SEG KEY]],'15Dec24_TY'!$A$1:$M$786,13,FALSE)</f>
        <v>59.759772727272711</v>
      </c>
      <c r="W201" s="29">
        <f>VLOOKUP(Table1[[#This Row],[SEG KEY LY]],'15Dec24_LY'!$A$1:$M$784,13,FALSE)</f>
        <v>67.926799999999972</v>
      </c>
      <c r="X201" s="29">
        <f>VLOOKUP(Table1[[#This Row],[SEG KEY]],'08Dec24_TY'!$A$1:$M$786,13,FALSE)</f>
        <v>59.896363636363631</v>
      </c>
      <c r="Y201" s="29">
        <f>VLOOKUP(Table1[[#This Row],[SEG KEY LY]],'08Dec24_LY'!$A$1:$M$784,13,FALSE)</f>
        <v>67.007149321266965</v>
      </c>
      <c r="Z201" s="29">
        <f>VLOOKUP(Table1[[#This Row],[SEG KEY]],'01Dec24_TY'!$A$1:$M$786,13,FALSE)</f>
        <v>62.709836065573768</v>
      </c>
      <c r="AA201" s="29">
        <f>VLOOKUP(Table1[[#This Row],[SEG KEY LY]],'01Dec24_LY'!$A$1:$M$784,13,FALSE)</f>
        <v>66.384948453608231</v>
      </c>
      <c r="AB201" s="29">
        <f>VLOOKUP(Table1[[#This Row],[SEG KEY]],'24Nov24_TY'!$A$1:$M$786,13,FALSE)</f>
        <v>62.392222222222216</v>
      </c>
      <c r="AC201" s="29">
        <f>VLOOKUP(Table1[[#This Row],[SEG KEY LY]],'24Nov24_LY'!$A$1:$M$784,13,FALSE)</f>
        <v>66.461618497109811</v>
      </c>
      <c r="AD201" s="29">
        <f>VLOOKUP(Table1[[#This Row],[SEG KEY]],'17Nov24_TY'!$A$1:$M$786,13,FALSE)</f>
        <v>64.194166666666661</v>
      </c>
      <c r="AE201" s="29">
        <f>VLOOKUP(Table1[[#This Row],[SEG KEY LY]],'17Nov24_LY'!$A$1:$M$784,13,FALSE)</f>
        <v>65.923619631901815</v>
      </c>
      <c r="AF201" s="29">
        <f>VLOOKUP(Table1[[#This Row],[SEG KEY]],'10Nov24_TY   '!$A$1:$M$786,13,FALSE)</f>
        <v>67.552250000000001</v>
      </c>
      <c r="AG201" s="29">
        <f>VLOOKUP(Table1[[#This Row],[SEG KEY LY]],'10Nov24_LY   '!$A$1:$M$784,13,FALSE)</f>
        <v>67.992101449275324</v>
      </c>
      <c r="AH201" s="29">
        <f>IFERROR(VLOOKUP(Table1[[#This Row],[SEG KEY]],'03Nov24_TY   '!A329:M1114,13,FALSE),0)</f>
        <v>71.758571428571415</v>
      </c>
      <c r="AI201" s="29">
        <f>IFERROR(VLOOKUP(Table1[[#This Row],[SEG KEY LY]],'03Nov24_LY    '!$A$1:$M$784,13,FALSE),0)</f>
        <v>69.925359999999998</v>
      </c>
      <c r="AJ201" s="47">
        <f>VLOOKUP(Table1[[#This Row],[SEG KEY]],'29Dec24_TY  '!$A$1:$M$786,7,FALSE)</f>
        <v>114</v>
      </c>
      <c r="AK201" s="47">
        <f>VLOOKUP(Table1[[#This Row],[SEG KEY LY]],'29Dec24_LY'!$A$1:$M$784,7,FALSE)</f>
        <v>344</v>
      </c>
      <c r="AL201" s="29">
        <f>VLOOKUP(Table1[[#This Row],[SEG KEY]],'22Dec24_TY '!$A$1:$M$786,7,FALSE)</f>
        <v>94</v>
      </c>
      <c r="AM201" s="29">
        <f>VLOOKUP(Table1[[#This Row],[SEG KEY LY]],'22Dec24_LY '!$A$1:$M$486,7,FALSE)</f>
        <v>297</v>
      </c>
      <c r="AN201" s="29">
        <f>VLOOKUP(Table1[[#This Row],[SEG KEY]],'15Dec24_TY'!$A$1:$M$786,7,FALSE)</f>
        <v>88</v>
      </c>
      <c r="AO201" s="29">
        <f>VLOOKUP(Table1[[#This Row],[SEG KEY LY]],'15Dec24_LY'!$A$1:$M$784,7,FALSE)</f>
        <v>250</v>
      </c>
      <c r="AP201" s="29">
        <f>VLOOKUP(Table1[[#This Row],[SEG KEY]],'08Dec24_TY'!$A$1:$M$786,7,FALSE)</f>
        <v>77</v>
      </c>
      <c r="AQ201" s="29">
        <f>VLOOKUP(Table1[[#This Row],[SEG KEY LY]],'08Dec24_LY'!$A$1:$M$784,7,FALSE)</f>
        <v>221</v>
      </c>
      <c r="AR201" s="29">
        <f>VLOOKUP(Table1[[#This Row],[SEG KEY]],'01Dec24_TY'!$A$1:$M$786,7,FALSE)</f>
        <v>61</v>
      </c>
      <c r="AS201" s="29">
        <f>VLOOKUP(Table1[[#This Row],[SEG KEY LY]],'01Dec24_LY'!$A$1:$M$784,7,FALSE)</f>
        <v>194</v>
      </c>
      <c r="AT201" s="29">
        <f>VLOOKUP(Table1[[#This Row],[SEG KEY]],'24Nov24_TY'!$A$1:$M$786,7,FALSE)</f>
        <v>54</v>
      </c>
      <c r="AU201" s="29">
        <f>VLOOKUP(Table1[[#This Row],[SEG KEY LY]],'24Nov24_LY'!$A$1:$M$784,7,FALSE)</f>
        <v>173</v>
      </c>
      <c r="AV201" s="29">
        <f>VLOOKUP(Table1[[#This Row],[SEG KEY]],'17Nov24_TY'!$A$1:$M$786,7,FALSE)</f>
        <v>48</v>
      </c>
      <c r="AW201" s="29">
        <f>VLOOKUP(Table1[[#This Row],[SEG KEY LY]],'17Nov24_LY'!$A$1:$M$784,7,FALSE)</f>
        <v>163</v>
      </c>
      <c r="AX201" s="29">
        <f>VLOOKUP(Table1[[#This Row],[SEG KEY]],'10Nov24_TY   '!$A$1:$K$786,7,FALSE)</f>
        <v>40</v>
      </c>
      <c r="AY201" s="29">
        <f>VLOOKUP(Table1[[#This Row],[SEG KEY LY]],'10Nov24_LY   '!$A$1:$J$784,7,FALSE)</f>
        <v>138</v>
      </c>
      <c r="AZ201" s="29">
        <f>IFERROR(VLOOKUP(Table1[[#This Row],[SEG KEY]],'03Nov24_TY   '!$A$1:$J$786,7,FALSE),0)</f>
        <v>35</v>
      </c>
      <c r="BA201" s="29">
        <f>IFERROR(VLOOKUP(Table1[[#This Row],[SEG KEY LY]],'03Nov24_LY    '!$A$1:$J$784,7,FALSE),0)</f>
        <v>125</v>
      </c>
    </row>
    <row r="202" spans="1:53" x14ac:dyDescent="0.25">
      <c r="A202" s="52" t="str">
        <f>Table1[[#This Row],[FROM_CITY]]&amp;Table1[[#This Row],[TO_CITY]]&amp;Table1[[#This Row],[Month]]</f>
        <v>TRZCMBFeb-2025</v>
      </c>
      <c r="B202" s="52" t="str">
        <f>Table1[[#This Row],[FROM_CITY]]&amp;Table1[[#This Row],[TO_CITY]]&amp;Table1[[#This Row],[MonthM_LY]]</f>
        <v>TRZCMBFeb-2024</v>
      </c>
      <c r="C202" s="44" t="s">
        <v>198</v>
      </c>
      <c r="D202" s="2">
        <v>2025</v>
      </c>
      <c r="E202" s="2" t="s">
        <v>197</v>
      </c>
      <c r="F202" t="s">
        <v>44</v>
      </c>
      <c r="G202" s="2" t="s">
        <v>10</v>
      </c>
      <c r="H202" t="s">
        <v>15</v>
      </c>
      <c r="I202">
        <v>951</v>
      </c>
      <c r="J202">
        <v>41850.009999999987</v>
      </c>
      <c r="K202" s="29">
        <f>VLOOKUP(Table1[[#This Row],[SEG KEY]],'29Dec24_TY  '!$A$1:$M$786,11,FALSE)</f>
        <v>421293</v>
      </c>
      <c r="L202" s="29">
        <f>VLOOKUP(Table1[[#This Row],[SEG KEY LY]],'29Dec24_LY'!$A$1:$M$784,11,FALSE)</f>
        <v>326048</v>
      </c>
      <c r="M202" s="55">
        <f>VLOOKUP(Table1[[#This Row],[SEG KEY]],'29Dec24_TY  '!$A$1:$M$786,12,FALSE)</f>
        <v>9.9337064703187539E-2</v>
      </c>
      <c r="N202" s="55">
        <f>VLOOKUP(Table1[[#This Row],[SEG KEY LY]],'29Dec24_LY'!$A$1:$M$784,12,FALSE)</f>
        <v>0.11855763568554327</v>
      </c>
      <c r="O202" s="29">
        <f>IFERROR(VLOOKUP(Table1[[#This Row],[SEG KEY LY]],'LY AVG FARE ACT'!$A$1:$G$5000,5,FALSE),0)</f>
        <v>3329</v>
      </c>
      <c r="P202" s="29">
        <f>IFERROR(VLOOKUP(Table1[[#This Row],[SEG KEY LY]],'LY AVG FARE ACT'!$A$1:$F$5000,6,FALSE),0)</f>
        <v>225013.95658796345</v>
      </c>
      <c r="Q202" s="29">
        <f>IFERROR(VLOOKUP(Table1[[#This Row],[SEG KEY LY]],'LY AVG FARE ACT'!$A$1:$G$5000,7,FALSE),0)</f>
        <v>67.592056650034081</v>
      </c>
      <c r="R202" s="47">
        <f>VLOOKUP(Table1[[#This Row],[SEG KEY]],'29Dec24_TY  '!$A$1:$M$786,13,FALSE)</f>
        <v>44.00631966351208</v>
      </c>
      <c r="S202" s="47">
        <f>VLOOKUP(Table1[[#This Row],[SEG KEY LY]],'29Dec24_LY'!$A$1:$M$784,13,FALSE)</f>
        <v>52.52103260869567</v>
      </c>
      <c r="T202" s="29">
        <f>VLOOKUP(Table1[[#This Row],[SEG KEY]],'22Dec24_TY '!$A$1:$M$786,13,FALSE)</f>
        <v>44.206482164821644</v>
      </c>
      <c r="U202" s="29">
        <f>VLOOKUP(Table1[[#This Row],[SEG KEY LY]],'22Dec24_LY '!$A$2:$M$784,13,FALSE)</f>
        <v>51.720845070422541</v>
      </c>
      <c r="V202" s="29">
        <f>VLOOKUP(Table1[[#This Row],[SEG KEY]],'15Dec24_TY'!$A$1:$M$786,13,FALSE)</f>
        <v>42.269085714285701</v>
      </c>
      <c r="W202" s="29">
        <f>VLOOKUP(Table1[[#This Row],[SEG KEY LY]],'15Dec24_LY'!$A$1:$M$784,13,FALSE)</f>
        <v>50.619248120300774</v>
      </c>
      <c r="X202" s="29">
        <f>VLOOKUP(Table1[[#This Row],[SEG KEY]],'08Dec24_TY'!$A$1:$M$786,13,FALSE)</f>
        <v>42.201482758620649</v>
      </c>
      <c r="Y202" s="29">
        <f>VLOOKUP(Table1[[#This Row],[SEG KEY LY]],'08Dec24_LY'!$A$1:$M$784,13,FALSE)</f>
        <v>49.881201814058969</v>
      </c>
      <c r="Z202" s="29">
        <f>VLOOKUP(Table1[[#This Row],[SEG KEY]],'01Dec24_TY'!$A$1:$M$786,13,FALSE)</f>
        <v>41.401329243353764</v>
      </c>
      <c r="AA202" s="29">
        <f>VLOOKUP(Table1[[#This Row],[SEG KEY LY]],'01Dec24_LY'!$A$1:$M$784,13,FALSE)</f>
        <v>50.187767857142859</v>
      </c>
      <c r="AB202" s="29">
        <f>VLOOKUP(Table1[[#This Row],[SEG KEY]],'24Nov24_TY'!$A$1:$M$786,13,FALSE)</f>
        <v>41.112073170731726</v>
      </c>
      <c r="AC202" s="29">
        <f>VLOOKUP(Table1[[#This Row],[SEG KEY LY]],'24Nov24_LY'!$A$1:$M$784,13,FALSE)</f>
        <v>48.493272727272704</v>
      </c>
      <c r="AD202" s="29">
        <f>VLOOKUP(Table1[[#This Row],[SEG KEY]],'17Nov24_TY'!$A$1:$M$786,13,FALSE)</f>
        <v>38.222351274787528</v>
      </c>
      <c r="AE202" s="29">
        <f>VLOOKUP(Table1[[#This Row],[SEG KEY LY]],'17Nov24_LY'!$A$1:$M$784,13,FALSE)</f>
        <v>47.400940170940174</v>
      </c>
      <c r="AF202" s="29">
        <f>VLOOKUP(Table1[[#This Row],[SEG KEY]],'10Nov24_TY   '!$A$1:$M$786,13,FALSE)</f>
        <v>38.088041958041977</v>
      </c>
      <c r="AG202" s="29">
        <f>VLOOKUP(Table1[[#This Row],[SEG KEY LY]],'10Nov24_LY   '!$A$1:$M$784,13,FALSE)</f>
        <v>47.765257731958755</v>
      </c>
      <c r="AH202" s="29">
        <f>IFERROR(VLOOKUP(Table1[[#This Row],[SEG KEY]],'03Nov24_TY   '!A330:M1115,13,FALSE),0)</f>
        <v>39.915764192139733</v>
      </c>
      <c r="AI202" s="29">
        <f>IFERROR(VLOOKUP(Table1[[#This Row],[SEG KEY LY]],'03Nov24_LY    '!$A$1:$M$784,13,FALSE),0)</f>
        <v>47.432866242038209</v>
      </c>
      <c r="AJ202" s="47">
        <f>VLOOKUP(Table1[[#This Row],[SEG KEY]],'29Dec24_TY  '!$A$1:$M$786,7,FALSE)</f>
        <v>951</v>
      </c>
      <c r="AK202" s="47">
        <f>VLOOKUP(Table1[[#This Row],[SEG KEY LY]],'29Dec24_LY'!$A$1:$M$784,7,FALSE)</f>
        <v>736</v>
      </c>
      <c r="AL202" s="29">
        <f>VLOOKUP(Table1[[#This Row],[SEG KEY]],'22Dec24_TY '!$A$1:$M$786,7,FALSE)</f>
        <v>813</v>
      </c>
      <c r="AM202" s="29">
        <f>VLOOKUP(Table1[[#This Row],[SEG KEY LY]],'22Dec24_LY '!$A$1:$M$486,7,FALSE)</f>
        <v>639</v>
      </c>
      <c r="AN202" s="29">
        <f>VLOOKUP(Table1[[#This Row],[SEG KEY]],'15Dec24_TY'!$A$1:$M$786,7,FALSE)</f>
        <v>700</v>
      </c>
      <c r="AO202" s="29">
        <f>VLOOKUP(Table1[[#This Row],[SEG KEY LY]],'15Dec24_LY'!$A$1:$M$784,7,FALSE)</f>
        <v>532</v>
      </c>
      <c r="AP202" s="29">
        <f>VLOOKUP(Table1[[#This Row],[SEG KEY]],'08Dec24_TY'!$A$1:$M$786,7,FALSE)</f>
        <v>580</v>
      </c>
      <c r="AQ202" s="29">
        <f>VLOOKUP(Table1[[#This Row],[SEG KEY LY]],'08Dec24_LY'!$A$1:$M$784,7,FALSE)</f>
        <v>441</v>
      </c>
      <c r="AR202" s="29">
        <f>VLOOKUP(Table1[[#This Row],[SEG KEY]],'01Dec24_TY'!$A$1:$M$786,7,FALSE)</f>
        <v>489</v>
      </c>
      <c r="AS202" s="29">
        <f>VLOOKUP(Table1[[#This Row],[SEG KEY LY]],'01Dec24_LY'!$A$1:$M$784,7,FALSE)</f>
        <v>336</v>
      </c>
      <c r="AT202" s="29">
        <f>VLOOKUP(Table1[[#This Row],[SEG KEY]],'24Nov24_TY'!$A$1:$M$786,7,FALSE)</f>
        <v>410</v>
      </c>
      <c r="AU202" s="29">
        <f>VLOOKUP(Table1[[#This Row],[SEG KEY LY]],'24Nov24_LY'!$A$1:$M$784,7,FALSE)</f>
        <v>275</v>
      </c>
      <c r="AV202" s="29">
        <f>VLOOKUP(Table1[[#This Row],[SEG KEY]],'17Nov24_TY'!$A$1:$M$786,7,FALSE)</f>
        <v>353</v>
      </c>
      <c r="AW202" s="29">
        <f>VLOOKUP(Table1[[#This Row],[SEG KEY LY]],'17Nov24_LY'!$A$1:$M$784,7,FALSE)</f>
        <v>234</v>
      </c>
      <c r="AX202" s="29">
        <f>VLOOKUP(Table1[[#This Row],[SEG KEY]],'10Nov24_TY   '!$A$1:$K$786,7,FALSE)</f>
        <v>286</v>
      </c>
      <c r="AY202" s="29">
        <f>VLOOKUP(Table1[[#This Row],[SEG KEY LY]],'10Nov24_LY   '!$A$1:$J$784,7,FALSE)</f>
        <v>194</v>
      </c>
      <c r="AZ202" s="29">
        <f>IFERROR(VLOOKUP(Table1[[#This Row],[SEG KEY]],'03Nov24_TY   '!$A$1:$J$786,7,FALSE),0)</f>
        <v>229</v>
      </c>
      <c r="BA202" s="29">
        <f>IFERROR(VLOOKUP(Table1[[#This Row],[SEG KEY LY]],'03Nov24_LY    '!$A$1:$J$784,7,FALSE),0)</f>
        <v>157</v>
      </c>
    </row>
    <row r="203" spans="1:53" x14ac:dyDescent="0.25">
      <c r="A203" s="52" t="str">
        <f>Table1[[#This Row],[FROM_CITY]]&amp;Table1[[#This Row],[TO_CITY]]&amp;Table1[[#This Row],[Month]]</f>
        <v>AUHCMBMar-2025</v>
      </c>
      <c r="B203" s="52" t="str">
        <f>Table1[[#This Row],[FROM_CITY]]&amp;Table1[[#This Row],[TO_CITY]]&amp;Table1[[#This Row],[MonthM_LY]]</f>
        <v>AUHCMBMar-2024</v>
      </c>
      <c r="C203" s="44" t="s">
        <v>200</v>
      </c>
      <c r="D203" s="2">
        <v>2025</v>
      </c>
      <c r="E203" s="2" t="s">
        <v>199</v>
      </c>
      <c r="F203" t="s">
        <v>9</v>
      </c>
      <c r="G203" s="2" t="s">
        <v>10</v>
      </c>
      <c r="H203" t="s">
        <v>11</v>
      </c>
      <c r="I203">
        <v>216</v>
      </c>
      <c r="J203">
        <v>31650.60999999999</v>
      </c>
      <c r="K203" s="29">
        <f>VLOOKUP(Table1[[#This Row],[SEG KEY]],'29Dec24_TY  '!$A$1:$M$786,11,FALSE)</f>
        <v>722304</v>
      </c>
      <c r="L203" s="29">
        <f>VLOOKUP(Table1[[#This Row],[SEG KEY LY]],'29Dec24_LY'!$A$1:$M$784,11,FALSE)</f>
        <v>698896</v>
      </c>
      <c r="M203" s="55">
        <f>VLOOKUP(Table1[[#This Row],[SEG KEY]],'29Dec24_TY  '!$A$1:$M$786,12,FALSE)</f>
        <v>4.3818959883926978E-2</v>
      </c>
      <c r="N203" s="55">
        <f>VLOOKUP(Table1[[#This Row],[SEG KEY LY]],'29Dec24_LY'!$A$1:$M$784,12,FALSE)</f>
        <v>9.7111973741443688E-2</v>
      </c>
      <c r="O203" s="29">
        <f>IFERROR(VLOOKUP(Table1[[#This Row],[SEG KEY LY]],'LY AVG FARE ACT'!$A$1:$G$5000,5,FALSE),0)</f>
        <v>1757</v>
      </c>
      <c r="P203" s="29">
        <f>IFERROR(VLOOKUP(Table1[[#This Row],[SEG KEY LY]],'LY AVG FARE ACT'!$A$1:$F$5000,6,FALSE),0)</f>
        <v>390415.73134560842</v>
      </c>
      <c r="Q203" s="29">
        <f>IFERROR(VLOOKUP(Table1[[#This Row],[SEG KEY LY]],'LY AVG FARE ACT'!$A$1:$G$5000,7,FALSE),0)</f>
        <v>222.20588010563941</v>
      </c>
      <c r="R203" s="47">
        <f>VLOOKUP(Table1[[#This Row],[SEG KEY]],'29Dec24_TY  '!$A$1:$M$786,13,FALSE)</f>
        <v>146.5306018518518</v>
      </c>
      <c r="S203" s="47">
        <f>VLOOKUP(Table1[[#This Row],[SEG KEY LY]],'29Dec24_LY'!$A$1:$M$784,13,FALSE)</f>
        <v>324.74244019138769</v>
      </c>
      <c r="T203" s="29">
        <f>VLOOKUP(Table1[[#This Row],[SEG KEY]],'22Dec24_TY '!$A$1:$M$786,13,FALSE)</f>
        <v>147.58127659574467</v>
      </c>
      <c r="U203" s="29">
        <f>VLOOKUP(Table1[[#This Row],[SEG KEY LY]],'22Dec24_LY '!$A$2:$M$784,13,FALSE)</f>
        <v>317.94329670329665</v>
      </c>
      <c r="V203" s="29">
        <f>VLOOKUP(Table1[[#This Row],[SEG KEY]],'15Dec24_TY'!$A$1:$M$786,13,FALSE)</f>
        <v>151.15858974358974</v>
      </c>
      <c r="W203" s="29">
        <f>VLOOKUP(Table1[[#This Row],[SEG KEY LY]],'15Dec24_LY'!$A$1:$M$784,13,FALSE)</f>
        <v>318.62877300613491</v>
      </c>
      <c r="X203" s="29">
        <f>VLOOKUP(Table1[[#This Row],[SEG KEY]],'08Dec24_TY'!$A$1:$M$786,13,FALSE)</f>
        <v>155.47167999999994</v>
      </c>
      <c r="Y203" s="29">
        <f>VLOOKUP(Table1[[#This Row],[SEG KEY LY]],'08Dec24_LY'!$A$1:$M$784,13,FALSE)</f>
        <v>319.03013245033105</v>
      </c>
      <c r="Z203" s="29">
        <f>VLOOKUP(Table1[[#This Row],[SEG KEY]],'01Dec24_TY'!$A$1:$M$786,13,FALSE)</f>
        <v>140.60537634408604</v>
      </c>
      <c r="AA203" s="29">
        <f>VLOOKUP(Table1[[#This Row],[SEG KEY LY]],'01Dec24_LY'!$A$1:$M$784,13,FALSE)</f>
        <v>316.72657142857133</v>
      </c>
      <c r="AB203" s="29">
        <f>VLOOKUP(Table1[[#This Row],[SEG KEY]],'24Nov24_TY'!$A$1:$M$786,13,FALSE)</f>
        <v>152.44736111111109</v>
      </c>
      <c r="AC203" s="29">
        <f>VLOOKUP(Table1[[#This Row],[SEG KEY LY]],'24Nov24_LY'!$A$1:$M$784,13,FALSE)</f>
        <v>317.99846153846153</v>
      </c>
      <c r="AD203" s="29">
        <f>VLOOKUP(Table1[[#This Row],[SEG KEY]],'17Nov24_TY'!$A$1:$M$786,13,FALSE)</f>
        <v>186.74304347826089</v>
      </c>
      <c r="AE203" s="29">
        <f>VLOOKUP(Table1[[#This Row],[SEG KEY LY]],'17Nov24_LY'!$A$1:$M$784,13,FALSE)</f>
        <v>322.92977011494247</v>
      </c>
      <c r="AF203" s="29">
        <f>VLOOKUP(Table1[[#This Row],[SEG KEY]],'10Nov24_TY   '!$A$1:$M$786,13,FALSE)</f>
        <v>214.1690625</v>
      </c>
      <c r="AG203" s="29">
        <f>VLOOKUP(Table1[[#This Row],[SEG KEY LY]],'10Nov24_LY   '!$A$1:$M$784,13,FALSE)</f>
        <v>319.58500000000004</v>
      </c>
      <c r="AH203" s="29">
        <f>IFERROR(VLOOKUP(Table1[[#This Row],[SEG KEY]],'03Nov24_TY   '!A331:M1116,13,FALSE),0)</f>
        <v>227.44571428571427</v>
      </c>
      <c r="AI203" s="29">
        <f>IFERROR(VLOOKUP(Table1[[#This Row],[SEG KEY LY]],'03Nov24_LY    '!$A$1:$M$784,13,FALSE),0)</f>
        <v>293.06199999999995</v>
      </c>
      <c r="AJ203" s="47">
        <f>VLOOKUP(Table1[[#This Row],[SEG KEY]],'29Dec24_TY  '!$A$1:$M$786,7,FALSE)</f>
        <v>216</v>
      </c>
      <c r="AK203" s="47">
        <f>VLOOKUP(Table1[[#This Row],[SEG KEY LY]],'29Dec24_LY'!$A$1:$M$784,7,FALSE)</f>
        <v>209</v>
      </c>
      <c r="AL203" s="29">
        <f>VLOOKUP(Table1[[#This Row],[SEG KEY]],'22Dec24_TY '!$A$1:$M$786,7,FALSE)</f>
        <v>188</v>
      </c>
      <c r="AM203" s="29">
        <f>VLOOKUP(Table1[[#This Row],[SEG KEY LY]],'22Dec24_LY '!$A$1:$M$486,7,FALSE)</f>
        <v>182</v>
      </c>
      <c r="AN203" s="29">
        <f>VLOOKUP(Table1[[#This Row],[SEG KEY]],'15Dec24_TY'!$A$1:$M$786,7,FALSE)</f>
        <v>156</v>
      </c>
      <c r="AO203" s="29">
        <f>VLOOKUP(Table1[[#This Row],[SEG KEY LY]],'15Dec24_LY'!$A$1:$M$784,7,FALSE)</f>
        <v>163</v>
      </c>
      <c r="AP203" s="29">
        <f>VLOOKUP(Table1[[#This Row],[SEG KEY]],'08Dec24_TY'!$A$1:$M$786,7,FALSE)</f>
        <v>125</v>
      </c>
      <c r="AQ203" s="29">
        <f>VLOOKUP(Table1[[#This Row],[SEG KEY LY]],'08Dec24_LY'!$A$1:$M$784,7,FALSE)</f>
        <v>151</v>
      </c>
      <c r="AR203" s="29">
        <f>VLOOKUP(Table1[[#This Row],[SEG KEY]],'01Dec24_TY'!$A$1:$M$786,7,FALSE)</f>
        <v>93</v>
      </c>
      <c r="AS203" s="29">
        <f>VLOOKUP(Table1[[#This Row],[SEG KEY LY]],'01Dec24_LY'!$A$1:$M$784,7,FALSE)</f>
        <v>140</v>
      </c>
      <c r="AT203" s="29">
        <f>VLOOKUP(Table1[[#This Row],[SEG KEY]],'24Nov24_TY'!$A$1:$M$786,7,FALSE)</f>
        <v>72</v>
      </c>
      <c r="AU203" s="29">
        <f>VLOOKUP(Table1[[#This Row],[SEG KEY LY]],'24Nov24_LY'!$A$1:$M$784,7,FALSE)</f>
        <v>104</v>
      </c>
      <c r="AV203" s="29">
        <f>VLOOKUP(Table1[[#This Row],[SEG KEY]],'17Nov24_TY'!$A$1:$M$786,7,FALSE)</f>
        <v>46</v>
      </c>
      <c r="AW203" s="29">
        <f>VLOOKUP(Table1[[#This Row],[SEG KEY LY]],'17Nov24_LY'!$A$1:$M$784,7,FALSE)</f>
        <v>87</v>
      </c>
      <c r="AX203" s="29">
        <f>VLOOKUP(Table1[[#This Row],[SEG KEY]],'10Nov24_TY   '!$A$1:$K$786,7,FALSE)</f>
        <v>32</v>
      </c>
      <c r="AY203" s="29">
        <f>VLOOKUP(Table1[[#This Row],[SEG KEY LY]],'10Nov24_LY   '!$A$1:$J$784,7,FALSE)</f>
        <v>74</v>
      </c>
      <c r="AZ203" s="29">
        <f>IFERROR(VLOOKUP(Table1[[#This Row],[SEG KEY]],'03Nov24_TY   '!$A$1:$J$786,7,FALSE),0)</f>
        <v>28</v>
      </c>
      <c r="BA203" s="29">
        <f>IFERROR(VLOOKUP(Table1[[#This Row],[SEG KEY LY]],'03Nov24_LY    '!$A$1:$J$784,7,FALSE),0)</f>
        <v>65</v>
      </c>
    </row>
    <row r="204" spans="1:53" x14ac:dyDescent="0.25">
      <c r="A204" s="52" t="str">
        <f>Table1[[#This Row],[FROM_CITY]]&amp;Table1[[#This Row],[TO_CITY]]&amp;Table1[[#This Row],[Month]]</f>
        <v>BKKCMBMar-2025</v>
      </c>
      <c r="B204" s="52" t="str">
        <f>Table1[[#This Row],[FROM_CITY]]&amp;Table1[[#This Row],[TO_CITY]]&amp;Table1[[#This Row],[MonthM_LY]]</f>
        <v>BKKCMBMar-2024</v>
      </c>
      <c r="C204" s="44" t="s">
        <v>200</v>
      </c>
      <c r="D204" s="2">
        <v>2025</v>
      </c>
      <c r="E204" s="2" t="s">
        <v>199</v>
      </c>
      <c r="F204" t="s">
        <v>12</v>
      </c>
      <c r="G204" s="2" t="s">
        <v>10</v>
      </c>
      <c r="H204" t="s">
        <v>13</v>
      </c>
      <c r="I204">
        <v>461</v>
      </c>
      <c r="J204">
        <v>87130.599999999977</v>
      </c>
      <c r="K204" s="29">
        <f>VLOOKUP(Table1[[#This Row],[SEG KEY]],'29Dec24_TY  '!$A$1:$M$786,11,FALSE)</f>
        <v>1099485</v>
      </c>
      <c r="L204" s="29">
        <f>VLOOKUP(Table1[[#This Row],[SEG KEY LY]],'29Dec24_LY'!$A$1:$M$784,11,FALSE)</f>
        <v>813285</v>
      </c>
      <c r="M204" s="55">
        <f>VLOOKUP(Table1[[#This Row],[SEG KEY]],'29Dec24_TY  '!$A$1:$M$786,12,FALSE)</f>
        <v>7.9246738245633164E-2</v>
      </c>
      <c r="N204" s="55">
        <f>VLOOKUP(Table1[[#This Row],[SEG KEY LY]],'29Dec24_LY'!$A$1:$M$784,12,FALSE)</f>
        <v>8.6402183736328603E-2</v>
      </c>
      <c r="O204" s="29">
        <f>IFERROR(VLOOKUP(Table1[[#This Row],[SEG KEY LY]],'LY AVG FARE ACT'!$A$1:$G$5000,5,FALSE),0)</f>
        <v>5128</v>
      </c>
      <c r="P204" s="29">
        <f>IFERROR(VLOOKUP(Table1[[#This Row],[SEG KEY LY]],'LY AVG FARE ACT'!$A$1:$F$5000,6,FALSE),0)</f>
        <v>965884.60970113752</v>
      </c>
      <c r="Q204" s="29">
        <f>IFERROR(VLOOKUP(Table1[[#This Row],[SEG KEY LY]],'LY AVG FARE ACT'!$A$1:$G$5000,7,FALSE),0)</f>
        <v>188.35503309304553</v>
      </c>
      <c r="R204" s="47">
        <f>VLOOKUP(Table1[[#This Row],[SEG KEY]],'29Dec24_TY  '!$A$1:$M$786,13,FALSE)</f>
        <v>189.00347071583508</v>
      </c>
      <c r="S204" s="47">
        <f>VLOOKUP(Table1[[#This Row],[SEG KEY LY]],'29Dec24_LY'!$A$1:$M$784,13,FALSE)</f>
        <v>206.06920821114372</v>
      </c>
      <c r="T204" s="29">
        <f>VLOOKUP(Table1[[#This Row],[SEG KEY]],'22Dec24_TY '!$A$1:$M$786,13,FALSE)</f>
        <v>188.61037558685453</v>
      </c>
      <c r="U204" s="29">
        <f>VLOOKUP(Table1[[#This Row],[SEG KEY LY]],'22Dec24_LY '!$A$2:$M$784,13,FALSE)</f>
        <v>203.22643790849679</v>
      </c>
      <c r="V204" s="29">
        <f>VLOOKUP(Table1[[#This Row],[SEG KEY]],'15Dec24_TY'!$A$1:$M$786,13,FALSE)</f>
        <v>190.14178378378384</v>
      </c>
      <c r="W204" s="29">
        <f>VLOOKUP(Table1[[#This Row],[SEG KEY LY]],'15Dec24_LY'!$A$1:$M$784,13,FALSE)</f>
        <v>195.76258555133086</v>
      </c>
      <c r="X204" s="29">
        <f>VLOOKUP(Table1[[#This Row],[SEG KEY]],'08Dec24_TY'!$A$1:$M$786,13,FALSE)</f>
        <v>187.93008620689656</v>
      </c>
      <c r="Y204" s="29">
        <f>VLOOKUP(Table1[[#This Row],[SEG KEY LY]],'08Dec24_LY'!$A$1:$M$784,13,FALSE)</f>
        <v>192.55845493562239</v>
      </c>
      <c r="Z204" s="29">
        <f>VLOOKUP(Table1[[#This Row],[SEG KEY]],'01Dec24_TY'!$A$1:$M$786,13,FALSE)</f>
        <v>184.33825545171339</v>
      </c>
      <c r="AA204" s="29">
        <f>VLOOKUP(Table1[[#This Row],[SEG KEY LY]],'01Dec24_LY'!$A$1:$M$784,13,FALSE)</f>
        <v>199.6012871287129</v>
      </c>
      <c r="AB204" s="29">
        <f>VLOOKUP(Table1[[#This Row],[SEG KEY]],'24Nov24_TY'!$A$1:$M$786,13,FALSE)</f>
        <v>190.69050179211467</v>
      </c>
      <c r="AC204" s="29">
        <f>VLOOKUP(Table1[[#This Row],[SEG KEY LY]],'24Nov24_LY'!$A$1:$M$784,13,FALSE)</f>
        <v>203.94075675675677</v>
      </c>
      <c r="AD204" s="29">
        <f>VLOOKUP(Table1[[#This Row],[SEG KEY]],'17Nov24_TY'!$A$1:$M$786,13,FALSE)</f>
        <v>187.40772000000001</v>
      </c>
      <c r="AE204" s="29">
        <f>VLOOKUP(Table1[[#This Row],[SEG KEY LY]],'17Nov24_LY'!$A$1:$M$784,13,FALSE)</f>
        <v>209.35974683544302</v>
      </c>
      <c r="AF204" s="29">
        <f>VLOOKUP(Table1[[#This Row],[SEG KEY]],'10Nov24_TY   '!$A$1:$M$786,13,FALSE)</f>
        <v>188.87766233766229</v>
      </c>
      <c r="AG204" s="29">
        <f>VLOOKUP(Table1[[#This Row],[SEG KEY LY]],'10Nov24_LY   '!$A$1:$M$784,13,FALSE)</f>
        <v>205.40051470588233</v>
      </c>
      <c r="AH204" s="29">
        <f>IFERROR(VLOOKUP(Table1[[#This Row],[SEG KEY]],'03Nov24_TY   '!A332:M1117,13,FALSE),0)</f>
        <v>188.27036866359447</v>
      </c>
      <c r="AI204" s="29">
        <f>IFERROR(VLOOKUP(Table1[[#This Row],[SEG KEY LY]],'03Nov24_LY    '!$A$1:$M$784,13,FALSE),0)</f>
        <v>208.1223255813953</v>
      </c>
      <c r="AJ204" s="47">
        <f>VLOOKUP(Table1[[#This Row],[SEG KEY]],'29Dec24_TY  '!$A$1:$M$786,7,FALSE)</f>
        <v>461</v>
      </c>
      <c r="AK204" s="47">
        <f>VLOOKUP(Table1[[#This Row],[SEG KEY LY]],'29Dec24_LY'!$A$1:$M$784,7,FALSE)</f>
        <v>341</v>
      </c>
      <c r="AL204" s="29">
        <f>VLOOKUP(Table1[[#This Row],[SEG KEY]],'22Dec24_TY '!$A$1:$M$786,7,FALSE)</f>
        <v>426</v>
      </c>
      <c r="AM204" s="29">
        <f>VLOOKUP(Table1[[#This Row],[SEG KEY LY]],'22Dec24_LY '!$A$1:$M$486,7,FALSE)</f>
        <v>306</v>
      </c>
      <c r="AN204" s="29">
        <f>VLOOKUP(Table1[[#This Row],[SEG KEY]],'15Dec24_TY'!$A$1:$M$786,7,FALSE)</f>
        <v>370</v>
      </c>
      <c r="AO204" s="29">
        <f>VLOOKUP(Table1[[#This Row],[SEG KEY LY]],'15Dec24_LY'!$A$1:$M$784,7,FALSE)</f>
        <v>263</v>
      </c>
      <c r="AP204" s="29">
        <f>VLOOKUP(Table1[[#This Row],[SEG KEY]],'08Dec24_TY'!$A$1:$M$786,7,FALSE)</f>
        <v>348</v>
      </c>
      <c r="AQ204" s="29">
        <f>VLOOKUP(Table1[[#This Row],[SEG KEY LY]],'08Dec24_LY'!$A$1:$M$784,7,FALSE)</f>
        <v>233</v>
      </c>
      <c r="AR204" s="29">
        <f>VLOOKUP(Table1[[#This Row],[SEG KEY]],'01Dec24_TY'!$A$1:$M$786,7,FALSE)</f>
        <v>321</v>
      </c>
      <c r="AS204" s="29">
        <f>VLOOKUP(Table1[[#This Row],[SEG KEY LY]],'01Dec24_LY'!$A$1:$M$784,7,FALSE)</f>
        <v>202</v>
      </c>
      <c r="AT204" s="29">
        <f>VLOOKUP(Table1[[#This Row],[SEG KEY]],'24Nov24_TY'!$A$1:$M$786,7,FALSE)</f>
        <v>279</v>
      </c>
      <c r="AU204" s="29">
        <f>VLOOKUP(Table1[[#This Row],[SEG KEY LY]],'24Nov24_LY'!$A$1:$M$784,7,FALSE)</f>
        <v>185</v>
      </c>
      <c r="AV204" s="29">
        <f>VLOOKUP(Table1[[#This Row],[SEG KEY]],'17Nov24_TY'!$A$1:$M$786,7,FALSE)</f>
        <v>250</v>
      </c>
      <c r="AW204" s="29">
        <f>VLOOKUP(Table1[[#This Row],[SEG KEY LY]],'17Nov24_LY'!$A$1:$M$784,7,FALSE)</f>
        <v>158</v>
      </c>
      <c r="AX204" s="29">
        <f>VLOOKUP(Table1[[#This Row],[SEG KEY]],'10Nov24_TY   '!$A$1:$K$786,7,FALSE)</f>
        <v>231</v>
      </c>
      <c r="AY204" s="29">
        <f>VLOOKUP(Table1[[#This Row],[SEG KEY LY]],'10Nov24_LY   '!$A$1:$J$784,7,FALSE)</f>
        <v>136</v>
      </c>
      <c r="AZ204" s="29">
        <f>IFERROR(VLOOKUP(Table1[[#This Row],[SEG KEY]],'03Nov24_TY   '!$A$1:$J$786,7,FALSE),0)</f>
        <v>217</v>
      </c>
      <c r="BA204" s="29">
        <f>IFERROR(VLOOKUP(Table1[[#This Row],[SEG KEY LY]],'03Nov24_LY    '!$A$1:$J$784,7,FALSE),0)</f>
        <v>129</v>
      </c>
    </row>
    <row r="205" spans="1:53" x14ac:dyDescent="0.25">
      <c r="A205" s="52" t="str">
        <f>Table1[[#This Row],[FROM_CITY]]&amp;Table1[[#This Row],[TO_CITY]]&amp;Table1[[#This Row],[Month]]</f>
        <v>BLRCMBMar-2025</v>
      </c>
      <c r="B205" s="52" t="str">
        <f>Table1[[#This Row],[FROM_CITY]]&amp;Table1[[#This Row],[TO_CITY]]&amp;Table1[[#This Row],[MonthM_LY]]</f>
        <v>BLRCMBMar-2024</v>
      </c>
      <c r="C205" s="44" t="s">
        <v>200</v>
      </c>
      <c r="D205" s="2">
        <v>2025</v>
      </c>
      <c r="E205" s="2" t="s">
        <v>199</v>
      </c>
      <c r="F205" t="s">
        <v>14</v>
      </c>
      <c r="G205" s="2" t="s">
        <v>10</v>
      </c>
      <c r="H205" t="s">
        <v>15</v>
      </c>
      <c r="I205">
        <v>106</v>
      </c>
      <c r="J205">
        <v>7854.5699999999988</v>
      </c>
      <c r="K205" s="29">
        <f>VLOOKUP(Table1[[#This Row],[SEG KEY]],'29Dec24_TY  '!$A$1:$M$786,11,FALSE)</f>
        <v>75790</v>
      </c>
      <c r="L205" s="29">
        <f>VLOOKUP(Table1[[#This Row],[SEG KEY LY]],'29Dec24_LY'!$A$1:$M$784,11,FALSE)</f>
        <v>178750</v>
      </c>
      <c r="M205" s="55">
        <f>VLOOKUP(Table1[[#This Row],[SEG KEY]],'29Dec24_TY  '!$A$1:$M$786,12,FALSE)</f>
        <v>0.10363596780577911</v>
      </c>
      <c r="N205" s="55">
        <f>VLOOKUP(Table1[[#This Row],[SEG KEY LY]],'29Dec24_LY'!$A$1:$M$784,12,FALSE)</f>
        <v>0.10689812587412588</v>
      </c>
      <c r="O205" s="29">
        <f>IFERROR(VLOOKUP(Table1[[#This Row],[SEG KEY LY]],'LY AVG FARE ACT'!$A$1:$G$5000,5,FALSE),0)</f>
        <v>3816</v>
      </c>
      <c r="P205" s="29">
        <f>IFERROR(VLOOKUP(Table1[[#This Row],[SEG KEY LY]],'LY AVG FARE ACT'!$A$1:$F$5000,6,FALSE),0)</f>
        <v>459194.27205282735</v>
      </c>
      <c r="Q205" s="29">
        <f>IFERROR(VLOOKUP(Table1[[#This Row],[SEG KEY LY]],'LY AVG FARE ACT'!$A$1:$G$5000,7,FALSE),0)</f>
        <v>120.33392873501765</v>
      </c>
      <c r="R205" s="47">
        <f>VLOOKUP(Table1[[#This Row],[SEG KEY]],'29Dec24_TY  '!$A$1:$M$786,13,FALSE)</f>
        <v>74.099716981132062</v>
      </c>
      <c r="S205" s="47">
        <f>VLOOKUP(Table1[[#This Row],[SEG KEY LY]],'29Dec24_LY'!$A$1:$M$784,13,FALSE)</f>
        <v>76.43216000000001</v>
      </c>
      <c r="T205" s="29">
        <f>VLOOKUP(Table1[[#This Row],[SEG KEY]],'22Dec24_TY '!$A$1:$M$786,13,FALSE)</f>
        <v>76.040487804878069</v>
      </c>
      <c r="U205" s="29">
        <f>VLOOKUP(Table1[[#This Row],[SEG KEY LY]],'22Dec24_LY '!$A$2:$M$784,13,FALSE)</f>
        <v>75.433999999999997</v>
      </c>
      <c r="V205" s="29">
        <f>VLOOKUP(Table1[[#This Row],[SEG KEY]],'15Dec24_TY'!$A$1:$M$786,13,FALSE)</f>
        <v>75.390533333333352</v>
      </c>
      <c r="W205" s="29">
        <f>VLOOKUP(Table1[[#This Row],[SEG KEY LY]],'15Dec24_LY'!$A$1:$M$784,13,FALSE)</f>
        <v>73.921563981042652</v>
      </c>
      <c r="X205" s="29">
        <f>VLOOKUP(Table1[[#This Row],[SEG KEY]],'08Dec24_TY'!$A$1:$M$786,13,FALSE)</f>
        <v>77.739375000000038</v>
      </c>
      <c r="Y205" s="29">
        <f>VLOOKUP(Table1[[#This Row],[SEG KEY LY]],'08Dec24_LY'!$A$1:$M$784,13,FALSE)</f>
        <v>73.917846153846156</v>
      </c>
      <c r="Z205" s="29">
        <f>VLOOKUP(Table1[[#This Row],[SEG KEY]],'01Dec24_TY'!$A$1:$M$786,13,FALSE)</f>
        <v>78.957586206896565</v>
      </c>
      <c r="AA205" s="29">
        <f>VLOOKUP(Table1[[#This Row],[SEG KEY LY]],'01Dec24_LY'!$A$1:$M$784,13,FALSE)</f>
        <v>74.117860962566837</v>
      </c>
      <c r="AB205" s="29">
        <f>VLOOKUP(Table1[[#This Row],[SEG KEY]],'24Nov24_TY'!$A$1:$M$786,13,FALSE)</f>
        <v>82.785624999999996</v>
      </c>
      <c r="AC205" s="29">
        <f>VLOOKUP(Table1[[#This Row],[SEG KEY LY]],'24Nov24_LY'!$A$1:$M$784,13,FALSE)</f>
        <v>74.939141104294492</v>
      </c>
      <c r="AD205" s="29">
        <f>VLOOKUP(Table1[[#This Row],[SEG KEY]],'17Nov24_TY'!$A$1:$M$786,13,FALSE)</f>
        <v>86.104722222222208</v>
      </c>
      <c r="AE205" s="29">
        <f>VLOOKUP(Table1[[#This Row],[SEG KEY LY]],'17Nov24_LY'!$A$1:$M$784,13,FALSE)</f>
        <v>77.239647887323954</v>
      </c>
      <c r="AF205" s="29">
        <f>VLOOKUP(Table1[[#This Row],[SEG KEY]],'10Nov24_TY   '!$A$1:$M$786,13,FALSE)</f>
        <v>83.106874999999988</v>
      </c>
      <c r="AG205" s="29">
        <f>VLOOKUP(Table1[[#This Row],[SEG KEY LY]],'10Nov24_LY   '!$A$1:$M$784,13,FALSE)</f>
        <v>82.761238938053111</v>
      </c>
      <c r="AH205" s="29">
        <f>IFERROR(VLOOKUP(Table1[[#This Row],[SEG KEY]],'03Nov24_TY   '!A333:M1118,13,FALSE),0)</f>
        <v>77.979642857142849</v>
      </c>
      <c r="AI205" s="29">
        <f>IFERROR(VLOOKUP(Table1[[#This Row],[SEG KEY LY]],'03Nov24_LY    '!$A$1:$M$784,13,FALSE),0)</f>
        <v>82.769038461538472</v>
      </c>
      <c r="AJ205" s="47">
        <f>VLOOKUP(Table1[[#This Row],[SEG KEY]],'29Dec24_TY  '!$A$1:$M$786,7,FALSE)</f>
        <v>106</v>
      </c>
      <c r="AK205" s="47">
        <f>VLOOKUP(Table1[[#This Row],[SEG KEY LY]],'29Dec24_LY'!$A$1:$M$784,7,FALSE)</f>
        <v>250</v>
      </c>
      <c r="AL205" s="29">
        <f>VLOOKUP(Table1[[#This Row],[SEG KEY]],'22Dec24_TY '!$A$1:$M$786,7,FALSE)</f>
        <v>82</v>
      </c>
      <c r="AM205" s="29">
        <f>VLOOKUP(Table1[[#This Row],[SEG KEY LY]],'22Dec24_LY '!$A$1:$M$486,7,FALSE)</f>
        <v>220</v>
      </c>
      <c r="AN205" s="29">
        <f>VLOOKUP(Table1[[#This Row],[SEG KEY]],'15Dec24_TY'!$A$1:$M$786,7,FALSE)</f>
        <v>75</v>
      </c>
      <c r="AO205" s="29">
        <f>VLOOKUP(Table1[[#This Row],[SEG KEY LY]],'15Dec24_LY'!$A$1:$M$784,7,FALSE)</f>
        <v>211</v>
      </c>
      <c r="AP205" s="29">
        <f>VLOOKUP(Table1[[#This Row],[SEG KEY]],'08Dec24_TY'!$A$1:$M$786,7,FALSE)</f>
        <v>64</v>
      </c>
      <c r="AQ205" s="29">
        <f>VLOOKUP(Table1[[#This Row],[SEG KEY LY]],'08Dec24_LY'!$A$1:$M$784,7,FALSE)</f>
        <v>195</v>
      </c>
      <c r="AR205" s="29">
        <f>VLOOKUP(Table1[[#This Row],[SEG KEY]],'01Dec24_TY'!$A$1:$M$786,7,FALSE)</f>
        <v>58</v>
      </c>
      <c r="AS205" s="29">
        <f>VLOOKUP(Table1[[#This Row],[SEG KEY LY]],'01Dec24_LY'!$A$1:$M$784,7,FALSE)</f>
        <v>187</v>
      </c>
      <c r="AT205" s="29">
        <f>VLOOKUP(Table1[[#This Row],[SEG KEY]],'24Nov24_TY'!$A$1:$M$786,7,FALSE)</f>
        <v>48</v>
      </c>
      <c r="AU205" s="29">
        <f>VLOOKUP(Table1[[#This Row],[SEG KEY LY]],'24Nov24_LY'!$A$1:$M$784,7,FALSE)</f>
        <v>163</v>
      </c>
      <c r="AV205" s="29">
        <f>VLOOKUP(Table1[[#This Row],[SEG KEY]],'17Nov24_TY'!$A$1:$M$786,7,FALSE)</f>
        <v>36</v>
      </c>
      <c r="AW205" s="29">
        <f>VLOOKUP(Table1[[#This Row],[SEG KEY LY]],'17Nov24_LY'!$A$1:$M$784,7,FALSE)</f>
        <v>142</v>
      </c>
      <c r="AX205" s="29">
        <f>VLOOKUP(Table1[[#This Row],[SEG KEY]],'10Nov24_TY   '!$A$1:$K$786,7,FALSE)</f>
        <v>32</v>
      </c>
      <c r="AY205" s="29">
        <f>VLOOKUP(Table1[[#This Row],[SEG KEY LY]],'10Nov24_LY   '!$A$1:$J$784,7,FALSE)</f>
        <v>113</v>
      </c>
      <c r="AZ205" s="29">
        <f>IFERROR(VLOOKUP(Table1[[#This Row],[SEG KEY]],'03Nov24_TY   '!$A$1:$J$786,7,FALSE),0)</f>
        <v>28</v>
      </c>
      <c r="BA205" s="29">
        <f>IFERROR(VLOOKUP(Table1[[#This Row],[SEG KEY LY]],'03Nov24_LY    '!$A$1:$J$784,7,FALSE),0)</f>
        <v>104</v>
      </c>
    </row>
    <row r="206" spans="1:53" x14ac:dyDescent="0.25">
      <c r="A206" s="52" t="str">
        <f>Table1[[#This Row],[FROM_CITY]]&amp;Table1[[#This Row],[TO_CITY]]&amp;Table1[[#This Row],[Month]]</f>
        <v>BOMCMBMar-2025</v>
      </c>
      <c r="B206" s="52" t="str">
        <f>Table1[[#This Row],[FROM_CITY]]&amp;Table1[[#This Row],[TO_CITY]]&amp;Table1[[#This Row],[MonthM_LY]]</f>
        <v>BOMCMBMar-2024</v>
      </c>
      <c r="C206" s="44" t="s">
        <v>200</v>
      </c>
      <c r="D206" s="2">
        <v>2025</v>
      </c>
      <c r="E206" s="2" t="s">
        <v>199</v>
      </c>
      <c r="F206" t="s">
        <v>16</v>
      </c>
      <c r="G206" s="2" t="s">
        <v>10</v>
      </c>
      <c r="H206" t="s">
        <v>15</v>
      </c>
      <c r="I206">
        <v>378</v>
      </c>
      <c r="J206">
        <v>33075.139999999985</v>
      </c>
      <c r="K206" s="29">
        <f>VLOOKUP(Table1[[#This Row],[SEG KEY]],'29Dec24_TY  '!$A$1:$M$786,11,FALSE)</f>
        <v>585522</v>
      </c>
      <c r="L206" s="29">
        <f>VLOOKUP(Table1[[#This Row],[SEG KEY LY]],'29Dec24_LY'!$A$1:$M$784,11,FALSE)</f>
        <v>399642</v>
      </c>
      <c r="M206" s="55">
        <f>VLOOKUP(Table1[[#This Row],[SEG KEY]],'29Dec24_TY  '!$A$1:$M$786,12,FALSE)</f>
        <v>5.6488295913731654E-2</v>
      </c>
      <c r="N206" s="55">
        <f>VLOOKUP(Table1[[#This Row],[SEG KEY LY]],'29Dec24_LY'!$A$1:$M$784,12,FALSE)</f>
        <v>8.2060994590158198E-2</v>
      </c>
      <c r="O206" s="29">
        <f>IFERROR(VLOOKUP(Table1[[#This Row],[SEG KEY LY]],'LY AVG FARE ACT'!$A$1:$G$5000,5,FALSE),0)</f>
        <v>5776</v>
      </c>
      <c r="P206" s="29">
        <f>IFERROR(VLOOKUP(Table1[[#This Row],[SEG KEY LY]],'LY AVG FARE ACT'!$A$1:$F$5000,6,FALSE),0)</f>
        <v>898981.81952278421</v>
      </c>
      <c r="Q206" s="29">
        <f>IFERROR(VLOOKUP(Table1[[#This Row],[SEG KEY LY]],'LY AVG FARE ACT'!$A$1:$G$5000,7,FALSE),0)</f>
        <v>155.64089673178398</v>
      </c>
      <c r="R206" s="47">
        <f>VLOOKUP(Table1[[#This Row],[SEG KEY]],'29Dec24_TY  '!$A$1:$M$786,13,FALSE)</f>
        <v>87.500370370370334</v>
      </c>
      <c r="S206" s="47">
        <f>VLOOKUP(Table1[[#This Row],[SEG KEY LY]],'29Dec24_LY'!$A$1:$M$784,13,FALSE)</f>
        <v>127.11248062015505</v>
      </c>
      <c r="T206" s="29">
        <f>VLOOKUP(Table1[[#This Row],[SEG KEY]],'22Dec24_TY '!$A$1:$M$786,13,FALSE)</f>
        <v>85.230286624203785</v>
      </c>
      <c r="U206" s="29">
        <f>VLOOKUP(Table1[[#This Row],[SEG KEY LY]],'22Dec24_LY '!$A$2:$M$784,13,FALSE)</f>
        <v>125.30437768240343</v>
      </c>
      <c r="V206" s="29">
        <f>VLOOKUP(Table1[[#This Row],[SEG KEY]],'15Dec24_TY'!$A$1:$M$786,13,FALSE)</f>
        <v>85.71922178988325</v>
      </c>
      <c r="W206" s="29">
        <f>VLOOKUP(Table1[[#This Row],[SEG KEY LY]],'15Dec24_LY'!$A$1:$M$784,13,FALSE)</f>
        <v>125.46509174311926</v>
      </c>
      <c r="X206" s="29">
        <f>VLOOKUP(Table1[[#This Row],[SEG KEY]],'08Dec24_TY'!$A$1:$M$786,13,FALSE)</f>
        <v>88.354507772020739</v>
      </c>
      <c r="Y206" s="29">
        <f>VLOOKUP(Table1[[#This Row],[SEG KEY LY]],'08Dec24_LY'!$A$1:$M$784,13,FALSE)</f>
        <v>130.2277297297297</v>
      </c>
      <c r="Z206" s="29">
        <f>VLOOKUP(Table1[[#This Row],[SEG KEY]],'01Dec24_TY'!$A$1:$M$786,13,FALSE)</f>
        <v>90.378362573099395</v>
      </c>
      <c r="AA206" s="29">
        <f>VLOOKUP(Table1[[#This Row],[SEG KEY LY]],'01Dec24_LY'!$A$1:$M$784,13,FALSE)</f>
        <v>133.59699421965314</v>
      </c>
      <c r="AB206" s="29">
        <f>VLOOKUP(Table1[[#This Row],[SEG KEY]],'24Nov24_TY'!$A$1:$M$786,13,FALSE)</f>
        <v>92.46677419354836</v>
      </c>
      <c r="AC206" s="29">
        <f>VLOOKUP(Table1[[#This Row],[SEG KEY LY]],'24Nov24_LY'!$A$1:$M$784,13,FALSE)</f>
        <v>131.17599999999996</v>
      </c>
      <c r="AD206" s="29">
        <f>VLOOKUP(Table1[[#This Row],[SEG KEY]],'17Nov24_TY'!$A$1:$M$786,13,FALSE)</f>
        <v>93.216690647481997</v>
      </c>
      <c r="AE206" s="29">
        <f>VLOOKUP(Table1[[#This Row],[SEG KEY LY]],'17Nov24_LY'!$A$1:$M$784,13,FALSE)</f>
        <v>127.43527397260273</v>
      </c>
      <c r="AF206" s="29">
        <f>VLOOKUP(Table1[[#This Row],[SEG KEY]],'10Nov24_TY   '!$A$1:$M$786,13,FALSE)</f>
        <v>98.229586776859449</v>
      </c>
      <c r="AG206" s="29">
        <f>VLOOKUP(Table1[[#This Row],[SEG KEY LY]],'10Nov24_LY   '!$A$1:$M$784,13,FALSE)</f>
        <v>126.55887096774194</v>
      </c>
      <c r="AH206" s="29">
        <f>IFERROR(VLOOKUP(Table1[[#This Row],[SEG KEY]],'03Nov24_TY   '!A334:M1119,13,FALSE),0)</f>
        <v>113.50702127659571</v>
      </c>
      <c r="AI206" s="29">
        <f>IFERROR(VLOOKUP(Table1[[#This Row],[SEG KEY LY]],'03Nov24_LY    '!$A$1:$M$784,13,FALSE),0)</f>
        <v>124.66424778761063</v>
      </c>
      <c r="AJ206" s="47">
        <f>VLOOKUP(Table1[[#This Row],[SEG KEY]],'29Dec24_TY  '!$A$1:$M$786,7,FALSE)</f>
        <v>378</v>
      </c>
      <c r="AK206" s="47">
        <f>VLOOKUP(Table1[[#This Row],[SEG KEY LY]],'29Dec24_LY'!$A$1:$M$784,7,FALSE)</f>
        <v>258</v>
      </c>
      <c r="AL206" s="29">
        <f>VLOOKUP(Table1[[#This Row],[SEG KEY]],'22Dec24_TY '!$A$1:$M$786,7,FALSE)</f>
        <v>314</v>
      </c>
      <c r="AM206" s="29">
        <f>VLOOKUP(Table1[[#This Row],[SEG KEY LY]],'22Dec24_LY '!$A$1:$M$486,7,FALSE)</f>
        <v>233</v>
      </c>
      <c r="AN206" s="29">
        <f>VLOOKUP(Table1[[#This Row],[SEG KEY]],'15Dec24_TY'!$A$1:$M$786,7,FALSE)</f>
        <v>257</v>
      </c>
      <c r="AO206" s="29">
        <f>VLOOKUP(Table1[[#This Row],[SEG KEY LY]],'15Dec24_LY'!$A$1:$M$784,7,FALSE)</f>
        <v>218</v>
      </c>
      <c r="AP206" s="29">
        <f>VLOOKUP(Table1[[#This Row],[SEG KEY]],'08Dec24_TY'!$A$1:$M$786,7,FALSE)</f>
        <v>193</v>
      </c>
      <c r="AQ206" s="29">
        <f>VLOOKUP(Table1[[#This Row],[SEG KEY LY]],'08Dec24_LY'!$A$1:$M$784,7,FALSE)</f>
        <v>185</v>
      </c>
      <c r="AR206" s="29">
        <f>VLOOKUP(Table1[[#This Row],[SEG KEY]],'01Dec24_TY'!$A$1:$M$786,7,FALSE)</f>
        <v>171</v>
      </c>
      <c r="AS206" s="29">
        <f>VLOOKUP(Table1[[#This Row],[SEG KEY LY]],'01Dec24_LY'!$A$1:$M$784,7,FALSE)</f>
        <v>173</v>
      </c>
      <c r="AT206" s="29">
        <f>VLOOKUP(Table1[[#This Row],[SEG KEY]],'24Nov24_TY'!$A$1:$M$786,7,FALSE)</f>
        <v>155</v>
      </c>
      <c r="AU206" s="29">
        <f>VLOOKUP(Table1[[#This Row],[SEG KEY LY]],'24Nov24_LY'!$A$1:$M$784,7,FALSE)</f>
        <v>160</v>
      </c>
      <c r="AV206" s="29">
        <f>VLOOKUP(Table1[[#This Row],[SEG KEY]],'17Nov24_TY'!$A$1:$M$786,7,FALSE)</f>
        <v>139</v>
      </c>
      <c r="AW206" s="29">
        <f>VLOOKUP(Table1[[#This Row],[SEG KEY LY]],'17Nov24_LY'!$A$1:$M$784,7,FALSE)</f>
        <v>146</v>
      </c>
      <c r="AX206" s="29">
        <f>VLOOKUP(Table1[[#This Row],[SEG KEY]],'10Nov24_TY   '!$A$1:$K$786,7,FALSE)</f>
        <v>121</v>
      </c>
      <c r="AY206" s="29">
        <f>VLOOKUP(Table1[[#This Row],[SEG KEY LY]],'10Nov24_LY   '!$A$1:$J$784,7,FALSE)</f>
        <v>124</v>
      </c>
      <c r="AZ206" s="29">
        <f>IFERROR(VLOOKUP(Table1[[#This Row],[SEG KEY]],'03Nov24_TY   '!$A$1:$J$786,7,FALSE),0)</f>
        <v>94</v>
      </c>
      <c r="BA206" s="29">
        <f>IFERROR(VLOOKUP(Table1[[#This Row],[SEG KEY LY]],'03Nov24_LY    '!$A$1:$J$784,7,FALSE),0)</f>
        <v>113</v>
      </c>
    </row>
    <row r="207" spans="1:53" x14ac:dyDescent="0.25">
      <c r="A207" s="52" t="str">
        <f>Table1[[#This Row],[FROM_CITY]]&amp;Table1[[#This Row],[TO_CITY]]&amp;Table1[[#This Row],[Month]]</f>
        <v>CANCMBMar-2025</v>
      </c>
      <c r="B207" s="52" t="str">
        <f>Table1[[#This Row],[FROM_CITY]]&amp;Table1[[#This Row],[TO_CITY]]&amp;Table1[[#This Row],[MonthM_LY]]</f>
        <v>CANCMBMar-2024</v>
      </c>
      <c r="C207" s="44" t="s">
        <v>200</v>
      </c>
      <c r="D207" s="2">
        <v>2025</v>
      </c>
      <c r="E207" s="2" t="s">
        <v>199</v>
      </c>
      <c r="F207" t="s">
        <v>17</v>
      </c>
      <c r="G207" s="2" t="s">
        <v>10</v>
      </c>
      <c r="H207" t="s">
        <v>13</v>
      </c>
      <c r="I207">
        <v>10</v>
      </c>
      <c r="J207">
        <v>2209.5699999999997</v>
      </c>
      <c r="K207" s="29">
        <f>VLOOKUP(Table1[[#This Row],[SEG KEY]],'29Dec24_TY  '!$A$1:$M$786,11,FALSE)</f>
        <v>39830</v>
      </c>
      <c r="L207" s="29">
        <f>VLOOKUP(Table1[[#This Row],[SEG KEY LY]],'29Dec24_LY'!$A$1:$M$784,11,FALSE)</f>
        <v>67711</v>
      </c>
      <c r="M207" s="55">
        <f>VLOOKUP(Table1[[#This Row],[SEG KEY]],'29Dec24_TY  '!$A$1:$M$786,12,FALSE)</f>
        <v>5.547501883002761E-2</v>
      </c>
      <c r="N207" s="55">
        <f>VLOOKUP(Table1[[#This Row],[SEG KEY LY]],'29Dec24_LY'!$A$1:$M$784,12,FALSE)</f>
        <v>7.5870685708378266E-2</v>
      </c>
      <c r="O207" s="29">
        <f>IFERROR(VLOOKUP(Table1[[#This Row],[SEG KEY LY]],'LY AVG FARE ACT'!$A$1:$G$5000,5,FALSE),0)</f>
        <v>1348</v>
      </c>
      <c r="P207" s="29">
        <f>IFERROR(VLOOKUP(Table1[[#This Row],[SEG KEY LY]],'LY AVG FARE ACT'!$A$1:$F$5000,6,FALSE),0)</f>
        <v>371339.67094170407</v>
      </c>
      <c r="Q207" s="29">
        <f>IFERROR(VLOOKUP(Table1[[#This Row],[SEG KEY LY]],'LY AVG FARE ACT'!$A$1:$G$5000,7,FALSE),0)</f>
        <v>275.47453333954309</v>
      </c>
      <c r="R207" s="47">
        <f>VLOOKUP(Table1[[#This Row],[SEG KEY]],'29Dec24_TY  '!$A$1:$M$786,13,FALSE)</f>
        <v>220.95699999999997</v>
      </c>
      <c r="S207" s="47">
        <f>VLOOKUP(Table1[[#This Row],[SEG KEY LY]],'29Dec24_LY'!$A$1:$M$784,13,FALSE)</f>
        <v>302.19294117647064</v>
      </c>
      <c r="T207" s="29">
        <f>VLOOKUP(Table1[[#This Row],[SEG KEY]],'22Dec24_TY '!$A$1:$M$786,13,FALSE)</f>
        <v>237.24333333333331</v>
      </c>
      <c r="U207" s="29">
        <f>VLOOKUP(Table1[[#This Row],[SEG KEY LY]],'22Dec24_LY '!$A$2:$M$784,13,FALSE)</f>
        <v>259.20888888888885</v>
      </c>
      <c r="V207" s="29">
        <f>VLOOKUP(Table1[[#This Row],[SEG KEY]],'15Dec24_TY'!$A$1:$M$786,13,FALSE)</f>
        <v>237.24333333333331</v>
      </c>
      <c r="W207" s="29">
        <f>VLOOKUP(Table1[[#This Row],[SEG KEY LY]],'15Dec24_LY'!$A$1:$M$784,13,FALSE)</f>
        <v>241.51399999999998</v>
      </c>
      <c r="X207" s="29">
        <f>VLOOKUP(Table1[[#This Row],[SEG KEY]],'08Dec24_TY'!$A$1:$M$786,13,FALSE)</f>
        <v>237.24333333333331</v>
      </c>
      <c r="Y207" s="29">
        <f>VLOOKUP(Table1[[#This Row],[SEG KEY LY]],'08Dec24_LY'!$A$1:$M$784,13,FALSE)</f>
        <v>241.51399999999998</v>
      </c>
      <c r="Z207" s="29">
        <f>VLOOKUP(Table1[[#This Row],[SEG KEY]],'01Dec24_TY'!$A$1:$M$786,13,FALSE)</f>
        <v>237.24333333333331</v>
      </c>
      <c r="AA207" s="29">
        <f>VLOOKUP(Table1[[#This Row],[SEG KEY LY]],'01Dec24_LY'!$A$1:$M$784,13,FALSE)</f>
        <v>241.51399999999998</v>
      </c>
      <c r="AB207" s="29">
        <f>VLOOKUP(Table1[[#This Row],[SEG KEY]],'24Nov24_TY'!$A$1:$M$786,13,FALSE)</f>
        <v>236.46499999999997</v>
      </c>
      <c r="AC207" s="29">
        <f>VLOOKUP(Table1[[#This Row],[SEG KEY LY]],'24Nov24_LY'!$A$1:$M$784,13,FALSE)</f>
        <v>225.11333333333334</v>
      </c>
      <c r="AD207" s="29">
        <f>VLOOKUP(Table1[[#This Row],[SEG KEY]],'17Nov24_TY'!$A$1:$M$786,13,FALSE)</f>
        <v>236.46499999999997</v>
      </c>
      <c r="AE207" s="29">
        <f>VLOOKUP(Table1[[#This Row],[SEG KEY LY]],'17Nov24_LY'!$A$1:$M$784,13,FALSE)</f>
        <v>225.11333333333334</v>
      </c>
      <c r="AF207" s="29">
        <f>VLOOKUP(Table1[[#This Row],[SEG KEY]],'10Nov24_TY   '!$A$1:$M$786,13,FALSE)</f>
        <v>236.46499999999997</v>
      </c>
      <c r="AG207" s="29">
        <f>VLOOKUP(Table1[[#This Row],[SEG KEY LY]],'10Nov24_LY   '!$A$1:$M$784,13,FALSE)</f>
        <v>255.185</v>
      </c>
      <c r="AH207" s="29">
        <f>IFERROR(VLOOKUP(Table1[[#This Row],[SEG KEY]],'03Nov24_TY   '!A335:M1120,13,FALSE),0)</f>
        <v>0</v>
      </c>
      <c r="AI207" s="29">
        <f>IFERROR(VLOOKUP(Table1[[#This Row],[SEG KEY LY]],'03Nov24_LY    '!$A$1:$M$784,13,FALSE),0)</f>
        <v>255.185</v>
      </c>
      <c r="AJ207" s="47">
        <f>VLOOKUP(Table1[[#This Row],[SEG KEY]],'29Dec24_TY  '!$A$1:$M$786,7,FALSE)</f>
        <v>10</v>
      </c>
      <c r="AK207" s="47">
        <f>VLOOKUP(Table1[[#This Row],[SEG KEY LY]],'29Dec24_LY'!$A$1:$M$784,7,FALSE)</f>
        <v>17</v>
      </c>
      <c r="AL207" s="29">
        <f>VLOOKUP(Table1[[#This Row],[SEG KEY]],'22Dec24_TY '!$A$1:$M$786,7,FALSE)</f>
        <v>3</v>
      </c>
      <c r="AM207" s="29">
        <f>VLOOKUP(Table1[[#This Row],[SEG KEY LY]],'22Dec24_LY '!$A$1:$M$486,7,FALSE)</f>
        <v>9</v>
      </c>
      <c r="AN207" s="29">
        <f>VLOOKUP(Table1[[#This Row],[SEG KEY]],'15Dec24_TY'!$A$1:$M$786,7,FALSE)</f>
        <v>3</v>
      </c>
      <c r="AO207" s="29">
        <f>VLOOKUP(Table1[[#This Row],[SEG KEY LY]],'15Dec24_LY'!$A$1:$M$784,7,FALSE)</f>
        <v>5</v>
      </c>
      <c r="AP207" s="29">
        <f>VLOOKUP(Table1[[#This Row],[SEG KEY]],'08Dec24_TY'!$A$1:$M$786,7,FALSE)</f>
        <v>3</v>
      </c>
      <c r="AQ207" s="29">
        <f>VLOOKUP(Table1[[#This Row],[SEG KEY LY]],'08Dec24_LY'!$A$1:$M$784,7,FALSE)</f>
        <v>5</v>
      </c>
      <c r="AR207" s="29">
        <f>VLOOKUP(Table1[[#This Row],[SEG KEY]],'01Dec24_TY'!$A$1:$M$786,7,FALSE)</f>
        <v>3</v>
      </c>
      <c r="AS207" s="29">
        <f>VLOOKUP(Table1[[#This Row],[SEG KEY LY]],'01Dec24_LY'!$A$1:$M$784,7,FALSE)</f>
        <v>5</v>
      </c>
      <c r="AT207" s="29">
        <f>VLOOKUP(Table1[[#This Row],[SEG KEY]],'24Nov24_TY'!$A$1:$M$786,7,FALSE)</f>
        <v>2</v>
      </c>
      <c r="AU207" s="29">
        <f>VLOOKUP(Table1[[#This Row],[SEG KEY LY]],'24Nov24_LY'!$A$1:$M$784,7,FALSE)</f>
        <v>3</v>
      </c>
      <c r="AV207" s="29">
        <f>VLOOKUP(Table1[[#This Row],[SEG KEY]],'17Nov24_TY'!$A$1:$M$786,7,FALSE)</f>
        <v>2</v>
      </c>
      <c r="AW207" s="29">
        <f>VLOOKUP(Table1[[#This Row],[SEG KEY LY]],'17Nov24_LY'!$A$1:$M$784,7,FALSE)</f>
        <v>3</v>
      </c>
      <c r="AX207" s="29">
        <f>VLOOKUP(Table1[[#This Row],[SEG KEY]],'10Nov24_TY   '!$A$1:$K$786,7,FALSE)</f>
        <v>2</v>
      </c>
      <c r="AY207" s="29">
        <f>VLOOKUP(Table1[[#This Row],[SEG KEY LY]],'10Nov24_LY   '!$A$1:$J$784,7,FALSE)</f>
        <v>2</v>
      </c>
      <c r="AZ207" s="29">
        <f>IFERROR(VLOOKUP(Table1[[#This Row],[SEG KEY]],'03Nov24_TY   '!$A$1:$J$786,7,FALSE),0)</f>
        <v>0</v>
      </c>
      <c r="BA207" s="29">
        <f>IFERROR(VLOOKUP(Table1[[#This Row],[SEG KEY LY]],'03Nov24_LY    '!$A$1:$J$784,7,FALSE),0)</f>
        <v>2</v>
      </c>
    </row>
    <row r="208" spans="1:53" x14ac:dyDescent="0.25">
      <c r="A208" s="52" t="str">
        <f>Table1[[#This Row],[FROM_CITY]]&amp;Table1[[#This Row],[TO_CITY]]&amp;Table1[[#This Row],[Month]]</f>
        <v>CDGCMBMar-2025</v>
      </c>
      <c r="B208" s="56" t="str">
        <f>Table1[[#This Row],[FROM_CITY]]&amp;Table1[[#This Row],[TO_CITY]]&amp;Table1[[#This Row],[MonthM_LY]]</f>
        <v>CDGCMBMar-2024</v>
      </c>
      <c r="C208" s="44" t="s">
        <v>200</v>
      </c>
      <c r="D208" s="2">
        <v>2025</v>
      </c>
      <c r="E208" s="2" t="s">
        <v>199</v>
      </c>
      <c r="F208" t="s">
        <v>18</v>
      </c>
      <c r="G208" s="2" t="s">
        <v>10</v>
      </c>
      <c r="H208" t="s">
        <v>19</v>
      </c>
      <c r="I208">
        <v>507</v>
      </c>
      <c r="J208">
        <v>265811.47000000003</v>
      </c>
      <c r="K208" s="29">
        <f>VLOOKUP(Table1[[#This Row],[SEG KEY]],'29Dec24_TY  '!$A$1:$M$786,11,FALSE)</f>
        <v>4314063</v>
      </c>
      <c r="L208" s="29">
        <f>VLOOKUP(Table1[[#This Row],[SEG KEY LY]],'29Dec24_LY'!$A$1:$M$784,11,FALSE)</f>
        <v>5488305</v>
      </c>
      <c r="M208" s="55">
        <f>VLOOKUP(Table1[[#This Row],[SEG KEY]],'29Dec24_TY  '!$A$1:$M$786,12,FALSE)</f>
        <v>6.1615110859530801E-2</v>
      </c>
      <c r="N208" s="55">
        <f>VLOOKUP(Table1[[#This Row],[SEG KEY LY]],'29Dec24_LY'!$A$1:$M$784,12,FALSE)</f>
        <v>4.9524066173436042E-2</v>
      </c>
      <c r="O208" s="29">
        <f>IFERROR(VLOOKUP(Table1[[#This Row],[SEG KEY LY]],'LY AVG FARE ACT'!$A$1:$G$5000,5,FALSE),0)</f>
        <v>2928</v>
      </c>
      <c r="P208" s="29">
        <f>IFERROR(VLOOKUP(Table1[[#This Row],[SEG KEY LY]],'LY AVG FARE ACT'!$A$1:$F$5000,6,FALSE),0)</f>
        <v>1227439.3223438642</v>
      </c>
      <c r="Q208" s="29">
        <f>IFERROR(VLOOKUP(Table1[[#This Row],[SEG KEY LY]],'LY AVG FARE ACT'!$A$1:$G$5000,7,FALSE),0)</f>
        <v>419.20741883328697</v>
      </c>
      <c r="R208" s="47">
        <f>VLOOKUP(Table1[[#This Row],[SEG KEY]],'29Dec24_TY  '!$A$1:$M$786,13,FALSE)</f>
        <v>524.28297830374754</v>
      </c>
      <c r="S208" s="47">
        <f>VLOOKUP(Table1[[#This Row],[SEG KEY LY]],'29Dec24_LY'!$A$1:$M$784,13,FALSE)</f>
        <v>421.40027906976724</v>
      </c>
      <c r="T208" s="29">
        <f>VLOOKUP(Table1[[#This Row],[SEG KEY]],'22Dec24_TY '!$A$1:$M$786,13,FALSE)</f>
        <v>521.19454926624735</v>
      </c>
      <c r="U208" s="29">
        <f>VLOOKUP(Table1[[#This Row],[SEG KEY LY]],'22Dec24_LY '!$A$2:$M$784,13,FALSE)</f>
        <v>420.48609105180526</v>
      </c>
      <c r="V208" s="29">
        <f>VLOOKUP(Table1[[#This Row],[SEG KEY]],'15Dec24_TY'!$A$1:$M$786,13,FALSE)</f>
        <v>527.62577878103821</v>
      </c>
      <c r="W208" s="29">
        <f>VLOOKUP(Table1[[#This Row],[SEG KEY LY]],'15Dec24_LY'!$A$1:$M$784,13,FALSE)</f>
        <v>418.48819354838707</v>
      </c>
      <c r="X208" s="29">
        <f>VLOOKUP(Table1[[#This Row],[SEG KEY]],'08Dec24_TY'!$A$1:$M$786,13,FALSE)</f>
        <v>561.23949295774628</v>
      </c>
      <c r="Y208" s="29">
        <f>VLOOKUP(Table1[[#This Row],[SEG KEY LY]],'08Dec24_LY'!$A$1:$M$784,13,FALSE)</f>
        <v>413.81418426103653</v>
      </c>
      <c r="Z208" s="29">
        <f>VLOOKUP(Table1[[#This Row],[SEG KEY]],'01Dec24_TY'!$A$1:$M$786,13,FALSE)</f>
        <v>571.01347432024147</v>
      </c>
      <c r="AA208" s="29">
        <f>VLOOKUP(Table1[[#This Row],[SEG KEY LY]],'01Dec24_LY'!$A$1:$M$784,13,FALSE)</f>
        <v>407.28829004328998</v>
      </c>
      <c r="AB208" s="29">
        <f>VLOOKUP(Table1[[#This Row],[SEG KEY]],'24Nov24_TY'!$A$1:$M$786,13,FALSE)</f>
        <v>595.66540636042373</v>
      </c>
      <c r="AC208" s="29">
        <f>VLOOKUP(Table1[[#This Row],[SEG KEY LY]],'24Nov24_LY'!$A$1:$M$784,13,FALSE)</f>
        <v>409.73718498659525</v>
      </c>
      <c r="AD208" s="29">
        <f>VLOOKUP(Table1[[#This Row],[SEG KEY]],'17Nov24_TY'!$A$1:$M$786,13,FALSE)</f>
        <v>609.61122605363948</v>
      </c>
      <c r="AE208" s="29">
        <f>VLOOKUP(Table1[[#This Row],[SEG KEY LY]],'17Nov24_LY'!$A$1:$M$784,13,FALSE)</f>
        <v>404.22417391304361</v>
      </c>
      <c r="AF208" s="29">
        <f>VLOOKUP(Table1[[#This Row],[SEG KEY]],'10Nov24_TY   '!$A$1:$M$786,13,FALSE)</f>
        <v>639.31784753363206</v>
      </c>
      <c r="AG208" s="29">
        <f>VLOOKUP(Table1[[#This Row],[SEG KEY LY]],'10Nov24_LY   '!$A$1:$M$784,13,FALSE)</f>
        <v>406.51553398058275</v>
      </c>
      <c r="AH208" s="29">
        <f>IFERROR(VLOOKUP(Table1[[#This Row],[SEG KEY]],'03Nov24_TY   '!A336:M1121,13,FALSE),0)</f>
        <v>649.77349753694591</v>
      </c>
      <c r="AI208" s="29">
        <f>IFERROR(VLOOKUP(Table1[[#This Row],[SEG KEY LY]],'03Nov24_LY    '!$A$1:$M$784,13,FALSE),0)</f>
        <v>405.93985611510811</v>
      </c>
      <c r="AJ208" s="47">
        <f>VLOOKUP(Table1[[#This Row],[SEG KEY]],'29Dec24_TY  '!$A$1:$M$786,7,FALSE)</f>
        <v>507</v>
      </c>
      <c r="AK208" s="47">
        <f>VLOOKUP(Table1[[#This Row],[SEG KEY LY]],'29Dec24_LY'!$A$1:$M$784,7,FALSE)</f>
        <v>645</v>
      </c>
      <c r="AL208" s="29">
        <f>VLOOKUP(Table1[[#This Row],[SEG KEY]],'22Dec24_TY '!$A$1:$M$786,7,FALSE)</f>
        <v>477</v>
      </c>
      <c r="AM208" s="29">
        <f>VLOOKUP(Table1[[#This Row],[SEG KEY LY]],'22Dec24_LY '!$A$1:$M$486,7,FALSE)</f>
        <v>637</v>
      </c>
      <c r="AN208" s="29">
        <f>VLOOKUP(Table1[[#This Row],[SEG KEY]],'15Dec24_TY'!$A$1:$M$786,7,FALSE)</f>
        <v>443</v>
      </c>
      <c r="AO208" s="29">
        <f>VLOOKUP(Table1[[#This Row],[SEG KEY LY]],'15Dec24_LY'!$A$1:$M$784,7,FALSE)</f>
        <v>620</v>
      </c>
      <c r="AP208" s="29">
        <f>VLOOKUP(Table1[[#This Row],[SEG KEY]],'08Dec24_TY'!$A$1:$M$786,7,FALSE)</f>
        <v>355</v>
      </c>
      <c r="AQ208" s="29">
        <f>VLOOKUP(Table1[[#This Row],[SEG KEY LY]],'08Dec24_LY'!$A$1:$M$784,7,FALSE)</f>
        <v>521</v>
      </c>
      <c r="AR208" s="29">
        <f>VLOOKUP(Table1[[#This Row],[SEG KEY]],'01Dec24_TY'!$A$1:$M$786,7,FALSE)</f>
        <v>331</v>
      </c>
      <c r="AS208" s="29">
        <f>VLOOKUP(Table1[[#This Row],[SEG KEY LY]],'01Dec24_LY'!$A$1:$M$784,7,FALSE)</f>
        <v>462</v>
      </c>
      <c r="AT208" s="29">
        <f>VLOOKUP(Table1[[#This Row],[SEG KEY]],'24Nov24_TY'!$A$1:$M$786,7,FALSE)</f>
        <v>283</v>
      </c>
      <c r="AU208" s="29">
        <f>VLOOKUP(Table1[[#This Row],[SEG KEY LY]],'24Nov24_LY'!$A$1:$M$784,7,FALSE)</f>
        <v>373</v>
      </c>
      <c r="AV208" s="29">
        <f>VLOOKUP(Table1[[#This Row],[SEG KEY]],'17Nov24_TY'!$A$1:$M$786,7,FALSE)</f>
        <v>261</v>
      </c>
      <c r="AW208" s="29">
        <f>VLOOKUP(Table1[[#This Row],[SEG KEY LY]],'17Nov24_LY'!$A$1:$M$784,7,FALSE)</f>
        <v>345</v>
      </c>
      <c r="AX208" s="29">
        <f>VLOOKUP(Table1[[#This Row],[SEG KEY]],'10Nov24_TY   '!$A$1:$K$786,7,FALSE)</f>
        <v>223</v>
      </c>
      <c r="AY208" s="29">
        <f>VLOOKUP(Table1[[#This Row],[SEG KEY LY]],'10Nov24_LY   '!$A$1:$J$784,7,FALSE)</f>
        <v>309</v>
      </c>
      <c r="AZ208" s="29">
        <f>IFERROR(VLOOKUP(Table1[[#This Row],[SEG KEY]],'03Nov24_TY   '!$A$1:$J$786,7,FALSE),0)</f>
        <v>203</v>
      </c>
      <c r="BA208" s="29">
        <f>IFERROR(VLOOKUP(Table1[[#This Row],[SEG KEY LY]],'03Nov24_LY    '!$A$1:$J$784,7,FALSE),0)</f>
        <v>278</v>
      </c>
    </row>
    <row r="209" spans="1:53" x14ac:dyDescent="0.25">
      <c r="A209" s="52" t="str">
        <f>Table1[[#This Row],[FROM_CITY]]&amp;Table1[[#This Row],[TO_CITY]]&amp;Table1[[#This Row],[Month]]</f>
        <v>CGKCMBMar-2025</v>
      </c>
      <c r="B209" s="56" t="str">
        <f>Table1[[#This Row],[FROM_CITY]]&amp;Table1[[#This Row],[TO_CITY]]&amp;Table1[[#This Row],[MonthM_LY]]</f>
        <v>CGKCMBMar-2024</v>
      </c>
      <c r="C209" s="44" t="s">
        <v>200</v>
      </c>
      <c r="D209" s="2">
        <v>2025</v>
      </c>
      <c r="E209" s="2" t="s">
        <v>199</v>
      </c>
      <c r="F209" t="s">
        <v>20</v>
      </c>
      <c r="G209" s="2" t="s">
        <v>10</v>
      </c>
      <c r="H209" t="s">
        <v>13</v>
      </c>
      <c r="I209">
        <v>181</v>
      </c>
      <c r="J209">
        <v>29345.539999999994</v>
      </c>
      <c r="K209" s="29">
        <f>VLOOKUP(Table1[[#This Row],[SEG KEY]],'29Dec24_TY  '!$A$1:$M$786,11,FALSE)</f>
        <v>600558</v>
      </c>
      <c r="L209" s="29">
        <f>VLOOKUP(Table1[[#This Row],[SEG KEY LY]],'29Dec24_LY'!$A$1:$M$784,11,FALSE)</f>
        <v>374934</v>
      </c>
      <c r="M209" s="55">
        <f>VLOOKUP(Table1[[#This Row],[SEG KEY]],'29Dec24_TY  '!$A$1:$M$786,12,FALSE)</f>
        <v>4.8863790008625299E-2</v>
      </c>
      <c r="N209" s="55">
        <f>VLOOKUP(Table1[[#This Row],[SEG KEY LY]],'29Dec24_LY'!$A$1:$M$784,12,FALSE)</f>
        <v>5.9925773602820739E-2</v>
      </c>
      <c r="O209" s="29">
        <f>IFERROR(VLOOKUP(Table1[[#This Row],[SEG KEY LY]],'LY AVG FARE ACT'!$A$1:$G$5000,5,FALSE),0)</f>
        <v>2600</v>
      </c>
      <c r="P209" s="29">
        <f>IFERROR(VLOOKUP(Table1[[#This Row],[SEG KEY LY]],'LY AVG FARE ACT'!$A$1:$F$5000,6,FALSE),0)</f>
        <v>553985.68691384129</v>
      </c>
      <c r="Q209" s="29">
        <f>IFERROR(VLOOKUP(Table1[[#This Row],[SEG KEY LY]],'LY AVG FARE ACT'!$A$1:$G$5000,7,FALSE),0)</f>
        <v>213.07141804378512</v>
      </c>
      <c r="R209" s="47">
        <f>VLOOKUP(Table1[[#This Row],[SEG KEY]],'29Dec24_TY  '!$A$1:$M$786,13,FALSE)</f>
        <v>162.13005524861876</v>
      </c>
      <c r="S209" s="47">
        <f>VLOOKUP(Table1[[#This Row],[SEG KEY LY]],'29Dec24_LY'!$A$1:$M$784,13,FALSE)</f>
        <v>198.83371681415923</v>
      </c>
      <c r="T209" s="29">
        <f>VLOOKUP(Table1[[#This Row],[SEG KEY]],'22Dec24_TY '!$A$1:$M$786,13,FALSE)</f>
        <v>165.45822368421045</v>
      </c>
      <c r="U209" s="29">
        <f>VLOOKUP(Table1[[#This Row],[SEG KEY LY]],'22Dec24_LY '!$A$2:$M$784,13,FALSE)</f>
        <v>209.64560439560435</v>
      </c>
      <c r="V209" s="29">
        <f>VLOOKUP(Table1[[#This Row],[SEG KEY]],'15Dec24_TY'!$A$1:$M$786,13,FALSE)</f>
        <v>168.38452554744521</v>
      </c>
      <c r="W209" s="29">
        <f>VLOOKUP(Table1[[#This Row],[SEG KEY LY]],'15Dec24_LY'!$A$1:$M$784,13,FALSE)</f>
        <v>200.96262500000006</v>
      </c>
      <c r="X209" s="29">
        <f>VLOOKUP(Table1[[#This Row],[SEG KEY]],'08Dec24_TY'!$A$1:$M$786,13,FALSE)</f>
        <v>168.23307692307685</v>
      </c>
      <c r="Y209" s="29">
        <f>VLOOKUP(Table1[[#This Row],[SEG KEY LY]],'08Dec24_LY'!$A$1:$M$784,13,FALSE)</f>
        <v>201.75463768115947</v>
      </c>
      <c r="Z209" s="29">
        <f>VLOOKUP(Table1[[#This Row],[SEG KEY]],'01Dec24_TY'!$A$1:$M$786,13,FALSE)</f>
        <v>170.27223140495866</v>
      </c>
      <c r="AA209" s="29">
        <f>VLOOKUP(Table1[[#This Row],[SEG KEY LY]],'01Dec24_LY'!$A$1:$M$784,13,FALSE)</f>
        <v>214.81196428571428</v>
      </c>
      <c r="AB209" s="29">
        <f>VLOOKUP(Table1[[#This Row],[SEG KEY]],'24Nov24_TY'!$A$1:$M$786,13,FALSE)</f>
        <v>176.20855670103097</v>
      </c>
      <c r="AC209" s="29">
        <f>VLOOKUP(Table1[[#This Row],[SEG KEY LY]],'24Nov24_LY'!$A$1:$M$784,13,FALSE)</f>
        <v>224.97979591836739</v>
      </c>
      <c r="AD209" s="29">
        <f>VLOOKUP(Table1[[#This Row],[SEG KEY]],'17Nov24_TY'!$A$1:$M$786,13,FALSE)</f>
        <v>188.81513888888892</v>
      </c>
      <c r="AE209" s="29">
        <f>VLOOKUP(Table1[[#This Row],[SEG KEY LY]],'17Nov24_LY'!$A$1:$M$784,13,FALSE)</f>
        <v>219.80282608695657</v>
      </c>
      <c r="AF209" s="29">
        <f>VLOOKUP(Table1[[#This Row],[SEG KEY]],'10Nov24_TY   '!$A$1:$M$786,13,FALSE)</f>
        <v>191.11349206349209</v>
      </c>
      <c r="AG209" s="29">
        <f>VLOOKUP(Table1[[#This Row],[SEG KEY LY]],'10Nov24_LY   '!$A$1:$M$784,13,FALSE)</f>
        <v>226.48357142857145</v>
      </c>
      <c r="AH209" s="29">
        <f>IFERROR(VLOOKUP(Table1[[#This Row],[SEG KEY]],'03Nov24_TY   '!A337:M1122,13,FALSE),0)</f>
        <v>199.06969230769232</v>
      </c>
      <c r="AI209" s="29">
        <f>IFERROR(VLOOKUP(Table1[[#This Row],[SEG KEY LY]],'03Nov24_LY    '!$A$1:$M$784,13,FALSE),0)</f>
        <v>229.21170731707318</v>
      </c>
      <c r="AJ209" s="47">
        <f>VLOOKUP(Table1[[#This Row],[SEG KEY]],'29Dec24_TY  '!$A$1:$M$786,7,FALSE)</f>
        <v>181</v>
      </c>
      <c r="AK209" s="47">
        <f>VLOOKUP(Table1[[#This Row],[SEG KEY LY]],'29Dec24_LY'!$A$1:$M$784,7,FALSE)</f>
        <v>113</v>
      </c>
      <c r="AL209" s="29">
        <f>VLOOKUP(Table1[[#This Row],[SEG KEY]],'22Dec24_TY '!$A$1:$M$786,7,FALSE)</f>
        <v>152</v>
      </c>
      <c r="AM209" s="29">
        <f>VLOOKUP(Table1[[#This Row],[SEG KEY LY]],'22Dec24_LY '!$A$1:$M$486,7,FALSE)</f>
        <v>91</v>
      </c>
      <c r="AN209" s="29">
        <f>VLOOKUP(Table1[[#This Row],[SEG KEY]],'15Dec24_TY'!$A$1:$M$786,7,FALSE)</f>
        <v>137</v>
      </c>
      <c r="AO209" s="29">
        <f>VLOOKUP(Table1[[#This Row],[SEG KEY LY]],'15Dec24_LY'!$A$1:$M$784,7,FALSE)</f>
        <v>80</v>
      </c>
      <c r="AP209" s="29">
        <f>VLOOKUP(Table1[[#This Row],[SEG KEY]],'08Dec24_TY'!$A$1:$M$786,7,FALSE)</f>
        <v>130</v>
      </c>
      <c r="AQ209" s="29">
        <f>VLOOKUP(Table1[[#This Row],[SEG KEY LY]],'08Dec24_LY'!$A$1:$M$784,7,FALSE)</f>
        <v>69</v>
      </c>
      <c r="AR209" s="29">
        <f>VLOOKUP(Table1[[#This Row],[SEG KEY]],'01Dec24_TY'!$A$1:$M$786,7,FALSE)</f>
        <v>121</v>
      </c>
      <c r="AS209" s="29">
        <f>VLOOKUP(Table1[[#This Row],[SEG KEY LY]],'01Dec24_LY'!$A$1:$M$784,7,FALSE)</f>
        <v>56</v>
      </c>
      <c r="AT209" s="29">
        <f>VLOOKUP(Table1[[#This Row],[SEG KEY]],'24Nov24_TY'!$A$1:$M$786,7,FALSE)</f>
        <v>97</v>
      </c>
      <c r="AU209" s="29">
        <f>VLOOKUP(Table1[[#This Row],[SEG KEY LY]],'24Nov24_LY'!$A$1:$M$784,7,FALSE)</f>
        <v>49</v>
      </c>
      <c r="AV209" s="29">
        <f>VLOOKUP(Table1[[#This Row],[SEG KEY]],'17Nov24_TY'!$A$1:$M$786,7,FALSE)</f>
        <v>72</v>
      </c>
      <c r="AW209" s="29">
        <f>VLOOKUP(Table1[[#This Row],[SEG KEY LY]],'17Nov24_LY'!$A$1:$M$784,7,FALSE)</f>
        <v>46</v>
      </c>
      <c r="AX209" s="29">
        <f>VLOOKUP(Table1[[#This Row],[SEG KEY]],'10Nov24_TY   '!$A$1:$K$786,7,FALSE)</f>
        <v>63</v>
      </c>
      <c r="AY209" s="29">
        <f>VLOOKUP(Table1[[#This Row],[SEG KEY LY]],'10Nov24_LY   '!$A$1:$J$784,7,FALSE)</f>
        <v>42</v>
      </c>
      <c r="AZ209" s="29">
        <f>IFERROR(VLOOKUP(Table1[[#This Row],[SEG KEY]],'03Nov24_TY   '!$A$1:$J$786,7,FALSE),0)</f>
        <v>65</v>
      </c>
      <c r="BA209" s="29">
        <f>IFERROR(VLOOKUP(Table1[[#This Row],[SEG KEY LY]],'03Nov24_LY    '!$A$1:$J$784,7,FALSE),0)</f>
        <v>41</v>
      </c>
    </row>
    <row r="210" spans="1:53" x14ac:dyDescent="0.25">
      <c r="A210" s="53" t="str">
        <f>Table1[[#This Row],[FROM_CITY]]&amp;Table1[[#This Row],[TO_CITY]]&amp;Table1[[#This Row],[Month]]</f>
        <v>CMBAUHMar-2025</v>
      </c>
      <c r="B210" s="56" t="str">
        <f>Table1[[#This Row],[FROM_CITY]]&amp;Table1[[#This Row],[TO_CITY]]&amp;Table1[[#This Row],[MonthM_LY]]</f>
        <v>CMBAUHMar-2024</v>
      </c>
      <c r="C210" s="44" t="s">
        <v>200</v>
      </c>
      <c r="D210" s="2">
        <v>2025</v>
      </c>
      <c r="E210" s="2" t="s">
        <v>199</v>
      </c>
      <c r="F210" t="s">
        <v>10</v>
      </c>
      <c r="G210" s="2" t="s">
        <v>9</v>
      </c>
      <c r="H210" t="s">
        <v>11</v>
      </c>
      <c r="I210">
        <v>227</v>
      </c>
      <c r="J210">
        <v>46615.760000000009</v>
      </c>
      <c r="K210" s="29">
        <f>VLOOKUP(Table1[[#This Row],[SEG KEY]],'29Dec24_TY  '!$A$1:$M$786,11,FALSE)</f>
        <v>759088</v>
      </c>
      <c r="L210" s="29">
        <f>VLOOKUP(Table1[[#This Row],[SEG KEY LY]],'29Dec24_LY'!$A$1:$M$784,11,FALSE)</f>
        <v>779152</v>
      </c>
      <c r="M210" s="55">
        <f>VLOOKUP(Table1[[#This Row],[SEG KEY]],'29Dec24_TY  '!$A$1:$M$786,12,FALSE)</f>
        <v>6.1410218578083188E-2</v>
      </c>
      <c r="N210" s="55">
        <f>VLOOKUP(Table1[[#This Row],[SEG KEY LY]],'29Dec24_LY'!$A$1:$M$784,12,FALSE)</f>
        <v>8.869690381337661E-2</v>
      </c>
      <c r="O210" s="29">
        <f>IFERROR(VLOOKUP(Table1[[#This Row],[SEG KEY LY]],'LY AVG FARE ACT'!$A$1:$G$5000,5,FALSE),0)</f>
        <v>2582</v>
      </c>
      <c r="P210" s="29">
        <f>IFERROR(VLOOKUP(Table1[[#This Row],[SEG KEY LY]],'LY AVG FARE ACT'!$A$1:$F$5000,6,FALSE),0)</f>
        <v>614879.29801537807</v>
      </c>
      <c r="Q210" s="29">
        <f>IFERROR(VLOOKUP(Table1[[#This Row],[SEG KEY LY]],'LY AVG FARE ACT'!$A$1:$G$5000,7,FALSE),0)</f>
        <v>238.14070411130058</v>
      </c>
      <c r="R210" s="47">
        <f>VLOOKUP(Table1[[#This Row],[SEG KEY]],'29Dec24_TY  '!$A$1:$M$786,13,FALSE)</f>
        <v>205.35577092511016</v>
      </c>
      <c r="S210" s="47">
        <f>VLOOKUP(Table1[[#This Row],[SEG KEY LY]],'29Dec24_LY'!$A$1:$M$784,13,FALSE)</f>
        <v>296.60244635193135</v>
      </c>
      <c r="T210" s="29">
        <f>VLOOKUP(Table1[[#This Row],[SEG KEY]],'22Dec24_TY '!$A$1:$M$786,13,FALSE)</f>
        <v>203.77181818181822</v>
      </c>
      <c r="U210" s="29">
        <f>VLOOKUP(Table1[[#This Row],[SEG KEY LY]],'22Dec24_LY '!$A$2:$M$784,13,FALSE)</f>
        <v>297.52930851063826</v>
      </c>
      <c r="V210" s="29">
        <f>VLOOKUP(Table1[[#This Row],[SEG KEY]],'15Dec24_TY'!$A$1:$M$786,13,FALSE)</f>
        <v>197.46144927536238</v>
      </c>
      <c r="W210" s="29">
        <f>VLOOKUP(Table1[[#This Row],[SEG KEY LY]],'15Dec24_LY'!$A$1:$M$784,13,FALSE)</f>
        <v>286.67743055555559</v>
      </c>
      <c r="X210" s="29">
        <f>VLOOKUP(Table1[[#This Row],[SEG KEY]],'08Dec24_TY'!$A$1:$M$786,13,FALSE)</f>
        <v>196.35623762376241</v>
      </c>
      <c r="Y210" s="29">
        <f>VLOOKUP(Table1[[#This Row],[SEG KEY LY]],'08Dec24_LY'!$A$1:$M$784,13,FALSE)</f>
        <v>274.3388429752066</v>
      </c>
      <c r="Z210" s="29">
        <f>VLOOKUP(Table1[[#This Row],[SEG KEY]],'01Dec24_TY'!$A$1:$M$786,13,FALSE)</f>
        <v>191.99861111111116</v>
      </c>
      <c r="AA210" s="29">
        <f>VLOOKUP(Table1[[#This Row],[SEG KEY LY]],'01Dec24_LY'!$A$1:$M$784,13,FALSE)</f>
        <v>270.1854128440367</v>
      </c>
      <c r="AB210" s="29">
        <f>VLOOKUP(Table1[[#This Row],[SEG KEY]],'24Nov24_TY'!$A$1:$M$786,13,FALSE)</f>
        <v>198.0095302013423</v>
      </c>
      <c r="AC210" s="29">
        <f>VLOOKUP(Table1[[#This Row],[SEG KEY LY]],'24Nov24_LY'!$A$1:$M$784,13,FALSE)</f>
        <v>278.02534883720932</v>
      </c>
      <c r="AD210" s="29">
        <f>VLOOKUP(Table1[[#This Row],[SEG KEY]],'17Nov24_TY'!$A$1:$M$786,13,FALSE)</f>
        <v>205.73942857142853</v>
      </c>
      <c r="AE210" s="29">
        <f>VLOOKUP(Table1[[#This Row],[SEG KEY LY]],'17Nov24_LY'!$A$1:$M$784,13,FALSE)</f>
        <v>277.5219402985075</v>
      </c>
      <c r="AF210" s="29">
        <f>VLOOKUP(Table1[[#This Row],[SEG KEY]],'10Nov24_TY   '!$A$1:$M$786,13,FALSE)</f>
        <v>215.13877777777776</v>
      </c>
      <c r="AG210" s="29">
        <f>VLOOKUP(Table1[[#This Row],[SEG KEY LY]],'10Nov24_LY   '!$A$1:$M$784,13,FALSE)</f>
        <v>272.24519999999995</v>
      </c>
      <c r="AH210" s="29">
        <f>IFERROR(VLOOKUP(Table1[[#This Row],[SEG KEY]],'03Nov24_TY   '!A338:M1123,13,FALSE),0)</f>
        <v>247.49095238095239</v>
      </c>
      <c r="AI210" s="29">
        <f>IFERROR(VLOOKUP(Table1[[#This Row],[SEG KEY LY]],'03Nov24_LY    '!$A$1:$M$784,13,FALSE),0)</f>
        <v>272.40333333333331</v>
      </c>
      <c r="AJ210" s="47">
        <f>VLOOKUP(Table1[[#This Row],[SEG KEY]],'29Dec24_TY  '!$A$1:$M$786,7,FALSE)</f>
        <v>227</v>
      </c>
      <c r="AK210" s="47">
        <f>VLOOKUP(Table1[[#This Row],[SEG KEY LY]],'29Dec24_LY'!$A$1:$M$784,7,FALSE)</f>
        <v>233</v>
      </c>
      <c r="AL210" s="29">
        <f>VLOOKUP(Table1[[#This Row],[SEG KEY]],'22Dec24_TY '!$A$1:$M$786,7,FALSE)</f>
        <v>220</v>
      </c>
      <c r="AM210" s="29">
        <f>VLOOKUP(Table1[[#This Row],[SEG KEY LY]],'22Dec24_LY '!$A$1:$M$486,7,FALSE)</f>
        <v>188</v>
      </c>
      <c r="AN210" s="29">
        <f>VLOOKUP(Table1[[#This Row],[SEG KEY]],'15Dec24_TY'!$A$1:$M$786,7,FALSE)</f>
        <v>207</v>
      </c>
      <c r="AO210" s="29">
        <f>VLOOKUP(Table1[[#This Row],[SEG KEY LY]],'15Dec24_LY'!$A$1:$M$784,7,FALSE)</f>
        <v>144</v>
      </c>
      <c r="AP210" s="29">
        <f>VLOOKUP(Table1[[#This Row],[SEG KEY]],'08Dec24_TY'!$A$1:$M$786,7,FALSE)</f>
        <v>202</v>
      </c>
      <c r="AQ210" s="29">
        <f>VLOOKUP(Table1[[#This Row],[SEG KEY LY]],'08Dec24_LY'!$A$1:$M$784,7,FALSE)</f>
        <v>121</v>
      </c>
      <c r="AR210" s="29">
        <f>VLOOKUP(Table1[[#This Row],[SEG KEY]],'01Dec24_TY'!$A$1:$M$786,7,FALSE)</f>
        <v>180</v>
      </c>
      <c r="AS210" s="29">
        <f>VLOOKUP(Table1[[#This Row],[SEG KEY LY]],'01Dec24_LY'!$A$1:$M$784,7,FALSE)</f>
        <v>109</v>
      </c>
      <c r="AT210" s="29">
        <f>VLOOKUP(Table1[[#This Row],[SEG KEY]],'24Nov24_TY'!$A$1:$M$786,7,FALSE)</f>
        <v>149</v>
      </c>
      <c r="AU210" s="29">
        <f>VLOOKUP(Table1[[#This Row],[SEG KEY LY]],'24Nov24_LY'!$A$1:$M$784,7,FALSE)</f>
        <v>86</v>
      </c>
      <c r="AV210" s="29">
        <f>VLOOKUP(Table1[[#This Row],[SEG KEY]],'17Nov24_TY'!$A$1:$M$786,7,FALSE)</f>
        <v>105</v>
      </c>
      <c r="AW210" s="29">
        <f>VLOOKUP(Table1[[#This Row],[SEG KEY LY]],'17Nov24_LY'!$A$1:$M$784,7,FALSE)</f>
        <v>67</v>
      </c>
      <c r="AX210" s="29">
        <f>VLOOKUP(Table1[[#This Row],[SEG KEY]],'10Nov24_TY   '!$A$1:$K$786,7,FALSE)</f>
        <v>90</v>
      </c>
      <c r="AY210" s="29">
        <f>VLOOKUP(Table1[[#This Row],[SEG KEY LY]],'10Nov24_LY   '!$A$1:$J$784,7,FALSE)</f>
        <v>50</v>
      </c>
      <c r="AZ210" s="29">
        <f>IFERROR(VLOOKUP(Table1[[#This Row],[SEG KEY]],'03Nov24_TY   '!$A$1:$J$786,7,FALSE),0)</f>
        <v>63</v>
      </c>
      <c r="BA210" s="29">
        <f>IFERROR(VLOOKUP(Table1[[#This Row],[SEG KEY LY]],'03Nov24_LY    '!$A$1:$J$784,7,FALSE),0)</f>
        <v>42</v>
      </c>
    </row>
    <row r="211" spans="1:53" x14ac:dyDescent="0.25">
      <c r="A211" s="53" t="str">
        <f>Table1[[#This Row],[FROM_CITY]]&amp;Table1[[#This Row],[TO_CITY]]&amp;Table1[[#This Row],[Month]]</f>
        <v>CMBBKKMar-2025</v>
      </c>
      <c r="B211" s="56" t="str">
        <f>Table1[[#This Row],[FROM_CITY]]&amp;Table1[[#This Row],[TO_CITY]]&amp;Table1[[#This Row],[MonthM_LY]]</f>
        <v>CMBBKKMar-2024</v>
      </c>
      <c r="C211" s="44" t="s">
        <v>200</v>
      </c>
      <c r="D211" s="2">
        <v>2025</v>
      </c>
      <c r="E211" s="2" t="s">
        <v>199</v>
      </c>
      <c r="F211" t="s">
        <v>10</v>
      </c>
      <c r="G211" s="2" t="s">
        <v>12</v>
      </c>
      <c r="H211" t="s">
        <v>13</v>
      </c>
      <c r="I211">
        <v>352</v>
      </c>
      <c r="J211">
        <v>73878.92</v>
      </c>
      <c r="K211" s="29">
        <f>VLOOKUP(Table1[[#This Row],[SEG KEY]],'29Dec24_TY  '!$A$1:$M$786,11,FALSE)</f>
        <v>839520</v>
      </c>
      <c r="L211" s="29">
        <f>VLOOKUP(Table1[[#This Row],[SEG KEY LY]],'29Dec24_LY'!$A$1:$M$784,11,FALSE)</f>
        <v>624870</v>
      </c>
      <c r="M211" s="55">
        <f>VLOOKUP(Table1[[#This Row],[SEG KEY]],'29Dec24_TY  '!$A$1:$M$786,12,FALSE)</f>
        <v>8.8001381741947785E-2</v>
      </c>
      <c r="N211" s="55">
        <f>VLOOKUP(Table1[[#This Row],[SEG KEY LY]],'29Dec24_LY'!$A$1:$M$784,12,FALSE)</f>
        <v>9.6398194824523525E-2</v>
      </c>
      <c r="O211" s="29">
        <f>IFERROR(VLOOKUP(Table1[[#This Row],[SEG KEY LY]],'LY AVG FARE ACT'!$A$1:$G$5000,5,FALSE),0)</f>
        <v>4565</v>
      </c>
      <c r="P211" s="29">
        <f>IFERROR(VLOOKUP(Table1[[#This Row],[SEG KEY LY]],'LY AVG FARE ACT'!$A$1:$F$5000,6,FALSE),0)</f>
        <v>876274.82589373947</v>
      </c>
      <c r="Q211" s="29">
        <f>IFERROR(VLOOKUP(Table1[[#This Row],[SEG KEY LY]],'LY AVG FARE ACT'!$A$1:$G$5000,7,FALSE),0)</f>
        <v>191.95505496029341</v>
      </c>
      <c r="R211" s="47">
        <f>VLOOKUP(Table1[[#This Row],[SEG KEY]],'29Dec24_TY  '!$A$1:$M$786,13,FALSE)</f>
        <v>209.88329545454545</v>
      </c>
      <c r="S211" s="47">
        <f>VLOOKUP(Table1[[#This Row],[SEG KEY LY]],'29Dec24_LY'!$A$1:$M$784,13,FALSE)</f>
        <v>229.9096946564886</v>
      </c>
      <c r="T211" s="29">
        <f>VLOOKUP(Table1[[#This Row],[SEG KEY]],'22Dec24_TY '!$A$1:$M$786,13,FALSE)</f>
        <v>210.40179810725559</v>
      </c>
      <c r="U211" s="29">
        <f>VLOOKUP(Table1[[#This Row],[SEG KEY LY]],'22Dec24_LY '!$A$2:$M$784,13,FALSE)</f>
        <v>226.32132478632479</v>
      </c>
      <c r="V211" s="29">
        <f>VLOOKUP(Table1[[#This Row],[SEG KEY]],'15Dec24_TY'!$A$1:$M$786,13,FALSE)</f>
        <v>210.2458041958042</v>
      </c>
      <c r="W211" s="29">
        <f>VLOOKUP(Table1[[#This Row],[SEG KEY LY]],'15Dec24_LY'!$A$1:$M$784,13,FALSE)</f>
        <v>227.14669767441862</v>
      </c>
      <c r="X211" s="29">
        <f>VLOOKUP(Table1[[#This Row],[SEG KEY]],'08Dec24_TY'!$A$1:$M$786,13,FALSE)</f>
        <v>206.64089552238809</v>
      </c>
      <c r="Y211" s="29">
        <f>VLOOKUP(Table1[[#This Row],[SEG KEY LY]],'08Dec24_LY'!$A$1:$M$784,13,FALSE)</f>
        <v>220.68274111675126</v>
      </c>
      <c r="Z211" s="29">
        <f>VLOOKUP(Table1[[#This Row],[SEG KEY]],'01Dec24_TY'!$A$1:$M$786,13,FALSE)</f>
        <v>206.58528000000001</v>
      </c>
      <c r="AA211" s="29">
        <f>VLOOKUP(Table1[[#This Row],[SEG KEY LY]],'01Dec24_LY'!$A$1:$M$784,13,FALSE)</f>
        <v>215.13703296703298</v>
      </c>
      <c r="AB211" s="29">
        <f>VLOOKUP(Table1[[#This Row],[SEG KEY]],'24Nov24_TY'!$A$1:$M$786,13,FALSE)</f>
        <v>208.94103603603591</v>
      </c>
      <c r="AC211" s="29">
        <f>VLOOKUP(Table1[[#This Row],[SEG KEY LY]],'24Nov24_LY'!$A$1:$M$784,13,FALSE)</f>
        <v>218.40745562130184</v>
      </c>
      <c r="AD211" s="29">
        <f>VLOOKUP(Table1[[#This Row],[SEG KEY]],'17Nov24_TY'!$A$1:$M$786,13,FALSE)</f>
        <v>203.88885714285706</v>
      </c>
      <c r="AE211" s="29">
        <f>VLOOKUP(Table1[[#This Row],[SEG KEY LY]],'17Nov24_LY'!$A$1:$M$784,13,FALSE)</f>
        <v>219.33692307692303</v>
      </c>
      <c r="AF211" s="29">
        <f>VLOOKUP(Table1[[#This Row],[SEG KEY]],'10Nov24_TY   '!$A$1:$M$786,13,FALSE)</f>
        <v>203.26562499999994</v>
      </c>
      <c r="AG211" s="29">
        <f>VLOOKUP(Table1[[#This Row],[SEG KEY LY]],'10Nov24_LY   '!$A$1:$M$784,13,FALSE)</f>
        <v>220.99213235294113</v>
      </c>
      <c r="AH211" s="29">
        <f>IFERROR(VLOOKUP(Table1[[#This Row],[SEG KEY]],'03Nov24_TY   '!A339:M1124,13,FALSE),0)</f>
        <v>202.70159999999993</v>
      </c>
      <c r="AI211" s="29">
        <f>IFERROR(VLOOKUP(Table1[[#This Row],[SEG KEY LY]],'03Nov24_LY    '!$A$1:$M$784,13,FALSE),0)</f>
        <v>224.83930232558131</v>
      </c>
      <c r="AJ211" s="47">
        <f>VLOOKUP(Table1[[#This Row],[SEG KEY]],'29Dec24_TY  '!$A$1:$M$786,7,FALSE)</f>
        <v>352</v>
      </c>
      <c r="AK211" s="47">
        <f>VLOOKUP(Table1[[#This Row],[SEG KEY LY]],'29Dec24_LY'!$A$1:$M$784,7,FALSE)</f>
        <v>262</v>
      </c>
      <c r="AL211" s="29">
        <f>VLOOKUP(Table1[[#This Row],[SEG KEY]],'22Dec24_TY '!$A$1:$M$786,7,FALSE)</f>
        <v>317</v>
      </c>
      <c r="AM211" s="29">
        <f>VLOOKUP(Table1[[#This Row],[SEG KEY LY]],'22Dec24_LY '!$A$1:$M$486,7,FALSE)</f>
        <v>234</v>
      </c>
      <c r="AN211" s="29">
        <f>VLOOKUP(Table1[[#This Row],[SEG KEY]],'15Dec24_TY'!$A$1:$M$786,7,FALSE)</f>
        <v>286</v>
      </c>
      <c r="AO211" s="29">
        <f>VLOOKUP(Table1[[#This Row],[SEG KEY LY]],'15Dec24_LY'!$A$1:$M$784,7,FALSE)</f>
        <v>215</v>
      </c>
      <c r="AP211" s="29">
        <f>VLOOKUP(Table1[[#This Row],[SEG KEY]],'08Dec24_TY'!$A$1:$M$786,7,FALSE)</f>
        <v>268</v>
      </c>
      <c r="AQ211" s="29">
        <f>VLOOKUP(Table1[[#This Row],[SEG KEY LY]],'08Dec24_LY'!$A$1:$M$784,7,FALSE)</f>
        <v>197</v>
      </c>
      <c r="AR211" s="29">
        <f>VLOOKUP(Table1[[#This Row],[SEG KEY]],'01Dec24_TY'!$A$1:$M$786,7,FALSE)</f>
        <v>250</v>
      </c>
      <c r="AS211" s="29">
        <f>VLOOKUP(Table1[[#This Row],[SEG KEY LY]],'01Dec24_LY'!$A$1:$M$784,7,FALSE)</f>
        <v>182</v>
      </c>
      <c r="AT211" s="29">
        <f>VLOOKUP(Table1[[#This Row],[SEG KEY]],'24Nov24_TY'!$A$1:$M$786,7,FALSE)</f>
        <v>222</v>
      </c>
      <c r="AU211" s="29">
        <f>VLOOKUP(Table1[[#This Row],[SEG KEY LY]],'24Nov24_LY'!$A$1:$M$784,7,FALSE)</f>
        <v>169</v>
      </c>
      <c r="AV211" s="29">
        <f>VLOOKUP(Table1[[#This Row],[SEG KEY]],'17Nov24_TY'!$A$1:$M$786,7,FALSE)</f>
        <v>210</v>
      </c>
      <c r="AW211" s="29">
        <f>VLOOKUP(Table1[[#This Row],[SEG KEY LY]],'17Nov24_LY'!$A$1:$M$784,7,FALSE)</f>
        <v>156</v>
      </c>
      <c r="AX211" s="29">
        <f>VLOOKUP(Table1[[#This Row],[SEG KEY]],'10Nov24_TY   '!$A$1:$K$786,7,FALSE)</f>
        <v>208</v>
      </c>
      <c r="AY211" s="29">
        <f>VLOOKUP(Table1[[#This Row],[SEG KEY LY]],'10Nov24_LY   '!$A$1:$J$784,7,FALSE)</f>
        <v>136</v>
      </c>
      <c r="AZ211" s="29">
        <f>IFERROR(VLOOKUP(Table1[[#This Row],[SEG KEY]],'03Nov24_TY   '!$A$1:$J$786,7,FALSE),0)</f>
        <v>200</v>
      </c>
      <c r="BA211" s="29">
        <f>IFERROR(VLOOKUP(Table1[[#This Row],[SEG KEY LY]],'03Nov24_LY    '!$A$1:$J$784,7,FALSE),0)</f>
        <v>129</v>
      </c>
    </row>
    <row r="212" spans="1:53" x14ac:dyDescent="0.25">
      <c r="A212" s="53" t="str">
        <f>Table1[[#This Row],[FROM_CITY]]&amp;Table1[[#This Row],[TO_CITY]]&amp;Table1[[#This Row],[Month]]</f>
        <v>CMBBLRMar-2025</v>
      </c>
      <c r="B212" s="56" t="str">
        <f>Table1[[#This Row],[FROM_CITY]]&amp;Table1[[#This Row],[TO_CITY]]&amp;Table1[[#This Row],[MonthM_LY]]</f>
        <v>CMBBLRMar-2024</v>
      </c>
      <c r="C212" s="44" t="s">
        <v>200</v>
      </c>
      <c r="D212" s="2">
        <v>2025</v>
      </c>
      <c r="E212" s="2" t="s">
        <v>199</v>
      </c>
      <c r="F212" t="s">
        <v>10</v>
      </c>
      <c r="G212" s="2" t="s">
        <v>14</v>
      </c>
      <c r="H212" t="s">
        <v>15</v>
      </c>
      <c r="I212">
        <v>133</v>
      </c>
      <c r="J212">
        <v>9627.9900000000016</v>
      </c>
      <c r="K212" s="29">
        <f>VLOOKUP(Table1[[#This Row],[SEG KEY]],'29Dec24_TY  '!$A$1:$M$786,11,FALSE)</f>
        <v>95095</v>
      </c>
      <c r="L212" s="29">
        <f>VLOOKUP(Table1[[#This Row],[SEG KEY LY]],'29Dec24_LY'!$A$1:$M$784,11,FALSE)</f>
        <v>127985</v>
      </c>
      <c r="M212" s="55">
        <f>VLOOKUP(Table1[[#This Row],[SEG KEY]],'29Dec24_TY  '!$A$1:$M$786,12,FALSE)</f>
        <v>0.101246017140754</v>
      </c>
      <c r="N212" s="55">
        <f>VLOOKUP(Table1[[#This Row],[SEG KEY LY]],'29Dec24_LY'!$A$1:$M$784,12,FALSE)</f>
        <v>0.10986639059264756</v>
      </c>
      <c r="O212" s="29">
        <f>IFERROR(VLOOKUP(Table1[[#This Row],[SEG KEY LY]],'LY AVG FARE ACT'!$A$1:$G$5000,5,FALSE),0)</f>
        <v>2561</v>
      </c>
      <c r="P212" s="29">
        <f>IFERROR(VLOOKUP(Table1[[#This Row],[SEG KEY LY]],'LY AVG FARE ACT'!$A$1:$F$5000,6,FALSE),0)</f>
        <v>286744.37124631321</v>
      </c>
      <c r="Q212" s="29">
        <f>IFERROR(VLOOKUP(Table1[[#This Row],[SEG KEY LY]],'LY AVG FARE ACT'!$A$1:$G$5000,7,FALSE),0)</f>
        <v>111.96578338395673</v>
      </c>
      <c r="R212" s="47">
        <f>VLOOKUP(Table1[[#This Row],[SEG KEY]],'29Dec24_TY  '!$A$1:$M$786,13,FALSE)</f>
        <v>72.390902255639105</v>
      </c>
      <c r="S212" s="47">
        <f>VLOOKUP(Table1[[#This Row],[SEG KEY LY]],'29Dec24_LY'!$A$1:$M$784,13,FALSE)</f>
        <v>78.55446927374301</v>
      </c>
      <c r="T212" s="29">
        <f>VLOOKUP(Table1[[#This Row],[SEG KEY]],'22Dec24_TY '!$A$1:$M$786,13,FALSE)</f>
        <v>74.510840336134464</v>
      </c>
      <c r="U212" s="29">
        <f>VLOOKUP(Table1[[#This Row],[SEG KEY LY]],'22Dec24_LY '!$A$2:$M$784,13,FALSE)</f>
        <v>79.896568047337269</v>
      </c>
      <c r="V212" s="29">
        <f>VLOOKUP(Table1[[#This Row],[SEG KEY]],'15Dec24_TY'!$A$1:$M$786,13,FALSE)</f>
        <v>77.099519230769232</v>
      </c>
      <c r="W212" s="29">
        <f>VLOOKUP(Table1[[#This Row],[SEG KEY LY]],'15Dec24_LY'!$A$1:$M$784,13,FALSE)</f>
        <v>78.666585365853649</v>
      </c>
      <c r="X212" s="29">
        <f>VLOOKUP(Table1[[#This Row],[SEG KEY]],'08Dec24_TY'!$A$1:$M$786,13,FALSE)</f>
        <v>78.886304347826083</v>
      </c>
      <c r="Y212" s="29">
        <f>VLOOKUP(Table1[[#This Row],[SEG KEY LY]],'08Dec24_LY'!$A$1:$M$784,13,FALSE)</f>
        <v>77.484144736842111</v>
      </c>
      <c r="Z212" s="29">
        <f>VLOOKUP(Table1[[#This Row],[SEG KEY]],'01Dec24_TY'!$A$1:$M$786,13,FALSE)</f>
        <v>78.012941176470576</v>
      </c>
      <c r="AA212" s="29">
        <f>VLOOKUP(Table1[[#This Row],[SEG KEY LY]],'01Dec24_LY'!$A$1:$M$784,13,FALSE)</f>
        <v>78.511691176470592</v>
      </c>
      <c r="AB212" s="29">
        <f>VLOOKUP(Table1[[#This Row],[SEG KEY]],'24Nov24_TY'!$A$1:$M$786,13,FALSE)</f>
        <v>77.987901234567886</v>
      </c>
      <c r="AC212" s="29">
        <f>VLOOKUP(Table1[[#This Row],[SEG KEY LY]],'24Nov24_LY'!$A$1:$M$784,13,FALSE)</f>
        <v>81.933947368421059</v>
      </c>
      <c r="AD212" s="29">
        <f>VLOOKUP(Table1[[#This Row],[SEG KEY]],'17Nov24_TY'!$A$1:$M$786,13,FALSE)</f>
        <v>70.007499999999979</v>
      </c>
      <c r="AE212" s="29">
        <f>VLOOKUP(Table1[[#This Row],[SEG KEY LY]],'17Nov24_LY'!$A$1:$M$784,13,FALSE)</f>
        <v>86.204040404040413</v>
      </c>
      <c r="AF212" s="29">
        <f>VLOOKUP(Table1[[#This Row],[SEG KEY]],'10Nov24_TY   '!$A$1:$M$786,13,FALSE)</f>
        <v>70.007499999999979</v>
      </c>
      <c r="AG212" s="29">
        <f>VLOOKUP(Table1[[#This Row],[SEG KEY LY]],'10Nov24_LY   '!$A$1:$M$784,13,FALSE)</f>
        <v>95.221315789473664</v>
      </c>
      <c r="AH212" s="29">
        <f>IFERROR(VLOOKUP(Table1[[#This Row],[SEG KEY]],'03Nov24_TY   '!A340:M1125,13,FALSE),0)</f>
        <v>75.121489361702118</v>
      </c>
      <c r="AI212" s="29">
        <f>IFERROR(VLOOKUP(Table1[[#This Row],[SEG KEY LY]],'03Nov24_LY    '!$A$1:$M$784,13,FALSE),0)</f>
        <v>97.605692307692294</v>
      </c>
      <c r="AJ212" s="47">
        <f>VLOOKUP(Table1[[#This Row],[SEG KEY]],'29Dec24_TY  '!$A$1:$M$786,7,FALSE)</f>
        <v>133</v>
      </c>
      <c r="AK212" s="47">
        <f>VLOOKUP(Table1[[#This Row],[SEG KEY LY]],'29Dec24_LY'!$A$1:$M$784,7,FALSE)</f>
        <v>179</v>
      </c>
      <c r="AL212" s="29">
        <f>VLOOKUP(Table1[[#This Row],[SEG KEY]],'22Dec24_TY '!$A$1:$M$786,7,FALSE)</f>
        <v>119</v>
      </c>
      <c r="AM212" s="29">
        <f>VLOOKUP(Table1[[#This Row],[SEG KEY LY]],'22Dec24_LY '!$A$1:$M$486,7,FALSE)</f>
        <v>169</v>
      </c>
      <c r="AN212" s="29">
        <f>VLOOKUP(Table1[[#This Row],[SEG KEY]],'15Dec24_TY'!$A$1:$M$786,7,FALSE)</f>
        <v>104</v>
      </c>
      <c r="AO212" s="29">
        <f>VLOOKUP(Table1[[#This Row],[SEG KEY LY]],'15Dec24_LY'!$A$1:$M$784,7,FALSE)</f>
        <v>164</v>
      </c>
      <c r="AP212" s="29">
        <f>VLOOKUP(Table1[[#This Row],[SEG KEY]],'08Dec24_TY'!$A$1:$M$786,7,FALSE)</f>
        <v>92</v>
      </c>
      <c r="AQ212" s="29">
        <f>VLOOKUP(Table1[[#This Row],[SEG KEY LY]],'08Dec24_LY'!$A$1:$M$784,7,FALSE)</f>
        <v>152</v>
      </c>
      <c r="AR212" s="29">
        <f>VLOOKUP(Table1[[#This Row],[SEG KEY]],'01Dec24_TY'!$A$1:$M$786,7,FALSE)</f>
        <v>85</v>
      </c>
      <c r="AS212" s="29">
        <f>VLOOKUP(Table1[[#This Row],[SEG KEY LY]],'01Dec24_LY'!$A$1:$M$784,7,FALSE)</f>
        <v>136</v>
      </c>
      <c r="AT212" s="29">
        <f>VLOOKUP(Table1[[#This Row],[SEG KEY]],'24Nov24_TY'!$A$1:$M$786,7,FALSE)</f>
        <v>81</v>
      </c>
      <c r="AU212" s="29">
        <f>VLOOKUP(Table1[[#This Row],[SEG KEY LY]],'24Nov24_LY'!$A$1:$M$784,7,FALSE)</f>
        <v>114</v>
      </c>
      <c r="AV212" s="29">
        <f>VLOOKUP(Table1[[#This Row],[SEG KEY]],'17Nov24_TY'!$A$1:$M$786,7,FALSE)</f>
        <v>72</v>
      </c>
      <c r="AW212" s="29">
        <f>VLOOKUP(Table1[[#This Row],[SEG KEY LY]],'17Nov24_LY'!$A$1:$M$784,7,FALSE)</f>
        <v>99</v>
      </c>
      <c r="AX212" s="29">
        <f>VLOOKUP(Table1[[#This Row],[SEG KEY]],'10Nov24_TY   '!$A$1:$K$786,7,FALSE)</f>
        <v>72</v>
      </c>
      <c r="AY212" s="29">
        <f>VLOOKUP(Table1[[#This Row],[SEG KEY LY]],'10Nov24_LY   '!$A$1:$J$784,7,FALSE)</f>
        <v>76</v>
      </c>
      <c r="AZ212" s="29">
        <f>IFERROR(VLOOKUP(Table1[[#This Row],[SEG KEY]],'03Nov24_TY   '!$A$1:$J$786,7,FALSE),0)</f>
        <v>47</v>
      </c>
      <c r="BA212" s="29">
        <f>IFERROR(VLOOKUP(Table1[[#This Row],[SEG KEY LY]],'03Nov24_LY    '!$A$1:$J$784,7,FALSE),0)</f>
        <v>65</v>
      </c>
    </row>
    <row r="213" spans="1:53" x14ac:dyDescent="0.25">
      <c r="A213" s="53" t="str">
        <f>Table1[[#This Row],[FROM_CITY]]&amp;Table1[[#This Row],[TO_CITY]]&amp;Table1[[#This Row],[Month]]</f>
        <v>CMBBOMMar-2025</v>
      </c>
      <c r="B213" s="56" t="str">
        <f>Table1[[#This Row],[FROM_CITY]]&amp;Table1[[#This Row],[TO_CITY]]&amp;Table1[[#This Row],[MonthM_LY]]</f>
        <v>CMBBOMMar-2024</v>
      </c>
      <c r="C213" s="44" t="s">
        <v>200</v>
      </c>
      <c r="D213" s="2">
        <v>2025</v>
      </c>
      <c r="E213" s="2" t="s">
        <v>199</v>
      </c>
      <c r="F213" t="s">
        <v>10</v>
      </c>
      <c r="G213" s="2" t="s">
        <v>16</v>
      </c>
      <c r="H213" t="s">
        <v>15</v>
      </c>
      <c r="I213">
        <v>299</v>
      </c>
      <c r="J213">
        <v>32692.819999999989</v>
      </c>
      <c r="K213" s="29">
        <f>VLOOKUP(Table1[[#This Row],[SEG KEY]],'29Dec24_TY  '!$A$1:$M$786,11,FALSE)</f>
        <v>463151</v>
      </c>
      <c r="L213" s="29">
        <f>VLOOKUP(Table1[[#This Row],[SEG KEY LY]],'29Dec24_LY'!$A$1:$M$784,11,FALSE)</f>
        <v>478641</v>
      </c>
      <c r="M213" s="55">
        <f>VLOOKUP(Table1[[#This Row],[SEG KEY]],'29Dec24_TY  '!$A$1:$M$786,12,FALSE)</f>
        <v>7.0587821250520863E-2</v>
      </c>
      <c r="N213" s="55">
        <f>VLOOKUP(Table1[[#This Row],[SEG KEY LY]],'29Dec24_LY'!$A$1:$M$784,12,FALSE)</f>
        <v>8.8041496654068532E-2</v>
      </c>
      <c r="O213" s="29">
        <f>IFERROR(VLOOKUP(Table1[[#This Row],[SEG KEY LY]],'LY AVG FARE ACT'!$A$1:$G$5000,5,FALSE),0)</f>
        <v>4561</v>
      </c>
      <c r="P213" s="29">
        <f>IFERROR(VLOOKUP(Table1[[#This Row],[SEG KEY LY]],'LY AVG FARE ACT'!$A$1:$F$5000,6,FALSE),0)</f>
        <v>688701.29588710889</v>
      </c>
      <c r="Q213" s="29">
        <f>IFERROR(VLOOKUP(Table1[[#This Row],[SEG KEY LY]],'LY AVG FARE ACT'!$A$1:$G$5000,7,FALSE),0)</f>
        <v>150.9978723716529</v>
      </c>
      <c r="R213" s="47">
        <f>VLOOKUP(Table1[[#This Row],[SEG KEY]],'29Dec24_TY  '!$A$1:$M$786,13,FALSE)</f>
        <v>109.34053511705682</v>
      </c>
      <c r="S213" s="47">
        <f>VLOOKUP(Table1[[#This Row],[SEG KEY LY]],'29Dec24_LY'!$A$1:$M$784,13,FALSE)</f>
        <v>136.37627831715216</v>
      </c>
      <c r="T213" s="29">
        <f>VLOOKUP(Table1[[#This Row],[SEG KEY]],'22Dec24_TY '!$A$1:$M$786,13,FALSE)</f>
        <v>106.46702380952378</v>
      </c>
      <c r="U213" s="29">
        <f>VLOOKUP(Table1[[#This Row],[SEG KEY LY]],'22Dec24_LY '!$A$2:$M$784,13,FALSE)</f>
        <v>134.08149152542381</v>
      </c>
      <c r="V213" s="29">
        <f>VLOOKUP(Table1[[#This Row],[SEG KEY]],'15Dec24_TY'!$A$1:$M$786,13,FALSE)</f>
        <v>103.2064840182648</v>
      </c>
      <c r="W213" s="29">
        <f>VLOOKUP(Table1[[#This Row],[SEG KEY LY]],'15Dec24_LY'!$A$1:$M$784,13,FALSE)</f>
        <v>134.38268817204312</v>
      </c>
      <c r="X213" s="29">
        <f>VLOOKUP(Table1[[#This Row],[SEG KEY]],'08Dec24_TY'!$A$1:$M$786,13,FALSE)</f>
        <v>113.1155357142857</v>
      </c>
      <c r="Y213" s="29">
        <f>VLOOKUP(Table1[[#This Row],[SEG KEY LY]],'08Dec24_LY'!$A$1:$M$784,13,FALSE)</f>
        <v>132.81656521739129</v>
      </c>
      <c r="Z213" s="29">
        <f>VLOOKUP(Table1[[#This Row],[SEG KEY]],'01Dec24_TY'!$A$1:$M$786,13,FALSE)</f>
        <v>115.96512987012986</v>
      </c>
      <c r="AA213" s="29">
        <f>VLOOKUP(Table1[[#This Row],[SEG KEY LY]],'01Dec24_LY'!$A$1:$M$784,13,FALSE)</f>
        <v>136.3165174129353</v>
      </c>
      <c r="AB213" s="29">
        <f>VLOOKUP(Table1[[#This Row],[SEG KEY]],'24Nov24_TY'!$A$1:$M$786,13,FALSE)</f>
        <v>112.11470588235295</v>
      </c>
      <c r="AC213" s="29">
        <f>VLOOKUP(Table1[[#This Row],[SEG KEY LY]],'24Nov24_LY'!$A$1:$M$784,13,FALSE)</f>
        <v>139.22103448275863</v>
      </c>
      <c r="AD213" s="29">
        <f>VLOOKUP(Table1[[#This Row],[SEG KEY]],'17Nov24_TY'!$A$1:$M$786,13,FALSE)</f>
        <v>117.28243902439024</v>
      </c>
      <c r="AE213" s="29">
        <f>VLOOKUP(Table1[[#This Row],[SEG KEY LY]],'17Nov24_LY'!$A$1:$M$784,13,FALSE)</f>
        <v>140.99087500000002</v>
      </c>
      <c r="AF213" s="29">
        <f>VLOOKUP(Table1[[#This Row],[SEG KEY]],'10Nov24_TY   '!$A$1:$M$786,13,FALSE)</f>
        <v>114.66810344827587</v>
      </c>
      <c r="AG213" s="29">
        <f>VLOOKUP(Table1[[#This Row],[SEG KEY LY]],'10Nov24_LY   '!$A$1:$M$784,13,FALSE)</f>
        <v>145.24591836734695</v>
      </c>
      <c r="AH213" s="29">
        <f>IFERROR(VLOOKUP(Table1[[#This Row],[SEG KEY]],'03Nov24_TY   '!A341:M1126,13,FALSE),0)</f>
        <v>114.92642857142859</v>
      </c>
      <c r="AI213" s="29">
        <f>IFERROR(VLOOKUP(Table1[[#This Row],[SEG KEY LY]],'03Nov24_LY    '!$A$1:$M$784,13,FALSE),0)</f>
        <v>148.69451127819551</v>
      </c>
      <c r="AJ213" s="47">
        <f>VLOOKUP(Table1[[#This Row],[SEG KEY]],'29Dec24_TY  '!$A$1:$M$786,7,FALSE)</f>
        <v>299</v>
      </c>
      <c r="AK213" s="47">
        <f>VLOOKUP(Table1[[#This Row],[SEG KEY LY]],'29Dec24_LY'!$A$1:$M$784,7,FALSE)</f>
        <v>309</v>
      </c>
      <c r="AL213" s="29">
        <f>VLOOKUP(Table1[[#This Row],[SEG KEY]],'22Dec24_TY '!$A$1:$M$786,7,FALSE)</f>
        <v>252</v>
      </c>
      <c r="AM213" s="29">
        <f>VLOOKUP(Table1[[#This Row],[SEG KEY LY]],'22Dec24_LY '!$A$1:$M$486,7,FALSE)</f>
        <v>295</v>
      </c>
      <c r="AN213" s="29">
        <f>VLOOKUP(Table1[[#This Row],[SEG KEY]],'15Dec24_TY'!$A$1:$M$786,7,FALSE)</f>
        <v>219</v>
      </c>
      <c r="AO213" s="29">
        <f>VLOOKUP(Table1[[#This Row],[SEG KEY LY]],'15Dec24_LY'!$A$1:$M$784,7,FALSE)</f>
        <v>279</v>
      </c>
      <c r="AP213" s="29">
        <f>VLOOKUP(Table1[[#This Row],[SEG KEY]],'08Dec24_TY'!$A$1:$M$786,7,FALSE)</f>
        <v>168</v>
      </c>
      <c r="AQ213" s="29">
        <f>VLOOKUP(Table1[[#This Row],[SEG KEY LY]],'08Dec24_LY'!$A$1:$M$784,7,FALSE)</f>
        <v>230</v>
      </c>
      <c r="AR213" s="29">
        <f>VLOOKUP(Table1[[#This Row],[SEG KEY]],'01Dec24_TY'!$A$1:$M$786,7,FALSE)</f>
        <v>154</v>
      </c>
      <c r="AS213" s="29">
        <f>VLOOKUP(Table1[[#This Row],[SEG KEY LY]],'01Dec24_LY'!$A$1:$M$784,7,FALSE)</f>
        <v>201</v>
      </c>
      <c r="AT213" s="29">
        <f>VLOOKUP(Table1[[#This Row],[SEG KEY]],'24Nov24_TY'!$A$1:$M$786,7,FALSE)</f>
        <v>136</v>
      </c>
      <c r="AU213" s="29">
        <f>VLOOKUP(Table1[[#This Row],[SEG KEY LY]],'24Nov24_LY'!$A$1:$M$784,7,FALSE)</f>
        <v>174</v>
      </c>
      <c r="AV213" s="29">
        <f>VLOOKUP(Table1[[#This Row],[SEG KEY]],'17Nov24_TY'!$A$1:$M$786,7,FALSE)</f>
        <v>123</v>
      </c>
      <c r="AW213" s="29">
        <f>VLOOKUP(Table1[[#This Row],[SEG KEY LY]],'17Nov24_LY'!$A$1:$M$784,7,FALSE)</f>
        <v>160</v>
      </c>
      <c r="AX213" s="29">
        <f>VLOOKUP(Table1[[#This Row],[SEG KEY]],'10Nov24_TY   '!$A$1:$K$786,7,FALSE)</f>
        <v>116</v>
      </c>
      <c r="AY213" s="29">
        <f>VLOOKUP(Table1[[#This Row],[SEG KEY LY]],'10Nov24_LY   '!$A$1:$J$784,7,FALSE)</f>
        <v>147</v>
      </c>
      <c r="AZ213" s="29">
        <f>IFERROR(VLOOKUP(Table1[[#This Row],[SEG KEY]],'03Nov24_TY   '!$A$1:$J$786,7,FALSE),0)</f>
        <v>112</v>
      </c>
      <c r="BA213" s="29">
        <f>IFERROR(VLOOKUP(Table1[[#This Row],[SEG KEY LY]],'03Nov24_LY    '!$A$1:$J$784,7,FALSE),0)</f>
        <v>133</v>
      </c>
    </row>
    <row r="214" spans="1:53" x14ac:dyDescent="0.25">
      <c r="A214" s="53" t="str">
        <f>Table1[[#This Row],[FROM_CITY]]&amp;Table1[[#This Row],[TO_CITY]]&amp;Table1[[#This Row],[Month]]</f>
        <v>CMBCANMar-2025</v>
      </c>
      <c r="B214" s="56" t="str">
        <f>Table1[[#This Row],[FROM_CITY]]&amp;Table1[[#This Row],[TO_CITY]]&amp;Table1[[#This Row],[MonthM_LY]]</f>
        <v>CMBCANMar-2024</v>
      </c>
      <c r="C214" s="44" t="s">
        <v>200</v>
      </c>
      <c r="D214" s="2">
        <v>2025</v>
      </c>
      <c r="E214" s="2" t="s">
        <v>199</v>
      </c>
      <c r="F214" t="s">
        <v>10</v>
      </c>
      <c r="G214" s="2" t="s">
        <v>17</v>
      </c>
      <c r="H214" t="s">
        <v>13</v>
      </c>
      <c r="I214">
        <v>37</v>
      </c>
      <c r="J214">
        <v>6589.15</v>
      </c>
      <c r="K214" s="29">
        <f>VLOOKUP(Table1[[#This Row],[SEG KEY]],'29Dec24_TY  '!$A$1:$M$786,11,FALSE)</f>
        <v>147371</v>
      </c>
      <c r="L214" s="29">
        <f>VLOOKUP(Table1[[#This Row],[SEG KEY LY]],'29Dec24_LY'!$A$1:$M$784,11,FALSE)</f>
        <v>63728</v>
      </c>
      <c r="M214" s="55">
        <f>VLOOKUP(Table1[[#This Row],[SEG KEY]],'29Dec24_TY  '!$A$1:$M$786,12,FALSE)</f>
        <v>4.4711306837844619E-2</v>
      </c>
      <c r="N214" s="55">
        <f>VLOOKUP(Table1[[#This Row],[SEG KEY LY]],'29Dec24_LY'!$A$1:$M$784,12,FALSE)</f>
        <v>7.214662314838062E-2</v>
      </c>
      <c r="O214" s="29">
        <f>IFERROR(VLOOKUP(Table1[[#This Row],[SEG KEY LY]],'LY AVG FARE ACT'!$A$1:$G$5000,5,FALSE),0)</f>
        <v>1271</v>
      </c>
      <c r="P214" s="29">
        <f>IFERROR(VLOOKUP(Table1[[#This Row],[SEG KEY LY]],'LY AVG FARE ACT'!$A$1:$F$5000,6,FALSE),0)</f>
        <v>325508.17849244631</v>
      </c>
      <c r="Q214" s="29">
        <f>IFERROR(VLOOKUP(Table1[[#This Row],[SEG KEY LY]],'LY AVG FARE ACT'!$A$1:$G$5000,7,FALSE),0)</f>
        <v>256.10399566675557</v>
      </c>
      <c r="R214" s="47">
        <f>VLOOKUP(Table1[[#This Row],[SEG KEY]],'29Dec24_TY  '!$A$1:$M$786,13,FALSE)</f>
        <v>178.08513513513512</v>
      </c>
      <c r="S214" s="47">
        <f>VLOOKUP(Table1[[#This Row],[SEG KEY LY]],'29Dec24_LY'!$A$1:$M$784,13,FALSE)</f>
        <v>287.36</v>
      </c>
      <c r="T214" s="29">
        <f>VLOOKUP(Table1[[#This Row],[SEG KEY]],'22Dec24_TY '!$A$1:$M$786,13,FALSE)</f>
        <v>180.03666666666669</v>
      </c>
      <c r="U214" s="29">
        <f>VLOOKUP(Table1[[#This Row],[SEG KEY LY]],'22Dec24_LY '!$A$2:$M$784,13,FALSE)</f>
        <v>267.91833333333335</v>
      </c>
      <c r="V214" s="29">
        <f>VLOOKUP(Table1[[#This Row],[SEG KEY]],'15Dec24_TY'!$A$1:$M$786,13,FALSE)</f>
        <v>179.89409090909089</v>
      </c>
      <c r="W214" s="29">
        <f>VLOOKUP(Table1[[#This Row],[SEG KEY LY]],'15Dec24_LY'!$A$1:$M$784,13,FALSE)</f>
        <v>253.37</v>
      </c>
      <c r="X214" s="29">
        <f>VLOOKUP(Table1[[#This Row],[SEG KEY]],'08Dec24_TY'!$A$1:$M$786,13,FALSE)</f>
        <v>164.0776923076923</v>
      </c>
      <c r="Y214" s="29" t="e">
        <f>VLOOKUP(Table1[[#This Row],[SEG KEY LY]],'08Dec24_LY'!$A$1:$M$784,13,FALSE)</f>
        <v>#N/A</v>
      </c>
      <c r="Z214" s="29">
        <f>VLOOKUP(Table1[[#This Row],[SEG KEY]],'01Dec24_TY'!$A$1:$M$786,13,FALSE)</f>
        <v>167.08800000000002</v>
      </c>
      <c r="AA214" s="29" t="e">
        <f>VLOOKUP(Table1[[#This Row],[SEG KEY LY]],'01Dec24_LY'!$A$1:$M$784,13,FALSE)</f>
        <v>#N/A</v>
      </c>
      <c r="AB214" s="29">
        <f>VLOOKUP(Table1[[#This Row],[SEG KEY]],'24Nov24_TY'!$A$1:$M$786,13,FALSE)</f>
        <v>161.16444444444446</v>
      </c>
      <c r="AC214" s="29" t="e">
        <f>VLOOKUP(Table1[[#This Row],[SEG KEY LY]],'24Nov24_LY'!$A$1:$M$784,13,FALSE)</f>
        <v>#N/A</v>
      </c>
      <c r="AD214" s="29">
        <f>VLOOKUP(Table1[[#This Row],[SEG KEY]],'17Nov24_TY'!$A$1:$M$786,13,FALSE)</f>
        <v>153.10428571428571</v>
      </c>
      <c r="AE214" s="29" t="e">
        <f>VLOOKUP(Table1[[#This Row],[SEG KEY LY]],'17Nov24_LY'!$A$1:$M$784,13,FALSE)</f>
        <v>#N/A</v>
      </c>
      <c r="AF214" s="29">
        <f>VLOOKUP(Table1[[#This Row],[SEG KEY]],'10Nov24_TY   '!$A$1:$M$786,13,FALSE)</f>
        <v>153.084</v>
      </c>
      <c r="AG214" s="29" t="e">
        <f>VLOOKUP(Table1[[#This Row],[SEG KEY LY]],'10Nov24_LY   '!$A$1:$M$784,13,FALSE)</f>
        <v>#N/A</v>
      </c>
      <c r="AH214" s="29">
        <f>IFERROR(VLOOKUP(Table1[[#This Row],[SEG KEY]],'03Nov24_TY   '!A342:M1127,13,FALSE),0)</f>
        <v>153.084</v>
      </c>
      <c r="AI214" s="29">
        <f>IFERROR(VLOOKUP(Table1[[#This Row],[SEG KEY LY]],'03Nov24_LY    '!$A$1:$M$784,13,FALSE),0)</f>
        <v>0</v>
      </c>
      <c r="AJ214" s="47">
        <f>VLOOKUP(Table1[[#This Row],[SEG KEY]],'29Dec24_TY  '!$A$1:$M$786,7,FALSE)</f>
        <v>37</v>
      </c>
      <c r="AK214" s="47">
        <f>VLOOKUP(Table1[[#This Row],[SEG KEY LY]],'29Dec24_LY'!$A$1:$M$784,7,FALSE)</f>
        <v>16</v>
      </c>
      <c r="AL214" s="29">
        <f>VLOOKUP(Table1[[#This Row],[SEG KEY]],'22Dec24_TY '!$A$1:$M$786,7,FALSE)</f>
        <v>27</v>
      </c>
      <c r="AM214" s="29">
        <f>VLOOKUP(Table1[[#This Row],[SEG KEY LY]],'22Dec24_LY '!$A$1:$M$486,7,FALSE)</f>
        <v>6</v>
      </c>
      <c r="AN214" s="29">
        <f>VLOOKUP(Table1[[#This Row],[SEG KEY]],'15Dec24_TY'!$A$1:$M$786,7,FALSE)</f>
        <v>22</v>
      </c>
      <c r="AO214" s="29">
        <f>VLOOKUP(Table1[[#This Row],[SEG KEY LY]],'15Dec24_LY'!$A$1:$M$784,7,FALSE)</f>
        <v>1</v>
      </c>
      <c r="AP214" s="29">
        <f>VLOOKUP(Table1[[#This Row],[SEG KEY]],'08Dec24_TY'!$A$1:$M$786,7,FALSE)</f>
        <v>13</v>
      </c>
      <c r="AQ214" s="29" t="e">
        <f>VLOOKUP(Table1[[#This Row],[SEG KEY LY]],'08Dec24_LY'!$A$1:$M$784,7,FALSE)</f>
        <v>#N/A</v>
      </c>
      <c r="AR214" s="29">
        <f>VLOOKUP(Table1[[#This Row],[SEG KEY]],'01Dec24_TY'!$A$1:$M$786,7,FALSE)</f>
        <v>10</v>
      </c>
      <c r="AS214" s="29" t="e">
        <f>VLOOKUP(Table1[[#This Row],[SEG KEY LY]],'01Dec24_LY'!$A$1:$M$784,7,FALSE)</f>
        <v>#N/A</v>
      </c>
      <c r="AT214" s="29">
        <f>VLOOKUP(Table1[[#This Row],[SEG KEY]],'24Nov24_TY'!$A$1:$M$786,7,FALSE)</f>
        <v>9</v>
      </c>
      <c r="AU214" s="29" t="e">
        <f>VLOOKUP(Table1[[#This Row],[SEG KEY LY]],'24Nov24_LY'!$A$1:$M$784,7,FALSE)</f>
        <v>#N/A</v>
      </c>
      <c r="AV214" s="29">
        <f>VLOOKUP(Table1[[#This Row],[SEG KEY]],'17Nov24_TY'!$A$1:$M$786,7,FALSE)</f>
        <v>7</v>
      </c>
      <c r="AW214" s="29" t="e">
        <f>VLOOKUP(Table1[[#This Row],[SEG KEY LY]],'17Nov24_LY'!$A$1:$M$784,7,FALSE)</f>
        <v>#N/A</v>
      </c>
      <c r="AX214" s="29">
        <f>VLOOKUP(Table1[[#This Row],[SEG KEY]],'10Nov24_TY   '!$A$1:$K$786,7,FALSE)</f>
        <v>5</v>
      </c>
      <c r="AY214" s="29" t="e">
        <f>VLOOKUP(Table1[[#This Row],[SEG KEY LY]],'10Nov24_LY   '!$A$1:$J$784,7,FALSE)</f>
        <v>#N/A</v>
      </c>
      <c r="AZ214" s="29">
        <f>IFERROR(VLOOKUP(Table1[[#This Row],[SEG KEY]],'03Nov24_TY   '!$A$1:$J$786,7,FALSE),0)</f>
        <v>5</v>
      </c>
      <c r="BA214" s="29">
        <f>IFERROR(VLOOKUP(Table1[[#This Row],[SEG KEY LY]],'03Nov24_LY    '!$A$1:$J$784,7,FALSE),0)</f>
        <v>0</v>
      </c>
    </row>
    <row r="215" spans="1:53" x14ac:dyDescent="0.25">
      <c r="A215" s="53" t="str">
        <f>Table1[[#This Row],[FROM_CITY]]&amp;Table1[[#This Row],[TO_CITY]]&amp;Table1[[#This Row],[Month]]</f>
        <v>CMBCDGMar-2025</v>
      </c>
      <c r="B215" s="56" t="str">
        <f>Table1[[#This Row],[FROM_CITY]]&amp;Table1[[#This Row],[TO_CITY]]&amp;Table1[[#This Row],[MonthM_LY]]</f>
        <v>CMBCDGMar-2024</v>
      </c>
      <c r="C215" s="44" t="s">
        <v>200</v>
      </c>
      <c r="D215" s="2">
        <v>2025</v>
      </c>
      <c r="E215" s="2" t="s">
        <v>199</v>
      </c>
      <c r="F215" t="s">
        <v>10</v>
      </c>
      <c r="G215" s="2" t="s">
        <v>18</v>
      </c>
      <c r="H215" t="s">
        <v>19</v>
      </c>
      <c r="I215">
        <v>1044</v>
      </c>
      <c r="J215">
        <v>549660.53</v>
      </c>
      <c r="K215" s="29">
        <f>VLOOKUP(Table1[[#This Row],[SEG KEY]],'29Dec24_TY  '!$A$1:$M$786,11,FALSE)</f>
        <v>8883396</v>
      </c>
      <c r="L215" s="29">
        <f>VLOOKUP(Table1[[#This Row],[SEG KEY LY]],'29Dec24_LY'!$A$1:$M$784,11,FALSE)</f>
        <v>8908923</v>
      </c>
      <c r="M215" s="55">
        <f>VLOOKUP(Table1[[#This Row],[SEG KEY]],'29Dec24_TY  '!$A$1:$M$786,12,FALSE)</f>
        <v>6.1875045309248852E-2</v>
      </c>
      <c r="N215" s="55">
        <f>VLOOKUP(Table1[[#This Row],[SEG KEY LY]],'29Dec24_LY'!$A$1:$M$784,12,FALSE)</f>
        <v>5.268756055024832E-2</v>
      </c>
      <c r="O215" s="29">
        <f>IFERROR(VLOOKUP(Table1[[#This Row],[SEG KEY LY]],'LY AVG FARE ACT'!$A$1:$G$5000,5,FALSE),0)</f>
        <v>3429</v>
      </c>
      <c r="P215" s="29">
        <f>IFERROR(VLOOKUP(Table1[[#This Row],[SEG KEY LY]],'LY AVG FARE ACT'!$A$1:$F$5000,6,FALSE),0)</f>
        <v>1653063.608683777</v>
      </c>
      <c r="Q215" s="29">
        <f>IFERROR(VLOOKUP(Table1[[#This Row],[SEG KEY LY]],'LY AVG FARE ACT'!$A$1:$G$5000,7,FALSE),0)</f>
        <v>482.08329212125312</v>
      </c>
      <c r="R215" s="47">
        <f>VLOOKUP(Table1[[#This Row],[SEG KEY]],'29Dec24_TY  '!$A$1:$M$786,13,FALSE)</f>
        <v>526.49476053639853</v>
      </c>
      <c r="S215" s="47">
        <f>VLOOKUP(Table1[[#This Row],[SEG KEY LY]],'29Dec24_LY'!$A$1:$M$784,13,FALSE)</f>
        <v>448.31845272206294</v>
      </c>
      <c r="T215" s="29">
        <f>VLOOKUP(Table1[[#This Row],[SEG KEY]],'22Dec24_TY '!$A$1:$M$786,13,FALSE)</f>
        <v>524.80108457711447</v>
      </c>
      <c r="U215" s="29">
        <f>VLOOKUP(Table1[[#This Row],[SEG KEY LY]],'22Dec24_LY '!$A$2:$M$784,13,FALSE)</f>
        <v>447.95196289062488</v>
      </c>
      <c r="V215" s="29">
        <f>VLOOKUP(Table1[[#This Row],[SEG KEY]],'15Dec24_TY'!$A$1:$M$786,13,FALSE)</f>
        <v>526.4559492385788</v>
      </c>
      <c r="W215" s="29">
        <f>VLOOKUP(Table1[[#This Row],[SEG KEY LY]],'15Dec24_LY'!$A$1:$M$784,13,FALSE)</f>
        <v>448.280388446215</v>
      </c>
      <c r="X215" s="29">
        <f>VLOOKUP(Table1[[#This Row],[SEG KEY]],'08Dec24_TY'!$A$1:$M$786,13,FALSE)</f>
        <v>533.4252417582419</v>
      </c>
      <c r="Y215" s="29">
        <f>VLOOKUP(Table1[[#This Row],[SEG KEY LY]],'08Dec24_LY'!$A$1:$M$784,13,FALSE)</f>
        <v>451.69165116279049</v>
      </c>
      <c r="Z215" s="29">
        <f>VLOOKUP(Table1[[#This Row],[SEG KEY]],'01Dec24_TY'!$A$1:$M$786,13,FALSE)</f>
        <v>529.30659378596101</v>
      </c>
      <c r="AA215" s="29">
        <f>VLOOKUP(Table1[[#This Row],[SEG KEY LY]],'01Dec24_LY'!$A$1:$M$784,13,FALSE)</f>
        <v>455.09837179487153</v>
      </c>
      <c r="AB215" s="29">
        <f>VLOOKUP(Table1[[#This Row],[SEG KEY]],'24Nov24_TY'!$A$1:$M$786,13,FALSE)</f>
        <v>532.6632487309646</v>
      </c>
      <c r="AC215" s="29">
        <f>VLOOKUP(Table1[[#This Row],[SEG KEY LY]],'24Nov24_LY'!$A$1:$M$784,13,FALSE)</f>
        <v>454.84242253521103</v>
      </c>
      <c r="AD215" s="29">
        <f>VLOOKUP(Table1[[#This Row],[SEG KEY]],'17Nov24_TY'!$A$1:$M$786,13,FALSE)</f>
        <v>536.05337662337683</v>
      </c>
      <c r="AE215" s="29">
        <f>VLOOKUP(Table1[[#This Row],[SEG KEY LY]],'17Nov24_LY'!$A$1:$M$784,13,FALSE)</f>
        <v>450.53632835820866</v>
      </c>
      <c r="AF215" s="29">
        <f>VLOOKUP(Table1[[#This Row],[SEG KEY]],'10Nov24_TY   '!$A$1:$M$786,13,FALSE)</f>
        <v>551.50391891891911</v>
      </c>
      <c r="AG215" s="29">
        <f>VLOOKUP(Table1[[#This Row],[SEG KEY LY]],'10Nov24_LY   '!$A$1:$M$784,13,FALSE)</f>
        <v>450.90253205128175</v>
      </c>
      <c r="AH215" s="29">
        <f>IFERROR(VLOOKUP(Table1[[#This Row],[SEG KEY]],'03Nov24_TY   '!A343:M1128,13,FALSE),0)</f>
        <v>566.37098076923132</v>
      </c>
      <c r="AI215" s="29">
        <f>IFERROR(VLOOKUP(Table1[[#This Row],[SEG KEY LY]],'03Nov24_LY    '!$A$1:$M$784,13,FALSE),0)</f>
        <v>449.33911960132883</v>
      </c>
      <c r="AJ215" s="47">
        <f>VLOOKUP(Table1[[#This Row],[SEG KEY]],'29Dec24_TY  '!$A$1:$M$786,7,FALSE)</f>
        <v>1044</v>
      </c>
      <c r="AK215" s="47">
        <f>VLOOKUP(Table1[[#This Row],[SEG KEY LY]],'29Dec24_LY'!$A$1:$M$784,7,FALSE)</f>
        <v>1047</v>
      </c>
      <c r="AL215" s="29">
        <f>VLOOKUP(Table1[[#This Row],[SEG KEY]],'22Dec24_TY '!$A$1:$M$786,7,FALSE)</f>
        <v>1005</v>
      </c>
      <c r="AM215" s="29">
        <f>VLOOKUP(Table1[[#This Row],[SEG KEY LY]],'22Dec24_LY '!$A$1:$M$486,7,FALSE)</f>
        <v>1024</v>
      </c>
      <c r="AN215" s="29">
        <f>VLOOKUP(Table1[[#This Row],[SEG KEY]],'15Dec24_TY'!$A$1:$M$786,7,FALSE)</f>
        <v>985</v>
      </c>
      <c r="AO215" s="29">
        <f>VLOOKUP(Table1[[#This Row],[SEG KEY LY]],'15Dec24_LY'!$A$1:$M$784,7,FALSE)</f>
        <v>1004</v>
      </c>
      <c r="AP215" s="29">
        <f>VLOOKUP(Table1[[#This Row],[SEG KEY]],'08Dec24_TY'!$A$1:$M$786,7,FALSE)</f>
        <v>910</v>
      </c>
      <c r="AQ215" s="29">
        <f>VLOOKUP(Table1[[#This Row],[SEG KEY LY]],'08Dec24_LY'!$A$1:$M$784,7,FALSE)</f>
        <v>860</v>
      </c>
      <c r="AR215" s="29">
        <f>VLOOKUP(Table1[[#This Row],[SEG KEY]],'01Dec24_TY'!$A$1:$M$786,7,FALSE)</f>
        <v>869</v>
      </c>
      <c r="AS215" s="29">
        <f>VLOOKUP(Table1[[#This Row],[SEG KEY LY]],'01Dec24_LY'!$A$1:$M$784,7,FALSE)</f>
        <v>780</v>
      </c>
      <c r="AT215" s="29">
        <f>VLOOKUP(Table1[[#This Row],[SEG KEY]],'24Nov24_TY'!$A$1:$M$786,7,FALSE)</f>
        <v>788</v>
      </c>
      <c r="AU215" s="29">
        <f>VLOOKUP(Table1[[#This Row],[SEG KEY LY]],'24Nov24_LY'!$A$1:$M$784,7,FALSE)</f>
        <v>710</v>
      </c>
      <c r="AV215" s="29">
        <f>VLOOKUP(Table1[[#This Row],[SEG KEY]],'17Nov24_TY'!$A$1:$M$786,7,FALSE)</f>
        <v>693</v>
      </c>
      <c r="AW215" s="29">
        <f>VLOOKUP(Table1[[#This Row],[SEG KEY LY]],'17Nov24_LY'!$A$1:$M$784,7,FALSE)</f>
        <v>670</v>
      </c>
      <c r="AX215" s="29">
        <f>VLOOKUP(Table1[[#This Row],[SEG KEY]],'10Nov24_TY   '!$A$1:$K$786,7,FALSE)</f>
        <v>592</v>
      </c>
      <c r="AY215" s="29">
        <f>VLOOKUP(Table1[[#This Row],[SEG KEY LY]],'10Nov24_LY   '!$A$1:$J$784,7,FALSE)</f>
        <v>624</v>
      </c>
      <c r="AZ215" s="29">
        <f>IFERROR(VLOOKUP(Table1[[#This Row],[SEG KEY]],'03Nov24_TY   '!$A$1:$J$786,7,FALSE),0)</f>
        <v>520</v>
      </c>
      <c r="BA215" s="29">
        <f>IFERROR(VLOOKUP(Table1[[#This Row],[SEG KEY LY]],'03Nov24_LY    '!$A$1:$J$784,7,FALSE),0)</f>
        <v>602</v>
      </c>
    </row>
    <row r="216" spans="1:53" x14ac:dyDescent="0.25">
      <c r="A216" s="53" t="str">
        <f>Table1[[#This Row],[FROM_CITY]]&amp;Table1[[#This Row],[TO_CITY]]&amp;Table1[[#This Row],[Month]]</f>
        <v>CMBCGKMar-2025</v>
      </c>
      <c r="B216" s="56" t="str">
        <f>Table1[[#This Row],[FROM_CITY]]&amp;Table1[[#This Row],[TO_CITY]]&amp;Table1[[#This Row],[MonthM_LY]]</f>
        <v>CMBCGKMar-2024</v>
      </c>
      <c r="C216" s="44" t="s">
        <v>200</v>
      </c>
      <c r="D216" s="2">
        <v>2025</v>
      </c>
      <c r="E216" s="2" t="s">
        <v>199</v>
      </c>
      <c r="F216" t="s">
        <v>10</v>
      </c>
      <c r="G216" s="2" t="s">
        <v>20</v>
      </c>
      <c r="H216" t="s">
        <v>13</v>
      </c>
      <c r="I216">
        <v>54</v>
      </c>
      <c r="J216">
        <v>10074.210000000003</v>
      </c>
      <c r="K216" s="29">
        <f>VLOOKUP(Table1[[#This Row],[SEG KEY]],'29Dec24_TY  '!$A$1:$M$786,11,FALSE)</f>
        <v>179172</v>
      </c>
      <c r="L216" s="29">
        <f>VLOOKUP(Table1[[#This Row],[SEG KEY LY]],'29Dec24_LY'!$A$1:$M$784,11,FALSE)</f>
        <v>258804</v>
      </c>
      <c r="M216" s="55">
        <f>VLOOKUP(Table1[[#This Row],[SEG KEY]],'29Dec24_TY  '!$A$1:$M$786,12,FALSE)</f>
        <v>5.6226475118880195E-2</v>
      </c>
      <c r="N216" s="55">
        <f>VLOOKUP(Table1[[#This Row],[SEG KEY LY]],'29Dec24_LY'!$A$1:$M$784,12,FALSE)</f>
        <v>5.611114975039027E-2</v>
      </c>
      <c r="O216" s="29">
        <f>IFERROR(VLOOKUP(Table1[[#This Row],[SEG KEY LY]],'LY AVG FARE ACT'!$A$1:$G$5000,5,FALSE),0)</f>
        <v>2668</v>
      </c>
      <c r="P216" s="29">
        <f>IFERROR(VLOOKUP(Table1[[#This Row],[SEG KEY LY]],'LY AVG FARE ACT'!$A$1:$F$5000,6,FALSE),0)</f>
        <v>437694.98748410243</v>
      </c>
      <c r="Q216" s="29">
        <f>IFERROR(VLOOKUP(Table1[[#This Row],[SEG KEY LY]],'LY AVG FARE ACT'!$A$1:$G$5000,7,FALSE),0)</f>
        <v>164.05359350978352</v>
      </c>
      <c r="R216" s="47">
        <f>VLOOKUP(Table1[[#This Row],[SEG KEY]],'29Dec24_TY  '!$A$1:$M$786,13,FALSE)</f>
        <v>186.55944444444449</v>
      </c>
      <c r="S216" s="47">
        <f>VLOOKUP(Table1[[#This Row],[SEG KEY LY]],'29Dec24_LY'!$A$1:$M$784,13,FALSE)</f>
        <v>186.1767948717949</v>
      </c>
      <c r="T216" s="29">
        <f>VLOOKUP(Table1[[#This Row],[SEG KEY]],'22Dec24_TY '!$A$1:$M$786,13,FALSE)</f>
        <v>194.08644444444448</v>
      </c>
      <c r="U216" s="29">
        <f>VLOOKUP(Table1[[#This Row],[SEG KEY LY]],'22Dec24_LY '!$A$2:$M$784,13,FALSE)</f>
        <v>190.07090909090911</v>
      </c>
      <c r="V216" s="29">
        <f>VLOOKUP(Table1[[#This Row],[SEG KEY]],'15Dec24_TY'!$A$1:$M$786,13,FALSE)</f>
        <v>206.22764705882352</v>
      </c>
      <c r="W216" s="29">
        <f>VLOOKUP(Table1[[#This Row],[SEG KEY LY]],'15Dec24_LY'!$A$1:$M$784,13,FALSE)</f>
        <v>189.11350877192984</v>
      </c>
      <c r="X216" s="29">
        <f>VLOOKUP(Table1[[#This Row],[SEG KEY]],'08Dec24_TY'!$A$1:$M$786,13,FALSE)</f>
        <v>219.47043478260869</v>
      </c>
      <c r="Y216" s="29">
        <f>VLOOKUP(Table1[[#This Row],[SEG KEY LY]],'08Dec24_LY'!$A$1:$M$784,13,FALSE)</f>
        <v>186.96471698113214</v>
      </c>
      <c r="Z216" s="29">
        <f>VLOOKUP(Table1[[#This Row],[SEG KEY]],'01Dec24_TY'!$A$1:$M$786,13,FALSE)</f>
        <v>215.29578947368421</v>
      </c>
      <c r="AA216" s="29">
        <f>VLOOKUP(Table1[[#This Row],[SEG KEY LY]],'01Dec24_LY'!$A$1:$M$784,13,FALSE)</f>
        <v>192.67195121951221</v>
      </c>
      <c r="AB216" s="29">
        <f>VLOOKUP(Table1[[#This Row],[SEG KEY]],'24Nov24_TY'!$A$1:$M$786,13,FALSE)</f>
        <v>174.85214285714287</v>
      </c>
      <c r="AC216" s="29">
        <f>VLOOKUP(Table1[[#This Row],[SEG KEY LY]],'24Nov24_LY'!$A$1:$M$784,13,FALSE)</f>
        <v>195.54031250000003</v>
      </c>
      <c r="AD216" s="29">
        <f>VLOOKUP(Table1[[#This Row],[SEG KEY]],'17Nov24_TY'!$A$1:$M$786,13,FALSE)</f>
        <v>174.85214285714287</v>
      </c>
      <c r="AE216" s="29">
        <f>VLOOKUP(Table1[[#This Row],[SEG KEY LY]],'17Nov24_LY'!$A$1:$M$784,13,FALSE)</f>
        <v>197.76695652173913</v>
      </c>
      <c r="AF216" s="29">
        <f>VLOOKUP(Table1[[#This Row],[SEG KEY]],'10Nov24_TY   '!$A$1:$M$786,13,FALSE)</f>
        <v>174.85214285714287</v>
      </c>
      <c r="AG216" s="29">
        <f>VLOOKUP(Table1[[#This Row],[SEG KEY LY]],'10Nov24_LY   '!$A$1:$M$784,13,FALSE)</f>
        <v>197.76695652173913</v>
      </c>
      <c r="AH216" s="29">
        <f>IFERROR(VLOOKUP(Table1[[#This Row],[SEG KEY]],'03Nov24_TY   '!A344:M1129,13,FALSE),0)</f>
        <v>182.38304347826087</v>
      </c>
      <c r="AI216" s="29">
        <f>IFERROR(VLOOKUP(Table1[[#This Row],[SEG KEY LY]],'03Nov24_LY    '!$A$1:$M$784,13,FALSE),0)</f>
        <v>197.76695652173913</v>
      </c>
      <c r="AJ216" s="47">
        <f>VLOOKUP(Table1[[#This Row],[SEG KEY]],'29Dec24_TY  '!$A$1:$M$786,7,FALSE)</f>
        <v>54</v>
      </c>
      <c r="AK216" s="47">
        <f>VLOOKUP(Table1[[#This Row],[SEG KEY LY]],'29Dec24_LY'!$A$1:$M$784,7,FALSE)</f>
        <v>78</v>
      </c>
      <c r="AL216" s="29">
        <f>VLOOKUP(Table1[[#This Row],[SEG KEY]],'22Dec24_TY '!$A$1:$M$786,7,FALSE)</f>
        <v>45</v>
      </c>
      <c r="AM216" s="29">
        <f>VLOOKUP(Table1[[#This Row],[SEG KEY LY]],'22Dec24_LY '!$A$1:$M$486,7,FALSE)</f>
        <v>66</v>
      </c>
      <c r="AN216" s="29">
        <f>VLOOKUP(Table1[[#This Row],[SEG KEY]],'15Dec24_TY'!$A$1:$M$786,7,FALSE)</f>
        <v>34</v>
      </c>
      <c r="AO216" s="29">
        <f>VLOOKUP(Table1[[#This Row],[SEG KEY LY]],'15Dec24_LY'!$A$1:$M$784,7,FALSE)</f>
        <v>57</v>
      </c>
      <c r="AP216" s="29">
        <f>VLOOKUP(Table1[[#This Row],[SEG KEY]],'08Dec24_TY'!$A$1:$M$786,7,FALSE)</f>
        <v>23</v>
      </c>
      <c r="AQ216" s="29">
        <f>VLOOKUP(Table1[[#This Row],[SEG KEY LY]],'08Dec24_LY'!$A$1:$M$784,7,FALSE)</f>
        <v>53</v>
      </c>
      <c r="AR216" s="29">
        <f>VLOOKUP(Table1[[#This Row],[SEG KEY]],'01Dec24_TY'!$A$1:$M$786,7,FALSE)</f>
        <v>19</v>
      </c>
      <c r="AS216" s="29">
        <f>VLOOKUP(Table1[[#This Row],[SEG KEY LY]],'01Dec24_LY'!$A$1:$M$784,7,FALSE)</f>
        <v>41</v>
      </c>
      <c r="AT216" s="29">
        <f>VLOOKUP(Table1[[#This Row],[SEG KEY]],'24Nov24_TY'!$A$1:$M$786,7,FALSE)</f>
        <v>14</v>
      </c>
      <c r="AU216" s="29">
        <f>VLOOKUP(Table1[[#This Row],[SEG KEY LY]],'24Nov24_LY'!$A$1:$M$784,7,FALSE)</f>
        <v>32</v>
      </c>
      <c r="AV216" s="29">
        <f>VLOOKUP(Table1[[#This Row],[SEG KEY]],'17Nov24_TY'!$A$1:$M$786,7,FALSE)</f>
        <v>14</v>
      </c>
      <c r="AW216" s="29">
        <f>VLOOKUP(Table1[[#This Row],[SEG KEY LY]],'17Nov24_LY'!$A$1:$M$784,7,FALSE)</f>
        <v>23</v>
      </c>
      <c r="AX216" s="29">
        <f>VLOOKUP(Table1[[#This Row],[SEG KEY]],'10Nov24_TY   '!$A$1:$K$786,7,FALSE)</f>
        <v>14</v>
      </c>
      <c r="AY216" s="29">
        <f>VLOOKUP(Table1[[#This Row],[SEG KEY LY]],'10Nov24_LY   '!$A$1:$J$784,7,FALSE)</f>
        <v>23</v>
      </c>
      <c r="AZ216" s="29">
        <f>IFERROR(VLOOKUP(Table1[[#This Row],[SEG KEY]],'03Nov24_TY   '!$A$1:$J$786,7,FALSE),0)</f>
        <v>23</v>
      </c>
      <c r="BA216" s="29">
        <f>IFERROR(VLOOKUP(Table1[[#This Row],[SEG KEY LY]],'03Nov24_LY    '!$A$1:$J$784,7,FALSE),0)</f>
        <v>23</v>
      </c>
    </row>
    <row r="217" spans="1:53" x14ac:dyDescent="0.25">
      <c r="A217" s="53" t="str">
        <f>Table1[[#This Row],[FROM_CITY]]&amp;Table1[[#This Row],[TO_CITY]]&amp;Table1[[#This Row],[Month]]</f>
        <v>CMBCOKMar-2025</v>
      </c>
      <c r="B217" s="56" t="str">
        <f>Table1[[#This Row],[FROM_CITY]]&amp;Table1[[#This Row],[TO_CITY]]&amp;Table1[[#This Row],[MonthM_LY]]</f>
        <v>CMBCOKMar-2024</v>
      </c>
      <c r="C217" s="44" t="s">
        <v>200</v>
      </c>
      <c r="D217" s="2">
        <v>2025</v>
      </c>
      <c r="E217" s="2" t="s">
        <v>199</v>
      </c>
      <c r="F217" t="s">
        <v>10</v>
      </c>
      <c r="G217" s="2" t="s">
        <v>21</v>
      </c>
      <c r="H217" t="s">
        <v>15</v>
      </c>
      <c r="I217">
        <v>157</v>
      </c>
      <c r="J217">
        <v>11363.94</v>
      </c>
      <c r="K217" s="29">
        <f>VLOOKUP(Table1[[#This Row],[SEG KEY]],'29Dec24_TY  '!$A$1:$M$786,11,FALSE)</f>
        <v>81169</v>
      </c>
      <c r="L217" s="29">
        <f>VLOOKUP(Table1[[#This Row],[SEG KEY LY]],'29Dec24_LY'!$A$1:$M$784,11,FALSE)</f>
        <v>87890</v>
      </c>
      <c r="M217" s="55">
        <f>VLOOKUP(Table1[[#This Row],[SEG KEY]],'29Dec24_TY  '!$A$1:$M$786,12,FALSE)</f>
        <v>0.14000344959282485</v>
      </c>
      <c r="N217" s="55">
        <f>VLOOKUP(Table1[[#This Row],[SEG KEY LY]],'29Dec24_LY'!$A$1:$M$784,12,FALSE)</f>
        <v>0.14740755489816812</v>
      </c>
      <c r="O217" s="29">
        <f>IFERROR(VLOOKUP(Table1[[#This Row],[SEG KEY LY]],'LY AVG FARE ACT'!$A$1:$G$5000,5,FALSE),0)</f>
        <v>2561</v>
      </c>
      <c r="P217" s="29">
        <f>IFERROR(VLOOKUP(Table1[[#This Row],[SEG KEY LY]],'LY AVG FARE ACT'!$A$1:$F$5000,6,FALSE),0)</f>
        <v>164316.76854738983</v>
      </c>
      <c r="Q217" s="29">
        <f>IFERROR(VLOOKUP(Table1[[#This Row],[SEG KEY LY]],'LY AVG FARE ACT'!$A$1:$G$5000,7,FALSE),0)</f>
        <v>64.161174754935502</v>
      </c>
      <c r="R217" s="47">
        <f>VLOOKUP(Table1[[#This Row],[SEG KEY]],'29Dec24_TY  '!$A$1:$M$786,13,FALSE)</f>
        <v>72.381783439490448</v>
      </c>
      <c r="S217" s="47">
        <f>VLOOKUP(Table1[[#This Row],[SEG KEY LY]],'29Dec24_LY'!$A$1:$M$784,13,FALSE)</f>
        <v>76.209705882352921</v>
      </c>
      <c r="T217" s="29">
        <f>VLOOKUP(Table1[[#This Row],[SEG KEY]],'22Dec24_TY '!$A$1:$M$786,13,FALSE)</f>
        <v>72.739790209790186</v>
      </c>
      <c r="U217" s="29">
        <f>VLOOKUP(Table1[[#This Row],[SEG KEY LY]],'22Dec24_LY '!$A$2:$M$784,13,FALSE)</f>
        <v>80.559337748344348</v>
      </c>
      <c r="V217" s="29">
        <f>VLOOKUP(Table1[[#This Row],[SEG KEY]],'15Dec24_TY'!$A$1:$M$786,13,FALSE)</f>
        <v>72.819015151515131</v>
      </c>
      <c r="W217" s="29">
        <f>VLOOKUP(Table1[[#This Row],[SEG KEY LY]],'15Dec24_LY'!$A$1:$M$784,13,FALSE)</f>
        <v>78.684999999999988</v>
      </c>
      <c r="X217" s="29">
        <f>VLOOKUP(Table1[[#This Row],[SEG KEY]],'08Dec24_TY'!$A$1:$M$786,13,FALSE)</f>
        <v>73.358803418803419</v>
      </c>
      <c r="Y217" s="29">
        <f>VLOOKUP(Table1[[#This Row],[SEG KEY LY]],'08Dec24_LY'!$A$1:$M$784,13,FALSE)</f>
        <v>79.173983050847426</v>
      </c>
      <c r="Z217" s="29">
        <f>VLOOKUP(Table1[[#This Row],[SEG KEY]],'01Dec24_TY'!$A$1:$M$786,13,FALSE)</f>
        <v>72.554999999999993</v>
      </c>
      <c r="AA217" s="29">
        <f>VLOOKUP(Table1[[#This Row],[SEG KEY LY]],'01Dec24_LY'!$A$1:$M$784,13,FALSE)</f>
        <v>73.58174757281553</v>
      </c>
      <c r="AB217" s="29">
        <f>VLOOKUP(Table1[[#This Row],[SEG KEY]],'24Nov24_TY'!$A$1:$M$786,13,FALSE)</f>
        <v>69.947356321839067</v>
      </c>
      <c r="AC217" s="29">
        <f>VLOOKUP(Table1[[#This Row],[SEG KEY LY]],'24Nov24_LY'!$A$1:$M$784,13,FALSE)</f>
        <v>71.551290322580655</v>
      </c>
      <c r="AD217" s="29">
        <f>VLOOKUP(Table1[[#This Row],[SEG KEY]],'17Nov24_TY'!$A$1:$M$786,13,FALSE)</f>
        <v>75.982608695652175</v>
      </c>
      <c r="AE217" s="29">
        <f>VLOOKUP(Table1[[#This Row],[SEG KEY LY]],'17Nov24_LY'!$A$1:$M$784,13,FALSE)</f>
        <v>73.958513513513523</v>
      </c>
      <c r="AF217" s="29">
        <f>VLOOKUP(Table1[[#This Row],[SEG KEY]],'10Nov24_TY   '!$A$1:$M$786,13,FALSE)</f>
        <v>87.072641509433964</v>
      </c>
      <c r="AG217" s="29">
        <f>VLOOKUP(Table1[[#This Row],[SEG KEY LY]],'10Nov24_LY   '!$A$1:$M$784,13,FALSE)</f>
        <v>74.991129032258044</v>
      </c>
      <c r="AH217" s="29">
        <f>IFERROR(VLOOKUP(Table1[[#This Row],[SEG KEY]],'03Nov24_TY   '!A345:M1130,13,FALSE),0)</f>
        <v>92.433999999999997</v>
      </c>
      <c r="AI217" s="29">
        <f>IFERROR(VLOOKUP(Table1[[#This Row],[SEG KEY LY]],'03Nov24_LY    '!$A$1:$M$784,13,FALSE),0)</f>
        <v>79.113396226415063</v>
      </c>
      <c r="AJ217" s="47">
        <f>VLOOKUP(Table1[[#This Row],[SEG KEY]],'29Dec24_TY  '!$A$1:$M$786,7,FALSE)</f>
        <v>157</v>
      </c>
      <c r="AK217" s="47">
        <f>VLOOKUP(Table1[[#This Row],[SEG KEY LY]],'29Dec24_LY'!$A$1:$M$784,7,FALSE)</f>
        <v>170</v>
      </c>
      <c r="AL217" s="29">
        <f>VLOOKUP(Table1[[#This Row],[SEG KEY]],'22Dec24_TY '!$A$1:$M$786,7,FALSE)</f>
        <v>143</v>
      </c>
      <c r="AM217" s="29">
        <f>VLOOKUP(Table1[[#This Row],[SEG KEY LY]],'22Dec24_LY '!$A$1:$M$486,7,FALSE)</f>
        <v>151</v>
      </c>
      <c r="AN217" s="29">
        <f>VLOOKUP(Table1[[#This Row],[SEG KEY]],'15Dec24_TY'!$A$1:$M$786,7,FALSE)</f>
        <v>132</v>
      </c>
      <c r="AO217" s="29">
        <f>VLOOKUP(Table1[[#This Row],[SEG KEY LY]],'15Dec24_LY'!$A$1:$M$784,7,FALSE)</f>
        <v>140</v>
      </c>
      <c r="AP217" s="29">
        <f>VLOOKUP(Table1[[#This Row],[SEG KEY]],'08Dec24_TY'!$A$1:$M$786,7,FALSE)</f>
        <v>117</v>
      </c>
      <c r="AQ217" s="29">
        <f>VLOOKUP(Table1[[#This Row],[SEG KEY LY]],'08Dec24_LY'!$A$1:$M$784,7,FALSE)</f>
        <v>118</v>
      </c>
      <c r="AR217" s="29">
        <f>VLOOKUP(Table1[[#This Row],[SEG KEY]],'01Dec24_TY'!$A$1:$M$786,7,FALSE)</f>
        <v>108</v>
      </c>
      <c r="AS217" s="29">
        <f>VLOOKUP(Table1[[#This Row],[SEG KEY LY]],'01Dec24_LY'!$A$1:$M$784,7,FALSE)</f>
        <v>103</v>
      </c>
      <c r="AT217" s="29">
        <f>VLOOKUP(Table1[[#This Row],[SEG KEY]],'24Nov24_TY'!$A$1:$M$786,7,FALSE)</f>
        <v>87</v>
      </c>
      <c r="AU217" s="29">
        <f>VLOOKUP(Table1[[#This Row],[SEG KEY LY]],'24Nov24_LY'!$A$1:$M$784,7,FALSE)</f>
        <v>93</v>
      </c>
      <c r="AV217" s="29">
        <f>VLOOKUP(Table1[[#This Row],[SEG KEY]],'17Nov24_TY'!$A$1:$M$786,7,FALSE)</f>
        <v>69</v>
      </c>
      <c r="AW217" s="29">
        <f>VLOOKUP(Table1[[#This Row],[SEG KEY LY]],'17Nov24_LY'!$A$1:$M$784,7,FALSE)</f>
        <v>74</v>
      </c>
      <c r="AX217" s="29">
        <f>VLOOKUP(Table1[[#This Row],[SEG KEY]],'10Nov24_TY   '!$A$1:$K$786,7,FALSE)</f>
        <v>53</v>
      </c>
      <c r="AY217" s="29">
        <f>VLOOKUP(Table1[[#This Row],[SEG KEY LY]],'10Nov24_LY   '!$A$1:$J$784,7,FALSE)</f>
        <v>62</v>
      </c>
      <c r="AZ217" s="29">
        <f>IFERROR(VLOOKUP(Table1[[#This Row],[SEG KEY]],'03Nov24_TY   '!$A$1:$J$786,7,FALSE),0)</f>
        <v>35</v>
      </c>
      <c r="BA217" s="29">
        <f>IFERROR(VLOOKUP(Table1[[#This Row],[SEG KEY LY]],'03Nov24_LY    '!$A$1:$J$784,7,FALSE),0)</f>
        <v>53</v>
      </c>
    </row>
    <row r="218" spans="1:53" x14ac:dyDescent="0.25">
      <c r="A218" s="53" t="str">
        <f>Table1[[#This Row],[FROM_CITY]]&amp;Table1[[#This Row],[TO_CITY]]&amp;Table1[[#This Row],[Month]]</f>
        <v>CMBDACMar-2025</v>
      </c>
      <c r="B218" s="56" t="str">
        <f>Table1[[#This Row],[FROM_CITY]]&amp;Table1[[#This Row],[TO_CITY]]&amp;Table1[[#This Row],[MonthM_LY]]</f>
        <v>CMBDACMar-2024</v>
      </c>
      <c r="C218" s="44" t="s">
        <v>200</v>
      </c>
      <c r="D218" s="2">
        <v>2025</v>
      </c>
      <c r="E218" s="2" t="s">
        <v>199</v>
      </c>
      <c r="F218" t="s">
        <v>10</v>
      </c>
      <c r="G218" s="2" t="s">
        <v>22</v>
      </c>
      <c r="H218" t="s">
        <v>15</v>
      </c>
      <c r="I218">
        <v>105</v>
      </c>
      <c r="J218">
        <v>10780.599999999999</v>
      </c>
      <c r="K218" s="29">
        <f>VLOOKUP(Table1[[#This Row],[SEG KEY]],'29Dec24_TY  '!$A$1:$M$786,11,FALSE)</f>
        <v>227325</v>
      </c>
      <c r="L218" s="29">
        <f>VLOOKUP(Table1[[#This Row],[SEG KEY LY]],'29Dec24_LY'!$A$1:$M$784,11,FALSE)</f>
        <v>101755</v>
      </c>
      <c r="M218" s="55">
        <f>VLOOKUP(Table1[[#This Row],[SEG KEY]],'29Dec24_TY  '!$A$1:$M$786,12,FALSE)</f>
        <v>4.7423732541515447E-2</v>
      </c>
      <c r="N218" s="55">
        <f>VLOOKUP(Table1[[#This Row],[SEG KEY LY]],'29Dec24_LY'!$A$1:$M$784,12,FALSE)</f>
        <v>0.10067957348533241</v>
      </c>
      <c r="O218" s="29">
        <f>IFERROR(VLOOKUP(Table1[[#This Row],[SEG KEY LY]],'LY AVG FARE ACT'!$A$1:$G$5000,5,FALSE),0)</f>
        <v>4144</v>
      </c>
      <c r="P218" s="29">
        <f>IFERROR(VLOOKUP(Table1[[#This Row],[SEG KEY LY]],'LY AVG FARE ACT'!$A$1:$F$5000,6,FALSE),0)</f>
        <v>571759.33705802402</v>
      </c>
      <c r="Q218" s="29">
        <f>IFERROR(VLOOKUP(Table1[[#This Row],[SEG KEY LY]],'LY AVG FARE ACT'!$A$1:$G$5000,7,FALSE),0)</f>
        <v>137.97281299662743</v>
      </c>
      <c r="R218" s="47">
        <f>VLOOKUP(Table1[[#This Row],[SEG KEY]],'29Dec24_TY  '!$A$1:$M$786,13,FALSE)</f>
        <v>102.67238095238093</v>
      </c>
      <c r="S218" s="47">
        <f>VLOOKUP(Table1[[#This Row],[SEG KEY LY]],'29Dec24_LY'!$A$1:$M$784,13,FALSE)</f>
        <v>217.97127659574468</v>
      </c>
      <c r="T218" s="29">
        <f>VLOOKUP(Table1[[#This Row],[SEG KEY]],'22Dec24_TY '!$A$1:$M$786,13,FALSE)</f>
        <v>105.58569620253168</v>
      </c>
      <c r="U218" s="29">
        <f>VLOOKUP(Table1[[#This Row],[SEG KEY LY]],'22Dec24_LY '!$A$2:$M$784,13,FALSE)</f>
        <v>221.81206896551726</v>
      </c>
      <c r="V218" s="29">
        <f>VLOOKUP(Table1[[#This Row],[SEG KEY]],'15Dec24_TY'!$A$1:$M$786,13,FALSE)</f>
        <v>110.79590163934429</v>
      </c>
      <c r="W218" s="29">
        <f>VLOOKUP(Table1[[#This Row],[SEG KEY LY]],'15Dec24_LY'!$A$1:$M$784,13,FALSE)</f>
        <v>221.04679999999999</v>
      </c>
      <c r="X218" s="29">
        <f>VLOOKUP(Table1[[#This Row],[SEG KEY]],'08Dec24_TY'!$A$1:$M$786,13,FALSE)</f>
        <v>127.39222222222226</v>
      </c>
      <c r="Y218" s="29">
        <f>VLOOKUP(Table1[[#This Row],[SEG KEY LY]],'08Dec24_LY'!$A$1:$M$784,13,FALSE)</f>
        <v>228.26521739130433</v>
      </c>
      <c r="Z218" s="29">
        <f>VLOOKUP(Table1[[#This Row],[SEG KEY]],'01Dec24_TY'!$A$1:$M$786,13,FALSE)</f>
        <v>138.98368421052632</v>
      </c>
      <c r="AA218" s="29">
        <f>VLOOKUP(Table1[[#This Row],[SEG KEY LY]],'01Dec24_LY'!$A$1:$M$784,13,FALSE)</f>
        <v>229.20636363636359</v>
      </c>
      <c r="AB218" s="29">
        <f>VLOOKUP(Table1[[#This Row],[SEG KEY]],'24Nov24_TY'!$A$1:$M$786,13,FALSE)</f>
        <v>143.22538461538463</v>
      </c>
      <c r="AC218" s="29">
        <f>VLOOKUP(Table1[[#This Row],[SEG KEY LY]],'24Nov24_LY'!$A$1:$M$784,13,FALSE)</f>
        <v>225.24399999999997</v>
      </c>
      <c r="AD218" s="29">
        <f>VLOOKUP(Table1[[#This Row],[SEG KEY]],'17Nov24_TY'!$A$1:$M$786,13,FALSE)</f>
        <v>176.83105263157896</v>
      </c>
      <c r="AE218" s="29">
        <f>VLOOKUP(Table1[[#This Row],[SEG KEY LY]],'17Nov24_LY'!$A$1:$M$784,13,FALSE)</f>
        <v>225.34611111111113</v>
      </c>
      <c r="AF218" s="29">
        <f>VLOOKUP(Table1[[#This Row],[SEG KEY]],'10Nov24_TY   '!$A$1:$M$786,13,FALSE)</f>
        <v>225.18272727272725</v>
      </c>
      <c r="AG218" s="29">
        <f>VLOOKUP(Table1[[#This Row],[SEG KEY LY]],'10Nov24_LY   '!$A$1:$M$784,13,FALSE)</f>
        <v>225.34611111111113</v>
      </c>
      <c r="AH218" s="29">
        <f>IFERROR(VLOOKUP(Table1[[#This Row],[SEG KEY]],'03Nov24_TY   '!A346:M1131,13,FALSE),0)</f>
        <v>225.18272727272725</v>
      </c>
      <c r="AI218" s="29">
        <f>IFERROR(VLOOKUP(Table1[[#This Row],[SEG KEY LY]],'03Nov24_LY    '!$A$1:$M$784,13,FALSE),0)</f>
        <v>236.30000000000004</v>
      </c>
      <c r="AJ218" s="47">
        <f>VLOOKUP(Table1[[#This Row],[SEG KEY]],'29Dec24_TY  '!$A$1:$M$786,7,FALSE)</f>
        <v>105</v>
      </c>
      <c r="AK218" s="47">
        <f>VLOOKUP(Table1[[#This Row],[SEG KEY LY]],'29Dec24_LY'!$A$1:$M$784,7,FALSE)</f>
        <v>47</v>
      </c>
      <c r="AL218" s="29">
        <f>VLOOKUP(Table1[[#This Row],[SEG KEY]],'22Dec24_TY '!$A$1:$M$786,7,FALSE)</f>
        <v>79</v>
      </c>
      <c r="AM218" s="29">
        <f>VLOOKUP(Table1[[#This Row],[SEG KEY LY]],'22Dec24_LY '!$A$1:$M$486,7,FALSE)</f>
        <v>29</v>
      </c>
      <c r="AN218" s="29">
        <f>VLOOKUP(Table1[[#This Row],[SEG KEY]],'15Dec24_TY'!$A$1:$M$786,7,FALSE)</f>
        <v>61</v>
      </c>
      <c r="AO218" s="29">
        <f>VLOOKUP(Table1[[#This Row],[SEG KEY LY]],'15Dec24_LY'!$A$1:$M$784,7,FALSE)</f>
        <v>25</v>
      </c>
      <c r="AP218" s="29">
        <f>VLOOKUP(Table1[[#This Row],[SEG KEY]],'08Dec24_TY'!$A$1:$M$786,7,FALSE)</f>
        <v>45</v>
      </c>
      <c r="AQ218" s="29">
        <f>VLOOKUP(Table1[[#This Row],[SEG KEY LY]],'08Dec24_LY'!$A$1:$M$784,7,FALSE)</f>
        <v>23</v>
      </c>
      <c r="AR218" s="29">
        <f>VLOOKUP(Table1[[#This Row],[SEG KEY]],'01Dec24_TY'!$A$1:$M$786,7,FALSE)</f>
        <v>38</v>
      </c>
      <c r="AS218" s="29">
        <f>VLOOKUP(Table1[[#This Row],[SEG KEY LY]],'01Dec24_LY'!$A$1:$M$784,7,FALSE)</f>
        <v>22</v>
      </c>
      <c r="AT218" s="29">
        <f>VLOOKUP(Table1[[#This Row],[SEG KEY]],'24Nov24_TY'!$A$1:$M$786,7,FALSE)</f>
        <v>26</v>
      </c>
      <c r="AU218" s="29">
        <f>VLOOKUP(Table1[[#This Row],[SEG KEY LY]],'24Nov24_LY'!$A$1:$M$784,7,FALSE)</f>
        <v>20</v>
      </c>
      <c r="AV218" s="29">
        <f>VLOOKUP(Table1[[#This Row],[SEG KEY]],'17Nov24_TY'!$A$1:$M$786,7,FALSE)</f>
        <v>19</v>
      </c>
      <c r="AW218" s="29">
        <f>VLOOKUP(Table1[[#This Row],[SEG KEY LY]],'17Nov24_LY'!$A$1:$M$784,7,FALSE)</f>
        <v>18</v>
      </c>
      <c r="AX218" s="29">
        <f>VLOOKUP(Table1[[#This Row],[SEG KEY]],'10Nov24_TY   '!$A$1:$K$786,7,FALSE)</f>
        <v>11</v>
      </c>
      <c r="AY218" s="29">
        <f>VLOOKUP(Table1[[#This Row],[SEG KEY LY]],'10Nov24_LY   '!$A$1:$J$784,7,FALSE)</f>
        <v>18</v>
      </c>
      <c r="AZ218" s="29">
        <f>IFERROR(VLOOKUP(Table1[[#This Row],[SEG KEY]],'03Nov24_TY   '!$A$1:$J$786,7,FALSE),0)</f>
        <v>11</v>
      </c>
      <c r="BA218" s="29">
        <f>IFERROR(VLOOKUP(Table1[[#This Row],[SEG KEY LY]],'03Nov24_LY    '!$A$1:$J$784,7,FALSE),0)</f>
        <v>9</v>
      </c>
    </row>
    <row r="219" spans="1:53" x14ac:dyDescent="0.25">
      <c r="A219" s="53" t="str">
        <f>Table1[[#This Row],[FROM_CITY]]&amp;Table1[[#This Row],[TO_CITY]]&amp;Table1[[#This Row],[Month]]</f>
        <v>CMBDELMar-2025</v>
      </c>
      <c r="B219" s="56" t="str">
        <f>Table1[[#This Row],[FROM_CITY]]&amp;Table1[[#This Row],[TO_CITY]]&amp;Table1[[#This Row],[MonthM_LY]]</f>
        <v>CMBDELMar-2024</v>
      </c>
      <c r="C219" s="44" t="s">
        <v>200</v>
      </c>
      <c r="D219" s="2">
        <v>2025</v>
      </c>
      <c r="E219" s="2" t="s">
        <v>199</v>
      </c>
      <c r="F219" t="s">
        <v>10</v>
      </c>
      <c r="G219" s="2" t="s">
        <v>23</v>
      </c>
      <c r="H219" t="s">
        <v>15</v>
      </c>
      <c r="I219">
        <v>430</v>
      </c>
      <c r="J219">
        <v>72221.72</v>
      </c>
      <c r="K219" s="29">
        <f>VLOOKUP(Table1[[#This Row],[SEG KEY]],'29Dec24_TY  '!$A$1:$M$786,11,FALSE)</f>
        <v>1042750</v>
      </c>
      <c r="L219" s="29">
        <f>VLOOKUP(Table1[[#This Row],[SEG KEY LY]],'29Dec24_LY'!$A$1:$M$784,11,FALSE)</f>
        <v>1464700</v>
      </c>
      <c r="M219" s="55">
        <f>VLOOKUP(Table1[[#This Row],[SEG KEY]],'29Dec24_TY  '!$A$1:$M$786,12,FALSE)</f>
        <v>6.9260819947254859E-2</v>
      </c>
      <c r="N219" s="55">
        <f>VLOOKUP(Table1[[#This Row],[SEG KEY LY]],'29Dec24_LY'!$A$1:$M$784,12,FALSE)</f>
        <v>7.2754290981088279E-2</v>
      </c>
      <c r="O219" s="29">
        <f>IFERROR(VLOOKUP(Table1[[#This Row],[SEG KEY LY]],'LY AVG FARE ACT'!$A$1:$G$5000,5,FALSE),0)</f>
        <v>6760</v>
      </c>
      <c r="P219" s="29">
        <f>IFERROR(VLOOKUP(Table1[[#This Row],[SEG KEY LY]],'LY AVG FARE ACT'!$A$1:$F$5000,6,FALSE),0)</f>
        <v>1148415.6622392891</v>
      </c>
      <c r="Q219" s="29">
        <f>IFERROR(VLOOKUP(Table1[[#This Row],[SEG KEY LY]],'LY AVG FARE ACT'!$A$1:$G$5000,7,FALSE),0)</f>
        <v>169.88397370403686</v>
      </c>
      <c r="R219" s="47">
        <f>VLOOKUP(Table1[[#This Row],[SEG KEY]],'29Dec24_TY  '!$A$1:$M$786,13,FALSE)</f>
        <v>167.95748837209302</v>
      </c>
      <c r="S219" s="47">
        <f>VLOOKUP(Table1[[#This Row],[SEG KEY LY]],'29Dec24_LY'!$A$1:$M$784,13,FALSE)</f>
        <v>176.42915562913907</v>
      </c>
      <c r="T219" s="29">
        <f>VLOOKUP(Table1[[#This Row],[SEG KEY]],'22Dec24_TY '!$A$1:$M$786,13,FALSE)</f>
        <v>167.53614814814816</v>
      </c>
      <c r="U219" s="29">
        <f>VLOOKUP(Table1[[#This Row],[SEG KEY LY]],'22Dec24_LY '!$A$2:$M$784,13,FALSE)</f>
        <v>175.24658844765349</v>
      </c>
      <c r="V219" s="29">
        <f>VLOOKUP(Table1[[#This Row],[SEG KEY]],'15Dec24_TY'!$A$1:$M$786,13,FALSE)</f>
        <v>171.59982608695645</v>
      </c>
      <c r="W219" s="29">
        <f>VLOOKUP(Table1[[#This Row],[SEG KEY LY]],'15Dec24_LY'!$A$1:$M$784,13,FALSE)</f>
        <v>174.0048362235068</v>
      </c>
      <c r="X219" s="29">
        <f>VLOOKUP(Table1[[#This Row],[SEG KEY]],'08Dec24_TY'!$A$1:$M$786,13,FALSE)</f>
        <v>171.74496621621617</v>
      </c>
      <c r="Y219" s="29">
        <f>VLOOKUP(Table1[[#This Row],[SEG KEY LY]],'08Dec24_LY'!$A$1:$M$784,13,FALSE)</f>
        <v>166.33467640918579</v>
      </c>
      <c r="Z219" s="29">
        <f>VLOOKUP(Table1[[#This Row],[SEG KEY]],'01Dec24_TY'!$A$1:$M$786,13,FALSE)</f>
        <v>170.72221014492746</v>
      </c>
      <c r="AA219" s="29">
        <f>VLOOKUP(Table1[[#This Row],[SEG KEY LY]],'01Dec24_LY'!$A$1:$M$784,13,FALSE)</f>
        <v>168.31554298642527</v>
      </c>
      <c r="AB219" s="29">
        <f>VLOOKUP(Table1[[#This Row],[SEG KEY]],'24Nov24_TY'!$A$1:$M$786,13,FALSE)</f>
        <v>173.71177419354825</v>
      </c>
      <c r="AC219" s="29">
        <f>VLOOKUP(Table1[[#This Row],[SEG KEY LY]],'24Nov24_LY'!$A$1:$M$784,13,FALSE)</f>
        <v>174.85323529411758</v>
      </c>
      <c r="AD219" s="29">
        <f>VLOOKUP(Table1[[#This Row],[SEG KEY]],'17Nov24_TY'!$A$1:$M$786,13,FALSE)</f>
        <v>175.75540178571424</v>
      </c>
      <c r="AE219" s="29">
        <f>VLOOKUP(Table1[[#This Row],[SEG KEY LY]],'17Nov24_LY'!$A$1:$M$784,13,FALSE)</f>
        <v>174.52351123595497</v>
      </c>
      <c r="AF219" s="29">
        <f>VLOOKUP(Table1[[#This Row],[SEG KEY]],'10Nov24_TY   '!$A$1:$M$786,13,FALSE)</f>
        <v>173.03378238341972</v>
      </c>
      <c r="AG219" s="29">
        <f>VLOOKUP(Table1[[#This Row],[SEG KEY LY]],'10Nov24_LY   '!$A$1:$M$784,13,FALSE)</f>
        <v>174.69874999999993</v>
      </c>
      <c r="AH219" s="29">
        <f>IFERROR(VLOOKUP(Table1[[#This Row],[SEG KEY]],'03Nov24_TY   '!A347:M1132,13,FALSE),0)</f>
        <v>172.15617977528095</v>
      </c>
      <c r="AI219" s="29">
        <f>IFERROR(VLOOKUP(Table1[[#This Row],[SEG KEY LY]],'03Nov24_LY    '!$A$1:$M$784,13,FALSE),0)</f>
        <v>184.46182142857143</v>
      </c>
      <c r="AJ219" s="47">
        <f>VLOOKUP(Table1[[#This Row],[SEG KEY]],'29Dec24_TY  '!$A$1:$M$786,7,FALSE)</f>
        <v>430</v>
      </c>
      <c r="AK219" s="47">
        <f>VLOOKUP(Table1[[#This Row],[SEG KEY LY]],'29Dec24_LY'!$A$1:$M$784,7,FALSE)</f>
        <v>604</v>
      </c>
      <c r="AL219" s="29">
        <f>VLOOKUP(Table1[[#This Row],[SEG KEY]],'22Dec24_TY '!$A$1:$M$786,7,FALSE)</f>
        <v>405</v>
      </c>
      <c r="AM219" s="29">
        <f>VLOOKUP(Table1[[#This Row],[SEG KEY LY]],'22Dec24_LY '!$A$1:$M$486,7,FALSE)</f>
        <v>554</v>
      </c>
      <c r="AN219" s="29">
        <f>VLOOKUP(Table1[[#This Row],[SEG KEY]],'15Dec24_TY'!$A$1:$M$786,7,FALSE)</f>
        <v>345</v>
      </c>
      <c r="AO219" s="29">
        <f>VLOOKUP(Table1[[#This Row],[SEG KEY LY]],'15Dec24_LY'!$A$1:$M$784,7,FALSE)</f>
        <v>519</v>
      </c>
      <c r="AP219" s="29">
        <f>VLOOKUP(Table1[[#This Row],[SEG KEY]],'08Dec24_TY'!$A$1:$M$786,7,FALSE)</f>
        <v>296</v>
      </c>
      <c r="AQ219" s="29">
        <f>VLOOKUP(Table1[[#This Row],[SEG KEY LY]],'08Dec24_LY'!$A$1:$M$784,7,FALSE)</f>
        <v>479</v>
      </c>
      <c r="AR219" s="29">
        <f>VLOOKUP(Table1[[#This Row],[SEG KEY]],'01Dec24_TY'!$A$1:$M$786,7,FALSE)</f>
        <v>276</v>
      </c>
      <c r="AS219" s="29">
        <f>VLOOKUP(Table1[[#This Row],[SEG KEY LY]],'01Dec24_LY'!$A$1:$M$784,7,FALSE)</f>
        <v>442</v>
      </c>
      <c r="AT219" s="29">
        <f>VLOOKUP(Table1[[#This Row],[SEG KEY]],'24Nov24_TY'!$A$1:$M$786,7,FALSE)</f>
        <v>248</v>
      </c>
      <c r="AU219" s="29">
        <f>VLOOKUP(Table1[[#This Row],[SEG KEY LY]],'24Nov24_LY'!$A$1:$M$784,7,FALSE)</f>
        <v>374</v>
      </c>
      <c r="AV219" s="29">
        <f>VLOOKUP(Table1[[#This Row],[SEG KEY]],'17Nov24_TY'!$A$1:$M$786,7,FALSE)</f>
        <v>224</v>
      </c>
      <c r="AW219" s="29">
        <f>VLOOKUP(Table1[[#This Row],[SEG KEY LY]],'17Nov24_LY'!$A$1:$M$784,7,FALSE)</f>
        <v>356</v>
      </c>
      <c r="AX219" s="29">
        <f>VLOOKUP(Table1[[#This Row],[SEG KEY]],'10Nov24_TY   '!$A$1:$K$786,7,FALSE)</f>
        <v>193</v>
      </c>
      <c r="AY219" s="29">
        <f>VLOOKUP(Table1[[#This Row],[SEG KEY LY]],'10Nov24_LY   '!$A$1:$J$784,7,FALSE)</f>
        <v>344</v>
      </c>
      <c r="AZ219" s="29">
        <f>IFERROR(VLOOKUP(Table1[[#This Row],[SEG KEY]],'03Nov24_TY   '!$A$1:$J$786,7,FALSE),0)</f>
        <v>178</v>
      </c>
      <c r="BA219" s="29">
        <f>IFERROR(VLOOKUP(Table1[[#This Row],[SEG KEY LY]],'03Nov24_LY    '!$A$1:$J$784,7,FALSE),0)</f>
        <v>280</v>
      </c>
    </row>
    <row r="220" spans="1:53" x14ac:dyDescent="0.25">
      <c r="A220" s="53" t="str">
        <f>Table1[[#This Row],[FROM_CITY]]&amp;Table1[[#This Row],[TO_CITY]]&amp;Table1[[#This Row],[Month]]</f>
        <v>CMBDMMMar-2025</v>
      </c>
      <c r="B220" s="56" t="str">
        <f>Table1[[#This Row],[FROM_CITY]]&amp;Table1[[#This Row],[TO_CITY]]&amp;Table1[[#This Row],[MonthM_LY]]</f>
        <v>CMBDMMMar-2024</v>
      </c>
      <c r="C220" s="44" t="s">
        <v>200</v>
      </c>
      <c r="D220" s="2">
        <v>2025</v>
      </c>
      <c r="E220" s="2" t="s">
        <v>199</v>
      </c>
      <c r="F220" t="s">
        <v>10</v>
      </c>
      <c r="G220" s="2" t="s">
        <v>24</v>
      </c>
      <c r="H220" t="s">
        <v>11</v>
      </c>
      <c r="I220">
        <v>196</v>
      </c>
      <c r="J220">
        <v>43970.29</v>
      </c>
      <c r="K220" s="29">
        <f>VLOOKUP(Table1[[#This Row],[SEG KEY]],'29Dec24_TY  '!$A$1:$M$786,11,FALSE)</f>
        <v>755188</v>
      </c>
      <c r="L220" s="29">
        <f>VLOOKUP(Table1[[#This Row],[SEG KEY LY]],'29Dec24_LY'!$A$1:$M$784,11,FALSE)</f>
        <v>816836</v>
      </c>
      <c r="M220" s="55">
        <f>VLOOKUP(Table1[[#This Row],[SEG KEY]],'29Dec24_TY  '!$A$1:$M$786,12,FALSE)</f>
        <v>5.8224296466575211E-2</v>
      </c>
      <c r="N220" s="55">
        <f>VLOOKUP(Table1[[#This Row],[SEG KEY LY]],'29Dec24_LY'!$A$1:$M$784,12,FALSE)</f>
        <v>6.1479464666101886E-2</v>
      </c>
      <c r="O220" s="29">
        <f>IFERROR(VLOOKUP(Table1[[#This Row],[SEG KEY LY]],'LY AVG FARE ACT'!$A$1:$G$5000,5,FALSE),0)</f>
        <v>2445</v>
      </c>
      <c r="P220" s="29">
        <f>IFERROR(VLOOKUP(Table1[[#This Row],[SEG KEY LY]],'LY AVG FARE ACT'!$A$1:$F$5000,6,FALSE),0)</f>
        <v>522519.74657417712</v>
      </c>
      <c r="Q220" s="29">
        <f>IFERROR(VLOOKUP(Table1[[#This Row],[SEG KEY LY]],'LY AVG FARE ACT'!$A$1:$G$5000,7,FALSE),0)</f>
        <v>213.70950780129942</v>
      </c>
      <c r="R220" s="47">
        <f>VLOOKUP(Table1[[#This Row],[SEG KEY]],'29Dec24_TY  '!$A$1:$M$786,13,FALSE)</f>
        <v>224.33821428571429</v>
      </c>
      <c r="S220" s="47">
        <f>VLOOKUP(Table1[[#This Row],[SEG KEY LY]],'29Dec24_LY'!$A$1:$M$784,13,FALSE)</f>
        <v>236.88037735849056</v>
      </c>
      <c r="T220" s="29">
        <f>VLOOKUP(Table1[[#This Row],[SEG KEY]],'22Dec24_TY '!$A$1:$M$786,13,FALSE)</f>
        <v>230.84464052287575</v>
      </c>
      <c r="U220" s="29">
        <f>VLOOKUP(Table1[[#This Row],[SEG KEY LY]],'22Dec24_LY '!$A$2:$M$784,13,FALSE)</f>
        <v>252.3866265060241</v>
      </c>
      <c r="V220" s="29">
        <f>VLOOKUP(Table1[[#This Row],[SEG KEY]],'15Dec24_TY'!$A$1:$M$786,13,FALSE)</f>
        <v>232.28796610169491</v>
      </c>
      <c r="W220" s="29">
        <f>VLOOKUP(Table1[[#This Row],[SEG KEY LY]],'15Dec24_LY'!$A$1:$M$784,13,FALSE)</f>
        <v>262.2096721311475</v>
      </c>
      <c r="X220" s="29">
        <f>VLOOKUP(Table1[[#This Row],[SEG KEY]],'08Dec24_TY'!$A$1:$M$786,13,FALSE)</f>
        <v>248.59653846153844</v>
      </c>
      <c r="Y220" s="29">
        <f>VLOOKUP(Table1[[#This Row],[SEG KEY LY]],'08Dec24_LY'!$A$1:$M$784,13,FALSE)</f>
        <v>273.54721649484537</v>
      </c>
      <c r="Z220" s="29">
        <f>VLOOKUP(Table1[[#This Row],[SEG KEY]],'01Dec24_TY'!$A$1:$M$786,13,FALSE)</f>
        <v>265.72660714285718</v>
      </c>
      <c r="AA220" s="29">
        <f>VLOOKUP(Table1[[#This Row],[SEG KEY LY]],'01Dec24_LY'!$A$1:$M$784,13,FALSE)</f>
        <v>285.09164383561648</v>
      </c>
      <c r="AB220" s="29">
        <f>VLOOKUP(Table1[[#This Row],[SEG KEY]],'24Nov24_TY'!$A$1:$M$786,13,FALSE)</f>
        <v>284.29909090909092</v>
      </c>
      <c r="AC220" s="29">
        <f>VLOOKUP(Table1[[#This Row],[SEG KEY LY]],'24Nov24_LY'!$A$1:$M$784,13,FALSE)</f>
        <v>281.04559322033901</v>
      </c>
      <c r="AD220" s="29">
        <f>VLOOKUP(Table1[[#This Row],[SEG KEY]],'17Nov24_TY'!$A$1:$M$786,13,FALSE)</f>
        <v>281.90512820512822</v>
      </c>
      <c r="AE220" s="29">
        <f>VLOOKUP(Table1[[#This Row],[SEG KEY LY]],'17Nov24_LY'!$A$1:$M$784,13,FALSE)</f>
        <v>275.67499999999995</v>
      </c>
      <c r="AF220" s="29">
        <f>VLOOKUP(Table1[[#This Row],[SEG KEY]],'10Nov24_TY   '!$A$1:$M$786,13,FALSE)</f>
        <v>290.89787878787877</v>
      </c>
      <c r="AG220" s="29">
        <f>VLOOKUP(Table1[[#This Row],[SEG KEY LY]],'10Nov24_LY   '!$A$1:$M$784,13,FALSE)</f>
        <v>284.70027777777779</v>
      </c>
      <c r="AH220" s="29">
        <f>IFERROR(VLOOKUP(Table1[[#This Row],[SEG KEY]],'03Nov24_TY   '!A348:M1133,13,FALSE),0)</f>
        <v>317.99799999999993</v>
      </c>
      <c r="AI220" s="29">
        <f>IFERROR(VLOOKUP(Table1[[#This Row],[SEG KEY LY]],'03Nov24_LY    '!$A$1:$M$784,13,FALSE),0)</f>
        <v>289.11933333333332</v>
      </c>
      <c r="AJ220" s="47">
        <f>VLOOKUP(Table1[[#This Row],[SEG KEY]],'29Dec24_TY  '!$A$1:$M$786,7,FALSE)</f>
        <v>196</v>
      </c>
      <c r="AK220" s="47">
        <f>VLOOKUP(Table1[[#This Row],[SEG KEY LY]],'29Dec24_LY'!$A$1:$M$784,7,FALSE)</f>
        <v>212</v>
      </c>
      <c r="AL220" s="29">
        <f>VLOOKUP(Table1[[#This Row],[SEG KEY]],'22Dec24_TY '!$A$1:$M$786,7,FALSE)</f>
        <v>153</v>
      </c>
      <c r="AM220" s="29">
        <f>VLOOKUP(Table1[[#This Row],[SEG KEY LY]],'22Dec24_LY '!$A$1:$M$486,7,FALSE)</f>
        <v>166</v>
      </c>
      <c r="AN220" s="29">
        <f>VLOOKUP(Table1[[#This Row],[SEG KEY]],'15Dec24_TY'!$A$1:$M$786,7,FALSE)</f>
        <v>118</v>
      </c>
      <c r="AO220" s="29">
        <f>VLOOKUP(Table1[[#This Row],[SEG KEY LY]],'15Dec24_LY'!$A$1:$M$784,7,FALSE)</f>
        <v>122</v>
      </c>
      <c r="AP220" s="29">
        <f>VLOOKUP(Table1[[#This Row],[SEG KEY]],'08Dec24_TY'!$A$1:$M$786,7,FALSE)</f>
        <v>78</v>
      </c>
      <c r="AQ220" s="29">
        <f>VLOOKUP(Table1[[#This Row],[SEG KEY LY]],'08Dec24_LY'!$A$1:$M$784,7,FALSE)</f>
        <v>97</v>
      </c>
      <c r="AR220" s="29">
        <f>VLOOKUP(Table1[[#This Row],[SEG KEY]],'01Dec24_TY'!$A$1:$M$786,7,FALSE)</f>
        <v>56</v>
      </c>
      <c r="AS220" s="29">
        <f>VLOOKUP(Table1[[#This Row],[SEG KEY LY]],'01Dec24_LY'!$A$1:$M$784,7,FALSE)</f>
        <v>73</v>
      </c>
      <c r="AT220" s="29">
        <f>VLOOKUP(Table1[[#This Row],[SEG KEY]],'24Nov24_TY'!$A$1:$M$786,7,FALSE)</f>
        <v>44</v>
      </c>
      <c r="AU220" s="29">
        <f>VLOOKUP(Table1[[#This Row],[SEG KEY LY]],'24Nov24_LY'!$A$1:$M$784,7,FALSE)</f>
        <v>59</v>
      </c>
      <c r="AV220" s="29">
        <f>VLOOKUP(Table1[[#This Row],[SEG KEY]],'17Nov24_TY'!$A$1:$M$786,7,FALSE)</f>
        <v>39</v>
      </c>
      <c r="AW220" s="29">
        <f>VLOOKUP(Table1[[#This Row],[SEG KEY LY]],'17Nov24_LY'!$A$1:$M$784,7,FALSE)</f>
        <v>50</v>
      </c>
      <c r="AX220" s="29">
        <f>VLOOKUP(Table1[[#This Row],[SEG KEY]],'10Nov24_TY   '!$A$1:$K$786,7,FALSE)</f>
        <v>33</v>
      </c>
      <c r="AY220" s="29">
        <f>VLOOKUP(Table1[[#This Row],[SEG KEY LY]],'10Nov24_LY   '!$A$1:$J$784,7,FALSE)</f>
        <v>36</v>
      </c>
      <c r="AZ220" s="29">
        <f>IFERROR(VLOOKUP(Table1[[#This Row],[SEG KEY]],'03Nov24_TY   '!$A$1:$J$786,7,FALSE),0)</f>
        <v>25</v>
      </c>
      <c r="BA220" s="29">
        <f>IFERROR(VLOOKUP(Table1[[#This Row],[SEG KEY LY]],'03Nov24_LY    '!$A$1:$J$784,7,FALSE),0)</f>
        <v>30</v>
      </c>
    </row>
    <row r="221" spans="1:53" x14ac:dyDescent="0.25">
      <c r="A221" s="53" t="str">
        <f>Table1[[#This Row],[FROM_CITY]]&amp;Table1[[#This Row],[TO_CITY]]&amp;Table1[[#This Row],[Month]]</f>
        <v>CMBDOHMar-2025</v>
      </c>
      <c r="B221" s="56" t="str">
        <f>Table1[[#This Row],[FROM_CITY]]&amp;Table1[[#This Row],[TO_CITY]]&amp;Table1[[#This Row],[MonthM_LY]]</f>
        <v>CMBDOHMar-2024</v>
      </c>
      <c r="C221" s="44" t="s">
        <v>200</v>
      </c>
      <c r="D221" s="2">
        <v>2025</v>
      </c>
      <c r="E221" s="2" t="s">
        <v>199</v>
      </c>
      <c r="F221" t="s">
        <v>10</v>
      </c>
      <c r="G221" s="2" t="s">
        <v>25</v>
      </c>
      <c r="H221" t="s">
        <v>11</v>
      </c>
      <c r="I221">
        <v>233</v>
      </c>
      <c r="J221">
        <v>54342.600000000042</v>
      </c>
      <c r="K221" s="29">
        <f>VLOOKUP(Table1[[#This Row],[SEG KEY]],'29Dec24_TY  '!$A$1:$M$786,11,FALSE)</f>
        <v>846489</v>
      </c>
      <c r="L221" s="29">
        <f>VLOOKUP(Table1[[#This Row],[SEG KEY LY]],'29Dec24_LY'!$A$1:$M$784,11,FALSE)</f>
        <v>1304247</v>
      </c>
      <c r="M221" s="55">
        <f>VLOOKUP(Table1[[#This Row],[SEG KEY]],'29Dec24_TY  '!$A$1:$M$786,12,FALSE)</f>
        <v>6.4197644623852218E-2</v>
      </c>
      <c r="N221" s="55">
        <f>VLOOKUP(Table1[[#This Row],[SEG KEY LY]],'29Dec24_LY'!$A$1:$M$784,12,FALSE)</f>
        <v>7.8843991973912841E-2</v>
      </c>
      <c r="O221" s="29">
        <f>IFERROR(VLOOKUP(Table1[[#This Row],[SEG KEY LY]],'LY AVG FARE ACT'!$A$1:$G$5000,5,FALSE),0)</f>
        <v>4003</v>
      </c>
      <c r="P221" s="29">
        <f>IFERROR(VLOOKUP(Table1[[#This Row],[SEG KEY LY]],'LY AVG FARE ACT'!$A$1:$F$5000,6,FALSE),0)</f>
        <v>1035143.3244277558</v>
      </c>
      <c r="Q221" s="29">
        <f>IFERROR(VLOOKUP(Table1[[#This Row],[SEG KEY LY]],'LY AVG FARE ACT'!$A$1:$G$5000,7,FALSE),0)</f>
        <v>258.59188719154531</v>
      </c>
      <c r="R221" s="47">
        <f>VLOOKUP(Table1[[#This Row],[SEG KEY]],'29Dec24_TY  '!$A$1:$M$786,13,FALSE)</f>
        <v>233.23004291845513</v>
      </c>
      <c r="S221" s="47">
        <f>VLOOKUP(Table1[[#This Row],[SEG KEY LY]],'29Dec24_LY'!$A$1:$M$784,13,FALSE)</f>
        <v>286.44022284122536</v>
      </c>
      <c r="T221" s="29">
        <f>VLOOKUP(Table1[[#This Row],[SEG KEY]],'22Dec24_TY '!$A$1:$M$786,13,FALSE)</f>
        <v>242.54252688172048</v>
      </c>
      <c r="U221" s="29">
        <f>VLOOKUP(Table1[[#This Row],[SEG KEY LY]],'22Dec24_LY '!$A$2:$M$784,13,FALSE)</f>
        <v>296.87659932659921</v>
      </c>
      <c r="V221" s="29">
        <f>VLOOKUP(Table1[[#This Row],[SEG KEY]],'15Dec24_TY'!$A$1:$M$786,13,FALSE)</f>
        <v>254.41870748299323</v>
      </c>
      <c r="W221" s="29">
        <f>VLOOKUP(Table1[[#This Row],[SEG KEY LY]],'15Dec24_LY'!$A$1:$M$784,13,FALSE)</f>
        <v>300.46477443609012</v>
      </c>
      <c r="X221" s="29">
        <f>VLOOKUP(Table1[[#This Row],[SEG KEY]],'08Dec24_TY'!$A$1:$M$786,13,FALSE)</f>
        <v>268.4092523364485</v>
      </c>
      <c r="Y221" s="29">
        <f>VLOOKUP(Table1[[#This Row],[SEG KEY LY]],'08Dec24_LY'!$A$1:$M$784,13,FALSE)</f>
        <v>295.816558139535</v>
      </c>
      <c r="Z221" s="29">
        <f>VLOOKUP(Table1[[#This Row],[SEG KEY]],'01Dec24_TY'!$A$1:$M$786,13,FALSE)</f>
        <v>277.82915789473668</v>
      </c>
      <c r="AA221" s="29">
        <f>VLOOKUP(Table1[[#This Row],[SEG KEY LY]],'01Dec24_LY'!$A$1:$M$784,13,FALSE)</f>
        <v>312.98266233766242</v>
      </c>
      <c r="AB221" s="29">
        <f>VLOOKUP(Table1[[#This Row],[SEG KEY]],'24Nov24_TY'!$A$1:$M$786,13,FALSE)</f>
        <v>290.42594936708849</v>
      </c>
      <c r="AC221" s="29">
        <f>VLOOKUP(Table1[[#This Row],[SEG KEY LY]],'24Nov24_LY'!$A$1:$M$784,13,FALSE)</f>
        <v>332.10588785046747</v>
      </c>
      <c r="AD221" s="29">
        <f>VLOOKUP(Table1[[#This Row],[SEG KEY]],'17Nov24_TY'!$A$1:$M$786,13,FALSE)</f>
        <v>298.84307692307692</v>
      </c>
      <c r="AE221" s="29">
        <f>VLOOKUP(Table1[[#This Row],[SEG KEY LY]],'17Nov24_LY'!$A$1:$M$784,13,FALSE)</f>
        <v>332.31827956989247</v>
      </c>
      <c r="AF221" s="29">
        <f>VLOOKUP(Table1[[#This Row],[SEG KEY]],'10Nov24_TY   '!$A$1:$M$786,13,FALSE)</f>
        <v>311.91618181818183</v>
      </c>
      <c r="AG221" s="29">
        <f>VLOOKUP(Table1[[#This Row],[SEG KEY LY]],'10Nov24_LY   '!$A$1:$M$784,13,FALSE)</f>
        <v>354.32581081081082</v>
      </c>
      <c r="AH221" s="29">
        <f>IFERROR(VLOOKUP(Table1[[#This Row],[SEG KEY]],'03Nov24_TY   '!A349:M1134,13,FALSE),0)</f>
        <v>312.78680851063825</v>
      </c>
      <c r="AI221" s="29">
        <f>IFERROR(VLOOKUP(Table1[[#This Row],[SEG KEY LY]],'03Nov24_LY    '!$A$1:$M$784,13,FALSE),0)</f>
        <v>382.37573770491804</v>
      </c>
      <c r="AJ221" s="47">
        <f>VLOOKUP(Table1[[#This Row],[SEG KEY]],'29Dec24_TY  '!$A$1:$M$786,7,FALSE)</f>
        <v>233</v>
      </c>
      <c r="AK221" s="47">
        <f>VLOOKUP(Table1[[#This Row],[SEG KEY LY]],'29Dec24_LY'!$A$1:$M$784,7,FALSE)</f>
        <v>359</v>
      </c>
      <c r="AL221" s="29">
        <f>VLOOKUP(Table1[[#This Row],[SEG KEY]],'22Dec24_TY '!$A$1:$M$786,7,FALSE)</f>
        <v>186</v>
      </c>
      <c r="AM221" s="29">
        <f>VLOOKUP(Table1[[#This Row],[SEG KEY LY]],'22Dec24_LY '!$A$1:$M$486,7,FALSE)</f>
        <v>297</v>
      </c>
      <c r="AN221" s="29">
        <f>VLOOKUP(Table1[[#This Row],[SEG KEY]],'15Dec24_TY'!$A$1:$M$786,7,FALSE)</f>
        <v>147</v>
      </c>
      <c r="AO221" s="29">
        <f>VLOOKUP(Table1[[#This Row],[SEG KEY LY]],'15Dec24_LY'!$A$1:$M$784,7,FALSE)</f>
        <v>266</v>
      </c>
      <c r="AP221" s="29">
        <f>VLOOKUP(Table1[[#This Row],[SEG KEY]],'08Dec24_TY'!$A$1:$M$786,7,FALSE)</f>
        <v>107</v>
      </c>
      <c r="AQ221" s="29">
        <f>VLOOKUP(Table1[[#This Row],[SEG KEY LY]],'08Dec24_LY'!$A$1:$M$784,7,FALSE)</f>
        <v>215</v>
      </c>
      <c r="AR221" s="29">
        <f>VLOOKUP(Table1[[#This Row],[SEG KEY]],'01Dec24_TY'!$A$1:$M$786,7,FALSE)</f>
        <v>95</v>
      </c>
      <c r="AS221" s="29">
        <f>VLOOKUP(Table1[[#This Row],[SEG KEY LY]],'01Dec24_LY'!$A$1:$M$784,7,FALSE)</f>
        <v>154</v>
      </c>
      <c r="AT221" s="29">
        <f>VLOOKUP(Table1[[#This Row],[SEG KEY]],'24Nov24_TY'!$A$1:$M$786,7,FALSE)</f>
        <v>79</v>
      </c>
      <c r="AU221" s="29">
        <f>VLOOKUP(Table1[[#This Row],[SEG KEY LY]],'24Nov24_LY'!$A$1:$M$784,7,FALSE)</f>
        <v>107</v>
      </c>
      <c r="AV221" s="29">
        <f>VLOOKUP(Table1[[#This Row],[SEG KEY]],'17Nov24_TY'!$A$1:$M$786,7,FALSE)</f>
        <v>65</v>
      </c>
      <c r="AW221" s="29">
        <f>VLOOKUP(Table1[[#This Row],[SEG KEY LY]],'17Nov24_LY'!$A$1:$M$784,7,FALSE)</f>
        <v>93</v>
      </c>
      <c r="AX221" s="29">
        <f>VLOOKUP(Table1[[#This Row],[SEG KEY]],'10Nov24_TY   '!$A$1:$K$786,7,FALSE)</f>
        <v>55</v>
      </c>
      <c r="AY221" s="29">
        <f>VLOOKUP(Table1[[#This Row],[SEG KEY LY]],'10Nov24_LY   '!$A$1:$J$784,7,FALSE)</f>
        <v>74</v>
      </c>
      <c r="AZ221" s="29">
        <f>IFERROR(VLOOKUP(Table1[[#This Row],[SEG KEY]],'03Nov24_TY   '!$A$1:$J$786,7,FALSE),0)</f>
        <v>47</v>
      </c>
      <c r="BA221" s="29">
        <f>IFERROR(VLOOKUP(Table1[[#This Row],[SEG KEY LY]],'03Nov24_LY    '!$A$1:$J$784,7,FALSE),0)</f>
        <v>61</v>
      </c>
    </row>
    <row r="222" spans="1:53" x14ac:dyDescent="0.25">
      <c r="A222" s="53" t="str">
        <f>Table1[[#This Row],[FROM_CITY]]&amp;Table1[[#This Row],[TO_CITY]]&amp;Table1[[#This Row],[Month]]</f>
        <v>CMBDXBMar-2025</v>
      </c>
      <c r="B222" s="56" t="str">
        <f>Table1[[#This Row],[FROM_CITY]]&amp;Table1[[#This Row],[TO_CITY]]&amp;Table1[[#This Row],[MonthM_LY]]</f>
        <v>CMBDXBMar-2024</v>
      </c>
      <c r="C222" s="44" t="s">
        <v>200</v>
      </c>
      <c r="D222" s="2">
        <v>2025</v>
      </c>
      <c r="E222" s="2" t="s">
        <v>199</v>
      </c>
      <c r="F222" t="s">
        <v>10</v>
      </c>
      <c r="G222" s="2" t="s">
        <v>26</v>
      </c>
      <c r="H222" t="s">
        <v>11</v>
      </c>
      <c r="I222">
        <v>209</v>
      </c>
      <c r="J222">
        <v>40727.270000000011</v>
      </c>
      <c r="K222" s="29">
        <f>VLOOKUP(Table1[[#This Row],[SEG KEY]],'29Dec24_TY  '!$A$1:$M$786,11,FALSE)</f>
        <v>691581</v>
      </c>
      <c r="L222" s="29">
        <f>VLOOKUP(Table1[[#This Row],[SEG KEY LY]],'29Dec24_LY'!$A$1:$M$784,11,FALSE)</f>
        <v>972846</v>
      </c>
      <c r="M222" s="55">
        <f>VLOOKUP(Table1[[#This Row],[SEG KEY]],'29Dec24_TY  '!$A$1:$M$786,12,FALSE)</f>
        <v>5.8890093857407899E-2</v>
      </c>
      <c r="N222" s="55">
        <f>VLOOKUP(Table1[[#This Row],[SEG KEY LY]],'29Dec24_LY'!$A$1:$M$784,12,FALSE)</f>
        <v>8.614136255892503E-2</v>
      </c>
      <c r="O222" s="29">
        <f>IFERROR(VLOOKUP(Table1[[#This Row],[SEG KEY LY]],'LY AVG FARE ACT'!$A$1:$G$5000,5,FALSE),0)</f>
        <v>6998</v>
      </c>
      <c r="P222" s="29">
        <f>IFERROR(VLOOKUP(Table1[[#This Row],[SEG KEY LY]],'LY AVG FARE ACT'!$A$1:$F$5000,6,FALSE),0)</f>
        <v>1925026.8491874733</v>
      </c>
      <c r="Q222" s="29">
        <f>IFERROR(VLOOKUP(Table1[[#This Row],[SEG KEY LY]],'LY AVG FARE ACT'!$A$1:$G$5000,7,FALSE),0)</f>
        <v>275.08243057837575</v>
      </c>
      <c r="R222" s="47">
        <f>VLOOKUP(Table1[[#This Row],[SEG KEY]],'29Dec24_TY  '!$A$1:$M$786,13,FALSE)</f>
        <v>194.86732057416273</v>
      </c>
      <c r="S222" s="47">
        <f>VLOOKUP(Table1[[#This Row],[SEG KEY LY]],'29Dec24_LY'!$A$1:$M$784,13,FALSE)</f>
        <v>285.04176870748296</v>
      </c>
      <c r="T222" s="29">
        <f>VLOOKUP(Table1[[#This Row],[SEG KEY]],'22Dec24_TY '!$A$1:$M$786,13,FALSE)</f>
        <v>191.33140449438201</v>
      </c>
      <c r="U222" s="29">
        <f>VLOOKUP(Table1[[#This Row],[SEG KEY LY]],'22Dec24_LY '!$A$2:$M$784,13,FALSE)</f>
        <v>280.50807407407405</v>
      </c>
      <c r="V222" s="29">
        <f>VLOOKUP(Table1[[#This Row],[SEG KEY]],'15Dec24_TY'!$A$1:$M$786,13,FALSE)</f>
        <v>188.12134969325152</v>
      </c>
      <c r="W222" s="29">
        <f>VLOOKUP(Table1[[#This Row],[SEG KEY LY]],'15Dec24_LY'!$A$1:$M$784,13,FALSE)</f>
        <v>277.13308000000006</v>
      </c>
      <c r="X222" s="29">
        <f>VLOOKUP(Table1[[#This Row],[SEG KEY]],'08Dec24_TY'!$A$1:$M$786,13,FALSE)</f>
        <v>187.65207142857139</v>
      </c>
      <c r="Y222" s="29">
        <f>VLOOKUP(Table1[[#This Row],[SEG KEY LY]],'08Dec24_LY'!$A$1:$M$784,13,FALSE)</f>
        <v>265.03241071428573</v>
      </c>
      <c r="Z222" s="29">
        <f>VLOOKUP(Table1[[#This Row],[SEG KEY]],'01Dec24_TY'!$A$1:$M$786,13,FALSE)</f>
        <v>193.97074380165282</v>
      </c>
      <c r="AA222" s="29">
        <f>VLOOKUP(Table1[[#This Row],[SEG KEY LY]],'01Dec24_LY'!$A$1:$M$784,13,FALSE)</f>
        <v>269.58124352331612</v>
      </c>
      <c r="AB222" s="29">
        <f>VLOOKUP(Table1[[#This Row],[SEG KEY]],'24Nov24_TY'!$A$1:$M$786,13,FALSE)</f>
        <v>199.32887755102044</v>
      </c>
      <c r="AC222" s="29">
        <f>VLOOKUP(Table1[[#This Row],[SEG KEY LY]],'24Nov24_LY'!$A$1:$M$784,13,FALSE)</f>
        <v>266.76580419580415</v>
      </c>
      <c r="AD222" s="29">
        <f>VLOOKUP(Table1[[#This Row],[SEG KEY]],'17Nov24_TY'!$A$1:$M$786,13,FALSE)</f>
        <v>221.94378378378383</v>
      </c>
      <c r="AE222" s="29">
        <f>VLOOKUP(Table1[[#This Row],[SEG KEY LY]],'17Nov24_LY'!$A$1:$M$784,13,FALSE)</f>
        <v>270.51356589147281</v>
      </c>
      <c r="AF222" s="29">
        <f>VLOOKUP(Table1[[#This Row],[SEG KEY]],'10Nov24_TY   '!$A$1:$M$786,13,FALSE)</f>
        <v>223.38688524590168</v>
      </c>
      <c r="AG222" s="29">
        <f>VLOOKUP(Table1[[#This Row],[SEG KEY LY]],'10Nov24_LY   '!$A$1:$M$784,13,FALSE)</f>
        <v>293.06772277227725</v>
      </c>
      <c r="AH222" s="29">
        <f>IFERROR(VLOOKUP(Table1[[#This Row],[SEG KEY]],'03Nov24_TY   '!A350:M1135,13,FALSE),0)</f>
        <v>276.35000000000002</v>
      </c>
      <c r="AI222" s="29">
        <f>IFERROR(VLOOKUP(Table1[[#This Row],[SEG KEY LY]],'03Nov24_LY    '!$A$1:$M$784,13,FALSE),0)</f>
        <v>300.24790697674416</v>
      </c>
      <c r="AJ222" s="47">
        <f>VLOOKUP(Table1[[#This Row],[SEG KEY]],'29Dec24_TY  '!$A$1:$M$786,7,FALSE)</f>
        <v>209</v>
      </c>
      <c r="AK222" s="47">
        <f>VLOOKUP(Table1[[#This Row],[SEG KEY LY]],'29Dec24_LY'!$A$1:$M$784,7,FALSE)</f>
        <v>294</v>
      </c>
      <c r="AL222" s="29">
        <f>VLOOKUP(Table1[[#This Row],[SEG KEY]],'22Dec24_TY '!$A$1:$M$786,7,FALSE)</f>
        <v>178</v>
      </c>
      <c r="AM222" s="29">
        <f>VLOOKUP(Table1[[#This Row],[SEG KEY LY]],'22Dec24_LY '!$A$1:$M$486,7,FALSE)</f>
        <v>270</v>
      </c>
      <c r="AN222" s="29">
        <f>VLOOKUP(Table1[[#This Row],[SEG KEY]],'15Dec24_TY'!$A$1:$M$786,7,FALSE)</f>
        <v>163</v>
      </c>
      <c r="AO222" s="29">
        <f>VLOOKUP(Table1[[#This Row],[SEG KEY LY]],'15Dec24_LY'!$A$1:$M$784,7,FALSE)</f>
        <v>250</v>
      </c>
      <c r="AP222" s="29">
        <f>VLOOKUP(Table1[[#This Row],[SEG KEY]],'08Dec24_TY'!$A$1:$M$786,7,FALSE)</f>
        <v>140</v>
      </c>
      <c r="AQ222" s="29">
        <f>VLOOKUP(Table1[[#This Row],[SEG KEY LY]],'08Dec24_LY'!$A$1:$M$784,7,FALSE)</f>
        <v>224</v>
      </c>
      <c r="AR222" s="29">
        <f>VLOOKUP(Table1[[#This Row],[SEG KEY]],'01Dec24_TY'!$A$1:$M$786,7,FALSE)</f>
        <v>121</v>
      </c>
      <c r="AS222" s="29">
        <f>VLOOKUP(Table1[[#This Row],[SEG KEY LY]],'01Dec24_LY'!$A$1:$M$784,7,FALSE)</f>
        <v>193</v>
      </c>
      <c r="AT222" s="29">
        <f>VLOOKUP(Table1[[#This Row],[SEG KEY]],'24Nov24_TY'!$A$1:$M$786,7,FALSE)</f>
        <v>98</v>
      </c>
      <c r="AU222" s="29">
        <f>VLOOKUP(Table1[[#This Row],[SEG KEY LY]],'24Nov24_LY'!$A$1:$M$784,7,FALSE)</f>
        <v>143</v>
      </c>
      <c r="AV222" s="29">
        <f>VLOOKUP(Table1[[#This Row],[SEG KEY]],'17Nov24_TY'!$A$1:$M$786,7,FALSE)</f>
        <v>74</v>
      </c>
      <c r="AW222" s="29">
        <f>VLOOKUP(Table1[[#This Row],[SEG KEY LY]],'17Nov24_LY'!$A$1:$M$784,7,FALSE)</f>
        <v>129</v>
      </c>
      <c r="AX222" s="29">
        <f>VLOOKUP(Table1[[#This Row],[SEG KEY]],'10Nov24_TY   '!$A$1:$K$786,7,FALSE)</f>
        <v>61</v>
      </c>
      <c r="AY222" s="29">
        <f>VLOOKUP(Table1[[#This Row],[SEG KEY LY]],'10Nov24_LY   '!$A$1:$J$784,7,FALSE)</f>
        <v>101</v>
      </c>
      <c r="AZ222" s="29">
        <f>IFERROR(VLOOKUP(Table1[[#This Row],[SEG KEY]],'03Nov24_TY   '!$A$1:$J$786,7,FALSE),0)</f>
        <v>40</v>
      </c>
      <c r="BA222" s="29">
        <f>IFERROR(VLOOKUP(Table1[[#This Row],[SEG KEY LY]],'03Nov24_LY    '!$A$1:$J$784,7,FALSE),0)</f>
        <v>86</v>
      </c>
    </row>
    <row r="223" spans="1:53" x14ac:dyDescent="0.25">
      <c r="A223" s="53" t="str">
        <f>Table1[[#This Row],[FROM_CITY]]&amp;Table1[[#This Row],[TO_CITY]]&amp;Table1[[#This Row],[Month]]</f>
        <v>CMBFRAMar-2025</v>
      </c>
      <c r="B223" s="56" t="str">
        <f>Table1[[#This Row],[FROM_CITY]]&amp;Table1[[#This Row],[TO_CITY]]&amp;Table1[[#This Row],[MonthM_LY]]</f>
        <v>CMBFRAMar-2024</v>
      </c>
      <c r="C223" s="44" t="s">
        <v>200</v>
      </c>
      <c r="D223" s="2">
        <v>2025</v>
      </c>
      <c r="E223" s="2" t="s">
        <v>199</v>
      </c>
      <c r="F223" t="s">
        <v>10</v>
      </c>
      <c r="G223" s="2" t="s">
        <v>27</v>
      </c>
      <c r="H223" t="s">
        <v>19</v>
      </c>
      <c r="I223">
        <v>1472</v>
      </c>
      <c r="J223">
        <v>695681.23999999987</v>
      </c>
      <c r="K223" s="29">
        <f>VLOOKUP(Table1[[#This Row],[SEG KEY]],'29Dec24_TY  '!$A$1:$M$786,11,FALSE)</f>
        <v>11912896</v>
      </c>
      <c r="L223" s="29">
        <f>VLOOKUP(Table1[[#This Row],[SEG KEY LY]],'29Dec24_LY'!$A$1:$M$784,11,FALSE)</f>
        <v>12471313</v>
      </c>
      <c r="M223" s="55">
        <f>VLOOKUP(Table1[[#This Row],[SEG KEY]],'29Dec24_TY  '!$A$1:$M$786,12,FALSE)</f>
        <v>5.8397323371244057E-2</v>
      </c>
      <c r="N223" s="55">
        <f>VLOOKUP(Table1[[#This Row],[SEG KEY LY]],'29Dec24_LY'!$A$1:$M$784,12,FALSE)</f>
        <v>5.5150743149498388E-2</v>
      </c>
      <c r="O223" s="29">
        <f>IFERROR(VLOOKUP(Table1[[#This Row],[SEG KEY LY]],'LY AVG FARE ACT'!$A$1:$G$5000,5,FALSE),0)</f>
        <v>3443</v>
      </c>
      <c r="P223" s="29">
        <f>IFERROR(VLOOKUP(Table1[[#This Row],[SEG KEY LY]],'LY AVG FARE ACT'!$A$1:$F$5000,6,FALSE),0)</f>
        <v>1738488.0021955932</v>
      </c>
      <c r="Q223" s="29">
        <f>IFERROR(VLOOKUP(Table1[[#This Row],[SEG KEY LY]],'LY AVG FARE ACT'!$A$1:$G$5000,7,FALSE),0)</f>
        <v>504.93406976346012</v>
      </c>
      <c r="R223" s="47">
        <f>VLOOKUP(Table1[[#This Row],[SEG KEY]],'29Dec24_TY  '!$A$1:$M$786,13,FALSE)</f>
        <v>472.60953804347815</v>
      </c>
      <c r="S223" s="47">
        <f>VLOOKUP(Table1[[#This Row],[SEG KEY LY]],'29Dec24_LY'!$A$1:$M$784,13,FALSE)</f>
        <v>446.33496430889045</v>
      </c>
      <c r="T223" s="29">
        <f>VLOOKUP(Table1[[#This Row],[SEG KEY]],'22Dec24_TY '!$A$1:$M$786,13,FALSE)</f>
        <v>476.74552482269502</v>
      </c>
      <c r="U223" s="29">
        <f>VLOOKUP(Table1[[#This Row],[SEG KEY LY]],'22Dec24_LY '!$A$2:$M$784,13,FALSE)</f>
        <v>445.19437121721592</v>
      </c>
      <c r="V223" s="29">
        <f>VLOOKUP(Table1[[#This Row],[SEG KEY]],'15Dec24_TY'!$A$1:$M$786,13,FALSE)</f>
        <v>482.17304724409479</v>
      </c>
      <c r="W223" s="29">
        <f>VLOOKUP(Table1[[#This Row],[SEG KEY LY]],'15Dec24_LY'!$A$1:$M$784,13,FALSE)</f>
        <v>442.40532677442053</v>
      </c>
      <c r="X223" s="29">
        <f>VLOOKUP(Table1[[#This Row],[SEG KEY]],'08Dec24_TY'!$A$1:$M$786,13,FALSE)</f>
        <v>486.33954623287678</v>
      </c>
      <c r="Y223" s="29">
        <f>VLOOKUP(Table1[[#This Row],[SEG KEY LY]],'08Dec24_LY'!$A$1:$M$784,13,FALSE)</f>
        <v>439.06520588235304</v>
      </c>
      <c r="Z223" s="29">
        <f>VLOOKUP(Table1[[#This Row],[SEG KEY]],'01Dec24_TY'!$A$1:$M$786,13,FALSE)</f>
        <v>481.53394106814017</v>
      </c>
      <c r="AA223" s="29">
        <f>VLOOKUP(Table1[[#This Row],[SEG KEY LY]],'01Dec24_LY'!$A$1:$M$784,13,FALSE)</f>
        <v>438.22205745341614</v>
      </c>
      <c r="AB223" s="29">
        <f>VLOOKUP(Table1[[#This Row],[SEG KEY]],'24Nov24_TY'!$A$1:$M$786,13,FALSE)</f>
        <v>479.94284090909116</v>
      </c>
      <c r="AC223" s="29">
        <f>VLOOKUP(Table1[[#This Row],[SEG KEY LY]],'24Nov24_LY'!$A$1:$M$784,13,FALSE)</f>
        <v>433.96617672047569</v>
      </c>
      <c r="AD223" s="29">
        <f>VLOOKUP(Table1[[#This Row],[SEG KEY]],'17Nov24_TY'!$A$1:$M$786,13,FALSE)</f>
        <v>479.68164599774548</v>
      </c>
      <c r="AE223" s="29">
        <f>VLOOKUP(Table1[[#This Row],[SEG KEY LY]],'17Nov24_LY'!$A$1:$M$784,13,FALSE)</f>
        <v>427.63065259117047</v>
      </c>
      <c r="AF223" s="29">
        <f>VLOOKUP(Table1[[#This Row],[SEG KEY]],'10Nov24_TY   '!$A$1:$M$786,13,FALSE)</f>
        <v>486.63944038929475</v>
      </c>
      <c r="AG223" s="29">
        <f>VLOOKUP(Table1[[#This Row],[SEG KEY LY]],'10Nov24_LY   '!$A$1:$M$784,13,FALSE)</f>
        <v>428.15966915688341</v>
      </c>
      <c r="AH223" s="29">
        <f>IFERROR(VLOOKUP(Table1[[#This Row],[SEG KEY]],'03Nov24_TY   '!A351:M1136,13,FALSE),0)</f>
        <v>490.68884169884205</v>
      </c>
      <c r="AI223" s="29">
        <f>IFERROR(VLOOKUP(Table1[[#This Row],[SEG KEY LY]],'03Nov24_LY    '!$A$1:$M$784,13,FALSE),0)</f>
        <v>426.6125383707199</v>
      </c>
      <c r="AJ223" s="47">
        <f>VLOOKUP(Table1[[#This Row],[SEG KEY]],'29Dec24_TY  '!$A$1:$M$786,7,FALSE)</f>
        <v>1472</v>
      </c>
      <c r="AK223" s="47">
        <f>VLOOKUP(Table1[[#This Row],[SEG KEY LY]],'29Dec24_LY'!$A$1:$M$784,7,FALSE)</f>
        <v>1541</v>
      </c>
      <c r="AL223" s="29">
        <f>VLOOKUP(Table1[[#This Row],[SEG KEY]],'22Dec24_TY '!$A$1:$M$786,7,FALSE)</f>
        <v>1410</v>
      </c>
      <c r="AM223" s="29">
        <f>VLOOKUP(Table1[[#This Row],[SEG KEY LY]],'22Dec24_LY '!$A$1:$M$486,7,FALSE)</f>
        <v>1487</v>
      </c>
      <c r="AN223" s="29">
        <f>VLOOKUP(Table1[[#This Row],[SEG KEY]],'15Dec24_TY'!$A$1:$M$786,7,FALSE)</f>
        <v>1270</v>
      </c>
      <c r="AO223" s="29">
        <f>VLOOKUP(Table1[[#This Row],[SEG KEY LY]],'15Dec24_LY'!$A$1:$M$784,7,FALSE)</f>
        <v>1423</v>
      </c>
      <c r="AP223" s="29">
        <f>VLOOKUP(Table1[[#This Row],[SEG KEY]],'08Dec24_TY'!$A$1:$M$786,7,FALSE)</f>
        <v>1168</v>
      </c>
      <c r="AQ223" s="29">
        <f>VLOOKUP(Table1[[#This Row],[SEG KEY LY]],'08Dec24_LY'!$A$1:$M$784,7,FALSE)</f>
        <v>1360</v>
      </c>
      <c r="AR223" s="29">
        <f>VLOOKUP(Table1[[#This Row],[SEG KEY]],'01Dec24_TY'!$A$1:$M$786,7,FALSE)</f>
        <v>1086</v>
      </c>
      <c r="AS223" s="29">
        <f>VLOOKUP(Table1[[#This Row],[SEG KEY LY]],'01Dec24_LY'!$A$1:$M$784,7,FALSE)</f>
        <v>1288</v>
      </c>
      <c r="AT223" s="29">
        <f>VLOOKUP(Table1[[#This Row],[SEG KEY]],'24Nov24_TY'!$A$1:$M$786,7,FALSE)</f>
        <v>968</v>
      </c>
      <c r="AU223" s="29">
        <f>VLOOKUP(Table1[[#This Row],[SEG KEY LY]],'24Nov24_LY'!$A$1:$M$784,7,FALSE)</f>
        <v>1177</v>
      </c>
      <c r="AV223" s="29">
        <f>VLOOKUP(Table1[[#This Row],[SEG KEY]],'17Nov24_TY'!$A$1:$M$786,7,FALSE)</f>
        <v>887</v>
      </c>
      <c r="AW223" s="29">
        <f>VLOOKUP(Table1[[#This Row],[SEG KEY LY]],'17Nov24_LY'!$A$1:$M$784,7,FALSE)</f>
        <v>1042</v>
      </c>
      <c r="AX223" s="29">
        <f>VLOOKUP(Table1[[#This Row],[SEG KEY]],'10Nov24_TY   '!$A$1:$K$786,7,FALSE)</f>
        <v>822</v>
      </c>
      <c r="AY223" s="29">
        <f>VLOOKUP(Table1[[#This Row],[SEG KEY LY]],'10Nov24_LY   '!$A$1:$J$784,7,FALSE)</f>
        <v>937</v>
      </c>
      <c r="AZ223" s="29">
        <f>IFERROR(VLOOKUP(Table1[[#This Row],[SEG KEY]],'03Nov24_TY   '!$A$1:$J$786,7,FALSE),0)</f>
        <v>777</v>
      </c>
      <c r="BA223" s="29">
        <f>IFERROR(VLOOKUP(Table1[[#This Row],[SEG KEY LY]],'03Nov24_LY    '!$A$1:$J$784,7,FALSE),0)</f>
        <v>847</v>
      </c>
    </row>
    <row r="224" spans="1:53" x14ac:dyDescent="0.25">
      <c r="A224" s="53" t="str">
        <f>Table1[[#This Row],[FROM_CITY]]&amp;Table1[[#This Row],[TO_CITY]]&amp;Table1[[#This Row],[Month]]</f>
        <v>CMBGANMar-2025</v>
      </c>
      <c r="B224" s="56" t="str">
        <f>Table1[[#This Row],[FROM_CITY]]&amp;Table1[[#This Row],[TO_CITY]]&amp;Table1[[#This Row],[MonthM_LY]]</f>
        <v>CMBGANMar-2024</v>
      </c>
      <c r="C224" s="44" t="s">
        <v>200</v>
      </c>
      <c r="D224" s="2">
        <v>2025</v>
      </c>
      <c r="E224" s="2" t="s">
        <v>199</v>
      </c>
      <c r="F224" t="s">
        <v>10</v>
      </c>
      <c r="G224" s="2" t="s">
        <v>28</v>
      </c>
      <c r="H224" t="s">
        <v>15</v>
      </c>
      <c r="I224">
        <v>237</v>
      </c>
      <c r="J224">
        <v>25789.979999999996</v>
      </c>
      <c r="K224" s="29">
        <f>VLOOKUP(Table1[[#This Row],[SEG KEY]],'29Dec24_TY  '!$A$1:$M$786,11,FALSE)</f>
        <v>271839</v>
      </c>
      <c r="L224" s="29">
        <f>VLOOKUP(Table1[[#This Row],[SEG KEY LY]],'29Dec24_LY'!$A$1:$M$784,11,FALSE)</f>
        <v>99789</v>
      </c>
      <c r="M224" s="55">
        <f>VLOOKUP(Table1[[#This Row],[SEG KEY]],'29Dec24_TY  '!$A$1:$M$786,12,FALSE)</f>
        <v>9.4872258947391638E-2</v>
      </c>
      <c r="N224" s="55">
        <f>VLOOKUP(Table1[[#This Row],[SEG KEY LY]],'29Dec24_LY'!$A$1:$M$784,12,FALSE)</f>
        <v>8.2071871649179756E-2</v>
      </c>
      <c r="O224" s="29">
        <f>IFERROR(VLOOKUP(Table1[[#This Row],[SEG KEY LY]],'LY AVG FARE ACT'!$A$1:$G$5000,5,FALSE),0)</f>
        <v>612</v>
      </c>
      <c r="P224" s="29">
        <f>IFERROR(VLOOKUP(Table1[[#This Row],[SEG KEY LY]],'LY AVG FARE ACT'!$A$1:$F$5000,6,FALSE),0)</f>
        <v>83908.445481935967</v>
      </c>
      <c r="Q224" s="29">
        <f>IFERROR(VLOOKUP(Table1[[#This Row],[SEG KEY LY]],'LY AVG FARE ACT'!$A$1:$G$5000,7,FALSE),0)</f>
        <v>137.10530307505877</v>
      </c>
      <c r="R224" s="47">
        <f>VLOOKUP(Table1[[#This Row],[SEG KEY]],'29Dec24_TY  '!$A$1:$M$786,13,FALSE)</f>
        <v>108.81848101265821</v>
      </c>
      <c r="S224" s="47">
        <f>VLOOKUP(Table1[[#This Row],[SEG KEY LY]],'29Dec24_LY'!$A$1:$M$784,13,FALSE)</f>
        <v>94.136436781609177</v>
      </c>
      <c r="T224" s="29">
        <f>VLOOKUP(Table1[[#This Row],[SEG KEY]],'22Dec24_TY '!$A$1:$M$786,13,FALSE)</f>
        <v>106.56232876712329</v>
      </c>
      <c r="U224" s="29">
        <f>VLOOKUP(Table1[[#This Row],[SEG KEY LY]],'22Dec24_LY '!$A$2:$M$784,13,FALSE)</f>
        <v>93.545176470588231</v>
      </c>
      <c r="V224" s="29">
        <f>VLOOKUP(Table1[[#This Row],[SEG KEY]],'15Dec24_TY'!$A$1:$M$786,13,FALSE)</f>
        <v>107.1135096153846</v>
      </c>
      <c r="W224" s="29">
        <f>VLOOKUP(Table1[[#This Row],[SEG KEY LY]],'15Dec24_LY'!$A$1:$M$784,13,FALSE)</f>
        <v>91.962530120481915</v>
      </c>
      <c r="X224" s="29">
        <f>VLOOKUP(Table1[[#This Row],[SEG KEY]],'08Dec24_TY'!$A$1:$M$786,13,FALSE)</f>
        <v>105.98676923076923</v>
      </c>
      <c r="Y224" s="29">
        <f>VLOOKUP(Table1[[#This Row],[SEG KEY LY]],'08Dec24_LY'!$A$1:$M$784,13,FALSE)</f>
        <v>91.962530120481915</v>
      </c>
      <c r="Z224" s="29">
        <f>VLOOKUP(Table1[[#This Row],[SEG KEY]],'01Dec24_TY'!$A$1:$M$786,13,FALSE)</f>
        <v>102.06570652173912</v>
      </c>
      <c r="AA224" s="29">
        <f>VLOOKUP(Table1[[#This Row],[SEG KEY LY]],'01Dec24_LY'!$A$1:$M$784,13,FALSE)</f>
        <v>92.167037037037019</v>
      </c>
      <c r="AB224" s="29">
        <f>VLOOKUP(Table1[[#This Row],[SEG KEY]],'24Nov24_TY'!$A$1:$M$786,13,FALSE)</f>
        <v>106.37822085889569</v>
      </c>
      <c r="AC224" s="29">
        <f>VLOOKUP(Table1[[#This Row],[SEG KEY LY]],'24Nov24_LY'!$A$1:$M$784,13,FALSE)</f>
        <v>91.54392405063291</v>
      </c>
      <c r="AD224" s="29">
        <f>VLOOKUP(Table1[[#This Row],[SEG KEY]],'17Nov24_TY'!$A$1:$M$786,13,FALSE)</f>
        <v>101.37916129032256</v>
      </c>
      <c r="AE224" s="29">
        <f>VLOOKUP(Table1[[#This Row],[SEG KEY LY]],'17Nov24_LY'!$A$1:$M$784,13,FALSE)</f>
        <v>91.54392405063291</v>
      </c>
      <c r="AF224" s="29">
        <f>VLOOKUP(Table1[[#This Row],[SEG KEY]],'10Nov24_TY   '!$A$1:$M$786,13,FALSE)</f>
        <v>99.792039473684213</v>
      </c>
      <c r="AG224" s="29">
        <f>VLOOKUP(Table1[[#This Row],[SEG KEY LY]],'10Nov24_LY   '!$A$1:$M$784,13,FALSE)</f>
        <v>91.54392405063291</v>
      </c>
      <c r="AH224" s="29">
        <f>IFERROR(VLOOKUP(Table1[[#This Row],[SEG KEY]],'03Nov24_TY   '!A352:M1137,13,FALSE),0)</f>
        <v>96.314897959183682</v>
      </c>
      <c r="AI224" s="29">
        <f>IFERROR(VLOOKUP(Table1[[#This Row],[SEG KEY LY]],'03Nov24_LY    '!$A$1:$M$784,13,FALSE),0)</f>
        <v>89.857012987012979</v>
      </c>
      <c r="AJ224" s="47">
        <f>VLOOKUP(Table1[[#This Row],[SEG KEY]],'29Dec24_TY  '!$A$1:$M$786,7,FALSE)</f>
        <v>237</v>
      </c>
      <c r="AK224" s="47">
        <f>VLOOKUP(Table1[[#This Row],[SEG KEY LY]],'29Dec24_LY'!$A$1:$M$784,7,FALSE)</f>
        <v>87</v>
      </c>
      <c r="AL224" s="29">
        <f>VLOOKUP(Table1[[#This Row],[SEG KEY]],'22Dec24_TY '!$A$1:$M$786,7,FALSE)</f>
        <v>219</v>
      </c>
      <c r="AM224" s="29">
        <f>VLOOKUP(Table1[[#This Row],[SEG KEY LY]],'22Dec24_LY '!$A$1:$M$486,7,FALSE)</f>
        <v>85</v>
      </c>
      <c r="AN224" s="29">
        <f>VLOOKUP(Table1[[#This Row],[SEG KEY]],'15Dec24_TY'!$A$1:$M$786,7,FALSE)</f>
        <v>208</v>
      </c>
      <c r="AO224" s="29">
        <f>VLOOKUP(Table1[[#This Row],[SEG KEY LY]],'15Dec24_LY'!$A$1:$M$784,7,FALSE)</f>
        <v>83</v>
      </c>
      <c r="AP224" s="29">
        <f>VLOOKUP(Table1[[#This Row],[SEG KEY]],'08Dec24_TY'!$A$1:$M$786,7,FALSE)</f>
        <v>195</v>
      </c>
      <c r="AQ224" s="29">
        <f>VLOOKUP(Table1[[#This Row],[SEG KEY LY]],'08Dec24_LY'!$A$1:$M$784,7,FALSE)</f>
        <v>83</v>
      </c>
      <c r="AR224" s="29">
        <f>VLOOKUP(Table1[[#This Row],[SEG KEY]],'01Dec24_TY'!$A$1:$M$786,7,FALSE)</f>
        <v>184</v>
      </c>
      <c r="AS224" s="29">
        <f>VLOOKUP(Table1[[#This Row],[SEG KEY LY]],'01Dec24_LY'!$A$1:$M$784,7,FALSE)</f>
        <v>81</v>
      </c>
      <c r="AT224" s="29">
        <f>VLOOKUP(Table1[[#This Row],[SEG KEY]],'24Nov24_TY'!$A$1:$M$786,7,FALSE)</f>
        <v>163</v>
      </c>
      <c r="AU224" s="29">
        <f>VLOOKUP(Table1[[#This Row],[SEG KEY LY]],'24Nov24_LY'!$A$1:$M$784,7,FALSE)</f>
        <v>79</v>
      </c>
      <c r="AV224" s="29">
        <f>VLOOKUP(Table1[[#This Row],[SEG KEY]],'17Nov24_TY'!$A$1:$M$786,7,FALSE)</f>
        <v>155</v>
      </c>
      <c r="AW224" s="29">
        <f>VLOOKUP(Table1[[#This Row],[SEG KEY LY]],'17Nov24_LY'!$A$1:$M$784,7,FALSE)</f>
        <v>79</v>
      </c>
      <c r="AX224" s="29">
        <f>VLOOKUP(Table1[[#This Row],[SEG KEY]],'10Nov24_TY   '!$A$1:$K$786,7,FALSE)</f>
        <v>152</v>
      </c>
      <c r="AY224" s="29">
        <f>VLOOKUP(Table1[[#This Row],[SEG KEY LY]],'10Nov24_LY   '!$A$1:$J$784,7,FALSE)</f>
        <v>79</v>
      </c>
      <c r="AZ224" s="29">
        <f>IFERROR(VLOOKUP(Table1[[#This Row],[SEG KEY]],'03Nov24_TY   '!$A$1:$J$786,7,FALSE),0)</f>
        <v>147</v>
      </c>
      <c r="BA224" s="29">
        <f>IFERROR(VLOOKUP(Table1[[#This Row],[SEG KEY LY]],'03Nov24_LY    '!$A$1:$J$784,7,FALSE),0)</f>
        <v>77</v>
      </c>
    </row>
    <row r="225" spans="1:53" x14ac:dyDescent="0.25">
      <c r="A225" s="53" t="str">
        <f>Table1[[#This Row],[FROM_CITY]]&amp;Table1[[#This Row],[TO_CITY]]&amp;Table1[[#This Row],[Month]]</f>
        <v>CMBHYDMar-2025</v>
      </c>
      <c r="B225" s="56" t="str">
        <f>Table1[[#This Row],[FROM_CITY]]&amp;Table1[[#This Row],[TO_CITY]]&amp;Table1[[#This Row],[MonthM_LY]]</f>
        <v>CMBHYDMar-2024</v>
      </c>
      <c r="C225" s="44" t="s">
        <v>200</v>
      </c>
      <c r="D225" s="2">
        <v>2025</v>
      </c>
      <c r="E225" s="2" t="s">
        <v>199</v>
      </c>
      <c r="F225" t="s">
        <v>10</v>
      </c>
      <c r="G225" s="2" t="s">
        <v>29</v>
      </c>
      <c r="H225" t="s">
        <v>15</v>
      </c>
      <c r="I225">
        <v>25</v>
      </c>
      <c r="J225">
        <v>1595.8199999999997</v>
      </c>
      <c r="K225" s="29">
        <f>VLOOKUP(Table1[[#This Row],[SEG KEY]],'29Dec24_TY  '!$A$1:$M$786,11,FALSE)</f>
        <v>29300</v>
      </c>
      <c r="L225" s="29">
        <f>VLOOKUP(Table1[[#This Row],[SEG KEY LY]],'29Dec24_LY'!$A$1:$M$784,11,FALSE)</f>
        <v>37504</v>
      </c>
      <c r="M225" s="55">
        <f>VLOOKUP(Table1[[#This Row],[SEG KEY]],'29Dec24_TY  '!$A$1:$M$786,12,FALSE)</f>
        <v>5.4464846416382245E-2</v>
      </c>
      <c r="N225" s="55">
        <f>VLOOKUP(Table1[[#This Row],[SEG KEY LY]],'29Dec24_LY'!$A$1:$M$784,12,FALSE)</f>
        <v>0.11021464377133108</v>
      </c>
      <c r="O225" s="29">
        <f>IFERROR(VLOOKUP(Table1[[#This Row],[SEG KEY LY]],'LY AVG FARE ACT'!$A$1:$G$5000,5,FALSE),0)</f>
        <v>982</v>
      </c>
      <c r="P225" s="29">
        <f>IFERROR(VLOOKUP(Table1[[#This Row],[SEG KEY LY]],'LY AVG FARE ACT'!$A$1:$F$5000,6,FALSE),0)</f>
        <v>121568.08048380853</v>
      </c>
      <c r="Q225" s="29">
        <f>IFERROR(VLOOKUP(Table1[[#This Row],[SEG KEY LY]],'LY AVG FARE ACT'!$A$1:$G$5000,7,FALSE),0)</f>
        <v>123.79641597129178</v>
      </c>
      <c r="R225" s="47">
        <f>VLOOKUP(Table1[[#This Row],[SEG KEY]],'29Dec24_TY  '!$A$1:$M$786,13,FALSE)</f>
        <v>63.832799999999992</v>
      </c>
      <c r="S225" s="47">
        <f>VLOOKUP(Table1[[#This Row],[SEG KEY LY]],'29Dec24_LY'!$A$1:$M$784,13,FALSE)</f>
        <v>129.17156250000002</v>
      </c>
      <c r="T225" s="29">
        <f>VLOOKUP(Table1[[#This Row],[SEG KEY]],'22Dec24_TY '!$A$1:$M$786,13,FALSE)</f>
        <v>66.187777777777782</v>
      </c>
      <c r="U225" s="29">
        <f>VLOOKUP(Table1[[#This Row],[SEG KEY LY]],'22Dec24_LY '!$A$2:$M$784,13,FALSE)</f>
        <v>122.26033333333334</v>
      </c>
      <c r="V225" s="29">
        <f>VLOOKUP(Table1[[#This Row],[SEG KEY]],'15Dec24_TY'!$A$1:$M$786,13,FALSE)</f>
        <v>70.457333333333338</v>
      </c>
      <c r="W225" s="29">
        <f>VLOOKUP(Table1[[#This Row],[SEG KEY LY]],'15Dec24_LY'!$A$1:$M$784,13,FALSE)</f>
        <v>133.4915</v>
      </c>
      <c r="X225" s="29">
        <f>VLOOKUP(Table1[[#This Row],[SEG KEY]],'08Dec24_TY'!$A$1:$M$786,13,FALSE)</f>
        <v>93.00833333333334</v>
      </c>
      <c r="Y225" s="29">
        <f>VLOOKUP(Table1[[#This Row],[SEG KEY LY]],'08Dec24_LY'!$A$1:$M$784,13,FALSE)</f>
        <v>123.9388888888889</v>
      </c>
      <c r="Z225" s="29">
        <f>VLOOKUP(Table1[[#This Row],[SEG KEY]],'01Dec24_TY'!$A$1:$M$786,13,FALSE)</f>
        <v>93.00833333333334</v>
      </c>
      <c r="AA225" s="29">
        <f>VLOOKUP(Table1[[#This Row],[SEG KEY LY]],'01Dec24_LY'!$A$1:$M$784,13,FALSE)</f>
        <v>123.9388888888889</v>
      </c>
      <c r="AB225" s="29">
        <f>VLOOKUP(Table1[[#This Row],[SEG KEY]],'24Nov24_TY'!$A$1:$M$786,13,FALSE)</f>
        <v>112.92500000000001</v>
      </c>
      <c r="AC225" s="29">
        <f>VLOOKUP(Table1[[#This Row],[SEG KEY LY]],'24Nov24_LY'!$A$1:$M$784,13,FALSE)</f>
        <v>127.00470588235294</v>
      </c>
      <c r="AD225" s="29">
        <f>VLOOKUP(Table1[[#This Row],[SEG KEY]],'17Nov24_TY'!$A$1:$M$786,13,FALSE)</f>
        <v>112.92500000000001</v>
      </c>
      <c r="AE225" s="29">
        <f>VLOOKUP(Table1[[#This Row],[SEG KEY LY]],'17Nov24_LY'!$A$1:$M$784,13,FALSE)</f>
        <v>126.73466666666667</v>
      </c>
      <c r="AF225" s="29">
        <f>VLOOKUP(Table1[[#This Row],[SEG KEY]],'10Nov24_TY   '!$A$1:$M$786,13,FALSE)</f>
        <v>163.56</v>
      </c>
      <c r="AG225" s="29">
        <f>VLOOKUP(Table1[[#This Row],[SEG KEY LY]],'10Nov24_LY   '!$A$1:$M$784,13,FALSE)</f>
        <v>126.73466666666667</v>
      </c>
      <c r="AH225" s="29">
        <f>IFERROR(VLOOKUP(Table1[[#This Row],[SEG KEY]],'03Nov24_TY   '!A353:M1138,13,FALSE),0)</f>
        <v>163.56</v>
      </c>
      <c r="AI225" s="29">
        <f>IFERROR(VLOOKUP(Table1[[#This Row],[SEG KEY LY]],'03Nov24_LY    '!$A$1:$M$784,13,FALSE),0)</f>
        <v>126.73466666666667</v>
      </c>
      <c r="AJ225" s="47">
        <f>VLOOKUP(Table1[[#This Row],[SEG KEY]],'29Dec24_TY  '!$A$1:$M$786,7,FALSE)</f>
        <v>25</v>
      </c>
      <c r="AK225" s="47">
        <f>VLOOKUP(Table1[[#This Row],[SEG KEY LY]],'29Dec24_LY'!$A$1:$M$784,7,FALSE)</f>
        <v>32</v>
      </c>
      <c r="AL225" s="29">
        <f>VLOOKUP(Table1[[#This Row],[SEG KEY]],'22Dec24_TY '!$A$1:$M$786,7,FALSE)</f>
        <v>18</v>
      </c>
      <c r="AM225" s="29">
        <f>VLOOKUP(Table1[[#This Row],[SEG KEY LY]],'22Dec24_LY '!$A$1:$M$486,7,FALSE)</f>
        <v>30</v>
      </c>
      <c r="AN225" s="29">
        <f>VLOOKUP(Table1[[#This Row],[SEG KEY]],'15Dec24_TY'!$A$1:$M$786,7,FALSE)</f>
        <v>15</v>
      </c>
      <c r="AO225" s="29">
        <f>VLOOKUP(Table1[[#This Row],[SEG KEY LY]],'15Dec24_LY'!$A$1:$M$784,7,FALSE)</f>
        <v>20</v>
      </c>
      <c r="AP225" s="29">
        <f>VLOOKUP(Table1[[#This Row],[SEG KEY]],'08Dec24_TY'!$A$1:$M$786,7,FALSE)</f>
        <v>6</v>
      </c>
      <c r="AQ225" s="29">
        <f>VLOOKUP(Table1[[#This Row],[SEG KEY LY]],'08Dec24_LY'!$A$1:$M$784,7,FALSE)</f>
        <v>18</v>
      </c>
      <c r="AR225" s="29">
        <f>VLOOKUP(Table1[[#This Row],[SEG KEY]],'01Dec24_TY'!$A$1:$M$786,7,FALSE)</f>
        <v>6</v>
      </c>
      <c r="AS225" s="29">
        <f>VLOOKUP(Table1[[#This Row],[SEG KEY LY]],'01Dec24_LY'!$A$1:$M$784,7,FALSE)</f>
        <v>18</v>
      </c>
      <c r="AT225" s="29">
        <f>VLOOKUP(Table1[[#This Row],[SEG KEY]],'24Nov24_TY'!$A$1:$M$786,7,FALSE)</f>
        <v>4</v>
      </c>
      <c r="AU225" s="29">
        <f>VLOOKUP(Table1[[#This Row],[SEG KEY LY]],'24Nov24_LY'!$A$1:$M$784,7,FALSE)</f>
        <v>17</v>
      </c>
      <c r="AV225" s="29">
        <f>VLOOKUP(Table1[[#This Row],[SEG KEY]],'17Nov24_TY'!$A$1:$M$786,7,FALSE)</f>
        <v>4</v>
      </c>
      <c r="AW225" s="29">
        <f>VLOOKUP(Table1[[#This Row],[SEG KEY LY]],'17Nov24_LY'!$A$1:$M$784,7,FALSE)</f>
        <v>15</v>
      </c>
      <c r="AX225" s="29">
        <f>VLOOKUP(Table1[[#This Row],[SEG KEY]],'10Nov24_TY   '!$A$1:$K$786,7,FALSE)</f>
        <v>2</v>
      </c>
      <c r="AY225" s="29">
        <f>VLOOKUP(Table1[[#This Row],[SEG KEY LY]],'10Nov24_LY   '!$A$1:$J$784,7,FALSE)</f>
        <v>15</v>
      </c>
      <c r="AZ225" s="29">
        <f>IFERROR(VLOOKUP(Table1[[#This Row],[SEG KEY]],'03Nov24_TY   '!$A$1:$J$786,7,FALSE),0)</f>
        <v>2</v>
      </c>
      <c r="BA225" s="29">
        <f>IFERROR(VLOOKUP(Table1[[#This Row],[SEG KEY LY]],'03Nov24_LY    '!$A$1:$J$784,7,FALSE),0)</f>
        <v>15</v>
      </c>
    </row>
    <row r="226" spans="1:53" x14ac:dyDescent="0.25">
      <c r="A226" s="53" t="str">
        <f>Table1[[#This Row],[FROM_CITY]]&amp;Table1[[#This Row],[TO_CITY]]&amp;Table1[[#This Row],[Month]]</f>
        <v>CMBICNMar-2025</v>
      </c>
      <c r="B226" s="56" t="str">
        <f>Table1[[#This Row],[FROM_CITY]]&amp;Table1[[#This Row],[TO_CITY]]&amp;Table1[[#This Row],[MonthM_LY]]</f>
        <v>CMBICNMar-2024</v>
      </c>
      <c r="C226" s="44" t="s">
        <v>200</v>
      </c>
      <c r="D226" s="2">
        <v>2025</v>
      </c>
      <c r="E226" s="2" t="s">
        <v>199</v>
      </c>
      <c r="F226" t="s">
        <v>10</v>
      </c>
      <c r="G226" s="2" t="s">
        <v>30</v>
      </c>
      <c r="H226" t="s">
        <v>13</v>
      </c>
      <c r="I226">
        <v>486</v>
      </c>
      <c r="J226">
        <v>132320.41</v>
      </c>
      <c r="K226" s="29">
        <f>VLOOKUP(Table1[[#This Row],[SEG KEY]],'29Dec24_TY  '!$A$1:$M$786,11,FALSE)</f>
        <v>2801790</v>
      </c>
      <c r="L226" s="29">
        <f>VLOOKUP(Table1[[#This Row],[SEG KEY LY]],'29Dec24_LY'!$A$1:$M$784,11,FALSE)</f>
        <v>2634605</v>
      </c>
      <c r="M226" s="55">
        <f>VLOOKUP(Table1[[#This Row],[SEG KEY]],'29Dec24_TY  '!$A$1:$M$786,12,FALSE)</f>
        <v>4.7227097676842307E-2</v>
      </c>
      <c r="N226" s="55">
        <f>VLOOKUP(Table1[[#This Row],[SEG KEY LY]],'29Dec24_LY'!$A$1:$M$784,12,FALSE)</f>
        <v>5.5549735159540037E-2</v>
      </c>
      <c r="O226" s="29">
        <f>IFERROR(VLOOKUP(Table1[[#This Row],[SEG KEY LY]],'LY AVG FARE ACT'!$A$1:$G$5000,5,FALSE),0)</f>
        <v>1949</v>
      </c>
      <c r="P226" s="29">
        <f>IFERROR(VLOOKUP(Table1[[#This Row],[SEG KEY LY]],'LY AVG FARE ACT'!$A$1:$F$5000,6,FALSE),0)</f>
        <v>960097.93069026223</v>
      </c>
      <c r="Q226" s="29">
        <f>IFERROR(VLOOKUP(Table1[[#This Row],[SEG KEY LY]],'LY AVG FARE ACT'!$A$1:$G$5000,7,FALSE),0)</f>
        <v>492.61053396114022</v>
      </c>
      <c r="R226" s="47">
        <f>VLOOKUP(Table1[[#This Row],[SEG KEY]],'29Dec24_TY  '!$A$1:$M$786,13,FALSE)</f>
        <v>272.26421810699588</v>
      </c>
      <c r="S226" s="47">
        <f>VLOOKUP(Table1[[#This Row],[SEG KEY LY]],'29Dec24_LY'!$A$1:$M$784,13,FALSE)</f>
        <v>320.24422319474832</v>
      </c>
      <c r="T226" s="29">
        <f>VLOOKUP(Table1[[#This Row],[SEG KEY]],'22Dec24_TY '!$A$1:$M$786,13,FALSE)</f>
        <v>275.86242424242425</v>
      </c>
      <c r="U226" s="29">
        <f>VLOOKUP(Table1[[#This Row],[SEG KEY LY]],'22Dec24_LY '!$A$2:$M$784,13,FALSE)</f>
        <v>326.17970074812968</v>
      </c>
      <c r="V226" s="29">
        <f>VLOOKUP(Table1[[#This Row],[SEG KEY]],'15Dec24_TY'!$A$1:$M$786,13,FALSE)</f>
        <v>280.14257372654157</v>
      </c>
      <c r="W226" s="29">
        <f>VLOOKUP(Table1[[#This Row],[SEG KEY LY]],'15Dec24_LY'!$A$1:$M$784,13,FALSE)</f>
        <v>334.25834890965723</v>
      </c>
      <c r="X226" s="29">
        <f>VLOOKUP(Table1[[#This Row],[SEG KEY]],'08Dec24_TY'!$A$1:$M$786,13,FALSE)</f>
        <v>280.89171686746994</v>
      </c>
      <c r="Y226" s="29">
        <f>VLOOKUP(Table1[[#This Row],[SEG KEY LY]],'08Dec24_LY'!$A$1:$M$784,13,FALSE)</f>
        <v>342.14902343750003</v>
      </c>
      <c r="Z226" s="29">
        <f>VLOOKUP(Table1[[#This Row],[SEG KEY]],'01Dec24_TY'!$A$1:$M$786,13,FALSE)</f>
        <v>283.0234948096886</v>
      </c>
      <c r="AA226" s="29">
        <f>VLOOKUP(Table1[[#This Row],[SEG KEY LY]],'01Dec24_LY'!$A$1:$M$784,13,FALSE)</f>
        <v>343.40878661087862</v>
      </c>
      <c r="AB226" s="29">
        <f>VLOOKUP(Table1[[#This Row],[SEG KEY]],'24Nov24_TY'!$A$1:$M$786,13,FALSE)</f>
        <v>289.69156626506015</v>
      </c>
      <c r="AC226" s="29">
        <f>VLOOKUP(Table1[[#This Row],[SEG KEY LY]],'24Nov24_LY'!$A$1:$M$784,13,FALSE)</f>
        <v>343.72697674418606</v>
      </c>
      <c r="AD226" s="29">
        <f>VLOOKUP(Table1[[#This Row],[SEG KEY]],'17Nov24_TY'!$A$1:$M$786,13,FALSE)</f>
        <v>281.47995535714284</v>
      </c>
      <c r="AE226" s="29">
        <f>VLOOKUP(Table1[[#This Row],[SEG KEY LY]],'17Nov24_LY'!$A$1:$M$784,13,FALSE)</f>
        <v>350.87632124352325</v>
      </c>
      <c r="AF226" s="29">
        <f>VLOOKUP(Table1[[#This Row],[SEG KEY]],'10Nov24_TY   '!$A$1:$M$786,13,FALSE)</f>
        <v>295.48657142857149</v>
      </c>
      <c r="AG226" s="29">
        <f>VLOOKUP(Table1[[#This Row],[SEG KEY LY]],'10Nov24_LY   '!$A$1:$M$784,13,FALSE)</f>
        <v>363.11842105263156</v>
      </c>
      <c r="AH226" s="29">
        <f>IFERROR(VLOOKUP(Table1[[#This Row],[SEG KEY]],'03Nov24_TY   '!A354:M1139,13,FALSE),0)</f>
        <v>304.57480263157908</v>
      </c>
      <c r="AI226" s="29">
        <f>IFERROR(VLOOKUP(Table1[[#This Row],[SEG KEY LY]],'03Nov24_LY    '!$A$1:$M$784,13,FALSE),0)</f>
        <v>374.13891156462574</v>
      </c>
      <c r="AJ226" s="47">
        <f>VLOOKUP(Table1[[#This Row],[SEG KEY]],'29Dec24_TY  '!$A$1:$M$786,7,FALSE)</f>
        <v>486</v>
      </c>
      <c r="AK226" s="47">
        <f>VLOOKUP(Table1[[#This Row],[SEG KEY LY]],'29Dec24_LY'!$A$1:$M$784,7,FALSE)</f>
        <v>457</v>
      </c>
      <c r="AL226" s="29">
        <f>VLOOKUP(Table1[[#This Row],[SEG KEY]],'22Dec24_TY '!$A$1:$M$786,7,FALSE)</f>
        <v>429</v>
      </c>
      <c r="AM226" s="29">
        <f>VLOOKUP(Table1[[#This Row],[SEG KEY LY]],'22Dec24_LY '!$A$1:$M$486,7,FALSE)</f>
        <v>401</v>
      </c>
      <c r="AN226" s="29">
        <f>VLOOKUP(Table1[[#This Row],[SEG KEY]],'15Dec24_TY'!$A$1:$M$786,7,FALSE)</f>
        <v>373</v>
      </c>
      <c r="AO226" s="29">
        <f>VLOOKUP(Table1[[#This Row],[SEG KEY LY]],'15Dec24_LY'!$A$1:$M$784,7,FALSE)</f>
        <v>321</v>
      </c>
      <c r="AP226" s="29">
        <f>VLOOKUP(Table1[[#This Row],[SEG KEY]],'08Dec24_TY'!$A$1:$M$786,7,FALSE)</f>
        <v>332</v>
      </c>
      <c r="AQ226" s="29">
        <f>VLOOKUP(Table1[[#This Row],[SEG KEY LY]],'08Dec24_LY'!$A$1:$M$784,7,FALSE)</f>
        <v>256</v>
      </c>
      <c r="AR226" s="29">
        <f>VLOOKUP(Table1[[#This Row],[SEG KEY]],'01Dec24_TY'!$A$1:$M$786,7,FALSE)</f>
        <v>289</v>
      </c>
      <c r="AS226" s="29">
        <f>VLOOKUP(Table1[[#This Row],[SEG KEY LY]],'01Dec24_LY'!$A$1:$M$784,7,FALSE)</f>
        <v>239</v>
      </c>
      <c r="AT226" s="29">
        <f>VLOOKUP(Table1[[#This Row],[SEG KEY]],'24Nov24_TY'!$A$1:$M$786,7,FALSE)</f>
        <v>249</v>
      </c>
      <c r="AU226" s="29">
        <f>VLOOKUP(Table1[[#This Row],[SEG KEY LY]],'24Nov24_LY'!$A$1:$M$784,7,FALSE)</f>
        <v>215</v>
      </c>
      <c r="AV226" s="29">
        <f>VLOOKUP(Table1[[#This Row],[SEG KEY]],'17Nov24_TY'!$A$1:$M$786,7,FALSE)</f>
        <v>224</v>
      </c>
      <c r="AW226" s="29">
        <f>VLOOKUP(Table1[[#This Row],[SEG KEY LY]],'17Nov24_LY'!$A$1:$M$784,7,FALSE)</f>
        <v>193</v>
      </c>
      <c r="AX226" s="29">
        <f>VLOOKUP(Table1[[#This Row],[SEG KEY]],'10Nov24_TY   '!$A$1:$K$786,7,FALSE)</f>
        <v>175</v>
      </c>
      <c r="AY226" s="29">
        <f>VLOOKUP(Table1[[#This Row],[SEG KEY LY]],'10Nov24_LY   '!$A$1:$J$784,7,FALSE)</f>
        <v>171</v>
      </c>
      <c r="AZ226" s="29">
        <f>IFERROR(VLOOKUP(Table1[[#This Row],[SEG KEY]],'03Nov24_TY   '!$A$1:$J$786,7,FALSE),0)</f>
        <v>152</v>
      </c>
      <c r="BA226" s="29">
        <f>IFERROR(VLOOKUP(Table1[[#This Row],[SEG KEY LY]],'03Nov24_LY    '!$A$1:$J$784,7,FALSE),0)</f>
        <v>147</v>
      </c>
    </row>
    <row r="227" spans="1:53" x14ac:dyDescent="0.25">
      <c r="A227" s="53" t="str">
        <f>Table1[[#This Row],[FROM_CITY]]&amp;Table1[[#This Row],[TO_CITY]]&amp;Table1[[#This Row],[Month]]</f>
        <v>CMBIXMMar-2025</v>
      </c>
      <c r="B227" s="56" t="str">
        <f>Table1[[#This Row],[FROM_CITY]]&amp;Table1[[#This Row],[TO_CITY]]&amp;Table1[[#This Row],[MonthM_LY]]</f>
        <v>CMBIXMMar-2024</v>
      </c>
      <c r="C227" s="44" t="s">
        <v>200</v>
      </c>
      <c r="D227" s="2">
        <v>2025</v>
      </c>
      <c r="E227" s="2" t="s">
        <v>199</v>
      </c>
      <c r="F227" t="s">
        <v>10</v>
      </c>
      <c r="G227" s="2" t="s">
        <v>31</v>
      </c>
      <c r="H227" t="s">
        <v>15</v>
      </c>
      <c r="I227">
        <v>151</v>
      </c>
      <c r="J227">
        <v>6750.4299999999994</v>
      </c>
      <c r="K227" s="29">
        <f>VLOOKUP(Table1[[#This Row],[SEG KEY]],'29Dec24_TY  '!$A$1:$M$786,11,FALSE)</f>
        <v>53454</v>
      </c>
      <c r="L227" s="29">
        <f>VLOOKUP(Table1[[#This Row],[SEG KEY LY]],'29Dec24_LY'!$A$1:$M$784,11,FALSE)</f>
        <v>20178</v>
      </c>
      <c r="M227" s="55">
        <f>VLOOKUP(Table1[[#This Row],[SEG KEY]],'29Dec24_TY  '!$A$1:$M$786,12,FALSE)</f>
        <v>0.12628484304261606</v>
      </c>
      <c r="N227" s="55">
        <f>VLOOKUP(Table1[[#This Row],[SEG KEY LY]],'29Dec24_LY'!$A$1:$M$784,12,FALSE)</f>
        <v>0.14470165526811377</v>
      </c>
      <c r="O227" s="29">
        <f>IFERROR(VLOOKUP(Table1[[#This Row],[SEG KEY LY]],'LY AVG FARE ACT'!$A$1:$G$5000,5,FALSE),0)</f>
        <v>687</v>
      </c>
      <c r="P227" s="29">
        <f>IFERROR(VLOOKUP(Table1[[#This Row],[SEG KEY LY]],'LY AVG FARE ACT'!$A$1:$F$5000,6,FALSE),0)</f>
        <v>47434.797095329712</v>
      </c>
      <c r="Q227" s="29">
        <f>IFERROR(VLOOKUP(Table1[[#This Row],[SEG KEY LY]],'LY AVG FARE ACT'!$A$1:$G$5000,7,FALSE),0)</f>
        <v>69.046283981557082</v>
      </c>
      <c r="R227" s="47">
        <f>VLOOKUP(Table1[[#This Row],[SEG KEY]],'29Dec24_TY  '!$A$1:$M$786,13,FALSE)</f>
        <v>44.704834437086092</v>
      </c>
      <c r="S227" s="47">
        <f>VLOOKUP(Table1[[#This Row],[SEG KEY LY]],'29Dec24_LY'!$A$1:$M$784,13,FALSE)</f>
        <v>51.224385964912273</v>
      </c>
      <c r="T227" s="29">
        <f>VLOOKUP(Table1[[#This Row],[SEG KEY]],'22Dec24_TY '!$A$1:$M$786,13,FALSE)</f>
        <v>47.47399999999999</v>
      </c>
      <c r="U227" s="29">
        <f>VLOOKUP(Table1[[#This Row],[SEG KEY LY]],'22Dec24_LY '!$A$2:$M$784,13,FALSE)</f>
        <v>53.652040816326526</v>
      </c>
      <c r="V227" s="29">
        <f>VLOOKUP(Table1[[#This Row],[SEG KEY]],'15Dec24_TY'!$A$1:$M$786,13,FALSE)</f>
        <v>48.130879120879122</v>
      </c>
      <c r="W227" s="29">
        <f>VLOOKUP(Table1[[#This Row],[SEG KEY LY]],'15Dec24_LY'!$A$1:$M$784,13,FALSE)</f>
        <v>52.540909090909096</v>
      </c>
      <c r="X227" s="29">
        <f>VLOOKUP(Table1[[#This Row],[SEG KEY]],'08Dec24_TY'!$A$1:$M$786,13,FALSE)</f>
        <v>40.185135135135148</v>
      </c>
      <c r="Y227" s="29">
        <f>VLOOKUP(Table1[[#This Row],[SEG KEY LY]],'08Dec24_LY'!$A$1:$M$784,13,FALSE)</f>
        <v>54.991315789473688</v>
      </c>
      <c r="Z227" s="29">
        <f>VLOOKUP(Table1[[#This Row],[SEG KEY]],'01Dec24_TY'!$A$1:$M$786,13,FALSE)</f>
        <v>42.540166666666671</v>
      </c>
      <c r="AA227" s="29">
        <f>VLOOKUP(Table1[[#This Row],[SEG KEY LY]],'01Dec24_LY'!$A$1:$M$784,13,FALSE)</f>
        <v>56.281388888888891</v>
      </c>
      <c r="AB227" s="29">
        <f>VLOOKUP(Table1[[#This Row],[SEG KEY]],'24Nov24_TY'!$A$1:$M$786,13,FALSE)</f>
        <v>46.137346938775508</v>
      </c>
      <c r="AC227" s="29">
        <f>VLOOKUP(Table1[[#This Row],[SEG KEY LY]],'24Nov24_LY'!$A$1:$M$784,13,FALSE)</f>
        <v>45.953599999999994</v>
      </c>
      <c r="AD227" s="29">
        <f>VLOOKUP(Table1[[#This Row],[SEG KEY]],'17Nov24_TY'!$A$1:$M$786,13,FALSE)</f>
        <v>47.357173913043468</v>
      </c>
      <c r="AE227" s="29">
        <f>VLOOKUP(Table1[[#This Row],[SEG KEY LY]],'17Nov24_LY'!$A$1:$M$784,13,FALSE)</f>
        <v>40.717142857142854</v>
      </c>
      <c r="AF227" s="29">
        <f>VLOOKUP(Table1[[#This Row],[SEG KEY]],'10Nov24_TY   '!$A$1:$M$786,13,FALSE)</f>
        <v>52.239459459459454</v>
      </c>
      <c r="AG227" s="29">
        <f>VLOOKUP(Table1[[#This Row],[SEG KEY LY]],'10Nov24_LY   '!$A$1:$M$784,13,FALSE)</f>
        <v>40.108999999999995</v>
      </c>
      <c r="AH227" s="29">
        <f>IFERROR(VLOOKUP(Table1[[#This Row],[SEG KEY]],'03Nov24_TY   '!A355:M1140,13,FALSE),0)</f>
        <v>57.137419354838705</v>
      </c>
      <c r="AI227" s="29">
        <f>IFERROR(VLOOKUP(Table1[[#This Row],[SEG KEY LY]],'03Nov24_LY    '!$A$1:$M$784,13,FALSE),0)</f>
        <v>32.794166666666662</v>
      </c>
      <c r="AJ227" s="47">
        <f>VLOOKUP(Table1[[#This Row],[SEG KEY]],'29Dec24_TY  '!$A$1:$M$786,7,FALSE)</f>
        <v>151</v>
      </c>
      <c r="AK227" s="47">
        <f>VLOOKUP(Table1[[#This Row],[SEG KEY LY]],'29Dec24_LY'!$A$1:$M$784,7,FALSE)</f>
        <v>57</v>
      </c>
      <c r="AL227" s="29">
        <f>VLOOKUP(Table1[[#This Row],[SEG KEY]],'22Dec24_TY '!$A$1:$M$786,7,FALSE)</f>
        <v>125</v>
      </c>
      <c r="AM227" s="29">
        <f>VLOOKUP(Table1[[#This Row],[SEG KEY LY]],'22Dec24_LY '!$A$1:$M$486,7,FALSE)</f>
        <v>49</v>
      </c>
      <c r="AN227" s="29">
        <f>VLOOKUP(Table1[[#This Row],[SEG KEY]],'15Dec24_TY'!$A$1:$M$786,7,FALSE)</f>
        <v>91</v>
      </c>
      <c r="AO227" s="29">
        <f>VLOOKUP(Table1[[#This Row],[SEG KEY LY]],'15Dec24_LY'!$A$1:$M$784,7,FALSE)</f>
        <v>44</v>
      </c>
      <c r="AP227" s="29">
        <f>VLOOKUP(Table1[[#This Row],[SEG KEY]],'08Dec24_TY'!$A$1:$M$786,7,FALSE)</f>
        <v>74</v>
      </c>
      <c r="AQ227" s="29">
        <f>VLOOKUP(Table1[[#This Row],[SEG KEY LY]],'08Dec24_LY'!$A$1:$M$784,7,FALSE)</f>
        <v>38</v>
      </c>
      <c r="AR227" s="29">
        <f>VLOOKUP(Table1[[#This Row],[SEG KEY]],'01Dec24_TY'!$A$1:$M$786,7,FALSE)</f>
        <v>60</v>
      </c>
      <c r="AS227" s="29">
        <f>VLOOKUP(Table1[[#This Row],[SEG KEY LY]],'01Dec24_LY'!$A$1:$M$784,7,FALSE)</f>
        <v>36</v>
      </c>
      <c r="AT227" s="29">
        <f>VLOOKUP(Table1[[#This Row],[SEG KEY]],'24Nov24_TY'!$A$1:$M$786,7,FALSE)</f>
        <v>49</v>
      </c>
      <c r="AU227" s="29">
        <f>VLOOKUP(Table1[[#This Row],[SEG KEY LY]],'24Nov24_LY'!$A$1:$M$784,7,FALSE)</f>
        <v>25</v>
      </c>
      <c r="AV227" s="29">
        <f>VLOOKUP(Table1[[#This Row],[SEG KEY]],'17Nov24_TY'!$A$1:$M$786,7,FALSE)</f>
        <v>46</v>
      </c>
      <c r="AW227" s="29">
        <f>VLOOKUP(Table1[[#This Row],[SEG KEY LY]],'17Nov24_LY'!$A$1:$M$784,7,FALSE)</f>
        <v>21</v>
      </c>
      <c r="AX227" s="29">
        <f>VLOOKUP(Table1[[#This Row],[SEG KEY]],'10Nov24_TY   '!$A$1:$K$786,7,FALSE)</f>
        <v>37</v>
      </c>
      <c r="AY227" s="29">
        <f>VLOOKUP(Table1[[#This Row],[SEG KEY LY]],'10Nov24_LY   '!$A$1:$J$784,7,FALSE)</f>
        <v>20</v>
      </c>
      <c r="AZ227" s="29">
        <f>IFERROR(VLOOKUP(Table1[[#This Row],[SEG KEY]],'03Nov24_TY   '!$A$1:$J$786,7,FALSE),0)</f>
        <v>31</v>
      </c>
      <c r="BA227" s="29">
        <f>IFERROR(VLOOKUP(Table1[[#This Row],[SEG KEY LY]],'03Nov24_LY    '!$A$1:$J$784,7,FALSE),0)</f>
        <v>12</v>
      </c>
    </row>
    <row r="228" spans="1:53" x14ac:dyDescent="0.25">
      <c r="A228" s="53" t="str">
        <f>Table1[[#This Row],[FROM_CITY]]&amp;Table1[[#This Row],[TO_CITY]]&amp;Table1[[#This Row],[Month]]</f>
        <v>CMBKHIMar-2025</v>
      </c>
      <c r="B228" s="56" t="str">
        <f>Table1[[#This Row],[FROM_CITY]]&amp;Table1[[#This Row],[TO_CITY]]&amp;Table1[[#This Row],[MonthM_LY]]</f>
        <v>CMBKHIMar-2024</v>
      </c>
      <c r="C228" s="44" t="s">
        <v>200</v>
      </c>
      <c r="D228" s="2">
        <v>2025</v>
      </c>
      <c r="E228" s="2" t="s">
        <v>199</v>
      </c>
      <c r="F228" t="s">
        <v>10</v>
      </c>
      <c r="G228" s="2" t="s">
        <v>32</v>
      </c>
      <c r="H228" t="s">
        <v>15</v>
      </c>
      <c r="I228">
        <v>106</v>
      </c>
      <c r="J228">
        <v>14752.869999999995</v>
      </c>
      <c r="K228" s="29">
        <f>VLOOKUP(Table1[[#This Row],[SEG KEY]],'29Dec24_TY  '!$A$1:$M$786,11,FALSE)</f>
        <v>255884</v>
      </c>
      <c r="L228" s="29">
        <f>VLOOKUP(Table1[[#This Row],[SEG KEY LY]],'29Dec24_LY'!$A$1:$M$784,11,FALSE)</f>
        <v>646952</v>
      </c>
      <c r="M228" s="55">
        <f>VLOOKUP(Table1[[#This Row],[SEG KEY]],'29Dec24_TY  '!$A$1:$M$786,12,FALSE)</f>
        <v>5.7654523143299288E-2</v>
      </c>
      <c r="N228" s="55">
        <f>VLOOKUP(Table1[[#This Row],[SEG KEY LY]],'29Dec24_LY'!$A$1:$M$784,12,FALSE)</f>
        <v>5.5530054779952764E-2</v>
      </c>
      <c r="O228" s="29">
        <f>IFERROR(VLOOKUP(Table1[[#This Row],[SEG KEY LY]],'LY AVG FARE ACT'!$A$1:$G$5000,5,FALSE),0)</f>
        <v>814</v>
      </c>
      <c r="P228" s="29">
        <f>IFERROR(VLOOKUP(Table1[[#This Row],[SEG KEY LY]],'LY AVG FARE ACT'!$A$1:$F$5000,6,FALSE),0)</f>
        <v>171748.85450091245</v>
      </c>
      <c r="Q228" s="29">
        <f>IFERROR(VLOOKUP(Table1[[#This Row],[SEG KEY LY]],'LY AVG FARE ACT'!$A$1:$G$5000,7,FALSE),0)</f>
        <v>210.99367874804969</v>
      </c>
      <c r="R228" s="47">
        <f>VLOOKUP(Table1[[#This Row],[SEG KEY]],'29Dec24_TY  '!$A$1:$M$786,13,FALSE)</f>
        <v>139.17801886792449</v>
      </c>
      <c r="S228" s="47">
        <f>VLOOKUP(Table1[[#This Row],[SEG KEY LY]],'29Dec24_LY'!$A$1:$M$784,13,FALSE)</f>
        <v>134.04955223880597</v>
      </c>
      <c r="T228" s="29">
        <f>VLOOKUP(Table1[[#This Row],[SEG KEY]],'22Dec24_TY '!$A$1:$M$786,13,FALSE)</f>
        <v>138.05113402061852</v>
      </c>
      <c r="U228" s="29">
        <f>VLOOKUP(Table1[[#This Row],[SEG KEY LY]],'22Dec24_LY '!$A$2:$M$784,13,FALSE)</f>
        <v>131.33446564885494</v>
      </c>
      <c r="V228" s="29">
        <f>VLOOKUP(Table1[[#This Row],[SEG KEY]],'15Dec24_TY'!$A$1:$M$786,13,FALSE)</f>
        <v>135.37775280898873</v>
      </c>
      <c r="W228" s="29">
        <f>VLOOKUP(Table1[[#This Row],[SEG KEY LY]],'15Dec24_LY'!$A$1:$M$784,13,FALSE)</f>
        <v>129.47304166666666</v>
      </c>
      <c r="X228" s="29">
        <f>VLOOKUP(Table1[[#This Row],[SEG KEY]],'08Dec24_TY'!$A$1:$M$786,13,FALSE)</f>
        <v>136.72049382716048</v>
      </c>
      <c r="Y228" s="29">
        <f>VLOOKUP(Table1[[#This Row],[SEG KEY LY]],'08Dec24_LY'!$A$1:$M$784,13,FALSE)</f>
        <v>127.20142857142856</v>
      </c>
      <c r="Z228" s="29">
        <f>VLOOKUP(Table1[[#This Row],[SEG KEY]],'01Dec24_TY'!$A$1:$M$786,13,FALSE)</f>
        <v>137.29095890410957</v>
      </c>
      <c r="AA228" s="29">
        <f>VLOOKUP(Table1[[#This Row],[SEG KEY LY]],'01Dec24_LY'!$A$1:$M$784,13,FALSE)</f>
        <v>126.80383495145628</v>
      </c>
      <c r="AB228" s="29">
        <f>VLOOKUP(Table1[[#This Row],[SEG KEY]],'24Nov24_TY'!$A$1:$M$786,13,FALSE)</f>
        <v>137.22685714285717</v>
      </c>
      <c r="AC228" s="29">
        <f>VLOOKUP(Table1[[#This Row],[SEG KEY LY]],'24Nov24_LY'!$A$1:$M$784,13,FALSE)</f>
        <v>127.11035502958576</v>
      </c>
      <c r="AD228" s="29">
        <f>VLOOKUP(Table1[[#This Row],[SEG KEY]],'17Nov24_TY'!$A$1:$M$786,13,FALSE)</f>
        <v>137.60970149253731</v>
      </c>
      <c r="AE228" s="29">
        <f>VLOOKUP(Table1[[#This Row],[SEG KEY LY]],'17Nov24_LY'!$A$1:$M$784,13,FALSE)</f>
        <v>127.12533742331284</v>
      </c>
      <c r="AF228" s="29">
        <f>VLOOKUP(Table1[[#This Row],[SEG KEY]],'10Nov24_TY   '!$A$1:$M$786,13,FALSE)</f>
        <v>138.23684210526318</v>
      </c>
      <c r="AG228" s="29">
        <f>VLOOKUP(Table1[[#This Row],[SEG KEY LY]],'10Nov24_LY   '!$A$1:$M$784,13,FALSE)</f>
        <v>129.29668965517237</v>
      </c>
      <c r="AH228" s="29">
        <f>IFERROR(VLOOKUP(Table1[[#This Row],[SEG KEY]],'03Nov24_TY   '!A356:M1141,13,FALSE),0)</f>
        <v>138.60035714285715</v>
      </c>
      <c r="AI228" s="29">
        <f>IFERROR(VLOOKUP(Table1[[#This Row],[SEG KEY LY]],'03Nov24_LY    '!$A$1:$M$784,13,FALSE),0)</f>
        <v>128.83969696969694</v>
      </c>
      <c r="AJ228" s="47">
        <f>VLOOKUP(Table1[[#This Row],[SEG KEY]],'29Dec24_TY  '!$A$1:$M$786,7,FALSE)</f>
        <v>106</v>
      </c>
      <c r="AK228" s="47">
        <f>VLOOKUP(Table1[[#This Row],[SEG KEY LY]],'29Dec24_LY'!$A$1:$M$784,7,FALSE)</f>
        <v>268</v>
      </c>
      <c r="AL228" s="29">
        <f>VLOOKUP(Table1[[#This Row],[SEG KEY]],'22Dec24_TY '!$A$1:$M$786,7,FALSE)</f>
        <v>97</v>
      </c>
      <c r="AM228" s="29">
        <f>VLOOKUP(Table1[[#This Row],[SEG KEY LY]],'22Dec24_LY '!$A$1:$M$486,7,FALSE)</f>
        <v>262</v>
      </c>
      <c r="AN228" s="29">
        <f>VLOOKUP(Table1[[#This Row],[SEG KEY]],'15Dec24_TY'!$A$1:$M$786,7,FALSE)</f>
        <v>89</v>
      </c>
      <c r="AO228" s="29">
        <f>VLOOKUP(Table1[[#This Row],[SEG KEY LY]],'15Dec24_LY'!$A$1:$M$784,7,FALSE)</f>
        <v>240</v>
      </c>
      <c r="AP228" s="29">
        <f>VLOOKUP(Table1[[#This Row],[SEG KEY]],'08Dec24_TY'!$A$1:$M$786,7,FALSE)</f>
        <v>81</v>
      </c>
      <c r="AQ228" s="29">
        <f>VLOOKUP(Table1[[#This Row],[SEG KEY LY]],'08Dec24_LY'!$A$1:$M$784,7,FALSE)</f>
        <v>217</v>
      </c>
      <c r="AR228" s="29">
        <f>VLOOKUP(Table1[[#This Row],[SEG KEY]],'01Dec24_TY'!$A$1:$M$786,7,FALSE)</f>
        <v>73</v>
      </c>
      <c r="AS228" s="29">
        <f>VLOOKUP(Table1[[#This Row],[SEG KEY LY]],'01Dec24_LY'!$A$1:$M$784,7,FALSE)</f>
        <v>206</v>
      </c>
      <c r="AT228" s="29">
        <f>VLOOKUP(Table1[[#This Row],[SEG KEY]],'24Nov24_TY'!$A$1:$M$786,7,FALSE)</f>
        <v>70</v>
      </c>
      <c r="AU228" s="29">
        <f>VLOOKUP(Table1[[#This Row],[SEG KEY LY]],'24Nov24_LY'!$A$1:$M$784,7,FALSE)</f>
        <v>169</v>
      </c>
      <c r="AV228" s="29">
        <f>VLOOKUP(Table1[[#This Row],[SEG KEY]],'17Nov24_TY'!$A$1:$M$786,7,FALSE)</f>
        <v>67</v>
      </c>
      <c r="AW228" s="29">
        <f>VLOOKUP(Table1[[#This Row],[SEG KEY LY]],'17Nov24_LY'!$A$1:$M$784,7,FALSE)</f>
        <v>163</v>
      </c>
      <c r="AX228" s="29">
        <f>VLOOKUP(Table1[[#This Row],[SEG KEY]],'10Nov24_TY   '!$A$1:$K$786,7,FALSE)</f>
        <v>57</v>
      </c>
      <c r="AY228" s="29">
        <f>VLOOKUP(Table1[[#This Row],[SEG KEY LY]],'10Nov24_LY   '!$A$1:$J$784,7,FALSE)</f>
        <v>145</v>
      </c>
      <c r="AZ228" s="29">
        <f>IFERROR(VLOOKUP(Table1[[#This Row],[SEG KEY]],'03Nov24_TY   '!$A$1:$J$786,7,FALSE),0)</f>
        <v>56</v>
      </c>
      <c r="BA228" s="29">
        <f>IFERROR(VLOOKUP(Table1[[#This Row],[SEG KEY LY]],'03Nov24_LY    '!$A$1:$J$784,7,FALSE),0)</f>
        <v>132</v>
      </c>
    </row>
    <row r="229" spans="1:53" x14ac:dyDescent="0.25">
      <c r="A229" s="53" t="str">
        <f>Table1[[#This Row],[FROM_CITY]]&amp;Table1[[#This Row],[TO_CITY]]&amp;Table1[[#This Row],[Month]]</f>
        <v>CMBKTMMar-2025</v>
      </c>
      <c r="B229" s="56" t="str">
        <f>Table1[[#This Row],[FROM_CITY]]&amp;Table1[[#This Row],[TO_CITY]]&amp;Table1[[#This Row],[MonthM_LY]]</f>
        <v>CMBKTMMar-2024</v>
      </c>
      <c r="C229" s="44" t="s">
        <v>200</v>
      </c>
      <c r="D229" s="2">
        <v>2025</v>
      </c>
      <c r="E229" s="2" t="s">
        <v>199</v>
      </c>
      <c r="F229" t="s">
        <v>10</v>
      </c>
      <c r="G229" s="2" t="s">
        <v>52</v>
      </c>
      <c r="H229" t="s">
        <v>15</v>
      </c>
      <c r="I229">
        <v>195</v>
      </c>
      <c r="J229">
        <v>29005.520000000008</v>
      </c>
      <c r="K229" s="29">
        <f>VLOOKUP(Table1[[#This Row],[SEG KEY]],'29Dec24_TY  '!$A$1:$M$786,11,FALSE)</f>
        <v>458835</v>
      </c>
      <c r="L229" s="29">
        <f>VLOOKUP(Table1[[#This Row],[SEG KEY LY]],'29Dec24_LY'!$A$1:$M$784,11,FALSE)</f>
        <v>211770</v>
      </c>
      <c r="M229" s="55">
        <f>VLOOKUP(Table1[[#This Row],[SEG KEY]],'29Dec24_TY  '!$A$1:$M$786,12,FALSE)</f>
        <v>6.3215578584894364E-2</v>
      </c>
      <c r="N229" s="55">
        <f>VLOOKUP(Table1[[#This Row],[SEG KEY LY]],'29Dec24_LY'!$A$1:$M$784,12,FALSE)</f>
        <v>8.6272890399962235E-2</v>
      </c>
      <c r="O229" s="29">
        <f>IFERROR(VLOOKUP(Table1[[#This Row],[SEG KEY LY]],'LY AVG FARE ACT'!$A$1:$G$5000,5,FALSE),0)</f>
        <v>2059</v>
      </c>
      <c r="P229" s="29">
        <f>IFERROR(VLOOKUP(Table1[[#This Row],[SEG KEY LY]],'LY AVG FARE ACT'!$A$1:$F$5000,6,FALSE),0)</f>
        <v>295437.47098794999</v>
      </c>
      <c r="Q229" s="29">
        <f>IFERROR(VLOOKUP(Table1[[#This Row],[SEG KEY LY]],'LY AVG FARE ACT'!$A$1:$G$5000,7,FALSE),0)</f>
        <v>143.48590140259833</v>
      </c>
      <c r="R229" s="47">
        <f>VLOOKUP(Table1[[#This Row],[SEG KEY]],'29Dec24_TY  '!$A$1:$M$786,13,FALSE)</f>
        <v>148.74625641025645</v>
      </c>
      <c r="S229" s="47">
        <f>VLOOKUP(Table1[[#This Row],[SEG KEY LY]],'29Dec24_LY'!$A$1:$M$784,13,FALSE)</f>
        <v>203.00011111111112</v>
      </c>
      <c r="T229" s="29">
        <f>VLOOKUP(Table1[[#This Row],[SEG KEY]],'22Dec24_TY '!$A$1:$M$786,13,FALSE)</f>
        <v>150.93730538922162</v>
      </c>
      <c r="U229" s="29">
        <f>VLOOKUP(Table1[[#This Row],[SEG KEY LY]],'22Dec24_LY '!$A$2:$M$784,13,FALSE)</f>
        <v>213.87179487179492</v>
      </c>
      <c r="V229" s="29">
        <f>VLOOKUP(Table1[[#This Row],[SEG KEY]],'15Dec24_TY'!$A$1:$M$786,13,FALSE)</f>
        <v>159.26837037037041</v>
      </c>
      <c r="W229" s="29">
        <f>VLOOKUP(Table1[[#This Row],[SEG KEY LY]],'15Dec24_LY'!$A$1:$M$784,13,FALSE)</f>
        <v>214.75135135135136</v>
      </c>
      <c r="X229" s="29">
        <f>VLOOKUP(Table1[[#This Row],[SEG KEY]],'08Dec24_TY'!$A$1:$M$786,13,FALSE)</f>
        <v>151.8787610619469</v>
      </c>
      <c r="Y229" s="29">
        <f>VLOOKUP(Table1[[#This Row],[SEG KEY LY]],'08Dec24_LY'!$A$1:$M$784,13,FALSE)</f>
        <v>211.89122807017543</v>
      </c>
      <c r="Z229" s="29">
        <f>VLOOKUP(Table1[[#This Row],[SEG KEY]],'01Dec24_TY'!$A$1:$M$786,13,FALSE)</f>
        <v>146.84650943396227</v>
      </c>
      <c r="AA229" s="29">
        <f>VLOOKUP(Table1[[#This Row],[SEG KEY LY]],'01Dec24_LY'!$A$1:$M$784,13,FALSE)</f>
        <v>215.69076923076926</v>
      </c>
      <c r="AB229" s="29">
        <f>VLOOKUP(Table1[[#This Row],[SEG KEY]],'24Nov24_TY'!$A$1:$M$786,13,FALSE)</f>
        <v>137.44425287356322</v>
      </c>
      <c r="AC229" s="29">
        <f>VLOOKUP(Table1[[#This Row],[SEG KEY LY]],'24Nov24_LY'!$A$1:$M$784,13,FALSE)</f>
        <v>217.27274509803925</v>
      </c>
      <c r="AD229" s="29">
        <f>VLOOKUP(Table1[[#This Row],[SEG KEY]],'17Nov24_TY'!$A$1:$M$786,13,FALSE)</f>
        <v>139.49987341772149</v>
      </c>
      <c r="AE229" s="29">
        <f>VLOOKUP(Table1[[#This Row],[SEG KEY LY]],'17Nov24_LY'!$A$1:$M$784,13,FALSE)</f>
        <v>204.83921052631578</v>
      </c>
      <c r="AF229" s="29">
        <f>VLOOKUP(Table1[[#This Row],[SEG KEY]],'10Nov24_TY   '!$A$1:$M$786,13,FALSE)</f>
        <v>147.11964285714279</v>
      </c>
      <c r="AG229" s="29">
        <f>VLOOKUP(Table1[[#This Row],[SEG KEY LY]],'10Nov24_LY   '!$A$1:$M$784,13,FALSE)</f>
        <v>207.62166666666664</v>
      </c>
      <c r="AH229" s="29">
        <f>IFERROR(VLOOKUP(Table1[[#This Row],[SEG KEY]],'03Nov24_TY   '!A357:M1142,13,FALSE),0)</f>
        <v>183.46052631578945</v>
      </c>
      <c r="AI229" s="29">
        <f>IFERROR(VLOOKUP(Table1[[#This Row],[SEG KEY LY]],'03Nov24_LY    '!$A$1:$M$784,13,FALSE),0)</f>
        <v>211.51303030303026</v>
      </c>
      <c r="AJ229" s="47">
        <f>VLOOKUP(Table1[[#This Row],[SEG KEY]],'29Dec24_TY  '!$A$1:$M$786,7,FALSE)</f>
        <v>195</v>
      </c>
      <c r="AK229" s="47">
        <f>VLOOKUP(Table1[[#This Row],[SEG KEY LY]],'29Dec24_LY'!$A$1:$M$784,7,FALSE)</f>
        <v>90</v>
      </c>
      <c r="AL229" s="29">
        <f>VLOOKUP(Table1[[#This Row],[SEG KEY]],'22Dec24_TY '!$A$1:$M$786,7,FALSE)</f>
        <v>167</v>
      </c>
      <c r="AM229" s="29">
        <f>VLOOKUP(Table1[[#This Row],[SEG KEY LY]],'22Dec24_LY '!$A$1:$M$486,7,FALSE)</f>
        <v>78</v>
      </c>
      <c r="AN229" s="29">
        <f>VLOOKUP(Table1[[#This Row],[SEG KEY]],'15Dec24_TY'!$A$1:$M$786,7,FALSE)</f>
        <v>135</v>
      </c>
      <c r="AO229" s="29">
        <f>VLOOKUP(Table1[[#This Row],[SEG KEY LY]],'15Dec24_LY'!$A$1:$M$784,7,FALSE)</f>
        <v>74</v>
      </c>
      <c r="AP229" s="29">
        <f>VLOOKUP(Table1[[#This Row],[SEG KEY]],'08Dec24_TY'!$A$1:$M$786,7,FALSE)</f>
        <v>113</v>
      </c>
      <c r="AQ229" s="29">
        <f>VLOOKUP(Table1[[#This Row],[SEG KEY LY]],'08Dec24_LY'!$A$1:$M$784,7,FALSE)</f>
        <v>57</v>
      </c>
      <c r="AR229" s="29">
        <f>VLOOKUP(Table1[[#This Row],[SEG KEY]],'01Dec24_TY'!$A$1:$M$786,7,FALSE)</f>
        <v>106</v>
      </c>
      <c r="AS229" s="29">
        <f>VLOOKUP(Table1[[#This Row],[SEG KEY LY]],'01Dec24_LY'!$A$1:$M$784,7,FALSE)</f>
        <v>52</v>
      </c>
      <c r="AT229" s="29">
        <f>VLOOKUP(Table1[[#This Row],[SEG KEY]],'24Nov24_TY'!$A$1:$M$786,7,FALSE)</f>
        <v>87</v>
      </c>
      <c r="AU229" s="29">
        <f>VLOOKUP(Table1[[#This Row],[SEG KEY LY]],'24Nov24_LY'!$A$1:$M$784,7,FALSE)</f>
        <v>51</v>
      </c>
      <c r="AV229" s="29">
        <f>VLOOKUP(Table1[[#This Row],[SEG KEY]],'17Nov24_TY'!$A$1:$M$786,7,FALSE)</f>
        <v>79</v>
      </c>
      <c r="AW229" s="29">
        <f>VLOOKUP(Table1[[#This Row],[SEG KEY LY]],'17Nov24_LY'!$A$1:$M$784,7,FALSE)</f>
        <v>38</v>
      </c>
      <c r="AX229" s="29">
        <f>VLOOKUP(Table1[[#This Row],[SEG KEY]],'10Nov24_TY   '!$A$1:$K$786,7,FALSE)</f>
        <v>56</v>
      </c>
      <c r="AY229" s="29">
        <f>VLOOKUP(Table1[[#This Row],[SEG KEY LY]],'10Nov24_LY   '!$A$1:$J$784,7,FALSE)</f>
        <v>36</v>
      </c>
      <c r="AZ229" s="29">
        <f>IFERROR(VLOOKUP(Table1[[#This Row],[SEG KEY]],'03Nov24_TY   '!$A$1:$J$786,7,FALSE),0)</f>
        <v>38</v>
      </c>
      <c r="BA229" s="29">
        <f>IFERROR(VLOOKUP(Table1[[#This Row],[SEG KEY LY]],'03Nov24_LY    '!$A$1:$J$784,7,FALSE),0)</f>
        <v>33</v>
      </c>
    </row>
    <row r="230" spans="1:53" x14ac:dyDescent="0.25">
      <c r="A230" s="53" t="str">
        <f>Table1[[#This Row],[FROM_CITY]]&amp;Table1[[#This Row],[TO_CITY]]&amp;Table1[[#This Row],[Month]]</f>
        <v>CMBKULMar-2025</v>
      </c>
      <c r="B230" s="56" t="str">
        <f>Table1[[#This Row],[FROM_CITY]]&amp;Table1[[#This Row],[TO_CITY]]&amp;Table1[[#This Row],[MonthM_LY]]</f>
        <v>CMBKULMar-2024</v>
      </c>
      <c r="C230" s="44" t="s">
        <v>200</v>
      </c>
      <c r="D230" s="2">
        <v>2025</v>
      </c>
      <c r="E230" s="2" t="s">
        <v>199</v>
      </c>
      <c r="F230" t="s">
        <v>10</v>
      </c>
      <c r="G230" s="2" t="s">
        <v>33</v>
      </c>
      <c r="H230" t="s">
        <v>13</v>
      </c>
      <c r="I230">
        <v>255</v>
      </c>
      <c r="J230">
        <v>34936.129999999997</v>
      </c>
      <c r="K230" s="29">
        <f>VLOOKUP(Table1[[#This Row],[SEG KEY]],'29Dec24_TY  '!$A$1:$M$786,11,FALSE)</f>
        <v>627045</v>
      </c>
      <c r="L230" s="29">
        <f>VLOOKUP(Table1[[#This Row],[SEG KEY LY]],'29Dec24_LY'!$A$1:$M$784,11,FALSE)</f>
        <v>882781</v>
      </c>
      <c r="M230" s="55">
        <f>VLOOKUP(Table1[[#This Row],[SEG KEY]],'29Dec24_TY  '!$A$1:$M$786,12,FALSE)</f>
        <v>5.5715506861549011E-2</v>
      </c>
      <c r="N230" s="55">
        <f>VLOOKUP(Table1[[#This Row],[SEG KEY LY]],'29Dec24_LY'!$A$1:$M$784,12,FALSE)</f>
        <v>5.2635398813522256E-2</v>
      </c>
      <c r="O230" s="29">
        <f>IFERROR(VLOOKUP(Table1[[#This Row],[SEG KEY LY]],'LY AVG FARE ACT'!$A$1:$G$5000,5,FALSE),0)</f>
        <v>4192</v>
      </c>
      <c r="P230" s="29">
        <f>IFERROR(VLOOKUP(Table1[[#This Row],[SEG KEY LY]],'LY AVG FARE ACT'!$A$1:$F$5000,6,FALSE),0)</f>
        <v>626169.07544585713</v>
      </c>
      <c r="Q230" s="29">
        <f>IFERROR(VLOOKUP(Table1[[#This Row],[SEG KEY LY]],'LY AVG FARE ACT'!$A$1:$G$5000,7,FALSE),0)</f>
        <v>149.37239395177889</v>
      </c>
      <c r="R230" s="47">
        <f>VLOOKUP(Table1[[#This Row],[SEG KEY]],'29Dec24_TY  '!$A$1:$M$786,13,FALSE)</f>
        <v>137.00443137254902</v>
      </c>
      <c r="S230" s="47">
        <f>VLOOKUP(Table1[[#This Row],[SEG KEY LY]],'29Dec24_LY'!$A$1:$M$784,13,FALSE)</f>
        <v>129.43044568245122</v>
      </c>
      <c r="T230" s="29">
        <f>VLOOKUP(Table1[[#This Row],[SEG KEY]],'22Dec24_TY '!$A$1:$M$786,13,FALSE)</f>
        <v>141.24555555555554</v>
      </c>
      <c r="U230" s="29">
        <f>VLOOKUP(Table1[[#This Row],[SEG KEY LY]],'22Dec24_LY '!$A$2:$M$784,13,FALSE)</f>
        <v>131.50969788519637</v>
      </c>
      <c r="V230" s="29">
        <f>VLOOKUP(Table1[[#This Row],[SEG KEY]],'15Dec24_TY'!$A$1:$M$786,13,FALSE)</f>
        <v>136.34975609756094</v>
      </c>
      <c r="W230" s="29">
        <f>VLOOKUP(Table1[[#This Row],[SEG KEY LY]],'15Dec24_LY'!$A$1:$M$784,13,FALSE)</f>
        <v>141.11430830039521</v>
      </c>
      <c r="X230" s="29">
        <f>VLOOKUP(Table1[[#This Row],[SEG KEY]],'08Dec24_TY'!$A$1:$M$786,13,FALSE)</f>
        <v>142.36282352941171</v>
      </c>
      <c r="Y230" s="29">
        <f>VLOOKUP(Table1[[#This Row],[SEG KEY LY]],'08Dec24_LY'!$A$1:$M$784,13,FALSE)</f>
        <v>147.03746212121214</v>
      </c>
      <c r="Z230" s="29">
        <f>VLOOKUP(Table1[[#This Row],[SEG KEY]],'01Dec24_TY'!$A$1:$M$786,13,FALSE)</f>
        <v>143.49446666666657</v>
      </c>
      <c r="AA230" s="29">
        <f>VLOOKUP(Table1[[#This Row],[SEG KEY LY]],'01Dec24_LY'!$A$1:$M$784,13,FALSE)</f>
        <v>150.59588709677419</v>
      </c>
      <c r="AB230" s="29">
        <f>VLOOKUP(Table1[[#This Row],[SEG KEY]],'24Nov24_TY'!$A$1:$M$786,13,FALSE)</f>
        <v>145.99915254237288</v>
      </c>
      <c r="AC230" s="29">
        <f>VLOOKUP(Table1[[#This Row],[SEG KEY LY]],'24Nov24_LY'!$A$1:$M$784,13,FALSE)</f>
        <v>156.80019704433496</v>
      </c>
      <c r="AD230" s="29">
        <f>VLOOKUP(Table1[[#This Row],[SEG KEY]],'17Nov24_TY'!$A$1:$M$786,13,FALSE)</f>
        <v>153.79959595959599</v>
      </c>
      <c r="AE230" s="29">
        <f>VLOOKUP(Table1[[#This Row],[SEG KEY LY]],'17Nov24_LY'!$A$1:$M$784,13,FALSE)</f>
        <v>154.77758241758241</v>
      </c>
      <c r="AF230" s="29">
        <f>VLOOKUP(Table1[[#This Row],[SEG KEY]],'10Nov24_TY   '!$A$1:$M$786,13,FALSE)</f>
        <v>166.87225000000001</v>
      </c>
      <c r="AG230" s="29">
        <f>VLOOKUP(Table1[[#This Row],[SEG KEY LY]],'10Nov24_LY   '!$A$1:$M$784,13,FALSE)</f>
        <v>152.35879746835442</v>
      </c>
      <c r="AH230" s="29">
        <f>IFERROR(VLOOKUP(Table1[[#This Row],[SEG KEY]],'03Nov24_TY   '!A358:M1143,13,FALSE),0)</f>
        <v>183.21477611940296</v>
      </c>
      <c r="AI230" s="29">
        <f>IFERROR(VLOOKUP(Table1[[#This Row],[SEG KEY LY]],'03Nov24_LY    '!$A$1:$M$784,13,FALSE),0)</f>
        <v>148.18652777777777</v>
      </c>
      <c r="AJ230" s="47">
        <f>VLOOKUP(Table1[[#This Row],[SEG KEY]],'29Dec24_TY  '!$A$1:$M$786,7,FALSE)</f>
        <v>255</v>
      </c>
      <c r="AK230" s="47">
        <f>VLOOKUP(Table1[[#This Row],[SEG KEY LY]],'29Dec24_LY'!$A$1:$M$784,7,FALSE)</f>
        <v>359</v>
      </c>
      <c r="AL230" s="29">
        <f>VLOOKUP(Table1[[#This Row],[SEG KEY]],'22Dec24_TY '!$A$1:$M$786,7,FALSE)</f>
        <v>225</v>
      </c>
      <c r="AM230" s="29">
        <f>VLOOKUP(Table1[[#This Row],[SEG KEY LY]],'22Dec24_LY '!$A$1:$M$486,7,FALSE)</f>
        <v>331</v>
      </c>
      <c r="AN230" s="29">
        <f>VLOOKUP(Table1[[#This Row],[SEG KEY]],'15Dec24_TY'!$A$1:$M$786,7,FALSE)</f>
        <v>205</v>
      </c>
      <c r="AO230" s="29">
        <f>VLOOKUP(Table1[[#This Row],[SEG KEY LY]],'15Dec24_LY'!$A$1:$M$784,7,FALSE)</f>
        <v>253</v>
      </c>
      <c r="AP230" s="29">
        <f>VLOOKUP(Table1[[#This Row],[SEG KEY]],'08Dec24_TY'!$A$1:$M$786,7,FALSE)</f>
        <v>170</v>
      </c>
      <c r="AQ230" s="29">
        <f>VLOOKUP(Table1[[#This Row],[SEG KEY LY]],'08Dec24_LY'!$A$1:$M$784,7,FALSE)</f>
        <v>264</v>
      </c>
      <c r="AR230" s="29">
        <f>VLOOKUP(Table1[[#This Row],[SEG KEY]],'01Dec24_TY'!$A$1:$M$786,7,FALSE)</f>
        <v>150</v>
      </c>
      <c r="AS230" s="29">
        <f>VLOOKUP(Table1[[#This Row],[SEG KEY LY]],'01Dec24_LY'!$A$1:$M$784,7,FALSE)</f>
        <v>248</v>
      </c>
      <c r="AT230" s="29">
        <f>VLOOKUP(Table1[[#This Row],[SEG KEY]],'24Nov24_TY'!$A$1:$M$786,7,FALSE)</f>
        <v>118</v>
      </c>
      <c r="AU230" s="29">
        <f>VLOOKUP(Table1[[#This Row],[SEG KEY LY]],'24Nov24_LY'!$A$1:$M$784,7,FALSE)</f>
        <v>203</v>
      </c>
      <c r="AV230" s="29">
        <f>VLOOKUP(Table1[[#This Row],[SEG KEY]],'17Nov24_TY'!$A$1:$M$786,7,FALSE)</f>
        <v>99</v>
      </c>
      <c r="AW230" s="29">
        <f>VLOOKUP(Table1[[#This Row],[SEG KEY LY]],'17Nov24_LY'!$A$1:$M$784,7,FALSE)</f>
        <v>182</v>
      </c>
      <c r="AX230" s="29">
        <f>VLOOKUP(Table1[[#This Row],[SEG KEY]],'10Nov24_TY   '!$A$1:$K$786,7,FALSE)</f>
        <v>80</v>
      </c>
      <c r="AY230" s="29">
        <f>VLOOKUP(Table1[[#This Row],[SEG KEY LY]],'10Nov24_LY   '!$A$1:$J$784,7,FALSE)</f>
        <v>158</v>
      </c>
      <c r="AZ230" s="29">
        <f>IFERROR(VLOOKUP(Table1[[#This Row],[SEG KEY]],'03Nov24_TY   '!$A$1:$J$786,7,FALSE),0)</f>
        <v>67</v>
      </c>
      <c r="BA230" s="29">
        <f>IFERROR(VLOOKUP(Table1[[#This Row],[SEG KEY LY]],'03Nov24_LY    '!$A$1:$J$784,7,FALSE),0)</f>
        <v>144</v>
      </c>
    </row>
    <row r="231" spans="1:53" x14ac:dyDescent="0.25">
      <c r="A231" s="53" t="str">
        <f>Table1[[#This Row],[FROM_CITY]]&amp;Table1[[#This Row],[TO_CITY]]&amp;Table1[[#This Row],[Month]]</f>
        <v>CMBKWIMar-2025</v>
      </c>
      <c r="B231" s="56" t="str">
        <f>Table1[[#This Row],[FROM_CITY]]&amp;Table1[[#This Row],[TO_CITY]]&amp;Table1[[#This Row],[MonthM_LY]]</f>
        <v>CMBKWIMar-2024</v>
      </c>
      <c r="C231" s="44" t="s">
        <v>200</v>
      </c>
      <c r="D231" s="2">
        <v>2025</v>
      </c>
      <c r="E231" s="2" t="s">
        <v>199</v>
      </c>
      <c r="F231" t="s">
        <v>10</v>
      </c>
      <c r="G231" s="2" t="s">
        <v>34</v>
      </c>
      <c r="H231" t="s">
        <v>11</v>
      </c>
      <c r="I231">
        <v>284</v>
      </c>
      <c r="J231">
        <v>49629.069999999992</v>
      </c>
      <c r="K231" s="29">
        <f>VLOOKUP(Table1[[#This Row],[SEG KEY]],'29Dec24_TY  '!$A$1:$M$786,11,FALSE)</f>
        <v>1191380</v>
      </c>
      <c r="L231" s="29">
        <f>VLOOKUP(Table1[[#This Row],[SEG KEY LY]],'29Dec24_LY'!$A$1:$M$784,11,FALSE)</f>
        <v>1170405</v>
      </c>
      <c r="M231" s="55">
        <f>VLOOKUP(Table1[[#This Row],[SEG KEY]],'29Dec24_TY  '!$A$1:$M$786,12,FALSE)</f>
        <v>4.165679296278265E-2</v>
      </c>
      <c r="N231" s="55">
        <f>VLOOKUP(Table1[[#This Row],[SEG KEY LY]],'29Dec24_LY'!$A$1:$M$784,12,FALSE)</f>
        <v>5.6775133393996077E-2</v>
      </c>
      <c r="O231" s="29">
        <f>IFERROR(VLOOKUP(Table1[[#This Row],[SEG KEY LY]],'LY AVG FARE ACT'!$A$1:$G$5000,5,FALSE),0)</f>
        <v>2323</v>
      </c>
      <c r="P231" s="29">
        <f>IFERROR(VLOOKUP(Table1[[#This Row],[SEG KEY LY]],'LY AVG FARE ACT'!$A$1:$F$5000,6,FALSE),0)</f>
        <v>661802.37852275721</v>
      </c>
      <c r="Q231" s="29">
        <f>IFERROR(VLOOKUP(Table1[[#This Row],[SEG KEY LY]],'LY AVG FARE ACT'!$A$1:$G$5000,7,FALSE),0)</f>
        <v>284.89125205456617</v>
      </c>
      <c r="R231" s="47">
        <f>VLOOKUP(Table1[[#This Row],[SEG KEY]],'29Dec24_TY  '!$A$1:$M$786,13,FALSE)</f>
        <v>174.75024647887321</v>
      </c>
      <c r="S231" s="47">
        <f>VLOOKUP(Table1[[#This Row],[SEG KEY LY]],'29Dec24_LY'!$A$1:$M$784,13,FALSE)</f>
        <v>238.17168458781356</v>
      </c>
      <c r="T231" s="29">
        <f>VLOOKUP(Table1[[#This Row],[SEG KEY]],'22Dec24_TY '!$A$1:$M$786,13,FALSE)</f>
        <v>181.18140969163002</v>
      </c>
      <c r="U231" s="29">
        <f>VLOOKUP(Table1[[#This Row],[SEG KEY LY]],'22Dec24_LY '!$A$2:$M$784,13,FALSE)</f>
        <v>240.95224409448818</v>
      </c>
      <c r="V231" s="29">
        <f>VLOOKUP(Table1[[#This Row],[SEG KEY]],'15Dec24_TY'!$A$1:$M$786,13,FALSE)</f>
        <v>181.78880829015546</v>
      </c>
      <c r="W231" s="29">
        <f>VLOOKUP(Table1[[#This Row],[SEG KEY LY]],'15Dec24_LY'!$A$1:$M$784,13,FALSE)</f>
        <v>244.40642857142862</v>
      </c>
      <c r="X231" s="29">
        <f>VLOOKUP(Table1[[#This Row],[SEG KEY]],'08Dec24_TY'!$A$1:$M$786,13,FALSE)</f>
        <v>183.5603472222223</v>
      </c>
      <c r="Y231" s="29">
        <f>VLOOKUP(Table1[[#This Row],[SEG KEY LY]],'08Dec24_LY'!$A$1:$M$784,13,FALSE)</f>
        <v>248.60222222222225</v>
      </c>
      <c r="Z231" s="29">
        <f>VLOOKUP(Table1[[#This Row],[SEG KEY]],'01Dec24_TY'!$A$1:$M$786,13,FALSE)</f>
        <v>179.1239823008849</v>
      </c>
      <c r="AA231" s="29">
        <f>VLOOKUP(Table1[[#This Row],[SEG KEY LY]],'01Dec24_LY'!$A$1:$M$784,13,FALSE)</f>
        <v>256.7390506329113</v>
      </c>
      <c r="AB231" s="29">
        <f>VLOOKUP(Table1[[#This Row],[SEG KEY]],'24Nov24_TY'!$A$1:$M$786,13,FALSE)</f>
        <v>189.12373134328357</v>
      </c>
      <c r="AC231" s="29">
        <f>VLOOKUP(Table1[[#This Row],[SEG KEY LY]],'24Nov24_LY'!$A$1:$M$784,13,FALSE)</f>
        <v>261.52753623188397</v>
      </c>
      <c r="AD231" s="29">
        <f>VLOOKUP(Table1[[#This Row],[SEG KEY]],'17Nov24_TY'!$A$1:$M$786,13,FALSE)</f>
        <v>190.4795918367347</v>
      </c>
      <c r="AE231" s="29">
        <f>VLOOKUP(Table1[[#This Row],[SEG KEY LY]],'17Nov24_LY'!$A$1:$M$784,13,FALSE)</f>
        <v>268.51081081081077</v>
      </c>
      <c r="AF231" s="29">
        <f>VLOOKUP(Table1[[#This Row],[SEG KEY]],'10Nov24_TY   '!$A$1:$M$786,13,FALSE)</f>
        <v>191.96400000000003</v>
      </c>
      <c r="AG231" s="29">
        <f>VLOOKUP(Table1[[#This Row],[SEG KEY LY]],'10Nov24_LY   '!$A$1:$M$784,13,FALSE)</f>
        <v>278.58903225806449</v>
      </c>
      <c r="AH231" s="29">
        <f>IFERROR(VLOOKUP(Table1[[#This Row],[SEG KEY]],'03Nov24_TY   '!A359:M1144,13,FALSE),0)</f>
        <v>197.95478260869561</v>
      </c>
      <c r="AI231" s="29">
        <f>IFERROR(VLOOKUP(Table1[[#This Row],[SEG KEY LY]],'03Nov24_LY    '!$A$1:$M$784,13,FALSE),0)</f>
        <v>281.20567567567565</v>
      </c>
      <c r="AJ231" s="47">
        <f>VLOOKUP(Table1[[#This Row],[SEG KEY]],'29Dec24_TY  '!$A$1:$M$786,7,FALSE)</f>
        <v>284</v>
      </c>
      <c r="AK231" s="47">
        <f>VLOOKUP(Table1[[#This Row],[SEG KEY LY]],'29Dec24_LY'!$A$1:$M$784,7,FALSE)</f>
        <v>279</v>
      </c>
      <c r="AL231" s="29">
        <f>VLOOKUP(Table1[[#This Row],[SEG KEY]],'22Dec24_TY '!$A$1:$M$786,7,FALSE)</f>
        <v>227</v>
      </c>
      <c r="AM231" s="29">
        <f>VLOOKUP(Table1[[#This Row],[SEG KEY LY]],'22Dec24_LY '!$A$1:$M$486,7,FALSE)</f>
        <v>254</v>
      </c>
      <c r="AN231" s="29">
        <f>VLOOKUP(Table1[[#This Row],[SEG KEY]],'15Dec24_TY'!$A$1:$M$786,7,FALSE)</f>
        <v>193</v>
      </c>
      <c r="AO231" s="29">
        <f>VLOOKUP(Table1[[#This Row],[SEG KEY LY]],'15Dec24_LY'!$A$1:$M$784,7,FALSE)</f>
        <v>224</v>
      </c>
      <c r="AP231" s="29">
        <f>VLOOKUP(Table1[[#This Row],[SEG KEY]],'08Dec24_TY'!$A$1:$M$786,7,FALSE)</f>
        <v>144</v>
      </c>
      <c r="AQ231" s="29">
        <f>VLOOKUP(Table1[[#This Row],[SEG KEY LY]],'08Dec24_LY'!$A$1:$M$784,7,FALSE)</f>
        <v>198</v>
      </c>
      <c r="AR231" s="29">
        <f>VLOOKUP(Table1[[#This Row],[SEG KEY]],'01Dec24_TY'!$A$1:$M$786,7,FALSE)</f>
        <v>113</v>
      </c>
      <c r="AS231" s="29">
        <f>VLOOKUP(Table1[[#This Row],[SEG KEY LY]],'01Dec24_LY'!$A$1:$M$784,7,FALSE)</f>
        <v>158</v>
      </c>
      <c r="AT231" s="29">
        <f>VLOOKUP(Table1[[#This Row],[SEG KEY]],'24Nov24_TY'!$A$1:$M$786,7,FALSE)</f>
        <v>67</v>
      </c>
      <c r="AU231" s="29">
        <f>VLOOKUP(Table1[[#This Row],[SEG KEY LY]],'24Nov24_LY'!$A$1:$M$784,7,FALSE)</f>
        <v>138</v>
      </c>
      <c r="AV231" s="29">
        <f>VLOOKUP(Table1[[#This Row],[SEG KEY]],'17Nov24_TY'!$A$1:$M$786,7,FALSE)</f>
        <v>49</v>
      </c>
      <c r="AW231" s="29">
        <f>VLOOKUP(Table1[[#This Row],[SEG KEY LY]],'17Nov24_LY'!$A$1:$M$784,7,FALSE)</f>
        <v>111</v>
      </c>
      <c r="AX231" s="29">
        <f>VLOOKUP(Table1[[#This Row],[SEG KEY]],'10Nov24_TY   '!$A$1:$K$786,7,FALSE)</f>
        <v>35</v>
      </c>
      <c r="AY231" s="29">
        <f>VLOOKUP(Table1[[#This Row],[SEG KEY LY]],'10Nov24_LY   '!$A$1:$J$784,7,FALSE)</f>
        <v>93</v>
      </c>
      <c r="AZ231" s="29">
        <f>IFERROR(VLOOKUP(Table1[[#This Row],[SEG KEY]],'03Nov24_TY   '!$A$1:$J$786,7,FALSE),0)</f>
        <v>23</v>
      </c>
      <c r="BA231" s="29">
        <f>IFERROR(VLOOKUP(Table1[[#This Row],[SEG KEY LY]],'03Nov24_LY    '!$A$1:$J$784,7,FALSE),0)</f>
        <v>74</v>
      </c>
    </row>
    <row r="232" spans="1:53" x14ac:dyDescent="0.25">
      <c r="A232" s="53" t="str">
        <f>Table1[[#This Row],[FROM_CITY]]&amp;Table1[[#This Row],[TO_CITY]]&amp;Table1[[#This Row],[Month]]</f>
        <v>CMBLHEMar-2025</v>
      </c>
      <c r="B232" s="56" t="str">
        <f>Table1[[#This Row],[FROM_CITY]]&amp;Table1[[#This Row],[TO_CITY]]&amp;Table1[[#This Row],[MonthM_LY]]</f>
        <v>CMBLHEMar-2024</v>
      </c>
      <c r="C232" s="44" t="s">
        <v>200</v>
      </c>
      <c r="D232" s="2">
        <v>2025</v>
      </c>
      <c r="E232" s="2" t="s">
        <v>199</v>
      </c>
      <c r="F232" t="s">
        <v>10</v>
      </c>
      <c r="G232" s="2" t="s">
        <v>35</v>
      </c>
      <c r="H232" t="s">
        <v>15</v>
      </c>
      <c r="I232">
        <v>229</v>
      </c>
      <c r="J232">
        <v>30325.990000000005</v>
      </c>
      <c r="K232" s="29">
        <f>VLOOKUP(Table1[[#This Row],[SEG KEY]],'29Dec24_TY  '!$A$1:$M$786,11,FALSE)</f>
        <v>637765</v>
      </c>
      <c r="L232" s="29">
        <f>VLOOKUP(Table1[[#This Row],[SEG KEY LY]],'29Dec24_LY'!$A$1:$M$784,11,FALSE)</f>
        <v>721315</v>
      </c>
      <c r="M232" s="55">
        <f>VLOOKUP(Table1[[#This Row],[SEG KEY]],'29Dec24_TY  '!$A$1:$M$786,12,FALSE)</f>
        <v>4.7550414337569492E-2</v>
      </c>
      <c r="N232" s="55">
        <f>VLOOKUP(Table1[[#This Row],[SEG KEY LY]],'29Dec24_LY'!$A$1:$M$784,12,FALSE)</f>
        <v>4.8487110347074425E-2</v>
      </c>
      <c r="O232" s="29">
        <f>IFERROR(VLOOKUP(Table1[[#This Row],[SEG KEY LY]],'LY AVG FARE ACT'!$A$1:$G$5000,5,FALSE),0)</f>
        <v>1424</v>
      </c>
      <c r="P232" s="29">
        <f>IFERROR(VLOOKUP(Table1[[#This Row],[SEG KEY LY]],'LY AVG FARE ACT'!$A$1:$F$5000,6,FALSE),0)</f>
        <v>498154.60965998197</v>
      </c>
      <c r="Q232" s="29">
        <f>IFERROR(VLOOKUP(Table1[[#This Row],[SEG KEY LY]],'LY AVG FARE ACT'!$A$1:$G$5000,7,FALSE),0)</f>
        <v>349.82767532302103</v>
      </c>
      <c r="R232" s="47">
        <f>VLOOKUP(Table1[[#This Row],[SEG KEY]],'29Dec24_TY  '!$A$1:$M$786,13,FALSE)</f>
        <v>132.42790393013104</v>
      </c>
      <c r="S232" s="47">
        <f>VLOOKUP(Table1[[#This Row],[SEG KEY LY]],'29Dec24_LY'!$A$1:$M$784,13,FALSE)</f>
        <v>135.03660231660228</v>
      </c>
      <c r="T232" s="29">
        <f>VLOOKUP(Table1[[#This Row],[SEG KEY]],'22Dec24_TY '!$A$1:$M$786,13,FALSE)</f>
        <v>132.83401960784309</v>
      </c>
      <c r="U232" s="29">
        <f>VLOOKUP(Table1[[#This Row],[SEG KEY LY]],'22Dec24_LY '!$A$2:$M$784,13,FALSE)</f>
        <v>133.55775100401601</v>
      </c>
      <c r="V232" s="29">
        <f>VLOOKUP(Table1[[#This Row],[SEG KEY]],'15Dec24_TY'!$A$1:$M$786,13,FALSE)</f>
        <v>131.31481249999996</v>
      </c>
      <c r="W232" s="29">
        <f>VLOOKUP(Table1[[#This Row],[SEG KEY LY]],'15Dec24_LY'!$A$1:$M$784,13,FALSE)</f>
        <v>132.33628571428571</v>
      </c>
      <c r="X232" s="29">
        <f>VLOOKUP(Table1[[#This Row],[SEG KEY]],'08Dec24_TY'!$A$1:$M$786,13,FALSE)</f>
        <v>130.83342105263156</v>
      </c>
      <c r="Y232" s="29">
        <f>VLOOKUP(Table1[[#This Row],[SEG KEY LY]],'08Dec24_LY'!$A$1:$M$784,13,FALSE)</f>
        <v>132.75245762711864</v>
      </c>
      <c r="Z232" s="29">
        <f>VLOOKUP(Table1[[#This Row],[SEG KEY]],'01Dec24_TY'!$A$1:$M$786,13,FALSE)</f>
        <v>130.93356164383556</v>
      </c>
      <c r="AA232" s="29">
        <f>VLOOKUP(Table1[[#This Row],[SEG KEY LY]],'01Dec24_LY'!$A$1:$M$784,13,FALSE)</f>
        <v>132.7019004524887</v>
      </c>
      <c r="AB232" s="29">
        <f>VLOOKUP(Table1[[#This Row],[SEG KEY]],'24Nov24_TY'!$A$1:$M$786,13,FALSE)</f>
        <v>130.48196969696971</v>
      </c>
      <c r="AC232" s="29">
        <f>VLOOKUP(Table1[[#This Row],[SEG KEY LY]],'24Nov24_LY'!$A$1:$M$784,13,FALSE)</f>
        <v>132.48616161616161</v>
      </c>
      <c r="AD232" s="29">
        <f>VLOOKUP(Table1[[#This Row],[SEG KEY]],'17Nov24_TY'!$A$1:$M$786,13,FALSE)</f>
        <v>132.80115384615382</v>
      </c>
      <c r="AE232" s="29">
        <f>VLOOKUP(Table1[[#This Row],[SEG KEY LY]],'17Nov24_LY'!$A$1:$M$784,13,FALSE)</f>
        <v>130.98278947368419</v>
      </c>
      <c r="AF232" s="29">
        <f>VLOOKUP(Table1[[#This Row],[SEG KEY]],'10Nov24_TY   '!$A$1:$M$786,13,FALSE)</f>
        <v>131.42250000000001</v>
      </c>
      <c r="AG232" s="29">
        <f>VLOOKUP(Table1[[#This Row],[SEG KEY LY]],'10Nov24_LY   '!$A$1:$M$784,13,FALSE)</f>
        <v>129.10312849162011</v>
      </c>
      <c r="AH232" s="29">
        <f>IFERROR(VLOOKUP(Table1[[#This Row],[SEG KEY]],'03Nov24_TY   '!A360:M1145,13,FALSE),0)</f>
        <v>128.24425287356323</v>
      </c>
      <c r="AI232" s="29">
        <f>IFERROR(VLOOKUP(Table1[[#This Row],[SEG KEY LY]],'03Nov24_LY    '!$A$1:$M$784,13,FALSE),0)</f>
        <v>129.26218750000001</v>
      </c>
      <c r="AJ232" s="47">
        <f>VLOOKUP(Table1[[#This Row],[SEG KEY]],'29Dec24_TY  '!$A$1:$M$786,7,FALSE)</f>
        <v>229</v>
      </c>
      <c r="AK232" s="47">
        <f>VLOOKUP(Table1[[#This Row],[SEG KEY LY]],'29Dec24_LY'!$A$1:$M$784,7,FALSE)</f>
        <v>259</v>
      </c>
      <c r="AL232" s="29">
        <f>VLOOKUP(Table1[[#This Row],[SEG KEY]],'22Dec24_TY '!$A$1:$M$786,7,FALSE)</f>
        <v>204</v>
      </c>
      <c r="AM232" s="29">
        <f>VLOOKUP(Table1[[#This Row],[SEG KEY LY]],'22Dec24_LY '!$A$1:$M$486,7,FALSE)</f>
        <v>249</v>
      </c>
      <c r="AN232" s="29">
        <f>VLOOKUP(Table1[[#This Row],[SEG KEY]],'15Dec24_TY'!$A$1:$M$786,7,FALSE)</f>
        <v>160</v>
      </c>
      <c r="AO232" s="29">
        <f>VLOOKUP(Table1[[#This Row],[SEG KEY LY]],'15Dec24_LY'!$A$1:$M$784,7,FALSE)</f>
        <v>245</v>
      </c>
      <c r="AP232" s="29">
        <f>VLOOKUP(Table1[[#This Row],[SEG KEY]],'08Dec24_TY'!$A$1:$M$786,7,FALSE)</f>
        <v>152</v>
      </c>
      <c r="AQ232" s="29">
        <f>VLOOKUP(Table1[[#This Row],[SEG KEY LY]],'08Dec24_LY'!$A$1:$M$784,7,FALSE)</f>
        <v>236</v>
      </c>
      <c r="AR232" s="29">
        <f>VLOOKUP(Table1[[#This Row],[SEG KEY]],'01Dec24_TY'!$A$1:$M$786,7,FALSE)</f>
        <v>146</v>
      </c>
      <c r="AS232" s="29">
        <f>VLOOKUP(Table1[[#This Row],[SEG KEY LY]],'01Dec24_LY'!$A$1:$M$784,7,FALSE)</f>
        <v>221</v>
      </c>
      <c r="AT232" s="29">
        <f>VLOOKUP(Table1[[#This Row],[SEG KEY]],'24Nov24_TY'!$A$1:$M$786,7,FALSE)</f>
        <v>132</v>
      </c>
      <c r="AU232" s="29">
        <f>VLOOKUP(Table1[[#This Row],[SEG KEY LY]],'24Nov24_LY'!$A$1:$M$784,7,FALSE)</f>
        <v>198</v>
      </c>
      <c r="AV232" s="29">
        <f>VLOOKUP(Table1[[#This Row],[SEG KEY]],'17Nov24_TY'!$A$1:$M$786,7,FALSE)</f>
        <v>104</v>
      </c>
      <c r="AW232" s="29">
        <f>VLOOKUP(Table1[[#This Row],[SEG KEY LY]],'17Nov24_LY'!$A$1:$M$784,7,FALSE)</f>
        <v>190</v>
      </c>
      <c r="AX232" s="29">
        <f>VLOOKUP(Table1[[#This Row],[SEG KEY]],'10Nov24_TY   '!$A$1:$K$786,7,FALSE)</f>
        <v>100</v>
      </c>
      <c r="AY232" s="29">
        <f>VLOOKUP(Table1[[#This Row],[SEG KEY LY]],'10Nov24_LY   '!$A$1:$J$784,7,FALSE)</f>
        <v>179</v>
      </c>
      <c r="AZ232" s="29">
        <f>IFERROR(VLOOKUP(Table1[[#This Row],[SEG KEY]],'03Nov24_TY   '!$A$1:$J$786,7,FALSE),0)</f>
        <v>87</v>
      </c>
      <c r="BA232" s="29">
        <f>IFERROR(VLOOKUP(Table1[[#This Row],[SEG KEY LY]],'03Nov24_LY    '!$A$1:$J$784,7,FALSE),0)</f>
        <v>160</v>
      </c>
    </row>
    <row r="233" spans="1:53" x14ac:dyDescent="0.25">
      <c r="A233" s="53" t="str">
        <f>Table1[[#This Row],[FROM_CITY]]&amp;Table1[[#This Row],[TO_CITY]]&amp;Table1[[#This Row],[Month]]</f>
        <v>CMBLHRMar-2025</v>
      </c>
      <c r="B233" s="56" t="str">
        <f>Table1[[#This Row],[FROM_CITY]]&amp;Table1[[#This Row],[TO_CITY]]&amp;Table1[[#This Row],[MonthM_LY]]</f>
        <v>CMBLHRMar-2024</v>
      </c>
      <c r="C233" s="44" t="s">
        <v>200</v>
      </c>
      <c r="D233" s="2">
        <v>2025</v>
      </c>
      <c r="E233" s="2" t="s">
        <v>199</v>
      </c>
      <c r="F233" t="s">
        <v>10</v>
      </c>
      <c r="G233" s="2" t="s">
        <v>36</v>
      </c>
      <c r="H233" t="s">
        <v>19</v>
      </c>
      <c r="I233">
        <v>2969</v>
      </c>
      <c r="J233">
        <v>1656088.3599999989</v>
      </c>
      <c r="K233" s="29">
        <f>VLOOKUP(Table1[[#This Row],[SEG KEY]],'29Dec24_TY  '!$A$1:$M$786,11,FALSE)</f>
        <v>25886711</v>
      </c>
      <c r="L233" s="29">
        <f>VLOOKUP(Table1[[#This Row],[SEG KEY LY]],'29Dec24_LY'!$A$1:$M$784,11,FALSE)</f>
        <v>27377660</v>
      </c>
      <c r="M233" s="55">
        <f>VLOOKUP(Table1[[#This Row],[SEG KEY]],'29Dec24_TY  '!$A$1:$M$786,12,FALSE)</f>
        <v>6.3974460100396646E-2</v>
      </c>
      <c r="N233" s="55">
        <f>VLOOKUP(Table1[[#This Row],[SEG KEY LY]],'29Dec24_LY'!$A$1:$M$784,12,FALSE)</f>
        <v>6.0778728350048911E-2</v>
      </c>
      <c r="O233" s="29">
        <f>IFERROR(VLOOKUP(Table1[[#This Row],[SEG KEY LY]],'LY AVG FARE ACT'!$A$1:$G$5000,5,FALSE),0)</f>
        <v>10914</v>
      </c>
      <c r="P233" s="29">
        <f>IFERROR(VLOOKUP(Table1[[#This Row],[SEG KEY LY]],'LY AVG FARE ACT'!$A$1:$F$5000,6,FALSE),0)</f>
        <v>6462181.545851469</v>
      </c>
      <c r="Q233" s="29">
        <f>IFERROR(VLOOKUP(Table1[[#This Row],[SEG KEY LY]],'LY AVG FARE ACT'!$A$1:$G$5000,7,FALSE),0)</f>
        <v>592.10019661457477</v>
      </c>
      <c r="R233" s="47">
        <f>VLOOKUP(Table1[[#This Row],[SEG KEY]],'29Dec24_TY  '!$A$1:$M$786,13,FALSE)</f>
        <v>557.79331761535832</v>
      </c>
      <c r="S233" s="47">
        <f>VLOOKUP(Table1[[#This Row],[SEG KEY LY]],'29Dec24_LY'!$A$1:$M$784,13,FALSE)</f>
        <v>529.92973248407645</v>
      </c>
      <c r="T233" s="29">
        <f>VLOOKUP(Table1[[#This Row],[SEG KEY]],'22Dec24_TY '!$A$1:$M$786,13,FALSE)</f>
        <v>557.59708865248183</v>
      </c>
      <c r="U233" s="29">
        <f>VLOOKUP(Table1[[#This Row],[SEG KEY LY]],'22Dec24_LY '!$A$2:$M$784,13,FALSE)</f>
        <v>529.18698531922155</v>
      </c>
      <c r="V233" s="29">
        <f>VLOOKUP(Table1[[#This Row],[SEG KEY]],'15Dec24_TY'!$A$1:$M$786,13,FALSE)</f>
        <v>560.02041746457269</v>
      </c>
      <c r="W233" s="29">
        <f>VLOOKUP(Table1[[#This Row],[SEG KEY LY]],'15Dec24_LY'!$A$1:$M$784,13,FALSE)</f>
        <v>526.47409324522789</v>
      </c>
      <c r="X233" s="29">
        <f>VLOOKUP(Table1[[#This Row],[SEG KEY]],'08Dec24_TY'!$A$1:$M$786,13,FALSE)</f>
        <v>560.80258408531563</v>
      </c>
      <c r="Y233" s="29">
        <f>VLOOKUP(Table1[[#This Row],[SEG KEY LY]],'08Dec24_LY'!$A$1:$M$784,13,FALSE)</f>
        <v>518.71145326001624</v>
      </c>
      <c r="Z233" s="29">
        <f>VLOOKUP(Table1[[#This Row],[SEG KEY]],'01Dec24_TY'!$A$1:$M$786,13,FALSE)</f>
        <v>564.37444345105018</v>
      </c>
      <c r="AA233" s="29">
        <f>VLOOKUP(Table1[[#This Row],[SEG KEY LY]],'01Dec24_LY'!$A$1:$M$784,13,FALSE)</f>
        <v>518.19333910034652</v>
      </c>
      <c r="AB233" s="29">
        <f>VLOOKUP(Table1[[#This Row],[SEG KEY]],'24Nov24_TY'!$A$1:$M$786,13,FALSE)</f>
        <v>561.31544887181906</v>
      </c>
      <c r="AC233" s="29">
        <f>VLOOKUP(Table1[[#This Row],[SEG KEY LY]],'24Nov24_LY'!$A$1:$M$784,13,FALSE)</f>
        <v>516.77989928057548</v>
      </c>
      <c r="AD233" s="29">
        <f>VLOOKUP(Table1[[#This Row],[SEG KEY]],'17Nov24_TY'!$A$1:$M$786,13,FALSE)</f>
        <v>558.07257700205332</v>
      </c>
      <c r="AE233" s="29">
        <f>VLOOKUP(Table1[[#This Row],[SEG KEY LY]],'17Nov24_LY'!$A$1:$M$784,13,FALSE)</f>
        <v>516.53180947312421</v>
      </c>
      <c r="AF233" s="29">
        <f>VLOOKUP(Table1[[#This Row],[SEG KEY]],'10Nov24_TY   '!$A$1:$M$786,13,FALSE)</f>
        <v>551.71303130148272</v>
      </c>
      <c r="AG233" s="29">
        <f>VLOOKUP(Table1[[#This Row],[SEG KEY LY]],'10Nov24_LY   '!$A$1:$M$784,13,FALSE)</f>
        <v>521.69597156398106</v>
      </c>
      <c r="AH233" s="29">
        <f>IFERROR(VLOOKUP(Table1[[#This Row],[SEG KEY]],'03Nov24_TY   '!A361:M1146,13,FALSE),0)</f>
        <v>554.83911986103078</v>
      </c>
      <c r="AI233" s="29">
        <f>IFERROR(VLOOKUP(Table1[[#This Row],[SEG KEY LY]],'03Nov24_LY    '!$A$1:$M$784,13,FALSE),0)</f>
        <v>529.44724320742216</v>
      </c>
      <c r="AJ233" s="47">
        <f>VLOOKUP(Table1[[#This Row],[SEG KEY]],'29Dec24_TY  '!$A$1:$M$786,7,FALSE)</f>
        <v>2969</v>
      </c>
      <c r="AK233" s="47">
        <f>VLOOKUP(Table1[[#This Row],[SEG KEY LY]],'29Dec24_LY'!$A$1:$M$784,7,FALSE)</f>
        <v>3140</v>
      </c>
      <c r="AL233" s="29">
        <f>VLOOKUP(Table1[[#This Row],[SEG KEY]],'22Dec24_TY '!$A$1:$M$786,7,FALSE)</f>
        <v>2820</v>
      </c>
      <c r="AM233" s="29">
        <f>VLOOKUP(Table1[[#This Row],[SEG KEY LY]],'22Dec24_LY '!$A$1:$M$486,7,FALSE)</f>
        <v>2929</v>
      </c>
      <c r="AN233" s="29">
        <f>VLOOKUP(Table1[[#This Row],[SEG KEY]],'15Dec24_TY'!$A$1:$M$786,7,FALSE)</f>
        <v>2611</v>
      </c>
      <c r="AO233" s="29">
        <f>VLOOKUP(Table1[[#This Row],[SEG KEY LY]],'15Dec24_LY'!$A$1:$M$784,7,FALSE)</f>
        <v>2724</v>
      </c>
      <c r="AP233" s="29">
        <f>VLOOKUP(Table1[[#This Row],[SEG KEY]],'08Dec24_TY'!$A$1:$M$786,7,FALSE)</f>
        <v>2438</v>
      </c>
      <c r="AQ233" s="29">
        <f>VLOOKUP(Table1[[#This Row],[SEG KEY LY]],'08Dec24_LY'!$A$1:$M$784,7,FALSE)</f>
        <v>2546</v>
      </c>
      <c r="AR233" s="29">
        <f>VLOOKUP(Table1[[#This Row],[SEG KEY]],'01Dec24_TY'!$A$1:$M$786,7,FALSE)</f>
        <v>2237</v>
      </c>
      <c r="AS233" s="29">
        <f>VLOOKUP(Table1[[#This Row],[SEG KEY LY]],'01Dec24_LY'!$A$1:$M$784,7,FALSE)</f>
        <v>2312</v>
      </c>
      <c r="AT233" s="29">
        <f>VLOOKUP(Table1[[#This Row],[SEG KEY]],'24Nov24_TY'!$A$1:$M$786,7,FALSE)</f>
        <v>2083</v>
      </c>
      <c r="AU233" s="29">
        <f>VLOOKUP(Table1[[#This Row],[SEG KEY LY]],'24Nov24_LY'!$A$1:$M$784,7,FALSE)</f>
        <v>2085</v>
      </c>
      <c r="AV233" s="29">
        <f>VLOOKUP(Table1[[#This Row],[SEG KEY]],'17Nov24_TY'!$A$1:$M$786,7,FALSE)</f>
        <v>1948</v>
      </c>
      <c r="AW233" s="29">
        <f>VLOOKUP(Table1[[#This Row],[SEG KEY LY]],'17Nov24_LY'!$A$1:$M$784,7,FALSE)</f>
        <v>1879</v>
      </c>
      <c r="AX233" s="29">
        <f>VLOOKUP(Table1[[#This Row],[SEG KEY]],'10Nov24_TY   '!$A$1:$K$786,7,FALSE)</f>
        <v>1821</v>
      </c>
      <c r="AY233" s="29">
        <f>VLOOKUP(Table1[[#This Row],[SEG KEY LY]],'10Nov24_LY   '!$A$1:$J$784,7,FALSE)</f>
        <v>1688</v>
      </c>
      <c r="AZ233" s="29">
        <f>IFERROR(VLOOKUP(Table1[[#This Row],[SEG KEY]],'03Nov24_TY   '!$A$1:$J$786,7,FALSE),0)</f>
        <v>1727</v>
      </c>
      <c r="BA233" s="29">
        <f>IFERROR(VLOOKUP(Table1[[#This Row],[SEG KEY LY]],'03Nov24_LY    '!$A$1:$J$784,7,FALSE),0)</f>
        <v>1509</v>
      </c>
    </row>
    <row r="234" spans="1:53" x14ac:dyDescent="0.25">
      <c r="A234" s="53" t="str">
        <f>Table1[[#This Row],[FROM_CITY]]&amp;Table1[[#This Row],[TO_CITY]]&amp;Table1[[#This Row],[Month]]</f>
        <v>CMBMAAMar-2025</v>
      </c>
      <c r="B234" s="56" t="str">
        <f>Table1[[#This Row],[FROM_CITY]]&amp;Table1[[#This Row],[TO_CITY]]&amp;Table1[[#This Row],[MonthM_LY]]</f>
        <v>CMBMAAMar-2024</v>
      </c>
      <c r="C234" s="44" t="s">
        <v>200</v>
      </c>
      <c r="D234" s="2">
        <v>2025</v>
      </c>
      <c r="E234" s="2" t="s">
        <v>199</v>
      </c>
      <c r="F234" t="s">
        <v>10</v>
      </c>
      <c r="G234" s="2" t="s">
        <v>37</v>
      </c>
      <c r="H234" t="s">
        <v>15</v>
      </c>
      <c r="I234">
        <v>578</v>
      </c>
      <c r="J234">
        <v>30262.659999999993</v>
      </c>
      <c r="K234" s="29">
        <f>VLOOKUP(Table1[[#This Row],[SEG KEY]],'29Dec24_TY  '!$A$1:$M$786,11,FALSE)</f>
        <v>396508</v>
      </c>
      <c r="L234" s="29">
        <f>VLOOKUP(Table1[[#This Row],[SEG KEY LY]],'29Dec24_LY'!$A$1:$M$784,11,FALSE)</f>
        <v>245588</v>
      </c>
      <c r="M234" s="55">
        <f>VLOOKUP(Table1[[#This Row],[SEG KEY]],'29Dec24_TY  '!$A$1:$M$786,12,FALSE)</f>
        <v>7.6322949347806326E-2</v>
      </c>
      <c r="N234" s="55">
        <f>VLOOKUP(Table1[[#This Row],[SEG KEY LY]],'29Dec24_LY'!$A$1:$M$784,12,FALSE)</f>
        <v>0.10705119957001152</v>
      </c>
      <c r="O234" s="29">
        <f>IFERROR(VLOOKUP(Table1[[#This Row],[SEG KEY LY]],'LY AVG FARE ACT'!$A$1:$G$5000,5,FALSE),0)</f>
        <v>12116</v>
      </c>
      <c r="P234" s="29">
        <f>IFERROR(VLOOKUP(Table1[[#This Row],[SEG KEY LY]],'LY AVG FARE ACT'!$A$1:$F$5000,6,FALSE),0)</f>
        <v>727389.96158541797</v>
      </c>
      <c r="Q234" s="29">
        <f>IFERROR(VLOOKUP(Table1[[#This Row],[SEG KEY LY]],'LY AVG FARE ACT'!$A$1:$G$5000,7,FALSE),0)</f>
        <v>60.035487090245788</v>
      </c>
      <c r="R234" s="47">
        <f>VLOOKUP(Table1[[#This Row],[SEG KEY]],'29Dec24_TY  '!$A$1:$M$786,13,FALSE)</f>
        <v>52.357543252595143</v>
      </c>
      <c r="S234" s="47">
        <f>VLOOKUP(Table1[[#This Row],[SEG KEY LY]],'29Dec24_LY'!$A$1:$M$784,13,FALSE)</f>
        <v>73.437122905027906</v>
      </c>
      <c r="T234" s="29">
        <f>VLOOKUP(Table1[[#This Row],[SEG KEY]],'22Dec24_TY '!$A$1:$M$786,13,FALSE)</f>
        <v>53.327314285714252</v>
      </c>
      <c r="U234" s="29">
        <f>VLOOKUP(Table1[[#This Row],[SEG KEY LY]],'22Dec24_LY '!$A$2:$M$784,13,FALSE)</f>
        <v>71.192198142414838</v>
      </c>
      <c r="V234" s="29">
        <f>VLOOKUP(Table1[[#This Row],[SEG KEY]],'15Dec24_TY'!$A$1:$M$786,13,FALSE)</f>
        <v>54.708517699115042</v>
      </c>
      <c r="W234" s="29">
        <f>VLOOKUP(Table1[[#This Row],[SEG KEY LY]],'15Dec24_LY'!$A$1:$M$784,13,FALSE)</f>
        <v>71.583727598566284</v>
      </c>
      <c r="X234" s="29">
        <f>VLOOKUP(Table1[[#This Row],[SEG KEY]],'08Dec24_TY'!$A$1:$M$786,13,FALSE)</f>
        <v>57.884971098265886</v>
      </c>
      <c r="Y234" s="29">
        <f>VLOOKUP(Table1[[#This Row],[SEG KEY LY]],'08Dec24_LY'!$A$1:$M$784,13,FALSE)</f>
        <v>72.525115384615361</v>
      </c>
      <c r="Z234" s="29">
        <f>VLOOKUP(Table1[[#This Row],[SEG KEY]],'01Dec24_TY'!$A$1:$M$786,13,FALSE)</f>
        <v>57.965986159169532</v>
      </c>
      <c r="AA234" s="29">
        <f>VLOOKUP(Table1[[#This Row],[SEG KEY LY]],'01Dec24_LY'!$A$1:$M$784,13,FALSE)</f>
        <v>72.604077253218918</v>
      </c>
      <c r="AB234" s="29">
        <f>VLOOKUP(Table1[[#This Row],[SEG KEY]],'24Nov24_TY'!$A$1:$M$786,13,FALSE)</f>
        <v>60.141594827586204</v>
      </c>
      <c r="AC234" s="29">
        <f>VLOOKUP(Table1[[#This Row],[SEG KEY LY]],'24Nov24_LY'!$A$1:$M$784,13,FALSE)</f>
        <v>73.901472081218287</v>
      </c>
      <c r="AD234" s="29">
        <f>VLOOKUP(Table1[[#This Row],[SEG KEY]],'17Nov24_TY'!$A$1:$M$786,13,FALSE)</f>
        <v>62.929393939393904</v>
      </c>
      <c r="AE234" s="29">
        <f>VLOOKUP(Table1[[#This Row],[SEG KEY LY]],'17Nov24_LY'!$A$1:$M$784,13,FALSE)</f>
        <v>74.284111111111116</v>
      </c>
      <c r="AF234" s="29">
        <f>VLOOKUP(Table1[[#This Row],[SEG KEY]],'10Nov24_TY   '!$A$1:$M$786,13,FALSE)</f>
        <v>68.019101796407185</v>
      </c>
      <c r="AG234" s="29">
        <f>VLOOKUP(Table1[[#This Row],[SEG KEY LY]],'10Nov24_LY   '!$A$1:$M$784,13,FALSE)</f>
        <v>73.817218934911253</v>
      </c>
      <c r="AH234" s="29">
        <f>IFERROR(VLOOKUP(Table1[[#This Row],[SEG KEY]],'03Nov24_TY   '!A362:M1147,13,FALSE),0)</f>
        <v>70.075259740259725</v>
      </c>
      <c r="AI234" s="29">
        <f>IFERROR(VLOOKUP(Table1[[#This Row],[SEG KEY LY]],'03Nov24_LY    '!$A$1:$M$784,13,FALSE),0)</f>
        <v>71.120493827160502</v>
      </c>
      <c r="AJ234" s="47">
        <f>VLOOKUP(Table1[[#This Row],[SEG KEY]],'29Dec24_TY  '!$A$1:$M$786,7,FALSE)</f>
        <v>578</v>
      </c>
      <c r="AK234" s="47">
        <f>VLOOKUP(Table1[[#This Row],[SEG KEY LY]],'29Dec24_LY'!$A$1:$M$784,7,FALSE)</f>
        <v>358</v>
      </c>
      <c r="AL234" s="29">
        <f>VLOOKUP(Table1[[#This Row],[SEG KEY]],'22Dec24_TY '!$A$1:$M$786,7,FALSE)</f>
        <v>525</v>
      </c>
      <c r="AM234" s="29">
        <f>VLOOKUP(Table1[[#This Row],[SEG KEY LY]],'22Dec24_LY '!$A$1:$M$486,7,FALSE)</f>
        <v>323</v>
      </c>
      <c r="AN234" s="29">
        <f>VLOOKUP(Table1[[#This Row],[SEG KEY]],'15Dec24_TY'!$A$1:$M$786,7,FALSE)</f>
        <v>452</v>
      </c>
      <c r="AO234" s="29">
        <f>VLOOKUP(Table1[[#This Row],[SEG KEY LY]],'15Dec24_LY'!$A$1:$M$784,7,FALSE)</f>
        <v>279</v>
      </c>
      <c r="AP234" s="29">
        <f>VLOOKUP(Table1[[#This Row],[SEG KEY]],'08Dec24_TY'!$A$1:$M$786,7,FALSE)</f>
        <v>346</v>
      </c>
      <c r="AQ234" s="29">
        <f>VLOOKUP(Table1[[#This Row],[SEG KEY LY]],'08Dec24_LY'!$A$1:$M$784,7,FALSE)</f>
        <v>260</v>
      </c>
      <c r="AR234" s="29">
        <f>VLOOKUP(Table1[[#This Row],[SEG KEY]],'01Dec24_TY'!$A$1:$M$786,7,FALSE)</f>
        <v>289</v>
      </c>
      <c r="AS234" s="29">
        <f>VLOOKUP(Table1[[#This Row],[SEG KEY LY]],'01Dec24_LY'!$A$1:$M$784,7,FALSE)</f>
        <v>233</v>
      </c>
      <c r="AT234" s="29">
        <f>VLOOKUP(Table1[[#This Row],[SEG KEY]],'24Nov24_TY'!$A$1:$M$786,7,FALSE)</f>
        <v>232</v>
      </c>
      <c r="AU234" s="29">
        <f>VLOOKUP(Table1[[#This Row],[SEG KEY LY]],'24Nov24_LY'!$A$1:$M$784,7,FALSE)</f>
        <v>197</v>
      </c>
      <c r="AV234" s="29">
        <f>VLOOKUP(Table1[[#This Row],[SEG KEY]],'17Nov24_TY'!$A$1:$M$786,7,FALSE)</f>
        <v>198</v>
      </c>
      <c r="AW234" s="29">
        <f>VLOOKUP(Table1[[#This Row],[SEG KEY LY]],'17Nov24_LY'!$A$1:$M$784,7,FALSE)</f>
        <v>180</v>
      </c>
      <c r="AX234" s="29">
        <f>VLOOKUP(Table1[[#This Row],[SEG KEY]],'10Nov24_TY   '!$A$1:$K$786,7,FALSE)</f>
        <v>167</v>
      </c>
      <c r="AY234" s="29">
        <f>VLOOKUP(Table1[[#This Row],[SEG KEY LY]],'10Nov24_LY   '!$A$1:$J$784,7,FALSE)</f>
        <v>169</v>
      </c>
      <c r="AZ234" s="29">
        <f>IFERROR(VLOOKUP(Table1[[#This Row],[SEG KEY]],'03Nov24_TY   '!$A$1:$J$786,7,FALSE),0)</f>
        <v>154</v>
      </c>
      <c r="BA234" s="29">
        <f>IFERROR(VLOOKUP(Table1[[#This Row],[SEG KEY LY]],'03Nov24_LY    '!$A$1:$J$784,7,FALSE),0)</f>
        <v>162</v>
      </c>
    </row>
    <row r="235" spans="1:53" x14ac:dyDescent="0.25">
      <c r="A235" s="53" t="str">
        <f>Table1[[#This Row],[FROM_CITY]]&amp;Table1[[#This Row],[TO_CITY]]&amp;Table1[[#This Row],[Month]]</f>
        <v>CMBMELMar-2025</v>
      </c>
      <c r="B235" s="56" t="str">
        <f>Table1[[#This Row],[FROM_CITY]]&amp;Table1[[#This Row],[TO_CITY]]&amp;Table1[[#This Row],[MonthM_LY]]</f>
        <v>CMBMELMar-2024</v>
      </c>
      <c r="C235" s="44" t="s">
        <v>200</v>
      </c>
      <c r="D235" s="2">
        <v>2025</v>
      </c>
      <c r="E235" s="2" t="s">
        <v>199</v>
      </c>
      <c r="F235" t="s">
        <v>10</v>
      </c>
      <c r="G235" s="2" t="s">
        <v>38</v>
      </c>
      <c r="H235" t="s">
        <v>13</v>
      </c>
      <c r="I235">
        <v>1654</v>
      </c>
      <c r="J235">
        <v>648032.60000000009</v>
      </c>
      <c r="K235" s="29">
        <f>VLOOKUP(Table1[[#This Row],[SEG KEY]],'29Dec24_TY  '!$A$1:$M$786,11,FALSE)</f>
        <v>13908486</v>
      </c>
      <c r="L235" s="29">
        <f>VLOOKUP(Table1[[#This Row],[SEG KEY LY]],'29Dec24_LY'!$A$1:$M$784,11,FALSE)</f>
        <v>23906787</v>
      </c>
      <c r="M235" s="55">
        <f>VLOOKUP(Table1[[#This Row],[SEG KEY]],'29Dec24_TY  '!$A$1:$M$786,12,FALSE)</f>
        <v>4.6592605406512264E-2</v>
      </c>
      <c r="N235" s="55">
        <f>VLOOKUP(Table1[[#This Row],[SEG KEY LY]],'29Dec24_LY'!$A$1:$M$784,12,FALSE)</f>
        <v>4.172647374153627E-2</v>
      </c>
      <c r="O235" s="29">
        <f>IFERROR(VLOOKUP(Table1[[#This Row],[SEG KEY LY]],'LY AVG FARE ACT'!$A$1:$G$5000,5,FALSE),0)</f>
        <v>7928</v>
      </c>
      <c r="P235" s="29">
        <f>IFERROR(VLOOKUP(Table1[[#This Row],[SEG KEY LY]],'LY AVG FARE ACT'!$A$1:$F$5000,6,FALSE),0)</f>
        <v>3497748.6422198061</v>
      </c>
      <c r="Q235" s="29">
        <f>IFERROR(VLOOKUP(Table1[[#This Row],[SEG KEY LY]],'LY AVG FARE ACT'!$A$1:$G$5000,7,FALSE),0)</f>
        <v>441.18928383196345</v>
      </c>
      <c r="R235" s="47">
        <f>VLOOKUP(Table1[[#This Row],[SEG KEY]],'29Dec24_TY  '!$A$1:$M$786,13,FALSE)</f>
        <v>391.79721886336159</v>
      </c>
      <c r="S235" s="47">
        <f>VLOOKUP(Table1[[#This Row],[SEG KEY LY]],'29Dec24_LY'!$A$1:$M$784,13,FALSE)</f>
        <v>350.87791769257848</v>
      </c>
      <c r="T235" s="29">
        <f>VLOOKUP(Table1[[#This Row],[SEG KEY]],'22Dec24_TY '!$A$1:$M$786,13,FALSE)</f>
        <v>393.38448787061986</v>
      </c>
      <c r="U235" s="29">
        <f>VLOOKUP(Table1[[#This Row],[SEG KEY LY]],'22Dec24_LY '!$A$2:$M$784,13,FALSE)</f>
        <v>347.96931238447343</v>
      </c>
      <c r="V235" s="29">
        <f>VLOOKUP(Table1[[#This Row],[SEG KEY]],'15Dec24_TY'!$A$1:$M$786,13,FALSE)</f>
        <v>396.85534919416727</v>
      </c>
      <c r="W235" s="29">
        <f>VLOOKUP(Table1[[#This Row],[SEG KEY LY]],'15Dec24_LY'!$A$1:$M$784,13,FALSE)</f>
        <v>344.83170960187368</v>
      </c>
      <c r="X235" s="29">
        <f>VLOOKUP(Table1[[#This Row],[SEG KEY]],'08Dec24_TY'!$A$1:$M$786,13,FALSE)</f>
        <v>402.33189624329145</v>
      </c>
      <c r="Y235" s="29">
        <f>VLOOKUP(Table1[[#This Row],[SEG KEY LY]],'08Dec24_LY'!$A$1:$M$784,13,FALSE)</f>
        <v>340.00142739950797</v>
      </c>
      <c r="Z235" s="29">
        <f>VLOOKUP(Table1[[#This Row],[SEG KEY]],'01Dec24_TY'!$A$1:$M$786,13,FALSE)</f>
        <v>412.82938775510172</v>
      </c>
      <c r="AA235" s="29">
        <f>VLOOKUP(Table1[[#This Row],[SEG KEY LY]],'01Dec24_LY'!$A$1:$M$784,13,FALSE)</f>
        <v>337.16165202108965</v>
      </c>
      <c r="AB235" s="29">
        <f>VLOOKUP(Table1[[#This Row],[SEG KEY]],'24Nov24_TY'!$A$1:$M$786,13,FALSE)</f>
        <v>424.23232101616617</v>
      </c>
      <c r="AC235" s="29">
        <f>VLOOKUP(Table1[[#This Row],[SEG KEY LY]],'24Nov24_LY'!$A$1:$M$784,13,FALSE)</f>
        <v>335.90949832775937</v>
      </c>
      <c r="AD235" s="29">
        <f>VLOOKUP(Table1[[#This Row],[SEG KEY]],'17Nov24_TY'!$A$1:$M$786,13,FALSE)</f>
        <v>425.43393401015209</v>
      </c>
      <c r="AE235" s="29">
        <f>VLOOKUP(Table1[[#This Row],[SEG KEY LY]],'17Nov24_LY'!$A$1:$M$784,13,FALSE)</f>
        <v>329.0837316561848</v>
      </c>
      <c r="AF235" s="29">
        <f>VLOOKUP(Table1[[#This Row],[SEG KEY]],'10Nov24_TY   '!$A$1:$M$786,13,FALSE)</f>
        <v>424.14617449664416</v>
      </c>
      <c r="AG235" s="29">
        <f>VLOOKUP(Table1[[#This Row],[SEG KEY LY]],'10Nov24_LY   '!$A$1:$M$784,13,FALSE)</f>
        <v>331.78263280793914</v>
      </c>
      <c r="AH235" s="29">
        <f>IFERROR(VLOOKUP(Table1[[#This Row],[SEG KEY]],'03Nov24_TY   '!A363:M1148,13,FALSE),0)</f>
        <v>421.70440509914988</v>
      </c>
      <c r="AI235" s="29">
        <f>IFERROR(VLOOKUP(Table1[[#This Row],[SEG KEY LY]],'03Nov24_LY    '!$A$1:$M$784,13,FALSE),0)</f>
        <v>334.73484488448827</v>
      </c>
      <c r="AJ235" s="47">
        <f>VLOOKUP(Table1[[#This Row],[SEG KEY]],'29Dec24_TY  '!$A$1:$M$786,7,FALSE)</f>
        <v>1654</v>
      </c>
      <c r="AK235" s="47">
        <f>VLOOKUP(Table1[[#This Row],[SEG KEY LY]],'29Dec24_LY'!$A$1:$M$784,7,FALSE)</f>
        <v>2843</v>
      </c>
      <c r="AL235" s="29">
        <f>VLOOKUP(Table1[[#This Row],[SEG KEY]],'22Dec24_TY '!$A$1:$M$786,7,FALSE)</f>
        <v>1484</v>
      </c>
      <c r="AM235" s="29">
        <f>VLOOKUP(Table1[[#This Row],[SEG KEY LY]],'22Dec24_LY '!$A$1:$M$486,7,FALSE)</f>
        <v>2705</v>
      </c>
      <c r="AN235" s="29">
        <f>VLOOKUP(Table1[[#This Row],[SEG KEY]],'15Dec24_TY'!$A$1:$M$786,7,FALSE)</f>
        <v>1303</v>
      </c>
      <c r="AO235" s="29">
        <f>VLOOKUP(Table1[[#This Row],[SEG KEY LY]],'15Dec24_LY'!$A$1:$M$784,7,FALSE)</f>
        <v>2562</v>
      </c>
      <c r="AP235" s="29">
        <f>VLOOKUP(Table1[[#This Row],[SEG KEY]],'08Dec24_TY'!$A$1:$M$786,7,FALSE)</f>
        <v>1118</v>
      </c>
      <c r="AQ235" s="29">
        <f>VLOOKUP(Table1[[#This Row],[SEG KEY LY]],'08Dec24_LY'!$A$1:$M$784,7,FALSE)</f>
        <v>2438</v>
      </c>
      <c r="AR235" s="29">
        <f>VLOOKUP(Table1[[#This Row],[SEG KEY]],'01Dec24_TY'!$A$1:$M$786,7,FALSE)</f>
        <v>980</v>
      </c>
      <c r="AS235" s="29">
        <f>VLOOKUP(Table1[[#This Row],[SEG KEY LY]],'01Dec24_LY'!$A$1:$M$784,7,FALSE)</f>
        <v>2276</v>
      </c>
      <c r="AT235" s="29">
        <f>VLOOKUP(Table1[[#This Row],[SEG KEY]],'24Nov24_TY'!$A$1:$M$786,7,FALSE)</f>
        <v>866</v>
      </c>
      <c r="AU235" s="29">
        <f>VLOOKUP(Table1[[#This Row],[SEG KEY LY]],'24Nov24_LY'!$A$1:$M$784,7,FALSE)</f>
        <v>2093</v>
      </c>
      <c r="AV235" s="29">
        <f>VLOOKUP(Table1[[#This Row],[SEG KEY]],'17Nov24_TY'!$A$1:$M$786,7,FALSE)</f>
        <v>788</v>
      </c>
      <c r="AW235" s="29">
        <f>VLOOKUP(Table1[[#This Row],[SEG KEY LY]],'17Nov24_LY'!$A$1:$M$784,7,FALSE)</f>
        <v>1908</v>
      </c>
      <c r="AX235" s="29">
        <f>VLOOKUP(Table1[[#This Row],[SEG KEY]],'10Nov24_TY   '!$A$1:$K$786,7,FALSE)</f>
        <v>745</v>
      </c>
      <c r="AY235" s="29">
        <f>VLOOKUP(Table1[[#This Row],[SEG KEY LY]],'10Nov24_LY   '!$A$1:$J$784,7,FALSE)</f>
        <v>1713</v>
      </c>
      <c r="AZ235" s="29">
        <f>IFERROR(VLOOKUP(Table1[[#This Row],[SEG KEY]],'03Nov24_TY   '!$A$1:$J$786,7,FALSE),0)</f>
        <v>706</v>
      </c>
      <c r="BA235" s="29">
        <f>IFERROR(VLOOKUP(Table1[[#This Row],[SEG KEY LY]],'03Nov24_LY    '!$A$1:$J$784,7,FALSE),0)</f>
        <v>1515</v>
      </c>
    </row>
    <row r="236" spans="1:53" x14ac:dyDescent="0.25">
      <c r="A236" s="53" t="str">
        <f>Table1[[#This Row],[FROM_CITY]]&amp;Table1[[#This Row],[TO_CITY]]&amp;Table1[[#This Row],[Month]]</f>
        <v>CMBMLEMar-2025</v>
      </c>
      <c r="B236" s="56" t="str">
        <f>Table1[[#This Row],[FROM_CITY]]&amp;Table1[[#This Row],[TO_CITY]]&amp;Table1[[#This Row],[MonthM_LY]]</f>
        <v>CMBMLEMar-2024</v>
      </c>
      <c r="C236" s="44" t="s">
        <v>200</v>
      </c>
      <c r="D236" s="2">
        <v>2025</v>
      </c>
      <c r="E236" s="2" t="s">
        <v>199</v>
      </c>
      <c r="F236" t="s">
        <v>10</v>
      </c>
      <c r="G236" s="2" t="s">
        <v>39</v>
      </c>
      <c r="H236" t="s">
        <v>15</v>
      </c>
      <c r="I236">
        <v>2294</v>
      </c>
      <c r="J236">
        <v>267152.12000000011</v>
      </c>
      <c r="K236" s="29">
        <f>VLOOKUP(Table1[[#This Row],[SEG KEY]],'29Dec24_TY  '!$A$1:$M$786,11,FALSE)</f>
        <v>1761792</v>
      </c>
      <c r="L236" s="29">
        <f>VLOOKUP(Table1[[#This Row],[SEG KEY LY]],'29Dec24_LY'!$A$1:$M$784,11,FALSE)</f>
        <v>1443840</v>
      </c>
      <c r="M236" s="55">
        <f>VLOOKUP(Table1[[#This Row],[SEG KEY]],'29Dec24_TY  '!$A$1:$M$786,12,FALSE)</f>
        <v>0.15163658366027324</v>
      </c>
      <c r="N236" s="55">
        <f>VLOOKUP(Table1[[#This Row],[SEG KEY LY]],'29Dec24_LY'!$A$1:$M$784,12,FALSE)</f>
        <v>0.14725685671542563</v>
      </c>
      <c r="O236" s="29">
        <f>IFERROR(VLOOKUP(Table1[[#This Row],[SEG KEY LY]],'LY AVG FARE ACT'!$A$1:$G$5000,5,FALSE),0)</f>
        <v>13138</v>
      </c>
      <c r="P236" s="29">
        <f>IFERROR(VLOOKUP(Table1[[#This Row],[SEG KEY LY]],'LY AVG FARE ACT'!$A$1:$F$5000,6,FALSE),0)</f>
        <v>1344378.1197220774</v>
      </c>
      <c r="Q236" s="29">
        <f>IFERROR(VLOOKUP(Table1[[#This Row],[SEG KEY LY]],'LY AVG FARE ACT'!$A$1:$G$5000,7,FALSE),0)</f>
        <v>102.32745621267144</v>
      </c>
      <c r="R236" s="47">
        <f>VLOOKUP(Table1[[#This Row],[SEG KEY]],'29Dec24_TY  '!$A$1:$M$786,13,FALSE)</f>
        <v>116.45689625108984</v>
      </c>
      <c r="S236" s="47">
        <f>VLOOKUP(Table1[[#This Row],[SEG KEY LY]],'29Dec24_LY'!$A$1:$M$784,13,FALSE)</f>
        <v>113.09326595744689</v>
      </c>
      <c r="T236" s="29">
        <f>VLOOKUP(Table1[[#This Row],[SEG KEY]],'22Dec24_TY '!$A$1:$M$786,13,FALSE)</f>
        <v>117.65106629578116</v>
      </c>
      <c r="U236" s="29">
        <f>VLOOKUP(Table1[[#This Row],[SEG KEY LY]],'22Dec24_LY '!$A$2:$M$784,13,FALSE)</f>
        <v>114.02339335959495</v>
      </c>
      <c r="V236" s="29">
        <f>VLOOKUP(Table1[[#This Row],[SEG KEY]],'15Dec24_TY'!$A$1:$M$786,13,FALSE)</f>
        <v>117.95780938123751</v>
      </c>
      <c r="W236" s="29">
        <f>VLOOKUP(Table1[[#This Row],[SEG KEY LY]],'15Dec24_LY'!$A$1:$M$784,13,FALSE)</f>
        <v>113.74813173652701</v>
      </c>
      <c r="X236" s="29">
        <f>VLOOKUP(Table1[[#This Row],[SEG KEY]],'08Dec24_TY'!$A$1:$M$786,13,FALSE)</f>
        <v>119.98305166846077</v>
      </c>
      <c r="Y236" s="29">
        <f>VLOOKUP(Table1[[#This Row],[SEG KEY LY]],'08Dec24_LY'!$A$1:$M$784,13,FALSE)</f>
        <v>114.48190629011557</v>
      </c>
      <c r="Z236" s="29">
        <f>VLOOKUP(Table1[[#This Row],[SEG KEY]],'01Dec24_TY'!$A$1:$M$786,13,FALSE)</f>
        <v>121.32339070567997</v>
      </c>
      <c r="AA236" s="29">
        <f>VLOOKUP(Table1[[#This Row],[SEG KEY LY]],'01Dec24_LY'!$A$1:$M$784,13,FALSE)</f>
        <v>114.77447297297303</v>
      </c>
      <c r="AB236" s="29">
        <f>VLOOKUP(Table1[[#This Row],[SEG KEY]],'24Nov24_TY'!$A$1:$M$786,13,FALSE)</f>
        <v>123.65963748290022</v>
      </c>
      <c r="AC236" s="29">
        <f>VLOOKUP(Table1[[#This Row],[SEG KEY LY]],'24Nov24_LY'!$A$1:$M$784,13,FALSE)</f>
        <v>117.72439259259265</v>
      </c>
      <c r="AD236" s="29">
        <f>VLOOKUP(Table1[[#This Row],[SEG KEY]],'17Nov24_TY'!$A$1:$M$786,13,FALSE)</f>
        <v>127.33029118773953</v>
      </c>
      <c r="AE236" s="29">
        <f>VLOOKUP(Table1[[#This Row],[SEG KEY LY]],'17Nov24_LY'!$A$1:$M$784,13,FALSE)</f>
        <v>117.48295094936715</v>
      </c>
      <c r="AF236" s="29">
        <f>VLOOKUP(Table1[[#This Row],[SEG KEY]],'10Nov24_TY   '!$A$1:$M$786,13,FALSE)</f>
        <v>127.93479440789473</v>
      </c>
      <c r="AG236" s="29">
        <f>VLOOKUP(Table1[[#This Row],[SEG KEY LY]],'10Nov24_LY   '!$A$1:$M$784,13,FALSE)</f>
        <v>118.21624137931035</v>
      </c>
      <c r="AH236" s="29">
        <f>IFERROR(VLOOKUP(Table1[[#This Row],[SEG KEY]],'03Nov24_TY   '!A364:M1149,13,FALSE),0)</f>
        <v>128.25174589455489</v>
      </c>
      <c r="AI236" s="29">
        <f>IFERROR(VLOOKUP(Table1[[#This Row],[SEG KEY LY]],'03Nov24_LY    '!$A$1:$M$784,13,FALSE),0)</f>
        <v>121.20432850241545</v>
      </c>
      <c r="AJ236" s="47">
        <f>VLOOKUP(Table1[[#This Row],[SEG KEY]],'29Dec24_TY  '!$A$1:$M$786,7,FALSE)</f>
        <v>2294</v>
      </c>
      <c r="AK236" s="47">
        <f>VLOOKUP(Table1[[#This Row],[SEG KEY LY]],'29Dec24_LY'!$A$1:$M$784,7,FALSE)</f>
        <v>1880</v>
      </c>
      <c r="AL236" s="29">
        <f>VLOOKUP(Table1[[#This Row],[SEG KEY]],'22Dec24_TY '!$A$1:$M$786,7,FALSE)</f>
        <v>2157</v>
      </c>
      <c r="AM236" s="29">
        <f>VLOOKUP(Table1[[#This Row],[SEG KEY LY]],'22Dec24_LY '!$A$1:$M$486,7,FALSE)</f>
        <v>1777</v>
      </c>
      <c r="AN236" s="29">
        <f>VLOOKUP(Table1[[#This Row],[SEG KEY]],'15Dec24_TY'!$A$1:$M$786,7,FALSE)</f>
        <v>2004</v>
      </c>
      <c r="AO236" s="29">
        <f>VLOOKUP(Table1[[#This Row],[SEG KEY LY]],'15Dec24_LY'!$A$1:$M$784,7,FALSE)</f>
        <v>1670</v>
      </c>
      <c r="AP236" s="29">
        <f>VLOOKUP(Table1[[#This Row],[SEG KEY]],'08Dec24_TY'!$A$1:$M$786,7,FALSE)</f>
        <v>1858</v>
      </c>
      <c r="AQ236" s="29">
        <f>VLOOKUP(Table1[[#This Row],[SEG KEY LY]],'08Dec24_LY'!$A$1:$M$784,7,FALSE)</f>
        <v>1558</v>
      </c>
      <c r="AR236" s="29">
        <f>VLOOKUP(Table1[[#This Row],[SEG KEY]],'01Dec24_TY'!$A$1:$M$786,7,FALSE)</f>
        <v>1743</v>
      </c>
      <c r="AS236" s="29">
        <f>VLOOKUP(Table1[[#This Row],[SEG KEY LY]],'01Dec24_LY'!$A$1:$M$784,7,FALSE)</f>
        <v>1480</v>
      </c>
      <c r="AT236" s="29">
        <f>VLOOKUP(Table1[[#This Row],[SEG KEY]],'24Nov24_TY'!$A$1:$M$786,7,FALSE)</f>
        <v>1462</v>
      </c>
      <c r="AU236" s="29">
        <f>VLOOKUP(Table1[[#This Row],[SEG KEY LY]],'24Nov24_LY'!$A$1:$M$784,7,FALSE)</f>
        <v>1350</v>
      </c>
      <c r="AV236" s="29">
        <f>VLOOKUP(Table1[[#This Row],[SEG KEY]],'17Nov24_TY'!$A$1:$M$786,7,FALSE)</f>
        <v>1305</v>
      </c>
      <c r="AW236" s="29">
        <f>VLOOKUP(Table1[[#This Row],[SEG KEY LY]],'17Nov24_LY'!$A$1:$M$784,7,FALSE)</f>
        <v>1264</v>
      </c>
      <c r="AX236" s="29">
        <f>VLOOKUP(Table1[[#This Row],[SEG KEY]],'10Nov24_TY   '!$A$1:$K$786,7,FALSE)</f>
        <v>1216</v>
      </c>
      <c r="AY236" s="29">
        <f>VLOOKUP(Table1[[#This Row],[SEG KEY LY]],'10Nov24_LY   '!$A$1:$J$784,7,FALSE)</f>
        <v>1160</v>
      </c>
      <c r="AZ236" s="29">
        <f>IFERROR(VLOOKUP(Table1[[#This Row],[SEG KEY]],'03Nov24_TY   '!$A$1:$J$786,7,FALSE),0)</f>
        <v>1157</v>
      </c>
      <c r="BA236" s="29">
        <f>IFERROR(VLOOKUP(Table1[[#This Row],[SEG KEY LY]],'03Nov24_LY    '!$A$1:$J$784,7,FALSE),0)</f>
        <v>1035</v>
      </c>
    </row>
    <row r="237" spans="1:53" x14ac:dyDescent="0.25">
      <c r="A237" s="53" t="str">
        <f>Table1[[#This Row],[FROM_CITY]]&amp;Table1[[#This Row],[TO_CITY]]&amp;Table1[[#This Row],[Month]]</f>
        <v>CMBNRTMar-2025</v>
      </c>
      <c r="B237" s="56" t="str">
        <f>Table1[[#This Row],[FROM_CITY]]&amp;Table1[[#This Row],[TO_CITY]]&amp;Table1[[#This Row],[MonthM_LY]]</f>
        <v>CMBNRTMar-2024</v>
      </c>
      <c r="C237" s="44" t="s">
        <v>200</v>
      </c>
      <c r="D237" s="2">
        <v>2025</v>
      </c>
      <c r="E237" s="2" t="s">
        <v>199</v>
      </c>
      <c r="F237" t="s">
        <v>10</v>
      </c>
      <c r="G237" s="2" t="s">
        <v>40</v>
      </c>
      <c r="H237" t="s">
        <v>13</v>
      </c>
      <c r="I237">
        <v>413</v>
      </c>
      <c r="J237">
        <v>171365.77999999997</v>
      </c>
      <c r="K237" s="29">
        <f>VLOOKUP(Table1[[#This Row],[SEG KEY]],'29Dec24_TY  '!$A$1:$M$786,11,FALSE)</f>
        <v>2834832</v>
      </c>
      <c r="L237" s="29">
        <f>VLOOKUP(Table1[[#This Row],[SEG KEY LY]],'29Dec24_LY'!$A$1:$M$784,11,FALSE)</f>
        <v>4036032</v>
      </c>
      <c r="M237" s="55">
        <f>VLOOKUP(Table1[[#This Row],[SEG KEY]],'29Dec24_TY  '!$A$1:$M$786,12,FALSE)</f>
        <v>6.0450065471251903E-2</v>
      </c>
      <c r="N237" s="55">
        <f>VLOOKUP(Table1[[#This Row],[SEG KEY LY]],'29Dec24_LY'!$A$1:$M$784,12,FALSE)</f>
        <v>5.7109353939711088E-2</v>
      </c>
      <c r="O237" s="29">
        <f>IFERROR(VLOOKUP(Table1[[#This Row],[SEG KEY LY]],'LY AVG FARE ACT'!$A$1:$G$5000,5,FALSE),0)</f>
        <v>4766</v>
      </c>
      <c r="P237" s="29">
        <f>IFERROR(VLOOKUP(Table1[[#This Row],[SEG KEY LY]],'LY AVG FARE ACT'!$A$1:$F$5000,6,FALSE),0)</f>
        <v>2252517.9335606499</v>
      </c>
      <c r="Q237" s="29">
        <f>IFERROR(VLOOKUP(Table1[[#This Row],[SEG KEY LY]],'LY AVG FARE ACT'!$A$1:$G$5000,7,FALSE),0)</f>
        <v>472.62231086039651</v>
      </c>
      <c r="R237" s="47">
        <f>VLOOKUP(Table1[[#This Row],[SEG KEY]],'29Dec24_TY  '!$A$1:$M$786,13,FALSE)</f>
        <v>414.92924939467304</v>
      </c>
      <c r="S237" s="47">
        <f>VLOOKUP(Table1[[#This Row],[SEG KEY LY]],'29Dec24_LY'!$A$1:$M$784,13,FALSE)</f>
        <v>391.99860544217688</v>
      </c>
      <c r="T237" s="29">
        <f>VLOOKUP(Table1[[#This Row],[SEG KEY]],'22Dec24_TY '!$A$1:$M$786,13,FALSE)</f>
        <v>428.42354395604377</v>
      </c>
      <c r="U237" s="29">
        <f>VLOOKUP(Table1[[#This Row],[SEG KEY LY]],'22Dec24_LY '!$A$2:$M$784,13,FALSE)</f>
        <v>390.43236462093881</v>
      </c>
      <c r="V237" s="29">
        <f>VLOOKUP(Table1[[#This Row],[SEG KEY]],'15Dec24_TY'!$A$1:$M$786,13,FALSE)</f>
        <v>434.67961038961039</v>
      </c>
      <c r="W237" s="29">
        <f>VLOOKUP(Table1[[#This Row],[SEG KEY LY]],'15Dec24_LY'!$A$1:$M$784,13,FALSE)</f>
        <v>390.5959760956178</v>
      </c>
      <c r="X237" s="29">
        <f>VLOOKUP(Table1[[#This Row],[SEG KEY]],'08Dec24_TY'!$A$1:$M$786,13,FALSE)</f>
        <v>450.51209386281573</v>
      </c>
      <c r="Y237" s="29">
        <f>VLOOKUP(Table1[[#This Row],[SEG KEY LY]],'08Dec24_LY'!$A$1:$M$784,13,FALSE)</f>
        <v>410.50249350649347</v>
      </c>
      <c r="Z237" s="29">
        <f>VLOOKUP(Table1[[#This Row],[SEG KEY]],'01Dec24_TY'!$A$1:$M$786,13,FALSE)</f>
        <v>451.20561538461521</v>
      </c>
      <c r="AA237" s="29">
        <f>VLOOKUP(Table1[[#This Row],[SEG KEY LY]],'01Dec24_LY'!$A$1:$M$784,13,FALSE)</f>
        <v>417.4777094972066</v>
      </c>
      <c r="AB237" s="29">
        <f>VLOOKUP(Table1[[#This Row],[SEG KEY]],'24Nov24_TY'!$A$1:$M$786,13,FALSE)</f>
        <v>519.38606060606037</v>
      </c>
      <c r="AC237" s="29">
        <f>VLOOKUP(Table1[[#This Row],[SEG KEY LY]],'24Nov24_LY'!$A$1:$M$784,13,FALSE)</f>
        <v>419.26792517006794</v>
      </c>
      <c r="AD237" s="29">
        <f>VLOOKUP(Table1[[#This Row],[SEG KEY]],'17Nov24_TY'!$A$1:$M$786,13,FALSE)</f>
        <v>538.65442176870715</v>
      </c>
      <c r="AE237" s="29">
        <f>VLOOKUP(Table1[[#This Row],[SEG KEY LY]],'17Nov24_LY'!$A$1:$M$784,13,FALSE)</f>
        <v>424.84480158730145</v>
      </c>
      <c r="AF237" s="29">
        <f>VLOOKUP(Table1[[#This Row],[SEG KEY]],'10Nov24_TY   '!$A$1:$M$786,13,FALSE)</f>
        <v>477.20970149253742</v>
      </c>
      <c r="AG237" s="29">
        <f>VLOOKUP(Table1[[#This Row],[SEG KEY LY]],'10Nov24_LY   '!$A$1:$M$784,13,FALSE)</f>
        <v>430.03991701244797</v>
      </c>
      <c r="AH237" s="29">
        <f>IFERROR(VLOOKUP(Table1[[#This Row],[SEG KEY]],'03Nov24_TY   '!A365:M1150,13,FALSE),0)</f>
        <v>488.34898305084749</v>
      </c>
      <c r="AI237" s="29">
        <f>IFERROR(VLOOKUP(Table1[[#This Row],[SEG KEY LY]],'03Nov24_LY    '!$A$1:$M$784,13,FALSE),0)</f>
        <v>429.35399082568796</v>
      </c>
      <c r="AJ237" s="47">
        <f>VLOOKUP(Table1[[#This Row],[SEG KEY]],'29Dec24_TY  '!$A$1:$M$786,7,FALSE)</f>
        <v>413</v>
      </c>
      <c r="AK237" s="47">
        <f>VLOOKUP(Table1[[#This Row],[SEG KEY LY]],'29Dec24_LY'!$A$1:$M$784,7,FALSE)</f>
        <v>588</v>
      </c>
      <c r="AL237" s="29">
        <f>VLOOKUP(Table1[[#This Row],[SEG KEY]],'22Dec24_TY '!$A$1:$M$786,7,FALSE)</f>
        <v>364</v>
      </c>
      <c r="AM237" s="29">
        <f>VLOOKUP(Table1[[#This Row],[SEG KEY LY]],'22Dec24_LY '!$A$1:$M$486,7,FALSE)</f>
        <v>554</v>
      </c>
      <c r="AN237" s="29">
        <f>VLOOKUP(Table1[[#This Row],[SEG KEY]],'15Dec24_TY'!$A$1:$M$786,7,FALSE)</f>
        <v>308</v>
      </c>
      <c r="AO237" s="29">
        <f>VLOOKUP(Table1[[#This Row],[SEG KEY LY]],'15Dec24_LY'!$A$1:$M$784,7,FALSE)</f>
        <v>502</v>
      </c>
      <c r="AP237" s="29">
        <f>VLOOKUP(Table1[[#This Row],[SEG KEY]],'08Dec24_TY'!$A$1:$M$786,7,FALSE)</f>
        <v>277</v>
      </c>
      <c r="AQ237" s="29">
        <f>VLOOKUP(Table1[[#This Row],[SEG KEY LY]],'08Dec24_LY'!$A$1:$M$784,7,FALSE)</f>
        <v>385</v>
      </c>
      <c r="AR237" s="29">
        <f>VLOOKUP(Table1[[#This Row],[SEG KEY]],'01Dec24_TY'!$A$1:$M$786,7,FALSE)</f>
        <v>260</v>
      </c>
      <c r="AS237" s="29">
        <f>VLOOKUP(Table1[[#This Row],[SEG KEY LY]],'01Dec24_LY'!$A$1:$M$784,7,FALSE)</f>
        <v>358</v>
      </c>
      <c r="AT237" s="29">
        <f>VLOOKUP(Table1[[#This Row],[SEG KEY]],'24Nov24_TY'!$A$1:$M$786,7,FALSE)</f>
        <v>165</v>
      </c>
      <c r="AU237" s="29">
        <f>VLOOKUP(Table1[[#This Row],[SEG KEY LY]],'24Nov24_LY'!$A$1:$M$784,7,FALSE)</f>
        <v>294</v>
      </c>
      <c r="AV237" s="29">
        <f>VLOOKUP(Table1[[#This Row],[SEG KEY]],'17Nov24_TY'!$A$1:$M$786,7,FALSE)</f>
        <v>147</v>
      </c>
      <c r="AW237" s="29">
        <f>VLOOKUP(Table1[[#This Row],[SEG KEY LY]],'17Nov24_LY'!$A$1:$M$784,7,FALSE)</f>
        <v>252</v>
      </c>
      <c r="AX237" s="29">
        <f>VLOOKUP(Table1[[#This Row],[SEG KEY]],'10Nov24_TY   '!$A$1:$K$786,7,FALSE)</f>
        <v>134</v>
      </c>
      <c r="AY237" s="29">
        <f>VLOOKUP(Table1[[#This Row],[SEG KEY LY]],'10Nov24_LY   '!$A$1:$J$784,7,FALSE)</f>
        <v>241</v>
      </c>
      <c r="AZ237" s="29">
        <f>IFERROR(VLOOKUP(Table1[[#This Row],[SEG KEY]],'03Nov24_TY   '!$A$1:$J$786,7,FALSE),0)</f>
        <v>118</v>
      </c>
      <c r="BA237" s="29">
        <f>IFERROR(VLOOKUP(Table1[[#This Row],[SEG KEY LY]],'03Nov24_LY    '!$A$1:$J$784,7,FALSE),0)</f>
        <v>218</v>
      </c>
    </row>
    <row r="238" spans="1:53" x14ac:dyDescent="0.25">
      <c r="A238" s="53" t="str">
        <f>Table1[[#This Row],[FROM_CITY]]&amp;Table1[[#This Row],[TO_CITY]]&amp;Table1[[#This Row],[Month]]</f>
        <v>CMBRUHMar-2025</v>
      </c>
      <c r="B238" s="56" t="str">
        <f>Table1[[#This Row],[FROM_CITY]]&amp;Table1[[#This Row],[TO_CITY]]&amp;Table1[[#This Row],[MonthM_LY]]</f>
        <v>CMBRUHMar-2024</v>
      </c>
      <c r="C238" s="44" t="s">
        <v>200</v>
      </c>
      <c r="D238" s="2">
        <v>2025</v>
      </c>
      <c r="E238" s="2" t="s">
        <v>199</v>
      </c>
      <c r="F238" t="s">
        <v>10</v>
      </c>
      <c r="G238" s="2" t="s">
        <v>41</v>
      </c>
      <c r="H238" t="s">
        <v>11</v>
      </c>
      <c r="I238">
        <v>438</v>
      </c>
      <c r="J238">
        <v>84018.37999999999</v>
      </c>
      <c r="K238" s="29">
        <f>VLOOKUP(Table1[[#This Row],[SEG KEY]],'29Dec24_TY  '!$A$1:$M$786,11,FALSE)</f>
        <v>1771710</v>
      </c>
      <c r="L238" s="29">
        <f>VLOOKUP(Table1[[#This Row],[SEG KEY LY]],'29Dec24_LY'!$A$1:$M$784,11,FALSE)</f>
        <v>1237770</v>
      </c>
      <c r="M238" s="55">
        <f>VLOOKUP(Table1[[#This Row],[SEG KEY]],'29Dec24_TY  '!$A$1:$M$786,12,FALSE)</f>
        <v>4.7422196634889453E-2</v>
      </c>
      <c r="N238" s="55">
        <f>VLOOKUP(Table1[[#This Row],[SEG KEY LY]],'29Dec24_LY'!$A$1:$M$784,12,FALSE)</f>
        <v>6.9286798031944596E-2</v>
      </c>
      <c r="O238" s="29">
        <f>IFERROR(VLOOKUP(Table1[[#This Row],[SEG KEY LY]],'LY AVG FARE ACT'!$A$1:$G$5000,5,FALSE),0)</f>
        <v>7141</v>
      </c>
      <c r="P238" s="29">
        <f>IFERROR(VLOOKUP(Table1[[#This Row],[SEG KEY LY]],'LY AVG FARE ACT'!$A$1:$F$5000,6,FALSE),0)</f>
        <v>1856706.3783807252</v>
      </c>
      <c r="Q238" s="29">
        <f>IFERROR(VLOOKUP(Table1[[#This Row],[SEG KEY LY]],'LY AVG FARE ACT'!$A$1:$G$5000,7,FALSE),0)</f>
        <v>260.00649466191362</v>
      </c>
      <c r="R238" s="47">
        <f>VLOOKUP(Table1[[#This Row],[SEG KEY]],'29Dec24_TY  '!$A$1:$M$786,13,FALSE)</f>
        <v>191.82278538812784</v>
      </c>
      <c r="S238" s="47">
        <f>VLOOKUP(Table1[[#This Row],[SEG KEY LY]],'29Dec24_LY'!$A$1:$M$784,13,FALSE)</f>
        <v>280.2650980392159</v>
      </c>
      <c r="T238" s="29">
        <f>VLOOKUP(Table1[[#This Row],[SEG KEY]],'22Dec24_TY '!$A$1:$M$786,13,FALSE)</f>
        <v>193.50816976127317</v>
      </c>
      <c r="U238" s="29">
        <f>VLOOKUP(Table1[[#This Row],[SEG KEY LY]],'22Dec24_LY '!$A$2:$M$784,13,FALSE)</f>
        <v>285.3411610486894</v>
      </c>
      <c r="V238" s="29">
        <f>VLOOKUP(Table1[[#This Row],[SEG KEY]],'15Dec24_TY'!$A$1:$M$786,13,FALSE)</f>
        <v>191.04708074534156</v>
      </c>
      <c r="W238" s="29">
        <f>VLOOKUP(Table1[[#This Row],[SEG KEY LY]],'15Dec24_LY'!$A$1:$M$784,13,FALSE)</f>
        <v>276.00897196261684</v>
      </c>
      <c r="X238" s="29">
        <f>VLOOKUP(Table1[[#This Row],[SEG KEY]],'08Dec24_TY'!$A$1:$M$786,13,FALSE)</f>
        <v>198.27547999999996</v>
      </c>
      <c r="Y238" s="29">
        <f>VLOOKUP(Table1[[#This Row],[SEG KEY LY]],'08Dec24_LY'!$A$1:$M$784,13,FALSE)</f>
        <v>282.52398876404493</v>
      </c>
      <c r="Z238" s="29">
        <f>VLOOKUP(Table1[[#This Row],[SEG KEY]],'01Dec24_TY'!$A$1:$M$786,13,FALSE)</f>
        <v>204.18015075376877</v>
      </c>
      <c r="AA238" s="29">
        <f>VLOOKUP(Table1[[#This Row],[SEG KEY LY]],'01Dec24_LY'!$A$1:$M$784,13,FALSE)</f>
        <v>290.71713235294106</v>
      </c>
      <c r="AB238" s="29">
        <f>VLOOKUP(Table1[[#This Row],[SEG KEY]],'24Nov24_TY'!$A$1:$M$786,13,FALSE)</f>
        <v>207.02400000000009</v>
      </c>
      <c r="AC238" s="29">
        <f>VLOOKUP(Table1[[#This Row],[SEG KEY LY]],'24Nov24_LY'!$A$1:$M$784,13,FALSE)</f>
        <v>287.46299145299139</v>
      </c>
      <c r="AD238" s="29">
        <f>VLOOKUP(Table1[[#This Row],[SEG KEY]],'17Nov24_TY'!$A$1:$M$786,13,FALSE)</f>
        <v>213.87725663716816</v>
      </c>
      <c r="AE238" s="29">
        <f>VLOOKUP(Table1[[#This Row],[SEG KEY LY]],'17Nov24_LY'!$A$1:$M$784,13,FALSE)</f>
        <v>296.22410526315787</v>
      </c>
      <c r="AF238" s="29">
        <f>VLOOKUP(Table1[[#This Row],[SEG KEY]],'10Nov24_TY   '!$A$1:$M$786,13,FALSE)</f>
        <v>234.73219512195126</v>
      </c>
      <c r="AG238" s="29">
        <f>VLOOKUP(Table1[[#This Row],[SEG KEY LY]],'10Nov24_LY   '!$A$1:$M$784,13,FALSE)</f>
        <v>299.36939759036136</v>
      </c>
      <c r="AH238" s="29">
        <f>IFERROR(VLOOKUP(Table1[[#This Row],[SEG KEY]],'03Nov24_TY   '!A366:M1151,13,FALSE),0)</f>
        <v>251.04982456140348</v>
      </c>
      <c r="AI238" s="29">
        <f>IFERROR(VLOOKUP(Table1[[#This Row],[SEG KEY LY]],'03Nov24_LY    '!$A$1:$M$784,13,FALSE),0)</f>
        <v>304.47413333333327</v>
      </c>
      <c r="AJ238" s="47">
        <f>VLOOKUP(Table1[[#This Row],[SEG KEY]],'29Dec24_TY  '!$A$1:$M$786,7,FALSE)</f>
        <v>438</v>
      </c>
      <c r="AK238" s="47">
        <f>VLOOKUP(Table1[[#This Row],[SEG KEY LY]],'29Dec24_LY'!$A$1:$M$784,7,FALSE)</f>
        <v>306</v>
      </c>
      <c r="AL238" s="29">
        <f>VLOOKUP(Table1[[#This Row],[SEG KEY]],'22Dec24_TY '!$A$1:$M$786,7,FALSE)</f>
        <v>377</v>
      </c>
      <c r="AM238" s="29">
        <f>VLOOKUP(Table1[[#This Row],[SEG KEY LY]],'22Dec24_LY '!$A$1:$M$486,7,FALSE)</f>
        <v>267</v>
      </c>
      <c r="AN238" s="29">
        <f>VLOOKUP(Table1[[#This Row],[SEG KEY]],'15Dec24_TY'!$A$1:$M$786,7,FALSE)</f>
        <v>322</v>
      </c>
      <c r="AO238" s="29">
        <f>VLOOKUP(Table1[[#This Row],[SEG KEY LY]],'15Dec24_LY'!$A$1:$M$784,7,FALSE)</f>
        <v>214</v>
      </c>
      <c r="AP238" s="29">
        <f>VLOOKUP(Table1[[#This Row],[SEG KEY]],'08Dec24_TY'!$A$1:$M$786,7,FALSE)</f>
        <v>250</v>
      </c>
      <c r="AQ238" s="29">
        <f>VLOOKUP(Table1[[#This Row],[SEG KEY LY]],'08Dec24_LY'!$A$1:$M$784,7,FALSE)</f>
        <v>178</v>
      </c>
      <c r="AR238" s="29">
        <f>VLOOKUP(Table1[[#This Row],[SEG KEY]],'01Dec24_TY'!$A$1:$M$786,7,FALSE)</f>
        <v>199</v>
      </c>
      <c r="AS238" s="29">
        <f>VLOOKUP(Table1[[#This Row],[SEG KEY LY]],'01Dec24_LY'!$A$1:$M$784,7,FALSE)</f>
        <v>136</v>
      </c>
      <c r="AT238" s="29">
        <f>VLOOKUP(Table1[[#This Row],[SEG KEY]],'24Nov24_TY'!$A$1:$M$786,7,FALSE)</f>
        <v>140</v>
      </c>
      <c r="AU238" s="29">
        <f>VLOOKUP(Table1[[#This Row],[SEG KEY LY]],'24Nov24_LY'!$A$1:$M$784,7,FALSE)</f>
        <v>117</v>
      </c>
      <c r="AV238" s="29">
        <f>VLOOKUP(Table1[[#This Row],[SEG KEY]],'17Nov24_TY'!$A$1:$M$786,7,FALSE)</f>
        <v>113</v>
      </c>
      <c r="AW238" s="29">
        <f>VLOOKUP(Table1[[#This Row],[SEG KEY LY]],'17Nov24_LY'!$A$1:$M$784,7,FALSE)</f>
        <v>95</v>
      </c>
      <c r="AX238" s="29">
        <f>VLOOKUP(Table1[[#This Row],[SEG KEY]],'10Nov24_TY   '!$A$1:$K$786,7,FALSE)</f>
        <v>82</v>
      </c>
      <c r="AY238" s="29">
        <f>VLOOKUP(Table1[[#This Row],[SEG KEY LY]],'10Nov24_LY   '!$A$1:$J$784,7,FALSE)</f>
        <v>83</v>
      </c>
      <c r="AZ238" s="29">
        <f>IFERROR(VLOOKUP(Table1[[#This Row],[SEG KEY]],'03Nov24_TY   '!$A$1:$J$786,7,FALSE),0)</f>
        <v>57</v>
      </c>
      <c r="BA238" s="29">
        <f>IFERROR(VLOOKUP(Table1[[#This Row],[SEG KEY LY]],'03Nov24_LY    '!$A$1:$J$784,7,FALSE),0)</f>
        <v>75</v>
      </c>
    </row>
    <row r="239" spans="1:53" x14ac:dyDescent="0.25">
      <c r="A239" s="53" t="str">
        <f>Table1[[#This Row],[FROM_CITY]]&amp;Table1[[#This Row],[TO_CITY]]&amp;Table1[[#This Row],[Month]]</f>
        <v>CMBSINMar-2025</v>
      </c>
      <c r="B239" s="56" t="str">
        <f>Table1[[#This Row],[FROM_CITY]]&amp;Table1[[#This Row],[TO_CITY]]&amp;Table1[[#This Row],[MonthM_LY]]</f>
        <v>CMBSINMar-2024</v>
      </c>
      <c r="C239" s="44" t="s">
        <v>200</v>
      </c>
      <c r="D239" s="2">
        <v>2025</v>
      </c>
      <c r="E239" s="2" t="s">
        <v>199</v>
      </c>
      <c r="F239" t="s">
        <v>10</v>
      </c>
      <c r="G239" s="2" t="s">
        <v>42</v>
      </c>
      <c r="H239" t="s">
        <v>13</v>
      </c>
      <c r="I239">
        <v>266</v>
      </c>
      <c r="J239">
        <v>68027.930000000037</v>
      </c>
      <c r="K239" s="29">
        <f>VLOOKUP(Table1[[#This Row],[SEG KEY]],'29Dec24_TY  '!$A$1:$M$786,11,FALSE)</f>
        <v>731234</v>
      </c>
      <c r="L239" s="29">
        <f>VLOOKUP(Table1[[#This Row],[SEG KEY LY]],'29Dec24_LY'!$A$1:$M$784,11,FALSE)</f>
        <v>1160078</v>
      </c>
      <c r="M239" s="55">
        <f>VLOOKUP(Table1[[#This Row],[SEG KEY]],'29Dec24_TY  '!$A$1:$M$786,12,FALSE)</f>
        <v>9.3031683428287035E-2</v>
      </c>
      <c r="N239" s="55">
        <f>VLOOKUP(Table1[[#This Row],[SEG KEY LY]],'29Dec24_LY'!$A$1:$M$784,12,FALSE)</f>
        <v>7.7799923798227352E-2</v>
      </c>
      <c r="O239" s="29">
        <f>IFERROR(VLOOKUP(Table1[[#This Row],[SEG KEY LY]],'LY AVG FARE ACT'!$A$1:$G$5000,5,FALSE),0)</f>
        <v>5861</v>
      </c>
      <c r="P239" s="29">
        <f>IFERROR(VLOOKUP(Table1[[#This Row],[SEG KEY LY]],'LY AVG FARE ACT'!$A$1:$F$5000,6,FALSE),0)</f>
        <v>1221049.0442013349</v>
      </c>
      <c r="Q239" s="29">
        <f>IFERROR(VLOOKUP(Table1[[#This Row],[SEG KEY LY]],'LY AVG FARE ACT'!$A$1:$G$5000,7,FALSE),0)</f>
        <v>208.33459208349001</v>
      </c>
      <c r="R239" s="47">
        <f>VLOOKUP(Table1[[#This Row],[SEG KEY]],'29Dec24_TY  '!$A$1:$M$786,13,FALSE)</f>
        <v>255.74409774436103</v>
      </c>
      <c r="S239" s="47">
        <f>VLOOKUP(Table1[[#This Row],[SEG KEY LY]],'29Dec24_LY'!$A$1:$M$784,13,FALSE)</f>
        <v>213.87199052132701</v>
      </c>
      <c r="T239" s="29">
        <f>VLOOKUP(Table1[[#This Row],[SEG KEY]],'22Dec24_TY '!$A$1:$M$786,13,FALSE)</f>
        <v>269.24712389380551</v>
      </c>
      <c r="U239" s="29">
        <f>VLOOKUP(Table1[[#This Row],[SEG KEY LY]],'22Dec24_LY '!$A$2:$M$784,13,FALSE)</f>
        <v>221.91611111111109</v>
      </c>
      <c r="V239" s="29">
        <f>VLOOKUP(Table1[[#This Row],[SEG KEY]],'15Dec24_TY'!$A$1:$M$786,13,FALSE)</f>
        <v>275.52220000000017</v>
      </c>
      <c r="W239" s="29">
        <f>VLOOKUP(Table1[[#This Row],[SEG KEY LY]],'15Dec24_LY'!$A$1:$M$784,13,FALSE)</f>
        <v>225.10415873015887</v>
      </c>
      <c r="X239" s="29">
        <f>VLOOKUP(Table1[[#This Row],[SEG KEY]],'08Dec24_TY'!$A$1:$M$786,13,FALSE)</f>
        <v>280.74278688524601</v>
      </c>
      <c r="Y239" s="29">
        <f>VLOOKUP(Table1[[#This Row],[SEG KEY LY]],'08Dec24_LY'!$A$1:$M$784,13,FALSE)</f>
        <v>212.32831550802138</v>
      </c>
      <c r="Z239" s="29">
        <f>VLOOKUP(Table1[[#This Row],[SEG KEY]],'01Dec24_TY'!$A$1:$M$786,13,FALSE)</f>
        <v>284.18075581395357</v>
      </c>
      <c r="AA239" s="29">
        <f>VLOOKUP(Table1[[#This Row],[SEG KEY LY]],'01Dec24_LY'!$A$1:$M$784,13,FALSE)</f>
        <v>209.35869186046514</v>
      </c>
      <c r="AB239" s="29">
        <f>VLOOKUP(Table1[[#This Row],[SEG KEY]],'24Nov24_TY'!$A$1:$M$786,13,FALSE)</f>
        <v>293.9863013698631</v>
      </c>
      <c r="AC239" s="29">
        <f>VLOOKUP(Table1[[#This Row],[SEG KEY LY]],'24Nov24_LY'!$A$1:$M$784,13,FALSE)</f>
        <v>204.54141447368428</v>
      </c>
      <c r="AD239" s="29">
        <f>VLOOKUP(Table1[[#This Row],[SEG KEY]],'17Nov24_TY'!$A$1:$M$786,13,FALSE)</f>
        <v>295.79923611111121</v>
      </c>
      <c r="AE239" s="29">
        <f>VLOOKUP(Table1[[#This Row],[SEG KEY LY]],'17Nov24_LY'!$A$1:$M$784,13,FALSE)</f>
        <v>201.83813380281705</v>
      </c>
      <c r="AF239" s="29">
        <f>VLOOKUP(Table1[[#This Row],[SEG KEY]],'10Nov24_TY   '!$A$1:$M$786,13,FALSE)</f>
        <v>297.20357142857148</v>
      </c>
      <c r="AG239" s="29">
        <f>VLOOKUP(Table1[[#This Row],[SEG KEY LY]],'10Nov24_LY   '!$A$1:$M$784,13,FALSE)</f>
        <v>189.43404580152688</v>
      </c>
      <c r="AH239" s="29">
        <f>IFERROR(VLOOKUP(Table1[[#This Row],[SEG KEY]],'03Nov24_TY   '!A367:M1152,13,FALSE),0)</f>
        <v>307.21201550387593</v>
      </c>
      <c r="AI239" s="29">
        <f>IFERROR(VLOOKUP(Table1[[#This Row],[SEG KEY LY]],'03Nov24_LY    '!$A$1:$M$784,13,FALSE),0)</f>
        <v>188.92616935483886</v>
      </c>
      <c r="AJ239" s="47">
        <f>VLOOKUP(Table1[[#This Row],[SEG KEY]],'29Dec24_TY  '!$A$1:$M$786,7,FALSE)</f>
        <v>266</v>
      </c>
      <c r="AK239" s="47">
        <f>VLOOKUP(Table1[[#This Row],[SEG KEY LY]],'29Dec24_LY'!$A$1:$M$784,7,FALSE)</f>
        <v>422</v>
      </c>
      <c r="AL239" s="29">
        <f>VLOOKUP(Table1[[#This Row],[SEG KEY]],'22Dec24_TY '!$A$1:$M$786,7,FALSE)</f>
        <v>226</v>
      </c>
      <c r="AM239" s="29">
        <f>VLOOKUP(Table1[[#This Row],[SEG KEY LY]],'22Dec24_LY '!$A$1:$M$486,7,FALSE)</f>
        <v>360</v>
      </c>
      <c r="AN239" s="29">
        <f>VLOOKUP(Table1[[#This Row],[SEG KEY]],'15Dec24_TY'!$A$1:$M$786,7,FALSE)</f>
        <v>200</v>
      </c>
      <c r="AO239" s="29">
        <f>VLOOKUP(Table1[[#This Row],[SEG KEY LY]],'15Dec24_LY'!$A$1:$M$784,7,FALSE)</f>
        <v>315</v>
      </c>
      <c r="AP239" s="29">
        <f>VLOOKUP(Table1[[#This Row],[SEG KEY]],'08Dec24_TY'!$A$1:$M$786,7,FALSE)</f>
        <v>183</v>
      </c>
      <c r="AQ239" s="29">
        <f>VLOOKUP(Table1[[#This Row],[SEG KEY LY]],'08Dec24_LY'!$A$1:$M$784,7,FALSE)</f>
        <v>374</v>
      </c>
      <c r="AR239" s="29">
        <f>VLOOKUP(Table1[[#This Row],[SEG KEY]],'01Dec24_TY'!$A$1:$M$786,7,FALSE)</f>
        <v>172</v>
      </c>
      <c r="AS239" s="29">
        <f>VLOOKUP(Table1[[#This Row],[SEG KEY LY]],'01Dec24_LY'!$A$1:$M$784,7,FALSE)</f>
        <v>344</v>
      </c>
      <c r="AT239" s="29">
        <f>VLOOKUP(Table1[[#This Row],[SEG KEY]],'24Nov24_TY'!$A$1:$M$786,7,FALSE)</f>
        <v>146</v>
      </c>
      <c r="AU239" s="29">
        <f>VLOOKUP(Table1[[#This Row],[SEG KEY LY]],'24Nov24_LY'!$A$1:$M$784,7,FALSE)</f>
        <v>304</v>
      </c>
      <c r="AV239" s="29">
        <f>VLOOKUP(Table1[[#This Row],[SEG KEY]],'17Nov24_TY'!$A$1:$M$786,7,FALSE)</f>
        <v>144</v>
      </c>
      <c r="AW239" s="29">
        <f>VLOOKUP(Table1[[#This Row],[SEG KEY LY]],'17Nov24_LY'!$A$1:$M$784,7,FALSE)</f>
        <v>284</v>
      </c>
      <c r="AX239" s="29">
        <f>VLOOKUP(Table1[[#This Row],[SEG KEY]],'10Nov24_TY   '!$A$1:$K$786,7,FALSE)</f>
        <v>140</v>
      </c>
      <c r="AY239" s="29">
        <f>VLOOKUP(Table1[[#This Row],[SEG KEY LY]],'10Nov24_LY   '!$A$1:$J$784,7,FALSE)</f>
        <v>262</v>
      </c>
      <c r="AZ239" s="29">
        <f>IFERROR(VLOOKUP(Table1[[#This Row],[SEG KEY]],'03Nov24_TY   '!$A$1:$J$786,7,FALSE),0)</f>
        <v>129</v>
      </c>
      <c r="BA239" s="29">
        <f>IFERROR(VLOOKUP(Table1[[#This Row],[SEG KEY LY]],'03Nov24_LY    '!$A$1:$J$784,7,FALSE),0)</f>
        <v>248</v>
      </c>
    </row>
    <row r="240" spans="1:53" x14ac:dyDescent="0.25">
      <c r="A240" s="53" t="str">
        <f>Table1[[#This Row],[FROM_CITY]]&amp;Table1[[#This Row],[TO_CITY]]&amp;Table1[[#This Row],[Month]]</f>
        <v>CMBSYDMar-2025</v>
      </c>
      <c r="B240" s="56" t="str">
        <f>Table1[[#This Row],[FROM_CITY]]&amp;Table1[[#This Row],[TO_CITY]]&amp;Table1[[#This Row],[MonthM_LY]]</f>
        <v>CMBSYDMar-2024</v>
      </c>
      <c r="C240" s="44" t="s">
        <v>200</v>
      </c>
      <c r="D240" s="2">
        <v>2025</v>
      </c>
      <c r="E240" s="2" t="s">
        <v>199</v>
      </c>
      <c r="F240" t="s">
        <v>10</v>
      </c>
      <c r="G240" s="2" t="s">
        <v>53</v>
      </c>
      <c r="H240" t="s">
        <v>13</v>
      </c>
      <c r="I240">
        <v>705</v>
      </c>
      <c r="J240">
        <v>348182.3000000001</v>
      </c>
      <c r="K240" s="29">
        <f>VLOOKUP(Table1[[#This Row],[SEG KEY]],'29Dec24_TY  '!$A$1:$M$786,11,FALSE)</f>
        <v>6171570</v>
      </c>
      <c r="L240" s="29">
        <f>VLOOKUP(Table1[[#This Row],[SEG KEY LY]],'29Dec24_LY'!$A$1:$M$784,11,FALSE)</f>
        <v>10706142</v>
      </c>
      <c r="M240" s="55">
        <f>VLOOKUP(Table1[[#This Row],[SEG KEY]],'29Dec24_TY  '!$A$1:$M$786,12,FALSE)</f>
        <v>5.6417135348055696E-2</v>
      </c>
      <c r="N240" s="55">
        <f>VLOOKUP(Table1[[#This Row],[SEG KEY LY]],'29Dec24_LY'!$A$1:$M$784,12,FALSE)</f>
        <v>4.3019630227209768E-2</v>
      </c>
      <c r="O240" s="29">
        <f>IFERROR(VLOOKUP(Table1[[#This Row],[SEG KEY LY]],'LY AVG FARE ACT'!$A$1:$G$5000,5,FALSE),0)</f>
        <v>3343</v>
      </c>
      <c r="P240" s="29">
        <f>IFERROR(VLOOKUP(Table1[[#This Row],[SEG KEY LY]],'LY AVG FARE ACT'!$A$1:$F$5000,6,FALSE),0)</f>
        <v>1519218.1054308983</v>
      </c>
      <c r="Q240" s="29">
        <f>IFERROR(VLOOKUP(Table1[[#This Row],[SEG KEY LY]],'LY AVG FARE ACT'!$A$1:$G$5000,7,FALSE),0)</f>
        <v>454.44753378130372</v>
      </c>
      <c r="R240" s="47">
        <f>VLOOKUP(Table1[[#This Row],[SEG KEY]],'29Dec24_TY  '!$A$1:$M$786,13,FALSE)</f>
        <v>493.87560283687958</v>
      </c>
      <c r="S240" s="47">
        <f>VLOOKUP(Table1[[#This Row],[SEG KEY LY]],'29Dec24_LY'!$A$1:$M$784,13,FALSE)</f>
        <v>376.59384300899427</v>
      </c>
      <c r="T240" s="29">
        <f>VLOOKUP(Table1[[#This Row],[SEG KEY]],'22Dec24_TY '!$A$1:$M$786,13,FALSE)</f>
        <v>512.43179867986839</v>
      </c>
      <c r="U240" s="29">
        <f>VLOOKUP(Table1[[#This Row],[SEG KEY LY]],'22Dec24_LY '!$A$2:$M$784,13,FALSE)</f>
        <v>378.37052166224572</v>
      </c>
      <c r="V240" s="29">
        <f>VLOOKUP(Table1[[#This Row],[SEG KEY]],'15Dec24_TY'!$A$1:$M$786,13,FALSE)</f>
        <v>536.25051039697564</v>
      </c>
      <c r="W240" s="29">
        <f>VLOOKUP(Table1[[#This Row],[SEG KEY LY]],'15Dec24_LY'!$A$1:$M$784,13,FALSE)</f>
        <v>365.75729468599036</v>
      </c>
      <c r="X240" s="29">
        <f>VLOOKUP(Table1[[#This Row],[SEG KEY]],'08Dec24_TY'!$A$1:$M$786,13,FALSE)</f>
        <v>556.58747747747759</v>
      </c>
      <c r="Y240" s="29">
        <f>VLOOKUP(Table1[[#This Row],[SEG KEY LY]],'08Dec24_LY'!$A$1:$M$784,13,FALSE)</f>
        <v>363.68842494714602</v>
      </c>
      <c r="Z240" s="29">
        <f>VLOOKUP(Table1[[#This Row],[SEG KEY]],'01Dec24_TY'!$A$1:$M$786,13,FALSE)</f>
        <v>583.7171683673472</v>
      </c>
      <c r="AA240" s="29">
        <f>VLOOKUP(Table1[[#This Row],[SEG KEY LY]],'01Dec24_LY'!$A$1:$M$784,13,FALSE)</f>
        <v>364.95577854671296</v>
      </c>
      <c r="AB240" s="29">
        <f>VLOOKUP(Table1[[#This Row],[SEG KEY]],'24Nov24_TY'!$A$1:$M$786,13,FALSE)</f>
        <v>590.54592261904793</v>
      </c>
      <c r="AC240" s="29">
        <f>VLOOKUP(Table1[[#This Row],[SEG KEY LY]],'24Nov24_LY'!$A$1:$M$784,13,FALSE)</f>
        <v>358.35260292164674</v>
      </c>
      <c r="AD240" s="29">
        <f>VLOOKUP(Table1[[#This Row],[SEG KEY]],'17Nov24_TY'!$A$1:$M$786,13,FALSE)</f>
        <v>604.87078688524628</v>
      </c>
      <c r="AE240" s="29">
        <f>VLOOKUP(Table1[[#This Row],[SEG KEY LY]],'17Nov24_LY'!$A$1:$M$784,13,FALSE)</f>
        <v>357.6883309557773</v>
      </c>
      <c r="AF240" s="29">
        <f>VLOOKUP(Table1[[#This Row],[SEG KEY]],'10Nov24_TY   '!$A$1:$M$786,13,FALSE)</f>
        <v>615.67216606498232</v>
      </c>
      <c r="AG240" s="29">
        <f>VLOOKUP(Table1[[#This Row],[SEG KEY LY]],'10Nov24_LY   '!$A$1:$M$784,13,FALSE)</f>
        <v>361.51639143730876</v>
      </c>
      <c r="AH240" s="29">
        <f>IFERROR(VLOOKUP(Table1[[#This Row],[SEG KEY]],'03Nov24_TY   '!A368:M1153,13,FALSE),0)</f>
        <v>636.23117187500009</v>
      </c>
      <c r="AI240" s="29">
        <f>IFERROR(VLOOKUP(Table1[[#This Row],[SEG KEY LY]],'03Nov24_LY    '!$A$1:$M$784,13,FALSE),0)</f>
        <v>362.93342245989294</v>
      </c>
      <c r="AJ240" s="47">
        <f>VLOOKUP(Table1[[#This Row],[SEG KEY]],'29Dec24_TY  '!$A$1:$M$786,7,FALSE)</f>
        <v>705</v>
      </c>
      <c r="AK240" s="47">
        <f>VLOOKUP(Table1[[#This Row],[SEG KEY LY]],'29Dec24_LY'!$A$1:$M$784,7,FALSE)</f>
        <v>1223</v>
      </c>
      <c r="AL240" s="29">
        <f>VLOOKUP(Table1[[#This Row],[SEG KEY]],'22Dec24_TY '!$A$1:$M$786,7,FALSE)</f>
        <v>606</v>
      </c>
      <c r="AM240" s="29">
        <f>VLOOKUP(Table1[[#This Row],[SEG KEY LY]],'22Dec24_LY '!$A$1:$M$486,7,FALSE)</f>
        <v>1131</v>
      </c>
      <c r="AN240" s="29">
        <f>VLOOKUP(Table1[[#This Row],[SEG KEY]],'15Dec24_TY'!$A$1:$M$786,7,FALSE)</f>
        <v>529</v>
      </c>
      <c r="AO240" s="29">
        <f>VLOOKUP(Table1[[#This Row],[SEG KEY LY]],'15Dec24_LY'!$A$1:$M$784,7,FALSE)</f>
        <v>1035</v>
      </c>
      <c r="AP240" s="29">
        <f>VLOOKUP(Table1[[#This Row],[SEG KEY]],'08Dec24_TY'!$A$1:$M$786,7,FALSE)</f>
        <v>444</v>
      </c>
      <c r="AQ240" s="29">
        <f>VLOOKUP(Table1[[#This Row],[SEG KEY LY]],'08Dec24_LY'!$A$1:$M$784,7,FALSE)</f>
        <v>946</v>
      </c>
      <c r="AR240" s="29">
        <f>VLOOKUP(Table1[[#This Row],[SEG KEY]],'01Dec24_TY'!$A$1:$M$786,7,FALSE)</f>
        <v>392</v>
      </c>
      <c r="AS240" s="29">
        <f>VLOOKUP(Table1[[#This Row],[SEG KEY LY]],'01Dec24_LY'!$A$1:$M$784,7,FALSE)</f>
        <v>867</v>
      </c>
      <c r="AT240" s="29">
        <f>VLOOKUP(Table1[[#This Row],[SEG KEY]],'24Nov24_TY'!$A$1:$M$786,7,FALSE)</f>
        <v>336</v>
      </c>
      <c r="AU240" s="29">
        <f>VLOOKUP(Table1[[#This Row],[SEG KEY LY]],'24Nov24_LY'!$A$1:$M$784,7,FALSE)</f>
        <v>753</v>
      </c>
      <c r="AV240" s="29">
        <f>VLOOKUP(Table1[[#This Row],[SEG KEY]],'17Nov24_TY'!$A$1:$M$786,7,FALSE)</f>
        <v>305</v>
      </c>
      <c r="AW240" s="29">
        <f>VLOOKUP(Table1[[#This Row],[SEG KEY LY]],'17Nov24_LY'!$A$1:$M$784,7,FALSE)</f>
        <v>701</v>
      </c>
      <c r="AX240" s="29">
        <f>VLOOKUP(Table1[[#This Row],[SEG KEY]],'10Nov24_TY   '!$A$1:$K$786,7,FALSE)</f>
        <v>277</v>
      </c>
      <c r="AY240" s="29">
        <f>VLOOKUP(Table1[[#This Row],[SEG KEY LY]],'10Nov24_LY   '!$A$1:$J$784,7,FALSE)</f>
        <v>654</v>
      </c>
      <c r="AZ240" s="29">
        <f>IFERROR(VLOOKUP(Table1[[#This Row],[SEG KEY]],'03Nov24_TY   '!$A$1:$J$786,7,FALSE),0)</f>
        <v>256</v>
      </c>
      <c r="BA240" s="29">
        <f>IFERROR(VLOOKUP(Table1[[#This Row],[SEG KEY LY]],'03Nov24_LY    '!$A$1:$J$784,7,FALSE),0)</f>
        <v>561</v>
      </c>
    </row>
    <row r="241" spans="1:53" x14ac:dyDescent="0.25">
      <c r="A241" s="53" t="str">
        <f>Table1[[#This Row],[FROM_CITY]]&amp;Table1[[#This Row],[TO_CITY]]&amp;Table1[[#This Row],[Month]]</f>
        <v>CMBTRVMar-2025</v>
      </c>
      <c r="B241" s="56" t="str">
        <f>Table1[[#This Row],[FROM_CITY]]&amp;Table1[[#This Row],[TO_CITY]]&amp;Table1[[#This Row],[MonthM_LY]]</f>
        <v>CMBTRVMar-2024</v>
      </c>
      <c r="C241" s="44" t="s">
        <v>200</v>
      </c>
      <c r="D241" s="2">
        <v>2025</v>
      </c>
      <c r="E241" s="2" t="s">
        <v>199</v>
      </c>
      <c r="F241" t="s">
        <v>10</v>
      </c>
      <c r="G241" s="2" t="s">
        <v>43</v>
      </c>
      <c r="H241" t="s">
        <v>15</v>
      </c>
      <c r="I241">
        <v>19</v>
      </c>
      <c r="J241">
        <v>839.23</v>
      </c>
      <c r="K241" s="29">
        <f>VLOOKUP(Table1[[#This Row],[SEG KEY]],'29Dec24_TY  '!$A$1:$M$786,11,FALSE)</f>
        <v>6954</v>
      </c>
      <c r="L241" s="29">
        <f>VLOOKUP(Table1[[#This Row],[SEG KEY LY]],'29Dec24_LY'!$A$1:$M$784,11,FALSE)</f>
        <v>19398</v>
      </c>
      <c r="M241" s="55">
        <f>VLOOKUP(Table1[[#This Row],[SEG KEY]],'29Dec24_TY  '!$A$1:$M$786,12,FALSE)</f>
        <v>0.12068306010928961</v>
      </c>
      <c r="N241" s="55">
        <f>VLOOKUP(Table1[[#This Row],[SEG KEY LY]],'29Dec24_LY'!$A$1:$M$784,12,FALSE)</f>
        <v>0.1861738323538509</v>
      </c>
      <c r="O241" s="29">
        <f>IFERROR(VLOOKUP(Table1[[#This Row],[SEG KEY LY]],'LY AVG FARE ACT'!$A$1:$G$5000,5,FALSE),0)</f>
        <v>1686</v>
      </c>
      <c r="P241" s="29">
        <f>IFERROR(VLOOKUP(Table1[[#This Row],[SEG KEY LY]],'LY AVG FARE ACT'!$A$1:$F$5000,6,FALSE),0)</f>
        <v>60598.70028866332</v>
      </c>
      <c r="Q241" s="29">
        <f>IFERROR(VLOOKUP(Table1[[#This Row],[SEG KEY LY]],'LY AVG FARE ACT'!$A$1:$G$5000,7,FALSE),0)</f>
        <v>35.942289613679314</v>
      </c>
      <c r="R241" s="47">
        <f>VLOOKUP(Table1[[#This Row],[SEG KEY]],'29Dec24_TY  '!$A$1:$M$786,13,FALSE)</f>
        <v>44.17</v>
      </c>
      <c r="S241" s="47">
        <f>VLOOKUP(Table1[[#This Row],[SEG KEY LY]],'29Dec24_LY'!$A$1:$M$784,13,FALSE)</f>
        <v>68.139622641509433</v>
      </c>
      <c r="T241" s="29">
        <f>VLOOKUP(Table1[[#This Row],[SEG KEY]],'22Dec24_TY '!$A$1:$M$786,13,FALSE)</f>
        <v>31.043124999999996</v>
      </c>
      <c r="U241" s="29">
        <f>VLOOKUP(Table1[[#This Row],[SEG KEY LY]],'22Dec24_LY '!$A$2:$M$784,13,FALSE)</f>
        <v>72.617608695652166</v>
      </c>
      <c r="V241" s="29">
        <f>VLOOKUP(Table1[[#This Row],[SEG KEY]],'15Dec24_TY'!$A$1:$M$786,13,FALSE)</f>
        <v>32.963333333333338</v>
      </c>
      <c r="W241" s="29">
        <f>VLOOKUP(Table1[[#This Row],[SEG KEY LY]],'15Dec24_LY'!$A$1:$M$784,13,FALSE)</f>
        <v>78.562682926829268</v>
      </c>
      <c r="X241" s="29">
        <f>VLOOKUP(Table1[[#This Row],[SEG KEY]],'08Dec24_TY'!$A$1:$M$786,13,FALSE)</f>
        <v>36.924999999999997</v>
      </c>
      <c r="Y241" s="29">
        <f>VLOOKUP(Table1[[#This Row],[SEG KEY LY]],'08Dec24_LY'!$A$1:$M$784,13,FALSE)</f>
        <v>76.444285714285726</v>
      </c>
      <c r="Z241" s="29">
        <f>VLOOKUP(Table1[[#This Row],[SEG KEY]],'01Dec24_TY'!$A$1:$M$786,13,FALSE)</f>
        <v>39.51285714285715</v>
      </c>
      <c r="AA241" s="29">
        <f>VLOOKUP(Table1[[#This Row],[SEG KEY LY]],'01Dec24_LY'!$A$1:$M$784,13,FALSE)</f>
        <v>74.743703703703716</v>
      </c>
      <c r="AB241" s="29">
        <f>VLOOKUP(Table1[[#This Row],[SEG KEY]],'24Nov24_TY'!$A$1:$M$786,13,FALSE)</f>
        <v>43.133333333333333</v>
      </c>
      <c r="AC241" s="29">
        <f>VLOOKUP(Table1[[#This Row],[SEG KEY LY]],'24Nov24_LY'!$A$1:$M$784,13,FALSE)</f>
        <v>80.931739130434778</v>
      </c>
      <c r="AD241" s="29">
        <f>VLOOKUP(Table1[[#This Row],[SEG KEY]],'17Nov24_TY'!$A$1:$M$786,13,FALSE)</f>
        <v>43.133333333333333</v>
      </c>
      <c r="AE241" s="29">
        <f>VLOOKUP(Table1[[#This Row],[SEG KEY LY]],'17Nov24_LY'!$A$1:$M$784,13,FALSE)</f>
        <v>75.531499999999994</v>
      </c>
      <c r="AF241" s="29">
        <f>VLOOKUP(Table1[[#This Row],[SEG KEY]],'10Nov24_TY   '!$A$1:$M$786,13,FALSE)</f>
        <v>53.2</v>
      </c>
      <c r="AG241" s="29">
        <f>VLOOKUP(Table1[[#This Row],[SEG KEY LY]],'10Nov24_LY   '!$A$1:$M$784,13,FALSE)</f>
        <v>75.531499999999994</v>
      </c>
      <c r="AH241" s="29">
        <f>IFERROR(VLOOKUP(Table1[[#This Row],[SEG KEY]],'03Nov24_TY   '!A369:M1154,13,FALSE),0)</f>
        <v>53.2</v>
      </c>
      <c r="AI241" s="29">
        <f>IFERROR(VLOOKUP(Table1[[#This Row],[SEG KEY LY]],'03Nov24_LY    '!$A$1:$M$784,13,FALSE),0)</f>
        <v>87.568124999999995</v>
      </c>
      <c r="AJ241" s="47">
        <f>VLOOKUP(Table1[[#This Row],[SEG KEY]],'29Dec24_TY  '!$A$1:$M$786,7,FALSE)</f>
        <v>19</v>
      </c>
      <c r="AK241" s="47">
        <f>VLOOKUP(Table1[[#This Row],[SEG KEY LY]],'29Dec24_LY'!$A$1:$M$784,7,FALSE)</f>
        <v>53</v>
      </c>
      <c r="AL241" s="29">
        <f>VLOOKUP(Table1[[#This Row],[SEG KEY]],'22Dec24_TY '!$A$1:$M$786,7,FALSE)</f>
        <v>16</v>
      </c>
      <c r="AM241" s="29">
        <f>VLOOKUP(Table1[[#This Row],[SEG KEY LY]],'22Dec24_LY '!$A$1:$M$486,7,FALSE)</f>
        <v>46</v>
      </c>
      <c r="AN241" s="29">
        <f>VLOOKUP(Table1[[#This Row],[SEG KEY]],'15Dec24_TY'!$A$1:$M$786,7,FALSE)</f>
        <v>12</v>
      </c>
      <c r="AO241" s="29">
        <f>VLOOKUP(Table1[[#This Row],[SEG KEY LY]],'15Dec24_LY'!$A$1:$M$784,7,FALSE)</f>
        <v>41</v>
      </c>
      <c r="AP241" s="29">
        <f>VLOOKUP(Table1[[#This Row],[SEG KEY]],'08Dec24_TY'!$A$1:$M$786,7,FALSE)</f>
        <v>8</v>
      </c>
      <c r="AQ241" s="29">
        <f>VLOOKUP(Table1[[#This Row],[SEG KEY LY]],'08Dec24_LY'!$A$1:$M$784,7,FALSE)</f>
        <v>35</v>
      </c>
      <c r="AR241" s="29">
        <f>VLOOKUP(Table1[[#This Row],[SEG KEY]],'01Dec24_TY'!$A$1:$M$786,7,FALSE)</f>
        <v>7</v>
      </c>
      <c r="AS241" s="29">
        <f>VLOOKUP(Table1[[#This Row],[SEG KEY LY]],'01Dec24_LY'!$A$1:$M$784,7,FALSE)</f>
        <v>27</v>
      </c>
      <c r="AT241" s="29">
        <f>VLOOKUP(Table1[[#This Row],[SEG KEY]],'24Nov24_TY'!$A$1:$M$786,7,FALSE)</f>
        <v>6</v>
      </c>
      <c r="AU241" s="29">
        <f>VLOOKUP(Table1[[#This Row],[SEG KEY LY]],'24Nov24_LY'!$A$1:$M$784,7,FALSE)</f>
        <v>23</v>
      </c>
      <c r="AV241" s="29">
        <f>VLOOKUP(Table1[[#This Row],[SEG KEY]],'17Nov24_TY'!$A$1:$M$786,7,FALSE)</f>
        <v>6</v>
      </c>
      <c r="AW241" s="29">
        <f>VLOOKUP(Table1[[#This Row],[SEG KEY LY]],'17Nov24_LY'!$A$1:$M$784,7,FALSE)</f>
        <v>20</v>
      </c>
      <c r="AX241" s="29">
        <f>VLOOKUP(Table1[[#This Row],[SEG KEY]],'10Nov24_TY   '!$A$1:$K$786,7,FALSE)</f>
        <v>2</v>
      </c>
      <c r="AY241" s="29">
        <f>VLOOKUP(Table1[[#This Row],[SEG KEY LY]],'10Nov24_LY   '!$A$1:$J$784,7,FALSE)</f>
        <v>20</v>
      </c>
      <c r="AZ241" s="29">
        <f>IFERROR(VLOOKUP(Table1[[#This Row],[SEG KEY]],'03Nov24_TY   '!$A$1:$J$786,7,FALSE),0)</f>
        <v>2</v>
      </c>
      <c r="BA241" s="29">
        <f>IFERROR(VLOOKUP(Table1[[#This Row],[SEG KEY LY]],'03Nov24_LY    '!$A$1:$J$784,7,FALSE),0)</f>
        <v>16</v>
      </c>
    </row>
    <row r="242" spans="1:53" x14ac:dyDescent="0.25">
      <c r="A242" s="53" t="str">
        <f>Table1[[#This Row],[FROM_CITY]]&amp;Table1[[#This Row],[TO_CITY]]&amp;Table1[[#This Row],[Month]]</f>
        <v>CMBTRZMar-2025</v>
      </c>
      <c r="B242" s="56" t="str">
        <f>Table1[[#This Row],[FROM_CITY]]&amp;Table1[[#This Row],[TO_CITY]]&amp;Table1[[#This Row],[MonthM_LY]]</f>
        <v>CMBTRZMar-2024</v>
      </c>
      <c r="C242" s="44" t="s">
        <v>200</v>
      </c>
      <c r="D242" s="2">
        <v>2025</v>
      </c>
      <c r="E242" s="2" t="s">
        <v>199</v>
      </c>
      <c r="F242" t="s">
        <v>10</v>
      </c>
      <c r="G242" s="2" t="s">
        <v>44</v>
      </c>
      <c r="H242" t="s">
        <v>15</v>
      </c>
      <c r="I242">
        <v>91</v>
      </c>
      <c r="J242">
        <v>4098.3599999999997</v>
      </c>
      <c r="K242" s="29">
        <f>VLOOKUP(Table1[[#This Row],[SEG KEY]],'29Dec24_TY  '!$A$1:$M$786,11,FALSE)</f>
        <v>40313</v>
      </c>
      <c r="L242" s="29">
        <f>VLOOKUP(Table1[[#This Row],[SEG KEY LY]],'29Dec24_LY'!$A$1:$M$784,11,FALSE)</f>
        <v>40313</v>
      </c>
      <c r="M242" s="55">
        <f>VLOOKUP(Table1[[#This Row],[SEG KEY]],'29Dec24_TY  '!$A$1:$M$786,12,FALSE)</f>
        <v>0.10166348324361868</v>
      </c>
      <c r="N242" s="55">
        <f>VLOOKUP(Table1[[#This Row],[SEG KEY LY]],'29Dec24_LY'!$A$1:$M$784,12,FALSE)</f>
        <v>0.12178031900379528</v>
      </c>
      <c r="O242" s="29">
        <f>IFERROR(VLOOKUP(Table1[[#This Row],[SEG KEY LY]],'LY AVG FARE ACT'!$A$1:$G$5000,5,FALSE),0)</f>
        <v>2315</v>
      </c>
      <c r="P242" s="29">
        <f>IFERROR(VLOOKUP(Table1[[#This Row],[SEG KEY LY]],'LY AVG FARE ACT'!$A$1:$F$5000,6,FALSE),0)</f>
        <v>140345.68924492432</v>
      </c>
      <c r="Q242" s="29">
        <f>IFERROR(VLOOKUP(Table1[[#This Row],[SEG KEY LY]],'LY AVG FARE ACT'!$A$1:$G$5000,7,FALSE),0)</f>
        <v>60.624487794783725</v>
      </c>
      <c r="R242" s="47">
        <f>VLOOKUP(Table1[[#This Row],[SEG KEY]],'29Dec24_TY  '!$A$1:$M$786,13,FALSE)</f>
        <v>45.036923076923074</v>
      </c>
      <c r="S242" s="47">
        <f>VLOOKUP(Table1[[#This Row],[SEG KEY LY]],'29Dec24_LY'!$A$1:$M$784,13,FALSE)</f>
        <v>53.948681318681309</v>
      </c>
      <c r="T242" s="29">
        <f>VLOOKUP(Table1[[#This Row],[SEG KEY]],'22Dec24_TY '!$A$1:$M$786,13,FALSE)</f>
        <v>45.429620253164558</v>
      </c>
      <c r="U242" s="29">
        <f>VLOOKUP(Table1[[#This Row],[SEG KEY LY]],'22Dec24_LY '!$A$2:$M$784,13,FALSE)</f>
        <v>52.169605263157884</v>
      </c>
      <c r="V242" s="29">
        <f>VLOOKUP(Table1[[#This Row],[SEG KEY]],'15Dec24_TY'!$A$1:$M$786,13,FALSE)</f>
        <v>44.716166666666673</v>
      </c>
      <c r="W242" s="29">
        <f>VLOOKUP(Table1[[#This Row],[SEG KEY LY]],'15Dec24_LY'!$A$1:$M$784,13,FALSE)</f>
        <v>50.881718750000012</v>
      </c>
      <c r="X242" s="29">
        <f>VLOOKUP(Table1[[#This Row],[SEG KEY]],'08Dec24_TY'!$A$1:$M$786,13,FALSE)</f>
        <v>45.718518518518522</v>
      </c>
      <c r="Y242" s="29">
        <f>VLOOKUP(Table1[[#This Row],[SEG KEY LY]],'08Dec24_LY'!$A$1:$M$784,13,FALSE)</f>
        <v>49.649803921568633</v>
      </c>
      <c r="Z242" s="29">
        <f>VLOOKUP(Table1[[#This Row],[SEG KEY]],'01Dec24_TY'!$A$1:$M$786,13,FALSE)</f>
        <v>45.672199999999997</v>
      </c>
      <c r="AA242" s="29">
        <f>VLOOKUP(Table1[[#This Row],[SEG KEY LY]],'01Dec24_LY'!$A$1:$M$784,13,FALSE)</f>
        <v>48.494249999999994</v>
      </c>
      <c r="AB242" s="29">
        <f>VLOOKUP(Table1[[#This Row],[SEG KEY]],'24Nov24_TY'!$A$1:$M$786,13,FALSE)</f>
        <v>49.147948717948722</v>
      </c>
      <c r="AC242" s="29">
        <f>VLOOKUP(Table1[[#This Row],[SEG KEY LY]],'24Nov24_LY'!$A$1:$M$784,13,FALSE)</f>
        <v>47.67171428571428</v>
      </c>
      <c r="AD242" s="29">
        <f>VLOOKUP(Table1[[#This Row],[SEG KEY]],'17Nov24_TY'!$A$1:$M$786,13,FALSE)</f>
        <v>63.271111111111125</v>
      </c>
      <c r="AE242" s="29">
        <f>VLOOKUP(Table1[[#This Row],[SEG KEY LY]],'17Nov24_LY'!$A$1:$M$784,13,FALSE)</f>
        <v>46.218965517241379</v>
      </c>
      <c r="AF242" s="29">
        <f>VLOOKUP(Table1[[#This Row],[SEG KEY]],'10Nov24_TY   '!$A$1:$M$786,13,FALSE)</f>
        <v>68.09416666666668</v>
      </c>
      <c r="AG242" s="29">
        <f>VLOOKUP(Table1[[#This Row],[SEG KEY LY]],'10Nov24_LY   '!$A$1:$M$784,13,FALSE)</f>
        <v>46.602592592592593</v>
      </c>
      <c r="AH242" s="29">
        <f>IFERROR(VLOOKUP(Table1[[#This Row],[SEG KEY]],'03Nov24_TY   '!A370:M1155,13,FALSE),0)</f>
        <v>70.362857142857166</v>
      </c>
      <c r="AI242" s="29">
        <f>IFERROR(VLOOKUP(Table1[[#This Row],[SEG KEY LY]],'03Nov24_LY    '!$A$1:$M$784,13,FALSE),0)</f>
        <v>46.428750000000001</v>
      </c>
      <c r="AJ242" s="47">
        <f>VLOOKUP(Table1[[#This Row],[SEG KEY]],'29Dec24_TY  '!$A$1:$M$786,7,FALSE)</f>
        <v>91</v>
      </c>
      <c r="AK242" s="47">
        <f>VLOOKUP(Table1[[#This Row],[SEG KEY LY]],'29Dec24_LY'!$A$1:$M$784,7,FALSE)</f>
        <v>91</v>
      </c>
      <c r="AL242" s="29">
        <f>VLOOKUP(Table1[[#This Row],[SEG KEY]],'22Dec24_TY '!$A$1:$M$786,7,FALSE)</f>
        <v>79</v>
      </c>
      <c r="AM242" s="29">
        <f>VLOOKUP(Table1[[#This Row],[SEG KEY LY]],'22Dec24_LY '!$A$1:$M$486,7,FALSE)</f>
        <v>76</v>
      </c>
      <c r="AN242" s="29">
        <f>VLOOKUP(Table1[[#This Row],[SEG KEY]],'15Dec24_TY'!$A$1:$M$786,7,FALSE)</f>
        <v>60</v>
      </c>
      <c r="AO242" s="29">
        <f>VLOOKUP(Table1[[#This Row],[SEG KEY LY]],'15Dec24_LY'!$A$1:$M$784,7,FALSE)</f>
        <v>64</v>
      </c>
      <c r="AP242" s="29">
        <f>VLOOKUP(Table1[[#This Row],[SEG KEY]],'08Dec24_TY'!$A$1:$M$786,7,FALSE)</f>
        <v>54</v>
      </c>
      <c r="AQ242" s="29">
        <f>VLOOKUP(Table1[[#This Row],[SEG KEY LY]],'08Dec24_LY'!$A$1:$M$784,7,FALSE)</f>
        <v>51</v>
      </c>
      <c r="AR242" s="29">
        <f>VLOOKUP(Table1[[#This Row],[SEG KEY]],'01Dec24_TY'!$A$1:$M$786,7,FALSE)</f>
        <v>50</v>
      </c>
      <c r="AS242" s="29">
        <f>VLOOKUP(Table1[[#This Row],[SEG KEY LY]],'01Dec24_LY'!$A$1:$M$784,7,FALSE)</f>
        <v>40</v>
      </c>
      <c r="AT242" s="29">
        <f>VLOOKUP(Table1[[#This Row],[SEG KEY]],'24Nov24_TY'!$A$1:$M$786,7,FALSE)</f>
        <v>39</v>
      </c>
      <c r="AU242" s="29">
        <f>VLOOKUP(Table1[[#This Row],[SEG KEY LY]],'24Nov24_LY'!$A$1:$M$784,7,FALSE)</f>
        <v>35</v>
      </c>
      <c r="AV242" s="29">
        <f>VLOOKUP(Table1[[#This Row],[SEG KEY]],'17Nov24_TY'!$A$1:$M$786,7,FALSE)</f>
        <v>27</v>
      </c>
      <c r="AW242" s="29">
        <f>VLOOKUP(Table1[[#This Row],[SEG KEY LY]],'17Nov24_LY'!$A$1:$M$784,7,FALSE)</f>
        <v>29</v>
      </c>
      <c r="AX242" s="29">
        <f>VLOOKUP(Table1[[#This Row],[SEG KEY]],'10Nov24_TY   '!$A$1:$K$786,7,FALSE)</f>
        <v>24</v>
      </c>
      <c r="AY242" s="29">
        <f>VLOOKUP(Table1[[#This Row],[SEG KEY LY]],'10Nov24_LY   '!$A$1:$J$784,7,FALSE)</f>
        <v>27</v>
      </c>
      <c r="AZ242" s="29">
        <f>IFERROR(VLOOKUP(Table1[[#This Row],[SEG KEY]],'03Nov24_TY   '!$A$1:$J$786,7,FALSE),0)</f>
        <v>21</v>
      </c>
      <c r="BA242" s="29">
        <f>IFERROR(VLOOKUP(Table1[[#This Row],[SEG KEY LY]],'03Nov24_LY    '!$A$1:$J$784,7,FALSE),0)</f>
        <v>24</v>
      </c>
    </row>
    <row r="243" spans="1:53" x14ac:dyDescent="0.25">
      <c r="A243" s="53" t="str">
        <f>Table1[[#This Row],[FROM_CITY]]&amp;Table1[[#This Row],[TO_CITY]]&amp;Table1[[#This Row],[Month]]</f>
        <v>COKCMBMar-2025</v>
      </c>
      <c r="B243" s="56" t="str">
        <f>Table1[[#This Row],[FROM_CITY]]&amp;Table1[[#This Row],[TO_CITY]]&amp;Table1[[#This Row],[MonthM_LY]]</f>
        <v>COKCMBMar-2024</v>
      </c>
      <c r="C243" s="44" t="s">
        <v>200</v>
      </c>
      <c r="D243" s="2">
        <v>2025</v>
      </c>
      <c r="E243" s="2" t="s">
        <v>199</v>
      </c>
      <c r="F243" t="s">
        <v>21</v>
      </c>
      <c r="G243" s="2" t="s">
        <v>10</v>
      </c>
      <c r="H243" t="s">
        <v>15</v>
      </c>
      <c r="I243">
        <v>367</v>
      </c>
      <c r="J243">
        <v>29604.21000000001</v>
      </c>
      <c r="K243" s="29">
        <f>VLOOKUP(Table1[[#This Row],[SEG KEY]],'29Dec24_TY  '!$A$1:$M$786,11,FALSE)</f>
        <v>189739</v>
      </c>
      <c r="L243" s="29">
        <f>VLOOKUP(Table1[[#This Row],[SEG KEY LY]],'29Dec24_LY'!$A$1:$M$784,11,FALSE)</f>
        <v>146311</v>
      </c>
      <c r="M243" s="55">
        <f>VLOOKUP(Table1[[#This Row],[SEG KEY]],'29Dec24_TY  '!$A$1:$M$786,12,FALSE)</f>
        <v>0.15602596197935065</v>
      </c>
      <c r="N243" s="55">
        <f>VLOOKUP(Table1[[#This Row],[SEG KEY LY]],'29Dec24_LY'!$A$1:$M$784,12,FALSE)</f>
        <v>0.17601253494269056</v>
      </c>
      <c r="O243" s="29">
        <f>IFERROR(VLOOKUP(Table1[[#This Row],[SEG KEY LY]],'LY AVG FARE ACT'!$A$1:$G$5000,5,FALSE),0)</f>
        <v>3151</v>
      </c>
      <c r="P243" s="29">
        <f>IFERROR(VLOOKUP(Table1[[#This Row],[SEG KEY LY]],'LY AVG FARE ACT'!$A$1:$F$5000,6,FALSE),0)</f>
        <v>233682.62539656193</v>
      </c>
      <c r="Q243" s="29">
        <f>IFERROR(VLOOKUP(Table1[[#This Row],[SEG KEY LY]],'LY AVG FARE ACT'!$A$1:$G$5000,7,FALSE),0)</f>
        <v>74.161417136325582</v>
      </c>
      <c r="R243" s="47">
        <f>VLOOKUP(Table1[[#This Row],[SEG KEY]],'29Dec24_TY  '!$A$1:$M$786,13,FALSE)</f>
        <v>80.665422343324281</v>
      </c>
      <c r="S243" s="47">
        <f>VLOOKUP(Table1[[#This Row],[SEG KEY LY]],'29Dec24_LY'!$A$1:$M$784,13,FALSE)</f>
        <v>90.998480565371025</v>
      </c>
      <c r="T243" s="29">
        <f>VLOOKUP(Table1[[#This Row],[SEG KEY]],'22Dec24_TY '!$A$1:$M$786,13,FALSE)</f>
        <v>81.810270270270294</v>
      </c>
      <c r="U243" s="29">
        <f>VLOOKUP(Table1[[#This Row],[SEG KEY LY]],'22Dec24_LY '!$A$2:$M$784,13,FALSE)</f>
        <v>89.854080882352946</v>
      </c>
      <c r="V243" s="29">
        <f>VLOOKUP(Table1[[#This Row],[SEG KEY]],'15Dec24_TY'!$A$1:$M$786,13,FALSE)</f>
        <v>79.957366548042714</v>
      </c>
      <c r="W243" s="29">
        <f>VLOOKUP(Table1[[#This Row],[SEG KEY LY]],'15Dec24_LY'!$A$1:$M$784,13,FALSE)</f>
        <v>88.945843137254911</v>
      </c>
      <c r="X243" s="29">
        <f>VLOOKUP(Table1[[#This Row],[SEG KEY]],'08Dec24_TY'!$A$1:$M$786,13,FALSE)</f>
        <v>78.383833992094864</v>
      </c>
      <c r="Y243" s="29">
        <f>VLOOKUP(Table1[[#This Row],[SEG KEY LY]],'08Dec24_LY'!$A$1:$M$784,13,FALSE)</f>
        <v>86.972484472049672</v>
      </c>
      <c r="Z243" s="29">
        <f>VLOOKUP(Table1[[#This Row],[SEG KEY]],'01Dec24_TY'!$A$1:$M$786,13,FALSE)</f>
        <v>82.326757990867591</v>
      </c>
      <c r="AA243" s="29">
        <f>VLOOKUP(Table1[[#This Row],[SEG KEY LY]],'01Dec24_LY'!$A$1:$M$784,13,FALSE)</f>
        <v>87.629571428571396</v>
      </c>
      <c r="AB243" s="29">
        <f>VLOOKUP(Table1[[#This Row],[SEG KEY]],'24Nov24_TY'!$A$1:$M$786,13,FALSE)</f>
        <v>91.972500000000011</v>
      </c>
      <c r="AC243" s="29">
        <f>VLOOKUP(Table1[[#This Row],[SEG KEY LY]],'24Nov24_LY'!$A$1:$M$784,13,FALSE)</f>
        <v>87.713888888888846</v>
      </c>
      <c r="AD243" s="29">
        <f>VLOOKUP(Table1[[#This Row],[SEG KEY]],'17Nov24_TY'!$A$1:$M$786,13,FALSE)</f>
        <v>102.76816793893128</v>
      </c>
      <c r="AE243" s="29">
        <f>VLOOKUP(Table1[[#This Row],[SEG KEY LY]],'17Nov24_LY'!$A$1:$M$784,13,FALSE)</f>
        <v>92.723425925925937</v>
      </c>
      <c r="AF243" s="29">
        <f>VLOOKUP(Table1[[#This Row],[SEG KEY]],'10Nov24_TY   '!$A$1:$M$786,13,FALSE)</f>
        <v>113.24965217391303</v>
      </c>
      <c r="AG243" s="29">
        <f>VLOOKUP(Table1[[#This Row],[SEG KEY LY]],'10Nov24_LY   '!$A$1:$M$784,13,FALSE)</f>
        <v>91.160194174757294</v>
      </c>
      <c r="AH243" s="29">
        <f>IFERROR(VLOOKUP(Table1[[#This Row],[SEG KEY]],'03Nov24_TY   '!A371:M1156,13,FALSE),0)</f>
        <v>138.84308641975309</v>
      </c>
      <c r="AI243" s="29">
        <f>IFERROR(VLOOKUP(Table1[[#This Row],[SEG KEY LY]],'03Nov24_LY    '!$A$1:$M$784,13,FALSE),0)</f>
        <v>93.573092783505174</v>
      </c>
      <c r="AJ243" s="47">
        <f>VLOOKUP(Table1[[#This Row],[SEG KEY]],'29Dec24_TY  '!$A$1:$M$786,7,FALSE)</f>
        <v>367</v>
      </c>
      <c r="AK243" s="47">
        <f>VLOOKUP(Table1[[#This Row],[SEG KEY LY]],'29Dec24_LY'!$A$1:$M$784,7,FALSE)</f>
        <v>283</v>
      </c>
      <c r="AL243" s="29">
        <f>VLOOKUP(Table1[[#This Row],[SEG KEY]],'22Dec24_TY '!$A$1:$M$786,7,FALSE)</f>
        <v>333</v>
      </c>
      <c r="AM243" s="29">
        <f>VLOOKUP(Table1[[#This Row],[SEG KEY LY]],'22Dec24_LY '!$A$1:$M$486,7,FALSE)</f>
        <v>272</v>
      </c>
      <c r="AN243" s="29">
        <f>VLOOKUP(Table1[[#This Row],[SEG KEY]],'15Dec24_TY'!$A$1:$M$786,7,FALSE)</f>
        <v>281</v>
      </c>
      <c r="AO243" s="29">
        <f>VLOOKUP(Table1[[#This Row],[SEG KEY LY]],'15Dec24_LY'!$A$1:$M$784,7,FALSE)</f>
        <v>255</v>
      </c>
      <c r="AP243" s="29">
        <f>VLOOKUP(Table1[[#This Row],[SEG KEY]],'08Dec24_TY'!$A$1:$M$786,7,FALSE)</f>
        <v>253</v>
      </c>
      <c r="AQ243" s="29">
        <f>VLOOKUP(Table1[[#This Row],[SEG KEY LY]],'08Dec24_LY'!$A$1:$M$784,7,FALSE)</f>
        <v>161</v>
      </c>
      <c r="AR243" s="29">
        <f>VLOOKUP(Table1[[#This Row],[SEG KEY]],'01Dec24_TY'!$A$1:$M$786,7,FALSE)</f>
        <v>219</v>
      </c>
      <c r="AS243" s="29">
        <f>VLOOKUP(Table1[[#This Row],[SEG KEY LY]],'01Dec24_LY'!$A$1:$M$784,7,FALSE)</f>
        <v>140</v>
      </c>
      <c r="AT243" s="29">
        <f>VLOOKUP(Table1[[#This Row],[SEG KEY]],'24Nov24_TY'!$A$1:$M$786,7,FALSE)</f>
        <v>168</v>
      </c>
      <c r="AU243" s="29">
        <f>VLOOKUP(Table1[[#This Row],[SEG KEY LY]],'24Nov24_LY'!$A$1:$M$784,7,FALSE)</f>
        <v>126</v>
      </c>
      <c r="AV243" s="29">
        <f>VLOOKUP(Table1[[#This Row],[SEG KEY]],'17Nov24_TY'!$A$1:$M$786,7,FALSE)</f>
        <v>131</v>
      </c>
      <c r="AW243" s="29">
        <f>VLOOKUP(Table1[[#This Row],[SEG KEY LY]],'17Nov24_LY'!$A$1:$M$784,7,FALSE)</f>
        <v>108</v>
      </c>
      <c r="AX243" s="29">
        <f>VLOOKUP(Table1[[#This Row],[SEG KEY]],'10Nov24_TY   '!$A$1:$K$786,7,FALSE)</f>
        <v>115</v>
      </c>
      <c r="AY243" s="29">
        <f>VLOOKUP(Table1[[#This Row],[SEG KEY LY]],'10Nov24_LY   '!$A$1:$J$784,7,FALSE)</f>
        <v>103</v>
      </c>
      <c r="AZ243" s="29">
        <f>IFERROR(VLOOKUP(Table1[[#This Row],[SEG KEY]],'03Nov24_TY   '!$A$1:$J$786,7,FALSE),0)</f>
        <v>81</v>
      </c>
      <c r="BA243" s="29">
        <f>IFERROR(VLOOKUP(Table1[[#This Row],[SEG KEY LY]],'03Nov24_LY    '!$A$1:$J$784,7,FALSE),0)</f>
        <v>97</v>
      </c>
    </row>
    <row r="244" spans="1:53" x14ac:dyDescent="0.25">
      <c r="A244" s="53" t="str">
        <f>Table1[[#This Row],[FROM_CITY]]&amp;Table1[[#This Row],[TO_CITY]]&amp;Table1[[#This Row],[Month]]</f>
        <v>DACCMBMar-2025</v>
      </c>
      <c r="B244" s="56" t="str">
        <f>Table1[[#This Row],[FROM_CITY]]&amp;Table1[[#This Row],[TO_CITY]]&amp;Table1[[#This Row],[MonthM_LY]]</f>
        <v>DACCMBMar-2024</v>
      </c>
      <c r="C244" s="44" t="s">
        <v>200</v>
      </c>
      <c r="D244" s="2">
        <v>2025</v>
      </c>
      <c r="E244" s="2" t="s">
        <v>199</v>
      </c>
      <c r="F244" t="s">
        <v>22</v>
      </c>
      <c r="G244" s="2" t="s">
        <v>10</v>
      </c>
      <c r="H244" t="s">
        <v>15</v>
      </c>
      <c r="I244">
        <v>221</v>
      </c>
      <c r="J244">
        <v>20964.96</v>
      </c>
      <c r="K244" s="29">
        <f>VLOOKUP(Table1[[#This Row],[SEG KEY]],'29Dec24_TY  '!$A$1:$M$786,11,FALSE)</f>
        <v>478465</v>
      </c>
      <c r="L244" s="29">
        <f>VLOOKUP(Table1[[#This Row],[SEG KEY LY]],'29Dec24_LY'!$A$1:$M$784,11,FALSE)</f>
        <v>203510</v>
      </c>
      <c r="M244" s="55">
        <f>VLOOKUP(Table1[[#This Row],[SEG KEY]],'29Dec24_TY  '!$A$1:$M$786,12,FALSE)</f>
        <v>4.3817123509556598E-2</v>
      </c>
      <c r="N244" s="55">
        <f>VLOOKUP(Table1[[#This Row],[SEG KEY LY]],'29Dec24_LY'!$A$1:$M$784,12,FALSE)</f>
        <v>8.3314431723256865E-2</v>
      </c>
      <c r="O244" s="29">
        <f>IFERROR(VLOOKUP(Table1[[#This Row],[SEG KEY LY]],'LY AVG FARE ACT'!$A$1:$G$5000,5,FALSE),0)</f>
        <v>5355</v>
      </c>
      <c r="P244" s="29">
        <f>IFERROR(VLOOKUP(Table1[[#This Row],[SEG KEY LY]],'LY AVG FARE ACT'!$A$1:$F$5000,6,FALSE),0)</f>
        <v>1042358.6496502566</v>
      </c>
      <c r="Q244" s="29">
        <f>IFERROR(VLOOKUP(Table1[[#This Row],[SEG KEY LY]],'LY AVG FARE ACT'!$A$1:$G$5000,7,FALSE),0)</f>
        <v>194.65147519145782</v>
      </c>
      <c r="R244" s="47">
        <f>VLOOKUP(Table1[[#This Row],[SEG KEY]],'29Dec24_TY  '!$A$1:$M$786,13,FALSE)</f>
        <v>94.864072398190046</v>
      </c>
      <c r="S244" s="47">
        <f>VLOOKUP(Table1[[#This Row],[SEG KEY LY]],'29Dec24_LY'!$A$1:$M$784,13,FALSE)</f>
        <v>180.37574468085111</v>
      </c>
      <c r="T244" s="29">
        <f>VLOOKUP(Table1[[#This Row],[SEG KEY]],'22Dec24_TY '!$A$1:$M$786,13,FALSE)</f>
        <v>99.487619047619035</v>
      </c>
      <c r="U244" s="29">
        <f>VLOOKUP(Table1[[#This Row],[SEG KEY LY]],'22Dec24_LY '!$A$2:$M$784,13,FALSE)</f>
        <v>173.26550561797754</v>
      </c>
      <c r="V244" s="29">
        <f>VLOOKUP(Table1[[#This Row],[SEG KEY]],'15Dec24_TY'!$A$1:$M$786,13,FALSE)</f>
        <v>99.895238095238057</v>
      </c>
      <c r="W244" s="29">
        <f>VLOOKUP(Table1[[#This Row],[SEG KEY LY]],'15Dec24_LY'!$A$1:$M$784,13,FALSE)</f>
        <v>171.57304347826084</v>
      </c>
      <c r="X244" s="29">
        <f>VLOOKUP(Table1[[#This Row],[SEG KEY]],'08Dec24_TY'!$A$1:$M$786,13,FALSE)</f>
        <v>106.35879120879119</v>
      </c>
      <c r="Y244" s="29">
        <f>VLOOKUP(Table1[[#This Row],[SEG KEY LY]],'08Dec24_LY'!$A$1:$M$784,13,FALSE)</f>
        <v>171.46728813559318</v>
      </c>
      <c r="Z244" s="29">
        <f>VLOOKUP(Table1[[#This Row],[SEG KEY]],'01Dec24_TY'!$A$1:$M$786,13,FALSE)</f>
        <v>104.78061538461539</v>
      </c>
      <c r="AA244" s="29">
        <f>VLOOKUP(Table1[[#This Row],[SEG KEY LY]],'01Dec24_LY'!$A$1:$M$784,13,FALSE)</f>
        <v>176.71363636363637</v>
      </c>
      <c r="AB244" s="29">
        <f>VLOOKUP(Table1[[#This Row],[SEG KEY]],'24Nov24_TY'!$A$1:$M$786,13,FALSE)</f>
        <v>112.86488888888886</v>
      </c>
      <c r="AC244" s="29">
        <f>VLOOKUP(Table1[[#This Row],[SEG KEY LY]],'24Nov24_LY'!$A$1:$M$784,13,FALSE)</f>
        <v>197.70565217391302</v>
      </c>
      <c r="AD244" s="29">
        <f>VLOOKUP(Table1[[#This Row],[SEG KEY]],'17Nov24_TY'!$A$1:$M$786,13,FALSE)</f>
        <v>120.63351351351352</v>
      </c>
      <c r="AE244" s="29">
        <f>VLOOKUP(Table1[[#This Row],[SEG KEY LY]],'17Nov24_LY'!$A$1:$M$784,13,FALSE)</f>
        <v>187.23047619047617</v>
      </c>
      <c r="AF244" s="29">
        <f>VLOOKUP(Table1[[#This Row],[SEG KEY]],'10Nov24_TY   '!$A$1:$M$786,13,FALSE)</f>
        <v>140.16590909090908</v>
      </c>
      <c r="AG244" s="29">
        <f>VLOOKUP(Table1[[#This Row],[SEG KEY LY]],'10Nov24_LY   '!$A$1:$M$784,13,FALSE)</f>
        <v>193.09894736842102</v>
      </c>
      <c r="AH244" s="29">
        <f>IFERROR(VLOOKUP(Table1[[#This Row],[SEG KEY]],'03Nov24_TY   '!A372:M1157,13,FALSE),0)</f>
        <v>142.70333333333335</v>
      </c>
      <c r="AI244" s="29">
        <f>IFERROR(VLOOKUP(Table1[[#This Row],[SEG KEY LY]],'03Nov24_LY    '!$A$1:$M$784,13,FALSE),0)</f>
        <v>201.87529411764703</v>
      </c>
      <c r="AJ244" s="47">
        <f>VLOOKUP(Table1[[#This Row],[SEG KEY]],'29Dec24_TY  '!$A$1:$M$786,7,FALSE)</f>
        <v>221</v>
      </c>
      <c r="AK244" s="47">
        <f>VLOOKUP(Table1[[#This Row],[SEG KEY LY]],'29Dec24_LY'!$A$1:$M$784,7,FALSE)</f>
        <v>94</v>
      </c>
      <c r="AL244" s="29">
        <f>VLOOKUP(Table1[[#This Row],[SEG KEY]],'22Dec24_TY '!$A$1:$M$786,7,FALSE)</f>
        <v>168</v>
      </c>
      <c r="AM244" s="29">
        <f>VLOOKUP(Table1[[#This Row],[SEG KEY LY]],'22Dec24_LY '!$A$1:$M$486,7,FALSE)</f>
        <v>89</v>
      </c>
      <c r="AN244" s="29">
        <f>VLOOKUP(Table1[[#This Row],[SEG KEY]],'15Dec24_TY'!$A$1:$M$786,7,FALSE)</f>
        <v>147</v>
      </c>
      <c r="AO244" s="29">
        <f>VLOOKUP(Table1[[#This Row],[SEG KEY LY]],'15Dec24_LY'!$A$1:$M$784,7,FALSE)</f>
        <v>69</v>
      </c>
      <c r="AP244" s="29">
        <f>VLOOKUP(Table1[[#This Row],[SEG KEY]],'08Dec24_TY'!$A$1:$M$786,7,FALSE)</f>
        <v>91</v>
      </c>
      <c r="AQ244" s="29">
        <f>VLOOKUP(Table1[[#This Row],[SEG KEY LY]],'08Dec24_LY'!$A$1:$M$784,7,FALSE)</f>
        <v>59</v>
      </c>
      <c r="AR244" s="29">
        <f>VLOOKUP(Table1[[#This Row],[SEG KEY]],'01Dec24_TY'!$A$1:$M$786,7,FALSE)</f>
        <v>65</v>
      </c>
      <c r="AS244" s="29">
        <f>VLOOKUP(Table1[[#This Row],[SEG KEY LY]],'01Dec24_LY'!$A$1:$M$784,7,FALSE)</f>
        <v>44</v>
      </c>
      <c r="AT244" s="29">
        <f>VLOOKUP(Table1[[#This Row],[SEG KEY]],'24Nov24_TY'!$A$1:$M$786,7,FALSE)</f>
        <v>45</v>
      </c>
      <c r="AU244" s="29">
        <f>VLOOKUP(Table1[[#This Row],[SEG KEY LY]],'24Nov24_LY'!$A$1:$M$784,7,FALSE)</f>
        <v>23</v>
      </c>
      <c r="AV244" s="29">
        <f>VLOOKUP(Table1[[#This Row],[SEG KEY]],'17Nov24_TY'!$A$1:$M$786,7,FALSE)</f>
        <v>37</v>
      </c>
      <c r="AW244" s="29">
        <f>VLOOKUP(Table1[[#This Row],[SEG KEY LY]],'17Nov24_LY'!$A$1:$M$784,7,FALSE)</f>
        <v>21</v>
      </c>
      <c r="AX244" s="29">
        <f>VLOOKUP(Table1[[#This Row],[SEG KEY]],'10Nov24_TY   '!$A$1:$K$786,7,FALSE)</f>
        <v>22</v>
      </c>
      <c r="AY244" s="29">
        <f>VLOOKUP(Table1[[#This Row],[SEG KEY LY]],'10Nov24_LY   '!$A$1:$J$784,7,FALSE)</f>
        <v>19</v>
      </c>
      <c r="AZ244" s="29">
        <f>IFERROR(VLOOKUP(Table1[[#This Row],[SEG KEY]],'03Nov24_TY   '!$A$1:$J$786,7,FALSE),0)</f>
        <v>15</v>
      </c>
      <c r="BA244" s="29">
        <f>IFERROR(VLOOKUP(Table1[[#This Row],[SEG KEY LY]],'03Nov24_LY    '!$A$1:$J$784,7,FALSE),0)</f>
        <v>17</v>
      </c>
    </row>
    <row r="245" spans="1:53" x14ac:dyDescent="0.25">
      <c r="A245" s="53" t="str">
        <f>Table1[[#This Row],[FROM_CITY]]&amp;Table1[[#This Row],[TO_CITY]]&amp;Table1[[#This Row],[Month]]</f>
        <v>DELCMBMar-2025</v>
      </c>
      <c r="B245" s="56" t="str">
        <f>Table1[[#This Row],[FROM_CITY]]&amp;Table1[[#This Row],[TO_CITY]]&amp;Table1[[#This Row],[MonthM_LY]]</f>
        <v>DELCMBMar-2024</v>
      </c>
      <c r="C245" s="44" t="s">
        <v>200</v>
      </c>
      <c r="D245" s="2">
        <v>2025</v>
      </c>
      <c r="E245" s="2" t="s">
        <v>199</v>
      </c>
      <c r="F245" t="s">
        <v>23</v>
      </c>
      <c r="G245" s="2" t="s">
        <v>10</v>
      </c>
      <c r="H245" t="s">
        <v>15</v>
      </c>
      <c r="I245">
        <v>535</v>
      </c>
      <c r="J245">
        <v>81171.11</v>
      </c>
      <c r="K245" s="29">
        <f>VLOOKUP(Table1[[#This Row],[SEG KEY]],'29Dec24_TY  '!$A$1:$M$786,11,FALSE)</f>
        <v>1297375</v>
      </c>
      <c r="L245" s="29">
        <f>VLOOKUP(Table1[[#This Row],[SEG KEY LY]],'29Dec24_LY'!$A$1:$M$784,11,FALSE)</f>
        <v>2141275</v>
      </c>
      <c r="M245" s="55">
        <f>VLOOKUP(Table1[[#This Row],[SEG KEY]],'29Dec24_TY  '!$A$1:$M$786,12,FALSE)</f>
        <v>6.2565649869929671E-2</v>
      </c>
      <c r="N245" s="55">
        <f>VLOOKUP(Table1[[#This Row],[SEG KEY LY]],'29Dec24_LY'!$A$1:$M$784,12,FALSE)</f>
        <v>5.0285031114639653E-2</v>
      </c>
      <c r="O245" s="29">
        <f>IFERROR(VLOOKUP(Table1[[#This Row],[SEG KEY LY]],'LY AVG FARE ACT'!$A$1:$G$5000,5,FALSE),0)</f>
        <v>7749</v>
      </c>
      <c r="P245" s="29">
        <f>IFERROR(VLOOKUP(Table1[[#This Row],[SEG KEY LY]],'LY AVG FARE ACT'!$A$1:$F$5000,6,FALSE),0)</f>
        <v>1397428.522161592</v>
      </c>
      <c r="Q245" s="29">
        <f>IFERROR(VLOOKUP(Table1[[#This Row],[SEG KEY LY]],'LY AVG FARE ACT'!$A$1:$G$5000,7,FALSE),0)</f>
        <v>180.3366269404558</v>
      </c>
      <c r="R245" s="47">
        <f>VLOOKUP(Table1[[#This Row],[SEG KEY]],'29Dec24_TY  '!$A$1:$M$786,13,FALSE)</f>
        <v>151.72170093457945</v>
      </c>
      <c r="S245" s="47">
        <f>VLOOKUP(Table1[[#This Row],[SEG KEY LY]],'29Dec24_LY'!$A$1:$M$784,13,FALSE)</f>
        <v>121.94120045300114</v>
      </c>
      <c r="T245" s="29">
        <f>VLOOKUP(Table1[[#This Row],[SEG KEY]],'22Dec24_TY '!$A$1:$M$786,13,FALSE)</f>
        <v>154.00904555314531</v>
      </c>
      <c r="U245" s="29">
        <f>VLOOKUP(Table1[[#This Row],[SEG KEY LY]],'22Dec24_LY '!$A$2:$M$784,13,FALSE)</f>
        <v>120.97299155609173</v>
      </c>
      <c r="V245" s="29">
        <f>VLOOKUP(Table1[[#This Row],[SEG KEY]],'15Dec24_TY'!$A$1:$M$786,13,FALSE)</f>
        <v>157.83436144578314</v>
      </c>
      <c r="W245" s="29">
        <f>VLOOKUP(Table1[[#This Row],[SEG KEY LY]],'15Dec24_LY'!$A$1:$M$784,13,FALSE)</f>
        <v>119.07360406091371</v>
      </c>
      <c r="X245" s="29">
        <f>VLOOKUP(Table1[[#This Row],[SEG KEY]],'08Dec24_TY'!$A$1:$M$786,13,FALSE)</f>
        <v>162.79662162162165</v>
      </c>
      <c r="Y245" s="29">
        <f>VLOOKUP(Table1[[#This Row],[SEG KEY LY]],'08Dec24_LY'!$A$1:$M$784,13,FALSE)</f>
        <v>117.15153342070776</v>
      </c>
      <c r="Z245" s="29">
        <f>VLOOKUP(Table1[[#This Row],[SEG KEY]],'01Dec24_TY'!$A$1:$M$786,13,FALSE)</f>
        <v>161.98853521126765</v>
      </c>
      <c r="AA245" s="29">
        <f>VLOOKUP(Table1[[#This Row],[SEG KEY LY]],'01Dec24_LY'!$A$1:$M$784,13,FALSE)</f>
        <v>115.55997222222226</v>
      </c>
      <c r="AB245" s="29">
        <f>VLOOKUP(Table1[[#This Row],[SEG KEY]],'24Nov24_TY'!$A$1:$M$786,13,FALSE)</f>
        <v>160.99410714285716</v>
      </c>
      <c r="AC245" s="29">
        <f>VLOOKUP(Table1[[#This Row],[SEG KEY LY]],'24Nov24_LY'!$A$1:$M$784,13,FALSE)</f>
        <v>113.05763157894744</v>
      </c>
      <c r="AD245" s="29">
        <f>VLOOKUP(Table1[[#This Row],[SEG KEY]],'17Nov24_TY'!$A$1:$M$786,13,FALSE)</f>
        <v>159.28950920245398</v>
      </c>
      <c r="AE245" s="29">
        <f>VLOOKUP(Table1[[#This Row],[SEG KEY LY]],'17Nov24_LY'!$A$1:$M$784,13,FALSE)</f>
        <v>110.86641233766235</v>
      </c>
      <c r="AF245" s="29">
        <f>VLOOKUP(Table1[[#This Row],[SEG KEY]],'10Nov24_TY   '!$A$1:$M$786,13,FALSE)</f>
        <v>157.88135483870968</v>
      </c>
      <c r="AG245" s="29">
        <f>VLOOKUP(Table1[[#This Row],[SEG KEY LY]],'10Nov24_LY   '!$A$1:$M$784,13,FALSE)</f>
        <v>110.20766323024048</v>
      </c>
      <c r="AH245" s="29">
        <f>IFERROR(VLOOKUP(Table1[[#This Row],[SEG KEY]],'03Nov24_TY   '!A373:M1158,13,FALSE),0)</f>
        <v>154.66110738255034</v>
      </c>
      <c r="AI245" s="29">
        <f>IFERROR(VLOOKUP(Table1[[#This Row],[SEG KEY LY]],'03Nov24_LY    '!$A$1:$M$784,13,FALSE),0)</f>
        <v>110.42679513184575</v>
      </c>
      <c r="AJ245" s="47">
        <f>VLOOKUP(Table1[[#This Row],[SEG KEY]],'29Dec24_TY  '!$A$1:$M$786,7,FALSE)</f>
        <v>535</v>
      </c>
      <c r="AK245" s="47">
        <f>VLOOKUP(Table1[[#This Row],[SEG KEY LY]],'29Dec24_LY'!$A$1:$M$784,7,FALSE)</f>
        <v>883</v>
      </c>
      <c r="AL245" s="29">
        <f>VLOOKUP(Table1[[#This Row],[SEG KEY]],'22Dec24_TY '!$A$1:$M$786,7,FALSE)</f>
        <v>461</v>
      </c>
      <c r="AM245" s="29">
        <f>VLOOKUP(Table1[[#This Row],[SEG KEY LY]],'22Dec24_LY '!$A$1:$M$486,7,FALSE)</f>
        <v>829</v>
      </c>
      <c r="AN245" s="29">
        <f>VLOOKUP(Table1[[#This Row],[SEG KEY]],'15Dec24_TY'!$A$1:$M$786,7,FALSE)</f>
        <v>415</v>
      </c>
      <c r="AO245" s="29">
        <f>VLOOKUP(Table1[[#This Row],[SEG KEY LY]],'15Dec24_LY'!$A$1:$M$784,7,FALSE)</f>
        <v>788</v>
      </c>
      <c r="AP245" s="29">
        <f>VLOOKUP(Table1[[#This Row],[SEG KEY]],'08Dec24_TY'!$A$1:$M$786,7,FALSE)</f>
        <v>370</v>
      </c>
      <c r="AQ245" s="29">
        <f>VLOOKUP(Table1[[#This Row],[SEG KEY LY]],'08Dec24_LY'!$A$1:$M$784,7,FALSE)</f>
        <v>763</v>
      </c>
      <c r="AR245" s="29">
        <f>VLOOKUP(Table1[[#This Row],[SEG KEY]],'01Dec24_TY'!$A$1:$M$786,7,FALSE)</f>
        <v>355</v>
      </c>
      <c r="AS245" s="29">
        <f>VLOOKUP(Table1[[#This Row],[SEG KEY LY]],'01Dec24_LY'!$A$1:$M$784,7,FALSE)</f>
        <v>720</v>
      </c>
      <c r="AT245" s="29">
        <f>VLOOKUP(Table1[[#This Row],[SEG KEY]],'24Nov24_TY'!$A$1:$M$786,7,FALSE)</f>
        <v>336</v>
      </c>
      <c r="AU245" s="29">
        <f>VLOOKUP(Table1[[#This Row],[SEG KEY LY]],'24Nov24_LY'!$A$1:$M$784,7,FALSE)</f>
        <v>646</v>
      </c>
      <c r="AV245" s="29">
        <f>VLOOKUP(Table1[[#This Row],[SEG KEY]],'17Nov24_TY'!$A$1:$M$786,7,FALSE)</f>
        <v>326</v>
      </c>
      <c r="AW245" s="29">
        <f>VLOOKUP(Table1[[#This Row],[SEG KEY LY]],'17Nov24_LY'!$A$1:$M$784,7,FALSE)</f>
        <v>616</v>
      </c>
      <c r="AX245" s="29">
        <f>VLOOKUP(Table1[[#This Row],[SEG KEY]],'10Nov24_TY   '!$A$1:$K$786,7,FALSE)</f>
        <v>310</v>
      </c>
      <c r="AY245" s="29">
        <f>VLOOKUP(Table1[[#This Row],[SEG KEY LY]],'10Nov24_LY   '!$A$1:$J$784,7,FALSE)</f>
        <v>582</v>
      </c>
      <c r="AZ245" s="29">
        <f>IFERROR(VLOOKUP(Table1[[#This Row],[SEG KEY]],'03Nov24_TY   '!$A$1:$J$786,7,FALSE),0)</f>
        <v>298</v>
      </c>
      <c r="BA245" s="29">
        <f>IFERROR(VLOOKUP(Table1[[#This Row],[SEG KEY LY]],'03Nov24_LY    '!$A$1:$J$784,7,FALSE),0)</f>
        <v>493</v>
      </c>
    </row>
    <row r="246" spans="1:53" x14ac:dyDescent="0.25">
      <c r="A246" s="53" t="str">
        <f>Table1[[#This Row],[FROM_CITY]]&amp;Table1[[#This Row],[TO_CITY]]&amp;Table1[[#This Row],[Month]]</f>
        <v>DMMCMBMar-2025</v>
      </c>
      <c r="B246" s="56" t="str">
        <f>Table1[[#This Row],[FROM_CITY]]&amp;Table1[[#This Row],[TO_CITY]]&amp;Table1[[#This Row],[MonthM_LY]]</f>
        <v>DMMCMBMar-2024</v>
      </c>
      <c r="C246" s="44" t="s">
        <v>200</v>
      </c>
      <c r="D246" s="2">
        <v>2025</v>
      </c>
      <c r="E246" s="2" t="s">
        <v>199</v>
      </c>
      <c r="F246" t="s">
        <v>24</v>
      </c>
      <c r="G246" s="2" t="s">
        <v>10</v>
      </c>
      <c r="H246" t="s">
        <v>11</v>
      </c>
      <c r="I246">
        <v>113</v>
      </c>
      <c r="J246">
        <v>24976.049999999992</v>
      </c>
      <c r="K246" s="29">
        <f>VLOOKUP(Table1[[#This Row],[SEG KEY]],'29Dec24_TY  '!$A$1:$M$786,11,FALSE)</f>
        <v>435389</v>
      </c>
      <c r="L246" s="29">
        <f>VLOOKUP(Table1[[#This Row],[SEG KEY LY]],'29Dec24_LY'!$A$1:$M$784,11,FALSE)</f>
        <v>277416</v>
      </c>
      <c r="M246" s="55">
        <f>VLOOKUP(Table1[[#This Row],[SEG KEY]],'29Dec24_TY  '!$A$1:$M$786,12,FALSE)</f>
        <v>5.7364908162585625E-2</v>
      </c>
      <c r="N246" s="55">
        <f>VLOOKUP(Table1[[#This Row],[SEG KEY LY]],'29Dec24_LY'!$A$1:$M$784,12,FALSE)</f>
        <v>6.2236857282925294E-2</v>
      </c>
      <c r="O246" s="29">
        <f>IFERROR(VLOOKUP(Table1[[#This Row],[SEG KEY LY]],'LY AVG FARE ACT'!$A$1:$G$5000,5,FALSE),0)</f>
        <v>2391</v>
      </c>
      <c r="P246" s="29">
        <f>IFERROR(VLOOKUP(Table1[[#This Row],[SEG KEY LY]],'LY AVG FARE ACT'!$A$1:$F$5000,6,FALSE),0)</f>
        <v>400667.57985188049</v>
      </c>
      <c r="Q246" s="29">
        <f>IFERROR(VLOOKUP(Table1[[#This Row],[SEG KEY LY]],'LY AVG FARE ACT'!$A$1:$G$5000,7,FALSE),0)</f>
        <v>167.57322453027206</v>
      </c>
      <c r="R246" s="47">
        <f>VLOOKUP(Table1[[#This Row],[SEG KEY]],'29Dec24_TY  '!$A$1:$M$786,13,FALSE)</f>
        <v>221.0269911504424</v>
      </c>
      <c r="S246" s="47">
        <f>VLOOKUP(Table1[[#This Row],[SEG KEY LY]],'29Dec24_LY'!$A$1:$M$784,13,FALSE)</f>
        <v>239.79861111111117</v>
      </c>
      <c r="T246" s="29">
        <f>VLOOKUP(Table1[[#This Row],[SEG KEY]],'22Dec24_TY '!$A$1:$M$786,13,FALSE)</f>
        <v>227.80478723404249</v>
      </c>
      <c r="U246" s="29">
        <f>VLOOKUP(Table1[[#This Row],[SEG KEY LY]],'22Dec24_LY '!$A$2:$M$784,13,FALSE)</f>
        <v>241.9429310344828</v>
      </c>
      <c r="V246" s="29">
        <f>VLOOKUP(Table1[[#This Row],[SEG KEY]],'15Dec24_TY'!$A$1:$M$786,13,FALSE)</f>
        <v>233.42553846153842</v>
      </c>
      <c r="W246" s="29">
        <f>VLOOKUP(Table1[[#This Row],[SEG KEY LY]],'15Dec24_LY'!$A$1:$M$784,13,FALSE)</f>
        <v>251.29857142857145</v>
      </c>
      <c r="X246" s="29">
        <f>VLOOKUP(Table1[[#This Row],[SEG KEY]],'08Dec24_TY'!$A$1:$M$786,13,FALSE)</f>
        <v>277.17073170731703</v>
      </c>
      <c r="Y246" s="29">
        <f>VLOOKUP(Table1[[#This Row],[SEG KEY LY]],'08Dec24_LY'!$A$1:$M$784,13,FALSE)</f>
        <v>265.1658333333333</v>
      </c>
      <c r="Z246" s="29">
        <f>VLOOKUP(Table1[[#This Row],[SEG KEY]],'01Dec24_TY'!$A$1:$M$786,13,FALSE)</f>
        <v>299.70607142857136</v>
      </c>
      <c r="AA246" s="29">
        <f>VLOOKUP(Table1[[#This Row],[SEG KEY LY]],'01Dec24_LY'!$A$1:$M$784,13,FALSE)</f>
        <v>290.42249999999996</v>
      </c>
      <c r="AB246" s="29">
        <f>VLOOKUP(Table1[[#This Row],[SEG KEY]],'24Nov24_TY'!$A$1:$M$786,13,FALSE)</f>
        <v>336.0784210526316</v>
      </c>
      <c r="AC246" s="29">
        <f>VLOOKUP(Table1[[#This Row],[SEG KEY LY]],'24Nov24_LY'!$A$1:$M$784,13,FALSE)</f>
        <v>302.3388888888889</v>
      </c>
      <c r="AD246" s="29">
        <f>VLOOKUP(Table1[[#This Row],[SEG KEY]],'17Nov24_TY'!$A$1:$M$786,13,FALSE)</f>
        <v>316.74142857142857</v>
      </c>
      <c r="AE246" s="29">
        <f>VLOOKUP(Table1[[#This Row],[SEG KEY LY]],'17Nov24_LY'!$A$1:$M$784,13,FALSE)</f>
        <v>258.21857142857141</v>
      </c>
      <c r="AF246" s="29">
        <f>VLOOKUP(Table1[[#This Row],[SEG KEY]],'10Nov24_TY   '!$A$1:$M$786,13,FALSE)</f>
        <v>316.74142857142857</v>
      </c>
      <c r="AG246" s="29">
        <f>VLOOKUP(Table1[[#This Row],[SEG KEY LY]],'10Nov24_LY   '!$A$1:$M$784,13,FALSE)</f>
        <v>258.21857142857141</v>
      </c>
      <c r="AH246" s="29">
        <f>IFERROR(VLOOKUP(Table1[[#This Row],[SEG KEY]],'03Nov24_TY   '!A374:M1159,13,FALSE),0)</f>
        <v>301.3814285714285</v>
      </c>
      <c r="AI246" s="29">
        <f>IFERROR(VLOOKUP(Table1[[#This Row],[SEG KEY LY]],'03Nov24_LY    '!$A$1:$M$784,13,FALSE),0)</f>
        <v>242.52333333333334</v>
      </c>
      <c r="AJ246" s="47">
        <f>VLOOKUP(Table1[[#This Row],[SEG KEY]],'29Dec24_TY  '!$A$1:$M$786,7,FALSE)</f>
        <v>113</v>
      </c>
      <c r="AK246" s="47">
        <f>VLOOKUP(Table1[[#This Row],[SEG KEY LY]],'29Dec24_LY'!$A$1:$M$784,7,FALSE)</f>
        <v>72</v>
      </c>
      <c r="AL246" s="29">
        <f>VLOOKUP(Table1[[#This Row],[SEG KEY]],'22Dec24_TY '!$A$1:$M$786,7,FALSE)</f>
        <v>94</v>
      </c>
      <c r="AM246" s="29">
        <f>VLOOKUP(Table1[[#This Row],[SEG KEY LY]],'22Dec24_LY '!$A$1:$M$486,7,FALSE)</f>
        <v>58</v>
      </c>
      <c r="AN246" s="29">
        <f>VLOOKUP(Table1[[#This Row],[SEG KEY]],'15Dec24_TY'!$A$1:$M$786,7,FALSE)</f>
        <v>65</v>
      </c>
      <c r="AO246" s="29">
        <f>VLOOKUP(Table1[[#This Row],[SEG KEY LY]],'15Dec24_LY'!$A$1:$M$784,7,FALSE)</f>
        <v>35</v>
      </c>
      <c r="AP246" s="29">
        <f>VLOOKUP(Table1[[#This Row],[SEG KEY]],'08Dec24_TY'!$A$1:$M$786,7,FALSE)</f>
        <v>41</v>
      </c>
      <c r="AQ246" s="29">
        <f>VLOOKUP(Table1[[#This Row],[SEG KEY LY]],'08Dec24_LY'!$A$1:$M$784,7,FALSE)</f>
        <v>24</v>
      </c>
      <c r="AR246" s="29">
        <f>VLOOKUP(Table1[[#This Row],[SEG KEY]],'01Dec24_TY'!$A$1:$M$786,7,FALSE)</f>
        <v>28</v>
      </c>
      <c r="AS246" s="29">
        <f>VLOOKUP(Table1[[#This Row],[SEG KEY LY]],'01Dec24_LY'!$A$1:$M$784,7,FALSE)</f>
        <v>12</v>
      </c>
      <c r="AT246" s="29">
        <f>VLOOKUP(Table1[[#This Row],[SEG KEY]],'24Nov24_TY'!$A$1:$M$786,7,FALSE)</f>
        <v>19</v>
      </c>
      <c r="AU246" s="29">
        <f>VLOOKUP(Table1[[#This Row],[SEG KEY LY]],'24Nov24_LY'!$A$1:$M$784,7,FALSE)</f>
        <v>9</v>
      </c>
      <c r="AV246" s="29">
        <f>VLOOKUP(Table1[[#This Row],[SEG KEY]],'17Nov24_TY'!$A$1:$M$786,7,FALSE)</f>
        <v>14</v>
      </c>
      <c r="AW246" s="29">
        <f>VLOOKUP(Table1[[#This Row],[SEG KEY LY]],'17Nov24_LY'!$A$1:$M$784,7,FALSE)</f>
        <v>7</v>
      </c>
      <c r="AX246" s="29">
        <f>VLOOKUP(Table1[[#This Row],[SEG KEY]],'10Nov24_TY   '!$A$1:$K$786,7,FALSE)</f>
        <v>14</v>
      </c>
      <c r="AY246" s="29">
        <f>VLOOKUP(Table1[[#This Row],[SEG KEY LY]],'10Nov24_LY   '!$A$1:$J$784,7,FALSE)</f>
        <v>7</v>
      </c>
      <c r="AZ246" s="29">
        <f>IFERROR(VLOOKUP(Table1[[#This Row],[SEG KEY]],'03Nov24_TY   '!$A$1:$J$786,7,FALSE),0)</f>
        <v>7</v>
      </c>
      <c r="BA246" s="29">
        <f>IFERROR(VLOOKUP(Table1[[#This Row],[SEG KEY LY]],'03Nov24_LY    '!$A$1:$J$784,7,FALSE),0)</f>
        <v>6</v>
      </c>
    </row>
    <row r="247" spans="1:53" x14ac:dyDescent="0.25">
      <c r="A247" s="53" t="str">
        <f>Table1[[#This Row],[FROM_CITY]]&amp;Table1[[#This Row],[TO_CITY]]&amp;Table1[[#This Row],[Month]]</f>
        <v>DOHCMBMar-2025</v>
      </c>
      <c r="B247" s="56" t="str">
        <f>Table1[[#This Row],[FROM_CITY]]&amp;Table1[[#This Row],[TO_CITY]]&amp;Table1[[#This Row],[MonthM_LY]]</f>
        <v>DOHCMBMar-2024</v>
      </c>
      <c r="C247" s="44" t="s">
        <v>200</v>
      </c>
      <c r="D247" s="2">
        <v>2025</v>
      </c>
      <c r="E247" s="2" t="s">
        <v>199</v>
      </c>
      <c r="F247" t="s">
        <v>25</v>
      </c>
      <c r="G247" s="2" t="s">
        <v>10</v>
      </c>
      <c r="H247" t="s">
        <v>11</v>
      </c>
      <c r="I247">
        <v>94</v>
      </c>
      <c r="J247">
        <v>25560.439999999991</v>
      </c>
      <c r="K247" s="29">
        <f>VLOOKUP(Table1[[#This Row],[SEG KEY]],'29Dec24_TY  '!$A$1:$M$786,11,FALSE)</f>
        <v>341502</v>
      </c>
      <c r="L247" s="29">
        <f>VLOOKUP(Table1[[#This Row],[SEG KEY LY]],'29Dec24_LY'!$A$1:$M$784,11,FALSE)</f>
        <v>766563</v>
      </c>
      <c r="M247" s="55">
        <f>VLOOKUP(Table1[[#This Row],[SEG KEY]],'29Dec24_TY  '!$A$1:$M$786,12,FALSE)</f>
        <v>7.4847116561542804E-2</v>
      </c>
      <c r="N247" s="55">
        <f>VLOOKUP(Table1[[#This Row],[SEG KEY LY]],'29Dec24_LY'!$A$1:$M$784,12,FALSE)</f>
        <v>7.2872484061975357E-2</v>
      </c>
      <c r="O247" s="29">
        <f>IFERROR(VLOOKUP(Table1[[#This Row],[SEG KEY LY]],'LY AVG FARE ACT'!$A$1:$G$5000,5,FALSE),0)</f>
        <v>2309</v>
      </c>
      <c r="P247" s="29">
        <f>IFERROR(VLOOKUP(Table1[[#This Row],[SEG KEY LY]],'LY AVG FARE ACT'!$A$1:$F$5000,6,FALSE),0)</f>
        <v>465110.28133171331</v>
      </c>
      <c r="Q247" s="29">
        <f>IFERROR(VLOOKUP(Table1[[#This Row],[SEG KEY LY]],'LY AVG FARE ACT'!$A$1:$G$5000,7,FALSE),0)</f>
        <v>201.43364284612963</v>
      </c>
      <c r="R247" s="47">
        <f>VLOOKUP(Table1[[#This Row],[SEG KEY]],'29Dec24_TY  '!$A$1:$M$786,13,FALSE)</f>
        <v>271.91957446808499</v>
      </c>
      <c r="S247" s="47">
        <f>VLOOKUP(Table1[[#This Row],[SEG KEY LY]],'29Dec24_LY'!$A$1:$M$784,13,FALSE)</f>
        <v>264.74573459715646</v>
      </c>
      <c r="T247" s="29">
        <f>VLOOKUP(Table1[[#This Row],[SEG KEY]],'22Dec24_TY '!$A$1:$M$786,13,FALSE)</f>
        <v>274.73887500000001</v>
      </c>
      <c r="U247" s="29">
        <f>VLOOKUP(Table1[[#This Row],[SEG KEY LY]],'22Dec24_LY '!$A$2:$M$784,13,FALSE)</f>
        <v>262.05422222222217</v>
      </c>
      <c r="V247" s="29">
        <f>VLOOKUP(Table1[[#This Row],[SEG KEY]],'15Dec24_TY'!$A$1:$M$786,13,FALSE)</f>
        <v>274.39134328358199</v>
      </c>
      <c r="W247" s="29">
        <f>VLOOKUP(Table1[[#This Row],[SEG KEY LY]],'15Dec24_LY'!$A$1:$M$784,13,FALSE)</f>
        <v>262.33578616352202</v>
      </c>
      <c r="X247" s="29">
        <f>VLOOKUP(Table1[[#This Row],[SEG KEY]],'08Dec24_TY'!$A$1:$M$786,13,FALSE)</f>
        <v>280.33224137931029</v>
      </c>
      <c r="Y247" s="29">
        <f>VLOOKUP(Table1[[#This Row],[SEG KEY LY]],'08Dec24_LY'!$A$1:$M$784,13,FALSE)</f>
        <v>261.91416058394162</v>
      </c>
      <c r="Z247" s="29">
        <f>VLOOKUP(Table1[[#This Row],[SEG KEY]],'01Dec24_TY'!$A$1:$M$786,13,FALSE)</f>
        <v>322.26810810810804</v>
      </c>
      <c r="AA247" s="29">
        <f>VLOOKUP(Table1[[#This Row],[SEG KEY LY]],'01Dec24_LY'!$A$1:$M$784,13,FALSE)</f>
        <v>263.97299145299144</v>
      </c>
      <c r="AB247" s="29">
        <f>VLOOKUP(Table1[[#This Row],[SEG KEY]],'24Nov24_TY'!$A$1:$M$786,13,FALSE)</f>
        <v>355.65703703703701</v>
      </c>
      <c r="AC247" s="29">
        <f>VLOOKUP(Table1[[#This Row],[SEG KEY LY]],'24Nov24_LY'!$A$1:$M$784,13,FALSE)</f>
        <v>259.45920634920634</v>
      </c>
      <c r="AD247" s="29">
        <f>VLOOKUP(Table1[[#This Row],[SEG KEY]],'17Nov24_TY'!$A$1:$M$786,13,FALSE)</f>
        <v>363.84479999999996</v>
      </c>
      <c r="AE247" s="29">
        <f>VLOOKUP(Table1[[#This Row],[SEG KEY LY]],'17Nov24_LY'!$A$1:$M$784,13,FALSE)</f>
        <v>244.98394736842098</v>
      </c>
      <c r="AF247" s="29">
        <f>VLOOKUP(Table1[[#This Row],[SEG KEY]],'10Nov24_TY   '!$A$1:$M$786,13,FALSE)</f>
        <v>398.50285714285712</v>
      </c>
      <c r="AG247" s="29">
        <f>VLOOKUP(Table1[[#This Row],[SEG KEY LY]],'10Nov24_LY   '!$A$1:$M$784,13,FALSE)</f>
        <v>232.14588235294116</v>
      </c>
      <c r="AH247" s="29">
        <f>IFERROR(VLOOKUP(Table1[[#This Row],[SEG KEY]],'03Nov24_TY   '!A375:M1160,13,FALSE),0)</f>
        <v>374.10611111111109</v>
      </c>
      <c r="AI247" s="29">
        <f>IFERROR(VLOOKUP(Table1[[#This Row],[SEG KEY LY]],'03Nov24_LY    '!$A$1:$M$784,13,FALSE),0)</f>
        <v>223.89374999999998</v>
      </c>
      <c r="AJ247" s="47">
        <f>VLOOKUP(Table1[[#This Row],[SEG KEY]],'29Dec24_TY  '!$A$1:$M$786,7,FALSE)</f>
        <v>94</v>
      </c>
      <c r="AK247" s="47">
        <f>VLOOKUP(Table1[[#This Row],[SEG KEY LY]],'29Dec24_LY'!$A$1:$M$784,7,FALSE)</f>
        <v>211</v>
      </c>
      <c r="AL247" s="29">
        <f>VLOOKUP(Table1[[#This Row],[SEG KEY]],'22Dec24_TY '!$A$1:$M$786,7,FALSE)</f>
        <v>80</v>
      </c>
      <c r="AM247" s="29">
        <f>VLOOKUP(Table1[[#This Row],[SEG KEY LY]],'22Dec24_LY '!$A$1:$M$486,7,FALSE)</f>
        <v>180</v>
      </c>
      <c r="AN247" s="29">
        <f>VLOOKUP(Table1[[#This Row],[SEG KEY]],'15Dec24_TY'!$A$1:$M$786,7,FALSE)</f>
        <v>67</v>
      </c>
      <c r="AO247" s="29">
        <f>VLOOKUP(Table1[[#This Row],[SEG KEY LY]],'15Dec24_LY'!$A$1:$M$784,7,FALSE)</f>
        <v>159</v>
      </c>
      <c r="AP247" s="29">
        <f>VLOOKUP(Table1[[#This Row],[SEG KEY]],'08Dec24_TY'!$A$1:$M$786,7,FALSE)</f>
        <v>58</v>
      </c>
      <c r="AQ247" s="29">
        <f>VLOOKUP(Table1[[#This Row],[SEG KEY LY]],'08Dec24_LY'!$A$1:$M$784,7,FALSE)</f>
        <v>137</v>
      </c>
      <c r="AR247" s="29">
        <f>VLOOKUP(Table1[[#This Row],[SEG KEY]],'01Dec24_TY'!$A$1:$M$786,7,FALSE)</f>
        <v>37</v>
      </c>
      <c r="AS247" s="29">
        <f>VLOOKUP(Table1[[#This Row],[SEG KEY LY]],'01Dec24_LY'!$A$1:$M$784,7,FALSE)</f>
        <v>117</v>
      </c>
      <c r="AT247" s="29">
        <f>VLOOKUP(Table1[[#This Row],[SEG KEY]],'24Nov24_TY'!$A$1:$M$786,7,FALSE)</f>
        <v>27</v>
      </c>
      <c r="AU247" s="29">
        <f>VLOOKUP(Table1[[#This Row],[SEG KEY LY]],'24Nov24_LY'!$A$1:$M$784,7,FALSE)</f>
        <v>63</v>
      </c>
      <c r="AV247" s="29">
        <f>VLOOKUP(Table1[[#This Row],[SEG KEY]],'17Nov24_TY'!$A$1:$M$786,7,FALSE)</f>
        <v>25</v>
      </c>
      <c r="AW247" s="29">
        <f>VLOOKUP(Table1[[#This Row],[SEG KEY LY]],'17Nov24_LY'!$A$1:$M$784,7,FALSE)</f>
        <v>38</v>
      </c>
      <c r="AX247" s="29">
        <f>VLOOKUP(Table1[[#This Row],[SEG KEY]],'10Nov24_TY   '!$A$1:$K$786,7,FALSE)</f>
        <v>21</v>
      </c>
      <c r="AY247" s="29">
        <f>VLOOKUP(Table1[[#This Row],[SEG KEY LY]],'10Nov24_LY   '!$A$1:$J$784,7,FALSE)</f>
        <v>17</v>
      </c>
      <c r="AZ247" s="29">
        <f>IFERROR(VLOOKUP(Table1[[#This Row],[SEG KEY]],'03Nov24_TY   '!$A$1:$J$786,7,FALSE),0)</f>
        <v>18</v>
      </c>
      <c r="BA247" s="29">
        <f>IFERROR(VLOOKUP(Table1[[#This Row],[SEG KEY LY]],'03Nov24_LY    '!$A$1:$J$784,7,FALSE),0)</f>
        <v>16</v>
      </c>
    </row>
    <row r="248" spans="1:53" x14ac:dyDescent="0.25">
      <c r="A248" s="53" t="str">
        <f>Table1[[#This Row],[FROM_CITY]]&amp;Table1[[#This Row],[TO_CITY]]&amp;Table1[[#This Row],[Month]]</f>
        <v>DXBCMBMar-2025</v>
      </c>
      <c r="B248" s="56" t="str">
        <f>Table1[[#This Row],[FROM_CITY]]&amp;Table1[[#This Row],[TO_CITY]]&amp;Table1[[#This Row],[MonthM_LY]]</f>
        <v>DXBCMBMar-2024</v>
      </c>
      <c r="C248" s="44" t="s">
        <v>200</v>
      </c>
      <c r="D248" s="2">
        <v>2025</v>
      </c>
      <c r="E248" s="2" t="s">
        <v>199</v>
      </c>
      <c r="F248" t="s">
        <v>26</v>
      </c>
      <c r="G248" s="2" t="s">
        <v>10</v>
      </c>
      <c r="H248" t="s">
        <v>11</v>
      </c>
      <c r="I248">
        <v>376</v>
      </c>
      <c r="J248">
        <v>75861.579999999973</v>
      </c>
      <c r="K248" s="29">
        <f>VLOOKUP(Table1[[#This Row],[SEG KEY]],'29Dec24_TY  '!$A$1:$M$786,11,FALSE)</f>
        <v>1244184</v>
      </c>
      <c r="L248" s="29">
        <f>VLOOKUP(Table1[[#This Row],[SEG KEY LY]],'29Dec24_LY'!$A$1:$M$784,11,FALSE)</f>
        <v>423552</v>
      </c>
      <c r="M248" s="55">
        <f>VLOOKUP(Table1[[#This Row],[SEG KEY]],'29Dec24_TY  '!$A$1:$M$786,12,FALSE)</f>
        <v>6.097295898355868E-2</v>
      </c>
      <c r="N248" s="55">
        <f>VLOOKUP(Table1[[#This Row],[SEG KEY LY]],'29Dec24_LY'!$A$1:$M$784,12,FALSE)</f>
        <v>6.3903889014808105E-2</v>
      </c>
      <c r="O248" s="29">
        <f>IFERROR(VLOOKUP(Table1[[#This Row],[SEG KEY LY]],'LY AVG FARE ACT'!$A$1:$G$5000,5,FALSE),0)</f>
        <v>4417</v>
      </c>
      <c r="P248" s="29">
        <f>IFERROR(VLOOKUP(Table1[[#This Row],[SEG KEY LY]],'LY AVG FARE ACT'!$A$1:$F$5000,6,FALSE),0)</f>
        <v>857733.55042422935</v>
      </c>
      <c r="Q248" s="29">
        <f>IFERROR(VLOOKUP(Table1[[#This Row],[SEG KEY LY]],'LY AVG FARE ACT'!$A$1:$G$5000,7,FALSE),0)</f>
        <v>194.18916695137636</v>
      </c>
      <c r="R248" s="47">
        <f>VLOOKUP(Table1[[#This Row],[SEG KEY]],'29Dec24_TY  '!$A$1:$M$786,13,FALSE)</f>
        <v>201.75952127659568</v>
      </c>
      <c r="S248" s="47">
        <f>VLOOKUP(Table1[[#This Row],[SEG KEY LY]],'29Dec24_LY'!$A$1:$M$784,13,FALSE)</f>
        <v>211.45796875000002</v>
      </c>
      <c r="T248" s="29">
        <f>VLOOKUP(Table1[[#This Row],[SEG KEY]],'22Dec24_TY '!$A$1:$M$786,13,FALSE)</f>
        <v>207.10502906976743</v>
      </c>
      <c r="U248" s="29">
        <f>VLOOKUP(Table1[[#This Row],[SEG KEY LY]],'22Dec24_LY '!$A$2:$M$784,13,FALSE)</f>
        <v>210.93486725663718</v>
      </c>
      <c r="V248" s="29">
        <f>VLOOKUP(Table1[[#This Row],[SEG KEY]],'15Dec24_TY'!$A$1:$M$786,13,FALSE)</f>
        <v>210.53392739273923</v>
      </c>
      <c r="W248" s="29">
        <f>VLOOKUP(Table1[[#This Row],[SEG KEY LY]],'15Dec24_LY'!$A$1:$M$784,13,FALSE)</f>
        <v>207.4120754716981</v>
      </c>
      <c r="X248" s="29">
        <f>VLOOKUP(Table1[[#This Row],[SEG KEY]],'08Dec24_TY'!$A$1:$M$786,13,FALSE)</f>
        <v>216.99477611940296</v>
      </c>
      <c r="Y248" s="29">
        <f>VLOOKUP(Table1[[#This Row],[SEG KEY LY]],'08Dec24_LY'!$A$1:$M$784,13,FALSE)</f>
        <v>206.70970588235289</v>
      </c>
      <c r="Z248" s="29">
        <f>VLOOKUP(Table1[[#This Row],[SEG KEY]],'01Dec24_TY'!$A$1:$M$786,13,FALSE)</f>
        <v>214.73376623376618</v>
      </c>
      <c r="AA248" s="29">
        <f>VLOOKUP(Table1[[#This Row],[SEG KEY LY]],'01Dec24_LY'!$A$1:$M$784,13,FALSE)</f>
        <v>213.06159999999997</v>
      </c>
      <c r="AB248" s="29">
        <f>VLOOKUP(Table1[[#This Row],[SEG KEY]],'24Nov24_TY'!$A$1:$M$786,13,FALSE)</f>
        <v>223.87333333333325</v>
      </c>
      <c r="AC248" s="29">
        <f>VLOOKUP(Table1[[#This Row],[SEG KEY LY]],'24Nov24_LY'!$A$1:$M$784,13,FALSE)</f>
        <v>230.33703703703702</v>
      </c>
      <c r="AD248" s="29">
        <f>VLOOKUP(Table1[[#This Row],[SEG KEY]],'17Nov24_TY'!$A$1:$M$786,13,FALSE)</f>
        <v>240.53155038759687</v>
      </c>
      <c r="AE248" s="29">
        <f>VLOOKUP(Table1[[#This Row],[SEG KEY LY]],'17Nov24_LY'!$A$1:$M$784,13,FALSE)</f>
        <v>233.3551219512195</v>
      </c>
      <c r="AF248" s="29">
        <f>VLOOKUP(Table1[[#This Row],[SEG KEY]],'10Nov24_TY   '!$A$1:$M$786,13,FALSE)</f>
        <v>263.56865168539321</v>
      </c>
      <c r="AG248" s="29">
        <f>VLOOKUP(Table1[[#This Row],[SEG KEY LY]],'10Nov24_LY   '!$A$1:$M$784,13,FALSE)</f>
        <v>247.21222222222218</v>
      </c>
      <c r="AH248" s="29">
        <f>IFERROR(VLOOKUP(Table1[[#This Row],[SEG KEY]],'03Nov24_TY   '!A376:M1161,13,FALSE),0)</f>
        <v>282.83884057971017</v>
      </c>
      <c r="AI248" s="29">
        <f>IFERROR(VLOOKUP(Table1[[#This Row],[SEG KEY LY]],'03Nov24_LY    '!$A$1:$M$784,13,FALSE),0)</f>
        <v>248.81423076923073</v>
      </c>
      <c r="AJ248" s="47">
        <f>VLOOKUP(Table1[[#This Row],[SEG KEY]],'29Dec24_TY  '!$A$1:$M$786,7,FALSE)</f>
        <v>376</v>
      </c>
      <c r="AK248" s="47">
        <f>VLOOKUP(Table1[[#This Row],[SEG KEY LY]],'29Dec24_LY'!$A$1:$M$784,7,FALSE)</f>
        <v>128</v>
      </c>
      <c r="AL248" s="29">
        <f>VLOOKUP(Table1[[#This Row],[SEG KEY]],'22Dec24_TY '!$A$1:$M$786,7,FALSE)</f>
        <v>344</v>
      </c>
      <c r="AM248" s="29">
        <f>VLOOKUP(Table1[[#This Row],[SEG KEY LY]],'22Dec24_LY '!$A$1:$M$486,7,FALSE)</f>
        <v>113</v>
      </c>
      <c r="AN248" s="29">
        <f>VLOOKUP(Table1[[#This Row],[SEG KEY]],'15Dec24_TY'!$A$1:$M$786,7,FALSE)</f>
        <v>303</v>
      </c>
      <c r="AO248" s="29">
        <f>VLOOKUP(Table1[[#This Row],[SEG KEY LY]],'15Dec24_LY'!$A$1:$M$784,7,FALSE)</f>
        <v>106</v>
      </c>
      <c r="AP248" s="29">
        <f>VLOOKUP(Table1[[#This Row],[SEG KEY]],'08Dec24_TY'!$A$1:$M$786,7,FALSE)</f>
        <v>268</v>
      </c>
      <c r="AQ248" s="29">
        <f>VLOOKUP(Table1[[#This Row],[SEG KEY LY]],'08Dec24_LY'!$A$1:$M$784,7,FALSE)</f>
        <v>102</v>
      </c>
      <c r="AR248" s="29">
        <f>VLOOKUP(Table1[[#This Row],[SEG KEY]],'01Dec24_TY'!$A$1:$M$786,7,FALSE)</f>
        <v>231</v>
      </c>
      <c r="AS248" s="29">
        <f>VLOOKUP(Table1[[#This Row],[SEG KEY LY]],'01Dec24_LY'!$A$1:$M$784,7,FALSE)</f>
        <v>75</v>
      </c>
      <c r="AT248" s="29">
        <f>VLOOKUP(Table1[[#This Row],[SEG KEY]],'24Nov24_TY'!$A$1:$M$786,7,FALSE)</f>
        <v>180</v>
      </c>
      <c r="AU248" s="29">
        <f>VLOOKUP(Table1[[#This Row],[SEG KEY LY]],'24Nov24_LY'!$A$1:$M$784,7,FALSE)</f>
        <v>54</v>
      </c>
      <c r="AV248" s="29">
        <f>VLOOKUP(Table1[[#This Row],[SEG KEY]],'17Nov24_TY'!$A$1:$M$786,7,FALSE)</f>
        <v>129</v>
      </c>
      <c r="AW248" s="29">
        <f>VLOOKUP(Table1[[#This Row],[SEG KEY LY]],'17Nov24_LY'!$A$1:$M$784,7,FALSE)</f>
        <v>41</v>
      </c>
      <c r="AX248" s="29">
        <f>VLOOKUP(Table1[[#This Row],[SEG KEY]],'10Nov24_TY   '!$A$1:$K$786,7,FALSE)</f>
        <v>89</v>
      </c>
      <c r="AY248" s="29">
        <f>VLOOKUP(Table1[[#This Row],[SEG KEY LY]],'10Nov24_LY   '!$A$1:$J$784,7,FALSE)</f>
        <v>27</v>
      </c>
      <c r="AZ248" s="29">
        <f>IFERROR(VLOOKUP(Table1[[#This Row],[SEG KEY]],'03Nov24_TY   '!$A$1:$J$786,7,FALSE),0)</f>
        <v>69</v>
      </c>
      <c r="BA248" s="29">
        <f>IFERROR(VLOOKUP(Table1[[#This Row],[SEG KEY LY]],'03Nov24_LY    '!$A$1:$J$784,7,FALSE),0)</f>
        <v>26</v>
      </c>
    </row>
    <row r="249" spans="1:53" x14ac:dyDescent="0.25">
      <c r="A249" s="53" t="str">
        <f>Table1[[#This Row],[FROM_CITY]]&amp;Table1[[#This Row],[TO_CITY]]&amp;Table1[[#This Row],[Month]]</f>
        <v>FRACMBMar-2025</v>
      </c>
      <c r="B249" s="56" t="str">
        <f>Table1[[#This Row],[FROM_CITY]]&amp;Table1[[#This Row],[TO_CITY]]&amp;Table1[[#This Row],[MonthM_LY]]</f>
        <v>FRACMBMar-2024</v>
      </c>
      <c r="C249" s="44" t="s">
        <v>200</v>
      </c>
      <c r="D249" s="2">
        <v>2025</v>
      </c>
      <c r="E249" s="2" t="s">
        <v>199</v>
      </c>
      <c r="F249" t="s">
        <v>27</v>
      </c>
      <c r="G249" s="2" t="s">
        <v>10</v>
      </c>
      <c r="H249" t="s">
        <v>19</v>
      </c>
      <c r="I249">
        <v>766</v>
      </c>
      <c r="J249">
        <v>354536.25000000017</v>
      </c>
      <c r="K249" s="29">
        <f>VLOOKUP(Table1[[#This Row],[SEG KEY]],'29Dec24_TY  '!$A$1:$M$786,11,FALSE)</f>
        <v>6199238</v>
      </c>
      <c r="L249" s="29">
        <f>VLOOKUP(Table1[[#This Row],[SEG KEY LY]],'29Dec24_LY'!$A$1:$M$784,11,FALSE)</f>
        <v>7858303</v>
      </c>
      <c r="M249" s="55">
        <f>VLOOKUP(Table1[[#This Row],[SEG KEY]],'29Dec24_TY  '!$A$1:$M$786,12,FALSE)</f>
        <v>5.7190295000772703E-2</v>
      </c>
      <c r="N249" s="55">
        <f>VLOOKUP(Table1[[#This Row],[SEG KEY LY]],'29Dec24_LY'!$A$1:$M$784,12,FALSE)</f>
        <v>5.8201031444066242E-2</v>
      </c>
      <c r="O249" s="29">
        <f>IFERROR(VLOOKUP(Table1[[#This Row],[SEG KEY LY]],'LY AVG FARE ACT'!$A$1:$G$5000,5,FALSE),0)</f>
        <v>2873</v>
      </c>
      <c r="P249" s="29">
        <f>IFERROR(VLOOKUP(Table1[[#This Row],[SEG KEY LY]],'LY AVG FARE ACT'!$A$1:$F$5000,6,FALSE),0)</f>
        <v>1452987.1407225337</v>
      </c>
      <c r="Q249" s="29">
        <f>IFERROR(VLOOKUP(Table1[[#This Row],[SEG KEY LY]],'LY AVG FARE ACT'!$A$1:$G$5000,7,FALSE),0)</f>
        <v>505.73864974679208</v>
      </c>
      <c r="R249" s="47">
        <f>VLOOKUP(Table1[[#This Row],[SEG KEY]],'29Dec24_TY  '!$A$1:$M$786,13,FALSE)</f>
        <v>462.8410574412535</v>
      </c>
      <c r="S249" s="47">
        <f>VLOOKUP(Table1[[#This Row],[SEG KEY LY]],'29Dec24_LY'!$A$1:$M$784,13,FALSE)</f>
        <v>471.0209474768281</v>
      </c>
      <c r="T249" s="29">
        <f>VLOOKUP(Table1[[#This Row],[SEG KEY]],'22Dec24_TY '!$A$1:$M$786,13,FALSE)</f>
        <v>469.29113888888907</v>
      </c>
      <c r="U249" s="29">
        <f>VLOOKUP(Table1[[#This Row],[SEG KEY LY]],'22Dec24_LY '!$A$2:$M$784,13,FALSE)</f>
        <v>465.53050106609805</v>
      </c>
      <c r="V249" s="29">
        <f>VLOOKUP(Table1[[#This Row],[SEG KEY]],'15Dec24_TY'!$A$1:$M$786,13,FALSE)</f>
        <v>480.58552425665107</v>
      </c>
      <c r="W249" s="29">
        <f>VLOOKUP(Table1[[#This Row],[SEG KEY LY]],'15Dec24_LY'!$A$1:$M$784,13,FALSE)</f>
        <v>461.39629834254146</v>
      </c>
      <c r="X249" s="29">
        <f>VLOOKUP(Table1[[#This Row],[SEG KEY]],'08Dec24_TY'!$A$1:$M$786,13,FALSE)</f>
        <v>487.80123938879467</v>
      </c>
      <c r="Y249" s="29">
        <f>VLOOKUP(Table1[[#This Row],[SEG KEY LY]],'08Dec24_LY'!$A$1:$M$784,13,FALSE)</f>
        <v>459.02189066059236</v>
      </c>
      <c r="Z249" s="29">
        <f>VLOOKUP(Table1[[#This Row],[SEG KEY]],'01Dec24_TY'!$A$1:$M$786,13,FALSE)</f>
        <v>483.42933209647504</v>
      </c>
      <c r="AA249" s="29">
        <f>VLOOKUP(Table1[[#This Row],[SEG KEY LY]],'01Dec24_LY'!$A$1:$M$784,13,FALSE)</f>
        <v>455.47353499406881</v>
      </c>
      <c r="AB249" s="29">
        <f>VLOOKUP(Table1[[#This Row],[SEG KEY]],'24Nov24_TY'!$A$1:$M$786,13,FALSE)</f>
        <v>474.1565828092244</v>
      </c>
      <c r="AC249" s="29">
        <f>VLOOKUP(Table1[[#This Row],[SEG KEY LY]],'24Nov24_LY'!$A$1:$M$784,13,FALSE)</f>
        <v>446.35807213930349</v>
      </c>
      <c r="AD249" s="29">
        <f>VLOOKUP(Table1[[#This Row],[SEG KEY]],'17Nov24_TY'!$A$1:$M$786,13,FALSE)</f>
        <v>476.62049295774665</v>
      </c>
      <c r="AE249" s="29">
        <f>VLOOKUP(Table1[[#This Row],[SEG KEY LY]],'17Nov24_LY'!$A$1:$M$784,13,FALSE)</f>
        <v>441.72171896316507</v>
      </c>
      <c r="AF249" s="29">
        <f>VLOOKUP(Table1[[#This Row],[SEG KEY]],'10Nov24_TY   '!$A$1:$M$786,13,FALSE)</f>
        <v>478.64378446115296</v>
      </c>
      <c r="AG249" s="29">
        <f>VLOOKUP(Table1[[#This Row],[SEG KEY LY]],'10Nov24_LY   '!$A$1:$M$784,13,FALSE)</f>
        <v>444.78254135338346</v>
      </c>
      <c r="AH249" s="29">
        <f>IFERROR(VLOOKUP(Table1[[#This Row],[SEG KEY]],'03Nov24_TY   '!A377:M1162,13,FALSE),0)</f>
        <v>484.28397790055254</v>
      </c>
      <c r="AI249" s="29">
        <f>IFERROR(VLOOKUP(Table1[[#This Row],[SEG KEY LY]],'03Nov24_LY    '!$A$1:$M$784,13,FALSE),0)</f>
        <v>443.94356536502551</v>
      </c>
      <c r="AJ249" s="47">
        <f>VLOOKUP(Table1[[#This Row],[SEG KEY]],'29Dec24_TY  '!$A$1:$M$786,7,FALSE)</f>
        <v>766</v>
      </c>
      <c r="AK249" s="47">
        <f>VLOOKUP(Table1[[#This Row],[SEG KEY LY]],'29Dec24_LY'!$A$1:$M$784,7,FALSE)</f>
        <v>971</v>
      </c>
      <c r="AL249" s="29">
        <f>VLOOKUP(Table1[[#This Row],[SEG KEY]],'22Dec24_TY '!$A$1:$M$786,7,FALSE)</f>
        <v>720</v>
      </c>
      <c r="AM249" s="29">
        <f>VLOOKUP(Table1[[#This Row],[SEG KEY LY]],'22Dec24_LY '!$A$1:$M$486,7,FALSE)</f>
        <v>938</v>
      </c>
      <c r="AN249" s="29">
        <f>VLOOKUP(Table1[[#This Row],[SEG KEY]],'15Dec24_TY'!$A$1:$M$786,7,FALSE)</f>
        <v>639</v>
      </c>
      <c r="AO249" s="29">
        <f>VLOOKUP(Table1[[#This Row],[SEG KEY LY]],'15Dec24_LY'!$A$1:$M$784,7,FALSE)</f>
        <v>905</v>
      </c>
      <c r="AP249" s="29">
        <f>VLOOKUP(Table1[[#This Row],[SEG KEY]],'08Dec24_TY'!$A$1:$M$786,7,FALSE)</f>
        <v>589</v>
      </c>
      <c r="AQ249" s="29">
        <f>VLOOKUP(Table1[[#This Row],[SEG KEY LY]],'08Dec24_LY'!$A$1:$M$784,7,FALSE)</f>
        <v>878</v>
      </c>
      <c r="AR249" s="29">
        <f>VLOOKUP(Table1[[#This Row],[SEG KEY]],'01Dec24_TY'!$A$1:$M$786,7,FALSE)</f>
        <v>539</v>
      </c>
      <c r="AS249" s="29">
        <f>VLOOKUP(Table1[[#This Row],[SEG KEY LY]],'01Dec24_LY'!$A$1:$M$784,7,FALSE)</f>
        <v>843</v>
      </c>
      <c r="AT249" s="29">
        <f>VLOOKUP(Table1[[#This Row],[SEG KEY]],'24Nov24_TY'!$A$1:$M$786,7,FALSE)</f>
        <v>477</v>
      </c>
      <c r="AU249" s="29">
        <f>VLOOKUP(Table1[[#This Row],[SEG KEY LY]],'24Nov24_LY'!$A$1:$M$784,7,FALSE)</f>
        <v>804</v>
      </c>
      <c r="AV249" s="29">
        <f>VLOOKUP(Table1[[#This Row],[SEG KEY]],'17Nov24_TY'!$A$1:$M$786,7,FALSE)</f>
        <v>426</v>
      </c>
      <c r="AW249" s="29">
        <f>VLOOKUP(Table1[[#This Row],[SEG KEY LY]],'17Nov24_LY'!$A$1:$M$784,7,FALSE)</f>
        <v>733</v>
      </c>
      <c r="AX249" s="29">
        <f>VLOOKUP(Table1[[#This Row],[SEG KEY]],'10Nov24_TY   '!$A$1:$K$786,7,FALSE)</f>
        <v>399</v>
      </c>
      <c r="AY249" s="29">
        <f>VLOOKUP(Table1[[#This Row],[SEG KEY LY]],'10Nov24_LY   '!$A$1:$J$784,7,FALSE)</f>
        <v>665</v>
      </c>
      <c r="AZ249" s="29">
        <f>IFERROR(VLOOKUP(Table1[[#This Row],[SEG KEY]],'03Nov24_TY   '!$A$1:$J$786,7,FALSE),0)</f>
        <v>362</v>
      </c>
      <c r="BA249" s="29">
        <f>IFERROR(VLOOKUP(Table1[[#This Row],[SEG KEY LY]],'03Nov24_LY    '!$A$1:$J$784,7,FALSE),0)</f>
        <v>589</v>
      </c>
    </row>
    <row r="250" spans="1:53" x14ac:dyDescent="0.25">
      <c r="A250" s="53" t="str">
        <f>Table1[[#This Row],[FROM_CITY]]&amp;Table1[[#This Row],[TO_CITY]]&amp;Table1[[#This Row],[Month]]</f>
        <v>GANCMBMar-2025</v>
      </c>
      <c r="B250" s="56" t="str">
        <f>Table1[[#This Row],[FROM_CITY]]&amp;Table1[[#This Row],[TO_CITY]]&amp;Table1[[#This Row],[MonthM_LY]]</f>
        <v>GANCMBMar-2024</v>
      </c>
      <c r="C250" s="44" t="s">
        <v>200</v>
      </c>
      <c r="D250" s="2">
        <v>2025</v>
      </c>
      <c r="E250" s="2" t="s">
        <v>199</v>
      </c>
      <c r="F250" t="s">
        <v>28</v>
      </c>
      <c r="G250" s="2" t="s">
        <v>10</v>
      </c>
      <c r="H250" t="s">
        <v>15</v>
      </c>
      <c r="I250">
        <v>200</v>
      </c>
      <c r="J250">
        <v>21926.070000000003</v>
      </c>
      <c r="K250" s="29">
        <f>VLOOKUP(Table1[[#This Row],[SEG KEY]],'29Dec24_TY  '!$A$1:$M$786,11,FALSE)</f>
        <v>229400</v>
      </c>
      <c r="L250" s="29">
        <f>VLOOKUP(Table1[[#This Row],[SEG KEY LY]],'29Dec24_LY'!$A$1:$M$784,11,FALSE)</f>
        <v>90613</v>
      </c>
      <c r="M250" s="55">
        <f>VLOOKUP(Table1[[#This Row],[SEG KEY]],'29Dec24_TY  '!$A$1:$M$786,12,FALSE)</f>
        <v>9.5580078465562351E-2</v>
      </c>
      <c r="N250" s="55">
        <f>VLOOKUP(Table1[[#This Row],[SEG KEY LY]],'29Dec24_LY'!$A$1:$M$784,12,FALSE)</f>
        <v>9.4670411530354354E-2</v>
      </c>
      <c r="O250" s="29">
        <f>IFERROR(VLOOKUP(Table1[[#This Row],[SEG KEY LY]],'LY AVG FARE ACT'!$A$1:$G$5000,5,FALSE),0)</f>
        <v>646</v>
      </c>
      <c r="P250" s="29">
        <f>IFERROR(VLOOKUP(Table1[[#This Row],[SEG KEY LY]],'LY AVG FARE ACT'!$A$1:$F$5000,6,FALSE),0)</f>
        <v>89976.837493104758</v>
      </c>
      <c r="Q250" s="29">
        <f>IFERROR(VLOOKUP(Table1[[#This Row],[SEG KEY LY]],'LY AVG FARE ACT'!$A$1:$G$5000,7,FALSE),0)</f>
        <v>139.28303017508478</v>
      </c>
      <c r="R250" s="47">
        <f>VLOOKUP(Table1[[#This Row],[SEG KEY]],'29Dec24_TY  '!$A$1:$M$786,13,FALSE)</f>
        <v>109.63035000000002</v>
      </c>
      <c r="S250" s="47">
        <f>VLOOKUP(Table1[[#This Row],[SEG KEY LY]],'29Dec24_LY'!$A$1:$M$784,13,FALSE)</f>
        <v>108.58696202531644</v>
      </c>
      <c r="T250" s="29">
        <f>VLOOKUP(Table1[[#This Row],[SEG KEY]],'22Dec24_TY '!$A$1:$M$786,13,FALSE)</f>
        <v>107.71097435897437</v>
      </c>
      <c r="U250" s="29">
        <f>VLOOKUP(Table1[[#This Row],[SEG KEY LY]],'22Dec24_LY '!$A$2:$M$784,13,FALSE)</f>
        <v>106.31704225352114</v>
      </c>
      <c r="V250" s="29">
        <f>VLOOKUP(Table1[[#This Row],[SEG KEY]],'15Dec24_TY'!$A$1:$M$786,13,FALSE)</f>
        <v>106.99279329608937</v>
      </c>
      <c r="W250" s="29">
        <f>VLOOKUP(Table1[[#This Row],[SEG KEY LY]],'15Dec24_LY'!$A$1:$M$784,13,FALSE)</f>
        <v>106.31704225352114</v>
      </c>
      <c r="X250" s="29">
        <f>VLOOKUP(Table1[[#This Row],[SEG KEY]],'08Dec24_TY'!$A$1:$M$786,13,FALSE)</f>
        <v>106.74914285714287</v>
      </c>
      <c r="Y250" s="29">
        <f>VLOOKUP(Table1[[#This Row],[SEG KEY LY]],'08Dec24_LY'!$A$1:$M$784,13,FALSE)</f>
        <v>96.934090909090912</v>
      </c>
      <c r="Z250" s="29">
        <f>VLOOKUP(Table1[[#This Row],[SEG KEY]],'01Dec24_TY'!$A$1:$M$786,13,FALSE)</f>
        <v>106.82115606936416</v>
      </c>
      <c r="AA250" s="29">
        <f>VLOOKUP(Table1[[#This Row],[SEG KEY LY]],'01Dec24_LY'!$A$1:$M$784,13,FALSE)</f>
        <v>97.290461538461557</v>
      </c>
      <c r="AB250" s="29">
        <f>VLOOKUP(Table1[[#This Row],[SEG KEY]],'24Nov24_TY'!$A$1:$M$786,13,FALSE)</f>
        <v>112.20006535947712</v>
      </c>
      <c r="AC250" s="29">
        <f>VLOOKUP(Table1[[#This Row],[SEG KEY LY]],'24Nov24_LY'!$A$1:$M$784,13,FALSE)</f>
        <v>90.395967741935507</v>
      </c>
      <c r="AD250" s="29">
        <f>VLOOKUP(Table1[[#This Row],[SEG KEY]],'17Nov24_TY'!$A$1:$M$786,13,FALSE)</f>
        <v>111.54143835616436</v>
      </c>
      <c r="AE250" s="29">
        <f>VLOOKUP(Table1[[#This Row],[SEG KEY LY]],'17Nov24_LY'!$A$1:$M$784,13,FALSE)</f>
        <v>90.867666666666693</v>
      </c>
      <c r="AF250" s="29">
        <f>VLOOKUP(Table1[[#This Row],[SEG KEY]],'10Nov24_TY   '!$A$1:$M$786,13,FALSE)</f>
        <v>108.90390070921985</v>
      </c>
      <c r="AG250" s="29">
        <f>VLOOKUP(Table1[[#This Row],[SEG KEY LY]],'10Nov24_LY   '!$A$1:$M$784,13,FALSE)</f>
        <v>89.442982456140356</v>
      </c>
      <c r="AH250" s="29">
        <f>IFERROR(VLOOKUP(Table1[[#This Row],[SEG KEY]],'03Nov24_TY   '!A378:M1163,13,FALSE),0)</f>
        <v>107.03231884057972</v>
      </c>
      <c r="AI250" s="29">
        <f>IFERROR(VLOOKUP(Table1[[#This Row],[SEG KEY LY]],'03Nov24_LY    '!$A$1:$M$784,13,FALSE),0)</f>
        <v>82.877884615384602</v>
      </c>
      <c r="AJ250" s="47">
        <f>VLOOKUP(Table1[[#This Row],[SEG KEY]],'29Dec24_TY  '!$A$1:$M$786,7,FALSE)</f>
        <v>200</v>
      </c>
      <c r="AK250" s="47">
        <f>VLOOKUP(Table1[[#This Row],[SEG KEY LY]],'29Dec24_LY'!$A$1:$M$784,7,FALSE)</f>
        <v>79</v>
      </c>
      <c r="AL250" s="29">
        <f>VLOOKUP(Table1[[#This Row],[SEG KEY]],'22Dec24_TY '!$A$1:$M$786,7,FALSE)</f>
        <v>195</v>
      </c>
      <c r="AM250" s="29">
        <f>VLOOKUP(Table1[[#This Row],[SEG KEY LY]],'22Dec24_LY '!$A$1:$M$486,7,FALSE)</f>
        <v>71</v>
      </c>
      <c r="AN250" s="29">
        <f>VLOOKUP(Table1[[#This Row],[SEG KEY]],'15Dec24_TY'!$A$1:$M$786,7,FALSE)</f>
        <v>179</v>
      </c>
      <c r="AO250" s="29">
        <f>VLOOKUP(Table1[[#This Row],[SEG KEY LY]],'15Dec24_LY'!$A$1:$M$784,7,FALSE)</f>
        <v>71</v>
      </c>
      <c r="AP250" s="29">
        <f>VLOOKUP(Table1[[#This Row],[SEG KEY]],'08Dec24_TY'!$A$1:$M$786,7,FALSE)</f>
        <v>175</v>
      </c>
      <c r="AQ250" s="29">
        <f>VLOOKUP(Table1[[#This Row],[SEG KEY LY]],'08Dec24_LY'!$A$1:$M$784,7,FALSE)</f>
        <v>66</v>
      </c>
      <c r="AR250" s="29">
        <f>VLOOKUP(Table1[[#This Row],[SEG KEY]],'01Dec24_TY'!$A$1:$M$786,7,FALSE)</f>
        <v>173</v>
      </c>
      <c r="AS250" s="29">
        <f>VLOOKUP(Table1[[#This Row],[SEG KEY LY]],'01Dec24_LY'!$A$1:$M$784,7,FALSE)</f>
        <v>65</v>
      </c>
      <c r="AT250" s="29">
        <f>VLOOKUP(Table1[[#This Row],[SEG KEY]],'24Nov24_TY'!$A$1:$M$786,7,FALSE)</f>
        <v>153</v>
      </c>
      <c r="AU250" s="29">
        <f>VLOOKUP(Table1[[#This Row],[SEG KEY LY]],'24Nov24_LY'!$A$1:$M$784,7,FALSE)</f>
        <v>62</v>
      </c>
      <c r="AV250" s="29">
        <f>VLOOKUP(Table1[[#This Row],[SEG KEY]],'17Nov24_TY'!$A$1:$M$786,7,FALSE)</f>
        <v>146</v>
      </c>
      <c r="AW250" s="29">
        <f>VLOOKUP(Table1[[#This Row],[SEG KEY LY]],'17Nov24_LY'!$A$1:$M$784,7,FALSE)</f>
        <v>60</v>
      </c>
      <c r="AX250" s="29">
        <f>VLOOKUP(Table1[[#This Row],[SEG KEY]],'10Nov24_TY   '!$A$1:$K$786,7,FALSE)</f>
        <v>141</v>
      </c>
      <c r="AY250" s="29">
        <f>VLOOKUP(Table1[[#This Row],[SEG KEY LY]],'10Nov24_LY   '!$A$1:$J$784,7,FALSE)</f>
        <v>57</v>
      </c>
      <c r="AZ250" s="29">
        <f>IFERROR(VLOOKUP(Table1[[#This Row],[SEG KEY]],'03Nov24_TY   '!$A$1:$J$786,7,FALSE),0)</f>
        <v>138</v>
      </c>
      <c r="BA250" s="29">
        <f>IFERROR(VLOOKUP(Table1[[#This Row],[SEG KEY LY]],'03Nov24_LY    '!$A$1:$J$784,7,FALSE),0)</f>
        <v>52</v>
      </c>
    </row>
    <row r="251" spans="1:53" x14ac:dyDescent="0.25">
      <c r="A251" s="53" t="str">
        <f>Table1[[#This Row],[FROM_CITY]]&amp;Table1[[#This Row],[TO_CITY]]&amp;Table1[[#This Row],[Month]]</f>
        <v>HYDCMBMar-2025</v>
      </c>
      <c r="B251" s="56" t="str">
        <f>Table1[[#This Row],[FROM_CITY]]&amp;Table1[[#This Row],[TO_CITY]]&amp;Table1[[#This Row],[MonthM_LY]]</f>
        <v>HYDCMBMar-2024</v>
      </c>
      <c r="C251" s="44" t="s">
        <v>200</v>
      </c>
      <c r="D251" s="2">
        <v>2025</v>
      </c>
      <c r="E251" s="2" t="s">
        <v>199</v>
      </c>
      <c r="F251" t="s">
        <v>29</v>
      </c>
      <c r="G251" s="2" t="s">
        <v>10</v>
      </c>
      <c r="H251" t="s">
        <v>15</v>
      </c>
      <c r="I251">
        <v>59</v>
      </c>
      <c r="J251">
        <v>3238.56</v>
      </c>
      <c r="K251" s="29">
        <f>VLOOKUP(Table1[[#This Row],[SEG KEY]],'29Dec24_TY  '!$A$1:$M$786,11,FALSE)</f>
        <v>69148</v>
      </c>
      <c r="L251" s="29">
        <f>VLOOKUP(Table1[[#This Row],[SEG KEY LY]],'29Dec24_LY'!$A$1:$M$784,11,FALSE)</f>
        <v>44536</v>
      </c>
      <c r="M251" s="55">
        <f>VLOOKUP(Table1[[#This Row],[SEG KEY]],'29Dec24_TY  '!$A$1:$M$786,12,FALSE)</f>
        <v>4.683519407647365E-2</v>
      </c>
      <c r="N251" s="55">
        <f>VLOOKUP(Table1[[#This Row],[SEG KEY LY]],'29Dec24_LY'!$A$1:$M$784,12,FALSE)</f>
        <v>6.9831821447817508E-2</v>
      </c>
      <c r="O251" s="29">
        <f>IFERROR(VLOOKUP(Table1[[#This Row],[SEG KEY LY]],'LY AVG FARE ACT'!$A$1:$G$5000,5,FALSE),0)</f>
        <v>1223</v>
      </c>
      <c r="P251" s="29">
        <f>IFERROR(VLOOKUP(Table1[[#This Row],[SEG KEY LY]],'LY AVG FARE ACT'!$A$1:$F$5000,6,FALSE),0)</f>
        <v>136319.96922941413</v>
      </c>
      <c r="Q251" s="29">
        <f>IFERROR(VLOOKUP(Table1[[#This Row],[SEG KEY LY]],'LY AVG FARE ACT'!$A$1:$G$5000,7,FALSE),0)</f>
        <v>111.46358890385456</v>
      </c>
      <c r="R251" s="47">
        <f>VLOOKUP(Table1[[#This Row],[SEG KEY]],'29Dec24_TY  '!$A$1:$M$786,13,FALSE)</f>
        <v>54.890847457627117</v>
      </c>
      <c r="S251" s="47">
        <f>VLOOKUP(Table1[[#This Row],[SEG KEY LY]],'29Dec24_LY'!$A$1:$M$784,13,FALSE)</f>
        <v>81.842894736842126</v>
      </c>
      <c r="T251" s="29">
        <f>VLOOKUP(Table1[[#This Row],[SEG KEY]],'22Dec24_TY '!$A$1:$M$786,13,FALSE)</f>
        <v>54.854693877551014</v>
      </c>
      <c r="U251" s="29">
        <f>VLOOKUP(Table1[[#This Row],[SEG KEY LY]],'22Dec24_LY '!$A$2:$M$784,13,FALSE)</f>
        <v>81.485294117647072</v>
      </c>
      <c r="V251" s="29">
        <f>VLOOKUP(Table1[[#This Row],[SEG KEY]],'15Dec24_TY'!$A$1:$M$786,13,FALSE)</f>
        <v>56.205813953488359</v>
      </c>
      <c r="W251" s="29">
        <f>VLOOKUP(Table1[[#This Row],[SEG KEY LY]],'15Dec24_LY'!$A$1:$M$784,13,FALSE)</f>
        <v>74.051904761904765</v>
      </c>
      <c r="X251" s="29">
        <f>VLOOKUP(Table1[[#This Row],[SEG KEY]],'08Dec24_TY'!$A$1:$M$786,13,FALSE)</f>
        <v>59.675000000000004</v>
      </c>
      <c r="Y251" s="29">
        <f>VLOOKUP(Table1[[#This Row],[SEG KEY LY]],'08Dec24_LY'!$A$1:$M$784,13,FALSE)</f>
        <v>72.951666666666668</v>
      </c>
      <c r="Z251" s="29">
        <f>VLOOKUP(Table1[[#This Row],[SEG KEY]],'01Dec24_TY'!$A$1:$M$786,13,FALSE)</f>
        <v>66.375714285714295</v>
      </c>
      <c r="AA251" s="29">
        <f>VLOOKUP(Table1[[#This Row],[SEG KEY LY]],'01Dec24_LY'!$A$1:$M$784,13,FALSE)</f>
        <v>72.951666666666668</v>
      </c>
      <c r="AB251" s="29">
        <f>VLOOKUP(Table1[[#This Row],[SEG KEY]],'24Nov24_TY'!$A$1:$M$786,13,FALSE)</f>
        <v>70.791111111111107</v>
      </c>
      <c r="AC251" s="29">
        <f>VLOOKUP(Table1[[#This Row],[SEG KEY LY]],'24Nov24_LY'!$A$1:$M$784,13,FALSE)</f>
        <v>69.384666666666661</v>
      </c>
      <c r="AD251" s="29">
        <f>VLOOKUP(Table1[[#This Row],[SEG KEY]],'17Nov24_TY'!$A$1:$M$786,13,FALSE)</f>
        <v>61.835999999999999</v>
      </c>
      <c r="AE251" s="29">
        <f>VLOOKUP(Table1[[#This Row],[SEG KEY LY]],'17Nov24_LY'!$A$1:$M$784,13,FALSE)</f>
        <v>69.384666666666661</v>
      </c>
      <c r="AF251" s="29">
        <f>VLOOKUP(Table1[[#This Row],[SEG KEY]],'10Nov24_TY   '!$A$1:$M$786,13,FALSE)</f>
        <v>74.698571428571427</v>
      </c>
      <c r="AG251" s="29">
        <f>VLOOKUP(Table1[[#This Row],[SEG KEY LY]],'10Nov24_LY   '!$A$1:$M$784,13,FALSE)</f>
        <v>69.384666666666661</v>
      </c>
      <c r="AH251" s="29">
        <f>IFERROR(VLOOKUP(Table1[[#This Row],[SEG KEY]],'03Nov24_TY   '!A379:M1164,13,FALSE),0)</f>
        <v>81.644999999999996</v>
      </c>
      <c r="AI251" s="29">
        <f>IFERROR(VLOOKUP(Table1[[#This Row],[SEG KEY LY]],'03Nov24_LY    '!$A$1:$M$784,13,FALSE),0)</f>
        <v>70.82214285714285</v>
      </c>
      <c r="AJ251" s="47">
        <f>VLOOKUP(Table1[[#This Row],[SEG KEY]],'29Dec24_TY  '!$A$1:$M$786,7,FALSE)</f>
        <v>59</v>
      </c>
      <c r="AK251" s="47">
        <f>VLOOKUP(Table1[[#This Row],[SEG KEY LY]],'29Dec24_LY'!$A$1:$M$784,7,FALSE)</f>
        <v>38</v>
      </c>
      <c r="AL251" s="29">
        <f>VLOOKUP(Table1[[#This Row],[SEG KEY]],'22Dec24_TY '!$A$1:$M$786,7,FALSE)</f>
        <v>49</v>
      </c>
      <c r="AM251" s="29">
        <f>VLOOKUP(Table1[[#This Row],[SEG KEY LY]],'22Dec24_LY '!$A$1:$M$486,7,FALSE)</f>
        <v>34</v>
      </c>
      <c r="AN251" s="29">
        <f>VLOOKUP(Table1[[#This Row],[SEG KEY]],'15Dec24_TY'!$A$1:$M$786,7,FALSE)</f>
        <v>43</v>
      </c>
      <c r="AO251" s="29">
        <f>VLOOKUP(Table1[[#This Row],[SEG KEY LY]],'15Dec24_LY'!$A$1:$M$784,7,FALSE)</f>
        <v>21</v>
      </c>
      <c r="AP251" s="29">
        <f>VLOOKUP(Table1[[#This Row],[SEG KEY]],'08Dec24_TY'!$A$1:$M$786,7,FALSE)</f>
        <v>26</v>
      </c>
      <c r="AQ251" s="29">
        <f>VLOOKUP(Table1[[#This Row],[SEG KEY LY]],'08Dec24_LY'!$A$1:$M$784,7,FALSE)</f>
        <v>18</v>
      </c>
      <c r="AR251" s="29">
        <f>VLOOKUP(Table1[[#This Row],[SEG KEY]],'01Dec24_TY'!$A$1:$M$786,7,FALSE)</f>
        <v>21</v>
      </c>
      <c r="AS251" s="29">
        <f>VLOOKUP(Table1[[#This Row],[SEG KEY LY]],'01Dec24_LY'!$A$1:$M$784,7,FALSE)</f>
        <v>18</v>
      </c>
      <c r="AT251" s="29">
        <f>VLOOKUP(Table1[[#This Row],[SEG KEY]],'24Nov24_TY'!$A$1:$M$786,7,FALSE)</f>
        <v>18</v>
      </c>
      <c r="AU251" s="29">
        <f>VLOOKUP(Table1[[#This Row],[SEG KEY LY]],'24Nov24_LY'!$A$1:$M$784,7,FALSE)</f>
        <v>15</v>
      </c>
      <c r="AV251" s="29">
        <f>VLOOKUP(Table1[[#This Row],[SEG KEY]],'17Nov24_TY'!$A$1:$M$786,7,FALSE)</f>
        <v>10</v>
      </c>
      <c r="AW251" s="29">
        <f>VLOOKUP(Table1[[#This Row],[SEG KEY LY]],'17Nov24_LY'!$A$1:$M$784,7,FALSE)</f>
        <v>15</v>
      </c>
      <c r="AX251" s="29">
        <f>VLOOKUP(Table1[[#This Row],[SEG KEY]],'10Nov24_TY   '!$A$1:$K$786,7,FALSE)</f>
        <v>7</v>
      </c>
      <c r="AY251" s="29">
        <f>VLOOKUP(Table1[[#This Row],[SEG KEY LY]],'10Nov24_LY   '!$A$1:$J$784,7,FALSE)</f>
        <v>15</v>
      </c>
      <c r="AZ251" s="29">
        <f>IFERROR(VLOOKUP(Table1[[#This Row],[SEG KEY]],'03Nov24_TY   '!$A$1:$J$786,7,FALSE),0)</f>
        <v>6</v>
      </c>
      <c r="BA251" s="29">
        <f>IFERROR(VLOOKUP(Table1[[#This Row],[SEG KEY LY]],'03Nov24_LY    '!$A$1:$J$784,7,FALSE),0)</f>
        <v>14</v>
      </c>
    </row>
    <row r="252" spans="1:53" x14ac:dyDescent="0.25">
      <c r="A252" s="53" t="str">
        <f>Table1[[#This Row],[FROM_CITY]]&amp;Table1[[#This Row],[TO_CITY]]&amp;Table1[[#This Row],[Month]]</f>
        <v>ICNCMBMar-2025</v>
      </c>
      <c r="B252" s="56" t="str">
        <f>Table1[[#This Row],[FROM_CITY]]&amp;Table1[[#This Row],[TO_CITY]]&amp;Table1[[#This Row],[MonthM_LY]]</f>
        <v>ICNCMBMar-2024</v>
      </c>
      <c r="C252" s="44" t="s">
        <v>200</v>
      </c>
      <c r="D252" s="2">
        <v>2025</v>
      </c>
      <c r="E252" s="2" t="s">
        <v>199</v>
      </c>
      <c r="F252" t="s">
        <v>30</v>
      </c>
      <c r="G252" s="2" t="s">
        <v>10</v>
      </c>
      <c r="H252" t="s">
        <v>13</v>
      </c>
      <c r="I252">
        <v>103</v>
      </c>
      <c r="J252">
        <v>33997.479999999996</v>
      </c>
      <c r="K252" s="29">
        <f>VLOOKUP(Table1[[#This Row],[SEG KEY]],'29Dec24_TY  '!$A$1:$M$786,11,FALSE)</f>
        <v>593795</v>
      </c>
      <c r="L252" s="29">
        <f>VLOOKUP(Table1[[#This Row],[SEG KEY LY]],'29Dec24_LY'!$A$1:$M$784,11,FALSE)</f>
        <v>1083820</v>
      </c>
      <c r="M252" s="55">
        <f>VLOOKUP(Table1[[#This Row],[SEG KEY]],'29Dec24_TY  '!$A$1:$M$786,12,FALSE)</f>
        <v>5.7254574390151476E-2</v>
      </c>
      <c r="N252" s="55">
        <f>VLOOKUP(Table1[[#This Row],[SEG KEY LY]],'29Dec24_LY'!$A$1:$M$784,12,FALSE)</f>
        <v>6.1539351552840876E-2</v>
      </c>
      <c r="O252" s="29">
        <f>IFERROR(VLOOKUP(Table1[[#This Row],[SEG KEY LY]],'LY AVG FARE ACT'!$A$1:$G$5000,5,FALSE),0)</f>
        <v>1041</v>
      </c>
      <c r="P252" s="29">
        <f>IFERROR(VLOOKUP(Table1[[#This Row],[SEG KEY LY]],'LY AVG FARE ACT'!$A$1:$F$5000,6,FALSE),0)</f>
        <v>367499.60297516547</v>
      </c>
      <c r="Q252" s="29">
        <f>IFERROR(VLOOKUP(Table1[[#This Row],[SEG KEY LY]],'LY AVG FARE ACT'!$A$1:$G$5000,7,FALSE),0)</f>
        <v>353.02555521149424</v>
      </c>
      <c r="R252" s="47">
        <f>VLOOKUP(Table1[[#This Row],[SEG KEY]],'29Dec24_TY  '!$A$1:$M$786,13,FALSE)</f>
        <v>330.07262135922326</v>
      </c>
      <c r="S252" s="47">
        <f>VLOOKUP(Table1[[#This Row],[SEG KEY LY]],'29Dec24_LY'!$A$1:$M$784,13,FALSE)</f>
        <v>354.77436170212769</v>
      </c>
      <c r="T252" s="29">
        <f>VLOOKUP(Table1[[#This Row],[SEG KEY]],'22Dec24_TY '!$A$1:$M$786,13,FALSE)</f>
        <v>350.88188235294126</v>
      </c>
      <c r="U252" s="29">
        <f>VLOOKUP(Table1[[#This Row],[SEG KEY LY]],'22Dec24_LY '!$A$2:$M$784,13,FALSE)</f>
        <v>348.76737142857149</v>
      </c>
      <c r="V252" s="29">
        <f>VLOOKUP(Table1[[#This Row],[SEG KEY]],'15Dec24_TY'!$A$1:$M$786,13,FALSE)</f>
        <v>361.16264705882361</v>
      </c>
      <c r="W252" s="29">
        <f>VLOOKUP(Table1[[#This Row],[SEG KEY LY]],'15Dec24_LY'!$A$1:$M$784,13,FALSE)</f>
        <v>362.36007042253539</v>
      </c>
      <c r="X252" s="29">
        <f>VLOOKUP(Table1[[#This Row],[SEG KEY]],'08Dec24_TY'!$A$1:$M$786,13,FALSE)</f>
        <v>378.81793103448274</v>
      </c>
      <c r="Y252" s="29">
        <f>VLOOKUP(Table1[[#This Row],[SEG KEY LY]],'08Dec24_LY'!$A$1:$M$784,13,FALSE)</f>
        <v>363.00569105691073</v>
      </c>
      <c r="Z252" s="29">
        <f>VLOOKUP(Table1[[#This Row],[SEG KEY]],'01Dec24_TY'!$A$1:$M$786,13,FALSE)</f>
        <v>355.03057692307692</v>
      </c>
      <c r="AA252" s="29">
        <f>VLOOKUP(Table1[[#This Row],[SEG KEY LY]],'01Dec24_LY'!$A$1:$M$784,13,FALSE)</f>
        <v>366.93000000000012</v>
      </c>
      <c r="AB252" s="29">
        <f>VLOOKUP(Table1[[#This Row],[SEG KEY]],'24Nov24_TY'!$A$1:$M$786,13,FALSE)</f>
        <v>366.60409090909093</v>
      </c>
      <c r="AC252" s="29">
        <f>VLOOKUP(Table1[[#This Row],[SEG KEY LY]],'24Nov24_LY'!$A$1:$M$784,13,FALSE)</f>
        <v>369.79008849557533</v>
      </c>
      <c r="AD252" s="29">
        <f>VLOOKUP(Table1[[#This Row],[SEG KEY]],'17Nov24_TY'!$A$1:$M$786,13,FALSE)</f>
        <v>354.53956521739138</v>
      </c>
      <c r="AE252" s="29">
        <f>VLOOKUP(Table1[[#This Row],[SEG KEY LY]],'17Nov24_LY'!$A$1:$M$784,13,FALSE)</f>
        <v>380.07314285714295</v>
      </c>
      <c r="AF252" s="29">
        <f>VLOOKUP(Table1[[#This Row],[SEG KEY]],'10Nov24_TY   '!$A$1:$M$786,13,FALSE)</f>
        <v>369.05243902439025</v>
      </c>
      <c r="AG252" s="29">
        <f>VLOOKUP(Table1[[#This Row],[SEG KEY LY]],'10Nov24_LY   '!$A$1:$M$784,13,FALSE)</f>
        <v>401.10293478260871</v>
      </c>
      <c r="AH252" s="29">
        <f>IFERROR(VLOOKUP(Table1[[#This Row],[SEG KEY]],'03Nov24_TY   '!A380:M1165,13,FALSE),0)</f>
        <v>383.06394736842111</v>
      </c>
      <c r="AI252" s="29">
        <f>IFERROR(VLOOKUP(Table1[[#This Row],[SEG KEY LY]],'03Nov24_LY    '!$A$1:$M$784,13,FALSE),0)</f>
        <v>434.30374999999998</v>
      </c>
      <c r="AJ252" s="47">
        <f>VLOOKUP(Table1[[#This Row],[SEG KEY]],'29Dec24_TY  '!$A$1:$M$786,7,FALSE)</f>
        <v>103</v>
      </c>
      <c r="AK252" s="47">
        <f>VLOOKUP(Table1[[#This Row],[SEG KEY LY]],'29Dec24_LY'!$A$1:$M$784,7,FALSE)</f>
        <v>188</v>
      </c>
      <c r="AL252" s="29">
        <f>VLOOKUP(Table1[[#This Row],[SEG KEY]],'22Dec24_TY '!$A$1:$M$786,7,FALSE)</f>
        <v>85</v>
      </c>
      <c r="AM252" s="29">
        <f>VLOOKUP(Table1[[#This Row],[SEG KEY LY]],'22Dec24_LY '!$A$1:$M$486,7,FALSE)</f>
        <v>175</v>
      </c>
      <c r="AN252" s="29">
        <f>VLOOKUP(Table1[[#This Row],[SEG KEY]],'15Dec24_TY'!$A$1:$M$786,7,FALSE)</f>
        <v>68</v>
      </c>
      <c r="AO252" s="29">
        <f>VLOOKUP(Table1[[#This Row],[SEG KEY LY]],'15Dec24_LY'!$A$1:$M$784,7,FALSE)</f>
        <v>142</v>
      </c>
      <c r="AP252" s="29">
        <f>VLOOKUP(Table1[[#This Row],[SEG KEY]],'08Dec24_TY'!$A$1:$M$786,7,FALSE)</f>
        <v>58</v>
      </c>
      <c r="AQ252" s="29">
        <f>VLOOKUP(Table1[[#This Row],[SEG KEY LY]],'08Dec24_LY'!$A$1:$M$784,7,FALSE)</f>
        <v>123</v>
      </c>
      <c r="AR252" s="29">
        <f>VLOOKUP(Table1[[#This Row],[SEG KEY]],'01Dec24_TY'!$A$1:$M$786,7,FALSE)</f>
        <v>52</v>
      </c>
      <c r="AS252" s="29">
        <f>VLOOKUP(Table1[[#This Row],[SEG KEY LY]],'01Dec24_LY'!$A$1:$M$784,7,FALSE)</f>
        <v>118</v>
      </c>
      <c r="AT252" s="29">
        <f>VLOOKUP(Table1[[#This Row],[SEG KEY]],'24Nov24_TY'!$A$1:$M$786,7,FALSE)</f>
        <v>44</v>
      </c>
      <c r="AU252" s="29">
        <f>VLOOKUP(Table1[[#This Row],[SEG KEY LY]],'24Nov24_LY'!$A$1:$M$784,7,FALSE)</f>
        <v>113</v>
      </c>
      <c r="AV252" s="29">
        <f>VLOOKUP(Table1[[#This Row],[SEG KEY]],'17Nov24_TY'!$A$1:$M$786,7,FALSE)</f>
        <v>46</v>
      </c>
      <c r="AW252" s="29">
        <f>VLOOKUP(Table1[[#This Row],[SEG KEY LY]],'17Nov24_LY'!$A$1:$M$784,7,FALSE)</f>
        <v>105</v>
      </c>
      <c r="AX252" s="29">
        <f>VLOOKUP(Table1[[#This Row],[SEG KEY]],'10Nov24_TY   '!$A$1:$K$786,7,FALSE)</f>
        <v>41</v>
      </c>
      <c r="AY252" s="29">
        <f>VLOOKUP(Table1[[#This Row],[SEG KEY LY]],'10Nov24_LY   '!$A$1:$J$784,7,FALSE)</f>
        <v>92</v>
      </c>
      <c r="AZ252" s="29">
        <f>IFERROR(VLOOKUP(Table1[[#This Row],[SEG KEY]],'03Nov24_TY   '!$A$1:$J$786,7,FALSE),0)</f>
        <v>38</v>
      </c>
      <c r="BA252" s="29">
        <f>IFERROR(VLOOKUP(Table1[[#This Row],[SEG KEY LY]],'03Nov24_LY    '!$A$1:$J$784,7,FALSE),0)</f>
        <v>72</v>
      </c>
    </row>
    <row r="253" spans="1:53" x14ac:dyDescent="0.25">
      <c r="A253" s="53" t="str">
        <f>Table1[[#This Row],[FROM_CITY]]&amp;Table1[[#This Row],[TO_CITY]]&amp;Table1[[#This Row],[Month]]</f>
        <v>IXMCMBMar-2025</v>
      </c>
      <c r="B253" s="56" t="str">
        <f>Table1[[#This Row],[FROM_CITY]]&amp;Table1[[#This Row],[TO_CITY]]&amp;Table1[[#This Row],[MonthM_LY]]</f>
        <v>IXMCMBMar-2024</v>
      </c>
      <c r="C253" s="44" t="s">
        <v>200</v>
      </c>
      <c r="D253" s="2">
        <v>2025</v>
      </c>
      <c r="E253" s="2" t="s">
        <v>199</v>
      </c>
      <c r="F253" t="s">
        <v>31</v>
      </c>
      <c r="G253" s="2" t="s">
        <v>10</v>
      </c>
      <c r="H253" t="s">
        <v>15</v>
      </c>
      <c r="I253">
        <v>167</v>
      </c>
      <c r="J253">
        <v>6747.0399999999991</v>
      </c>
      <c r="K253" s="29">
        <f>VLOOKUP(Table1[[#This Row],[SEG KEY]],'29Dec24_TY  '!$A$1:$M$786,11,FALSE)</f>
        <v>59118</v>
      </c>
      <c r="L253" s="29">
        <f>VLOOKUP(Table1[[#This Row],[SEG KEY LY]],'29Dec24_LY'!$A$1:$M$784,11,FALSE)</f>
        <v>46728</v>
      </c>
      <c r="M253" s="55">
        <f>VLOOKUP(Table1[[#This Row],[SEG KEY]],'29Dec24_TY  '!$A$1:$M$786,12,FALSE)</f>
        <v>0.11412835346256638</v>
      </c>
      <c r="N253" s="55">
        <f>VLOOKUP(Table1[[#This Row],[SEG KEY LY]],'29Dec24_LY'!$A$1:$M$784,12,FALSE)</f>
        <v>0.12120291902071569</v>
      </c>
      <c r="O253" s="29">
        <f>IFERROR(VLOOKUP(Table1[[#This Row],[SEG KEY LY]],'LY AVG FARE ACT'!$A$1:$G$5000,5,FALSE),0)</f>
        <v>1129</v>
      </c>
      <c r="P253" s="29">
        <f>IFERROR(VLOOKUP(Table1[[#This Row],[SEG KEY LY]],'LY AVG FARE ACT'!$A$1:$F$5000,6,FALSE),0)</f>
        <v>66894.917181201876</v>
      </c>
      <c r="Q253" s="29">
        <f>IFERROR(VLOOKUP(Table1[[#This Row],[SEG KEY LY]],'LY AVG FARE ACT'!$A$1:$G$5000,7,FALSE),0)</f>
        <v>59.251476688398476</v>
      </c>
      <c r="R253" s="47">
        <f>VLOOKUP(Table1[[#This Row],[SEG KEY]],'29Dec24_TY  '!$A$1:$M$786,13,FALSE)</f>
        <v>40.401437125748494</v>
      </c>
      <c r="S253" s="47">
        <f>VLOOKUP(Table1[[#This Row],[SEG KEY LY]],'29Dec24_LY'!$A$1:$M$784,13,FALSE)</f>
        <v>42.905833333333355</v>
      </c>
      <c r="T253" s="29">
        <f>VLOOKUP(Table1[[#This Row],[SEG KEY]],'22Dec24_TY '!$A$1:$M$786,13,FALSE)</f>
        <v>41.791605839416043</v>
      </c>
      <c r="U253" s="29">
        <f>VLOOKUP(Table1[[#This Row],[SEG KEY LY]],'22Dec24_LY '!$A$2:$M$784,13,FALSE)</f>
        <v>39.822162162162172</v>
      </c>
      <c r="V253" s="29">
        <f>VLOOKUP(Table1[[#This Row],[SEG KEY]],'15Dec24_TY'!$A$1:$M$786,13,FALSE)</f>
        <v>42.435689655172403</v>
      </c>
      <c r="W253" s="29">
        <f>VLOOKUP(Table1[[#This Row],[SEG KEY LY]],'15Dec24_LY'!$A$1:$M$784,13,FALSE)</f>
        <v>40.954065934065923</v>
      </c>
      <c r="X253" s="29">
        <f>VLOOKUP(Table1[[#This Row],[SEG KEY]],'08Dec24_TY'!$A$1:$M$786,13,FALSE)</f>
        <v>42.802365591397844</v>
      </c>
      <c r="Y253" s="29">
        <f>VLOOKUP(Table1[[#This Row],[SEG KEY LY]],'08Dec24_LY'!$A$1:$M$784,13,FALSE)</f>
        <v>40.378354430379737</v>
      </c>
      <c r="Z253" s="29">
        <f>VLOOKUP(Table1[[#This Row],[SEG KEY]],'01Dec24_TY'!$A$1:$M$786,13,FALSE)</f>
        <v>46.507179487179478</v>
      </c>
      <c r="AA253" s="29">
        <f>VLOOKUP(Table1[[#This Row],[SEG KEY LY]],'01Dec24_LY'!$A$1:$M$784,13,FALSE)</f>
        <v>39.830454545454536</v>
      </c>
      <c r="AB253" s="29">
        <f>VLOOKUP(Table1[[#This Row],[SEG KEY]],'24Nov24_TY'!$A$1:$M$786,13,FALSE)</f>
        <v>49.328571428571429</v>
      </c>
      <c r="AC253" s="29">
        <f>VLOOKUP(Table1[[#This Row],[SEG KEY LY]],'24Nov24_LY'!$A$1:$M$784,13,FALSE)</f>
        <v>39.614150943396218</v>
      </c>
      <c r="AD253" s="29">
        <f>VLOOKUP(Table1[[#This Row],[SEG KEY]],'17Nov24_TY'!$A$1:$M$786,13,FALSE)</f>
        <v>49.667758620689654</v>
      </c>
      <c r="AE253" s="29">
        <f>VLOOKUP(Table1[[#This Row],[SEG KEY LY]],'17Nov24_LY'!$A$1:$M$784,13,FALSE)</f>
        <v>39.648723404255321</v>
      </c>
      <c r="AF253" s="29">
        <f>VLOOKUP(Table1[[#This Row],[SEG KEY]],'10Nov24_TY   '!$A$1:$M$786,13,FALSE)</f>
        <v>51.253703703703707</v>
      </c>
      <c r="AG253" s="29">
        <f>VLOOKUP(Table1[[#This Row],[SEG KEY LY]],'10Nov24_LY   '!$A$1:$M$784,13,FALSE)</f>
        <v>42.07030303030303</v>
      </c>
      <c r="AH253" s="29">
        <f>IFERROR(VLOOKUP(Table1[[#This Row],[SEG KEY]],'03Nov24_TY   '!A381:M1166,13,FALSE),0)</f>
        <v>56.3913043478261</v>
      </c>
      <c r="AI253" s="29">
        <f>IFERROR(VLOOKUP(Table1[[#This Row],[SEG KEY LY]],'03Nov24_LY    '!$A$1:$M$784,13,FALSE),0)</f>
        <v>38.007777777777783</v>
      </c>
      <c r="AJ253" s="47">
        <f>VLOOKUP(Table1[[#This Row],[SEG KEY]],'29Dec24_TY  '!$A$1:$M$786,7,FALSE)</f>
        <v>167</v>
      </c>
      <c r="AK253" s="47">
        <f>VLOOKUP(Table1[[#This Row],[SEG KEY LY]],'29Dec24_LY'!$A$1:$M$784,7,FALSE)</f>
        <v>132</v>
      </c>
      <c r="AL253" s="29">
        <f>VLOOKUP(Table1[[#This Row],[SEG KEY]],'22Dec24_TY '!$A$1:$M$786,7,FALSE)</f>
        <v>137</v>
      </c>
      <c r="AM253" s="29">
        <f>VLOOKUP(Table1[[#This Row],[SEG KEY LY]],'22Dec24_LY '!$A$1:$M$486,7,FALSE)</f>
        <v>111</v>
      </c>
      <c r="AN253" s="29">
        <f>VLOOKUP(Table1[[#This Row],[SEG KEY]],'15Dec24_TY'!$A$1:$M$786,7,FALSE)</f>
        <v>116</v>
      </c>
      <c r="AO253" s="29">
        <f>VLOOKUP(Table1[[#This Row],[SEG KEY LY]],'15Dec24_LY'!$A$1:$M$784,7,FALSE)</f>
        <v>91</v>
      </c>
      <c r="AP253" s="29">
        <f>VLOOKUP(Table1[[#This Row],[SEG KEY]],'08Dec24_TY'!$A$1:$M$786,7,FALSE)</f>
        <v>93</v>
      </c>
      <c r="AQ253" s="29">
        <f>VLOOKUP(Table1[[#This Row],[SEG KEY LY]],'08Dec24_LY'!$A$1:$M$784,7,FALSE)</f>
        <v>79</v>
      </c>
      <c r="AR253" s="29">
        <f>VLOOKUP(Table1[[#This Row],[SEG KEY]],'01Dec24_TY'!$A$1:$M$786,7,FALSE)</f>
        <v>78</v>
      </c>
      <c r="AS253" s="29">
        <f>VLOOKUP(Table1[[#This Row],[SEG KEY LY]],'01Dec24_LY'!$A$1:$M$784,7,FALSE)</f>
        <v>66</v>
      </c>
      <c r="AT253" s="29">
        <f>VLOOKUP(Table1[[#This Row],[SEG KEY]],'24Nov24_TY'!$A$1:$M$786,7,FALSE)</f>
        <v>70</v>
      </c>
      <c r="AU253" s="29">
        <f>VLOOKUP(Table1[[#This Row],[SEG KEY LY]],'24Nov24_LY'!$A$1:$M$784,7,FALSE)</f>
        <v>53</v>
      </c>
      <c r="AV253" s="29">
        <f>VLOOKUP(Table1[[#This Row],[SEG KEY]],'17Nov24_TY'!$A$1:$M$786,7,FALSE)</f>
        <v>58</v>
      </c>
      <c r="AW253" s="29">
        <f>VLOOKUP(Table1[[#This Row],[SEG KEY LY]],'17Nov24_LY'!$A$1:$M$784,7,FALSE)</f>
        <v>47</v>
      </c>
      <c r="AX253" s="29">
        <f>VLOOKUP(Table1[[#This Row],[SEG KEY]],'10Nov24_TY   '!$A$1:$K$786,7,FALSE)</f>
        <v>54</v>
      </c>
      <c r="AY253" s="29">
        <f>VLOOKUP(Table1[[#This Row],[SEG KEY LY]],'10Nov24_LY   '!$A$1:$J$784,7,FALSE)</f>
        <v>33</v>
      </c>
      <c r="AZ253" s="29">
        <f>IFERROR(VLOOKUP(Table1[[#This Row],[SEG KEY]],'03Nov24_TY   '!$A$1:$J$786,7,FALSE),0)</f>
        <v>46</v>
      </c>
      <c r="BA253" s="29">
        <f>IFERROR(VLOOKUP(Table1[[#This Row],[SEG KEY LY]],'03Nov24_LY    '!$A$1:$J$784,7,FALSE),0)</f>
        <v>27</v>
      </c>
    </row>
    <row r="254" spans="1:53" x14ac:dyDescent="0.25">
      <c r="A254" s="53" t="str">
        <f>Table1[[#This Row],[FROM_CITY]]&amp;Table1[[#This Row],[TO_CITY]]&amp;Table1[[#This Row],[Month]]</f>
        <v>KHICMBMar-2025</v>
      </c>
      <c r="B254" s="56" t="str">
        <f>Table1[[#This Row],[FROM_CITY]]&amp;Table1[[#This Row],[TO_CITY]]&amp;Table1[[#This Row],[MonthM_LY]]</f>
        <v>KHICMBMar-2024</v>
      </c>
      <c r="C254" s="44" t="s">
        <v>200</v>
      </c>
      <c r="D254" s="2">
        <v>2025</v>
      </c>
      <c r="E254" s="2" t="s">
        <v>199</v>
      </c>
      <c r="F254" t="s">
        <v>32</v>
      </c>
      <c r="G254" s="2" t="s">
        <v>10</v>
      </c>
      <c r="H254" t="s">
        <v>15</v>
      </c>
      <c r="I254">
        <v>62</v>
      </c>
      <c r="J254">
        <v>9272.36</v>
      </c>
      <c r="K254" s="29">
        <f>VLOOKUP(Table1[[#This Row],[SEG KEY]],'29Dec24_TY  '!$A$1:$M$786,11,FALSE)</f>
        <v>149668</v>
      </c>
      <c r="L254" s="29">
        <f>VLOOKUP(Table1[[#This Row],[SEG KEY LY]],'29Dec24_LY'!$A$1:$M$784,11,FALSE)</f>
        <v>543150</v>
      </c>
      <c r="M254" s="55">
        <f>VLOOKUP(Table1[[#This Row],[SEG KEY]],'29Dec24_TY  '!$A$1:$M$786,12,FALSE)</f>
        <v>6.1952855653847186E-2</v>
      </c>
      <c r="N254" s="55">
        <f>VLOOKUP(Table1[[#This Row],[SEG KEY LY]],'29Dec24_LY'!$A$1:$M$784,12,FALSE)</f>
        <v>5.55564945226917E-2</v>
      </c>
      <c r="O254" s="29">
        <f>IFERROR(VLOOKUP(Table1[[#This Row],[SEG KEY LY]],'LY AVG FARE ACT'!$A$1:$G$5000,5,FALSE),0)</f>
        <v>944</v>
      </c>
      <c r="P254" s="29">
        <f>IFERROR(VLOOKUP(Table1[[#This Row],[SEG KEY LY]],'LY AVG FARE ACT'!$A$1:$F$5000,6,FALSE),0)</f>
        <v>192247.80601193759</v>
      </c>
      <c r="Q254" s="29">
        <f>IFERROR(VLOOKUP(Table1[[#This Row],[SEG KEY LY]],'LY AVG FARE ACT'!$A$1:$G$5000,7,FALSE),0)</f>
        <v>203.65233687705253</v>
      </c>
      <c r="R254" s="47">
        <f>VLOOKUP(Table1[[#This Row],[SEG KEY]],'29Dec24_TY  '!$A$1:$M$786,13,FALSE)</f>
        <v>149.5541935483871</v>
      </c>
      <c r="S254" s="47">
        <f>VLOOKUP(Table1[[#This Row],[SEG KEY LY]],'29Dec24_LY'!$A$1:$M$784,13,FALSE)</f>
        <v>134.11337777777777</v>
      </c>
      <c r="T254" s="29">
        <f>VLOOKUP(Table1[[#This Row],[SEG KEY]],'22Dec24_TY '!$A$1:$M$786,13,FALSE)</f>
        <v>144.47553571428571</v>
      </c>
      <c r="U254" s="29">
        <f>VLOOKUP(Table1[[#This Row],[SEG KEY LY]],'22Dec24_LY '!$A$2:$M$784,13,FALSE)</f>
        <v>130.23961538461538</v>
      </c>
      <c r="V254" s="29">
        <f>VLOOKUP(Table1[[#This Row],[SEG KEY]],'15Dec24_TY'!$A$1:$M$786,13,FALSE)</f>
        <v>144.7825</v>
      </c>
      <c r="W254" s="29">
        <f>VLOOKUP(Table1[[#This Row],[SEG KEY LY]],'15Dec24_LY'!$A$1:$M$784,13,FALSE)</f>
        <v>129.01974226804126</v>
      </c>
      <c r="X254" s="29">
        <f>VLOOKUP(Table1[[#This Row],[SEG KEY]],'08Dec24_TY'!$A$1:$M$786,13,FALSE)</f>
        <v>144.7825</v>
      </c>
      <c r="Y254" s="29">
        <f>VLOOKUP(Table1[[#This Row],[SEG KEY LY]],'08Dec24_LY'!$A$1:$M$784,13,FALSE)</f>
        <v>127.5138285714286</v>
      </c>
      <c r="Z254" s="29">
        <f>VLOOKUP(Table1[[#This Row],[SEG KEY]],'01Dec24_TY'!$A$1:$M$786,13,FALSE)</f>
        <v>124.91738095238095</v>
      </c>
      <c r="AA254" s="29">
        <f>VLOOKUP(Table1[[#This Row],[SEG KEY LY]],'01Dec24_LY'!$A$1:$M$784,13,FALSE)</f>
        <v>126.00633136094676</v>
      </c>
      <c r="AB254" s="29">
        <f>VLOOKUP(Table1[[#This Row],[SEG KEY]],'24Nov24_TY'!$A$1:$M$786,13,FALSE)</f>
        <v>124.91439024390243</v>
      </c>
      <c r="AC254" s="29">
        <f>VLOOKUP(Table1[[#This Row],[SEG KEY LY]],'24Nov24_LY'!$A$1:$M$784,13,FALSE)</f>
        <v>123.30878980891724</v>
      </c>
      <c r="AD254" s="29">
        <f>VLOOKUP(Table1[[#This Row],[SEG KEY]],'17Nov24_TY'!$A$1:$M$786,13,FALSE)</f>
        <v>125.9328947368421</v>
      </c>
      <c r="AE254" s="29">
        <f>VLOOKUP(Table1[[#This Row],[SEG KEY LY]],'17Nov24_LY'!$A$1:$M$784,13,FALSE)</f>
        <v>123.64950000000003</v>
      </c>
      <c r="AF254" s="29">
        <f>VLOOKUP(Table1[[#This Row],[SEG KEY]],'10Nov24_TY   '!$A$1:$M$786,13,FALSE)</f>
        <v>125.9328947368421</v>
      </c>
      <c r="AG254" s="29">
        <f>VLOOKUP(Table1[[#This Row],[SEG KEY LY]],'10Nov24_LY   '!$A$1:$M$784,13,FALSE)</f>
        <v>124.03757352941177</v>
      </c>
      <c r="AH254" s="29">
        <f>IFERROR(VLOOKUP(Table1[[#This Row],[SEG KEY]],'03Nov24_TY   '!A382:M1167,13,FALSE),0)</f>
        <v>125.2213888888889</v>
      </c>
      <c r="AI254" s="29">
        <f>IFERROR(VLOOKUP(Table1[[#This Row],[SEG KEY LY]],'03Nov24_LY    '!$A$1:$M$784,13,FALSE),0)</f>
        <v>117.32983050847459</v>
      </c>
      <c r="AJ254" s="47">
        <f>VLOOKUP(Table1[[#This Row],[SEG KEY]],'29Dec24_TY  '!$A$1:$M$786,7,FALSE)</f>
        <v>62</v>
      </c>
      <c r="AK254" s="47">
        <f>VLOOKUP(Table1[[#This Row],[SEG KEY LY]],'29Dec24_LY'!$A$1:$M$784,7,FALSE)</f>
        <v>225</v>
      </c>
      <c r="AL254" s="29">
        <f>VLOOKUP(Table1[[#This Row],[SEG KEY]],'22Dec24_TY '!$A$1:$M$786,7,FALSE)</f>
        <v>56</v>
      </c>
      <c r="AM254" s="29">
        <f>VLOOKUP(Table1[[#This Row],[SEG KEY LY]],'22Dec24_LY '!$A$1:$M$486,7,FALSE)</f>
        <v>208</v>
      </c>
      <c r="AN254" s="29">
        <f>VLOOKUP(Table1[[#This Row],[SEG KEY]],'15Dec24_TY'!$A$1:$M$786,7,FALSE)</f>
        <v>48</v>
      </c>
      <c r="AO254" s="29">
        <f>VLOOKUP(Table1[[#This Row],[SEG KEY LY]],'15Dec24_LY'!$A$1:$M$784,7,FALSE)</f>
        <v>194</v>
      </c>
      <c r="AP254" s="29">
        <f>VLOOKUP(Table1[[#This Row],[SEG KEY]],'08Dec24_TY'!$A$1:$M$786,7,FALSE)</f>
        <v>48</v>
      </c>
      <c r="AQ254" s="29">
        <f>VLOOKUP(Table1[[#This Row],[SEG KEY LY]],'08Dec24_LY'!$A$1:$M$784,7,FALSE)</f>
        <v>175</v>
      </c>
      <c r="AR254" s="29">
        <f>VLOOKUP(Table1[[#This Row],[SEG KEY]],'01Dec24_TY'!$A$1:$M$786,7,FALSE)</f>
        <v>42</v>
      </c>
      <c r="AS254" s="29">
        <f>VLOOKUP(Table1[[#This Row],[SEG KEY LY]],'01Dec24_LY'!$A$1:$M$784,7,FALSE)</f>
        <v>169</v>
      </c>
      <c r="AT254" s="29">
        <f>VLOOKUP(Table1[[#This Row],[SEG KEY]],'24Nov24_TY'!$A$1:$M$786,7,FALSE)</f>
        <v>41</v>
      </c>
      <c r="AU254" s="29">
        <f>VLOOKUP(Table1[[#This Row],[SEG KEY LY]],'24Nov24_LY'!$A$1:$M$784,7,FALSE)</f>
        <v>157</v>
      </c>
      <c r="AV254" s="29">
        <f>VLOOKUP(Table1[[#This Row],[SEG KEY]],'17Nov24_TY'!$A$1:$M$786,7,FALSE)</f>
        <v>38</v>
      </c>
      <c r="AW254" s="29">
        <f>VLOOKUP(Table1[[#This Row],[SEG KEY LY]],'17Nov24_LY'!$A$1:$M$784,7,FALSE)</f>
        <v>140</v>
      </c>
      <c r="AX254" s="29">
        <f>VLOOKUP(Table1[[#This Row],[SEG KEY]],'10Nov24_TY   '!$A$1:$K$786,7,FALSE)</f>
        <v>38</v>
      </c>
      <c r="AY254" s="29">
        <f>VLOOKUP(Table1[[#This Row],[SEG KEY LY]],'10Nov24_LY   '!$A$1:$J$784,7,FALSE)</f>
        <v>136</v>
      </c>
      <c r="AZ254" s="29">
        <f>IFERROR(VLOOKUP(Table1[[#This Row],[SEG KEY]],'03Nov24_TY   '!$A$1:$J$786,7,FALSE),0)</f>
        <v>36</v>
      </c>
      <c r="BA254" s="29">
        <f>IFERROR(VLOOKUP(Table1[[#This Row],[SEG KEY LY]],'03Nov24_LY    '!$A$1:$J$784,7,FALSE),0)</f>
        <v>118</v>
      </c>
    </row>
    <row r="255" spans="1:53" x14ac:dyDescent="0.25">
      <c r="A255" s="53" t="str">
        <f>Table1[[#This Row],[FROM_CITY]]&amp;Table1[[#This Row],[TO_CITY]]&amp;Table1[[#This Row],[Month]]</f>
        <v>KTMCMBMar-2025</v>
      </c>
      <c r="B255" s="56" t="str">
        <f>Table1[[#This Row],[FROM_CITY]]&amp;Table1[[#This Row],[TO_CITY]]&amp;Table1[[#This Row],[MonthM_LY]]</f>
        <v>KTMCMBMar-2024</v>
      </c>
      <c r="C255" s="44" t="s">
        <v>200</v>
      </c>
      <c r="D255" s="2">
        <v>2025</v>
      </c>
      <c r="E255" s="2" t="s">
        <v>199</v>
      </c>
      <c r="F255" t="s">
        <v>52</v>
      </c>
      <c r="G255" s="2" t="s">
        <v>10</v>
      </c>
      <c r="H255" t="s">
        <v>15</v>
      </c>
      <c r="I255">
        <v>264</v>
      </c>
      <c r="J255">
        <v>48319.94999999999</v>
      </c>
      <c r="K255" s="29">
        <f>VLOOKUP(Table1[[#This Row],[SEG KEY]],'29Dec24_TY  '!$A$1:$M$786,11,FALSE)</f>
        <v>621192</v>
      </c>
      <c r="L255" s="29">
        <f>VLOOKUP(Table1[[#This Row],[SEG KEY LY]],'29Dec24_LY'!$A$1:$M$784,11,FALSE)</f>
        <v>312949</v>
      </c>
      <c r="M255" s="55">
        <f>VLOOKUP(Table1[[#This Row],[SEG KEY]],'29Dec24_TY  '!$A$1:$M$786,12,FALSE)</f>
        <v>7.7785853649113307E-2</v>
      </c>
      <c r="N255" s="55">
        <f>VLOOKUP(Table1[[#This Row],[SEG KEY LY]],'29Dec24_LY'!$A$1:$M$784,12,FALSE)</f>
        <v>9.1421573483219304E-2</v>
      </c>
      <c r="O255" s="29">
        <f>IFERROR(VLOOKUP(Table1[[#This Row],[SEG KEY LY]],'LY AVG FARE ACT'!$A$1:$G$5000,5,FALSE),0)</f>
        <v>2396</v>
      </c>
      <c r="P255" s="29">
        <f>IFERROR(VLOOKUP(Table1[[#This Row],[SEG KEY LY]],'LY AVG FARE ACT'!$A$1:$F$5000,6,FALSE),0)</f>
        <v>505168.20396769687</v>
      </c>
      <c r="Q255" s="29">
        <f>IFERROR(VLOOKUP(Table1[[#This Row],[SEG KEY LY]],'LY AVG FARE ACT'!$A$1:$G$5000,7,FALSE),0)</f>
        <v>210.83814856748617</v>
      </c>
      <c r="R255" s="47">
        <f>VLOOKUP(Table1[[#This Row],[SEG KEY]],'29Dec24_TY  '!$A$1:$M$786,13,FALSE)</f>
        <v>183.03011363636361</v>
      </c>
      <c r="S255" s="47">
        <f>VLOOKUP(Table1[[#This Row],[SEG KEY LY]],'29Dec24_LY'!$A$1:$M$784,13,FALSE)</f>
        <v>215.11496240601502</v>
      </c>
      <c r="T255" s="29">
        <f>VLOOKUP(Table1[[#This Row],[SEG KEY]],'22Dec24_TY '!$A$1:$M$786,13,FALSE)</f>
        <v>186.0075117370892</v>
      </c>
      <c r="U255" s="29">
        <f>VLOOKUP(Table1[[#This Row],[SEG KEY LY]],'22Dec24_LY '!$A$2:$M$784,13,FALSE)</f>
        <v>232.75461538461545</v>
      </c>
      <c r="V255" s="29">
        <f>VLOOKUP(Table1[[#This Row],[SEG KEY]],'15Dec24_TY'!$A$1:$M$786,13,FALSE)</f>
        <v>189.98773255813956</v>
      </c>
      <c r="W255" s="29">
        <f>VLOOKUP(Table1[[#This Row],[SEG KEY LY]],'15Dec24_LY'!$A$1:$M$784,13,FALSE)</f>
        <v>238.81538461538466</v>
      </c>
      <c r="X255" s="29">
        <f>VLOOKUP(Table1[[#This Row],[SEG KEY]],'08Dec24_TY'!$A$1:$M$786,13,FALSE)</f>
        <v>190.25283870967743</v>
      </c>
      <c r="Y255" s="29">
        <f>VLOOKUP(Table1[[#This Row],[SEG KEY LY]],'08Dec24_LY'!$A$1:$M$784,13,FALSE)</f>
        <v>238.10962962962969</v>
      </c>
      <c r="Z255" s="29">
        <f>VLOOKUP(Table1[[#This Row],[SEG KEY]],'01Dec24_TY'!$A$1:$M$786,13,FALSE)</f>
        <v>198.39684210526326</v>
      </c>
      <c r="AA255" s="29">
        <f>VLOOKUP(Table1[[#This Row],[SEG KEY LY]],'01Dec24_LY'!$A$1:$M$784,13,FALSE)</f>
        <v>240.66019230769237</v>
      </c>
      <c r="AB255" s="29">
        <f>VLOOKUP(Table1[[#This Row],[SEG KEY]],'24Nov24_TY'!$A$1:$M$786,13,FALSE)</f>
        <v>205.79453703703717</v>
      </c>
      <c r="AC255" s="29">
        <f>VLOOKUP(Table1[[#This Row],[SEG KEY LY]],'24Nov24_LY'!$A$1:$M$784,13,FALSE)</f>
        <v>239.87541666666675</v>
      </c>
      <c r="AD255" s="29">
        <f>VLOOKUP(Table1[[#This Row],[SEG KEY]],'17Nov24_TY'!$A$1:$M$786,13,FALSE)</f>
        <v>221.36065934065942</v>
      </c>
      <c r="AE255" s="29">
        <f>VLOOKUP(Table1[[#This Row],[SEG KEY LY]],'17Nov24_LY'!$A$1:$M$784,13,FALSE)</f>
        <v>229.5953846153846</v>
      </c>
      <c r="AF255" s="29">
        <f>VLOOKUP(Table1[[#This Row],[SEG KEY]],'10Nov24_TY   '!$A$1:$M$786,13,FALSE)</f>
        <v>228.56151898734177</v>
      </c>
      <c r="AG255" s="29">
        <f>VLOOKUP(Table1[[#This Row],[SEG KEY LY]],'10Nov24_LY   '!$A$1:$M$784,13,FALSE)</f>
        <v>226.50685714285714</v>
      </c>
      <c r="AH255" s="29">
        <f>IFERROR(VLOOKUP(Table1[[#This Row],[SEG KEY]],'03Nov24_TY   '!A383:M1168,13,FALSE),0)</f>
        <v>252.03812500000001</v>
      </c>
      <c r="AI255" s="29">
        <f>IFERROR(VLOOKUP(Table1[[#This Row],[SEG KEY LY]],'03Nov24_LY    '!$A$1:$M$784,13,FALSE),0)</f>
        <v>234.29322580645163</v>
      </c>
      <c r="AJ255" s="47">
        <f>VLOOKUP(Table1[[#This Row],[SEG KEY]],'29Dec24_TY  '!$A$1:$M$786,7,FALSE)</f>
        <v>264</v>
      </c>
      <c r="AK255" s="47">
        <f>VLOOKUP(Table1[[#This Row],[SEG KEY LY]],'29Dec24_LY'!$A$1:$M$784,7,FALSE)</f>
        <v>133</v>
      </c>
      <c r="AL255" s="29">
        <f>VLOOKUP(Table1[[#This Row],[SEG KEY]],'22Dec24_TY '!$A$1:$M$786,7,FALSE)</f>
        <v>213</v>
      </c>
      <c r="AM255" s="29">
        <f>VLOOKUP(Table1[[#This Row],[SEG KEY LY]],'22Dec24_LY '!$A$1:$M$486,7,FALSE)</f>
        <v>91</v>
      </c>
      <c r="AN255" s="29">
        <f>VLOOKUP(Table1[[#This Row],[SEG KEY]],'15Dec24_TY'!$A$1:$M$786,7,FALSE)</f>
        <v>172</v>
      </c>
      <c r="AO255" s="29">
        <f>VLOOKUP(Table1[[#This Row],[SEG KEY LY]],'15Dec24_LY'!$A$1:$M$784,7,FALSE)</f>
        <v>65</v>
      </c>
      <c r="AP255" s="29">
        <f>VLOOKUP(Table1[[#This Row],[SEG KEY]],'08Dec24_TY'!$A$1:$M$786,7,FALSE)</f>
        <v>155</v>
      </c>
      <c r="AQ255" s="29">
        <f>VLOOKUP(Table1[[#This Row],[SEG KEY LY]],'08Dec24_LY'!$A$1:$M$784,7,FALSE)</f>
        <v>54</v>
      </c>
      <c r="AR255" s="29">
        <f>VLOOKUP(Table1[[#This Row],[SEG KEY]],'01Dec24_TY'!$A$1:$M$786,7,FALSE)</f>
        <v>133</v>
      </c>
      <c r="AS255" s="29">
        <f>VLOOKUP(Table1[[#This Row],[SEG KEY LY]],'01Dec24_LY'!$A$1:$M$784,7,FALSE)</f>
        <v>52</v>
      </c>
      <c r="AT255" s="29">
        <f>VLOOKUP(Table1[[#This Row],[SEG KEY]],'24Nov24_TY'!$A$1:$M$786,7,FALSE)</f>
        <v>108</v>
      </c>
      <c r="AU255" s="29">
        <f>VLOOKUP(Table1[[#This Row],[SEG KEY LY]],'24Nov24_LY'!$A$1:$M$784,7,FALSE)</f>
        <v>48</v>
      </c>
      <c r="AV255" s="29">
        <f>VLOOKUP(Table1[[#This Row],[SEG KEY]],'17Nov24_TY'!$A$1:$M$786,7,FALSE)</f>
        <v>91</v>
      </c>
      <c r="AW255" s="29">
        <f>VLOOKUP(Table1[[#This Row],[SEG KEY LY]],'17Nov24_LY'!$A$1:$M$784,7,FALSE)</f>
        <v>39</v>
      </c>
      <c r="AX255" s="29">
        <f>VLOOKUP(Table1[[#This Row],[SEG KEY]],'10Nov24_TY   '!$A$1:$K$786,7,FALSE)</f>
        <v>79</v>
      </c>
      <c r="AY255" s="29">
        <f>VLOOKUP(Table1[[#This Row],[SEG KEY LY]],'10Nov24_LY   '!$A$1:$J$784,7,FALSE)</f>
        <v>35</v>
      </c>
      <c r="AZ255" s="29">
        <f>IFERROR(VLOOKUP(Table1[[#This Row],[SEG KEY]],'03Nov24_TY   '!$A$1:$J$786,7,FALSE),0)</f>
        <v>64</v>
      </c>
      <c r="BA255" s="29">
        <f>IFERROR(VLOOKUP(Table1[[#This Row],[SEG KEY LY]],'03Nov24_LY    '!$A$1:$J$784,7,FALSE),0)</f>
        <v>31</v>
      </c>
    </row>
    <row r="256" spans="1:53" x14ac:dyDescent="0.25">
      <c r="A256" s="53" t="str">
        <f>Table1[[#This Row],[FROM_CITY]]&amp;Table1[[#This Row],[TO_CITY]]&amp;Table1[[#This Row],[Month]]</f>
        <v>KULCMBMar-2025</v>
      </c>
      <c r="B256" s="56" t="str">
        <f>Table1[[#This Row],[FROM_CITY]]&amp;Table1[[#This Row],[TO_CITY]]&amp;Table1[[#This Row],[MonthM_LY]]</f>
        <v>KULCMBMar-2024</v>
      </c>
      <c r="C256" s="44" t="s">
        <v>200</v>
      </c>
      <c r="D256" s="2">
        <v>2025</v>
      </c>
      <c r="E256" s="2" t="s">
        <v>199</v>
      </c>
      <c r="F256" t="s">
        <v>33</v>
      </c>
      <c r="G256" s="2" t="s">
        <v>10</v>
      </c>
      <c r="H256" t="s">
        <v>13</v>
      </c>
      <c r="I256">
        <v>191</v>
      </c>
      <c r="J256">
        <v>27318.779999999992</v>
      </c>
      <c r="K256" s="29">
        <f>VLOOKUP(Table1[[#This Row],[SEG KEY]],'29Dec24_TY  '!$A$1:$M$786,11,FALSE)</f>
        <v>469669</v>
      </c>
      <c r="L256" s="29">
        <f>VLOOKUP(Table1[[#This Row],[SEG KEY LY]],'29Dec24_LY'!$A$1:$M$784,11,FALSE)</f>
        <v>860650</v>
      </c>
      <c r="M256" s="55">
        <f>VLOOKUP(Table1[[#This Row],[SEG KEY]],'29Dec24_TY  '!$A$1:$M$786,12,FALSE)</f>
        <v>5.816602756409299E-2</v>
      </c>
      <c r="N256" s="55">
        <f>VLOOKUP(Table1[[#This Row],[SEG KEY LY]],'29Dec24_LY'!$A$1:$M$784,12,FALSE)</f>
        <v>5.4921280427583818E-2</v>
      </c>
      <c r="O256" s="29">
        <f>IFERROR(VLOOKUP(Table1[[#This Row],[SEG KEY LY]],'LY AVG FARE ACT'!$A$1:$G$5000,5,FALSE),0)</f>
        <v>4718</v>
      </c>
      <c r="P256" s="29">
        <f>IFERROR(VLOOKUP(Table1[[#This Row],[SEG KEY LY]],'LY AVG FARE ACT'!$A$1:$F$5000,6,FALSE),0)</f>
        <v>589498.11085286993</v>
      </c>
      <c r="Q256" s="29">
        <f>IFERROR(VLOOKUP(Table1[[#This Row],[SEG KEY LY]],'LY AVG FARE ACT'!$A$1:$G$5000,7,FALSE),0)</f>
        <v>124.94661103282533</v>
      </c>
      <c r="R256" s="47">
        <f>VLOOKUP(Table1[[#This Row],[SEG KEY]],'29Dec24_TY  '!$A$1:$M$786,13,FALSE)</f>
        <v>143.03026178010467</v>
      </c>
      <c r="S256" s="47">
        <f>VLOOKUP(Table1[[#This Row],[SEG KEY LY]],'29Dec24_LY'!$A$1:$M$784,13,FALSE)</f>
        <v>135.0514285714286</v>
      </c>
      <c r="T256" s="29">
        <f>VLOOKUP(Table1[[#This Row],[SEG KEY]],'22Dec24_TY '!$A$1:$M$786,13,FALSE)</f>
        <v>146.82941176470584</v>
      </c>
      <c r="U256" s="29">
        <f>VLOOKUP(Table1[[#This Row],[SEG KEY LY]],'22Dec24_LY '!$A$2:$M$784,13,FALSE)</f>
        <v>132.47392156862747</v>
      </c>
      <c r="V256" s="29">
        <f>VLOOKUP(Table1[[#This Row],[SEG KEY]],'15Dec24_TY'!$A$1:$M$786,13,FALSE)</f>
        <v>151.32764705882346</v>
      </c>
      <c r="W256" s="29">
        <f>VLOOKUP(Table1[[#This Row],[SEG KEY LY]],'15Dec24_LY'!$A$1:$M$784,13,FALSE)</f>
        <v>136.76992366412213</v>
      </c>
      <c r="X256" s="29">
        <f>VLOOKUP(Table1[[#This Row],[SEG KEY]],'08Dec24_TY'!$A$1:$M$786,13,FALSE)</f>
        <v>156.36760330578505</v>
      </c>
      <c r="Y256" s="29">
        <f>VLOOKUP(Table1[[#This Row],[SEG KEY LY]],'08Dec24_LY'!$A$1:$M$784,13,FALSE)</f>
        <v>131.4723333333333</v>
      </c>
      <c r="Z256" s="29">
        <f>VLOOKUP(Table1[[#This Row],[SEG KEY]],'01Dec24_TY'!$A$1:$M$786,13,FALSE)</f>
        <v>154.6899082568807</v>
      </c>
      <c r="AA256" s="29">
        <f>VLOOKUP(Table1[[#This Row],[SEG KEY LY]],'01Dec24_LY'!$A$1:$M$784,13,FALSE)</f>
        <v>133.08766666666665</v>
      </c>
      <c r="AB256" s="29">
        <f>VLOOKUP(Table1[[#This Row],[SEG KEY]],'24Nov24_TY'!$A$1:$M$786,13,FALSE)</f>
        <v>164.55447058823529</v>
      </c>
      <c r="AC256" s="29">
        <f>VLOOKUP(Table1[[#This Row],[SEG KEY LY]],'24Nov24_LY'!$A$1:$M$784,13,FALSE)</f>
        <v>133.67137931034483</v>
      </c>
      <c r="AD256" s="29">
        <f>VLOOKUP(Table1[[#This Row],[SEG KEY]],'17Nov24_TY'!$A$1:$M$786,13,FALSE)</f>
        <v>171.10757142857145</v>
      </c>
      <c r="AE256" s="29">
        <f>VLOOKUP(Table1[[#This Row],[SEG KEY LY]],'17Nov24_LY'!$A$1:$M$784,13,FALSE)</f>
        <v>132.03102702702702</v>
      </c>
      <c r="AF256" s="29">
        <f>VLOOKUP(Table1[[#This Row],[SEG KEY]],'10Nov24_TY   '!$A$1:$M$786,13,FALSE)</f>
        <v>191.32921568627449</v>
      </c>
      <c r="AG256" s="29">
        <f>VLOOKUP(Table1[[#This Row],[SEG KEY LY]],'10Nov24_LY   '!$A$1:$M$784,13,FALSE)</f>
        <v>130.72474999999997</v>
      </c>
      <c r="AH256" s="29">
        <f>IFERROR(VLOOKUP(Table1[[#This Row],[SEG KEY]],'03Nov24_TY   '!A384:M1169,13,FALSE),0)</f>
        <v>202.69050000000001</v>
      </c>
      <c r="AI256" s="29">
        <f>IFERROR(VLOOKUP(Table1[[#This Row],[SEG KEY LY]],'03Nov24_LY    '!$A$1:$M$784,13,FALSE),0)</f>
        <v>132.57496183206104</v>
      </c>
      <c r="AJ256" s="47">
        <f>VLOOKUP(Table1[[#This Row],[SEG KEY]],'29Dec24_TY  '!$A$1:$M$786,7,FALSE)</f>
        <v>191</v>
      </c>
      <c r="AK256" s="47">
        <f>VLOOKUP(Table1[[#This Row],[SEG KEY LY]],'29Dec24_LY'!$A$1:$M$784,7,FALSE)</f>
        <v>350</v>
      </c>
      <c r="AL256" s="29">
        <f>VLOOKUP(Table1[[#This Row],[SEG KEY]],'22Dec24_TY '!$A$1:$M$786,7,FALSE)</f>
        <v>170</v>
      </c>
      <c r="AM256" s="29">
        <f>VLOOKUP(Table1[[#This Row],[SEG KEY LY]],'22Dec24_LY '!$A$1:$M$486,7,FALSE)</f>
        <v>306</v>
      </c>
      <c r="AN256" s="29">
        <f>VLOOKUP(Table1[[#This Row],[SEG KEY]],'15Dec24_TY'!$A$1:$M$786,7,FALSE)</f>
        <v>136</v>
      </c>
      <c r="AO256" s="29">
        <f>VLOOKUP(Table1[[#This Row],[SEG KEY LY]],'15Dec24_LY'!$A$1:$M$784,7,FALSE)</f>
        <v>262</v>
      </c>
      <c r="AP256" s="29">
        <f>VLOOKUP(Table1[[#This Row],[SEG KEY]],'08Dec24_TY'!$A$1:$M$786,7,FALSE)</f>
        <v>121</v>
      </c>
      <c r="AQ256" s="29">
        <f>VLOOKUP(Table1[[#This Row],[SEG KEY LY]],'08Dec24_LY'!$A$1:$M$784,7,FALSE)</f>
        <v>270</v>
      </c>
      <c r="AR256" s="29">
        <f>VLOOKUP(Table1[[#This Row],[SEG KEY]],'01Dec24_TY'!$A$1:$M$786,7,FALSE)</f>
        <v>109</v>
      </c>
      <c r="AS256" s="29">
        <f>VLOOKUP(Table1[[#This Row],[SEG KEY LY]],'01Dec24_LY'!$A$1:$M$784,7,FALSE)</f>
        <v>240</v>
      </c>
      <c r="AT256" s="29">
        <f>VLOOKUP(Table1[[#This Row],[SEG KEY]],'24Nov24_TY'!$A$1:$M$786,7,FALSE)</f>
        <v>85</v>
      </c>
      <c r="AU256" s="29">
        <f>VLOOKUP(Table1[[#This Row],[SEG KEY LY]],'24Nov24_LY'!$A$1:$M$784,7,FALSE)</f>
        <v>203</v>
      </c>
      <c r="AV256" s="29">
        <f>VLOOKUP(Table1[[#This Row],[SEG KEY]],'17Nov24_TY'!$A$1:$M$786,7,FALSE)</f>
        <v>70</v>
      </c>
      <c r="AW256" s="29">
        <f>VLOOKUP(Table1[[#This Row],[SEG KEY LY]],'17Nov24_LY'!$A$1:$M$784,7,FALSE)</f>
        <v>185</v>
      </c>
      <c r="AX256" s="29">
        <f>VLOOKUP(Table1[[#This Row],[SEG KEY]],'10Nov24_TY   '!$A$1:$K$786,7,FALSE)</f>
        <v>51</v>
      </c>
      <c r="AY256" s="29">
        <f>VLOOKUP(Table1[[#This Row],[SEG KEY LY]],'10Nov24_LY   '!$A$1:$J$784,7,FALSE)</f>
        <v>160</v>
      </c>
      <c r="AZ256" s="29">
        <f>IFERROR(VLOOKUP(Table1[[#This Row],[SEG KEY]],'03Nov24_TY   '!$A$1:$J$786,7,FALSE),0)</f>
        <v>40</v>
      </c>
      <c r="BA256" s="29">
        <f>IFERROR(VLOOKUP(Table1[[#This Row],[SEG KEY LY]],'03Nov24_LY    '!$A$1:$J$784,7,FALSE),0)</f>
        <v>131</v>
      </c>
    </row>
    <row r="257" spans="1:53" x14ac:dyDescent="0.25">
      <c r="A257" s="53" t="str">
        <f>Table1[[#This Row],[FROM_CITY]]&amp;Table1[[#This Row],[TO_CITY]]&amp;Table1[[#This Row],[Month]]</f>
        <v>KWICMBMar-2025</v>
      </c>
      <c r="B257" s="56" t="str">
        <f>Table1[[#This Row],[FROM_CITY]]&amp;Table1[[#This Row],[TO_CITY]]&amp;Table1[[#This Row],[MonthM_LY]]</f>
        <v>KWICMBMar-2024</v>
      </c>
      <c r="C257" s="44" t="s">
        <v>200</v>
      </c>
      <c r="D257" s="2">
        <v>2025</v>
      </c>
      <c r="E257" s="2" t="s">
        <v>199</v>
      </c>
      <c r="F257" t="s">
        <v>34</v>
      </c>
      <c r="G257" s="2" t="s">
        <v>10</v>
      </c>
      <c r="H257" t="s">
        <v>11</v>
      </c>
      <c r="I257">
        <v>45</v>
      </c>
      <c r="J257">
        <v>8333.8599999999988</v>
      </c>
      <c r="K257" s="29">
        <f>VLOOKUP(Table1[[#This Row],[SEG KEY]],'29Dec24_TY  '!$A$1:$M$786,11,FALSE)</f>
        <v>188775</v>
      </c>
      <c r="L257" s="29">
        <f>VLOOKUP(Table1[[#This Row],[SEG KEY LY]],'29Dec24_LY'!$A$1:$M$784,11,FALSE)</f>
        <v>218140</v>
      </c>
      <c r="M257" s="55">
        <f>VLOOKUP(Table1[[#This Row],[SEG KEY]],'29Dec24_TY  '!$A$1:$M$786,12,FALSE)</f>
        <v>4.414705337041451E-2</v>
      </c>
      <c r="N257" s="55">
        <f>VLOOKUP(Table1[[#This Row],[SEG KEY LY]],'29Dec24_LY'!$A$1:$M$784,12,FALSE)</f>
        <v>3.893229118914459E-2</v>
      </c>
      <c r="O257" s="29">
        <f>IFERROR(VLOOKUP(Table1[[#This Row],[SEG KEY LY]],'LY AVG FARE ACT'!$A$1:$G$5000,5,FALSE),0)</f>
        <v>1976</v>
      </c>
      <c r="P257" s="29">
        <f>IFERROR(VLOOKUP(Table1[[#This Row],[SEG KEY LY]],'LY AVG FARE ACT'!$A$1:$F$5000,6,FALSE),0)</f>
        <v>291070.71416087903</v>
      </c>
      <c r="Q257" s="29">
        <f>IFERROR(VLOOKUP(Table1[[#This Row],[SEG KEY LY]],'LY AVG FARE ACT'!$A$1:$G$5000,7,FALSE),0)</f>
        <v>147.30299299639626</v>
      </c>
      <c r="R257" s="47">
        <f>VLOOKUP(Table1[[#This Row],[SEG KEY]],'29Dec24_TY  '!$A$1:$M$786,13,FALSE)</f>
        <v>185.19688888888885</v>
      </c>
      <c r="S257" s="47">
        <f>VLOOKUP(Table1[[#This Row],[SEG KEY LY]],'29Dec24_LY'!$A$1:$M$784,13,FALSE)</f>
        <v>163.32096153846155</v>
      </c>
      <c r="T257" s="29">
        <f>VLOOKUP(Table1[[#This Row],[SEG KEY]],'22Dec24_TY '!$A$1:$M$786,13,FALSE)</f>
        <v>200.14606060606062</v>
      </c>
      <c r="U257" s="29">
        <f>VLOOKUP(Table1[[#This Row],[SEG KEY LY]],'22Dec24_LY '!$A$2:$M$784,13,FALSE)</f>
        <v>181.08472222222218</v>
      </c>
      <c r="V257" s="29">
        <f>VLOOKUP(Table1[[#This Row],[SEG KEY]],'15Dec24_TY'!$A$1:$M$786,13,FALSE)</f>
        <v>190.17760000000001</v>
      </c>
      <c r="W257" s="29">
        <f>VLOOKUP(Table1[[#This Row],[SEG KEY LY]],'15Dec24_LY'!$A$1:$M$784,13,FALSE)</f>
        <v>203.21999999999997</v>
      </c>
      <c r="X257" s="29">
        <f>VLOOKUP(Table1[[#This Row],[SEG KEY]],'08Dec24_TY'!$A$1:$M$786,13,FALSE)</f>
        <v>189.1205263157895</v>
      </c>
      <c r="Y257" s="29">
        <f>VLOOKUP(Table1[[#This Row],[SEG KEY LY]],'08Dec24_LY'!$A$1:$M$784,13,FALSE)</f>
        <v>231.68357142857141</v>
      </c>
      <c r="Z257" s="29">
        <f>VLOOKUP(Table1[[#This Row],[SEG KEY]],'01Dec24_TY'!$A$1:$M$786,13,FALSE)</f>
        <v>177.69499999999999</v>
      </c>
      <c r="AA257" s="29">
        <f>VLOOKUP(Table1[[#This Row],[SEG KEY LY]],'01Dec24_LY'!$A$1:$M$784,13,FALSE)</f>
        <v>237.44454545454539</v>
      </c>
      <c r="AB257" s="29">
        <f>VLOOKUP(Table1[[#This Row],[SEG KEY]],'24Nov24_TY'!$A$1:$M$786,13,FALSE)</f>
        <v>179.04636363636362</v>
      </c>
      <c r="AC257" s="29">
        <f>VLOOKUP(Table1[[#This Row],[SEG KEY LY]],'24Nov24_LY'!$A$1:$M$784,13,FALSE)</f>
        <v>239.33999999999997</v>
      </c>
      <c r="AD257" s="29">
        <f>VLOOKUP(Table1[[#This Row],[SEG KEY]],'17Nov24_TY'!$A$1:$M$786,13,FALSE)</f>
        <v>178.23399999999998</v>
      </c>
      <c r="AE257" s="29">
        <f>VLOOKUP(Table1[[#This Row],[SEG KEY LY]],'17Nov24_LY'!$A$1:$M$784,13,FALSE)</f>
        <v>227.90333333333334</v>
      </c>
      <c r="AF257" s="29">
        <f>VLOOKUP(Table1[[#This Row],[SEG KEY]],'10Nov24_TY   '!$A$1:$M$786,13,FALSE)</f>
        <v>173.1275</v>
      </c>
      <c r="AG257" s="29">
        <f>VLOOKUP(Table1[[#This Row],[SEG KEY LY]],'10Nov24_LY   '!$A$1:$M$784,13,FALSE)</f>
        <v>227.90333333333334</v>
      </c>
      <c r="AH257" s="29">
        <f>IFERROR(VLOOKUP(Table1[[#This Row],[SEG KEY]],'03Nov24_TY   '!A385:M1170,13,FALSE),0)</f>
        <v>169.18333333333334</v>
      </c>
      <c r="AI257" s="29">
        <f>IFERROR(VLOOKUP(Table1[[#This Row],[SEG KEY LY]],'03Nov24_LY    '!$A$1:$M$784,13,FALSE),0)</f>
        <v>227.90333333333334</v>
      </c>
      <c r="AJ257" s="47">
        <f>VLOOKUP(Table1[[#This Row],[SEG KEY]],'29Dec24_TY  '!$A$1:$M$786,7,FALSE)</f>
        <v>45</v>
      </c>
      <c r="AK257" s="47">
        <f>VLOOKUP(Table1[[#This Row],[SEG KEY LY]],'29Dec24_LY'!$A$1:$M$784,7,FALSE)</f>
        <v>52</v>
      </c>
      <c r="AL257" s="29">
        <f>VLOOKUP(Table1[[#This Row],[SEG KEY]],'22Dec24_TY '!$A$1:$M$786,7,FALSE)</f>
        <v>33</v>
      </c>
      <c r="AM257" s="29">
        <f>VLOOKUP(Table1[[#This Row],[SEG KEY LY]],'22Dec24_LY '!$A$1:$M$486,7,FALSE)</f>
        <v>36</v>
      </c>
      <c r="AN257" s="29">
        <f>VLOOKUP(Table1[[#This Row],[SEG KEY]],'15Dec24_TY'!$A$1:$M$786,7,FALSE)</f>
        <v>25</v>
      </c>
      <c r="AO257" s="29">
        <f>VLOOKUP(Table1[[#This Row],[SEG KEY LY]],'15Dec24_LY'!$A$1:$M$784,7,FALSE)</f>
        <v>23</v>
      </c>
      <c r="AP257" s="29">
        <f>VLOOKUP(Table1[[#This Row],[SEG KEY]],'08Dec24_TY'!$A$1:$M$786,7,FALSE)</f>
        <v>19</v>
      </c>
      <c r="AQ257" s="29">
        <f>VLOOKUP(Table1[[#This Row],[SEG KEY LY]],'08Dec24_LY'!$A$1:$M$784,7,FALSE)</f>
        <v>14</v>
      </c>
      <c r="AR257" s="29">
        <f>VLOOKUP(Table1[[#This Row],[SEG KEY]],'01Dec24_TY'!$A$1:$M$786,7,FALSE)</f>
        <v>14</v>
      </c>
      <c r="AS257" s="29">
        <f>VLOOKUP(Table1[[#This Row],[SEG KEY LY]],'01Dec24_LY'!$A$1:$M$784,7,FALSE)</f>
        <v>11</v>
      </c>
      <c r="AT257" s="29">
        <f>VLOOKUP(Table1[[#This Row],[SEG KEY]],'24Nov24_TY'!$A$1:$M$786,7,FALSE)</f>
        <v>11</v>
      </c>
      <c r="AU257" s="29">
        <f>VLOOKUP(Table1[[#This Row],[SEG KEY LY]],'24Nov24_LY'!$A$1:$M$784,7,FALSE)</f>
        <v>10</v>
      </c>
      <c r="AV257" s="29">
        <f>VLOOKUP(Table1[[#This Row],[SEG KEY]],'17Nov24_TY'!$A$1:$M$786,7,FALSE)</f>
        <v>10</v>
      </c>
      <c r="AW257" s="29">
        <f>VLOOKUP(Table1[[#This Row],[SEG KEY LY]],'17Nov24_LY'!$A$1:$M$784,7,FALSE)</f>
        <v>3</v>
      </c>
      <c r="AX257" s="29">
        <f>VLOOKUP(Table1[[#This Row],[SEG KEY]],'10Nov24_TY   '!$A$1:$K$786,7,FALSE)</f>
        <v>4</v>
      </c>
      <c r="AY257" s="29">
        <f>VLOOKUP(Table1[[#This Row],[SEG KEY LY]],'10Nov24_LY   '!$A$1:$J$784,7,FALSE)</f>
        <v>3</v>
      </c>
      <c r="AZ257" s="29">
        <f>IFERROR(VLOOKUP(Table1[[#This Row],[SEG KEY]],'03Nov24_TY   '!$A$1:$J$786,7,FALSE),0)</f>
        <v>3</v>
      </c>
      <c r="BA257" s="29">
        <f>IFERROR(VLOOKUP(Table1[[#This Row],[SEG KEY LY]],'03Nov24_LY    '!$A$1:$J$784,7,FALSE),0)</f>
        <v>3</v>
      </c>
    </row>
    <row r="258" spans="1:53" x14ac:dyDescent="0.25">
      <c r="A258" s="53" t="str">
        <f>Table1[[#This Row],[FROM_CITY]]&amp;Table1[[#This Row],[TO_CITY]]&amp;Table1[[#This Row],[Month]]</f>
        <v>LHECMBMar-2025</v>
      </c>
      <c r="B258" s="56" t="str">
        <f>Table1[[#This Row],[FROM_CITY]]&amp;Table1[[#This Row],[TO_CITY]]&amp;Table1[[#This Row],[MonthM_LY]]</f>
        <v>LHECMBMar-2024</v>
      </c>
      <c r="C258" s="44" t="s">
        <v>200</v>
      </c>
      <c r="D258" s="2">
        <v>2025</v>
      </c>
      <c r="E258" s="2" t="s">
        <v>199</v>
      </c>
      <c r="F258" t="s">
        <v>35</v>
      </c>
      <c r="G258" s="2" t="s">
        <v>10</v>
      </c>
      <c r="H258" t="s">
        <v>15</v>
      </c>
      <c r="I258">
        <v>122</v>
      </c>
      <c r="J258">
        <v>14727.600000000002</v>
      </c>
      <c r="K258" s="29">
        <f>VLOOKUP(Table1[[#This Row],[SEG KEY]],'29Dec24_TY  '!$A$1:$M$786,11,FALSE)</f>
        <v>339770</v>
      </c>
      <c r="L258" s="29">
        <f>VLOOKUP(Table1[[#This Row],[SEG KEY LY]],'29Dec24_LY'!$A$1:$M$784,11,FALSE)</f>
        <v>1186410</v>
      </c>
      <c r="M258" s="55">
        <f>VLOOKUP(Table1[[#This Row],[SEG KEY]],'29Dec24_TY  '!$A$1:$M$786,12,FALSE)</f>
        <v>4.3345792742149107E-2</v>
      </c>
      <c r="N258" s="55">
        <f>VLOOKUP(Table1[[#This Row],[SEG KEY LY]],'29Dec24_LY'!$A$1:$M$784,12,FALSE)</f>
        <v>4.5999106548326459E-2</v>
      </c>
      <c r="O258" s="29">
        <f>IFERROR(VLOOKUP(Table1[[#This Row],[SEG KEY LY]],'LY AVG FARE ACT'!$A$1:$G$5000,5,FALSE),0)</f>
        <v>2058</v>
      </c>
      <c r="P258" s="29">
        <f>IFERROR(VLOOKUP(Table1[[#This Row],[SEG KEY LY]],'LY AVG FARE ACT'!$A$1:$F$5000,6,FALSE),0)</f>
        <v>385181.64591976453</v>
      </c>
      <c r="Q258" s="29">
        <f>IFERROR(VLOOKUP(Table1[[#This Row],[SEG KEY LY]],'LY AVG FARE ACT'!$A$1:$G$5000,7,FALSE),0)</f>
        <v>187.16309325547354</v>
      </c>
      <c r="R258" s="47">
        <f>VLOOKUP(Table1[[#This Row],[SEG KEY]],'29Dec24_TY  '!$A$1:$M$786,13,FALSE)</f>
        <v>120.71803278688526</v>
      </c>
      <c r="S258" s="47">
        <f>VLOOKUP(Table1[[#This Row],[SEG KEY LY]],'29Dec24_LY'!$A$1:$M$784,13,FALSE)</f>
        <v>128.1075117370892</v>
      </c>
      <c r="T258" s="29">
        <f>VLOOKUP(Table1[[#This Row],[SEG KEY]],'22Dec24_TY '!$A$1:$M$786,13,FALSE)</f>
        <v>121.61428571428573</v>
      </c>
      <c r="U258" s="29">
        <f>VLOOKUP(Table1[[#This Row],[SEG KEY LY]],'22Dec24_LY '!$A$2:$M$784,13,FALSE)</f>
        <v>127.09478365384615</v>
      </c>
      <c r="V258" s="29">
        <f>VLOOKUP(Table1[[#This Row],[SEG KEY]],'15Dec24_TY'!$A$1:$M$786,13,FALSE)</f>
        <v>118.7235051546392</v>
      </c>
      <c r="W258" s="29">
        <f>VLOOKUP(Table1[[#This Row],[SEG KEY LY]],'15Dec24_LY'!$A$1:$M$784,13,FALSE)</f>
        <v>126.52664987405541</v>
      </c>
      <c r="X258" s="29">
        <f>VLOOKUP(Table1[[#This Row],[SEG KEY]],'08Dec24_TY'!$A$1:$M$786,13,FALSE)</f>
        <v>115.59298850574717</v>
      </c>
      <c r="Y258" s="29">
        <f>VLOOKUP(Table1[[#This Row],[SEG KEY LY]],'08Dec24_LY'!$A$1:$M$784,13,FALSE)</f>
        <v>125.80536269430053</v>
      </c>
      <c r="Z258" s="29">
        <f>VLOOKUP(Table1[[#This Row],[SEG KEY]],'01Dec24_TY'!$A$1:$M$786,13,FALSE)</f>
        <v>117.26217948717949</v>
      </c>
      <c r="AA258" s="29">
        <f>VLOOKUP(Table1[[#This Row],[SEG KEY LY]],'01Dec24_LY'!$A$1:$M$784,13,FALSE)</f>
        <v>124.93942465753426</v>
      </c>
      <c r="AB258" s="29">
        <f>VLOOKUP(Table1[[#This Row],[SEG KEY]],'24Nov24_TY'!$A$1:$M$786,13,FALSE)</f>
        <v>117.18285714285716</v>
      </c>
      <c r="AC258" s="29">
        <f>VLOOKUP(Table1[[#This Row],[SEG KEY LY]],'24Nov24_LY'!$A$1:$M$784,13,FALSE)</f>
        <v>125.76885630498533</v>
      </c>
      <c r="AD258" s="29">
        <f>VLOOKUP(Table1[[#This Row],[SEG KEY]],'17Nov24_TY'!$A$1:$M$786,13,FALSE)</f>
        <v>116.17932432432431</v>
      </c>
      <c r="AE258" s="29">
        <f>VLOOKUP(Table1[[#This Row],[SEG KEY LY]],'17Nov24_LY'!$A$1:$M$784,13,FALSE)</f>
        <v>125.49762499999994</v>
      </c>
      <c r="AF258" s="29">
        <f>VLOOKUP(Table1[[#This Row],[SEG KEY]],'10Nov24_TY   '!$A$1:$M$786,13,FALSE)</f>
        <v>116.21111111111109</v>
      </c>
      <c r="AG258" s="29">
        <f>VLOOKUP(Table1[[#This Row],[SEG KEY LY]],'10Nov24_LY   '!$A$1:$M$784,13,FALSE)</f>
        <v>125.014</v>
      </c>
      <c r="AH258" s="29">
        <f>IFERROR(VLOOKUP(Table1[[#This Row],[SEG KEY]],'03Nov24_TY   '!A386:M1171,13,FALSE),0)</f>
        <v>115.93887323943662</v>
      </c>
      <c r="AI258" s="29">
        <f>IFERROR(VLOOKUP(Table1[[#This Row],[SEG KEY LY]],'03Nov24_LY    '!$A$1:$M$784,13,FALSE),0)</f>
        <v>125.03765567765568</v>
      </c>
      <c r="AJ258" s="47">
        <f>VLOOKUP(Table1[[#This Row],[SEG KEY]],'29Dec24_TY  '!$A$1:$M$786,7,FALSE)</f>
        <v>122</v>
      </c>
      <c r="AK258" s="47">
        <f>VLOOKUP(Table1[[#This Row],[SEG KEY LY]],'29Dec24_LY'!$A$1:$M$784,7,FALSE)</f>
        <v>426</v>
      </c>
      <c r="AL258" s="29">
        <f>VLOOKUP(Table1[[#This Row],[SEG KEY]],'22Dec24_TY '!$A$1:$M$786,7,FALSE)</f>
        <v>112</v>
      </c>
      <c r="AM258" s="29">
        <f>VLOOKUP(Table1[[#This Row],[SEG KEY LY]],'22Dec24_LY '!$A$1:$M$486,7,FALSE)</f>
        <v>416</v>
      </c>
      <c r="AN258" s="29">
        <f>VLOOKUP(Table1[[#This Row],[SEG KEY]],'15Dec24_TY'!$A$1:$M$786,7,FALSE)</f>
        <v>97</v>
      </c>
      <c r="AO258" s="29">
        <f>VLOOKUP(Table1[[#This Row],[SEG KEY LY]],'15Dec24_LY'!$A$1:$M$784,7,FALSE)</f>
        <v>397</v>
      </c>
      <c r="AP258" s="29">
        <f>VLOOKUP(Table1[[#This Row],[SEG KEY]],'08Dec24_TY'!$A$1:$M$786,7,FALSE)</f>
        <v>87</v>
      </c>
      <c r="AQ258" s="29">
        <f>VLOOKUP(Table1[[#This Row],[SEG KEY LY]],'08Dec24_LY'!$A$1:$M$784,7,FALSE)</f>
        <v>386</v>
      </c>
      <c r="AR258" s="29">
        <f>VLOOKUP(Table1[[#This Row],[SEG KEY]],'01Dec24_TY'!$A$1:$M$786,7,FALSE)</f>
        <v>78</v>
      </c>
      <c r="AS258" s="29">
        <f>VLOOKUP(Table1[[#This Row],[SEG KEY LY]],'01Dec24_LY'!$A$1:$M$784,7,FALSE)</f>
        <v>365</v>
      </c>
      <c r="AT258" s="29">
        <f>VLOOKUP(Table1[[#This Row],[SEG KEY]],'24Nov24_TY'!$A$1:$M$786,7,FALSE)</f>
        <v>77</v>
      </c>
      <c r="AU258" s="29">
        <f>VLOOKUP(Table1[[#This Row],[SEG KEY LY]],'24Nov24_LY'!$A$1:$M$784,7,FALSE)</f>
        <v>341</v>
      </c>
      <c r="AV258" s="29">
        <f>VLOOKUP(Table1[[#This Row],[SEG KEY]],'17Nov24_TY'!$A$1:$M$786,7,FALSE)</f>
        <v>74</v>
      </c>
      <c r="AW258" s="29">
        <f>VLOOKUP(Table1[[#This Row],[SEG KEY LY]],'17Nov24_LY'!$A$1:$M$784,7,FALSE)</f>
        <v>320</v>
      </c>
      <c r="AX258" s="29">
        <f>VLOOKUP(Table1[[#This Row],[SEG KEY]],'10Nov24_TY   '!$A$1:$K$786,7,FALSE)</f>
        <v>72</v>
      </c>
      <c r="AY258" s="29">
        <f>VLOOKUP(Table1[[#This Row],[SEG KEY LY]],'10Nov24_LY   '!$A$1:$J$784,7,FALSE)</f>
        <v>295</v>
      </c>
      <c r="AZ258" s="29">
        <f>IFERROR(VLOOKUP(Table1[[#This Row],[SEG KEY]],'03Nov24_TY   '!$A$1:$J$786,7,FALSE),0)</f>
        <v>71</v>
      </c>
      <c r="BA258" s="29">
        <f>IFERROR(VLOOKUP(Table1[[#This Row],[SEG KEY LY]],'03Nov24_LY    '!$A$1:$J$784,7,FALSE),0)</f>
        <v>273</v>
      </c>
    </row>
    <row r="259" spans="1:53" x14ac:dyDescent="0.25">
      <c r="A259" s="53" t="str">
        <f>Table1[[#This Row],[FROM_CITY]]&amp;Table1[[#This Row],[TO_CITY]]&amp;Table1[[#This Row],[Month]]</f>
        <v>LHRCMBMar-2025</v>
      </c>
      <c r="B259" s="56" t="str">
        <f>Table1[[#This Row],[FROM_CITY]]&amp;Table1[[#This Row],[TO_CITY]]&amp;Table1[[#This Row],[MonthM_LY]]</f>
        <v>LHRCMBMar-2024</v>
      </c>
      <c r="C259" s="44" t="s">
        <v>200</v>
      </c>
      <c r="D259" s="2">
        <v>2025</v>
      </c>
      <c r="E259" s="2" t="s">
        <v>199</v>
      </c>
      <c r="F259" t="s">
        <v>36</v>
      </c>
      <c r="G259" s="2" t="s">
        <v>10</v>
      </c>
      <c r="H259" t="s">
        <v>19</v>
      </c>
      <c r="I259">
        <v>1860</v>
      </c>
      <c r="J259">
        <v>987584.19000000018</v>
      </c>
      <c r="K259" s="29">
        <f>VLOOKUP(Table1[[#This Row],[SEG KEY]],'29Dec24_TY  '!$A$1:$M$786,11,FALSE)</f>
        <v>16217340</v>
      </c>
      <c r="L259" s="29">
        <f>VLOOKUP(Table1[[#This Row],[SEG KEY LY]],'29Dec24_LY'!$A$1:$M$784,11,FALSE)</f>
        <v>21527211</v>
      </c>
      <c r="M259" s="55">
        <f>VLOOKUP(Table1[[#This Row],[SEG KEY]],'29Dec24_TY  '!$A$1:$M$786,12,FALSE)</f>
        <v>6.089680490142034E-2</v>
      </c>
      <c r="N259" s="55">
        <f>VLOOKUP(Table1[[#This Row],[SEG KEY LY]],'29Dec24_LY'!$A$1:$M$784,12,FALSE)</f>
        <v>6.4007993882718967E-2</v>
      </c>
      <c r="O259" s="29">
        <f>IFERROR(VLOOKUP(Table1[[#This Row],[SEG KEY LY]],'LY AVG FARE ACT'!$A$1:$G$5000,5,FALSE),0)</f>
        <v>9252</v>
      </c>
      <c r="P259" s="29">
        <f>IFERROR(VLOOKUP(Table1[[#This Row],[SEG KEY LY]],'LY AVG FARE ACT'!$A$1:$F$5000,6,FALSE),0)</f>
        <v>5527519.6688986775</v>
      </c>
      <c r="Q259" s="29">
        <f>IFERROR(VLOOKUP(Table1[[#This Row],[SEG KEY LY]],'LY AVG FARE ACT'!$A$1:$G$5000,7,FALSE),0)</f>
        <v>597.44051760686091</v>
      </c>
      <c r="R259" s="47">
        <f>VLOOKUP(Table1[[#This Row],[SEG KEY]],'29Dec24_TY  '!$A$1:$M$786,13,FALSE)</f>
        <v>530.95924193548399</v>
      </c>
      <c r="S259" s="47">
        <f>VLOOKUP(Table1[[#This Row],[SEG KEY LY]],'29Dec24_LY'!$A$1:$M$784,13,FALSE)</f>
        <v>558.08569866342668</v>
      </c>
      <c r="T259" s="29">
        <f>VLOOKUP(Table1[[#This Row],[SEG KEY]],'22Dec24_TY '!$A$1:$M$786,13,FALSE)</f>
        <v>535.14041571754012</v>
      </c>
      <c r="U259" s="29">
        <f>VLOOKUP(Table1[[#This Row],[SEG KEY LY]],'22Dec24_LY '!$A$2:$M$784,13,FALSE)</f>
        <v>559.57566708490174</v>
      </c>
      <c r="V259" s="29">
        <f>VLOOKUP(Table1[[#This Row],[SEG KEY]],'15Dec24_TY'!$A$1:$M$786,13,FALSE)</f>
        <v>539.56951740989643</v>
      </c>
      <c r="W259" s="29">
        <f>VLOOKUP(Table1[[#This Row],[SEG KEY LY]],'15Dec24_LY'!$A$1:$M$784,13,FALSE)</f>
        <v>558.74528841919869</v>
      </c>
      <c r="X259" s="29">
        <f>VLOOKUP(Table1[[#This Row],[SEG KEY]],'08Dec24_TY'!$A$1:$M$786,13,FALSE)</f>
        <v>542.51364356435681</v>
      </c>
      <c r="Y259" s="29">
        <f>VLOOKUP(Table1[[#This Row],[SEG KEY LY]],'08Dec24_LY'!$A$1:$M$784,13,FALSE)</f>
        <v>559.0644976744187</v>
      </c>
      <c r="Z259" s="29">
        <f>VLOOKUP(Table1[[#This Row],[SEG KEY]],'01Dec24_TY'!$A$1:$M$786,13,FALSE)</f>
        <v>549.93087420042696</v>
      </c>
      <c r="AA259" s="29">
        <f>VLOOKUP(Table1[[#This Row],[SEG KEY LY]],'01Dec24_LY'!$A$1:$M$784,13,FALSE)</f>
        <v>557.77006496751642</v>
      </c>
      <c r="AB259" s="29">
        <f>VLOOKUP(Table1[[#This Row],[SEG KEY]],'24Nov24_TY'!$A$1:$M$786,13,FALSE)</f>
        <v>545.40951892744522</v>
      </c>
      <c r="AC259" s="29">
        <f>VLOOKUP(Table1[[#This Row],[SEG KEY LY]],'24Nov24_LY'!$A$1:$M$784,13,FALSE)</f>
        <v>561.31505411255444</v>
      </c>
      <c r="AD259" s="29">
        <f>VLOOKUP(Table1[[#This Row],[SEG KEY]],'17Nov24_TY'!$A$1:$M$786,13,FALSE)</f>
        <v>548.08450833333382</v>
      </c>
      <c r="AE259" s="29">
        <f>VLOOKUP(Table1[[#This Row],[SEG KEY LY]],'17Nov24_LY'!$A$1:$M$784,13,FALSE)</f>
        <v>562.21552662037072</v>
      </c>
      <c r="AF259" s="29">
        <f>VLOOKUP(Table1[[#This Row],[SEG KEY]],'10Nov24_TY   '!$A$1:$M$786,13,FALSE)</f>
        <v>544.83234828496086</v>
      </c>
      <c r="AG259" s="29">
        <f>VLOOKUP(Table1[[#This Row],[SEG KEY LY]],'10Nov24_LY   '!$A$1:$M$784,13,FALSE)</f>
        <v>557.01367245657593</v>
      </c>
      <c r="AH259" s="29">
        <f>IFERROR(VLOOKUP(Table1[[#This Row],[SEG KEY]],'03Nov24_TY   '!A387:M1172,13,FALSE),0)</f>
        <v>545.0572161172164</v>
      </c>
      <c r="AI259" s="29">
        <f>IFERROR(VLOOKUP(Table1[[#This Row],[SEG KEY LY]],'03Nov24_LY    '!$A$1:$M$784,13,FALSE),0)</f>
        <v>561.25856758574332</v>
      </c>
      <c r="AJ259" s="47">
        <f>VLOOKUP(Table1[[#This Row],[SEG KEY]],'29Dec24_TY  '!$A$1:$M$786,7,FALSE)</f>
        <v>1860</v>
      </c>
      <c r="AK259" s="47">
        <f>VLOOKUP(Table1[[#This Row],[SEG KEY LY]],'29Dec24_LY'!$A$1:$M$784,7,FALSE)</f>
        <v>2469</v>
      </c>
      <c r="AL259" s="29">
        <f>VLOOKUP(Table1[[#This Row],[SEG KEY]],'22Dec24_TY '!$A$1:$M$786,7,FALSE)</f>
        <v>1756</v>
      </c>
      <c r="AM259" s="29">
        <f>VLOOKUP(Table1[[#This Row],[SEG KEY LY]],'22Dec24_LY '!$A$1:$M$486,7,FALSE)</f>
        <v>2391</v>
      </c>
      <c r="AN259" s="29">
        <f>VLOOKUP(Table1[[#This Row],[SEG KEY]],'15Dec24_TY'!$A$1:$M$786,7,FALSE)</f>
        <v>1637</v>
      </c>
      <c r="AO259" s="29">
        <f>VLOOKUP(Table1[[#This Row],[SEG KEY LY]],'15Dec24_LY'!$A$1:$M$784,7,FALSE)</f>
        <v>2271</v>
      </c>
      <c r="AP259" s="29">
        <f>VLOOKUP(Table1[[#This Row],[SEG KEY]],'08Dec24_TY'!$A$1:$M$786,7,FALSE)</f>
        <v>1515</v>
      </c>
      <c r="AQ259" s="29">
        <f>VLOOKUP(Table1[[#This Row],[SEG KEY LY]],'08Dec24_LY'!$A$1:$M$784,7,FALSE)</f>
        <v>2150</v>
      </c>
      <c r="AR259" s="29">
        <f>VLOOKUP(Table1[[#This Row],[SEG KEY]],'01Dec24_TY'!$A$1:$M$786,7,FALSE)</f>
        <v>1407</v>
      </c>
      <c r="AS259" s="29">
        <f>VLOOKUP(Table1[[#This Row],[SEG KEY LY]],'01Dec24_LY'!$A$1:$M$784,7,FALSE)</f>
        <v>2001</v>
      </c>
      <c r="AT259" s="29">
        <f>VLOOKUP(Table1[[#This Row],[SEG KEY]],'24Nov24_TY'!$A$1:$M$786,7,FALSE)</f>
        <v>1268</v>
      </c>
      <c r="AU259" s="29">
        <f>VLOOKUP(Table1[[#This Row],[SEG KEY LY]],'24Nov24_LY'!$A$1:$M$784,7,FALSE)</f>
        <v>1848</v>
      </c>
      <c r="AV259" s="29">
        <f>VLOOKUP(Table1[[#This Row],[SEG KEY]],'17Nov24_TY'!$A$1:$M$786,7,FALSE)</f>
        <v>1200</v>
      </c>
      <c r="AW259" s="29">
        <f>VLOOKUP(Table1[[#This Row],[SEG KEY LY]],'17Nov24_LY'!$A$1:$M$784,7,FALSE)</f>
        <v>1728</v>
      </c>
      <c r="AX259" s="29">
        <f>VLOOKUP(Table1[[#This Row],[SEG KEY]],'10Nov24_TY   '!$A$1:$K$786,7,FALSE)</f>
        <v>1137</v>
      </c>
      <c r="AY259" s="29">
        <f>VLOOKUP(Table1[[#This Row],[SEG KEY LY]],'10Nov24_LY   '!$A$1:$J$784,7,FALSE)</f>
        <v>1612</v>
      </c>
      <c r="AZ259" s="29">
        <f>IFERROR(VLOOKUP(Table1[[#This Row],[SEG KEY]],'03Nov24_TY   '!$A$1:$J$786,7,FALSE),0)</f>
        <v>1092</v>
      </c>
      <c r="BA259" s="29">
        <f>IFERROR(VLOOKUP(Table1[[#This Row],[SEG KEY LY]],'03Nov24_LY    '!$A$1:$J$784,7,FALSE),0)</f>
        <v>1487</v>
      </c>
    </row>
    <row r="260" spans="1:53" x14ac:dyDescent="0.25">
      <c r="A260" s="53" t="str">
        <f>Table1[[#This Row],[FROM_CITY]]&amp;Table1[[#This Row],[TO_CITY]]&amp;Table1[[#This Row],[Month]]</f>
        <v>MAACMBMar-2025</v>
      </c>
      <c r="B260" s="56" t="str">
        <f>Table1[[#This Row],[FROM_CITY]]&amp;Table1[[#This Row],[TO_CITY]]&amp;Table1[[#This Row],[MonthM_LY]]</f>
        <v>MAACMBMar-2024</v>
      </c>
      <c r="C260" s="44" t="s">
        <v>200</v>
      </c>
      <c r="D260" s="2">
        <v>2025</v>
      </c>
      <c r="E260" s="2" t="s">
        <v>199</v>
      </c>
      <c r="F260" t="s">
        <v>37</v>
      </c>
      <c r="G260" s="2" t="s">
        <v>10</v>
      </c>
      <c r="H260" t="s">
        <v>15</v>
      </c>
      <c r="I260">
        <v>466</v>
      </c>
      <c r="J260">
        <v>27669.860000000008</v>
      </c>
      <c r="K260" s="29">
        <f>VLOOKUP(Table1[[#This Row],[SEG KEY]],'29Dec24_TY  '!$A$1:$M$786,11,FALSE)</f>
        <v>319676</v>
      </c>
      <c r="L260" s="29">
        <f>VLOOKUP(Table1[[#This Row],[SEG KEY LY]],'29Dec24_LY'!$A$1:$M$784,11,FALSE)</f>
        <v>362894</v>
      </c>
      <c r="M260" s="55">
        <f>VLOOKUP(Table1[[#This Row],[SEG KEY]],'29Dec24_TY  '!$A$1:$M$786,12,FALSE)</f>
        <v>8.6555950399779799E-2</v>
      </c>
      <c r="N260" s="55">
        <f>VLOOKUP(Table1[[#This Row],[SEG KEY LY]],'29Dec24_LY'!$A$1:$M$784,12,FALSE)</f>
        <v>9.6550866093129212E-2</v>
      </c>
      <c r="O260" s="29">
        <f>IFERROR(VLOOKUP(Table1[[#This Row],[SEG KEY LY]],'LY AVG FARE ACT'!$A$1:$G$5000,5,FALSE),0)</f>
        <v>11288</v>
      </c>
      <c r="P260" s="29">
        <f>IFERROR(VLOOKUP(Table1[[#This Row],[SEG KEY LY]],'LY AVG FARE ACT'!$A$1:$F$5000,6,FALSE),0)</f>
        <v>763833.4793835415</v>
      </c>
      <c r="Q260" s="29">
        <f>IFERROR(VLOOKUP(Table1[[#This Row],[SEG KEY LY]],'LY AVG FARE ACT'!$A$1:$G$5000,7,FALSE),0)</f>
        <v>67.667742681036628</v>
      </c>
      <c r="R260" s="47">
        <f>VLOOKUP(Table1[[#This Row],[SEG KEY]],'29Dec24_TY  '!$A$1:$M$786,13,FALSE)</f>
        <v>59.377381974248941</v>
      </c>
      <c r="S260" s="47">
        <f>VLOOKUP(Table1[[#This Row],[SEG KEY LY]],'29Dec24_LY'!$A$1:$M$784,13,FALSE)</f>
        <v>66.233894139886644</v>
      </c>
      <c r="T260" s="29">
        <f>VLOOKUP(Table1[[#This Row],[SEG KEY]],'22Dec24_TY '!$A$1:$M$786,13,FALSE)</f>
        <v>60.302261904761906</v>
      </c>
      <c r="U260" s="29">
        <f>VLOOKUP(Table1[[#This Row],[SEG KEY LY]],'22Dec24_LY '!$A$2:$M$784,13,FALSE)</f>
        <v>66.43454347826092</v>
      </c>
      <c r="V260" s="29">
        <f>VLOOKUP(Table1[[#This Row],[SEG KEY]],'15Dec24_TY'!$A$1:$M$786,13,FALSE)</f>
        <v>61.99853591160219</v>
      </c>
      <c r="W260" s="29">
        <f>VLOOKUP(Table1[[#This Row],[SEG KEY LY]],'15Dec24_LY'!$A$1:$M$784,13,FALSE)</f>
        <v>67.086491228070216</v>
      </c>
      <c r="X260" s="29">
        <f>VLOOKUP(Table1[[#This Row],[SEG KEY]],'08Dec24_TY'!$A$1:$M$786,13,FALSE)</f>
        <v>68.720526315789485</v>
      </c>
      <c r="Y260" s="29">
        <f>VLOOKUP(Table1[[#This Row],[SEG KEY LY]],'08Dec24_LY'!$A$1:$M$784,13,FALSE)</f>
        <v>67.86170329670334</v>
      </c>
      <c r="Z260" s="29">
        <f>VLOOKUP(Table1[[#This Row],[SEG KEY]],'01Dec24_TY'!$A$1:$M$786,13,FALSE)</f>
        <v>69.166853448275845</v>
      </c>
      <c r="AA260" s="29">
        <f>VLOOKUP(Table1[[#This Row],[SEG KEY LY]],'01Dec24_LY'!$A$1:$M$784,13,FALSE)</f>
        <v>66.491795665634697</v>
      </c>
      <c r="AB260" s="29">
        <f>VLOOKUP(Table1[[#This Row],[SEG KEY]],'24Nov24_TY'!$A$1:$M$786,13,FALSE)</f>
        <v>76.839871794871797</v>
      </c>
      <c r="AC260" s="29">
        <f>VLOOKUP(Table1[[#This Row],[SEG KEY LY]],'24Nov24_LY'!$A$1:$M$784,13,FALSE)</f>
        <v>66.558956834532367</v>
      </c>
      <c r="AD260" s="29">
        <f>VLOOKUP(Table1[[#This Row],[SEG KEY]],'17Nov24_TY'!$A$1:$M$786,13,FALSE)</f>
        <v>75.230225563909784</v>
      </c>
      <c r="AE260" s="29">
        <f>VLOOKUP(Table1[[#This Row],[SEG KEY LY]],'17Nov24_LY'!$A$1:$M$784,13,FALSE)</f>
        <v>65.555390624999987</v>
      </c>
      <c r="AF260" s="29">
        <f>VLOOKUP(Table1[[#This Row],[SEG KEY]],'10Nov24_TY   '!$A$1:$M$786,13,FALSE)</f>
        <v>75.073070175438559</v>
      </c>
      <c r="AG260" s="29">
        <f>VLOOKUP(Table1[[#This Row],[SEG KEY LY]],'10Nov24_LY   '!$A$1:$M$784,13,FALSE)</f>
        <v>67.331441048034918</v>
      </c>
      <c r="AH260" s="29">
        <f>IFERROR(VLOOKUP(Table1[[#This Row],[SEG KEY]],'03Nov24_TY   '!A388:M1173,13,FALSE),0)</f>
        <v>76.821428571428555</v>
      </c>
      <c r="AI260" s="29">
        <f>IFERROR(VLOOKUP(Table1[[#This Row],[SEG KEY LY]],'03Nov24_LY    '!$A$1:$M$784,13,FALSE),0)</f>
        <v>66.418423645320161</v>
      </c>
      <c r="AJ260" s="47">
        <f>VLOOKUP(Table1[[#This Row],[SEG KEY]],'29Dec24_TY  '!$A$1:$M$786,7,FALSE)</f>
        <v>466</v>
      </c>
      <c r="AK260" s="47">
        <f>VLOOKUP(Table1[[#This Row],[SEG KEY LY]],'29Dec24_LY'!$A$1:$M$784,7,FALSE)</f>
        <v>529</v>
      </c>
      <c r="AL260" s="29">
        <f>VLOOKUP(Table1[[#This Row],[SEG KEY]],'22Dec24_TY '!$A$1:$M$786,7,FALSE)</f>
        <v>420</v>
      </c>
      <c r="AM260" s="29">
        <f>VLOOKUP(Table1[[#This Row],[SEG KEY LY]],'22Dec24_LY '!$A$1:$M$486,7,FALSE)</f>
        <v>460</v>
      </c>
      <c r="AN260" s="29">
        <f>VLOOKUP(Table1[[#This Row],[SEG KEY]],'15Dec24_TY'!$A$1:$M$786,7,FALSE)</f>
        <v>362</v>
      </c>
      <c r="AO260" s="29">
        <f>VLOOKUP(Table1[[#This Row],[SEG KEY LY]],'15Dec24_LY'!$A$1:$M$784,7,FALSE)</f>
        <v>399</v>
      </c>
      <c r="AP260" s="29">
        <f>VLOOKUP(Table1[[#This Row],[SEG KEY]],'08Dec24_TY'!$A$1:$M$786,7,FALSE)</f>
        <v>266</v>
      </c>
      <c r="AQ260" s="29">
        <f>VLOOKUP(Table1[[#This Row],[SEG KEY LY]],'08Dec24_LY'!$A$1:$M$784,7,FALSE)</f>
        <v>364</v>
      </c>
      <c r="AR260" s="29">
        <f>VLOOKUP(Table1[[#This Row],[SEG KEY]],'01Dec24_TY'!$A$1:$M$786,7,FALSE)</f>
        <v>232</v>
      </c>
      <c r="AS260" s="29">
        <f>VLOOKUP(Table1[[#This Row],[SEG KEY LY]],'01Dec24_LY'!$A$1:$M$784,7,FALSE)</f>
        <v>323</v>
      </c>
      <c r="AT260" s="29">
        <f>VLOOKUP(Table1[[#This Row],[SEG KEY]],'24Nov24_TY'!$A$1:$M$786,7,FALSE)</f>
        <v>156</v>
      </c>
      <c r="AU260" s="29">
        <f>VLOOKUP(Table1[[#This Row],[SEG KEY LY]],'24Nov24_LY'!$A$1:$M$784,7,FALSE)</f>
        <v>278</v>
      </c>
      <c r="AV260" s="29">
        <f>VLOOKUP(Table1[[#This Row],[SEG KEY]],'17Nov24_TY'!$A$1:$M$786,7,FALSE)</f>
        <v>133</v>
      </c>
      <c r="AW260" s="29">
        <f>VLOOKUP(Table1[[#This Row],[SEG KEY LY]],'17Nov24_LY'!$A$1:$M$784,7,FALSE)</f>
        <v>256</v>
      </c>
      <c r="AX260" s="29">
        <f>VLOOKUP(Table1[[#This Row],[SEG KEY]],'10Nov24_TY   '!$A$1:$K$786,7,FALSE)</f>
        <v>114</v>
      </c>
      <c r="AY260" s="29">
        <f>VLOOKUP(Table1[[#This Row],[SEG KEY LY]],'10Nov24_LY   '!$A$1:$J$784,7,FALSE)</f>
        <v>229</v>
      </c>
      <c r="AZ260" s="29">
        <f>IFERROR(VLOOKUP(Table1[[#This Row],[SEG KEY]],'03Nov24_TY   '!$A$1:$J$786,7,FALSE),0)</f>
        <v>98</v>
      </c>
      <c r="BA260" s="29">
        <f>IFERROR(VLOOKUP(Table1[[#This Row],[SEG KEY LY]],'03Nov24_LY    '!$A$1:$J$784,7,FALSE),0)</f>
        <v>203</v>
      </c>
    </row>
    <row r="261" spans="1:53" x14ac:dyDescent="0.25">
      <c r="A261" s="53" t="str">
        <f>Table1[[#This Row],[FROM_CITY]]&amp;Table1[[#This Row],[TO_CITY]]&amp;Table1[[#This Row],[Month]]</f>
        <v>MELCMBMar-2025</v>
      </c>
      <c r="B261" s="56" t="str">
        <f>Table1[[#This Row],[FROM_CITY]]&amp;Table1[[#This Row],[TO_CITY]]&amp;Table1[[#This Row],[MonthM_LY]]</f>
        <v>MELCMBMar-2024</v>
      </c>
      <c r="C261" s="44" t="s">
        <v>200</v>
      </c>
      <c r="D261" s="2">
        <v>2025</v>
      </c>
      <c r="E261" s="2" t="s">
        <v>199</v>
      </c>
      <c r="F261" t="s">
        <v>38</v>
      </c>
      <c r="G261" s="2" t="s">
        <v>10</v>
      </c>
      <c r="H261" t="s">
        <v>13</v>
      </c>
      <c r="I261">
        <v>1864</v>
      </c>
      <c r="J261">
        <v>826059.5600000011</v>
      </c>
      <c r="K261" s="29">
        <f>VLOOKUP(Table1[[#This Row],[SEG KEY]],'29Dec24_TY  '!$A$1:$M$786,11,FALSE)</f>
        <v>15674376</v>
      </c>
      <c r="L261" s="29">
        <f>VLOOKUP(Table1[[#This Row],[SEG KEY LY]],'29Dec24_LY'!$A$1:$M$784,11,FALSE)</f>
        <v>27144252</v>
      </c>
      <c r="M261" s="55">
        <f>VLOOKUP(Table1[[#This Row],[SEG KEY]],'29Dec24_TY  '!$A$1:$M$786,12,FALSE)</f>
        <v>5.2701272446188677E-2</v>
      </c>
      <c r="N261" s="55">
        <f>VLOOKUP(Table1[[#This Row],[SEG KEY LY]],'29Dec24_LY'!$A$1:$M$784,12,FALSE)</f>
        <v>4.7262272321963394E-2</v>
      </c>
      <c r="O261" s="29">
        <f>IFERROR(VLOOKUP(Table1[[#This Row],[SEG KEY LY]],'LY AVG FARE ACT'!$A$1:$G$5000,5,FALSE),0)</f>
        <v>6951</v>
      </c>
      <c r="P261" s="29">
        <f>IFERROR(VLOOKUP(Table1[[#This Row],[SEG KEY LY]],'LY AVG FARE ACT'!$A$1:$F$5000,6,FALSE),0)</f>
        <v>3211998.7421777858</v>
      </c>
      <c r="Q261" s="29">
        <f>IFERROR(VLOOKUP(Table1[[#This Row],[SEG KEY LY]],'LY AVG FARE ACT'!$A$1:$G$5000,7,FALSE),0)</f>
        <v>462.09160439904844</v>
      </c>
      <c r="R261" s="47">
        <f>VLOOKUP(Table1[[#This Row],[SEG KEY]],'29Dec24_TY  '!$A$1:$M$786,13,FALSE)</f>
        <v>443.16500000000059</v>
      </c>
      <c r="S261" s="47">
        <f>VLOOKUP(Table1[[#This Row],[SEG KEY LY]],'29Dec24_LY'!$A$1:$M$784,13,FALSE)</f>
        <v>397.4284479553902</v>
      </c>
      <c r="T261" s="29">
        <f>VLOOKUP(Table1[[#This Row],[SEG KEY]],'22Dec24_TY '!$A$1:$M$786,13,FALSE)</f>
        <v>443.699298871064</v>
      </c>
      <c r="U261" s="29">
        <f>VLOOKUP(Table1[[#This Row],[SEG KEY LY]],'22Dec24_LY '!$A$2:$M$784,13,FALSE)</f>
        <v>394.34478331177218</v>
      </c>
      <c r="V261" s="29">
        <f>VLOOKUP(Table1[[#This Row],[SEG KEY]],'15Dec24_TY'!$A$1:$M$786,13,FALSE)</f>
        <v>441.80908730158757</v>
      </c>
      <c r="W261" s="29">
        <f>VLOOKUP(Table1[[#This Row],[SEG KEY LY]],'15Dec24_LY'!$A$1:$M$784,13,FALSE)</f>
        <v>389.88100405679472</v>
      </c>
      <c r="X261" s="29">
        <f>VLOOKUP(Table1[[#This Row],[SEG KEY]],'08Dec24_TY'!$A$1:$M$786,13,FALSE)</f>
        <v>439.52948773448799</v>
      </c>
      <c r="Y261" s="29">
        <f>VLOOKUP(Table1[[#This Row],[SEG KEY LY]],'08Dec24_LY'!$A$1:$M$784,13,FALSE)</f>
        <v>386.0642437275983</v>
      </c>
      <c r="Z261" s="29">
        <f>VLOOKUP(Table1[[#This Row],[SEG KEY]],'01Dec24_TY'!$A$1:$M$786,13,FALSE)</f>
        <v>437.29435573122549</v>
      </c>
      <c r="AA261" s="29">
        <f>VLOOKUP(Table1[[#This Row],[SEG KEY LY]],'01Dec24_LY'!$A$1:$M$784,13,FALSE)</f>
        <v>385.03858180428114</v>
      </c>
      <c r="AB261" s="29">
        <f>VLOOKUP(Table1[[#This Row],[SEG KEY]],'24Nov24_TY'!$A$1:$M$786,13,FALSE)</f>
        <v>438.02030981067134</v>
      </c>
      <c r="AC261" s="29">
        <f>VLOOKUP(Table1[[#This Row],[SEG KEY LY]],'24Nov24_LY'!$A$1:$M$784,13,FALSE)</f>
        <v>385.92212704918018</v>
      </c>
      <c r="AD261" s="29">
        <f>VLOOKUP(Table1[[#This Row],[SEG KEY]],'17Nov24_TY'!$A$1:$M$786,13,FALSE)</f>
        <v>435.5521786690976</v>
      </c>
      <c r="AE261" s="29">
        <f>VLOOKUP(Table1[[#This Row],[SEG KEY LY]],'17Nov24_LY'!$A$1:$M$784,13,FALSE)</f>
        <v>384.53184233835231</v>
      </c>
      <c r="AF261" s="29">
        <f>VLOOKUP(Table1[[#This Row],[SEG KEY]],'10Nov24_TY   '!$A$1:$M$786,13,FALSE)</f>
        <v>433.83117758784437</v>
      </c>
      <c r="AG261" s="29">
        <f>VLOOKUP(Table1[[#This Row],[SEG KEY LY]],'10Nov24_LY   '!$A$1:$M$784,13,FALSE)</f>
        <v>383.69094632768332</v>
      </c>
      <c r="AH261" s="29">
        <f>IFERROR(VLOOKUP(Table1[[#This Row],[SEG KEY]],'03Nov24_TY   '!A389:M1174,13,FALSE),0)</f>
        <v>425.01280909990084</v>
      </c>
      <c r="AI261" s="29">
        <f>IFERROR(VLOOKUP(Table1[[#This Row],[SEG KEY LY]],'03Nov24_LY    '!$A$1:$M$784,13,FALSE),0)</f>
        <v>382.93842597402568</v>
      </c>
      <c r="AJ261" s="47">
        <f>VLOOKUP(Table1[[#This Row],[SEG KEY]],'29Dec24_TY  '!$A$1:$M$786,7,FALSE)</f>
        <v>1864</v>
      </c>
      <c r="AK261" s="47">
        <f>VLOOKUP(Table1[[#This Row],[SEG KEY LY]],'29Dec24_LY'!$A$1:$M$784,7,FALSE)</f>
        <v>3228</v>
      </c>
      <c r="AL261" s="29">
        <f>VLOOKUP(Table1[[#This Row],[SEG KEY]],'22Dec24_TY '!$A$1:$M$786,7,FALSE)</f>
        <v>1683</v>
      </c>
      <c r="AM261" s="29">
        <f>VLOOKUP(Table1[[#This Row],[SEG KEY LY]],'22Dec24_LY '!$A$1:$M$486,7,FALSE)</f>
        <v>3092</v>
      </c>
      <c r="AN261" s="29">
        <f>VLOOKUP(Table1[[#This Row],[SEG KEY]],'15Dec24_TY'!$A$1:$M$786,7,FALSE)</f>
        <v>1512</v>
      </c>
      <c r="AO261" s="29">
        <f>VLOOKUP(Table1[[#This Row],[SEG KEY LY]],'15Dec24_LY'!$A$1:$M$784,7,FALSE)</f>
        <v>2958</v>
      </c>
      <c r="AP261" s="29">
        <f>VLOOKUP(Table1[[#This Row],[SEG KEY]],'08Dec24_TY'!$A$1:$M$786,7,FALSE)</f>
        <v>1386</v>
      </c>
      <c r="AQ261" s="29">
        <f>VLOOKUP(Table1[[#This Row],[SEG KEY LY]],'08Dec24_LY'!$A$1:$M$784,7,FALSE)</f>
        <v>2790</v>
      </c>
      <c r="AR261" s="29">
        <f>VLOOKUP(Table1[[#This Row],[SEG KEY]],'01Dec24_TY'!$A$1:$M$786,7,FALSE)</f>
        <v>1265</v>
      </c>
      <c r="AS261" s="29">
        <f>VLOOKUP(Table1[[#This Row],[SEG KEY LY]],'01Dec24_LY'!$A$1:$M$784,7,FALSE)</f>
        <v>2616</v>
      </c>
      <c r="AT261" s="29">
        <f>VLOOKUP(Table1[[#This Row],[SEG KEY]],'24Nov24_TY'!$A$1:$M$786,7,FALSE)</f>
        <v>1162</v>
      </c>
      <c r="AU261" s="29">
        <f>VLOOKUP(Table1[[#This Row],[SEG KEY LY]],'24Nov24_LY'!$A$1:$M$784,7,FALSE)</f>
        <v>2440</v>
      </c>
      <c r="AV261" s="29">
        <f>VLOOKUP(Table1[[#This Row],[SEG KEY]],'17Nov24_TY'!$A$1:$M$786,7,FALSE)</f>
        <v>1097</v>
      </c>
      <c r="AW261" s="29">
        <f>VLOOKUP(Table1[[#This Row],[SEG KEY LY]],'17Nov24_LY'!$A$1:$M$784,7,FALSE)</f>
        <v>2258</v>
      </c>
      <c r="AX261" s="29">
        <f>VLOOKUP(Table1[[#This Row],[SEG KEY]],'10Nov24_TY   '!$A$1:$K$786,7,FALSE)</f>
        <v>1053</v>
      </c>
      <c r="AY261" s="29">
        <f>VLOOKUP(Table1[[#This Row],[SEG KEY LY]],'10Nov24_LY   '!$A$1:$J$784,7,FALSE)</f>
        <v>2124</v>
      </c>
      <c r="AZ261" s="29">
        <f>IFERROR(VLOOKUP(Table1[[#This Row],[SEG KEY]],'03Nov24_TY   '!$A$1:$J$786,7,FALSE),0)</f>
        <v>1011</v>
      </c>
      <c r="BA261" s="29">
        <f>IFERROR(VLOOKUP(Table1[[#This Row],[SEG KEY LY]],'03Nov24_LY    '!$A$1:$J$784,7,FALSE),0)</f>
        <v>1925</v>
      </c>
    </row>
    <row r="262" spans="1:53" x14ac:dyDescent="0.25">
      <c r="A262" s="53" t="str">
        <f>Table1[[#This Row],[FROM_CITY]]&amp;Table1[[#This Row],[TO_CITY]]&amp;Table1[[#This Row],[Month]]</f>
        <v>MLECMBMar-2025</v>
      </c>
      <c r="B262" s="56" t="str">
        <f>Table1[[#This Row],[FROM_CITY]]&amp;Table1[[#This Row],[TO_CITY]]&amp;Table1[[#This Row],[MonthM_LY]]</f>
        <v>MLECMBMar-2024</v>
      </c>
      <c r="C262" s="44" t="s">
        <v>200</v>
      </c>
      <c r="D262" s="2">
        <v>2025</v>
      </c>
      <c r="E262" s="2" t="s">
        <v>199</v>
      </c>
      <c r="F262" t="s">
        <v>39</v>
      </c>
      <c r="G262" s="2" t="s">
        <v>10</v>
      </c>
      <c r="H262" t="s">
        <v>15</v>
      </c>
      <c r="I262">
        <v>1191</v>
      </c>
      <c r="J262">
        <v>114253.60999999997</v>
      </c>
      <c r="K262" s="29">
        <f>VLOOKUP(Table1[[#This Row],[SEG KEY]],'29Dec24_TY  '!$A$1:$M$786,11,FALSE)</f>
        <v>914688</v>
      </c>
      <c r="L262" s="29">
        <f>VLOOKUP(Table1[[#This Row],[SEG KEY LY]],'29Dec24_LY'!$A$1:$M$784,11,FALSE)</f>
        <v>935424</v>
      </c>
      <c r="M262" s="55">
        <f>VLOOKUP(Table1[[#This Row],[SEG KEY]],'29Dec24_TY  '!$A$1:$M$786,12,FALSE)</f>
        <v>0.12490992557024906</v>
      </c>
      <c r="N262" s="55">
        <f>VLOOKUP(Table1[[#This Row],[SEG KEY LY]],'29Dec24_LY'!$A$1:$M$784,12,FALSE)</f>
        <v>0.11789142677545152</v>
      </c>
      <c r="O262" s="29">
        <f>IFERROR(VLOOKUP(Table1[[#This Row],[SEG KEY LY]],'LY AVG FARE ACT'!$A$1:$G$5000,5,FALSE),0)</f>
        <v>8907</v>
      </c>
      <c r="P262" s="29">
        <f>IFERROR(VLOOKUP(Table1[[#This Row],[SEG KEY LY]],'LY AVG FARE ACT'!$A$1:$F$5000,6,FALSE),0)</f>
        <v>801284.95947201678</v>
      </c>
      <c r="Q262" s="29">
        <f>IFERROR(VLOOKUP(Table1[[#This Row],[SEG KEY LY]],'LY AVG FARE ACT'!$A$1:$G$5000,7,FALSE),0)</f>
        <v>89.961261869542696</v>
      </c>
      <c r="R262" s="47">
        <f>VLOOKUP(Table1[[#This Row],[SEG KEY]],'29Dec24_TY  '!$A$1:$M$786,13,FALSE)</f>
        <v>95.930822837951283</v>
      </c>
      <c r="S262" s="47">
        <f>VLOOKUP(Table1[[#This Row],[SEG KEY LY]],'29Dec24_LY'!$A$1:$M$784,13,FALSE)</f>
        <v>90.540615763546768</v>
      </c>
      <c r="T262" s="29">
        <f>VLOOKUP(Table1[[#This Row],[SEG KEY]],'22Dec24_TY '!$A$1:$M$786,13,FALSE)</f>
        <v>96.653365896980475</v>
      </c>
      <c r="U262" s="29">
        <f>VLOOKUP(Table1[[#This Row],[SEG KEY LY]],'22Dec24_LY '!$A$2:$M$784,13,FALSE)</f>
        <v>90.275917667238417</v>
      </c>
      <c r="V262" s="29">
        <f>VLOOKUP(Table1[[#This Row],[SEG KEY]],'15Dec24_TY'!$A$1:$M$786,13,FALSE)</f>
        <v>96.806766409266444</v>
      </c>
      <c r="W262" s="29">
        <f>VLOOKUP(Table1[[#This Row],[SEG KEY LY]],'15Dec24_LY'!$A$1:$M$784,13,FALSE)</f>
        <v>89.850338028168991</v>
      </c>
      <c r="X262" s="29">
        <f>VLOOKUP(Table1[[#This Row],[SEG KEY]],'08Dec24_TY'!$A$1:$M$786,13,FALSE)</f>
        <v>99.038268817204369</v>
      </c>
      <c r="Y262" s="29">
        <f>VLOOKUP(Table1[[#This Row],[SEG KEY LY]],'08Dec24_LY'!$A$1:$M$784,13,FALSE)</f>
        <v>91.077602880658446</v>
      </c>
      <c r="Z262" s="29">
        <f>VLOOKUP(Table1[[#This Row],[SEG KEY]],'01Dec24_TY'!$A$1:$M$786,13,FALSE)</f>
        <v>99.386064073226592</v>
      </c>
      <c r="AA262" s="29">
        <f>VLOOKUP(Table1[[#This Row],[SEG KEY LY]],'01Dec24_LY'!$A$1:$M$784,13,FALSE)</f>
        <v>91.889263271939328</v>
      </c>
      <c r="AB262" s="29">
        <f>VLOOKUP(Table1[[#This Row],[SEG KEY]],'24Nov24_TY'!$A$1:$M$786,13,FALSE)</f>
        <v>104.3669134078212</v>
      </c>
      <c r="AC262" s="29">
        <f>VLOOKUP(Table1[[#This Row],[SEG KEY LY]],'24Nov24_LY'!$A$1:$M$784,13,FALSE)</f>
        <v>95.210540540540563</v>
      </c>
      <c r="AD262" s="29">
        <f>VLOOKUP(Table1[[#This Row],[SEG KEY]],'17Nov24_TY'!$A$1:$M$786,13,FALSE)</f>
        <v>109.27919866444076</v>
      </c>
      <c r="AE262" s="29">
        <f>VLOOKUP(Table1[[#This Row],[SEG KEY LY]],'17Nov24_LY'!$A$1:$M$784,13,FALSE)</f>
        <v>94.911992187500061</v>
      </c>
      <c r="AF262" s="29">
        <f>VLOOKUP(Table1[[#This Row],[SEG KEY]],'10Nov24_TY   '!$A$1:$M$786,13,FALSE)</f>
        <v>112.24512773722631</v>
      </c>
      <c r="AG262" s="29">
        <f>VLOOKUP(Table1[[#This Row],[SEG KEY LY]],'10Nov24_LY   '!$A$1:$M$784,13,FALSE)</f>
        <v>96.339142857142917</v>
      </c>
      <c r="AH262" s="29">
        <f>IFERROR(VLOOKUP(Table1[[#This Row],[SEG KEY]],'03Nov24_TY   '!A390:M1175,13,FALSE),0)</f>
        <v>112.66764485981311</v>
      </c>
      <c r="AI262" s="29">
        <f>IFERROR(VLOOKUP(Table1[[#This Row],[SEG KEY LY]],'03Nov24_LY    '!$A$1:$M$784,13,FALSE),0)</f>
        <v>99.294776119403039</v>
      </c>
      <c r="AJ262" s="47">
        <f>VLOOKUP(Table1[[#This Row],[SEG KEY]],'29Dec24_TY  '!$A$1:$M$786,7,FALSE)</f>
        <v>1191</v>
      </c>
      <c r="AK262" s="47">
        <f>VLOOKUP(Table1[[#This Row],[SEG KEY LY]],'29Dec24_LY'!$A$1:$M$784,7,FALSE)</f>
        <v>1218</v>
      </c>
      <c r="AL262" s="29">
        <f>VLOOKUP(Table1[[#This Row],[SEG KEY]],'22Dec24_TY '!$A$1:$M$786,7,FALSE)</f>
        <v>1126</v>
      </c>
      <c r="AM262" s="29">
        <f>VLOOKUP(Table1[[#This Row],[SEG KEY LY]],'22Dec24_LY '!$A$1:$M$486,7,FALSE)</f>
        <v>1166</v>
      </c>
      <c r="AN262" s="29">
        <f>VLOOKUP(Table1[[#This Row],[SEG KEY]],'15Dec24_TY'!$A$1:$M$786,7,FALSE)</f>
        <v>1036</v>
      </c>
      <c r="AO262" s="29">
        <f>VLOOKUP(Table1[[#This Row],[SEG KEY LY]],'15Dec24_LY'!$A$1:$M$784,7,FALSE)</f>
        <v>1065</v>
      </c>
      <c r="AP262" s="29">
        <f>VLOOKUP(Table1[[#This Row],[SEG KEY]],'08Dec24_TY'!$A$1:$M$786,7,FALSE)</f>
        <v>930</v>
      </c>
      <c r="AQ262" s="29">
        <f>VLOOKUP(Table1[[#This Row],[SEG KEY LY]],'08Dec24_LY'!$A$1:$M$784,7,FALSE)</f>
        <v>972</v>
      </c>
      <c r="AR262" s="29">
        <f>VLOOKUP(Table1[[#This Row],[SEG KEY]],'01Dec24_TY'!$A$1:$M$786,7,FALSE)</f>
        <v>874</v>
      </c>
      <c r="AS262" s="29">
        <f>VLOOKUP(Table1[[#This Row],[SEG KEY LY]],'01Dec24_LY'!$A$1:$M$784,7,FALSE)</f>
        <v>923</v>
      </c>
      <c r="AT262" s="29">
        <f>VLOOKUP(Table1[[#This Row],[SEG KEY]],'24Nov24_TY'!$A$1:$M$786,7,FALSE)</f>
        <v>716</v>
      </c>
      <c r="AU262" s="29">
        <f>VLOOKUP(Table1[[#This Row],[SEG KEY LY]],'24Nov24_LY'!$A$1:$M$784,7,FALSE)</f>
        <v>814</v>
      </c>
      <c r="AV262" s="29">
        <f>VLOOKUP(Table1[[#This Row],[SEG KEY]],'17Nov24_TY'!$A$1:$M$786,7,FALSE)</f>
        <v>599</v>
      </c>
      <c r="AW262" s="29">
        <f>VLOOKUP(Table1[[#This Row],[SEG KEY LY]],'17Nov24_LY'!$A$1:$M$784,7,FALSE)</f>
        <v>768</v>
      </c>
      <c r="AX262" s="29">
        <f>VLOOKUP(Table1[[#This Row],[SEG KEY]],'10Nov24_TY   '!$A$1:$K$786,7,FALSE)</f>
        <v>548</v>
      </c>
      <c r="AY262" s="29">
        <f>VLOOKUP(Table1[[#This Row],[SEG KEY LY]],'10Nov24_LY   '!$A$1:$J$784,7,FALSE)</f>
        <v>700</v>
      </c>
      <c r="AZ262" s="29">
        <f>IFERROR(VLOOKUP(Table1[[#This Row],[SEG KEY]],'03Nov24_TY   '!$A$1:$J$786,7,FALSE),0)</f>
        <v>535</v>
      </c>
      <c r="BA262" s="29">
        <f>IFERROR(VLOOKUP(Table1[[#This Row],[SEG KEY LY]],'03Nov24_LY    '!$A$1:$J$784,7,FALSE),0)</f>
        <v>603</v>
      </c>
    </row>
    <row r="263" spans="1:53" x14ac:dyDescent="0.25">
      <c r="A263" s="53" t="str">
        <f>Table1[[#This Row],[FROM_CITY]]&amp;Table1[[#This Row],[TO_CITY]]&amp;Table1[[#This Row],[Month]]</f>
        <v>NRTCMBMar-2025</v>
      </c>
      <c r="B263" s="56" t="str">
        <f>Table1[[#This Row],[FROM_CITY]]&amp;Table1[[#This Row],[TO_CITY]]&amp;Table1[[#This Row],[MonthM_LY]]</f>
        <v>NRTCMBMar-2024</v>
      </c>
      <c r="C263" s="44" t="s">
        <v>200</v>
      </c>
      <c r="D263" s="2">
        <v>2025</v>
      </c>
      <c r="E263" s="2" t="s">
        <v>199</v>
      </c>
      <c r="F263" t="s">
        <v>40</v>
      </c>
      <c r="G263" s="2" t="s">
        <v>10</v>
      </c>
      <c r="H263" t="s">
        <v>13</v>
      </c>
      <c r="I263">
        <v>347</v>
      </c>
      <c r="J263">
        <v>134984.20999999996</v>
      </c>
      <c r="K263" s="29">
        <f>VLOOKUP(Table1[[#This Row],[SEG KEY]],'29Dec24_TY  '!$A$1:$M$786,11,FALSE)</f>
        <v>2381808</v>
      </c>
      <c r="L263" s="29">
        <f>VLOOKUP(Table1[[#This Row],[SEG KEY LY]],'29Dec24_LY'!$A$1:$M$784,11,FALSE)</f>
        <v>2827968</v>
      </c>
      <c r="M263" s="55">
        <f>VLOOKUP(Table1[[#This Row],[SEG KEY]],'29Dec24_TY  '!$A$1:$M$786,12,FALSE)</f>
        <v>5.6673002189933007E-2</v>
      </c>
      <c r="N263" s="55">
        <f>VLOOKUP(Table1[[#This Row],[SEG KEY LY]],'29Dec24_LY'!$A$1:$M$784,12,FALSE)</f>
        <v>5.9966700471858231E-2</v>
      </c>
      <c r="O263" s="29">
        <f>IFERROR(VLOOKUP(Table1[[#This Row],[SEG KEY LY]],'LY AVG FARE ACT'!$A$1:$G$5000,5,FALSE),0)</f>
        <v>3472</v>
      </c>
      <c r="P263" s="29">
        <f>IFERROR(VLOOKUP(Table1[[#This Row],[SEG KEY LY]],'LY AVG FARE ACT'!$A$1:$F$5000,6,FALSE),0)</f>
        <v>1473347.2044051227</v>
      </c>
      <c r="Q263" s="29">
        <f>IFERROR(VLOOKUP(Table1[[#This Row],[SEG KEY LY]],'LY AVG FARE ACT'!$A$1:$G$5000,7,FALSE),0)</f>
        <v>424.35115334248923</v>
      </c>
      <c r="R263" s="47">
        <f>VLOOKUP(Table1[[#This Row],[SEG KEY]],'29Dec24_TY  '!$A$1:$M$786,13,FALSE)</f>
        <v>389.00348703170016</v>
      </c>
      <c r="S263" s="47">
        <f>VLOOKUP(Table1[[#This Row],[SEG KEY LY]],'29Dec24_LY'!$A$1:$M$784,13,FALSE)</f>
        <v>411.61143203883489</v>
      </c>
      <c r="T263" s="29">
        <f>VLOOKUP(Table1[[#This Row],[SEG KEY]],'22Dec24_TY '!$A$1:$M$786,13,FALSE)</f>
        <v>396.36884488448851</v>
      </c>
      <c r="U263" s="29">
        <f>VLOOKUP(Table1[[#This Row],[SEG KEY LY]],'22Dec24_LY '!$A$2:$M$784,13,FALSE)</f>
        <v>400.35024943310663</v>
      </c>
      <c r="V263" s="29">
        <f>VLOOKUP(Table1[[#This Row],[SEG KEY]],'15Dec24_TY'!$A$1:$M$786,13,FALSE)</f>
        <v>404.13536121673013</v>
      </c>
      <c r="W263" s="29">
        <f>VLOOKUP(Table1[[#This Row],[SEG KEY LY]],'15Dec24_LY'!$A$1:$M$784,13,FALSE)</f>
        <v>394.66082500000005</v>
      </c>
      <c r="X263" s="29">
        <f>VLOOKUP(Table1[[#This Row],[SEG KEY]],'08Dec24_TY'!$A$1:$M$786,13,FALSE)</f>
        <v>411.49895397489541</v>
      </c>
      <c r="Y263" s="29">
        <f>VLOOKUP(Table1[[#This Row],[SEG KEY LY]],'08Dec24_LY'!$A$1:$M$784,13,FALSE)</f>
        <v>402.45056426332309</v>
      </c>
      <c r="Z263" s="29">
        <f>VLOOKUP(Table1[[#This Row],[SEG KEY]],'01Dec24_TY'!$A$1:$M$786,13,FALSE)</f>
        <v>407.98347619047627</v>
      </c>
      <c r="AA263" s="29">
        <f>VLOOKUP(Table1[[#This Row],[SEG KEY LY]],'01Dec24_LY'!$A$1:$M$784,13,FALSE)</f>
        <v>424.26887159533089</v>
      </c>
      <c r="AB263" s="29">
        <f>VLOOKUP(Table1[[#This Row],[SEG KEY]],'24Nov24_TY'!$A$1:$M$786,13,FALSE)</f>
        <v>437.29628378378385</v>
      </c>
      <c r="AC263" s="29">
        <f>VLOOKUP(Table1[[#This Row],[SEG KEY LY]],'24Nov24_LY'!$A$1:$M$784,13,FALSE)</f>
        <v>446.20647668393775</v>
      </c>
      <c r="AD263" s="29">
        <f>VLOOKUP(Table1[[#This Row],[SEG KEY]],'17Nov24_TY'!$A$1:$M$786,13,FALSE)</f>
        <v>447.40641221374045</v>
      </c>
      <c r="AE263" s="29">
        <f>VLOOKUP(Table1[[#This Row],[SEG KEY LY]],'17Nov24_LY'!$A$1:$M$784,13,FALSE)</f>
        <v>464.00538461538446</v>
      </c>
      <c r="AF263" s="29">
        <f>VLOOKUP(Table1[[#This Row],[SEG KEY]],'10Nov24_TY   '!$A$1:$M$786,13,FALSE)</f>
        <v>434.34286885245905</v>
      </c>
      <c r="AG263" s="29">
        <f>VLOOKUP(Table1[[#This Row],[SEG KEY LY]],'10Nov24_LY   '!$A$1:$M$784,13,FALSE)</f>
        <v>479.86419999999993</v>
      </c>
      <c r="AH263" s="29">
        <f>IFERROR(VLOOKUP(Table1[[#This Row],[SEG KEY]],'03Nov24_TY   '!A391:M1176,13,FALSE),0)</f>
        <v>450.52407766990285</v>
      </c>
      <c r="AI263" s="29">
        <f>IFERROR(VLOOKUP(Table1[[#This Row],[SEG KEY LY]],'03Nov24_LY    '!$A$1:$M$784,13,FALSE),0)</f>
        <v>469.67798611111095</v>
      </c>
      <c r="AJ263" s="47">
        <f>VLOOKUP(Table1[[#This Row],[SEG KEY]],'29Dec24_TY  '!$A$1:$M$786,7,FALSE)</f>
        <v>347</v>
      </c>
      <c r="AK263" s="47">
        <f>VLOOKUP(Table1[[#This Row],[SEG KEY LY]],'29Dec24_LY'!$A$1:$M$784,7,FALSE)</f>
        <v>412</v>
      </c>
      <c r="AL263" s="29">
        <f>VLOOKUP(Table1[[#This Row],[SEG KEY]],'22Dec24_TY '!$A$1:$M$786,7,FALSE)</f>
        <v>303</v>
      </c>
      <c r="AM263" s="29">
        <f>VLOOKUP(Table1[[#This Row],[SEG KEY LY]],'22Dec24_LY '!$A$1:$M$486,7,FALSE)</f>
        <v>441</v>
      </c>
      <c r="AN263" s="29">
        <f>VLOOKUP(Table1[[#This Row],[SEG KEY]],'15Dec24_TY'!$A$1:$M$786,7,FALSE)</f>
        <v>263</v>
      </c>
      <c r="AO263" s="29">
        <f>VLOOKUP(Table1[[#This Row],[SEG KEY LY]],'15Dec24_LY'!$A$1:$M$784,7,FALSE)</f>
        <v>400</v>
      </c>
      <c r="AP263" s="29">
        <f>VLOOKUP(Table1[[#This Row],[SEG KEY]],'08Dec24_TY'!$A$1:$M$786,7,FALSE)</f>
        <v>239</v>
      </c>
      <c r="AQ263" s="29">
        <f>VLOOKUP(Table1[[#This Row],[SEG KEY LY]],'08Dec24_LY'!$A$1:$M$784,7,FALSE)</f>
        <v>319</v>
      </c>
      <c r="AR263" s="29">
        <f>VLOOKUP(Table1[[#This Row],[SEG KEY]],'01Dec24_TY'!$A$1:$M$786,7,FALSE)</f>
        <v>210</v>
      </c>
      <c r="AS263" s="29">
        <f>VLOOKUP(Table1[[#This Row],[SEG KEY LY]],'01Dec24_LY'!$A$1:$M$784,7,FALSE)</f>
        <v>257</v>
      </c>
      <c r="AT263" s="29">
        <f>VLOOKUP(Table1[[#This Row],[SEG KEY]],'24Nov24_TY'!$A$1:$M$786,7,FALSE)</f>
        <v>148</v>
      </c>
      <c r="AU263" s="29">
        <f>VLOOKUP(Table1[[#This Row],[SEG KEY LY]],'24Nov24_LY'!$A$1:$M$784,7,FALSE)</f>
        <v>193</v>
      </c>
      <c r="AV263" s="29">
        <f>VLOOKUP(Table1[[#This Row],[SEG KEY]],'17Nov24_TY'!$A$1:$M$786,7,FALSE)</f>
        <v>131</v>
      </c>
      <c r="AW263" s="29">
        <f>VLOOKUP(Table1[[#This Row],[SEG KEY LY]],'17Nov24_LY'!$A$1:$M$784,7,FALSE)</f>
        <v>169</v>
      </c>
      <c r="AX263" s="29">
        <f>VLOOKUP(Table1[[#This Row],[SEG KEY]],'10Nov24_TY   '!$A$1:$K$786,7,FALSE)</f>
        <v>122</v>
      </c>
      <c r="AY263" s="29">
        <f>VLOOKUP(Table1[[#This Row],[SEG KEY LY]],'10Nov24_LY   '!$A$1:$J$784,7,FALSE)</f>
        <v>150</v>
      </c>
      <c r="AZ263" s="29">
        <f>IFERROR(VLOOKUP(Table1[[#This Row],[SEG KEY]],'03Nov24_TY   '!$A$1:$J$786,7,FALSE),0)</f>
        <v>103</v>
      </c>
      <c r="BA263" s="29">
        <f>IFERROR(VLOOKUP(Table1[[#This Row],[SEG KEY LY]],'03Nov24_LY    '!$A$1:$J$784,7,FALSE),0)</f>
        <v>144</v>
      </c>
    </row>
    <row r="264" spans="1:53" x14ac:dyDescent="0.25">
      <c r="A264" s="53" t="str">
        <f>Table1[[#This Row],[FROM_CITY]]&amp;Table1[[#This Row],[TO_CITY]]&amp;Table1[[#This Row],[Month]]</f>
        <v>RUHCMBMar-2025</v>
      </c>
      <c r="B264" s="56" t="str">
        <f>Table1[[#This Row],[FROM_CITY]]&amp;Table1[[#This Row],[TO_CITY]]&amp;Table1[[#This Row],[MonthM_LY]]</f>
        <v>RUHCMBMar-2024</v>
      </c>
      <c r="C264" s="44" t="s">
        <v>200</v>
      </c>
      <c r="D264" s="2">
        <v>2025</v>
      </c>
      <c r="E264" s="2" t="s">
        <v>199</v>
      </c>
      <c r="F264" t="s">
        <v>41</v>
      </c>
      <c r="G264" s="2" t="s">
        <v>10</v>
      </c>
      <c r="H264" t="s">
        <v>11</v>
      </c>
      <c r="I264">
        <v>291</v>
      </c>
      <c r="J264">
        <v>79472.55</v>
      </c>
      <c r="K264" s="29">
        <f>VLOOKUP(Table1[[#This Row],[SEG KEY]],'29Dec24_TY  '!$A$1:$M$786,11,FALSE)</f>
        <v>1177095</v>
      </c>
      <c r="L264" s="29">
        <f>VLOOKUP(Table1[[#This Row],[SEG KEY LY]],'29Dec24_LY'!$A$1:$M$784,11,FALSE)</f>
        <v>566300</v>
      </c>
      <c r="M264" s="55">
        <f>VLOOKUP(Table1[[#This Row],[SEG KEY]],'29Dec24_TY  '!$A$1:$M$786,12,FALSE)</f>
        <v>6.7515833471385067E-2</v>
      </c>
      <c r="N264" s="55">
        <f>VLOOKUP(Table1[[#This Row],[SEG KEY LY]],'29Dec24_LY'!$A$1:$M$784,12,FALSE)</f>
        <v>6.3314056153981987E-2</v>
      </c>
      <c r="O264" s="29">
        <f>IFERROR(VLOOKUP(Table1[[#This Row],[SEG KEY LY]],'LY AVG FARE ACT'!$A$1:$G$5000,5,FALSE),0)</f>
        <v>5569</v>
      </c>
      <c r="P264" s="29">
        <f>IFERROR(VLOOKUP(Table1[[#This Row],[SEG KEY LY]],'LY AVG FARE ACT'!$A$1:$F$5000,6,FALSE),0)</f>
        <v>905246.62873642077</v>
      </c>
      <c r="Q264" s="29">
        <f>IFERROR(VLOOKUP(Table1[[#This Row],[SEG KEY LY]],'LY AVG FARE ACT'!$A$1:$G$5000,7,FALSE),0)</f>
        <v>162.55101970486996</v>
      </c>
      <c r="R264" s="47">
        <f>VLOOKUP(Table1[[#This Row],[SEG KEY]],'29Dec24_TY  '!$A$1:$M$786,13,FALSE)</f>
        <v>273.10154639175261</v>
      </c>
      <c r="S264" s="47">
        <f>VLOOKUP(Table1[[#This Row],[SEG KEY LY]],'29Dec24_LY'!$A$1:$M$784,13,FALSE)</f>
        <v>256.10535714285714</v>
      </c>
      <c r="T264" s="29">
        <f>VLOOKUP(Table1[[#This Row],[SEG KEY]],'22Dec24_TY '!$A$1:$M$786,13,FALSE)</f>
        <v>270.08752173913041</v>
      </c>
      <c r="U264" s="29">
        <f>VLOOKUP(Table1[[#This Row],[SEG KEY LY]],'22Dec24_LY '!$A$2:$M$784,13,FALSE)</f>
        <v>241.67752066115702</v>
      </c>
      <c r="V264" s="29">
        <f>VLOOKUP(Table1[[#This Row],[SEG KEY]],'15Dec24_TY'!$A$1:$M$786,13,FALSE)</f>
        <v>281.35652173913041</v>
      </c>
      <c r="W264" s="29">
        <f>VLOOKUP(Table1[[#This Row],[SEG KEY LY]],'15Dec24_LY'!$A$1:$M$784,13,FALSE)</f>
        <v>247.06316831683165</v>
      </c>
      <c r="X264" s="29">
        <f>VLOOKUP(Table1[[#This Row],[SEG KEY]],'08Dec24_TY'!$A$1:$M$786,13,FALSE)</f>
        <v>271.10301369863004</v>
      </c>
      <c r="Y264" s="29">
        <f>VLOOKUP(Table1[[#This Row],[SEG KEY LY]],'08Dec24_LY'!$A$1:$M$784,13,FALSE)</f>
        <v>260.61671232876711</v>
      </c>
      <c r="Z264" s="29">
        <f>VLOOKUP(Table1[[#This Row],[SEG KEY]],'01Dec24_TY'!$A$1:$M$786,13,FALSE)</f>
        <v>275.80347826086955</v>
      </c>
      <c r="AA264" s="29">
        <f>VLOOKUP(Table1[[#This Row],[SEG KEY LY]],'01Dec24_LY'!$A$1:$M$784,13,FALSE)</f>
        <v>271.15866666666665</v>
      </c>
      <c r="AB264" s="29">
        <f>VLOOKUP(Table1[[#This Row],[SEG KEY]],'24Nov24_TY'!$A$1:$M$786,13,FALSE)</f>
        <v>272.12078651685391</v>
      </c>
      <c r="AC264" s="29">
        <f>VLOOKUP(Table1[[#This Row],[SEG KEY LY]],'24Nov24_LY'!$A$1:$M$784,13,FALSE)</f>
        <v>257.67317073170733</v>
      </c>
      <c r="AD264" s="29">
        <f>VLOOKUP(Table1[[#This Row],[SEG KEY]],'17Nov24_TY'!$A$1:$M$786,13,FALSE)</f>
        <v>275.91397435897437</v>
      </c>
      <c r="AE264" s="29">
        <f>VLOOKUP(Table1[[#This Row],[SEG KEY LY]],'17Nov24_LY'!$A$1:$M$784,13,FALSE)</f>
        <v>258.60461538461539</v>
      </c>
      <c r="AF264" s="29">
        <f>VLOOKUP(Table1[[#This Row],[SEG KEY]],'10Nov24_TY   '!$A$1:$M$786,13,FALSE)</f>
        <v>284.89687499999997</v>
      </c>
      <c r="AG264" s="29">
        <f>VLOOKUP(Table1[[#This Row],[SEG KEY LY]],'10Nov24_LY   '!$A$1:$M$784,13,FALSE)</f>
        <v>254.09891891891897</v>
      </c>
      <c r="AH264" s="29">
        <f>IFERROR(VLOOKUP(Table1[[#This Row],[SEG KEY]],'03Nov24_TY   '!A392:M1177,13,FALSE),0)</f>
        <v>295.09781818181818</v>
      </c>
      <c r="AI264" s="29">
        <f>IFERROR(VLOOKUP(Table1[[#This Row],[SEG KEY LY]],'03Nov24_LY    '!$A$1:$M$784,13,FALSE),0)</f>
        <v>252.57875000000001</v>
      </c>
      <c r="AJ264" s="47">
        <f>VLOOKUP(Table1[[#This Row],[SEG KEY]],'29Dec24_TY  '!$A$1:$M$786,7,FALSE)</f>
        <v>291</v>
      </c>
      <c r="AK264" s="47">
        <f>VLOOKUP(Table1[[#This Row],[SEG KEY LY]],'29Dec24_LY'!$A$1:$M$784,7,FALSE)</f>
        <v>140</v>
      </c>
      <c r="AL264" s="29">
        <f>VLOOKUP(Table1[[#This Row],[SEG KEY]],'22Dec24_TY '!$A$1:$M$786,7,FALSE)</f>
        <v>230</v>
      </c>
      <c r="AM264" s="29">
        <f>VLOOKUP(Table1[[#This Row],[SEG KEY LY]],'22Dec24_LY '!$A$1:$M$486,7,FALSE)</f>
        <v>121</v>
      </c>
      <c r="AN264" s="29">
        <f>VLOOKUP(Table1[[#This Row],[SEG KEY]],'15Dec24_TY'!$A$1:$M$786,7,FALSE)</f>
        <v>184</v>
      </c>
      <c r="AO264" s="29">
        <f>VLOOKUP(Table1[[#This Row],[SEG KEY LY]],'15Dec24_LY'!$A$1:$M$784,7,FALSE)</f>
        <v>101</v>
      </c>
      <c r="AP264" s="29">
        <f>VLOOKUP(Table1[[#This Row],[SEG KEY]],'08Dec24_TY'!$A$1:$M$786,7,FALSE)</f>
        <v>146</v>
      </c>
      <c r="AQ264" s="29">
        <f>VLOOKUP(Table1[[#This Row],[SEG KEY LY]],'08Dec24_LY'!$A$1:$M$784,7,FALSE)</f>
        <v>73</v>
      </c>
      <c r="AR264" s="29">
        <f>VLOOKUP(Table1[[#This Row],[SEG KEY]],'01Dec24_TY'!$A$1:$M$786,7,FALSE)</f>
        <v>115</v>
      </c>
      <c r="AS264" s="29">
        <f>VLOOKUP(Table1[[#This Row],[SEG KEY LY]],'01Dec24_LY'!$A$1:$M$784,7,FALSE)</f>
        <v>60</v>
      </c>
      <c r="AT264" s="29">
        <f>VLOOKUP(Table1[[#This Row],[SEG KEY]],'24Nov24_TY'!$A$1:$M$786,7,FALSE)</f>
        <v>89</v>
      </c>
      <c r="AU264" s="29">
        <f>VLOOKUP(Table1[[#This Row],[SEG KEY LY]],'24Nov24_LY'!$A$1:$M$784,7,FALSE)</f>
        <v>41</v>
      </c>
      <c r="AV264" s="29">
        <f>VLOOKUP(Table1[[#This Row],[SEG KEY]],'17Nov24_TY'!$A$1:$M$786,7,FALSE)</f>
        <v>78</v>
      </c>
      <c r="AW264" s="29">
        <f>VLOOKUP(Table1[[#This Row],[SEG KEY LY]],'17Nov24_LY'!$A$1:$M$784,7,FALSE)</f>
        <v>39</v>
      </c>
      <c r="AX264" s="29">
        <f>VLOOKUP(Table1[[#This Row],[SEG KEY]],'10Nov24_TY   '!$A$1:$K$786,7,FALSE)</f>
        <v>64</v>
      </c>
      <c r="AY264" s="29">
        <f>VLOOKUP(Table1[[#This Row],[SEG KEY LY]],'10Nov24_LY   '!$A$1:$J$784,7,FALSE)</f>
        <v>37</v>
      </c>
      <c r="AZ264" s="29">
        <f>IFERROR(VLOOKUP(Table1[[#This Row],[SEG KEY]],'03Nov24_TY   '!$A$1:$J$786,7,FALSE),0)</f>
        <v>55</v>
      </c>
      <c r="BA264" s="29">
        <f>IFERROR(VLOOKUP(Table1[[#This Row],[SEG KEY LY]],'03Nov24_LY    '!$A$1:$J$784,7,FALSE),0)</f>
        <v>24</v>
      </c>
    </row>
    <row r="265" spans="1:53" x14ac:dyDescent="0.25">
      <c r="A265" s="53" t="str">
        <f>Table1[[#This Row],[FROM_CITY]]&amp;Table1[[#This Row],[TO_CITY]]&amp;Table1[[#This Row],[Month]]</f>
        <v>SINCMBMar-2025</v>
      </c>
      <c r="B265" s="56" t="str">
        <f>Table1[[#This Row],[FROM_CITY]]&amp;Table1[[#This Row],[TO_CITY]]&amp;Table1[[#This Row],[MonthM_LY]]</f>
        <v>SINCMBMar-2024</v>
      </c>
      <c r="C265" s="44" t="s">
        <v>200</v>
      </c>
      <c r="D265" s="2">
        <v>2025</v>
      </c>
      <c r="E265" s="2" t="s">
        <v>199</v>
      </c>
      <c r="F265" t="s">
        <v>42</v>
      </c>
      <c r="G265" s="2" t="s">
        <v>10</v>
      </c>
      <c r="H265" t="s">
        <v>13</v>
      </c>
      <c r="I265">
        <v>282</v>
      </c>
      <c r="J265">
        <v>59292.670000000013</v>
      </c>
      <c r="K265" s="29">
        <f>VLOOKUP(Table1[[#This Row],[SEG KEY]],'29Dec24_TY  '!$A$1:$M$786,11,FALSE)</f>
        <v>775218</v>
      </c>
      <c r="L265" s="29">
        <f>VLOOKUP(Table1[[#This Row],[SEG KEY LY]],'29Dec24_LY'!$A$1:$M$784,11,FALSE)</f>
        <v>871433</v>
      </c>
      <c r="M265" s="55">
        <f>VLOOKUP(Table1[[#This Row],[SEG KEY]],'29Dec24_TY  '!$A$1:$M$786,12,FALSE)</f>
        <v>7.6485156433416163E-2</v>
      </c>
      <c r="N265" s="55">
        <f>VLOOKUP(Table1[[#This Row],[SEG KEY LY]],'29Dec24_LY'!$A$1:$M$784,12,FALSE)</f>
        <v>7.4793678917369405E-2</v>
      </c>
      <c r="O265" s="29">
        <f>IFERROR(VLOOKUP(Table1[[#This Row],[SEG KEY LY]],'LY AVG FARE ACT'!$A$1:$G$5000,5,FALSE),0)</f>
        <v>5559</v>
      </c>
      <c r="P265" s="29">
        <f>IFERROR(VLOOKUP(Table1[[#This Row],[SEG KEY LY]],'LY AVG FARE ACT'!$A$1:$F$5000,6,FALSE),0)</f>
        <v>1181017.7552153508</v>
      </c>
      <c r="Q265" s="29">
        <f>IFERROR(VLOOKUP(Table1[[#This Row],[SEG KEY LY]],'LY AVG FARE ACT'!$A$1:$G$5000,7,FALSE),0)</f>
        <v>212.45147602362849</v>
      </c>
      <c r="R265" s="47">
        <f>VLOOKUP(Table1[[#This Row],[SEG KEY]],'29Dec24_TY  '!$A$1:$M$786,13,FALSE)</f>
        <v>210.25769503546104</v>
      </c>
      <c r="S265" s="47">
        <f>VLOOKUP(Table1[[#This Row],[SEG KEY LY]],'29Dec24_LY'!$A$1:$M$784,13,FALSE)</f>
        <v>205.60782334384851</v>
      </c>
      <c r="T265" s="29">
        <f>VLOOKUP(Table1[[#This Row],[SEG KEY]],'22Dec24_TY '!$A$1:$M$786,13,FALSE)</f>
        <v>215.48976095617527</v>
      </c>
      <c r="U265" s="29">
        <f>VLOOKUP(Table1[[#This Row],[SEG KEY LY]],'22Dec24_LY '!$A$2:$M$784,13,FALSE)</f>
        <v>215.86856540084392</v>
      </c>
      <c r="V265" s="29">
        <f>VLOOKUP(Table1[[#This Row],[SEG KEY]],'15Dec24_TY'!$A$1:$M$786,13,FALSE)</f>
        <v>214.85561643835612</v>
      </c>
      <c r="W265" s="29">
        <f>VLOOKUP(Table1[[#This Row],[SEG KEY LY]],'15Dec24_LY'!$A$1:$M$784,13,FALSE)</f>
        <v>217.37482412060302</v>
      </c>
      <c r="X265" s="29">
        <f>VLOOKUP(Table1[[#This Row],[SEG KEY]],'08Dec24_TY'!$A$1:$M$786,13,FALSE)</f>
        <v>218.48733990147781</v>
      </c>
      <c r="Y265" s="29">
        <f>VLOOKUP(Table1[[#This Row],[SEG KEY LY]],'08Dec24_LY'!$A$1:$M$784,13,FALSE)</f>
        <v>218.90519877675837</v>
      </c>
      <c r="Z265" s="29">
        <f>VLOOKUP(Table1[[#This Row],[SEG KEY]],'01Dec24_TY'!$A$1:$M$786,13,FALSE)</f>
        <v>220.57185185185182</v>
      </c>
      <c r="AA265" s="29">
        <f>VLOOKUP(Table1[[#This Row],[SEG KEY LY]],'01Dec24_LY'!$A$1:$M$784,13,FALSE)</f>
        <v>223.4745390070922</v>
      </c>
      <c r="AB265" s="29">
        <f>VLOOKUP(Table1[[#This Row],[SEG KEY]],'24Nov24_TY'!$A$1:$M$786,13,FALSE)</f>
        <v>231.96449999999996</v>
      </c>
      <c r="AC265" s="29">
        <f>VLOOKUP(Table1[[#This Row],[SEG KEY LY]],'24Nov24_LY'!$A$1:$M$784,13,FALSE)</f>
        <v>221.80451882845188</v>
      </c>
      <c r="AD265" s="29">
        <f>VLOOKUP(Table1[[#This Row],[SEG KEY]],'17Nov24_TY'!$A$1:$M$786,13,FALSE)</f>
        <v>239.07985915492955</v>
      </c>
      <c r="AE265" s="29">
        <f>VLOOKUP(Table1[[#This Row],[SEG KEY LY]],'17Nov24_LY'!$A$1:$M$784,13,FALSE)</f>
        <v>217.09874439461882</v>
      </c>
      <c r="AF265" s="29">
        <f>VLOOKUP(Table1[[#This Row],[SEG KEY]],'10Nov24_TY   '!$A$1:$M$786,13,FALSE)</f>
        <v>238.31170212765954</v>
      </c>
      <c r="AG265" s="29">
        <f>VLOOKUP(Table1[[#This Row],[SEG KEY LY]],'10Nov24_LY   '!$A$1:$M$784,13,FALSE)</f>
        <v>217.89296116504858</v>
      </c>
      <c r="AH265" s="29">
        <f>IFERROR(VLOOKUP(Table1[[#This Row],[SEG KEY]],'03Nov24_TY   '!A393:M1178,13,FALSE),0)</f>
        <v>228.34801526717558</v>
      </c>
      <c r="AI265" s="29">
        <f>IFERROR(VLOOKUP(Table1[[#This Row],[SEG KEY LY]],'03Nov24_LY    '!$A$1:$M$784,13,FALSE),0)</f>
        <v>217.15149732620327</v>
      </c>
      <c r="AJ265" s="47">
        <f>VLOOKUP(Table1[[#This Row],[SEG KEY]],'29Dec24_TY  '!$A$1:$M$786,7,FALSE)</f>
        <v>282</v>
      </c>
      <c r="AK265" s="47">
        <f>VLOOKUP(Table1[[#This Row],[SEG KEY LY]],'29Dec24_LY'!$A$1:$M$784,7,FALSE)</f>
        <v>317</v>
      </c>
      <c r="AL265" s="29">
        <f>VLOOKUP(Table1[[#This Row],[SEG KEY]],'22Dec24_TY '!$A$1:$M$786,7,FALSE)</f>
        <v>251</v>
      </c>
      <c r="AM265" s="29">
        <f>VLOOKUP(Table1[[#This Row],[SEG KEY LY]],'22Dec24_LY '!$A$1:$M$486,7,FALSE)</f>
        <v>237</v>
      </c>
      <c r="AN265" s="29">
        <f>VLOOKUP(Table1[[#This Row],[SEG KEY]],'15Dec24_TY'!$A$1:$M$786,7,FALSE)</f>
        <v>219</v>
      </c>
      <c r="AO265" s="29">
        <f>VLOOKUP(Table1[[#This Row],[SEG KEY LY]],'15Dec24_LY'!$A$1:$M$784,7,FALSE)</f>
        <v>199</v>
      </c>
      <c r="AP265" s="29">
        <f>VLOOKUP(Table1[[#This Row],[SEG KEY]],'08Dec24_TY'!$A$1:$M$786,7,FALSE)</f>
        <v>203</v>
      </c>
      <c r="AQ265" s="29">
        <f>VLOOKUP(Table1[[#This Row],[SEG KEY LY]],'08Dec24_LY'!$A$1:$M$784,7,FALSE)</f>
        <v>327</v>
      </c>
      <c r="AR265" s="29">
        <f>VLOOKUP(Table1[[#This Row],[SEG KEY]],'01Dec24_TY'!$A$1:$M$786,7,FALSE)</f>
        <v>189</v>
      </c>
      <c r="AS265" s="29">
        <f>VLOOKUP(Table1[[#This Row],[SEG KEY LY]],'01Dec24_LY'!$A$1:$M$784,7,FALSE)</f>
        <v>282</v>
      </c>
      <c r="AT265" s="29">
        <f>VLOOKUP(Table1[[#This Row],[SEG KEY]],'24Nov24_TY'!$A$1:$M$786,7,FALSE)</f>
        <v>160</v>
      </c>
      <c r="AU265" s="29">
        <f>VLOOKUP(Table1[[#This Row],[SEG KEY LY]],'24Nov24_LY'!$A$1:$M$784,7,FALSE)</f>
        <v>239</v>
      </c>
      <c r="AV265" s="29">
        <f>VLOOKUP(Table1[[#This Row],[SEG KEY]],'17Nov24_TY'!$A$1:$M$786,7,FALSE)</f>
        <v>142</v>
      </c>
      <c r="AW265" s="29">
        <f>VLOOKUP(Table1[[#This Row],[SEG KEY LY]],'17Nov24_LY'!$A$1:$M$784,7,FALSE)</f>
        <v>223</v>
      </c>
      <c r="AX265" s="29">
        <f>VLOOKUP(Table1[[#This Row],[SEG KEY]],'10Nov24_TY   '!$A$1:$K$786,7,FALSE)</f>
        <v>141</v>
      </c>
      <c r="AY265" s="29">
        <f>VLOOKUP(Table1[[#This Row],[SEG KEY LY]],'10Nov24_LY   '!$A$1:$J$784,7,FALSE)</f>
        <v>206</v>
      </c>
      <c r="AZ265" s="29">
        <f>IFERROR(VLOOKUP(Table1[[#This Row],[SEG KEY]],'03Nov24_TY   '!$A$1:$J$786,7,FALSE),0)</f>
        <v>131</v>
      </c>
      <c r="BA265" s="29">
        <f>IFERROR(VLOOKUP(Table1[[#This Row],[SEG KEY LY]],'03Nov24_LY    '!$A$1:$J$784,7,FALSE),0)</f>
        <v>187</v>
      </c>
    </row>
    <row r="266" spans="1:53" x14ac:dyDescent="0.25">
      <c r="A266" s="53" t="str">
        <f>Table1[[#This Row],[FROM_CITY]]&amp;Table1[[#This Row],[TO_CITY]]&amp;Table1[[#This Row],[Month]]</f>
        <v>SYDCMBMar-2025</v>
      </c>
      <c r="B266" s="56" t="str">
        <f>Table1[[#This Row],[FROM_CITY]]&amp;Table1[[#This Row],[TO_CITY]]&amp;Table1[[#This Row],[MonthM_LY]]</f>
        <v>SYDCMBMar-2024</v>
      </c>
      <c r="C266" s="44" t="s">
        <v>200</v>
      </c>
      <c r="D266" s="2">
        <v>2025</v>
      </c>
      <c r="E266" s="2" t="s">
        <v>199</v>
      </c>
      <c r="F266" t="s">
        <v>53</v>
      </c>
      <c r="G266" s="2" t="s">
        <v>10</v>
      </c>
      <c r="H266" t="s">
        <v>13</v>
      </c>
      <c r="I266">
        <v>847</v>
      </c>
      <c r="J266">
        <v>423837.07000000007</v>
      </c>
      <c r="K266" s="29">
        <f>VLOOKUP(Table1[[#This Row],[SEG KEY]],'29Dec24_TY  '!$A$1:$M$786,11,FALSE)</f>
        <v>7414638</v>
      </c>
      <c r="L266" s="29">
        <f>VLOOKUP(Table1[[#This Row],[SEG KEY LY]],'29Dec24_LY'!$A$1:$M$784,11,FALSE)</f>
        <v>14435346</v>
      </c>
      <c r="M266" s="55">
        <f>VLOOKUP(Table1[[#This Row],[SEG KEY]],'29Dec24_TY  '!$A$1:$M$786,12,FALSE)</f>
        <v>5.7162206705168896E-2</v>
      </c>
      <c r="N266" s="55">
        <f>VLOOKUP(Table1[[#This Row],[SEG KEY LY]],'29Dec24_LY'!$A$1:$M$784,12,FALSE)</f>
        <v>4.4896010805698723E-2</v>
      </c>
      <c r="O266" s="29">
        <f>IFERROR(VLOOKUP(Table1[[#This Row],[SEG KEY LY]],'LY AVG FARE ACT'!$A$1:$G$5000,5,FALSE),0)</f>
        <v>2946</v>
      </c>
      <c r="P266" s="29">
        <f>IFERROR(VLOOKUP(Table1[[#This Row],[SEG KEY LY]],'LY AVG FARE ACT'!$A$1:$F$5000,6,FALSE),0)</f>
        <v>1277771.3563337654</v>
      </c>
      <c r="Q266" s="29">
        <f>IFERROR(VLOOKUP(Table1[[#This Row],[SEG KEY LY]],'LY AVG FARE ACT'!$A$1:$G$5000,7,FALSE),0)</f>
        <v>433.73094240793125</v>
      </c>
      <c r="R266" s="47">
        <f>VLOOKUP(Table1[[#This Row],[SEG KEY]],'29Dec24_TY  '!$A$1:$M$786,13,FALSE)</f>
        <v>500.39795749704848</v>
      </c>
      <c r="S266" s="47">
        <f>VLOOKUP(Table1[[#This Row],[SEG KEY LY]],'29Dec24_LY'!$A$1:$M$784,13,FALSE)</f>
        <v>393.01967859308661</v>
      </c>
      <c r="T266" s="29">
        <f>VLOOKUP(Table1[[#This Row],[SEG KEY]],'22Dec24_TY '!$A$1:$M$786,13,FALSE)</f>
        <v>501.87244871794866</v>
      </c>
      <c r="U266" s="29">
        <f>VLOOKUP(Table1[[#This Row],[SEG KEY LY]],'22Dec24_LY '!$A$2:$M$784,13,FALSE)</f>
        <v>389.64840937896065</v>
      </c>
      <c r="V266" s="29">
        <f>VLOOKUP(Table1[[#This Row],[SEG KEY]],'15Dec24_TY'!$A$1:$M$786,13,FALSE)</f>
        <v>502.05024965325941</v>
      </c>
      <c r="W266" s="29">
        <f>VLOOKUP(Table1[[#This Row],[SEG KEY LY]],'15Dec24_LY'!$A$1:$M$784,13,FALSE)</f>
        <v>384.58913014160476</v>
      </c>
      <c r="X266" s="29">
        <f>VLOOKUP(Table1[[#This Row],[SEG KEY]],'08Dec24_TY'!$A$1:$M$786,13,FALSE)</f>
        <v>512.86924409448829</v>
      </c>
      <c r="Y266" s="29">
        <f>VLOOKUP(Table1[[#This Row],[SEG KEY LY]],'08Dec24_LY'!$A$1:$M$784,13,FALSE)</f>
        <v>383.6555708092485</v>
      </c>
      <c r="Z266" s="29">
        <f>VLOOKUP(Table1[[#This Row],[SEG KEY]],'01Dec24_TY'!$A$1:$M$786,13,FALSE)</f>
        <v>521.08161888701534</v>
      </c>
      <c r="AA266" s="29">
        <f>VLOOKUP(Table1[[#This Row],[SEG KEY LY]],'01Dec24_LY'!$A$1:$M$784,13,FALSE)</f>
        <v>377.42607993850874</v>
      </c>
      <c r="AB266" s="29">
        <f>VLOOKUP(Table1[[#This Row],[SEG KEY]],'24Nov24_TY'!$A$1:$M$786,13,FALSE)</f>
        <v>517.57383363471968</v>
      </c>
      <c r="AC266" s="29">
        <f>VLOOKUP(Table1[[#This Row],[SEG KEY LY]],'24Nov24_LY'!$A$1:$M$784,13,FALSE)</f>
        <v>371.28627705627702</v>
      </c>
      <c r="AD266" s="29">
        <f>VLOOKUP(Table1[[#This Row],[SEG KEY]],'17Nov24_TY'!$A$1:$M$786,13,FALSE)</f>
        <v>523.27764150943381</v>
      </c>
      <c r="AE266" s="29">
        <f>VLOOKUP(Table1[[#This Row],[SEG KEY LY]],'17Nov24_LY'!$A$1:$M$784,13,FALSE)</f>
        <v>367.4999711538461</v>
      </c>
      <c r="AF266" s="29">
        <f>VLOOKUP(Table1[[#This Row],[SEG KEY]],'10Nov24_TY   '!$A$1:$M$786,13,FALSE)</f>
        <v>516.82192000000009</v>
      </c>
      <c r="AG266" s="29">
        <f>VLOOKUP(Table1[[#This Row],[SEG KEY LY]],'10Nov24_LY   '!$A$1:$M$784,13,FALSE)</f>
        <v>366.40030518819918</v>
      </c>
      <c r="AH266" s="29">
        <f>IFERROR(VLOOKUP(Table1[[#This Row],[SEG KEY]],'03Nov24_TY   '!A394:M1179,13,FALSE),0)</f>
        <v>520.9547489539749</v>
      </c>
      <c r="AI266" s="29">
        <f>IFERROR(VLOOKUP(Table1[[#This Row],[SEG KEY LY]],'03Nov24_LY    '!$A$1:$M$784,13,FALSE),0)</f>
        <v>369.24170786516839</v>
      </c>
      <c r="AJ266" s="47">
        <f>VLOOKUP(Table1[[#This Row],[SEG KEY]],'29Dec24_TY  '!$A$1:$M$786,7,FALSE)</f>
        <v>847</v>
      </c>
      <c r="AK266" s="47">
        <f>VLOOKUP(Table1[[#This Row],[SEG KEY LY]],'29Dec24_LY'!$A$1:$M$784,7,FALSE)</f>
        <v>1649</v>
      </c>
      <c r="AL266" s="29">
        <f>VLOOKUP(Table1[[#This Row],[SEG KEY]],'22Dec24_TY '!$A$1:$M$786,7,FALSE)</f>
        <v>780</v>
      </c>
      <c r="AM266" s="29">
        <f>VLOOKUP(Table1[[#This Row],[SEG KEY LY]],'22Dec24_LY '!$A$1:$M$486,7,FALSE)</f>
        <v>1578</v>
      </c>
      <c r="AN266" s="29">
        <f>VLOOKUP(Table1[[#This Row],[SEG KEY]],'15Dec24_TY'!$A$1:$M$786,7,FALSE)</f>
        <v>721</v>
      </c>
      <c r="AO266" s="29">
        <f>VLOOKUP(Table1[[#This Row],[SEG KEY LY]],'15Dec24_LY'!$A$1:$M$784,7,FALSE)</f>
        <v>1483</v>
      </c>
      <c r="AP266" s="29">
        <f>VLOOKUP(Table1[[#This Row],[SEG KEY]],'08Dec24_TY'!$A$1:$M$786,7,FALSE)</f>
        <v>635</v>
      </c>
      <c r="AQ266" s="29">
        <f>VLOOKUP(Table1[[#This Row],[SEG KEY LY]],'08Dec24_LY'!$A$1:$M$784,7,FALSE)</f>
        <v>1384</v>
      </c>
      <c r="AR266" s="29">
        <f>VLOOKUP(Table1[[#This Row],[SEG KEY]],'01Dec24_TY'!$A$1:$M$786,7,FALSE)</f>
        <v>593</v>
      </c>
      <c r="AS266" s="29">
        <f>VLOOKUP(Table1[[#This Row],[SEG KEY LY]],'01Dec24_LY'!$A$1:$M$784,7,FALSE)</f>
        <v>1301</v>
      </c>
      <c r="AT266" s="29">
        <f>VLOOKUP(Table1[[#This Row],[SEG KEY]],'24Nov24_TY'!$A$1:$M$786,7,FALSE)</f>
        <v>553</v>
      </c>
      <c r="AU266" s="29">
        <f>VLOOKUP(Table1[[#This Row],[SEG KEY LY]],'24Nov24_LY'!$A$1:$M$784,7,FALSE)</f>
        <v>1155</v>
      </c>
      <c r="AV266" s="29">
        <f>VLOOKUP(Table1[[#This Row],[SEG KEY]],'17Nov24_TY'!$A$1:$M$786,7,FALSE)</f>
        <v>530</v>
      </c>
      <c r="AW266" s="29">
        <f>VLOOKUP(Table1[[#This Row],[SEG KEY LY]],'17Nov24_LY'!$A$1:$M$784,7,FALSE)</f>
        <v>1040</v>
      </c>
      <c r="AX266" s="29">
        <f>VLOOKUP(Table1[[#This Row],[SEG KEY]],'10Nov24_TY   '!$A$1:$K$786,7,FALSE)</f>
        <v>500</v>
      </c>
      <c r="AY266" s="29">
        <f>VLOOKUP(Table1[[#This Row],[SEG KEY LY]],'10Nov24_LY   '!$A$1:$J$784,7,FALSE)</f>
        <v>983</v>
      </c>
      <c r="AZ266" s="29">
        <f>IFERROR(VLOOKUP(Table1[[#This Row],[SEG KEY]],'03Nov24_TY   '!$A$1:$J$786,7,FALSE),0)</f>
        <v>478</v>
      </c>
      <c r="BA266" s="29">
        <f>IFERROR(VLOOKUP(Table1[[#This Row],[SEG KEY LY]],'03Nov24_LY    '!$A$1:$J$784,7,FALSE),0)</f>
        <v>890</v>
      </c>
    </row>
    <row r="267" spans="1:53" x14ac:dyDescent="0.25">
      <c r="A267" s="53" t="str">
        <f>Table1[[#This Row],[FROM_CITY]]&amp;Table1[[#This Row],[TO_CITY]]&amp;Table1[[#This Row],[Month]]</f>
        <v>TRVCMBMar-2025</v>
      </c>
      <c r="B267" s="56" t="str">
        <f>Table1[[#This Row],[FROM_CITY]]&amp;Table1[[#This Row],[TO_CITY]]&amp;Table1[[#This Row],[MonthM_LY]]</f>
        <v>TRVCMBMar-2024</v>
      </c>
      <c r="C267" s="44" t="s">
        <v>200</v>
      </c>
      <c r="D267" s="2">
        <v>2025</v>
      </c>
      <c r="E267" s="2" t="s">
        <v>199</v>
      </c>
      <c r="F267" t="s">
        <v>43</v>
      </c>
      <c r="G267" s="2" t="s">
        <v>10</v>
      </c>
      <c r="H267" t="s">
        <v>15</v>
      </c>
      <c r="I267">
        <v>46</v>
      </c>
      <c r="J267">
        <v>2087.71</v>
      </c>
      <c r="K267" s="29">
        <f>VLOOKUP(Table1[[#This Row],[SEG KEY]],'29Dec24_TY  '!$A$1:$M$786,11,FALSE)</f>
        <v>16836</v>
      </c>
      <c r="L267" s="29">
        <f>VLOOKUP(Table1[[#This Row],[SEG KEY LY]],'29Dec24_LY'!$A$1:$M$784,11,FALSE)</f>
        <v>40992</v>
      </c>
      <c r="M267" s="55">
        <f>VLOOKUP(Table1[[#This Row],[SEG KEY]],'29Dec24_TY  '!$A$1:$M$786,12,FALSE)</f>
        <v>0.12400273224043716</v>
      </c>
      <c r="N267" s="55">
        <f>VLOOKUP(Table1[[#This Row],[SEG KEY LY]],'29Dec24_LY'!$A$1:$M$784,12,FALSE)</f>
        <v>0.18041642271662764</v>
      </c>
      <c r="O267" s="29">
        <f>IFERROR(VLOOKUP(Table1[[#This Row],[SEG KEY LY]],'LY AVG FARE ACT'!$A$1:$G$5000,5,FALSE),0)</f>
        <v>1593</v>
      </c>
      <c r="P267" s="29">
        <f>IFERROR(VLOOKUP(Table1[[#This Row],[SEG KEY LY]],'LY AVG FARE ACT'!$A$1:$F$5000,6,FALSE),0)</f>
        <v>86022.862576362066</v>
      </c>
      <c r="Q267" s="29">
        <f>IFERROR(VLOOKUP(Table1[[#This Row],[SEG KEY LY]],'LY AVG FARE ACT'!$A$1:$G$5000,7,FALSE),0)</f>
        <v>54.000541479197778</v>
      </c>
      <c r="R267" s="47">
        <f>VLOOKUP(Table1[[#This Row],[SEG KEY]],'29Dec24_TY  '!$A$1:$M$786,13,FALSE)</f>
        <v>45.384999999999998</v>
      </c>
      <c r="S267" s="47">
        <f>VLOOKUP(Table1[[#This Row],[SEG KEY LY]],'29Dec24_LY'!$A$1:$M$784,13,FALSE)</f>
        <v>66.032410714285717</v>
      </c>
      <c r="T267" s="29">
        <f>VLOOKUP(Table1[[#This Row],[SEG KEY]],'22Dec24_TY '!$A$1:$M$786,13,FALSE)</f>
        <v>45.52523809523808</v>
      </c>
      <c r="U267" s="29">
        <f>VLOOKUP(Table1[[#This Row],[SEG KEY LY]],'22Dec24_LY '!$A$2:$M$784,13,FALSE)</f>
        <v>68.629499999999993</v>
      </c>
      <c r="V267" s="29">
        <f>VLOOKUP(Table1[[#This Row],[SEG KEY]],'15Dec24_TY'!$A$1:$M$786,13,FALSE)</f>
        <v>47.438421052631575</v>
      </c>
      <c r="W267" s="29">
        <f>VLOOKUP(Table1[[#This Row],[SEG KEY LY]],'15Dec24_LY'!$A$1:$M$784,13,FALSE)</f>
        <v>67.704883720930226</v>
      </c>
      <c r="X267" s="29">
        <f>VLOOKUP(Table1[[#This Row],[SEG KEY]],'08Dec24_TY'!$A$1:$M$786,13,FALSE)</f>
        <v>48.350344827586191</v>
      </c>
      <c r="Y267" s="29">
        <f>VLOOKUP(Table1[[#This Row],[SEG KEY LY]],'08Dec24_LY'!$A$1:$M$784,13,FALSE)</f>
        <v>62.772916666666674</v>
      </c>
      <c r="Z267" s="29">
        <f>VLOOKUP(Table1[[#This Row],[SEG KEY]],'01Dec24_TY'!$A$1:$M$786,13,FALSE)</f>
        <v>41.558</v>
      </c>
      <c r="AA267" s="29">
        <f>VLOOKUP(Table1[[#This Row],[SEG KEY LY]],'01Dec24_LY'!$A$1:$M$784,13,FALSE)</f>
        <v>66.44687500000002</v>
      </c>
      <c r="AB267" s="29">
        <f>VLOOKUP(Table1[[#This Row],[SEG KEY]],'24Nov24_TY'!$A$1:$M$786,13,FALSE)</f>
        <v>39.162608695652168</v>
      </c>
      <c r="AC267" s="29">
        <f>VLOOKUP(Table1[[#This Row],[SEG KEY LY]],'24Nov24_LY'!$A$1:$M$784,13,FALSE)</f>
        <v>60.681147540983602</v>
      </c>
      <c r="AD267" s="29">
        <f>VLOOKUP(Table1[[#This Row],[SEG KEY]],'17Nov24_TY'!$A$1:$M$786,13,FALSE)</f>
        <v>42.078421052631576</v>
      </c>
      <c r="AE267" s="29">
        <f>VLOOKUP(Table1[[#This Row],[SEG KEY LY]],'17Nov24_LY'!$A$1:$M$784,13,FALSE)</f>
        <v>53.607358490566035</v>
      </c>
      <c r="AF267" s="29">
        <f>VLOOKUP(Table1[[#This Row],[SEG KEY]],'10Nov24_TY   '!$A$1:$M$786,13,FALSE)</f>
        <v>44.333124999999995</v>
      </c>
      <c r="AG267" s="29">
        <f>VLOOKUP(Table1[[#This Row],[SEG KEY LY]],'10Nov24_LY   '!$A$1:$M$784,13,FALSE)</f>
        <v>57.865000000000002</v>
      </c>
      <c r="AH267" s="29">
        <f>IFERROR(VLOOKUP(Table1[[#This Row],[SEG KEY]],'03Nov24_TY   '!A395:M1180,13,FALSE),0)</f>
        <v>53.899000000000001</v>
      </c>
      <c r="AI267" s="29">
        <f>IFERROR(VLOOKUP(Table1[[#This Row],[SEG KEY LY]],'03Nov24_LY    '!$A$1:$M$784,13,FALSE),0)</f>
        <v>58.375428571428564</v>
      </c>
      <c r="AJ267" s="47">
        <f>VLOOKUP(Table1[[#This Row],[SEG KEY]],'29Dec24_TY  '!$A$1:$M$786,7,FALSE)</f>
        <v>46</v>
      </c>
      <c r="AK267" s="47">
        <f>VLOOKUP(Table1[[#This Row],[SEG KEY LY]],'29Dec24_LY'!$A$1:$M$784,7,FALSE)</f>
        <v>112</v>
      </c>
      <c r="AL267" s="29">
        <f>VLOOKUP(Table1[[#This Row],[SEG KEY]],'22Dec24_TY '!$A$1:$M$786,7,FALSE)</f>
        <v>42</v>
      </c>
      <c r="AM267" s="29">
        <f>VLOOKUP(Table1[[#This Row],[SEG KEY LY]],'22Dec24_LY '!$A$1:$M$486,7,FALSE)</f>
        <v>100</v>
      </c>
      <c r="AN267" s="29">
        <f>VLOOKUP(Table1[[#This Row],[SEG KEY]],'15Dec24_TY'!$A$1:$M$786,7,FALSE)</f>
        <v>38</v>
      </c>
      <c r="AO267" s="29">
        <f>VLOOKUP(Table1[[#This Row],[SEG KEY LY]],'15Dec24_LY'!$A$1:$M$784,7,FALSE)</f>
        <v>86</v>
      </c>
      <c r="AP267" s="29">
        <f>VLOOKUP(Table1[[#This Row],[SEG KEY]],'08Dec24_TY'!$A$1:$M$786,7,FALSE)</f>
        <v>29</v>
      </c>
      <c r="AQ267" s="29">
        <f>VLOOKUP(Table1[[#This Row],[SEG KEY LY]],'08Dec24_LY'!$A$1:$M$784,7,FALSE)</f>
        <v>72</v>
      </c>
      <c r="AR267" s="29">
        <f>VLOOKUP(Table1[[#This Row],[SEG KEY]],'01Dec24_TY'!$A$1:$M$786,7,FALSE)</f>
        <v>25</v>
      </c>
      <c r="AS267" s="29">
        <f>VLOOKUP(Table1[[#This Row],[SEG KEY LY]],'01Dec24_LY'!$A$1:$M$784,7,FALSE)</f>
        <v>64</v>
      </c>
      <c r="AT267" s="29">
        <f>VLOOKUP(Table1[[#This Row],[SEG KEY]],'24Nov24_TY'!$A$1:$M$786,7,FALSE)</f>
        <v>23</v>
      </c>
      <c r="AU267" s="29">
        <f>VLOOKUP(Table1[[#This Row],[SEG KEY LY]],'24Nov24_LY'!$A$1:$M$784,7,FALSE)</f>
        <v>61</v>
      </c>
      <c r="AV267" s="29">
        <f>VLOOKUP(Table1[[#This Row],[SEG KEY]],'17Nov24_TY'!$A$1:$M$786,7,FALSE)</f>
        <v>19</v>
      </c>
      <c r="AW267" s="29">
        <f>VLOOKUP(Table1[[#This Row],[SEG KEY LY]],'17Nov24_LY'!$A$1:$M$784,7,FALSE)</f>
        <v>53</v>
      </c>
      <c r="AX267" s="29">
        <f>VLOOKUP(Table1[[#This Row],[SEG KEY]],'10Nov24_TY   '!$A$1:$K$786,7,FALSE)</f>
        <v>16</v>
      </c>
      <c r="AY267" s="29">
        <f>VLOOKUP(Table1[[#This Row],[SEG KEY LY]],'10Nov24_LY   '!$A$1:$J$784,7,FALSE)</f>
        <v>44</v>
      </c>
      <c r="AZ267" s="29">
        <f>IFERROR(VLOOKUP(Table1[[#This Row],[SEG KEY]],'03Nov24_TY   '!$A$1:$J$786,7,FALSE),0)</f>
        <v>10</v>
      </c>
      <c r="BA267" s="29">
        <f>IFERROR(VLOOKUP(Table1[[#This Row],[SEG KEY LY]],'03Nov24_LY    '!$A$1:$J$784,7,FALSE),0)</f>
        <v>35</v>
      </c>
    </row>
    <row r="268" spans="1:53" x14ac:dyDescent="0.25">
      <c r="A268" s="53" t="str">
        <f>Table1[[#This Row],[FROM_CITY]]&amp;Table1[[#This Row],[TO_CITY]]&amp;Table1[[#This Row],[Month]]</f>
        <v>TRZCMBMar-2025</v>
      </c>
      <c r="B268" s="56" t="str">
        <f>Table1[[#This Row],[FROM_CITY]]&amp;Table1[[#This Row],[TO_CITY]]&amp;Table1[[#This Row],[MonthM_LY]]</f>
        <v>TRZCMBMar-2024</v>
      </c>
      <c r="C268" s="44" t="s">
        <v>200</v>
      </c>
      <c r="D268" s="2">
        <v>2025</v>
      </c>
      <c r="E268" s="2" t="s">
        <v>199</v>
      </c>
      <c r="F268" t="s">
        <v>44</v>
      </c>
      <c r="G268" s="2" t="s">
        <v>10</v>
      </c>
      <c r="H268" t="s">
        <v>15</v>
      </c>
      <c r="I268">
        <v>273</v>
      </c>
      <c r="J268">
        <v>12403.54000000001</v>
      </c>
      <c r="K268" s="29">
        <f>VLOOKUP(Table1[[#This Row],[SEG KEY]],'29Dec24_TY  '!$A$1:$M$786,11,FALSE)</f>
        <v>120939</v>
      </c>
      <c r="L268" s="29">
        <f>VLOOKUP(Table1[[#This Row],[SEG KEY LY]],'29Dec24_LY'!$A$1:$M$784,11,FALSE)</f>
        <v>128027</v>
      </c>
      <c r="M268" s="55">
        <f>VLOOKUP(Table1[[#This Row],[SEG KEY]],'29Dec24_TY  '!$A$1:$M$786,12,FALSE)</f>
        <v>0.10256029899370765</v>
      </c>
      <c r="N268" s="55">
        <f>VLOOKUP(Table1[[#This Row],[SEG KEY LY]],'29Dec24_LY'!$A$1:$M$784,12,FALSE)</f>
        <v>0.10896779585556166</v>
      </c>
      <c r="O268" s="29">
        <f>IFERROR(VLOOKUP(Table1[[#This Row],[SEG KEY LY]],'LY AVG FARE ACT'!$A$1:$G$5000,5,FALSE),0)</f>
        <v>3139</v>
      </c>
      <c r="P268" s="29">
        <f>IFERROR(VLOOKUP(Table1[[#This Row],[SEG KEY LY]],'LY AVG FARE ACT'!$A$1:$F$5000,6,FALSE),0)</f>
        <v>172948.65990455338</v>
      </c>
      <c r="Q268" s="29">
        <f>IFERROR(VLOOKUP(Table1[[#This Row],[SEG KEY LY]],'LY AVG FARE ACT'!$A$1:$G$5000,7,FALSE),0)</f>
        <v>55.096737784183937</v>
      </c>
      <c r="R268" s="47">
        <f>VLOOKUP(Table1[[#This Row],[SEG KEY]],'29Dec24_TY  '!$A$1:$M$786,13,FALSE)</f>
        <v>45.434212454212492</v>
      </c>
      <c r="S268" s="47">
        <f>VLOOKUP(Table1[[#This Row],[SEG KEY LY]],'29Dec24_LY'!$A$1:$M$784,13,FALSE)</f>
        <v>48.272733564013812</v>
      </c>
      <c r="T268" s="29">
        <f>VLOOKUP(Table1[[#This Row],[SEG KEY]],'22Dec24_TY '!$A$1:$M$786,13,FALSE)</f>
        <v>44.541416309012916</v>
      </c>
      <c r="U268" s="29">
        <f>VLOOKUP(Table1[[#This Row],[SEG KEY LY]],'22Dec24_LY '!$A$2:$M$784,13,FALSE)</f>
        <v>48.993012048192725</v>
      </c>
      <c r="V268" s="29">
        <f>VLOOKUP(Table1[[#This Row],[SEG KEY]],'15Dec24_TY'!$A$1:$M$786,13,FALSE)</f>
        <v>42.835473684210541</v>
      </c>
      <c r="W268" s="29">
        <f>VLOOKUP(Table1[[#This Row],[SEG KEY LY]],'15Dec24_LY'!$A$1:$M$784,13,FALSE)</f>
        <v>49.02438356164383</v>
      </c>
      <c r="X268" s="29">
        <f>VLOOKUP(Table1[[#This Row],[SEG KEY]],'08Dec24_TY'!$A$1:$M$786,13,FALSE)</f>
        <v>44.78037037037037</v>
      </c>
      <c r="Y268" s="29">
        <f>VLOOKUP(Table1[[#This Row],[SEG KEY LY]],'08Dec24_LY'!$A$1:$M$784,13,FALSE)</f>
        <v>49.956043956043956</v>
      </c>
      <c r="Z268" s="29">
        <f>VLOOKUP(Table1[[#This Row],[SEG KEY]],'01Dec24_TY'!$A$1:$M$786,13,FALSE)</f>
        <v>47.07318181818183</v>
      </c>
      <c r="AA268" s="29">
        <f>VLOOKUP(Table1[[#This Row],[SEG KEY LY]],'01Dec24_LY'!$A$1:$M$784,13,FALSE)</f>
        <v>49.789290780141812</v>
      </c>
      <c r="AB268" s="29">
        <f>VLOOKUP(Table1[[#This Row],[SEG KEY]],'24Nov24_TY'!$A$1:$M$786,13,FALSE)</f>
        <v>49.595199999999998</v>
      </c>
      <c r="AC268" s="29">
        <f>VLOOKUP(Table1[[#This Row],[SEG KEY LY]],'24Nov24_LY'!$A$1:$M$784,13,FALSE)</f>
        <v>50.709133858267684</v>
      </c>
      <c r="AD268" s="29">
        <f>VLOOKUP(Table1[[#This Row],[SEG KEY]],'17Nov24_TY'!$A$1:$M$786,13,FALSE)</f>
        <v>52.967049180327862</v>
      </c>
      <c r="AE268" s="29">
        <f>VLOOKUP(Table1[[#This Row],[SEG KEY LY]],'17Nov24_LY'!$A$1:$M$784,13,FALSE)</f>
        <v>52.640833333333298</v>
      </c>
      <c r="AF268" s="29">
        <f>VLOOKUP(Table1[[#This Row],[SEG KEY]],'10Nov24_TY   '!$A$1:$M$786,13,FALSE)</f>
        <v>55.94622641509433</v>
      </c>
      <c r="AG268" s="29">
        <f>VLOOKUP(Table1[[#This Row],[SEG KEY LY]],'10Nov24_LY   '!$A$1:$M$784,13,FALSE)</f>
        <v>52.429058823529395</v>
      </c>
      <c r="AH268" s="29">
        <f>IFERROR(VLOOKUP(Table1[[#This Row],[SEG KEY]],'03Nov24_TY   '!A396:M1181,13,FALSE),0)</f>
        <v>55.814418604651159</v>
      </c>
      <c r="AI268" s="29">
        <f>IFERROR(VLOOKUP(Table1[[#This Row],[SEG KEY LY]],'03Nov24_LY    '!$A$1:$M$784,13,FALSE),0)</f>
        <v>53.736623376623378</v>
      </c>
      <c r="AJ268" s="47">
        <f>VLOOKUP(Table1[[#This Row],[SEG KEY]],'29Dec24_TY  '!$A$1:$M$786,7,FALSE)</f>
        <v>273</v>
      </c>
      <c r="AK268" s="47">
        <f>VLOOKUP(Table1[[#This Row],[SEG KEY LY]],'29Dec24_LY'!$A$1:$M$784,7,FALSE)</f>
        <v>289</v>
      </c>
      <c r="AL268" s="29">
        <f>VLOOKUP(Table1[[#This Row],[SEG KEY]],'22Dec24_TY '!$A$1:$M$786,7,FALSE)</f>
        <v>233</v>
      </c>
      <c r="AM268" s="29">
        <f>VLOOKUP(Table1[[#This Row],[SEG KEY LY]],'22Dec24_LY '!$A$1:$M$486,7,FALSE)</f>
        <v>249</v>
      </c>
      <c r="AN268" s="29">
        <f>VLOOKUP(Table1[[#This Row],[SEG KEY]],'15Dec24_TY'!$A$1:$M$786,7,FALSE)</f>
        <v>190</v>
      </c>
      <c r="AO268" s="29">
        <f>VLOOKUP(Table1[[#This Row],[SEG KEY LY]],'15Dec24_LY'!$A$1:$M$784,7,FALSE)</f>
        <v>219</v>
      </c>
      <c r="AP268" s="29">
        <f>VLOOKUP(Table1[[#This Row],[SEG KEY]],'08Dec24_TY'!$A$1:$M$786,7,FALSE)</f>
        <v>135</v>
      </c>
      <c r="AQ268" s="29">
        <f>VLOOKUP(Table1[[#This Row],[SEG KEY LY]],'08Dec24_LY'!$A$1:$M$784,7,FALSE)</f>
        <v>182</v>
      </c>
      <c r="AR268" s="29">
        <f>VLOOKUP(Table1[[#This Row],[SEG KEY]],'01Dec24_TY'!$A$1:$M$786,7,FALSE)</f>
        <v>110</v>
      </c>
      <c r="AS268" s="29">
        <f>VLOOKUP(Table1[[#This Row],[SEG KEY LY]],'01Dec24_LY'!$A$1:$M$784,7,FALSE)</f>
        <v>141</v>
      </c>
      <c r="AT268" s="29">
        <f>VLOOKUP(Table1[[#This Row],[SEG KEY]],'24Nov24_TY'!$A$1:$M$786,7,FALSE)</f>
        <v>75</v>
      </c>
      <c r="AU268" s="29">
        <f>VLOOKUP(Table1[[#This Row],[SEG KEY LY]],'24Nov24_LY'!$A$1:$M$784,7,FALSE)</f>
        <v>127</v>
      </c>
      <c r="AV268" s="29">
        <f>VLOOKUP(Table1[[#This Row],[SEG KEY]],'17Nov24_TY'!$A$1:$M$786,7,FALSE)</f>
        <v>61</v>
      </c>
      <c r="AW268" s="29">
        <f>VLOOKUP(Table1[[#This Row],[SEG KEY LY]],'17Nov24_LY'!$A$1:$M$784,7,FALSE)</f>
        <v>96</v>
      </c>
      <c r="AX268" s="29">
        <f>VLOOKUP(Table1[[#This Row],[SEG KEY]],'10Nov24_TY   '!$A$1:$K$786,7,FALSE)</f>
        <v>53</v>
      </c>
      <c r="AY268" s="29">
        <f>VLOOKUP(Table1[[#This Row],[SEG KEY LY]],'10Nov24_LY   '!$A$1:$J$784,7,FALSE)</f>
        <v>85</v>
      </c>
      <c r="AZ268" s="29">
        <f>IFERROR(VLOOKUP(Table1[[#This Row],[SEG KEY]],'03Nov24_TY   '!$A$1:$J$786,7,FALSE),0)</f>
        <v>43</v>
      </c>
      <c r="BA268" s="29">
        <f>IFERROR(VLOOKUP(Table1[[#This Row],[SEG KEY LY]],'03Nov24_LY    '!$A$1:$J$784,7,FALSE),0)</f>
        <v>77</v>
      </c>
    </row>
    <row r="269" spans="1:53" x14ac:dyDescent="0.25">
      <c r="A269" s="53" t="str">
        <f>Table1[[#This Row],[FROM_CITY]]&amp;Table1[[#This Row],[TO_CITY]]&amp;Table1[[#This Row],[Month]]</f>
        <v>AUHCMBApr-2025</v>
      </c>
      <c r="B269" s="56" t="str">
        <f>Table1[[#This Row],[FROM_CITY]]&amp;Table1[[#This Row],[TO_CITY]]&amp;Table1[[#This Row],[MonthM_LY]]</f>
        <v>AUHCMBApr-2024</v>
      </c>
      <c r="C269" s="42" t="s">
        <v>204</v>
      </c>
      <c r="D269" s="2">
        <v>2025</v>
      </c>
      <c r="E269" s="2" t="s">
        <v>203</v>
      </c>
      <c r="F269" t="s">
        <v>9</v>
      </c>
      <c r="G269" s="2" t="s">
        <v>10</v>
      </c>
      <c r="H269" t="s">
        <v>11</v>
      </c>
      <c r="I269">
        <v>69</v>
      </c>
      <c r="J269">
        <v>20469.88</v>
      </c>
      <c r="K269" s="29">
        <f>VLOOKUP(Table1[[#This Row],[SEG KEY]],'29Dec24_TY  '!$A$1:$M$786,11,FALSE)</f>
        <v>230736</v>
      </c>
      <c r="L269" s="29">
        <f>VLOOKUP(Table1[[#This Row],[SEG KEY LY]],'29Dec24_LY'!$A$1:$M$784,11,FALSE)</f>
        <v>120384</v>
      </c>
      <c r="M269" s="55">
        <f>VLOOKUP(Table1[[#This Row],[SEG KEY]],'29Dec24_TY  '!$A$1:$M$786,12,FALSE)</f>
        <v>8.8715588378059776E-2</v>
      </c>
      <c r="N269" s="55">
        <f>VLOOKUP(Table1[[#This Row],[SEG KEY LY]],'29Dec24_LY'!$A$1:$M$784,12,FALSE)</f>
        <v>9.0494999335459875E-2</v>
      </c>
      <c r="O269" s="29">
        <f>IFERROR(VLOOKUP(Table1[[#This Row],[SEG KEY LY]],'LY AVG FARE ACT'!$A$1:$G$5000,5,FALSE),0)</f>
        <v>2571</v>
      </c>
      <c r="P269" s="29">
        <f>IFERROR(VLOOKUP(Table1[[#This Row],[SEG KEY LY]],'LY AVG FARE ACT'!$A$1:$F$5000,6,FALSE),0)</f>
        <v>573423.5813558558</v>
      </c>
      <c r="Q269" s="29">
        <f>IFERROR(VLOOKUP(Table1[[#This Row],[SEG KEY LY]],'LY AVG FARE ACT'!$A$1:$G$5000,7,FALSE),0)</f>
        <v>223.03523195482529</v>
      </c>
      <c r="R269" s="47">
        <f>VLOOKUP(Table1[[#This Row],[SEG KEY]],'29Dec24_TY  '!$A$1:$M$786,13,FALSE)</f>
        <v>296.66492753623191</v>
      </c>
      <c r="S269" s="47">
        <f>VLOOKUP(Table1[[#This Row],[SEG KEY LY]],'29Dec24_LY'!$A$1:$M$784,13,FALSE)</f>
        <v>302.61527777777781</v>
      </c>
      <c r="T269" s="29">
        <f>VLOOKUP(Table1[[#This Row],[SEG KEY]],'22Dec24_TY '!$A$1:$M$786,13,FALSE)</f>
        <v>295.26529411764704</v>
      </c>
      <c r="U269" s="29">
        <f>VLOOKUP(Table1[[#This Row],[SEG KEY LY]],'22Dec24_LY '!$A$2:$M$784,13,FALSE)</f>
        <v>302.3754838709678</v>
      </c>
      <c r="V269" s="29">
        <f>VLOOKUP(Table1[[#This Row],[SEG KEY]],'15Dec24_TY'!$A$1:$M$786,13,FALSE)</f>
        <v>288.89454545454549</v>
      </c>
      <c r="W269" s="29">
        <f>VLOOKUP(Table1[[#This Row],[SEG KEY LY]],'15Dec24_LY'!$A$1:$M$784,13,FALSE)</f>
        <v>307.50875000000002</v>
      </c>
      <c r="X269" s="29">
        <f>VLOOKUP(Table1[[#This Row],[SEG KEY]],'08Dec24_TY'!$A$1:$M$786,13,FALSE)</f>
        <v>284.37562500000001</v>
      </c>
      <c r="Y269" s="29">
        <f>VLOOKUP(Table1[[#This Row],[SEG KEY LY]],'08Dec24_LY'!$A$1:$M$784,13,FALSE)</f>
        <v>279.39619047619044</v>
      </c>
      <c r="Z269" s="29">
        <f>VLOOKUP(Table1[[#This Row],[SEG KEY]],'01Dec24_TY'!$A$1:$M$786,13,FALSE)</f>
        <v>276.94135593220341</v>
      </c>
      <c r="AA269" s="29">
        <f>VLOOKUP(Table1[[#This Row],[SEG KEY LY]],'01Dec24_LY'!$A$1:$M$784,13,FALSE)</f>
        <v>279.39619047619044</v>
      </c>
      <c r="AB269" s="29">
        <f>VLOOKUP(Table1[[#This Row],[SEG KEY]],'24Nov24_TY'!$A$1:$M$786,13,FALSE)</f>
        <v>278.33672413793107</v>
      </c>
      <c r="AC269" s="29">
        <f>VLOOKUP(Table1[[#This Row],[SEG KEY LY]],'24Nov24_LY'!$A$1:$M$784,13,FALSE)</f>
        <v>259.05750000000006</v>
      </c>
      <c r="AD269" s="29">
        <f>VLOOKUP(Table1[[#This Row],[SEG KEY]],'17Nov24_TY'!$A$1:$M$786,13,FALSE)</f>
        <v>285.37672727272735</v>
      </c>
      <c r="AE269" s="29">
        <f>VLOOKUP(Table1[[#This Row],[SEG KEY LY]],'17Nov24_LY'!$A$1:$M$784,13,FALSE)</f>
        <v>259.05750000000006</v>
      </c>
      <c r="AF269" s="29">
        <f>VLOOKUP(Table1[[#This Row],[SEG KEY]],'10Nov24_TY   '!$A$1:$M$786,13,FALSE)</f>
        <v>286.45000000000005</v>
      </c>
      <c r="AG269" s="29">
        <f>VLOOKUP(Table1[[#This Row],[SEG KEY LY]],'10Nov24_LY   '!$A$1:$M$784,13,FALSE)</f>
        <v>254.15166666666667</v>
      </c>
      <c r="AH269" s="29">
        <f>IFERROR(VLOOKUP(Table1[[#This Row],[SEG KEY]],'03Nov24_TY   '!A397:M1182,13,FALSE),0)</f>
        <v>0</v>
      </c>
      <c r="AI269" s="29">
        <f>IFERROR(VLOOKUP(Table1[[#This Row],[SEG KEY LY]],'03Nov24_LY    '!$A$1:$M$784,13,FALSE),0)</f>
        <v>0</v>
      </c>
      <c r="AJ269" s="47">
        <f>VLOOKUP(Table1[[#This Row],[SEG KEY]],'29Dec24_TY  '!$A$1:$M$786,7,FALSE)</f>
        <v>69</v>
      </c>
      <c r="AK269" s="47">
        <f>VLOOKUP(Table1[[#This Row],[SEG KEY LY]],'29Dec24_LY'!$A$1:$M$784,7,FALSE)</f>
        <v>36</v>
      </c>
      <c r="AL269" s="29">
        <f>VLOOKUP(Table1[[#This Row],[SEG KEY]],'22Dec24_TY '!$A$1:$M$786,7,FALSE)</f>
        <v>68</v>
      </c>
      <c r="AM269" s="29">
        <f>VLOOKUP(Table1[[#This Row],[SEG KEY LY]],'22Dec24_LY '!$A$1:$M$486,7,FALSE)</f>
        <v>31</v>
      </c>
      <c r="AN269" s="29">
        <f>VLOOKUP(Table1[[#This Row],[SEG KEY]],'15Dec24_TY'!$A$1:$M$786,7,FALSE)</f>
        <v>66</v>
      </c>
      <c r="AO269" s="29">
        <f>VLOOKUP(Table1[[#This Row],[SEG KEY LY]],'15Dec24_LY'!$A$1:$M$784,7,FALSE)</f>
        <v>24</v>
      </c>
      <c r="AP269" s="29">
        <f>VLOOKUP(Table1[[#This Row],[SEG KEY]],'08Dec24_TY'!$A$1:$M$786,7,FALSE)</f>
        <v>64</v>
      </c>
      <c r="AQ269" s="29">
        <f>VLOOKUP(Table1[[#This Row],[SEG KEY LY]],'08Dec24_LY'!$A$1:$M$784,7,FALSE)</f>
        <v>21</v>
      </c>
      <c r="AR269" s="29">
        <f>VLOOKUP(Table1[[#This Row],[SEG KEY]],'01Dec24_TY'!$A$1:$M$786,7,FALSE)</f>
        <v>59</v>
      </c>
      <c r="AS269" s="29">
        <f>VLOOKUP(Table1[[#This Row],[SEG KEY LY]],'01Dec24_LY'!$A$1:$M$784,7,FALSE)</f>
        <v>21</v>
      </c>
      <c r="AT269" s="29">
        <f>VLOOKUP(Table1[[#This Row],[SEG KEY]],'24Nov24_TY'!$A$1:$M$786,7,FALSE)</f>
        <v>58</v>
      </c>
      <c r="AU269" s="29">
        <f>VLOOKUP(Table1[[#This Row],[SEG KEY LY]],'24Nov24_LY'!$A$1:$M$784,7,FALSE)</f>
        <v>16</v>
      </c>
      <c r="AV269" s="29">
        <f>VLOOKUP(Table1[[#This Row],[SEG KEY]],'17Nov24_TY'!$A$1:$M$786,7,FALSE)</f>
        <v>55</v>
      </c>
      <c r="AW269" s="29">
        <f>VLOOKUP(Table1[[#This Row],[SEG KEY LY]],'17Nov24_LY'!$A$1:$M$784,7,FALSE)</f>
        <v>16</v>
      </c>
      <c r="AX269" s="29">
        <f>VLOOKUP(Table1[[#This Row],[SEG KEY]],'10Nov24_TY   '!$A$1:$K$786,7,FALSE)</f>
        <v>53</v>
      </c>
      <c r="AY269" s="29">
        <f>VLOOKUP(Table1[[#This Row],[SEG KEY LY]],'10Nov24_LY   '!$A$1:$J$784,7,FALSE)</f>
        <v>12</v>
      </c>
      <c r="AZ269" s="29">
        <f>IFERROR(VLOOKUP(Table1[[#This Row],[SEG KEY]],'03Nov24_TY   '!$A$1:$J$786,7,FALSE),0)</f>
        <v>0</v>
      </c>
      <c r="BA269" s="29">
        <f>IFERROR(VLOOKUP(Table1[[#This Row],[SEG KEY LY]],'03Nov24_LY    '!$A$1:$J$784,7,FALSE),0)</f>
        <v>0</v>
      </c>
    </row>
    <row r="270" spans="1:53" x14ac:dyDescent="0.25">
      <c r="A270" s="53" t="str">
        <f>Table1[[#This Row],[FROM_CITY]]&amp;Table1[[#This Row],[TO_CITY]]&amp;Table1[[#This Row],[Month]]</f>
        <v>BKKCMBApr-2025</v>
      </c>
      <c r="B270" s="56" t="str">
        <f>Table1[[#This Row],[FROM_CITY]]&amp;Table1[[#This Row],[TO_CITY]]&amp;Table1[[#This Row],[MonthM_LY]]</f>
        <v>BKKCMBApr-2024</v>
      </c>
      <c r="C270" s="42" t="s">
        <v>204</v>
      </c>
      <c r="D270" s="2">
        <v>2025</v>
      </c>
      <c r="E270" s="2" t="s">
        <v>203</v>
      </c>
      <c r="F270" t="s">
        <v>12</v>
      </c>
      <c r="G270" s="2" t="s">
        <v>10</v>
      </c>
      <c r="H270" t="s">
        <v>13</v>
      </c>
      <c r="I270">
        <v>160</v>
      </c>
      <c r="J270">
        <v>36295.879999999997</v>
      </c>
      <c r="K270" s="29">
        <f>VLOOKUP(Table1[[#This Row],[SEG KEY]],'29Dec24_TY  '!$A$1:$M$786,11,FALSE)</f>
        <v>381600</v>
      </c>
      <c r="L270" s="29">
        <f>VLOOKUP(Table1[[#This Row],[SEG KEY LY]],'29Dec24_LY'!$A$1:$M$784,11,FALSE)</f>
        <v>443610</v>
      </c>
      <c r="M270" s="55">
        <f>VLOOKUP(Table1[[#This Row],[SEG KEY]],'29Dec24_TY  '!$A$1:$M$786,12,FALSE)</f>
        <v>9.5114989517819701E-2</v>
      </c>
      <c r="N270" s="55">
        <f>VLOOKUP(Table1[[#This Row],[SEG KEY LY]],'29Dec24_LY'!$A$1:$M$784,12,FALSE)</f>
        <v>8.3993237303036469E-2</v>
      </c>
      <c r="O270" s="29">
        <f>IFERROR(VLOOKUP(Table1[[#This Row],[SEG KEY LY]],'LY AVG FARE ACT'!$A$1:$G$5000,5,FALSE),0)</f>
        <v>4097</v>
      </c>
      <c r="P270" s="29">
        <f>IFERROR(VLOOKUP(Table1[[#This Row],[SEG KEY LY]],'LY AVG FARE ACT'!$A$1:$F$5000,6,FALSE),0)</f>
        <v>694967.8084141477</v>
      </c>
      <c r="Q270" s="29">
        <f>IFERROR(VLOOKUP(Table1[[#This Row],[SEG KEY LY]],'LY AVG FARE ACT'!$A$1:$G$5000,7,FALSE),0)</f>
        <v>169.62846190240364</v>
      </c>
      <c r="R270" s="47">
        <f>VLOOKUP(Table1[[#This Row],[SEG KEY]],'29Dec24_TY  '!$A$1:$M$786,13,FALSE)</f>
        <v>226.84924999999998</v>
      </c>
      <c r="S270" s="47">
        <f>VLOOKUP(Table1[[#This Row],[SEG KEY LY]],'29Dec24_LY'!$A$1:$M$784,13,FALSE)</f>
        <v>200.32387096774195</v>
      </c>
      <c r="T270" s="29">
        <f>VLOOKUP(Table1[[#This Row],[SEG KEY]],'22Dec24_TY '!$A$1:$M$786,13,FALSE)</f>
        <v>226.86618705035971</v>
      </c>
      <c r="U270" s="29">
        <f>VLOOKUP(Table1[[#This Row],[SEG KEY LY]],'22Dec24_LY '!$A$2:$M$784,13,FALSE)</f>
        <v>206.94604938271607</v>
      </c>
      <c r="V270" s="29">
        <f>VLOOKUP(Table1[[#This Row],[SEG KEY]],'15Dec24_TY'!$A$1:$M$786,13,FALSE)</f>
        <v>221.8700833333333</v>
      </c>
      <c r="W270" s="29">
        <f>VLOOKUP(Table1[[#This Row],[SEG KEY LY]],'15Dec24_LY'!$A$1:$M$784,13,FALSE)</f>
        <v>212.16222222222225</v>
      </c>
      <c r="X270" s="29">
        <f>VLOOKUP(Table1[[#This Row],[SEG KEY]],'08Dec24_TY'!$A$1:$M$786,13,FALSE)</f>
        <v>211.88736842105263</v>
      </c>
      <c r="Y270" s="29">
        <f>VLOOKUP(Table1[[#This Row],[SEG KEY LY]],'08Dec24_LY'!$A$1:$M$784,13,FALSE)</f>
        <v>216.96809523809523</v>
      </c>
      <c r="Z270" s="29">
        <f>VLOOKUP(Table1[[#This Row],[SEG KEY]],'01Dec24_TY'!$A$1:$M$786,13,FALSE)</f>
        <v>218.55813186813188</v>
      </c>
      <c r="AA270" s="29">
        <f>VLOOKUP(Table1[[#This Row],[SEG KEY LY]],'01Dec24_LY'!$A$1:$M$784,13,FALSE)</f>
        <v>217.6529508196721</v>
      </c>
      <c r="AB270" s="29">
        <f>VLOOKUP(Table1[[#This Row],[SEG KEY]],'24Nov24_TY'!$A$1:$M$786,13,FALSE)</f>
        <v>222.17551282051281</v>
      </c>
      <c r="AC270" s="29">
        <f>VLOOKUP(Table1[[#This Row],[SEG KEY LY]],'24Nov24_LY'!$A$1:$M$784,13,FALSE)</f>
        <v>221.70607476635504</v>
      </c>
      <c r="AD270" s="29">
        <f>VLOOKUP(Table1[[#This Row],[SEG KEY]],'17Nov24_TY'!$A$1:$M$786,13,FALSE)</f>
        <v>216.86460526315787</v>
      </c>
      <c r="AE270" s="29">
        <f>VLOOKUP(Table1[[#This Row],[SEG KEY LY]],'17Nov24_LY'!$A$1:$M$784,13,FALSE)</f>
        <v>218.30232323232318</v>
      </c>
      <c r="AF270" s="29">
        <f>VLOOKUP(Table1[[#This Row],[SEG KEY]],'10Nov24_TY   '!$A$1:$M$786,13,FALSE)</f>
        <v>225.68295774647891</v>
      </c>
      <c r="AG270" s="29">
        <f>VLOOKUP(Table1[[#This Row],[SEG KEY LY]],'10Nov24_LY   '!$A$1:$M$784,13,FALSE)</f>
        <v>212.39977272727268</v>
      </c>
      <c r="AH270" s="29">
        <f>IFERROR(VLOOKUP(Table1[[#This Row],[SEG KEY]],'03Nov24_TY   '!A398:M1183,13,FALSE),0)</f>
        <v>0</v>
      </c>
      <c r="AI270" s="29">
        <f>IFERROR(VLOOKUP(Table1[[#This Row],[SEG KEY LY]],'03Nov24_LY    '!$A$1:$M$784,13,FALSE),0)</f>
        <v>0</v>
      </c>
      <c r="AJ270" s="47">
        <f>VLOOKUP(Table1[[#This Row],[SEG KEY]],'29Dec24_TY  '!$A$1:$M$786,7,FALSE)</f>
        <v>160</v>
      </c>
      <c r="AK270" s="47">
        <f>VLOOKUP(Table1[[#This Row],[SEG KEY LY]],'29Dec24_LY'!$A$1:$M$784,7,FALSE)</f>
        <v>186</v>
      </c>
      <c r="AL270" s="29">
        <f>VLOOKUP(Table1[[#This Row],[SEG KEY]],'22Dec24_TY '!$A$1:$M$786,7,FALSE)</f>
        <v>139</v>
      </c>
      <c r="AM270" s="29">
        <f>VLOOKUP(Table1[[#This Row],[SEG KEY LY]],'22Dec24_LY '!$A$1:$M$486,7,FALSE)</f>
        <v>162</v>
      </c>
      <c r="AN270" s="29">
        <f>VLOOKUP(Table1[[#This Row],[SEG KEY]],'15Dec24_TY'!$A$1:$M$786,7,FALSE)</f>
        <v>120</v>
      </c>
      <c r="AO270" s="29">
        <f>VLOOKUP(Table1[[#This Row],[SEG KEY LY]],'15Dec24_LY'!$A$1:$M$784,7,FALSE)</f>
        <v>144</v>
      </c>
      <c r="AP270" s="29">
        <f>VLOOKUP(Table1[[#This Row],[SEG KEY]],'08Dec24_TY'!$A$1:$M$786,7,FALSE)</f>
        <v>114</v>
      </c>
      <c r="AQ270" s="29">
        <f>VLOOKUP(Table1[[#This Row],[SEG KEY LY]],'08Dec24_LY'!$A$1:$M$784,7,FALSE)</f>
        <v>126</v>
      </c>
      <c r="AR270" s="29">
        <f>VLOOKUP(Table1[[#This Row],[SEG KEY]],'01Dec24_TY'!$A$1:$M$786,7,FALSE)</f>
        <v>91</v>
      </c>
      <c r="AS270" s="29">
        <f>VLOOKUP(Table1[[#This Row],[SEG KEY LY]],'01Dec24_LY'!$A$1:$M$784,7,FALSE)</f>
        <v>122</v>
      </c>
      <c r="AT270" s="29">
        <f>VLOOKUP(Table1[[#This Row],[SEG KEY]],'24Nov24_TY'!$A$1:$M$786,7,FALSE)</f>
        <v>78</v>
      </c>
      <c r="AU270" s="29">
        <f>VLOOKUP(Table1[[#This Row],[SEG KEY LY]],'24Nov24_LY'!$A$1:$M$784,7,FALSE)</f>
        <v>107</v>
      </c>
      <c r="AV270" s="29">
        <f>VLOOKUP(Table1[[#This Row],[SEG KEY]],'17Nov24_TY'!$A$1:$M$786,7,FALSE)</f>
        <v>76</v>
      </c>
      <c r="AW270" s="29">
        <f>VLOOKUP(Table1[[#This Row],[SEG KEY LY]],'17Nov24_LY'!$A$1:$M$784,7,FALSE)</f>
        <v>99</v>
      </c>
      <c r="AX270" s="29">
        <f>VLOOKUP(Table1[[#This Row],[SEG KEY]],'10Nov24_TY   '!$A$1:$K$786,7,FALSE)</f>
        <v>71</v>
      </c>
      <c r="AY270" s="29">
        <f>VLOOKUP(Table1[[#This Row],[SEG KEY LY]],'10Nov24_LY   '!$A$1:$J$784,7,FALSE)</f>
        <v>88</v>
      </c>
      <c r="AZ270" s="29">
        <f>IFERROR(VLOOKUP(Table1[[#This Row],[SEG KEY]],'03Nov24_TY   '!$A$1:$J$786,7,FALSE),0)</f>
        <v>0</v>
      </c>
      <c r="BA270" s="29">
        <f>IFERROR(VLOOKUP(Table1[[#This Row],[SEG KEY LY]],'03Nov24_LY    '!$A$1:$J$784,7,FALSE),0)</f>
        <v>0</v>
      </c>
    </row>
    <row r="271" spans="1:53" x14ac:dyDescent="0.25">
      <c r="A271" s="53" t="str">
        <f>Table1[[#This Row],[FROM_CITY]]&amp;Table1[[#This Row],[TO_CITY]]&amp;Table1[[#This Row],[Month]]</f>
        <v>BLRCMBApr-2025</v>
      </c>
      <c r="B271" s="56" t="str">
        <f>Table1[[#This Row],[FROM_CITY]]&amp;Table1[[#This Row],[TO_CITY]]&amp;Table1[[#This Row],[MonthM_LY]]</f>
        <v>BLRCMBApr-2024</v>
      </c>
      <c r="C271" s="42" t="s">
        <v>204</v>
      </c>
      <c r="D271" s="2">
        <v>2025</v>
      </c>
      <c r="E271" s="2" t="s">
        <v>203</v>
      </c>
      <c r="F271" t="s">
        <v>14</v>
      </c>
      <c r="G271" s="2" t="s">
        <v>10</v>
      </c>
      <c r="H271" t="s">
        <v>15</v>
      </c>
      <c r="I271">
        <v>115</v>
      </c>
      <c r="J271">
        <v>8317.2100000000009</v>
      </c>
      <c r="K271" s="29">
        <f>VLOOKUP(Table1[[#This Row],[SEG KEY]],'29Dec24_TY  '!$A$1:$M$786,11,FALSE)</f>
        <v>82225</v>
      </c>
      <c r="L271" s="29">
        <f>VLOOKUP(Table1[[#This Row],[SEG KEY LY]],'29Dec24_LY'!$A$1:$M$784,11,FALSE)</f>
        <v>90805</v>
      </c>
      <c r="M271" s="55">
        <f>VLOOKUP(Table1[[#This Row],[SEG KEY]],'29Dec24_TY  '!$A$1:$M$786,12,FALSE)</f>
        <v>0.10115183946488296</v>
      </c>
      <c r="N271" s="55">
        <f>VLOOKUP(Table1[[#This Row],[SEG KEY LY]],'29Dec24_LY'!$A$1:$M$784,12,FALSE)</f>
        <v>9.8537415340564954E-2</v>
      </c>
      <c r="O271" s="29">
        <f>IFERROR(VLOOKUP(Table1[[#This Row],[SEG KEY LY]],'LY AVG FARE ACT'!$A$1:$G$5000,5,FALSE),0)</f>
        <v>4065</v>
      </c>
      <c r="P271" s="29">
        <f>IFERROR(VLOOKUP(Table1[[#This Row],[SEG KEY LY]],'LY AVG FARE ACT'!$A$1:$F$5000,6,FALSE),0)</f>
        <v>405220.13443627558</v>
      </c>
      <c r="Q271" s="29">
        <f>IFERROR(VLOOKUP(Table1[[#This Row],[SEG KEY LY]],'LY AVG FARE ACT'!$A$1:$G$5000,7,FALSE),0)</f>
        <v>99.685149922823015</v>
      </c>
      <c r="R271" s="47">
        <f>VLOOKUP(Table1[[#This Row],[SEG KEY]],'29Dec24_TY  '!$A$1:$M$786,13,FALSE)</f>
        <v>72.323565217391319</v>
      </c>
      <c r="S271" s="47">
        <f>VLOOKUP(Table1[[#This Row],[SEG KEY LY]],'29Dec24_LY'!$A$1:$M$784,13,FALSE)</f>
        <v>70.454251968503939</v>
      </c>
      <c r="T271" s="29">
        <f>VLOOKUP(Table1[[#This Row],[SEG KEY]],'22Dec24_TY '!$A$1:$M$786,13,FALSE)</f>
        <v>71.644951456310679</v>
      </c>
      <c r="U271" s="29">
        <f>VLOOKUP(Table1[[#This Row],[SEG KEY LY]],'22Dec24_LY '!$A$2:$M$784,13,FALSE)</f>
        <v>68.582222222222228</v>
      </c>
      <c r="V271" s="29">
        <f>VLOOKUP(Table1[[#This Row],[SEG KEY]],'15Dec24_TY'!$A$1:$M$786,13,FALSE)</f>
        <v>71.258085106382978</v>
      </c>
      <c r="W271" s="29">
        <f>VLOOKUP(Table1[[#This Row],[SEG KEY LY]],'15Dec24_LY'!$A$1:$M$784,13,FALSE)</f>
        <v>63.992500000000007</v>
      </c>
      <c r="X271" s="29">
        <f>VLOOKUP(Table1[[#This Row],[SEG KEY]],'08Dec24_TY'!$A$1:$M$786,13,FALSE)</f>
        <v>71.904594594594599</v>
      </c>
      <c r="Y271" s="29">
        <f>VLOOKUP(Table1[[#This Row],[SEG KEY LY]],'08Dec24_LY'!$A$1:$M$784,13,FALSE)</f>
        <v>64.941648351648354</v>
      </c>
      <c r="Z271" s="29">
        <f>VLOOKUP(Table1[[#This Row],[SEG KEY]],'01Dec24_TY'!$A$1:$M$786,13,FALSE)</f>
        <v>72.291126760563401</v>
      </c>
      <c r="AA271" s="29">
        <f>VLOOKUP(Table1[[#This Row],[SEG KEY LY]],'01Dec24_LY'!$A$1:$M$784,13,FALSE)</f>
        <v>64.570799999999991</v>
      </c>
      <c r="AB271" s="29">
        <f>VLOOKUP(Table1[[#This Row],[SEG KEY]],'24Nov24_TY'!$A$1:$M$786,13,FALSE)</f>
        <v>72.319818181818192</v>
      </c>
      <c r="AC271" s="29">
        <f>VLOOKUP(Table1[[#This Row],[SEG KEY LY]],'24Nov24_LY'!$A$1:$M$784,13,FALSE)</f>
        <v>59.11895522388059</v>
      </c>
      <c r="AD271" s="29">
        <f>VLOOKUP(Table1[[#This Row],[SEG KEY]],'17Nov24_TY'!$A$1:$M$786,13,FALSE)</f>
        <v>72.981568627450983</v>
      </c>
      <c r="AE271" s="29">
        <f>VLOOKUP(Table1[[#This Row],[SEG KEY LY]],'17Nov24_LY'!$A$1:$M$784,13,FALSE)</f>
        <v>55.718214285714282</v>
      </c>
      <c r="AF271" s="29">
        <f>VLOOKUP(Table1[[#This Row],[SEG KEY]],'10Nov24_TY   '!$A$1:$M$786,13,FALSE)</f>
        <v>74.215869565217375</v>
      </c>
      <c r="AG271" s="29">
        <f>VLOOKUP(Table1[[#This Row],[SEG KEY LY]],'10Nov24_LY   '!$A$1:$M$784,13,FALSE)</f>
        <v>52.612264150943396</v>
      </c>
      <c r="AH271" s="29">
        <f>IFERROR(VLOOKUP(Table1[[#This Row],[SEG KEY]],'03Nov24_TY   '!A399:M1184,13,FALSE),0)</f>
        <v>0</v>
      </c>
      <c r="AI271" s="29">
        <f>IFERROR(VLOOKUP(Table1[[#This Row],[SEG KEY LY]],'03Nov24_LY    '!$A$1:$M$784,13,FALSE),0)</f>
        <v>0</v>
      </c>
      <c r="AJ271" s="47">
        <f>VLOOKUP(Table1[[#This Row],[SEG KEY]],'29Dec24_TY  '!$A$1:$M$786,7,FALSE)</f>
        <v>115</v>
      </c>
      <c r="AK271" s="47">
        <f>VLOOKUP(Table1[[#This Row],[SEG KEY LY]],'29Dec24_LY'!$A$1:$M$784,7,FALSE)</f>
        <v>127</v>
      </c>
      <c r="AL271" s="29">
        <f>VLOOKUP(Table1[[#This Row],[SEG KEY]],'22Dec24_TY '!$A$1:$M$786,7,FALSE)</f>
        <v>103</v>
      </c>
      <c r="AM271" s="29">
        <f>VLOOKUP(Table1[[#This Row],[SEG KEY LY]],'22Dec24_LY '!$A$1:$M$486,7,FALSE)</f>
        <v>117</v>
      </c>
      <c r="AN271" s="29">
        <f>VLOOKUP(Table1[[#This Row],[SEG KEY]],'15Dec24_TY'!$A$1:$M$786,7,FALSE)</f>
        <v>94</v>
      </c>
      <c r="AO271" s="29">
        <f>VLOOKUP(Table1[[#This Row],[SEG KEY LY]],'15Dec24_LY'!$A$1:$M$784,7,FALSE)</f>
        <v>100</v>
      </c>
      <c r="AP271" s="29">
        <f>VLOOKUP(Table1[[#This Row],[SEG KEY]],'08Dec24_TY'!$A$1:$M$786,7,FALSE)</f>
        <v>74</v>
      </c>
      <c r="AQ271" s="29">
        <f>VLOOKUP(Table1[[#This Row],[SEG KEY LY]],'08Dec24_LY'!$A$1:$M$784,7,FALSE)</f>
        <v>91</v>
      </c>
      <c r="AR271" s="29">
        <f>VLOOKUP(Table1[[#This Row],[SEG KEY]],'01Dec24_TY'!$A$1:$M$786,7,FALSE)</f>
        <v>71</v>
      </c>
      <c r="AS271" s="29">
        <f>VLOOKUP(Table1[[#This Row],[SEG KEY LY]],'01Dec24_LY'!$A$1:$M$784,7,FALSE)</f>
        <v>75</v>
      </c>
      <c r="AT271" s="29">
        <f>VLOOKUP(Table1[[#This Row],[SEG KEY]],'24Nov24_TY'!$A$1:$M$786,7,FALSE)</f>
        <v>55</v>
      </c>
      <c r="AU271" s="29">
        <f>VLOOKUP(Table1[[#This Row],[SEG KEY LY]],'24Nov24_LY'!$A$1:$M$784,7,FALSE)</f>
        <v>67</v>
      </c>
      <c r="AV271" s="29">
        <f>VLOOKUP(Table1[[#This Row],[SEG KEY]],'17Nov24_TY'!$A$1:$M$786,7,FALSE)</f>
        <v>51</v>
      </c>
      <c r="AW271" s="29">
        <f>VLOOKUP(Table1[[#This Row],[SEG KEY LY]],'17Nov24_LY'!$A$1:$M$784,7,FALSE)</f>
        <v>56</v>
      </c>
      <c r="AX271" s="29">
        <f>VLOOKUP(Table1[[#This Row],[SEG KEY]],'10Nov24_TY   '!$A$1:$K$786,7,FALSE)</f>
        <v>46</v>
      </c>
      <c r="AY271" s="29">
        <f>VLOOKUP(Table1[[#This Row],[SEG KEY LY]],'10Nov24_LY   '!$A$1:$J$784,7,FALSE)</f>
        <v>53</v>
      </c>
      <c r="AZ271" s="29">
        <f>IFERROR(VLOOKUP(Table1[[#This Row],[SEG KEY]],'03Nov24_TY   '!$A$1:$J$786,7,FALSE),0)</f>
        <v>0</v>
      </c>
      <c r="BA271" s="29">
        <f>IFERROR(VLOOKUP(Table1[[#This Row],[SEG KEY LY]],'03Nov24_LY    '!$A$1:$J$784,7,FALSE),0)</f>
        <v>0</v>
      </c>
    </row>
    <row r="272" spans="1:53" x14ac:dyDescent="0.25">
      <c r="A272" s="53" t="str">
        <f>Table1[[#This Row],[FROM_CITY]]&amp;Table1[[#This Row],[TO_CITY]]&amp;Table1[[#This Row],[Month]]</f>
        <v>BOMCMBApr-2025</v>
      </c>
      <c r="B272" s="56" t="str">
        <f>Table1[[#This Row],[FROM_CITY]]&amp;Table1[[#This Row],[TO_CITY]]&amp;Table1[[#This Row],[MonthM_LY]]</f>
        <v>BOMCMBApr-2024</v>
      </c>
      <c r="C272" s="42" t="s">
        <v>204</v>
      </c>
      <c r="D272" s="2">
        <v>2025</v>
      </c>
      <c r="E272" s="2" t="s">
        <v>203</v>
      </c>
      <c r="F272" t="s">
        <v>16</v>
      </c>
      <c r="G272" s="2" t="s">
        <v>10</v>
      </c>
      <c r="H272" t="s">
        <v>15</v>
      </c>
      <c r="I272">
        <v>245</v>
      </c>
      <c r="J272">
        <v>24122.569999999989</v>
      </c>
      <c r="K272" s="29">
        <f>VLOOKUP(Table1[[#This Row],[SEG KEY]],'29Dec24_TY  '!$A$1:$M$786,11,FALSE)</f>
        <v>379505</v>
      </c>
      <c r="L272" s="29">
        <f>VLOOKUP(Table1[[#This Row],[SEG KEY LY]],'29Dec24_LY'!$A$1:$M$784,11,FALSE)</f>
        <v>161096</v>
      </c>
      <c r="M272" s="55">
        <f>VLOOKUP(Table1[[#This Row],[SEG KEY]],'29Dec24_TY  '!$A$1:$M$786,12,FALSE)</f>
        <v>6.3563246861042644E-2</v>
      </c>
      <c r="N272" s="55">
        <f>VLOOKUP(Table1[[#This Row],[SEG KEY LY]],'29Dec24_LY'!$A$1:$M$784,12,FALSE)</f>
        <v>7.783203803942991E-2</v>
      </c>
      <c r="O272" s="29">
        <f>IFERROR(VLOOKUP(Table1[[#This Row],[SEG KEY LY]],'LY AVG FARE ACT'!$A$1:$G$5000,5,FALSE),0)</f>
        <v>4579</v>
      </c>
      <c r="P272" s="29">
        <f>IFERROR(VLOOKUP(Table1[[#This Row],[SEG KEY LY]],'LY AVG FARE ACT'!$A$1:$F$5000,6,FALSE),0)</f>
        <v>526598.86306106951</v>
      </c>
      <c r="Q272" s="29">
        <f>IFERROR(VLOOKUP(Table1[[#This Row],[SEG KEY LY]],'LY AVG FARE ACT'!$A$1:$G$5000,7,FALSE),0)</f>
        <v>115.00302753026196</v>
      </c>
      <c r="R272" s="47">
        <f>VLOOKUP(Table1[[#This Row],[SEG KEY]],'29Dec24_TY  '!$A$1:$M$786,13,FALSE)</f>
        <v>98.45946938775505</v>
      </c>
      <c r="S272" s="47">
        <f>VLOOKUP(Table1[[#This Row],[SEG KEY LY]],'29Dec24_LY'!$A$1:$M$784,13,FALSE)</f>
        <v>120.56182692307692</v>
      </c>
      <c r="T272" s="29">
        <f>VLOOKUP(Table1[[#This Row],[SEG KEY]],'22Dec24_TY '!$A$1:$M$786,13,FALSE)</f>
        <v>98.509644444444419</v>
      </c>
      <c r="U272" s="29">
        <f>VLOOKUP(Table1[[#This Row],[SEG KEY LY]],'22Dec24_LY '!$A$2:$M$784,13,FALSE)</f>
        <v>122.40887755102041</v>
      </c>
      <c r="V272" s="29">
        <f>VLOOKUP(Table1[[#This Row],[SEG KEY]],'15Dec24_TY'!$A$1:$M$786,13,FALSE)</f>
        <v>99.83799999999998</v>
      </c>
      <c r="W272" s="29">
        <f>VLOOKUP(Table1[[#This Row],[SEG KEY LY]],'15Dec24_LY'!$A$1:$M$784,13,FALSE)</f>
        <v>124.11757894736841</v>
      </c>
      <c r="X272" s="29">
        <f>VLOOKUP(Table1[[#This Row],[SEG KEY]],'08Dec24_TY'!$A$1:$M$786,13,FALSE)</f>
        <v>106.87243589743589</v>
      </c>
      <c r="Y272" s="29">
        <f>VLOOKUP(Table1[[#This Row],[SEG KEY LY]],'08Dec24_LY'!$A$1:$M$784,13,FALSE)</f>
        <v>124.89123595505616</v>
      </c>
      <c r="Z272" s="29">
        <f>VLOOKUP(Table1[[#This Row],[SEG KEY]],'01Dec24_TY'!$A$1:$M$786,13,FALSE)</f>
        <v>113.61706766917291</v>
      </c>
      <c r="AA272" s="29">
        <f>VLOOKUP(Table1[[#This Row],[SEG KEY LY]],'01Dec24_LY'!$A$1:$M$784,13,FALSE)</f>
        <v>128.75621951219509</v>
      </c>
      <c r="AB272" s="29">
        <f>VLOOKUP(Table1[[#This Row],[SEG KEY]],'24Nov24_TY'!$A$1:$M$786,13,FALSE)</f>
        <v>112.06741666666667</v>
      </c>
      <c r="AC272" s="29">
        <f>VLOOKUP(Table1[[#This Row],[SEG KEY LY]],'24Nov24_LY'!$A$1:$M$784,13,FALSE)</f>
        <v>134.64239999999998</v>
      </c>
      <c r="AD272" s="29">
        <f>VLOOKUP(Table1[[#This Row],[SEG KEY]],'17Nov24_TY'!$A$1:$M$786,13,FALSE)</f>
        <v>111.97730434782609</v>
      </c>
      <c r="AE272" s="29">
        <f>VLOOKUP(Table1[[#This Row],[SEG KEY LY]],'17Nov24_LY'!$A$1:$M$784,13,FALSE)</f>
        <v>132.35462686567161</v>
      </c>
      <c r="AF272" s="29">
        <f>VLOOKUP(Table1[[#This Row],[SEG KEY]],'10Nov24_TY   '!$A$1:$M$786,13,FALSE)</f>
        <v>109.73728971962616</v>
      </c>
      <c r="AG272" s="29">
        <f>VLOOKUP(Table1[[#This Row],[SEG KEY LY]],'10Nov24_LY   '!$A$1:$M$784,13,FALSE)</f>
        <v>132.35462686567161</v>
      </c>
      <c r="AH272" s="29">
        <f>IFERROR(VLOOKUP(Table1[[#This Row],[SEG KEY]],'03Nov24_TY   '!A334:M1119,13,FALSE),0)</f>
        <v>0</v>
      </c>
      <c r="AI272" s="29">
        <f>IFERROR(VLOOKUP(Table1[[#This Row],[SEG KEY LY]],'03Nov24_LY    '!$A$1:$M$784,13,FALSE),0)</f>
        <v>0</v>
      </c>
      <c r="AJ272" s="47">
        <f>VLOOKUP(Table1[[#This Row],[SEG KEY]],'29Dec24_TY  '!$A$1:$M$786,7,FALSE)</f>
        <v>245</v>
      </c>
      <c r="AK272" s="47">
        <f>VLOOKUP(Table1[[#This Row],[SEG KEY LY]],'29Dec24_LY'!$A$1:$M$784,7,FALSE)</f>
        <v>104</v>
      </c>
      <c r="AL272" s="29">
        <f>VLOOKUP(Table1[[#This Row],[SEG KEY]],'22Dec24_TY '!$A$1:$M$786,7,FALSE)</f>
        <v>225</v>
      </c>
      <c r="AM272" s="29">
        <f>VLOOKUP(Table1[[#This Row],[SEG KEY LY]],'22Dec24_LY '!$A$1:$M$486,7,FALSE)</f>
        <v>98</v>
      </c>
      <c r="AN272" s="29">
        <f>VLOOKUP(Table1[[#This Row],[SEG KEY]],'15Dec24_TY'!$A$1:$M$786,7,FALSE)</f>
        <v>205</v>
      </c>
      <c r="AO272" s="29">
        <f>VLOOKUP(Table1[[#This Row],[SEG KEY LY]],'15Dec24_LY'!$A$1:$M$784,7,FALSE)</f>
        <v>95</v>
      </c>
      <c r="AP272" s="29">
        <f>VLOOKUP(Table1[[#This Row],[SEG KEY]],'08Dec24_TY'!$A$1:$M$786,7,FALSE)</f>
        <v>156</v>
      </c>
      <c r="AQ272" s="29">
        <f>VLOOKUP(Table1[[#This Row],[SEG KEY LY]],'08Dec24_LY'!$A$1:$M$784,7,FALSE)</f>
        <v>89</v>
      </c>
      <c r="AR272" s="29">
        <f>VLOOKUP(Table1[[#This Row],[SEG KEY]],'01Dec24_TY'!$A$1:$M$786,7,FALSE)</f>
        <v>133</v>
      </c>
      <c r="AS272" s="29">
        <f>VLOOKUP(Table1[[#This Row],[SEG KEY LY]],'01Dec24_LY'!$A$1:$M$784,7,FALSE)</f>
        <v>82</v>
      </c>
      <c r="AT272" s="29">
        <f>VLOOKUP(Table1[[#This Row],[SEG KEY]],'24Nov24_TY'!$A$1:$M$786,7,FALSE)</f>
        <v>120</v>
      </c>
      <c r="AU272" s="29">
        <f>VLOOKUP(Table1[[#This Row],[SEG KEY LY]],'24Nov24_LY'!$A$1:$M$784,7,FALSE)</f>
        <v>75</v>
      </c>
      <c r="AV272" s="29">
        <f>VLOOKUP(Table1[[#This Row],[SEG KEY]],'17Nov24_TY'!$A$1:$M$786,7,FALSE)</f>
        <v>115</v>
      </c>
      <c r="AW272" s="29">
        <f>VLOOKUP(Table1[[#This Row],[SEG KEY LY]],'17Nov24_LY'!$A$1:$M$784,7,FALSE)</f>
        <v>67</v>
      </c>
      <c r="AX272" s="29">
        <f>VLOOKUP(Table1[[#This Row],[SEG KEY]],'10Nov24_TY   '!$A$1:$K$786,7,FALSE)</f>
        <v>107</v>
      </c>
      <c r="AY272" s="29">
        <f>VLOOKUP(Table1[[#This Row],[SEG KEY LY]],'10Nov24_LY   '!$A$1:$J$784,7,FALSE)</f>
        <v>67</v>
      </c>
      <c r="AZ272" s="29">
        <f>IFERROR(VLOOKUP(Table1[[#This Row],[SEG KEY]],'03Nov24_TY   '!$A$1:$J$786,7,FALSE),0)</f>
        <v>0</v>
      </c>
      <c r="BA272" s="29">
        <f>IFERROR(VLOOKUP(Table1[[#This Row],[SEG KEY LY]],'03Nov24_LY    '!$A$1:$J$784,7,FALSE),0)</f>
        <v>0</v>
      </c>
    </row>
    <row r="273" spans="1:53" x14ac:dyDescent="0.25">
      <c r="A273" s="53" t="str">
        <f>Table1[[#This Row],[FROM_CITY]]&amp;Table1[[#This Row],[TO_CITY]]&amp;Table1[[#This Row],[Month]]</f>
        <v>CANCMBApr-2025</v>
      </c>
      <c r="B273" s="56" t="str">
        <f>Table1[[#This Row],[FROM_CITY]]&amp;Table1[[#This Row],[TO_CITY]]&amp;Table1[[#This Row],[MonthM_LY]]</f>
        <v>CANCMBApr-2024</v>
      </c>
      <c r="C273" s="42" t="s">
        <v>204</v>
      </c>
      <c r="D273" s="2">
        <v>2025</v>
      </c>
      <c r="E273" s="2" t="s">
        <v>203</v>
      </c>
      <c r="F273" t="s">
        <v>17</v>
      </c>
      <c r="G273" s="2" t="s">
        <v>10</v>
      </c>
      <c r="H273" t="s">
        <v>13</v>
      </c>
      <c r="I273">
        <v>4</v>
      </c>
      <c r="J273">
        <v>1528.63</v>
      </c>
      <c r="K273" s="29">
        <f>VLOOKUP(Table1[[#This Row],[SEG KEY]],'29Dec24_TY  '!$A$1:$M$786,11,FALSE)</f>
        <v>15932</v>
      </c>
      <c r="L273" s="29">
        <f>VLOOKUP(Table1[[#This Row],[SEG KEY LY]],'29Dec24_LY'!$A$1:$M$784,11,FALSE)</f>
        <v>11949</v>
      </c>
      <c r="M273" s="55">
        <f>VLOOKUP(Table1[[#This Row],[SEG KEY]],'29Dec24_TY  '!$A$1:$M$786,12,FALSE)</f>
        <v>9.5947150389153912E-2</v>
      </c>
      <c r="N273" s="55">
        <f>VLOOKUP(Table1[[#This Row],[SEG KEY LY]],'29Dec24_LY'!$A$1:$M$784,12,FALSE)</f>
        <v>4.4254749351410154E-2</v>
      </c>
      <c r="O273" s="29">
        <f>IFERROR(VLOOKUP(Table1[[#This Row],[SEG KEY LY]],'LY AVG FARE ACT'!$A$1:$G$5000,5,FALSE),0)</f>
        <v>1924</v>
      </c>
      <c r="P273" s="29">
        <f>IFERROR(VLOOKUP(Table1[[#This Row],[SEG KEY LY]],'LY AVG FARE ACT'!$A$1:$F$5000,6,FALSE),0)</f>
        <v>604332.2530311849</v>
      </c>
      <c r="Q273" s="29">
        <f>IFERROR(VLOOKUP(Table1[[#This Row],[SEG KEY LY]],'LY AVG FARE ACT'!$A$1:$G$5000,7,FALSE),0)</f>
        <v>314.10200261496095</v>
      </c>
      <c r="R273" s="47">
        <f>VLOOKUP(Table1[[#This Row],[SEG KEY]],'29Dec24_TY  '!$A$1:$M$786,13,FALSE)</f>
        <v>382.15750000000003</v>
      </c>
      <c r="S273" s="47">
        <f>VLOOKUP(Table1[[#This Row],[SEG KEY LY]],'29Dec24_LY'!$A$1:$M$784,13,FALSE)</f>
        <v>176.26666666666665</v>
      </c>
      <c r="T273" s="29">
        <f>VLOOKUP(Table1[[#This Row],[SEG KEY]],'22Dec24_TY '!$A$1:$M$786,13,FALSE)</f>
        <v>300.05333333333334</v>
      </c>
      <c r="U273" s="29">
        <f>VLOOKUP(Table1[[#This Row],[SEG KEY LY]],'22Dec24_LY '!$A$2:$M$784,13,FALSE)</f>
        <v>176.26666666666665</v>
      </c>
      <c r="V273" s="29">
        <f>VLOOKUP(Table1[[#This Row],[SEG KEY]],'15Dec24_TY'!$A$1:$M$786,13,FALSE)</f>
        <v>141.97</v>
      </c>
      <c r="W273" s="29">
        <f>VLOOKUP(Table1[[#This Row],[SEG KEY LY]],'15Dec24_LY'!$A$1:$M$784,13,FALSE)</f>
        <v>176.26666666666665</v>
      </c>
      <c r="X273" s="29">
        <f>VLOOKUP(Table1[[#This Row],[SEG KEY]],'08Dec24_TY'!$A$1:$M$786,13,FALSE)</f>
        <v>141.97</v>
      </c>
      <c r="Y273" s="29">
        <f>VLOOKUP(Table1[[#This Row],[SEG KEY LY]],'08Dec24_LY'!$A$1:$M$784,13,FALSE)</f>
        <v>176.26666666666665</v>
      </c>
      <c r="Z273" s="29">
        <f>VLOOKUP(Table1[[#This Row],[SEG KEY]],'01Dec24_TY'!$A$1:$M$786,13,FALSE)</f>
        <v>141.97</v>
      </c>
      <c r="AA273" s="29">
        <f>VLOOKUP(Table1[[#This Row],[SEG KEY LY]],'01Dec24_LY'!$A$1:$M$784,13,FALSE)</f>
        <v>176.26666666666665</v>
      </c>
      <c r="AB273" s="29">
        <f>VLOOKUP(Table1[[#This Row],[SEG KEY]],'24Nov24_TY'!$A$1:$M$786,13,FALSE)</f>
        <v>141.97</v>
      </c>
      <c r="AC273" s="29">
        <f>VLOOKUP(Table1[[#This Row],[SEG KEY LY]],'24Nov24_LY'!$A$1:$M$784,13,FALSE)</f>
        <v>176.26666666666665</v>
      </c>
      <c r="AD273" s="29">
        <f>VLOOKUP(Table1[[#This Row],[SEG KEY]],'17Nov24_TY'!$A$1:$M$786,13,FALSE)</f>
        <v>141.97</v>
      </c>
      <c r="AE273" s="29">
        <f>VLOOKUP(Table1[[#This Row],[SEG KEY LY]],'17Nov24_LY'!$A$1:$M$784,13,FALSE)</f>
        <v>176.26666666666665</v>
      </c>
      <c r="AF273" s="29">
        <f>VLOOKUP(Table1[[#This Row],[SEG KEY]],'10Nov24_TY   '!$A$1:$M$786,13,FALSE)</f>
        <v>141.97</v>
      </c>
      <c r="AG273" s="29">
        <f>VLOOKUP(Table1[[#This Row],[SEG KEY LY]],'10Nov24_LY   '!$A$1:$M$784,13,FALSE)</f>
        <v>176.26666666666665</v>
      </c>
      <c r="AH273" s="29">
        <f>IFERROR(VLOOKUP(Table1[[#This Row],[SEG KEY]],'03Nov24_TY   '!A335:M1120,13,FALSE),0)</f>
        <v>0</v>
      </c>
      <c r="AI273" s="29">
        <f>IFERROR(VLOOKUP(Table1[[#This Row],[SEG KEY LY]],'03Nov24_LY    '!$A$1:$M$784,13,FALSE),0)</f>
        <v>0</v>
      </c>
      <c r="AJ273" s="47">
        <f>VLOOKUP(Table1[[#This Row],[SEG KEY]],'29Dec24_TY  '!$A$1:$M$786,7,FALSE)</f>
        <v>4</v>
      </c>
      <c r="AK273" s="47">
        <f>VLOOKUP(Table1[[#This Row],[SEG KEY LY]],'29Dec24_LY'!$A$1:$M$784,7,FALSE)</f>
        <v>3</v>
      </c>
      <c r="AL273" s="29">
        <f>VLOOKUP(Table1[[#This Row],[SEG KEY]],'22Dec24_TY '!$A$1:$M$786,7,FALSE)</f>
        <v>3</v>
      </c>
      <c r="AM273" s="29">
        <f>VLOOKUP(Table1[[#This Row],[SEG KEY LY]],'22Dec24_LY '!$A$1:$M$486,7,FALSE)</f>
        <v>3</v>
      </c>
      <c r="AN273" s="29">
        <f>VLOOKUP(Table1[[#This Row],[SEG KEY]],'15Dec24_TY'!$A$1:$M$786,7,FALSE)</f>
        <v>2</v>
      </c>
      <c r="AO273" s="29">
        <f>VLOOKUP(Table1[[#This Row],[SEG KEY LY]],'15Dec24_LY'!$A$1:$M$784,7,FALSE)</f>
        <v>3</v>
      </c>
      <c r="AP273" s="29">
        <f>VLOOKUP(Table1[[#This Row],[SEG KEY]],'08Dec24_TY'!$A$1:$M$786,7,FALSE)</f>
        <v>2</v>
      </c>
      <c r="AQ273" s="29">
        <f>VLOOKUP(Table1[[#This Row],[SEG KEY LY]],'08Dec24_LY'!$A$1:$M$784,7,FALSE)</f>
        <v>3</v>
      </c>
      <c r="AR273" s="29">
        <f>VLOOKUP(Table1[[#This Row],[SEG KEY]],'01Dec24_TY'!$A$1:$M$786,7,FALSE)</f>
        <v>2</v>
      </c>
      <c r="AS273" s="29">
        <f>VLOOKUP(Table1[[#This Row],[SEG KEY LY]],'01Dec24_LY'!$A$1:$M$784,7,FALSE)</f>
        <v>3</v>
      </c>
      <c r="AT273" s="29">
        <f>VLOOKUP(Table1[[#This Row],[SEG KEY]],'24Nov24_TY'!$A$1:$M$786,7,FALSE)</f>
        <v>2</v>
      </c>
      <c r="AU273" s="29">
        <f>VLOOKUP(Table1[[#This Row],[SEG KEY LY]],'24Nov24_LY'!$A$1:$M$784,7,FALSE)</f>
        <v>3</v>
      </c>
      <c r="AV273" s="29">
        <f>VLOOKUP(Table1[[#This Row],[SEG KEY]],'17Nov24_TY'!$A$1:$M$786,7,FALSE)</f>
        <v>2</v>
      </c>
      <c r="AW273" s="29">
        <f>VLOOKUP(Table1[[#This Row],[SEG KEY LY]],'17Nov24_LY'!$A$1:$M$784,7,FALSE)</f>
        <v>3</v>
      </c>
      <c r="AX273" s="29">
        <f>VLOOKUP(Table1[[#This Row],[SEG KEY]],'10Nov24_TY   '!$A$1:$K$786,7,FALSE)</f>
        <v>2</v>
      </c>
      <c r="AY273" s="29">
        <f>VLOOKUP(Table1[[#This Row],[SEG KEY LY]],'10Nov24_LY   '!$A$1:$J$784,7,FALSE)</f>
        <v>3</v>
      </c>
      <c r="AZ273" s="29">
        <f>IFERROR(VLOOKUP(Table1[[#This Row],[SEG KEY]],'03Nov24_TY   '!$A$1:$J$786,7,FALSE),0)</f>
        <v>0</v>
      </c>
      <c r="BA273" s="29">
        <f>IFERROR(VLOOKUP(Table1[[#This Row],[SEG KEY LY]],'03Nov24_LY    '!$A$1:$J$784,7,FALSE),0)</f>
        <v>0</v>
      </c>
    </row>
    <row r="274" spans="1:53" x14ac:dyDescent="0.25">
      <c r="A274" s="53" t="str">
        <f>Table1[[#This Row],[FROM_CITY]]&amp;Table1[[#This Row],[TO_CITY]]&amp;Table1[[#This Row],[Month]]</f>
        <v>CDGCMBApr-2025</v>
      </c>
      <c r="B274" s="56" t="str">
        <f>Table1[[#This Row],[FROM_CITY]]&amp;Table1[[#This Row],[TO_CITY]]&amp;Table1[[#This Row],[MonthM_LY]]</f>
        <v>CDGCMBApr-2024</v>
      </c>
      <c r="C274" s="42" t="s">
        <v>204</v>
      </c>
      <c r="D274" s="2">
        <v>2025</v>
      </c>
      <c r="E274" s="2" t="s">
        <v>203</v>
      </c>
      <c r="F274" t="s">
        <v>18</v>
      </c>
      <c r="G274" s="2" t="s">
        <v>10</v>
      </c>
      <c r="H274" t="s">
        <v>19</v>
      </c>
      <c r="I274">
        <v>442</v>
      </c>
      <c r="J274">
        <v>221502.77</v>
      </c>
      <c r="K274" s="29">
        <f>VLOOKUP(Table1[[#This Row],[SEG KEY]],'29Dec24_TY  '!$A$1:$M$786,11,FALSE)</f>
        <v>3760978</v>
      </c>
      <c r="L274" s="29">
        <f>VLOOKUP(Table1[[#This Row],[SEG KEY LY]],'29Dec24_LY'!$A$1:$M$784,11,FALSE)</f>
        <v>4918202</v>
      </c>
      <c r="M274" s="55">
        <f>VLOOKUP(Table1[[#This Row],[SEG KEY]],'29Dec24_TY  '!$A$1:$M$786,12,FALSE)</f>
        <v>5.8894992206814288E-2</v>
      </c>
      <c r="N274" s="55">
        <f>VLOOKUP(Table1[[#This Row],[SEG KEY LY]],'29Dec24_LY'!$A$1:$M$784,12,FALSE)</f>
        <v>4.6296412794757102E-2</v>
      </c>
      <c r="O274" s="29">
        <f>IFERROR(VLOOKUP(Table1[[#This Row],[SEG KEY LY]],'LY AVG FARE ACT'!$A$1:$G$5000,5,FALSE),0)</f>
        <v>2063</v>
      </c>
      <c r="P274" s="29">
        <f>IFERROR(VLOOKUP(Table1[[#This Row],[SEG KEY LY]],'LY AVG FARE ACT'!$A$1:$F$5000,6,FALSE),0)</f>
        <v>858538.6763271516</v>
      </c>
      <c r="Q274" s="29">
        <f>IFERROR(VLOOKUP(Table1[[#This Row],[SEG KEY LY]],'LY AVG FARE ACT'!$A$1:$G$5000,7,FALSE),0)</f>
        <v>416.16028905824118</v>
      </c>
      <c r="R274" s="47">
        <f>VLOOKUP(Table1[[#This Row],[SEG KEY]],'29Dec24_TY  '!$A$1:$M$786,13,FALSE)</f>
        <v>501.13748868778276</v>
      </c>
      <c r="S274" s="47">
        <f>VLOOKUP(Table1[[#This Row],[SEG KEY LY]],'29Dec24_LY'!$A$1:$M$784,13,FALSE)</f>
        <v>393.93617647058818</v>
      </c>
      <c r="T274" s="29">
        <f>VLOOKUP(Table1[[#This Row],[SEG KEY]],'22Dec24_TY '!$A$1:$M$786,13,FALSE)</f>
        <v>504.5065087281796</v>
      </c>
      <c r="U274" s="29">
        <f>VLOOKUP(Table1[[#This Row],[SEG KEY LY]],'22Dec24_LY '!$A$2:$M$784,13,FALSE)</f>
        <v>380.23039497307002</v>
      </c>
      <c r="V274" s="29">
        <f>VLOOKUP(Table1[[#This Row],[SEG KEY]],'15Dec24_TY'!$A$1:$M$786,13,FALSE)</f>
        <v>508.42383597883611</v>
      </c>
      <c r="W274" s="29">
        <f>VLOOKUP(Table1[[#This Row],[SEG KEY LY]],'15Dec24_LY'!$A$1:$M$784,13,FALSE)</f>
        <v>365.35648437500004</v>
      </c>
      <c r="X274" s="29">
        <f>VLOOKUP(Table1[[#This Row],[SEG KEY]],'08Dec24_TY'!$A$1:$M$786,13,FALSE)</f>
        <v>529.03220125786174</v>
      </c>
      <c r="Y274" s="29">
        <f>VLOOKUP(Table1[[#This Row],[SEG KEY LY]],'08Dec24_LY'!$A$1:$M$784,13,FALSE)</f>
        <v>358.33131799163186</v>
      </c>
      <c r="Z274" s="29">
        <f>VLOOKUP(Table1[[#This Row],[SEG KEY]],'01Dec24_TY'!$A$1:$M$786,13,FALSE)</f>
        <v>515.65410423452772</v>
      </c>
      <c r="AA274" s="29">
        <f>VLOOKUP(Table1[[#This Row],[SEG KEY LY]],'01Dec24_LY'!$A$1:$M$784,13,FALSE)</f>
        <v>357.74543325526935</v>
      </c>
      <c r="AB274" s="29">
        <f>VLOOKUP(Table1[[#This Row],[SEG KEY]],'24Nov24_TY'!$A$1:$M$786,13,FALSE)</f>
        <v>512.7665703971121</v>
      </c>
      <c r="AC274" s="29">
        <f>VLOOKUP(Table1[[#This Row],[SEG KEY LY]],'24Nov24_LY'!$A$1:$M$784,13,FALSE)</f>
        <v>354.3995054945056</v>
      </c>
      <c r="AD274" s="29">
        <f>VLOOKUP(Table1[[#This Row],[SEG KEY]],'17Nov24_TY'!$A$1:$M$786,13,FALSE)</f>
        <v>500.88525096525115</v>
      </c>
      <c r="AE274" s="29">
        <f>VLOOKUP(Table1[[#This Row],[SEG KEY LY]],'17Nov24_LY'!$A$1:$M$784,13,FALSE)</f>
        <v>350.4025225225227</v>
      </c>
      <c r="AF274" s="29">
        <f>VLOOKUP(Table1[[#This Row],[SEG KEY]],'10Nov24_TY   '!$A$1:$M$786,13,FALSE)</f>
        <v>498.51870078740171</v>
      </c>
      <c r="AG274" s="29">
        <f>VLOOKUP(Table1[[#This Row],[SEG KEY LY]],'10Nov24_LY   '!$A$1:$M$784,13,FALSE)</f>
        <v>347.72989247311847</v>
      </c>
      <c r="AH274" s="29">
        <f>IFERROR(VLOOKUP(Table1[[#This Row],[SEG KEY]],'03Nov24_TY   '!A336:M1121,13,FALSE),0)</f>
        <v>0</v>
      </c>
      <c r="AI274" s="29">
        <f>IFERROR(VLOOKUP(Table1[[#This Row],[SEG KEY LY]],'03Nov24_LY    '!$A$1:$M$784,13,FALSE),0)</f>
        <v>0</v>
      </c>
      <c r="AJ274" s="47">
        <f>VLOOKUP(Table1[[#This Row],[SEG KEY]],'29Dec24_TY  '!$A$1:$M$786,7,FALSE)</f>
        <v>442</v>
      </c>
      <c r="AK274" s="47">
        <f>VLOOKUP(Table1[[#This Row],[SEG KEY LY]],'29Dec24_LY'!$A$1:$M$784,7,FALSE)</f>
        <v>578</v>
      </c>
      <c r="AL274" s="29">
        <f>VLOOKUP(Table1[[#This Row],[SEG KEY]],'22Dec24_TY '!$A$1:$M$786,7,FALSE)</f>
        <v>401</v>
      </c>
      <c r="AM274" s="29">
        <f>VLOOKUP(Table1[[#This Row],[SEG KEY LY]],'22Dec24_LY '!$A$1:$M$486,7,FALSE)</f>
        <v>557</v>
      </c>
      <c r="AN274" s="29">
        <f>VLOOKUP(Table1[[#This Row],[SEG KEY]],'15Dec24_TY'!$A$1:$M$786,7,FALSE)</f>
        <v>378</v>
      </c>
      <c r="AO274" s="29">
        <f>VLOOKUP(Table1[[#This Row],[SEG KEY LY]],'15Dec24_LY'!$A$1:$M$784,7,FALSE)</f>
        <v>512</v>
      </c>
      <c r="AP274" s="29">
        <f>VLOOKUP(Table1[[#This Row],[SEG KEY]],'08Dec24_TY'!$A$1:$M$786,7,FALSE)</f>
        <v>318</v>
      </c>
      <c r="AQ274" s="29">
        <f>VLOOKUP(Table1[[#This Row],[SEG KEY LY]],'08Dec24_LY'!$A$1:$M$784,7,FALSE)</f>
        <v>478</v>
      </c>
      <c r="AR274" s="29">
        <f>VLOOKUP(Table1[[#This Row],[SEG KEY]],'01Dec24_TY'!$A$1:$M$786,7,FALSE)</f>
        <v>307</v>
      </c>
      <c r="AS274" s="29">
        <f>VLOOKUP(Table1[[#This Row],[SEG KEY LY]],'01Dec24_LY'!$A$1:$M$784,7,FALSE)</f>
        <v>427</v>
      </c>
      <c r="AT274" s="29">
        <f>VLOOKUP(Table1[[#This Row],[SEG KEY]],'24Nov24_TY'!$A$1:$M$786,7,FALSE)</f>
        <v>277</v>
      </c>
      <c r="AU274" s="29">
        <f>VLOOKUP(Table1[[#This Row],[SEG KEY LY]],'24Nov24_LY'!$A$1:$M$784,7,FALSE)</f>
        <v>364</v>
      </c>
      <c r="AV274" s="29">
        <f>VLOOKUP(Table1[[#This Row],[SEG KEY]],'17Nov24_TY'!$A$1:$M$786,7,FALSE)</f>
        <v>259</v>
      </c>
      <c r="AW274" s="29">
        <f>VLOOKUP(Table1[[#This Row],[SEG KEY LY]],'17Nov24_LY'!$A$1:$M$784,7,FALSE)</f>
        <v>333</v>
      </c>
      <c r="AX274" s="29">
        <f>VLOOKUP(Table1[[#This Row],[SEG KEY]],'10Nov24_TY   '!$A$1:$K$786,7,FALSE)</f>
        <v>254</v>
      </c>
      <c r="AY274" s="29">
        <f>VLOOKUP(Table1[[#This Row],[SEG KEY LY]],'10Nov24_LY   '!$A$1:$J$784,7,FALSE)</f>
        <v>279</v>
      </c>
      <c r="AZ274" s="29">
        <f>IFERROR(VLOOKUP(Table1[[#This Row],[SEG KEY]],'03Nov24_TY   '!$A$1:$J$786,7,FALSE),0)</f>
        <v>0</v>
      </c>
      <c r="BA274" s="29">
        <f>IFERROR(VLOOKUP(Table1[[#This Row],[SEG KEY LY]],'03Nov24_LY    '!$A$1:$J$784,7,FALSE),0)</f>
        <v>0</v>
      </c>
    </row>
    <row r="275" spans="1:53" x14ac:dyDescent="0.25">
      <c r="A275" s="53" t="str">
        <f>Table1[[#This Row],[FROM_CITY]]&amp;Table1[[#This Row],[TO_CITY]]&amp;Table1[[#This Row],[Month]]</f>
        <v>CGKCMBApr-2025</v>
      </c>
      <c r="B275" s="56" t="str">
        <f>Table1[[#This Row],[FROM_CITY]]&amp;Table1[[#This Row],[TO_CITY]]&amp;Table1[[#This Row],[MonthM_LY]]</f>
        <v>CGKCMBApr-2024</v>
      </c>
      <c r="C275" s="42" t="s">
        <v>204</v>
      </c>
      <c r="D275" s="2">
        <v>2025</v>
      </c>
      <c r="E275" s="2" t="s">
        <v>203</v>
      </c>
      <c r="F275" t="s">
        <v>20</v>
      </c>
      <c r="G275" s="2" t="s">
        <v>10</v>
      </c>
      <c r="H275" t="s">
        <v>13</v>
      </c>
      <c r="I275">
        <v>149</v>
      </c>
      <c r="J275">
        <v>23091.460000000006</v>
      </c>
      <c r="K275" s="29">
        <f>VLOOKUP(Table1[[#This Row],[SEG KEY]],'29Dec24_TY  '!$A$1:$M$786,11,FALSE)</f>
        <v>494382</v>
      </c>
      <c r="L275" s="29">
        <f>VLOOKUP(Table1[[#This Row],[SEG KEY LY]],'29Dec24_LY'!$A$1:$M$784,11,FALSE)</f>
        <v>444612</v>
      </c>
      <c r="M275" s="55">
        <f>VLOOKUP(Table1[[#This Row],[SEG KEY]],'29Dec24_TY  '!$A$1:$M$786,12,FALSE)</f>
        <v>4.6707728032169472E-2</v>
      </c>
      <c r="N275" s="55">
        <f>VLOOKUP(Table1[[#This Row],[SEG KEY LY]],'29Dec24_LY'!$A$1:$M$784,12,FALSE)</f>
        <v>5.2602471368294143E-2</v>
      </c>
      <c r="O275" s="29">
        <f>IFERROR(VLOOKUP(Table1[[#This Row],[SEG KEY LY]],'LY AVG FARE ACT'!$A$1:$G$5000,5,FALSE),0)</f>
        <v>2779</v>
      </c>
      <c r="P275" s="29">
        <f>IFERROR(VLOOKUP(Table1[[#This Row],[SEG KEY LY]],'LY AVG FARE ACT'!$A$1:$F$5000,6,FALSE),0)</f>
        <v>609158.2517340671</v>
      </c>
      <c r="Q275" s="29">
        <f>IFERROR(VLOOKUP(Table1[[#This Row],[SEG KEY LY]],'LY AVG FARE ACT'!$A$1:$G$5000,7,FALSE),0)</f>
        <v>219.20052239441063</v>
      </c>
      <c r="R275" s="47">
        <f>VLOOKUP(Table1[[#This Row],[SEG KEY]],'29Dec24_TY  '!$A$1:$M$786,13,FALSE)</f>
        <v>154.9762416107383</v>
      </c>
      <c r="S275" s="47">
        <f>VLOOKUP(Table1[[#This Row],[SEG KEY LY]],'29Dec24_LY'!$A$1:$M$784,13,FALSE)</f>
        <v>174.53499999999997</v>
      </c>
      <c r="T275" s="29">
        <f>VLOOKUP(Table1[[#This Row],[SEG KEY]],'22Dec24_TY '!$A$1:$M$786,13,FALSE)</f>
        <v>164.3849056603774</v>
      </c>
      <c r="U275" s="29">
        <f>VLOOKUP(Table1[[#This Row],[SEG KEY LY]],'22Dec24_LY '!$A$2:$M$784,13,FALSE)</f>
        <v>174.86960000000002</v>
      </c>
      <c r="V275" s="29">
        <f>VLOOKUP(Table1[[#This Row],[SEG KEY]],'15Dec24_TY'!$A$1:$M$786,13,FALSE)</f>
        <v>169.83851851851858</v>
      </c>
      <c r="W275" s="29">
        <f>VLOOKUP(Table1[[#This Row],[SEG KEY LY]],'15Dec24_LY'!$A$1:$M$784,13,FALSE)</f>
        <v>170.80689655172415</v>
      </c>
      <c r="X275" s="29">
        <f>VLOOKUP(Table1[[#This Row],[SEG KEY]],'08Dec24_TY'!$A$1:$M$786,13,FALSE)</f>
        <v>173.9006849315069</v>
      </c>
      <c r="Y275" s="29">
        <f>VLOOKUP(Table1[[#This Row],[SEG KEY LY]],'08Dec24_LY'!$A$1:$M$784,13,FALSE)</f>
        <v>165.75605504587159</v>
      </c>
      <c r="Z275" s="29">
        <f>VLOOKUP(Table1[[#This Row],[SEG KEY]],'01Dec24_TY'!$A$1:$M$786,13,FALSE)</f>
        <v>221.16657142857142</v>
      </c>
      <c r="AA275" s="29">
        <f>VLOOKUP(Table1[[#This Row],[SEG KEY LY]],'01Dec24_LY'!$A$1:$M$784,13,FALSE)</f>
        <v>169.84948453608249</v>
      </c>
      <c r="AB275" s="29">
        <f>VLOOKUP(Table1[[#This Row],[SEG KEY]],'24Nov24_TY'!$A$1:$M$786,13,FALSE)</f>
        <v>228.08121212121213</v>
      </c>
      <c r="AC275" s="29">
        <f>VLOOKUP(Table1[[#This Row],[SEG KEY LY]],'24Nov24_LY'!$A$1:$M$784,13,FALSE)</f>
        <v>167.22379310344832</v>
      </c>
      <c r="AD275" s="29">
        <f>VLOOKUP(Table1[[#This Row],[SEG KEY]],'17Nov24_TY'!$A$1:$M$786,13,FALSE)</f>
        <v>231.59161290322581</v>
      </c>
      <c r="AE275" s="29">
        <f>VLOOKUP(Table1[[#This Row],[SEG KEY LY]],'17Nov24_LY'!$A$1:$M$784,13,FALSE)</f>
        <v>170.22987012987016</v>
      </c>
      <c r="AF275" s="29">
        <f>VLOOKUP(Table1[[#This Row],[SEG KEY]],'10Nov24_TY   '!$A$1:$M$786,13,FALSE)</f>
        <v>235.79399999999998</v>
      </c>
      <c r="AG275" s="29">
        <f>VLOOKUP(Table1[[#This Row],[SEG KEY LY]],'10Nov24_LY   '!$A$1:$M$784,13,FALSE)</f>
        <v>170.44227272727269</v>
      </c>
      <c r="AH275" s="29">
        <f>IFERROR(VLOOKUP(Table1[[#This Row],[SEG KEY]],'03Nov24_TY   '!A337:M1122,13,FALSE),0)</f>
        <v>0</v>
      </c>
      <c r="AI275" s="29">
        <f>IFERROR(VLOOKUP(Table1[[#This Row],[SEG KEY LY]],'03Nov24_LY    '!$A$1:$M$784,13,FALSE),0)</f>
        <v>0</v>
      </c>
      <c r="AJ275" s="47">
        <f>VLOOKUP(Table1[[#This Row],[SEG KEY]],'29Dec24_TY  '!$A$1:$M$786,7,FALSE)</f>
        <v>149</v>
      </c>
      <c r="AK275" s="47">
        <f>VLOOKUP(Table1[[#This Row],[SEG KEY LY]],'29Dec24_LY'!$A$1:$M$784,7,FALSE)</f>
        <v>134</v>
      </c>
      <c r="AL275" s="29">
        <f>VLOOKUP(Table1[[#This Row],[SEG KEY]],'22Dec24_TY '!$A$1:$M$786,7,FALSE)</f>
        <v>106</v>
      </c>
      <c r="AM275" s="29">
        <f>VLOOKUP(Table1[[#This Row],[SEG KEY LY]],'22Dec24_LY '!$A$1:$M$486,7,FALSE)</f>
        <v>125</v>
      </c>
      <c r="AN275" s="29">
        <f>VLOOKUP(Table1[[#This Row],[SEG KEY]],'15Dec24_TY'!$A$1:$M$786,7,FALSE)</f>
        <v>81</v>
      </c>
      <c r="AO275" s="29">
        <f>VLOOKUP(Table1[[#This Row],[SEG KEY LY]],'15Dec24_LY'!$A$1:$M$784,7,FALSE)</f>
        <v>116</v>
      </c>
      <c r="AP275" s="29">
        <f>VLOOKUP(Table1[[#This Row],[SEG KEY]],'08Dec24_TY'!$A$1:$M$786,7,FALSE)</f>
        <v>73</v>
      </c>
      <c r="AQ275" s="29">
        <f>VLOOKUP(Table1[[#This Row],[SEG KEY LY]],'08Dec24_LY'!$A$1:$M$784,7,FALSE)</f>
        <v>109</v>
      </c>
      <c r="AR275" s="29">
        <f>VLOOKUP(Table1[[#This Row],[SEG KEY]],'01Dec24_TY'!$A$1:$M$786,7,FALSE)</f>
        <v>35</v>
      </c>
      <c r="AS275" s="29">
        <f>VLOOKUP(Table1[[#This Row],[SEG KEY LY]],'01Dec24_LY'!$A$1:$M$784,7,FALSE)</f>
        <v>97</v>
      </c>
      <c r="AT275" s="29">
        <f>VLOOKUP(Table1[[#This Row],[SEG KEY]],'24Nov24_TY'!$A$1:$M$786,7,FALSE)</f>
        <v>33</v>
      </c>
      <c r="AU275" s="29">
        <f>VLOOKUP(Table1[[#This Row],[SEG KEY LY]],'24Nov24_LY'!$A$1:$M$784,7,FALSE)</f>
        <v>87</v>
      </c>
      <c r="AV275" s="29">
        <f>VLOOKUP(Table1[[#This Row],[SEG KEY]],'17Nov24_TY'!$A$1:$M$786,7,FALSE)</f>
        <v>31</v>
      </c>
      <c r="AW275" s="29">
        <f>VLOOKUP(Table1[[#This Row],[SEG KEY LY]],'17Nov24_LY'!$A$1:$M$784,7,FALSE)</f>
        <v>77</v>
      </c>
      <c r="AX275" s="29">
        <f>VLOOKUP(Table1[[#This Row],[SEG KEY]],'10Nov24_TY   '!$A$1:$K$786,7,FALSE)</f>
        <v>30</v>
      </c>
      <c r="AY275" s="29">
        <f>VLOOKUP(Table1[[#This Row],[SEG KEY LY]],'10Nov24_LY   '!$A$1:$J$784,7,FALSE)</f>
        <v>66</v>
      </c>
      <c r="AZ275" s="29">
        <f>IFERROR(VLOOKUP(Table1[[#This Row],[SEG KEY]],'03Nov24_TY   '!$A$1:$J$786,7,FALSE),0)</f>
        <v>0</v>
      </c>
      <c r="BA275" s="29">
        <f>IFERROR(VLOOKUP(Table1[[#This Row],[SEG KEY LY]],'03Nov24_LY    '!$A$1:$J$784,7,FALSE),0)</f>
        <v>0</v>
      </c>
    </row>
    <row r="276" spans="1:53" x14ac:dyDescent="0.25">
      <c r="A276" s="53" t="str">
        <f>Table1[[#This Row],[FROM_CITY]]&amp;Table1[[#This Row],[TO_CITY]]&amp;Table1[[#This Row],[Month]]</f>
        <v>CMBAUHApr-2025</v>
      </c>
      <c r="B276" s="56" t="str">
        <f>Table1[[#This Row],[FROM_CITY]]&amp;Table1[[#This Row],[TO_CITY]]&amp;Table1[[#This Row],[MonthM_LY]]</f>
        <v>CMBAUHApr-2024</v>
      </c>
      <c r="C276" s="42" t="s">
        <v>204</v>
      </c>
      <c r="D276" s="2">
        <v>2025</v>
      </c>
      <c r="E276" s="2" t="s">
        <v>203</v>
      </c>
      <c r="F276" t="s">
        <v>10</v>
      </c>
      <c r="G276" s="2" t="s">
        <v>9</v>
      </c>
      <c r="H276" t="s">
        <v>11</v>
      </c>
      <c r="I276">
        <v>212</v>
      </c>
      <c r="J276">
        <v>52818.5</v>
      </c>
      <c r="K276" s="29">
        <f>VLOOKUP(Table1[[#This Row],[SEG KEY]],'29Dec24_TY  '!$A$1:$M$786,11,FALSE)</f>
        <v>708928</v>
      </c>
      <c r="L276" s="29">
        <f>VLOOKUP(Table1[[#This Row],[SEG KEY LY]],'29Dec24_LY'!$A$1:$M$784,11,FALSE)</f>
        <v>765776</v>
      </c>
      <c r="M276" s="55">
        <f>VLOOKUP(Table1[[#This Row],[SEG KEY]],'29Dec24_TY  '!$A$1:$M$786,12,FALSE)</f>
        <v>7.4504745192741723E-2</v>
      </c>
      <c r="N276" s="55">
        <f>VLOOKUP(Table1[[#This Row],[SEG KEY LY]],'29Dec24_LY'!$A$1:$M$784,12,FALSE)</f>
        <v>8.7076925889555193E-2</v>
      </c>
      <c r="O276" s="29">
        <f>IFERROR(VLOOKUP(Table1[[#This Row],[SEG KEY LY]],'LY AVG FARE ACT'!$A$1:$G$5000,5,FALSE),0)</f>
        <v>4259</v>
      </c>
      <c r="P276" s="29">
        <f>IFERROR(VLOOKUP(Table1[[#This Row],[SEG KEY LY]],'LY AVG FARE ACT'!$A$1:$F$5000,6,FALSE),0)</f>
        <v>1077505.2893681824</v>
      </c>
      <c r="Q276" s="29">
        <f>IFERROR(VLOOKUP(Table1[[#This Row],[SEG KEY LY]],'LY AVG FARE ACT'!$A$1:$G$5000,7,FALSE),0)</f>
        <v>252.99490241093741</v>
      </c>
      <c r="R276" s="47">
        <f>VLOOKUP(Table1[[#This Row],[SEG KEY]],'29Dec24_TY  '!$A$1:$M$786,13,FALSE)</f>
        <v>249.14386792452831</v>
      </c>
      <c r="S276" s="47">
        <f>VLOOKUP(Table1[[#This Row],[SEG KEY LY]],'29Dec24_LY'!$A$1:$M$784,13,FALSE)</f>
        <v>291.18524017467257</v>
      </c>
      <c r="T276" s="29">
        <f>VLOOKUP(Table1[[#This Row],[SEG KEY]],'22Dec24_TY '!$A$1:$M$786,13,FALSE)</f>
        <v>250.09025380710659</v>
      </c>
      <c r="U276" s="29">
        <f>VLOOKUP(Table1[[#This Row],[SEG KEY LY]],'22Dec24_LY '!$A$2:$M$784,13,FALSE)</f>
        <v>284.99279411764701</v>
      </c>
      <c r="V276" s="29">
        <f>VLOOKUP(Table1[[#This Row],[SEG KEY]],'15Dec24_TY'!$A$1:$M$786,13,FALSE)</f>
        <v>250.69081521739128</v>
      </c>
      <c r="W276" s="29">
        <f>VLOOKUP(Table1[[#This Row],[SEG KEY LY]],'15Dec24_LY'!$A$1:$M$784,13,FALSE)</f>
        <v>288.18036269430041</v>
      </c>
      <c r="X276" s="29">
        <f>VLOOKUP(Table1[[#This Row],[SEG KEY]],'08Dec24_TY'!$A$1:$M$786,13,FALSE)</f>
        <v>262.33575949367088</v>
      </c>
      <c r="Y276" s="29">
        <f>VLOOKUP(Table1[[#This Row],[SEG KEY LY]],'08Dec24_LY'!$A$1:$M$784,13,FALSE)</f>
        <v>291.41258823529409</v>
      </c>
      <c r="Z276" s="29">
        <f>VLOOKUP(Table1[[#This Row],[SEG KEY]],'01Dec24_TY'!$A$1:$M$786,13,FALSE)</f>
        <v>253.53704918032784</v>
      </c>
      <c r="AA276" s="29">
        <f>VLOOKUP(Table1[[#This Row],[SEG KEY LY]],'01Dec24_LY'!$A$1:$M$784,13,FALSE)</f>
        <v>294.09127516778506</v>
      </c>
      <c r="AB276" s="29">
        <f>VLOOKUP(Table1[[#This Row],[SEG KEY]],'24Nov24_TY'!$A$1:$M$786,13,FALSE)</f>
        <v>256.95623931623931</v>
      </c>
      <c r="AC276" s="29">
        <f>VLOOKUP(Table1[[#This Row],[SEG KEY LY]],'24Nov24_LY'!$A$1:$M$784,13,FALSE)</f>
        <v>294.21339130434791</v>
      </c>
      <c r="AD276" s="29">
        <f>VLOOKUP(Table1[[#This Row],[SEG KEY]],'17Nov24_TY'!$A$1:$M$786,13,FALSE)</f>
        <v>268.65961165048543</v>
      </c>
      <c r="AE276" s="29">
        <f>VLOOKUP(Table1[[#This Row],[SEG KEY LY]],'17Nov24_LY'!$A$1:$M$784,13,FALSE)</f>
        <v>289.38291262135925</v>
      </c>
      <c r="AF276" s="29">
        <f>VLOOKUP(Table1[[#This Row],[SEG KEY]],'10Nov24_TY   '!$A$1:$M$786,13,FALSE)</f>
        <v>282.37141304347824</v>
      </c>
      <c r="AG276" s="29">
        <f>VLOOKUP(Table1[[#This Row],[SEG KEY LY]],'10Nov24_LY   '!$A$1:$M$784,13,FALSE)</f>
        <v>297.66250000000002</v>
      </c>
      <c r="AH276" s="29">
        <f>IFERROR(VLOOKUP(Table1[[#This Row],[SEG KEY]],'03Nov24_TY   '!A338:M1123,13,FALSE),0)</f>
        <v>0</v>
      </c>
      <c r="AI276" s="29">
        <f>IFERROR(VLOOKUP(Table1[[#This Row],[SEG KEY LY]],'03Nov24_LY    '!$A$1:$M$784,13,FALSE),0)</f>
        <v>0</v>
      </c>
      <c r="AJ276" s="47">
        <f>VLOOKUP(Table1[[#This Row],[SEG KEY]],'29Dec24_TY  '!$A$1:$M$786,7,FALSE)</f>
        <v>212</v>
      </c>
      <c r="AK276" s="47">
        <f>VLOOKUP(Table1[[#This Row],[SEG KEY LY]],'29Dec24_LY'!$A$1:$M$784,7,FALSE)</f>
        <v>229</v>
      </c>
      <c r="AL276" s="29">
        <f>VLOOKUP(Table1[[#This Row],[SEG KEY]],'22Dec24_TY '!$A$1:$M$786,7,FALSE)</f>
        <v>197</v>
      </c>
      <c r="AM276" s="29">
        <f>VLOOKUP(Table1[[#This Row],[SEG KEY LY]],'22Dec24_LY '!$A$1:$M$486,7,FALSE)</f>
        <v>204</v>
      </c>
      <c r="AN276" s="29">
        <f>VLOOKUP(Table1[[#This Row],[SEG KEY]],'15Dec24_TY'!$A$1:$M$786,7,FALSE)</f>
        <v>184</v>
      </c>
      <c r="AO276" s="29">
        <f>VLOOKUP(Table1[[#This Row],[SEG KEY LY]],'15Dec24_LY'!$A$1:$M$784,7,FALSE)</f>
        <v>193</v>
      </c>
      <c r="AP276" s="29">
        <f>VLOOKUP(Table1[[#This Row],[SEG KEY]],'08Dec24_TY'!$A$1:$M$786,7,FALSE)</f>
        <v>158</v>
      </c>
      <c r="AQ276" s="29">
        <f>VLOOKUP(Table1[[#This Row],[SEG KEY LY]],'08Dec24_LY'!$A$1:$M$784,7,FALSE)</f>
        <v>170</v>
      </c>
      <c r="AR276" s="29">
        <f>VLOOKUP(Table1[[#This Row],[SEG KEY]],'01Dec24_TY'!$A$1:$M$786,7,FALSE)</f>
        <v>122</v>
      </c>
      <c r="AS276" s="29">
        <f>VLOOKUP(Table1[[#This Row],[SEG KEY LY]],'01Dec24_LY'!$A$1:$M$784,7,FALSE)</f>
        <v>149</v>
      </c>
      <c r="AT276" s="29">
        <f>VLOOKUP(Table1[[#This Row],[SEG KEY]],'24Nov24_TY'!$A$1:$M$786,7,FALSE)</f>
        <v>117</v>
      </c>
      <c r="AU276" s="29">
        <f>VLOOKUP(Table1[[#This Row],[SEG KEY LY]],'24Nov24_LY'!$A$1:$M$784,7,FALSE)</f>
        <v>115</v>
      </c>
      <c r="AV276" s="29">
        <f>VLOOKUP(Table1[[#This Row],[SEG KEY]],'17Nov24_TY'!$A$1:$M$786,7,FALSE)</f>
        <v>103</v>
      </c>
      <c r="AW276" s="29">
        <f>VLOOKUP(Table1[[#This Row],[SEG KEY LY]],'17Nov24_LY'!$A$1:$M$784,7,FALSE)</f>
        <v>103</v>
      </c>
      <c r="AX276" s="29">
        <f>VLOOKUP(Table1[[#This Row],[SEG KEY]],'10Nov24_TY   '!$A$1:$K$786,7,FALSE)</f>
        <v>92</v>
      </c>
      <c r="AY276" s="29">
        <f>VLOOKUP(Table1[[#This Row],[SEG KEY LY]],'10Nov24_LY   '!$A$1:$J$784,7,FALSE)</f>
        <v>88</v>
      </c>
      <c r="AZ276" s="29">
        <f>IFERROR(VLOOKUP(Table1[[#This Row],[SEG KEY]],'03Nov24_TY   '!$A$1:$J$786,7,FALSE),0)</f>
        <v>0</v>
      </c>
      <c r="BA276" s="29">
        <f>IFERROR(VLOOKUP(Table1[[#This Row],[SEG KEY LY]],'03Nov24_LY    '!$A$1:$J$784,7,FALSE),0)</f>
        <v>0</v>
      </c>
    </row>
    <row r="277" spans="1:53" x14ac:dyDescent="0.25">
      <c r="A277" s="53" t="str">
        <f>Table1[[#This Row],[FROM_CITY]]&amp;Table1[[#This Row],[TO_CITY]]&amp;Table1[[#This Row],[Month]]</f>
        <v>CMBBKKApr-2025</v>
      </c>
      <c r="B277" s="56" t="str">
        <f>Table1[[#This Row],[FROM_CITY]]&amp;Table1[[#This Row],[TO_CITY]]&amp;Table1[[#This Row],[MonthM_LY]]</f>
        <v>CMBBKKApr-2024</v>
      </c>
      <c r="C277" s="42" t="s">
        <v>204</v>
      </c>
      <c r="D277" s="2">
        <v>2025</v>
      </c>
      <c r="E277" s="2" t="s">
        <v>203</v>
      </c>
      <c r="F277" t="s">
        <v>10</v>
      </c>
      <c r="G277" s="2" t="s">
        <v>12</v>
      </c>
      <c r="H277" t="s">
        <v>13</v>
      </c>
      <c r="I277">
        <v>87</v>
      </c>
      <c r="J277">
        <v>23479.039999999997</v>
      </c>
      <c r="K277" s="29">
        <f>VLOOKUP(Table1[[#This Row],[SEG KEY]],'29Dec24_TY  '!$A$1:$M$786,11,FALSE)</f>
        <v>207495</v>
      </c>
      <c r="L277" s="29">
        <f>VLOOKUP(Table1[[#This Row],[SEG KEY LY]],'29Dec24_LY'!$A$1:$M$784,11,FALSE)</f>
        <v>472230</v>
      </c>
      <c r="M277" s="55">
        <f>VLOOKUP(Table1[[#This Row],[SEG KEY]],'29Dec24_TY  '!$A$1:$M$786,12,FALSE)</f>
        <v>0.11315472661991854</v>
      </c>
      <c r="N277" s="55">
        <f>VLOOKUP(Table1[[#This Row],[SEG KEY LY]],'29Dec24_LY'!$A$1:$M$784,12,FALSE)</f>
        <v>9.1228278593058446E-2</v>
      </c>
      <c r="O277" s="29">
        <f>IFERROR(VLOOKUP(Table1[[#This Row],[SEG KEY LY]],'LY AVG FARE ACT'!$A$1:$G$5000,5,FALSE),0)</f>
        <v>4538</v>
      </c>
      <c r="P277" s="29">
        <f>IFERROR(VLOOKUP(Table1[[#This Row],[SEG KEY LY]],'LY AVG FARE ACT'!$A$1:$F$5000,6,FALSE),0)</f>
        <v>744745.18654299818</v>
      </c>
      <c r="Q277" s="29">
        <f>IFERROR(VLOOKUP(Table1[[#This Row],[SEG KEY LY]],'LY AVG FARE ACT'!$A$1:$G$5000,7,FALSE),0)</f>
        <v>164.11308650132176</v>
      </c>
      <c r="R277" s="47">
        <f>VLOOKUP(Table1[[#This Row],[SEG KEY]],'29Dec24_TY  '!$A$1:$M$786,13,FALSE)</f>
        <v>269.87402298850571</v>
      </c>
      <c r="S277" s="47">
        <f>VLOOKUP(Table1[[#This Row],[SEG KEY LY]],'29Dec24_LY'!$A$1:$M$784,13,FALSE)</f>
        <v>217.57944444444439</v>
      </c>
      <c r="T277" s="29">
        <f>VLOOKUP(Table1[[#This Row],[SEG KEY]],'22Dec24_TY '!$A$1:$M$786,13,FALSE)</f>
        <v>256.06587499999989</v>
      </c>
      <c r="U277" s="29">
        <f>VLOOKUP(Table1[[#This Row],[SEG KEY LY]],'22Dec24_LY '!$A$2:$M$784,13,FALSE)</f>
        <v>225.22947368421046</v>
      </c>
      <c r="V277" s="29">
        <f>VLOOKUP(Table1[[#This Row],[SEG KEY]],'15Dec24_TY'!$A$1:$M$786,13,FALSE)</f>
        <v>256.06587499999995</v>
      </c>
      <c r="W277" s="29">
        <f>VLOOKUP(Table1[[#This Row],[SEG KEY LY]],'15Dec24_LY'!$A$1:$M$784,13,FALSE)</f>
        <v>229.07310559006206</v>
      </c>
      <c r="X277" s="29">
        <f>VLOOKUP(Table1[[#This Row],[SEG KEY]],'08Dec24_TY'!$A$1:$M$786,13,FALSE)</f>
        <v>247.04999999999998</v>
      </c>
      <c r="Y277" s="29">
        <f>VLOOKUP(Table1[[#This Row],[SEG KEY LY]],'08Dec24_LY'!$A$1:$M$784,13,FALSE)</f>
        <v>230.5688235294117</v>
      </c>
      <c r="Z277" s="29">
        <f>VLOOKUP(Table1[[#This Row],[SEG KEY]],'01Dec24_TY'!$A$1:$M$786,13,FALSE)</f>
        <v>247.84863013698626</v>
      </c>
      <c r="AA277" s="29">
        <f>VLOOKUP(Table1[[#This Row],[SEG KEY LY]],'01Dec24_LY'!$A$1:$M$784,13,FALSE)</f>
        <v>232.38028368794323</v>
      </c>
      <c r="AB277" s="29">
        <f>VLOOKUP(Table1[[#This Row],[SEG KEY]],'24Nov24_TY'!$A$1:$M$786,13,FALSE)</f>
        <v>258.61661538461527</v>
      </c>
      <c r="AC277" s="29">
        <f>VLOOKUP(Table1[[#This Row],[SEG KEY LY]],'24Nov24_LY'!$A$1:$M$784,13,FALSE)</f>
        <v>220.34804687499999</v>
      </c>
      <c r="AD277" s="29">
        <f>VLOOKUP(Table1[[#This Row],[SEG KEY]],'17Nov24_TY'!$A$1:$M$786,13,FALSE)</f>
        <v>259.55984126984123</v>
      </c>
      <c r="AE277" s="29">
        <f>VLOOKUP(Table1[[#This Row],[SEG KEY LY]],'17Nov24_LY'!$A$1:$M$784,13,FALSE)</f>
        <v>233.33430000000004</v>
      </c>
      <c r="AF277" s="29">
        <f>VLOOKUP(Table1[[#This Row],[SEG KEY]],'10Nov24_TY   '!$A$1:$M$786,13,FALSE)</f>
        <v>273.65568965517241</v>
      </c>
      <c r="AG277" s="29">
        <f>VLOOKUP(Table1[[#This Row],[SEG KEY LY]],'10Nov24_LY   '!$A$1:$M$784,13,FALSE)</f>
        <v>234.97875000000002</v>
      </c>
      <c r="AH277" s="29">
        <f>IFERROR(VLOOKUP(Table1[[#This Row],[SEG KEY]],'03Nov24_TY   '!A339:M1124,13,FALSE),0)</f>
        <v>0</v>
      </c>
      <c r="AI277" s="29">
        <f>IFERROR(VLOOKUP(Table1[[#This Row],[SEG KEY LY]],'03Nov24_LY    '!$A$1:$M$784,13,FALSE),0)</f>
        <v>0</v>
      </c>
      <c r="AJ277" s="47">
        <f>VLOOKUP(Table1[[#This Row],[SEG KEY]],'29Dec24_TY  '!$A$1:$M$786,7,FALSE)</f>
        <v>87</v>
      </c>
      <c r="AK277" s="47">
        <f>VLOOKUP(Table1[[#This Row],[SEG KEY LY]],'29Dec24_LY'!$A$1:$M$784,7,FALSE)</f>
        <v>198</v>
      </c>
      <c r="AL277" s="29">
        <f>VLOOKUP(Table1[[#This Row],[SEG KEY]],'22Dec24_TY '!$A$1:$M$786,7,FALSE)</f>
        <v>80</v>
      </c>
      <c r="AM277" s="29">
        <f>VLOOKUP(Table1[[#This Row],[SEG KEY LY]],'22Dec24_LY '!$A$1:$M$486,7,FALSE)</f>
        <v>171</v>
      </c>
      <c r="AN277" s="29">
        <f>VLOOKUP(Table1[[#This Row],[SEG KEY]],'15Dec24_TY'!$A$1:$M$786,7,FALSE)</f>
        <v>80</v>
      </c>
      <c r="AO277" s="29">
        <f>VLOOKUP(Table1[[#This Row],[SEG KEY LY]],'15Dec24_LY'!$A$1:$M$784,7,FALSE)</f>
        <v>161</v>
      </c>
      <c r="AP277" s="29">
        <f>VLOOKUP(Table1[[#This Row],[SEG KEY]],'08Dec24_TY'!$A$1:$M$786,7,FALSE)</f>
        <v>77</v>
      </c>
      <c r="AQ277" s="29">
        <f>VLOOKUP(Table1[[#This Row],[SEG KEY LY]],'08Dec24_LY'!$A$1:$M$784,7,FALSE)</f>
        <v>153</v>
      </c>
      <c r="AR277" s="29">
        <f>VLOOKUP(Table1[[#This Row],[SEG KEY]],'01Dec24_TY'!$A$1:$M$786,7,FALSE)</f>
        <v>73</v>
      </c>
      <c r="AS277" s="29">
        <f>VLOOKUP(Table1[[#This Row],[SEG KEY LY]],'01Dec24_LY'!$A$1:$M$784,7,FALSE)</f>
        <v>141</v>
      </c>
      <c r="AT277" s="29">
        <f>VLOOKUP(Table1[[#This Row],[SEG KEY]],'24Nov24_TY'!$A$1:$M$786,7,FALSE)</f>
        <v>65</v>
      </c>
      <c r="AU277" s="29">
        <f>VLOOKUP(Table1[[#This Row],[SEG KEY LY]],'24Nov24_LY'!$A$1:$M$784,7,FALSE)</f>
        <v>128</v>
      </c>
      <c r="AV277" s="29">
        <f>VLOOKUP(Table1[[#This Row],[SEG KEY]],'17Nov24_TY'!$A$1:$M$786,7,FALSE)</f>
        <v>63</v>
      </c>
      <c r="AW277" s="29">
        <f>VLOOKUP(Table1[[#This Row],[SEG KEY LY]],'17Nov24_LY'!$A$1:$M$784,7,FALSE)</f>
        <v>100</v>
      </c>
      <c r="AX277" s="29">
        <f>VLOOKUP(Table1[[#This Row],[SEG KEY]],'10Nov24_TY   '!$A$1:$K$786,7,FALSE)</f>
        <v>58</v>
      </c>
      <c r="AY277" s="29">
        <f>VLOOKUP(Table1[[#This Row],[SEG KEY LY]],'10Nov24_LY   '!$A$1:$J$784,7,FALSE)</f>
        <v>96</v>
      </c>
      <c r="AZ277" s="29">
        <f>IFERROR(VLOOKUP(Table1[[#This Row],[SEG KEY]],'03Nov24_TY   '!$A$1:$J$786,7,FALSE),0)</f>
        <v>0</v>
      </c>
      <c r="BA277" s="29">
        <f>IFERROR(VLOOKUP(Table1[[#This Row],[SEG KEY LY]],'03Nov24_LY    '!$A$1:$J$784,7,FALSE),0)</f>
        <v>0</v>
      </c>
    </row>
    <row r="278" spans="1:53" x14ac:dyDescent="0.25">
      <c r="A278" s="53" t="str">
        <f>Table1[[#This Row],[FROM_CITY]]&amp;Table1[[#This Row],[TO_CITY]]&amp;Table1[[#This Row],[Month]]</f>
        <v>CMBBLRApr-2025</v>
      </c>
      <c r="B278" s="56" t="str">
        <f>Table1[[#This Row],[FROM_CITY]]&amp;Table1[[#This Row],[TO_CITY]]&amp;Table1[[#This Row],[MonthM_LY]]</f>
        <v>CMBBLRApr-2024</v>
      </c>
      <c r="C278" s="42" t="s">
        <v>204</v>
      </c>
      <c r="D278" s="2">
        <v>2025</v>
      </c>
      <c r="E278" s="2" t="s">
        <v>203</v>
      </c>
      <c r="F278" t="s">
        <v>10</v>
      </c>
      <c r="G278" s="2" t="s">
        <v>14</v>
      </c>
      <c r="H278" t="s">
        <v>15</v>
      </c>
      <c r="I278">
        <v>122</v>
      </c>
      <c r="J278">
        <v>9985.61</v>
      </c>
      <c r="K278" s="29">
        <f>VLOOKUP(Table1[[#This Row],[SEG KEY]],'29Dec24_TY  '!$A$1:$M$786,11,FALSE)</f>
        <v>87230</v>
      </c>
      <c r="L278" s="29">
        <f>VLOOKUP(Table1[[#This Row],[SEG KEY LY]],'29Dec24_LY'!$A$1:$M$784,11,FALSE)</f>
        <v>122980</v>
      </c>
      <c r="M278" s="55">
        <f>VLOOKUP(Table1[[#This Row],[SEG KEY]],'29Dec24_TY  '!$A$1:$M$786,12,FALSE)</f>
        <v>0.11447449272039437</v>
      </c>
      <c r="N278" s="55">
        <f>VLOOKUP(Table1[[#This Row],[SEG KEY LY]],'29Dec24_LY'!$A$1:$M$784,12,FALSE)</f>
        <v>0.10040413075296796</v>
      </c>
      <c r="O278" s="29">
        <f>IFERROR(VLOOKUP(Table1[[#This Row],[SEG KEY LY]],'LY AVG FARE ACT'!$A$1:$G$5000,5,FALSE),0)</f>
        <v>3046</v>
      </c>
      <c r="P278" s="29">
        <f>IFERROR(VLOOKUP(Table1[[#This Row],[SEG KEY LY]],'LY AVG FARE ACT'!$A$1:$F$5000,6,FALSE),0)</f>
        <v>303424.402415424</v>
      </c>
      <c r="Q278" s="29">
        <f>IFERROR(VLOOKUP(Table1[[#This Row],[SEG KEY LY]],'LY AVG FARE ACT'!$A$1:$G$5000,7,FALSE),0)</f>
        <v>99.614052007690091</v>
      </c>
      <c r="R278" s="47">
        <f>VLOOKUP(Table1[[#This Row],[SEG KEY]],'29Dec24_TY  '!$A$1:$M$786,13,FALSE)</f>
        <v>81.849262295081971</v>
      </c>
      <c r="S278" s="47">
        <f>VLOOKUP(Table1[[#This Row],[SEG KEY LY]],'29Dec24_LY'!$A$1:$M$784,13,FALSE)</f>
        <v>71.788953488372087</v>
      </c>
      <c r="T278" s="29">
        <f>VLOOKUP(Table1[[#This Row],[SEG KEY]],'22Dec24_TY '!$A$1:$M$786,13,FALSE)</f>
        <v>87.399898989898986</v>
      </c>
      <c r="U278" s="29">
        <f>VLOOKUP(Table1[[#This Row],[SEG KEY LY]],'22Dec24_LY '!$A$2:$M$784,13,FALSE)</f>
        <v>69.623061224489774</v>
      </c>
      <c r="V278" s="29">
        <f>VLOOKUP(Table1[[#This Row],[SEG KEY]],'15Dec24_TY'!$A$1:$M$786,13,FALSE)</f>
        <v>89.086117647058799</v>
      </c>
      <c r="W278" s="29">
        <f>VLOOKUP(Table1[[#This Row],[SEG KEY LY]],'15Dec24_LY'!$A$1:$M$784,13,FALSE)</f>
        <v>67.519015151515148</v>
      </c>
      <c r="X278" s="29">
        <f>VLOOKUP(Table1[[#This Row],[SEG KEY]],'08Dec24_TY'!$A$1:$M$786,13,FALSE)</f>
        <v>77.374393939393926</v>
      </c>
      <c r="Y278" s="29">
        <f>VLOOKUP(Table1[[#This Row],[SEG KEY LY]],'08Dec24_LY'!$A$1:$M$784,13,FALSE)</f>
        <v>67.410900900900913</v>
      </c>
      <c r="Z278" s="29">
        <f>VLOOKUP(Table1[[#This Row],[SEG KEY]],'01Dec24_TY'!$A$1:$M$786,13,FALSE)</f>
        <v>84.305178571428556</v>
      </c>
      <c r="AA278" s="29">
        <f>VLOOKUP(Table1[[#This Row],[SEG KEY LY]],'01Dec24_LY'!$A$1:$M$784,13,FALSE)</f>
        <v>62.255698924731178</v>
      </c>
      <c r="AB278" s="29">
        <f>VLOOKUP(Table1[[#This Row],[SEG KEY]],'24Nov24_TY'!$A$1:$M$786,13,FALSE)</f>
        <v>86.768095238095228</v>
      </c>
      <c r="AC278" s="29">
        <f>VLOOKUP(Table1[[#This Row],[SEG KEY LY]],'24Nov24_LY'!$A$1:$M$784,13,FALSE)</f>
        <v>60.268941176470598</v>
      </c>
      <c r="AD278" s="29">
        <f>VLOOKUP(Table1[[#This Row],[SEG KEY]],'17Nov24_TY'!$A$1:$M$786,13,FALSE)</f>
        <v>84.946764705882345</v>
      </c>
      <c r="AE278" s="29">
        <f>VLOOKUP(Table1[[#This Row],[SEG KEY LY]],'17Nov24_LY'!$A$1:$M$784,13,FALSE)</f>
        <v>57.715211267605618</v>
      </c>
      <c r="AF278" s="29">
        <f>VLOOKUP(Table1[[#This Row],[SEG KEY]],'10Nov24_TY   '!$A$1:$M$786,13,FALSE)</f>
        <v>88.344482758620686</v>
      </c>
      <c r="AG278" s="29">
        <f>VLOOKUP(Table1[[#This Row],[SEG KEY LY]],'10Nov24_LY   '!$A$1:$M$784,13,FALSE)</f>
        <v>57.776999999999987</v>
      </c>
      <c r="AH278" s="29">
        <f>IFERROR(VLOOKUP(Table1[[#This Row],[SEG KEY]],'03Nov24_TY   '!A340:M1125,13,FALSE),0)</f>
        <v>0</v>
      </c>
      <c r="AI278" s="29">
        <f>IFERROR(VLOOKUP(Table1[[#This Row],[SEG KEY LY]],'03Nov24_LY    '!$A$1:$M$784,13,FALSE),0)</f>
        <v>0</v>
      </c>
      <c r="AJ278" s="47">
        <f>VLOOKUP(Table1[[#This Row],[SEG KEY]],'29Dec24_TY  '!$A$1:$M$786,7,FALSE)</f>
        <v>122</v>
      </c>
      <c r="AK278" s="47">
        <f>VLOOKUP(Table1[[#This Row],[SEG KEY LY]],'29Dec24_LY'!$A$1:$M$784,7,FALSE)</f>
        <v>172</v>
      </c>
      <c r="AL278" s="29">
        <f>VLOOKUP(Table1[[#This Row],[SEG KEY]],'22Dec24_TY '!$A$1:$M$786,7,FALSE)</f>
        <v>99</v>
      </c>
      <c r="AM278" s="29">
        <f>VLOOKUP(Table1[[#This Row],[SEG KEY LY]],'22Dec24_LY '!$A$1:$M$486,7,FALSE)</f>
        <v>147</v>
      </c>
      <c r="AN278" s="29">
        <f>VLOOKUP(Table1[[#This Row],[SEG KEY]],'15Dec24_TY'!$A$1:$M$786,7,FALSE)</f>
        <v>85</v>
      </c>
      <c r="AO278" s="29">
        <f>VLOOKUP(Table1[[#This Row],[SEG KEY LY]],'15Dec24_LY'!$A$1:$M$784,7,FALSE)</f>
        <v>132</v>
      </c>
      <c r="AP278" s="29">
        <f>VLOOKUP(Table1[[#This Row],[SEG KEY]],'08Dec24_TY'!$A$1:$M$786,7,FALSE)</f>
        <v>66</v>
      </c>
      <c r="AQ278" s="29">
        <f>VLOOKUP(Table1[[#This Row],[SEG KEY LY]],'08Dec24_LY'!$A$1:$M$784,7,FALSE)</f>
        <v>111</v>
      </c>
      <c r="AR278" s="29">
        <f>VLOOKUP(Table1[[#This Row],[SEG KEY]],'01Dec24_TY'!$A$1:$M$786,7,FALSE)</f>
        <v>56</v>
      </c>
      <c r="AS278" s="29">
        <f>VLOOKUP(Table1[[#This Row],[SEG KEY LY]],'01Dec24_LY'!$A$1:$M$784,7,FALSE)</f>
        <v>93</v>
      </c>
      <c r="AT278" s="29">
        <f>VLOOKUP(Table1[[#This Row],[SEG KEY]],'24Nov24_TY'!$A$1:$M$786,7,FALSE)</f>
        <v>42</v>
      </c>
      <c r="AU278" s="29">
        <f>VLOOKUP(Table1[[#This Row],[SEG KEY LY]],'24Nov24_LY'!$A$1:$M$784,7,FALSE)</f>
        <v>85</v>
      </c>
      <c r="AV278" s="29">
        <f>VLOOKUP(Table1[[#This Row],[SEG KEY]],'17Nov24_TY'!$A$1:$M$786,7,FALSE)</f>
        <v>34</v>
      </c>
      <c r="AW278" s="29">
        <f>VLOOKUP(Table1[[#This Row],[SEG KEY LY]],'17Nov24_LY'!$A$1:$M$784,7,FALSE)</f>
        <v>71</v>
      </c>
      <c r="AX278" s="29">
        <f>VLOOKUP(Table1[[#This Row],[SEG KEY]],'10Nov24_TY   '!$A$1:$K$786,7,FALSE)</f>
        <v>29</v>
      </c>
      <c r="AY278" s="29">
        <f>VLOOKUP(Table1[[#This Row],[SEG KEY LY]],'10Nov24_LY   '!$A$1:$J$784,7,FALSE)</f>
        <v>70</v>
      </c>
      <c r="AZ278" s="29">
        <f>IFERROR(VLOOKUP(Table1[[#This Row],[SEG KEY]],'03Nov24_TY   '!$A$1:$J$786,7,FALSE),0)</f>
        <v>0</v>
      </c>
      <c r="BA278" s="29">
        <f>IFERROR(VLOOKUP(Table1[[#This Row],[SEG KEY LY]],'03Nov24_LY    '!$A$1:$J$784,7,FALSE),0)</f>
        <v>0</v>
      </c>
    </row>
    <row r="279" spans="1:53" x14ac:dyDescent="0.25">
      <c r="A279" s="53" t="str">
        <f>Table1[[#This Row],[FROM_CITY]]&amp;Table1[[#This Row],[TO_CITY]]&amp;Table1[[#This Row],[Month]]</f>
        <v>CMBBOMApr-2025</v>
      </c>
      <c r="B279" s="56" t="str">
        <f>Table1[[#This Row],[FROM_CITY]]&amp;Table1[[#This Row],[TO_CITY]]&amp;Table1[[#This Row],[MonthM_LY]]</f>
        <v>CMBBOMApr-2024</v>
      </c>
      <c r="C279" s="42" t="s">
        <v>204</v>
      </c>
      <c r="D279" s="2">
        <v>2025</v>
      </c>
      <c r="E279" s="2" t="s">
        <v>203</v>
      </c>
      <c r="F279" t="s">
        <v>10</v>
      </c>
      <c r="G279" s="2" t="s">
        <v>16</v>
      </c>
      <c r="H279" t="s">
        <v>15</v>
      </c>
      <c r="I279">
        <v>163</v>
      </c>
      <c r="J279">
        <v>16710.18</v>
      </c>
      <c r="K279" s="29">
        <f>VLOOKUP(Table1[[#This Row],[SEG KEY]],'29Dec24_TY  '!$A$1:$M$786,11,FALSE)</f>
        <v>252487</v>
      </c>
      <c r="L279" s="29">
        <f>VLOOKUP(Table1[[#This Row],[SEG KEY LY]],'29Dec24_LY'!$A$1:$M$784,11,FALSE)</f>
        <v>153351</v>
      </c>
      <c r="M279" s="55">
        <f>VLOOKUP(Table1[[#This Row],[SEG KEY]],'29Dec24_TY  '!$A$1:$M$786,12,FALSE)</f>
        <v>6.6182338100575472E-2</v>
      </c>
      <c r="N279" s="55">
        <f>VLOOKUP(Table1[[#This Row],[SEG KEY LY]],'29Dec24_LY'!$A$1:$M$784,12,FALSE)</f>
        <v>9.5195727448793954E-2</v>
      </c>
      <c r="O279" s="29">
        <f>IFERROR(VLOOKUP(Table1[[#This Row],[SEG KEY LY]],'LY AVG FARE ACT'!$A$1:$G$5000,5,FALSE),0)</f>
        <v>3640</v>
      </c>
      <c r="P279" s="29">
        <f>IFERROR(VLOOKUP(Table1[[#This Row],[SEG KEY LY]],'LY AVG FARE ACT'!$A$1:$F$5000,6,FALSE),0)</f>
        <v>519614.16010105854</v>
      </c>
      <c r="Q279" s="29">
        <f>IFERROR(VLOOKUP(Table1[[#This Row],[SEG KEY LY]],'LY AVG FARE ACT'!$A$1:$G$5000,7,FALSE),0)</f>
        <v>142.75114288490619</v>
      </c>
      <c r="R279" s="47">
        <f>VLOOKUP(Table1[[#This Row],[SEG KEY]],'29Dec24_TY  '!$A$1:$M$786,13,FALSE)</f>
        <v>102.51644171779141</v>
      </c>
      <c r="S279" s="47">
        <f>VLOOKUP(Table1[[#This Row],[SEG KEY LY]],'29Dec24_LY'!$A$1:$M$784,13,FALSE)</f>
        <v>147.45818181818186</v>
      </c>
      <c r="T279" s="29">
        <f>VLOOKUP(Table1[[#This Row],[SEG KEY]],'22Dec24_TY '!$A$1:$M$786,13,FALSE)</f>
        <v>104.55980132450334</v>
      </c>
      <c r="U279" s="29">
        <f>VLOOKUP(Table1[[#This Row],[SEG KEY LY]],'22Dec24_LY '!$A$2:$M$784,13,FALSE)</f>
        <v>143.61022727272726</v>
      </c>
      <c r="V279" s="29">
        <f>VLOOKUP(Table1[[#This Row],[SEG KEY]],'15Dec24_TY'!$A$1:$M$786,13,FALSE)</f>
        <v>101.30023622047246</v>
      </c>
      <c r="W279" s="29">
        <f>VLOOKUP(Table1[[#This Row],[SEG KEY LY]],'15Dec24_LY'!$A$1:$M$784,13,FALSE)</f>
        <v>143.92620689655172</v>
      </c>
      <c r="X279" s="29">
        <f>VLOOKUP(Table1[[#This Row],[SEG KEY]],'08Dec24_TY'!$A$1:$M$786,13,FALSE)</f>
        <v>102.79469565217394</v>
      </c>
      <c r="Y279" s="29">
        <f>VLOOKUP(Table1[[#This Row],[SEG KEY LY]],'08Dec24_LY'!$A$1:$M$784,13,FALSE)</f>
        <v>149.15961038961035</v>
      </c>
      <c r="Z279" s="29">
        <f>VLOOKUP(Table1[[#This Row],[SEG KEY]],'01Dec24_TY'!$A$1:$M$786,13,FALSE)</f>
        <v>101.87247619047622</v>
      </c>
      <c r="AA279" s="29">
        <f>VLOOKUP(Table1[[#This Row],[SEG KEY LY]],'01Dec24_LY'!$A$1:$M$784,13,FALSE)</f>
        <v>150.42029411764702</v>
      </c>
      <c r="AB279" s="29">
        <f>VLOOKUP(Table1[[#This Row],[SEG KEY]],'24Nov24_TY'!$A$1:$M$786,13,FALSE)</f>
        <v>101.57946236559141</v>
      </c>
      <c r="AC279" s="29">
        <f>VLOOKUP(Table1[[#This Row],[SEG KEY LY]],'24Nov24_LY'!$A$1:$M$784,13,FALSE)</f>
        <v>146.28158730158731</v>
      </c>
      <c r="AD279" s="29">
        <f>VLOOKUP(Table1[[#This Row],[SEG KEY]],'17Nov24_TY'!$A$1:$M$786,13,FALSE)</f>
        <v>102.98516853932584</v>
      </c>
      <c r="AE279" s="29">
        <f>VLOOKUP(Table1[[#This Row],[SEG KEY LY]],'17Nov24_LY'!$A$1:$M$784,13,FALSE)</f>
        <v>135.98948275862068</v>
      </c>
      <c r="AF279" s="29">
        <f>VLOOKUP(Table1[[#This Row],[SEG KEY]],'10Nov24_TY   '!$A$1:$M$786,13,FALSE)</f>
        <v>108.42625000000001</v>
      </c>
      <c r="AG279" s="29">
        <f>VLOOKUP(Table1[[#This Row],[SEG KEY LY]],'10Nov24_LY   '!$A$1:$M$784,13,FALSE)</f>
        <v>135.98948275862068</v>
      </c>
      <c r="AH279" s="29">
        <f>IFERROR(VLOOKUP(Table1[[#This Row],[SEG KEY]],'03Nov24_TY   '!A341:M1126,13,FALSE),0)</f>
        <v>0</v>
      </c>
      <c r="AI279" s="29">
        <f>IFERROR(VLOOKUP(Table1[[#This Row],[SEG KEY LY]],'03Nov24_LY    '!$A$1:$M$784,13,FALSE),0)</f>
        <v>0</v>
      </c>
      <c r="AJ279" s="47">
        <f>VLOOKUP(Table1[[#This Row],[SEG KEY]],'29Dec24_TY  '!$A$1:$M$786,7,FALSE)</f>
        <v>163</v>
      </c>
      <c r="AK279" s="47">
        <f>VLOOKUP(Table1[[#This Row],[SEG KEY LY]],'29Dec24_LY'!$A$1:$M$784,7,FALSE)</f>
        <v>99</v>
      </c>
      <c r="AL279" s="29">
        <f>VLOOKUP(Table1[[#This Row],[SEG KEY]],'22Dec24_TY '!$A$1:$M$786,7,FALSE)</f>
        <v>151</v>
      </c>
      <c r="AM279" s="29">
        <f>VLOOKUP(Table1[[#This Row],[SEG KEY LY]],'22Dec24_LY '!$A$1:$M$486,7,FALSE)</f>
        <v>88</v>
      </c>
      <c r="AN279" s="29">
        <f>VLOOKUP(Table1[[#This Row],[SEG KEY]],'15Dec24_TY'!$A$1:$M$786,7,FALSE)</f>
        <v>127</v>
      </c>
      <c r="AO279" s="29">
        <f>VLOOKUP(Table1[[#This Row],[SEG KEY LY]],'15Dec24_LY'!$A$1:$M$784,7,FALSE)</f>
        <v>87</v>
      </c>
      <c r="AP279" s="29">
        <f>VLOOKUP(Table1[[#This Row],[SEG KEY]],'08Dec24_TY'!$A$1:$M$786,7,FALSE)</f>
        <v>115</v>
      </c>
      <c r="AQ279" s="29">
        <f>VLOOKUP(Table1[[#This Row],[SEG KEY LY]],'08Dec24_LY'!$A$1:$M$784,7,FALSE)</f>
        <v>77</v>
      </c>
      <c r="AR279" s="29">
        <f>VLOOKUP(Table1[[#This Row],[SEG KEY]],'01Dec24_TY'!$A$1:$M$786,7,FALSE)</f>
        <v>105</v>
      </c>
      <c r="AS279" s="29">
        <f>VLOOKUP(Table1[[#This Row],[SEG KEY LY]],'01Dec24_LY'!$A$1:$M$784,7,FALSE)</f>
        <v>68</v>
      </c>
      <c r="AT279" s="29">
        <f>VLOOKUP(Table1[[#This Row],[SEG KEY]],'24Nov24_TY'!$A$1:$M$786,7,FALSE)</f>
        <v>93</v>
      </c>
      <c r="AU279" s="29">
        <f>VLOOKUP(Table1[[#This Row],[SEG KEY LY]],'24Nov24_LY'!$A$1:$M$784,7,FALSE)</f>
        <v>63</v>
      </c>
      <c r="AV279" s="29">
        <f>VLOOKUP(Table1[[#This Row],[SEG KEY]],'17Nov24_TY'!$A$1:$M$786,7,FALSE)</f>
        <v>89</v>
      </c>
      <c r="AW279" s="29">
        <f>VLOOKUP(Table1[[#This Row],[SEG KEY LY]],'17Nov24_LY'!$A$1:$M$784,7,FALSE)</f>
        <v>58</v>
      </c>
      <c r="AX279" s="29">
        <f>VLOOKUP(Table1[[#This Row],[SEG KEY]],'10Nov24_TY   '!$A$1:$K$786,7,FALSE)</f>
        <v>80</v>
      </c>
      <c r="AY279" s="29">
        <f>VLOOKUP(Table1[[#This Row],[SEG KEY LY]],'10Nov24_LY   '!$A$1:$J$784,7,FALSE)</f>
        <v>58</v>
      </c>
      <c r="AZ279" s="29">
        <f>IFERROR(VLOOKUP(Table1[[#This Row],[SEG KEY]],'03Nov24_TY   '!$A$1:$J$786,7,FALSE),0)</f>
        <v>0</v>
      </c>
      <c r="BA279" s="29">
        <f>IFERROR(VLOOKUP(Table1[[#This Row],[SEG KEY LY]],'03Nov24_LY    '!$A$1:$J$784,7,FALSE),0)</f>
        <v>0</v>
      </c>
    </row>
    <row r="280" spans="1:53" x14ac:dyDescent="0.25">
      <c r="A280" s="53" t="str">
        <f>Table1[[#This Row],[FROM_CITY]]&amp;Table1[[#This Row],[TO_CITY]]&amp;Table1[[#This Row],[Month]]</f>
        <v>CMBCANApr-2025</v>
      </c>
      <c r="B280" s="56" t="str">
        <f>Table1[[#This Row],[FROM_CITY]]&amp;Table1[[#This Row],[TO_CITY]]&amp;Table1[[#This Row],[MonthM_LY]]</f>
        <v>CMBCANApr-2024</v>
      </c>
      <c r="C280" s="42" t="s">
        <v>204</v>
      </c>
      <c r="D280" s="2">
        <v>2025</v>
      </c>
      <c r="E280" s="2" t="s">
        <v>203</v>
      </c>
      <c r="F280" t="s">
        <v>10</v>
      </c>
      <c r="G280" s="2" t="s">
        <v>17</v>
      </c>
      <c r="H280" t="s">
        <v>13</v>
      </c>
      <c r="I280">
        <v>9</v>
      </c>
      <c r="J280">
        <v>3305.8999999999996</v>
      </c>
      <c r="K280" s="29">
        <f>VLOOKUP(Table1[[#This Row],[SEG KEY]],'29Dec24_TY  '!$A$1:$M$786,11,FALSE)</f>
        <v>35847</v>
      </c>
      <c r="L280" s="29">
        <f>VLOOKUP(Table1[[#This Row],[SEG KEY LY]],'29Dec24_LY'!$A$1:$M$784,11,FALSE)</f>
        <v>3983</v>
      </c>
      <c r="M280" s="55">
        <f>VLOOKUP(Table1[[#This Row],[SEG KEY]],'29Dec24_TY  '!$A$1:$M$786,12,FALSE)</f>
        <v>9.2222501185594316E-2</v>
      </c>
      <c r="N280" s="55">
        <f>VLOOKUP(Table1[[#This Row],[SEG KEY LY]],'29Dec24_LY'!$A$1:$M$784,12,FALSE)</f>
        <v>0.12009289480291238</v>
      </c>
      <c r="O280" s="29">
        <f>IFERROR(VLOOKUP(Table1[[#This Row],[SEG KEY LY]],'LY AVG FARE ACT'!$A$1:$G$5000,5,FALSE),0)</f>
        <v>2370</v>
      </c>
      <c r="P280" s="29">
        <f>IFERROR(VLOOKUP(Table1[[#This Row],[SEG KEY LY]],'LY AVG FARE ACT'!$A$1:$F$5000,6,FALSE),0)</f>
        <v>692786.8459607464</v>
      </c>
      <c r="Q280" s="29">
        <f>IFERROR(VLOOKUP(Table1[[#This Row],[SEG KEY LY]],'LY AVG FARE ACT'!$A$1:$G$5000,7,FALSE),0)</f>
        <v>292.31512487795209</v>
      </c>
      <c r="R280" s="47">
        <f>VLOOKUP(Table1[[#This Row],[SEG KEY]],'29Dec24_TY  '!$A$1:$M$786,13,FALSE)</f>
        <v>367.32222222222219</v>
      </c>
      <c r="S280" s="47">
        <f>VLOOKUP(Table1[[#This Row],[SEG KEY LY]],'29Dec24_LY'!$A$1:$M$784,13,FALSE)</f>
        <v>478.33000000000004</v>
      </c>
      <c r="T280" s="29">
        <f>VLOOKUP(Table1[[#This Row],[SEG KEY]],'22Dec24_TY '!$A$1:$M$786,13,FALSE)</f>
        <v>379.98666666666668</v>
      </c>
      <c r="U280" s="29">
        <f>VLOOKUP(Table1[[#This Row],[SEG KEY LY]],'22Dec24_LY '!$A$2:$M$784,13,FALSE)</f>
        <v>478.33000000000004</v>
      </c>
      <c r="V280" s="29">
        <f>VLOOKUP(Table1[[#This Row],[SEG KEY]],'15Dec24_TY'!$A$1:$M$786,13,FALSE)</f>
        <v>376.1825</v>
      </c>
      <c r="W280" s="29">
        <f>VLOOKUP(Table1[[#This Row],[SEG KEY LY]],'15Dec24_LY'!$A$1:$M$784,13,FALSE)</f>
        <v>478.33000000000004</v>
      </c>
      <c r="X280" s="29">
        <f>VLOOKUP(Table1[[#This Row],[SEG KEY]],'08Dec24_TY'!$A$1:$M$786,13,FALSE)</f>
        <v>423.87666666666672</v>
      </c>
      <c r="Y280" s="29">
        <f>VLOOKUP(Table1[[#This Row],[SEG KEY LY]],'08Dec24_LY'!$A$1:$M$784,13,FALSE)</f>
        <v>478.33000000000004</v>
      </c>
      <c r="Z280" s="29">
        <f>VLOOKUP(Table1[[#This Row],[SEG KEY]],'01Dec24_TY'!$A$1:$M$786,13,FALSE)</f>
        <v>325.95499999999998</v>
      </c>
      <c r="AA280" s="29">
        <f>VLOOKUP(Table1[[#This Row],[SEG KEY LY]],'01Dec24_LY'!$A$1:$M$784,13,FALSE)</f>
        <v>478.33000000000004</v>
      </c>
      <c r="AB280" s="29">
        <f>VLOOKUP(Table1[[#This Row],[SEG KEY]],'24Nov24_TY'!$A$1:$M$786,13,FALSE)</f>
        <v>325.95499999999998</v>
      </c>
      <c r="AC280" s="29">
        <f>VLOOKUP(Table1[[#This Row],[SEG KEY LY]],'24Nov24_LY'!$A$1:$M$784,13,FALSE)</f>
        <v>478.33000000000004</v>
      </c>
      <c r="AD280" s="29">
        <f>VLOOKUP(Table1[[#This Row],[SEG KEY]],'17Nov24_TY'!$A$1:$M$786,13,FALSE)</f>
        <v>365.88</v>
      </c>
      <c r="AE280" s="29">
        <f>VLOOKUP(Table1[[#This Row],[SEG KEY LY]],'17Nov24_LY'!$A$1:$M$784,13,FALSE)</f>
        <v>478.33000000000004</v>
      </c>
      <c r="AF280" s="29">
        <f>VLOOKUP(Table1[[#This Row],[SEG KEY]],'10Nov24_TY   '!$A$1:$M$786,13,FALSE)</f>
        <v>365.88</v>
      </c>
      <c r="AG280" s="29">
        <f>VLOOKUP(Table1[[#This Row],[SEG KEY LY]],'10Nov24_LY   '!$A$1:$M$784,13,FALSE)</f>
        <v>478.33000000000004</v>
      </c>
      <c r="AH280" s="29">
        <f>IFERROR(VLOOKUP(Table1[[#This Row],[SEG KEY]],'03Nov24_TY   '!A342:M1127,13,FALSE),0)</f>
        <v>0</v>
      </c>
      <c r="AI280" s="29">
        <f>IFERROR(VLOOKUP(Table1[[#This Row],[SEG KEY LY]],'03Nov24_LY    '!$A$1:$M$784,13,FALSE),0)</f>
        <v>0</v>
      </c>
      <c r="AJ280" s="47">
        <f>VLOOKUP(Table1[[#This Row],[SEG KEY]],'29Dec24_TY  '!$A$1:$M$786,7,FALSE)</f>
        <v>9</v>
      </c>
      <c r="AK280" s="47">
        <f>VLOOKUP(Table1[[#This Row],[SEG KEY LY]],'29Dec24_LY'!$A$1:$M$784,7,FALSE)</f>
        <v>1</v>
      </c>
      <c r="AL280" s="29">
        <f>VLOOKUP(Table1[[#This Row],[SEG KEY]],'22Dec24_TY '!$A$1:$M$786,7,FALSE)</f>
        <v>6</v>
      </c>
      <c r="AM280" s="29">
        <f>VLOOKUP(Table1[[#This Row],[SEG KEY LY]],'22Dec24_LY '!$A$1:$M$486,7,FALSE)</f>
        <v>1</v>
      </c>
      <c r="AN280" s="29">
        <f>VLOOKUP(Table1[[#This Row],[SEG KEY]],'15Dec24_TY'!$A$1:$M$786,7,FALSE)</f>
        <v>4</v>
      </c>
      <c r="AO280" s="29">
        <f>VLOOKUP(Table1[[#This Row],[SEG KEY LY]],'15Dec24_LY'!$A$1:$M$784,7,FALSE)</f>
        <v>1</v>
      </c>
      <c r="AP280" s="29">
        <f>VLOOKUP(Table1[[#This Row],[SEG KEY]],'08Dec24_TY'!$A$1:$M$786,7,FALSE)</f>
        <v>3</v>
      </c>
      <c r="AQ280" s="29">
        <f>VLOOKUP(Table1[[#This Row],[SEG KEY LY]],'08Dec24_LY'!$A$1:$M$784,7,FALSE)</f>
        <v>1</v>
      </c>
      <c r="AR280" s="29">
        <f>VLOOKUP(Table1[[#This Row],[SEG KEY]],'01Dec24_TY'!$A$1:$M$786,7,FALSE)</f>
        <v>2</v>
      </c>
      <c r="AS280" s="29">
        <f>VLOOKUP(Table1[[#This Row],[SEG KEY LY]],'01Dec24_LY'!$A$1:$M$784,7,FALSE)</f>
        <v>1</v>
      </c>
      <c r="AT280" s="29">
        <f>VLOOKUP(Table1[[#This Row],[SEG KEY]],'24Nov24_TY'!$A$1:$M$786,7,FALSE)</f>
        <v>2</v>
      </c>
      <c r="AU280" s="29">
        <f>VLOOKUP(Table1[[#This Row],[SEG KEY LY]],'24Nov24_LY'!$A$1:$M$784,7,FALSE)</f>
        <v>1</v>
      </c>
      <c r="AV280" s="29">
        <f>VLOOKUP(Table1[[#This Row],[SEG KEY]],'17Nov24_TY'!$A$1:$M$786,7,FALSE)</f>
        <v>1</v>
      </c>
      <c r="AW280" s="29">
        <f>VLOOKUP(Table1[[#This Row],[SEG KEY LY]],'17Nov24_LY'!$A$1:$M$784,7,FALSE)</f>
        <v>1</v>
      </c>
      <c r="AX280" s="29">
        <f>VLOOKUP(Table1[[#This Row],[SEG KEY]],'10Nov24_TY   '!$A$1:$K$786,7,FALSE)</f>
        <v>1</v>
      </c>
      <c r="AY280" s="29">
        <f>VLOOKUP(Table1[[#This Row],[SEG KEY LY]],'10Nov24_LY   '!$A$1:$J$784,7,FALSE)</f>
        <v>1</v>
      </c>
      <c r="AZ280" s="29">
        <f>IFERROR(VLOOKUP(Table1[[#This Row],[SEG KEY]],'03Nov24_TY   '!$A$1:$J$786,7,FALSE),0)</f>
        <v>0</v>
      </c>
      <c r="BA280" s="29">
        <f>IFERROR(VLOOKUP(Table1[[#This Row],[SEG KEY LY]],'03Nov24_LY    '!$A$1:$J$784,7,FALSE),0)</f>
        <v>0</v>
      </c>
    </row>
    <row r="281" spans="1:53" x14ac:dyDescent="0.25">
      <c r="A281" s="53" t="str">
        <f>Table1[[#This Row],[FROM_CITY]]&amp;Table1[[#This Row],[TO_CITY]]&amp;Table1[[#This Row],[Month]]</f>
        <v>CMBCDGApr-2025</v>
      </c>
      <c r="B281" s="56" t="str">
        <f>Table1[[#This Row],[FROM_CITY]]&amp;Table1[[#This Row],[TO_CITY]]&amp;Table1[[#This Row],[MonthM_LY]]</f>
        <v>CMBCDGApr-2024</v>
      </c>
      <c r="C281" s="42" t="s">
        <v>204</v>
      </c>
      <c r="D281" s="2">
        <v>2025</v>
      </c>
      <c r="E281" s="2" t="s">
        <v>203</v>
      </c>
      <c r="F281" t="s">
        <v>10</v>
      </c>
      <c r="G281" s="2" t="s">
        <v>18</v>
      </c>
      <c r="H281" t="s">
        <v>19</v>
      </c>
      <c r="I281">
        <v>591</v>
      </c>
      <c r="J281">
        <v>290307.91000000009</v>
      </c>
      <c r="K281" s="29">
        <f>VLOOKUP(Table1[[#This Row],[SEG KEY]],'29Dec24_TY  '!$A$1:$M$786,11,FALSE)</f>
        <v>5028819</v>
      </c>
      <c r="L281" s="29">
        <f>VLOOKUP(Table1[[#This Row],[SEG KEY LY]],'29Dec24_LY'!$A$1:$M$784,11,FALSE)</f>
        <v>7215632</v>
      </c>
      <c r="M281" s="55">
        <f>VLOOKUP(Table1[[#This Row],[SEG KEY]],'29Dec24_TY  '!$A$1:$M$786,12,FALSE)</f>
        <v>5.7728844486150739E-2</v>
      </c>
      <c r="N281" s="55">
        <f>VLOOKUP(Table1[[#This Row],[SEG KEY LY]],'29Dec24_LY'!$A$1:$M$784,12,FALSE)</f>
        <v>4.7086450639389592E-2</v>
      </c>
      <c r="O281" s="29">
        <f>IFERROR(VLOOKUP(Table1[[#This Row],[SEG KEY LY]],'LY AVG FARE ACT'!$A$1:$G$5000,5,FALSE),0)</f>
        <v>2545</v>
      </c>
      <c r="P281" s="29">
        <f>IFERROR(VLOOKUP(Table1[[#This Row],[SEG KEY LY]],'LY AVG FARE ACT'!$A$1:$F$5000,6,FALSE),0)</f>
        <v>1230221.3359662348</v>
      </c>
      <c r="Q281" s="29">
        <f>IFERROR(VLOOKUP(Table1[[#This Row],[SEG KEY LY]],'LY AVG FARE ACT'!$A$1:$G$5000,7,FALSE),0)</f>
        <v>483.38755833643802</v>
      </c>
      <c r="R281" s="47">
        <f>VLOOKUP(Table1[[#This Row],[SEG KEY]],'29Dec24_TY  '!$A$1:$M$786,13,FALSE)</f>
        <v>491.21473773265666</v>
      </c>
      <c r="S281" s="47">
        <f>VLOOKUP(Table1[[#This Row],[SEG KEY LY]],'29Dec24_LY'!$A$1:$M$784,13,FALSE)</f>
        <v>400.65860849056605</v>
      </c>
      <c r="T281" s="29">
        <f>VLOOKUP(Table1[[#This Row],[SEG KEY]],'22Dec24_TY '!$A$1:$M$786,13,FALSE)</f>
        <v>487.00196007259552</v>
      </c>
      <c r="U281" s="29">
        <f>VLOOKUP(Table1[[#This Row],[SEG KEY LY]],'22Dec24_LY '!$A$2:$M$784,13,FALSE)</f>
        <v>390.31499388004903</v>
      </c>
      <c r="V281" s="29">
        <f>VLOOKUP(Table1[[#This Row],[SEG KEY]],'15Dec24_TY'!$A$1:$M$786,13,FALSE)</f>
        <v>490.96048096192391</v>
      </c>
      <c r="W281" s="29">
        <f>VLOOKUP(Table1[[#This Row],[SEG KEY LY]],'15Dec24_LY'!$A$1:$M$784,13,FALSE)</f>
        <v>380.04972222222227</v>
      </c>
      <c r="X281" s="29">
        <f>VLOOKUP(Table1[[#This Row],[SEG KEY]],'08Dec24_TY'!$A$1:$M$786,13,FALSE)</f>
        <v>506.54410501193331</v>
      </c>
      <c r="Y281" s="29">
        <f>VLOOKUP(Table1[[#This Row],[SEG KEY LY]],'08Dec24_LY'!$A$1:$M$784,13,FALSE)</f>
        <v>373.19366096866088</v>
      </c>
      <c r="Z281" s="29">
        <f>VLOOKUP(Table1[[#This Row],[SEG KEY]],'01Dec24_TY'!$A$1:$M$786,13,FALSE)</f>
        <v>497.63035087719317</v>
      </c>
      <c r="AA281" s="29">
        <f>VLOOKUP(Table1[[#This Row],[SEG KEY LY]],'01Dec24_LY'!$A$1:$M$784,13,FALSE)</f>
        <v>371.15646496815282</v>
      </c>
      <c r="AB281" s="29">
        <f>VLOOKUP(Table1[[#This Row],[SEG KEY]],'24Nov24_TY'!$A$1:$M$786,13,FALSE)</f>
        <v>497.2736103151862</v>
      </c>
      <c r="AC281" s="29">
        <f>VLOOKUP(Table1[[#This Row],[SEG KEY LY]],'24Nov24_LY'!$A$1:$M$784,13,FALSE)</f>
        <v>371.13094812164576</v>
      </c>
      <c r="AD281" s="29">
        <f>VLOOKUP(Table1[[#This Row],[SEG KEY]],'17Nov24_TY'!$A$1:$M$786,13,FALSE)</f>
        <v>501.10045751633982</v>
      </c>
      <c r="AE281" s="29">
        <f>VLOOKUP(Table1[[#This Row],[SEG KEY LY]],'17Nov24_LY'!$A$1:$M$784,13,FALSE)</f>
        <v>371.61500000000007</v>
      </c>
      <c r="AF281" s="29">
        <f>VLOOKUP(Table1[[#This Row],[SEG KEY]],'10Nov24_TY   '!$A$1:$M$786,13,FALSE)</f>
        <v>506.94649819494595</v>
      </c>
      <c r="AG281" s="29">
        <f>VLOOKUP(Table1[[#This Row],[SEG KEY LY]],'10Nov24_LY   '!$A$1:$M$784,13,FALSE)</f>
        <v>375.18496855345916</v>
      </c>
      <c r="AH281" s="29">
        <f>IFERROR(VLOOKUP(Table1[[#This Row],[SEG KEY]],'03Nov24_TY   '!A343:M1128,13,FALSE),0)</f>
        <v>0</v>
      </c>
      <c r="AI281" s="29">
        <f>IFERROR(VLOOKUP(Table1[[#This Row],[SEG KEY LY]],'03Nov24_LY    '!$A$1:$M$784,13,FALSE),0)</f>
        <v>0</v>
      </c>
      <c r="AJ281" s="47">
        <f>VLOOKUP(Table1[[#This Row],[SEG KEY]],'29Dec24_TY  '!$A$1:$M$786,7,FALSE)</f>
        <v>591</v>
      </c>
      <c r="AK281" s="47">
        <f>VLOOKUP(Table1[[#This Row],[SEG KEY LY]],'29Dec24_LY'!$A$1:$M$784,7,FALSE)</f>
        <v>848</v>
      </c>
      <c r="AL281" s="29">
        <f>VLOOKUP(Table1[[#This Row],[SEG KEY]],'22Dec24_TY '!$A$1:$M$786,7,FALSE)</f>
        <v>551</v>
      </c>
      <c r="AM281" s="29">
        <f>VLOOKUP(Table1[[#This Row],[SEG KEY LY]],'22Dec24_LY '!$A$1:$M$486,7,FALSE)</f>
        <v>817</v>
      </c>
      <c r="AN281" s="29">
        <f>VLOOKUP(Table1[[#This Row],[SEG KEY]],'15Dec24_TY'!$A$1:$M$786,7,FALSE)</f>
        <v>499</v>
      </c>
      <c r="AO281" s="29">
        <f>VLOOKUP(Table1[[#This Row],[SEG KEY LY]],'15Dec24_LY'!$A$1:$M$784,7,FALSE)</f>
        <v>756</v>
      </c>
      <c r="AP281" s="29">
        <f>VLOOKUP(Table1[[#This Row],[SEG KEY]],'08Dec24_TY'!$A$1:$M$786,7,FALSE)</f>
        <v>419</v>
      </c>
      <c r="AQ281" s="29">
        <f>VLOOKUP(Table1[[#This Row],[SEG KEY LY]],'08Dec24_LY'!$A$1:$M$784,7,FALSE)</f>
        <v>702</v>
      </c>
      <c r="AR281" s="29">
        <f>VLOOKUP(Table1[[#This Row],[SEG KEY]],'01Dec24_TY'!$A$1:$M$786,7,FALSE)</f>
        <v>399</v>
      </c>
      <c r="AS281" s="29">
        <f>VLOOKUP(Table1[[#This Row],[SEG KEY LY]],'01Dec24_LY'!$A$1:$M$784,7,FALSE)</f>
        <v>628</v>
      </c>
      <c r="AT281" s="29">
        <f>VLOOKUP(Table1[[#This Row],[SEG KEY]],'24Nov24_TY'!$A$1:$M$786,7,FALSE)</f>
        <v>349</v>
      </c>
      <c r="AU281" s="29">
        <f>VLOOKUP(Table1[[#This Row],[SEG KEY LY]],'24Nov24_LY'!$A$1:$M$784,7,FALSE)</f>
        <v>559</v>
      </c>
      <c r="AV281" s="29">
        <f>VLOOKUP(Table1[[#This Row],[SEG KEY]],'17Nov24_TY'!$A$1:$M$786,7,FALSE)</f>
        <v>306</v>
      </c>
      <c r="AW281" s="29">
        <f>VLOOKUP(Table1[[#This Row],[SEG KEY LY]],'17Nov24_LY'!$A$1:$M$784,7,FALSE)</f>
        <v>516</v>
      </c>
      <c r="AX281" s="29">
        <f>VLOOKUP(Table1[[#This Row],[SEG KEY]],'10Nov24_TY   '!$A$1:$K$786,7,FALSE)</f>
        <v>277</v>
      </c>
      <c r="AY281" s="29">
        <f>VLOOKUP(Table1[[#This Row],[SEG KEY LY]],'10Nov24_LY   '!$A$1:$J$784,7,FALSE)</f>
        <v>477</v>
      </c>
      <c r="AZ281" s="29">
        <f>IFERROR(VLOOKUP(Table1[[#This Row],[SEG KEY]],'03Nov24_TY   '!$A$1:$J$786,7,FALSE),0)</f>
        <v>0</v>
      </c>
      <c r="BA281" s="29">
        <f>IFERROR(VLOOKUP(Table1[[#This Row],[SEG KEY LY]],'03Nov24_LY    '!$A$1:$J$784,7,FALSE),0)</f>
        <v>0</v>
      </c>
    </row>
    <row r="282" spans="1:53" x14ac:dyDescent="0.25">
      <c r="A282" s="53" t="str">
        <f>Table1[[#This Row],[FROM_CITY]]&amp;Table1[[#This Row],[TO_CITY]]&amp;Table1[[#This Row],[Month]]</f>
        <v>CMBCGKApr-2025</v>
      </c>
      <c r="B282" s="56" t="str">
        <f>Table1[[#This Row],[FROM_CITY]]&amp;Table1[[#This Row],[TO_CITY]]&amp;Table1[[#This Row],[MonthM_LY]]</f>
        <v>CMBCGKApr-2024</v>
      </c>
      <c r="C282" s="42" t="s">
        <v>204</v>
      </c>
      <c r="D282" s="2">
        <v>2025</v>
      </c>
      <c r="E282" s="2" t="s">
        <v>203</v>
      </c>
      <c r="F282" t="s">
        <v>10</v>
      </c>
      <c r="G282" s="2" t="s">
        <v>20</v>
      </c>
      <c r="H282" t="s">
        <v>13</v>
      </c>
      <c r="I282">
        <v>92</v>
      </c>
      <c r="J282">
        <v>16138.249999999998</v>
      </c>
      <c r="K282" s="29">
        <f>VLOOKUP(Table1[[#This Row],[SEG KEY]],'29Dec24_TY  '!$A$1:$M$786,11,FALSE)</f>
        <v>305256</v>
      </c>
      <c r="L282" s="29">
        <f>VLOOKUP(Table1[[#This Row],[SEG KEY LY]],'29Dec24_LY'!$A$1:$M$784,11,FALSE)</f>
        <v>371616</v>
      </c>
      <c r="M282" s="55">
        <f>VLOOKUP(Table1[[#This Row],[SEG KEY]],'29Dec24_TY  '!$A$1:$M$786,12,FALSE)</f>
        <v>5.2867920696071491E-2</v>
      </c>
      <c r="N282" s="55">
        <f>VLOOKUP(Table1[[#This Row],[SEG KEY LY]],'29Dec24_LY'!$A$1:$M$784,12,FALSE)</f>
        <v>4.9488854085938179E-2</v>
      </c>
      <c r="O282" s="29">
        <f>IFERROR(VLOOKUP(Table1[[#This Row],[SEG KEY LY]],'LY AVG FARE ACT'!$A$1:$G$5000,5,FALSE),0)</f>
        <v>3543</v>
      </c>
      <c r="P282" s="29">
        <f>IFERROR(VLOOKUP(Table1[[#This Row],[SEG KEY LY]],'LY AVG FARE ACT'!$A$1:$F$5000,6,FALSE),0)</f>
        <v>635831.77607974212</v>
      </c>
      <c r="Q282" s="29">
        <f>IFERROR(VLOOKUP(Table1[[#This Row],[SEG KEY LY]],'LY AVG FARE ACT'!$A$1:$G$5000,7,FALSE),0)</f>
        <v>179.46141012693823</v>
      </c>
      <c r="R282" s="47">
        <f>VLOOKUP(Table1[[#This Row],[SEG KEY]],'29Dec24_TY  '!$A$1:$M$786,13,FALSE)</f>
        <v>175.41576086956519</v>
      </c>
      <c r="S282" s="47">
        <f>VLOOKUP(Table1[[#This Row],[SEG KEY LY]],'29Dec24_LY'!$A$1:$M$784,13,FALSE)</f>
        <v>164.20401785714287</v>
      </c>
      <c r="T282" s="29">
        <f>VLOOKUP(Table1[[#This Row],[SEG KEY]],'22Dec24_TY '!$A$1:$M$786,13,FALSE)</f>
        <v>195.7405714285714</v>
      </c>
      <c r="U282" s="29">
        <f>VLOOKUP(Table1[[#This Row],[SEG KEY LY]],'22Dec24_LY '!$A$2:$M$784,13,FALSE)</f>
        <v>163.62971153846152</v>
      </c>
      <c r="V282" s="29">
        <f>VLOOKUP(Table1[[#This Row],[SEG KEY]],'15Dec24_TY'!$A$1:$M$786,13,FALSE)</f>
        <v>197.20222222222222</v>
      </c>
      <c r="W282" s="29">
        <f>VLOOKUP(Table1[[#This Row],[SEG KEY LY]],'15Dec24_LY'!$A$1:$M$784,13,FALSE)</f>
        <v>155.53595959595958</v>
      </c>
      <c r="X282" s="29">
        <f>VLOOKUP(Table1[[#This Row],[SEG KEY]],'08Dec24_TY'!$A$1:$M$786,13,FALSE)</f>
        <v>198.51245901639342</v>
      </c>
      <c r="Y282" s="29">
        <f>VLOOKUP(Table1[[#This Row],[SEG KEY LY]],'08Dec24_LY'!$A$1:$M$784,13,FALSE)</f>
        <v>149.6429885057471</v>
      </c>
      <c r="Z282" s="29">
        <f>VLOOKUP(Table1[[#This Row],[SEG KEY]],'01Dec24_TY'!$A$1:$M$786,13,FALSE)</f>
        <v>201.4060344827586</v>
      </c>
      <c r="AA282" s="29">
        <f>VLOOKUP(Table1[[#This Row],[SEG KEY LY]],'01Dec24_LY'!$A$1:$M$784,13,FALSE)</f>
        <v>151.1633333333333</v>
      </c>
      <c r="AB282" s="29">
        <f>VLOOKUP(Table1[[#This Row],[SEG KEY]],'24Nov24_TY'!$A$1:$M$786,13,FALSE)</f>
        <v>213.95088888888887</v>
      </c>
      <c r="AC282" s="29">
        <f>VLOOKUP(Table1[[#This Row],[SEG KEY LY]],'24Nov24_LY'!$A$1:$M$784,13,FALSE)</f>
        <v>151.43030303030301</v>
      </c>
      <c r="AD282" s="29">
        <f>VLOOKUP(Table1[[#This Row],[SEG KEY]],'17Nov24_TY'!$A$1:$M$786,13,FALSE)</f>
        <v>215.48795454545453</v>
      </c>
      <c r="AE282" s="29">
        <f>VLOOKUP(Table1[[#This Row],[SEG KEY LY]],'17Nov24_LY'!$A$1:$M$784,13,FALSE)</f>
        <v>153.9483673469388</v>
      </c>
      <c r="AF282" s="29">
        <f>VLOOKUP(Table1[[#This Row],[SEG KEY]],'10Nov24_TY   '!$A$1:$M$786,13,FALSE)</f>
        <v>204.97071428571425</v>
      </c>
      <c r="AG282" s="29">
        <f>VLOOKUP(Table1[[#This Row],[SEG KEY LY]],'10Nov24_LY   '!$A$1:$M$784,13,FALSE)</f>
        <v>155.02128205128204</v>
      </c>
      <c r="AH282" s="29">
        <f>IFERROR(VLOOKUP(Table1[[#This Row],[SEG KEY]],'03Nov24_TY   '!A344:M1129,13,FALSE),0)</f>
        <v>0</v>
      </c>
      <c r="AI282" s="29">
        <f>IFERROR(VLOOKUP(Table1[[#This Row],[SEG KEY LY]],'03Nov24_LY    '!$A$1:$M$784,13,FALSE),0)</f>
        <v>0</v>
      </c>
      <c r="AJ282" s="47">
        <f>VLOOKUP(Table1[[#This Row],[SEG KEY]],'29Dec24_TY  '!$A$1:$M$786,7,FALSE)</f>
        <v>92</v>
      </c>
      <c r="AK282" s="47">
        <f>VLOOKUP(Table1[[#This Row],[SEG KEY LY]],'29Dec24_LY'!$A$1:$M$784,7,FALSE)</f>
        <v>112</v>
      </c>
      <c r="AL282" s="29">
        <f>VLOOKUP(Table1[[#This Row],[SEG KEY]],'22Dec24_TY '!$A$1:$M$786,7,FALSE)</f>
        <v>70</v>
      </c>
      <c r="AM282" s="29">
        <f>VLOOKUP(Table1[[#This Row],[SEG KEY LY]],'22Dec24_LY '!$A$1:$M$486,7,FALSE)</f>
        <v>104</v>
      </c>
      <c r="AN282" s="29">
        <f>VLOOKUP(Table1[[#This Row],[SEG KEY]],'15Dec24_TY'!$A$1:$M$786,7,FALSE)</f>
        <v>63</v>
      </c>
      <c r="AO282" s="29">
        <f>VLOOKUP(Table1[[#This Row],[SEG KEY LY]],'15Dec24_LY'!$A$1:$M$784,7,FALSE)</f>
        <v>99</v>
      </c>
      <c r="AP282" s="29">
        <f>VLOOKUP(Table1[[#This Row],[SEG KEY]],'08Dec24_TY'!$A$1:$M$786,7,FALSE)</f>
        <v>61</v>
      </c>
      <c r="AQ282" s="29">
        <f>VLOOKUP(Table1[[#This Row],[SEG KEY LY]],'08Dec24_LY'!$A$1:$M$784,7,FALSE)</f>
        <v>87</v>
      </c>
      <c r="AR282" s="29">
        <f>VLOOKUP(Table1[[#This Row],[SEG KEY]],'01Dec24_TY'!$A$1:$M$786,7,FALSE)</f>
        <v>58</v>
      </c>
      <c r="AS282" s="29">
        <f>VLOOKUP(Table1[[#This Row],[SEG KEY LY]],'01Dec24_LY'!$A$1:$M$784,7,FALSE)</f>
        <v>72</v>
      </c>
      <c r="AT282" s="29">
        <f>VLOOKUP(Table1[[#This Row],[SEG KEY]],'24Nov24_TY'!$A$1:$M$786,7,FALSE)</f>
        <v>45</v>
      </c>
      <c r="AU282" s="29">
        <f>VLOOKUP(Table1[[#This Row],[SEG KEY LY]],'24Nov24_LY'!$A$1:$M$784,7,FALSE)</f>
        <v>66</v>
      </c>
      <c r="AV282" s="29">
        <f>VLOOKUP(Table1[[#This Row],[SEG KEY]],'17Nov24_TY'!$A$1:$M$786,7,FALSE)</f>
        <v>44</v>
      </c>
      <c r="AW282" s="29">
        <f>VLOOKUP(Table1[[#This Row],[SEG KEY LY]],'17Nov24_LY'!$A$1:$M$784,7,FALSE)</f>
        <v>49</v>
      </c>
      <c r="AX282" s="29">
        <f>VLOOKUP(Table1[[#This Row],[SEG KEY]],'10Nov24_TY   '!$A$1:$K$786,7,FALSE)</f>
        <v>42</v>
      </c>
      <c r="AY282" s="29">
        <f>VLOOKUP(Table1[[#This Row],[SEG KEY LY]],'10Nov24_LY   '!$A$1:$J$784,7,FALSE)</f>
        <v>39</v>
      </c>
      <c r="AZ282" s="29">
        <f>IFERROR(VLOOKUP(Table1[[#This Row],[SEG KEY]],'03Nov24_TY   '!$A$1:$J$786,7,FALSE),0)</f>
        <v>0</v>
      </c>
      <c r="BA282" s="29">
        <f>IFERROR(VLOOKUP(Table1[[#This Row],[SEG KEY LY]],'03Nov24_LY    '!$A$1:$J$784,7,FALSE),0)</f>
        <v>0</v>
      </c>
    </row>
    <row r="283" spans="1:53" x14ac:dyDescent="0.25">
      <c r="A283" s="53" t="str">
        <f>Table1[[#This Row],[FROM_CITY]]&amp;Table1[[#This Row],[TO_CITY]]&amp;Table1[[#This Row],[Month]]</f>
        <v>CMBCOKApr-2025</v>
      </c>
      <c r="B283" s="56" t="str">
        <f>Table1[[#This Row],[FROM_CITY]]&amp;Table1[[#This Row],[TO_CITY]]&amp;Table1[[#This Row],[MonthM_LY]]</f>
        <v>CMBCOKApr-2024</v>
      </c>
      <c r="C283" s="42" t="s">
        <v>204</v>
      </c>
      <c r="D283" s="2">
        <v>2025</v>
      </c>
      <c r="E283" s="2" t="s">
        <v>203</v>
      </c>
      <c r="F283" t="s">
        <v>10</v>
      </c>
      <c r="G283" s="2" t="s">
        <v>21</v>
      </c>
      <c r="H283" t="s">
        <v>15</v>
      </c>
      <c r="I283">
        <v>71</v>
      </c>
      <c r="J283">
        <v>6395.8300000000017</v>
      </c>
      <c r="K283" s="29">
        <f>VLOOKUP(Table1[[#This Row],[SEG KEY]],'29Dec24_TY  '!$A$1:$M$786,11,FALSE)</f>
        <v>36707</v>
      </c>
      <c r="L283" s="29">
        <f>VLOOKUP(Table1[[#This Row],[SEG KEY LY]],'29Dec24_LY'!$A$1:$M$784,11,FALSE)</f>
        <v>22231</v>
      </c>
      <c r="M283" s="55">
        <f>VLOOKUP(Table1[[#This Row],[SEG KEY]],'29Dec24_TY  '!$A$1:$M$786,12,FALSE)</f>
        <v>0.17424006320320379</v>
      </c>
      <c r="N283" s="55">
        <f>VLOOKUP(Table1[[#This Row],[SEG KEY LY]],'29Dec24_LY'!$A$1:$M$784,12,FALSE)</f>
        <v>0.14535468489946471</v>
      </c>
      <c r="O283" s="29">
        <f>IFERROR(VLOOKUP(Table1[[#This Row],[SEG KEY LY]],'LY AVG FARE ACT'!$A$1:$G$5000,5,FALSE),0)</f>
        <v>3504</v>
      </c>
      <c r="P283" s="29">
        <f>IFERROR(VLOOKUP(Table1[[#This Row],[SEG KEY LY]],'LY AVG FARE ACT'!$A$1:$F$5000,6,FALSE),0)</f>
        <v>202708.60087620598</v>
      </c>
      <c r="Q283" s="29">
        <f>IFERROR(VLOOKUP(Table1[[#This Row],[SEG KEY LY]],'LY AVG FARE ACT'!$A$1:$G$5000,7,FALSE),0)</f>
        <v>57.85062810394006</v>
      </c>
      <c r="R283" s="47">
        <f>VLOOKUP(Table1[[#This Row],[SEG KEY]],'29Dec24_TY  '!$A$1:$M$786,13,FALSE)</f>
        <v>90.082112676056369</v>
      </c>
      <c r="S283" s="47">
        <f>VLOOKUP(Table1[[#This Row],[SEG KEY LY]],'29Dec24_LY'!$A$1:$M$784,13,FALSE)</f>
        <v>75.148372093023241</v>
      </c>
      <c r="T283" s="29">
        <f>VLOOKUP(Table1[[#This Row],[SEG KEY]],'22Dec24_TY '!$A$1:$M$786,13,FALSE)</f>
        <v>92.041594202898565</v>
      </c>
      <c r="U283" s="29">
        <f>VLOOKUP(Table1[[#This Row],[SEG KEY LY]],'22Dec24_LY '!$A$2:$M$784,13,FALSE)</f>
        <v>73.99384615384615</v>
      </c>
      <c r="V283" s="29">
        <f>VLOOKUP(Table1[[#This Row],[SEG KEY]],'15Dec24_TY'!$A$1:$M$786,13,FALSE)</f>
        <v>101.16473684210527</v>
      </c>
      <c r="W283" s="29">
        <f>VLOOKUP(Table1[[#This Row],[SEG KEY LY]],'15Dec24_LY'!$A$1:$M$784,13,FALSE)</f>
        <v>72.514242424242411</v>
      </c>
      <c r="X283" s="29">
        <f>VLOOKUP(Table1[[#This Row],[SEG KEY]],'08Dec24_TY'!$A$1:$M$786,13,FALSE)</f>
        <v>105.58296296296297</v>
      </c>
      <c r="Y283" s="29">
        <f>VLOOKUP(Table1[[#This Row],[SEG KEY LY]],'08Dec24_LY'!$A$1:$M$784,13,FALSE)</f>
        <v>73.195666666666668</v>
      </c>
      <c r="Z283" s="29">
        <f>VLOOKUP(Table1[[#This Row],[SEG KEY]],'01Dec24_TY'!$A$1:$M$786,13,FALSE)</f>
        <v>105.83872340425532</v>
      </c>
      <c r="AA283" s="29">
        <f>VLOOKUP(Table1[[#This Row],[SEG KEY LY]],'01Dec24_LY'!$A$1:$M$784,13,FALSE)</f>
        <v>74.942307692307708</v>
      </c>
      <c r="AB283" s="29">
        <f>VLOOKUP(Table1[[#This Row],[SEG KEY]],'24Nov24_TY'!$A$1:$M$786,13,FALSE)</f>
        <v>111.78534883720931</v>
      </c>
      <c r="AC283" s="29">
        <f>VLOOKUP(Table1[[#This Row],[SEG KEY LY]],'24Nov24_LY'!$A$1:$M$784,13,FALSE)</f>
        <v>74.942307692307708</v>
      </c>
      <c r="AD283" s="29">
        <f>VLOOKUP(Table1[[#This Row],[SEG KEY]],'17Nov24_TY'!$A$1:$M$786,13,FALSE)</f>
        <v>113.41928571428573</v>
      </c>
      <c r="AE283" s="29">
        <f>VLOOKUP(Table1[[#This Row],[SEG KEY LY]],'17Nov24_LY'!$A$1:$M$784,13,FALSE)</f>
        <v>74.700434782608696</v>
      </c>
      <c r="AF283" s="29">
        <f>VLOOKUP(Table1[[#This Row],[SEG KEY]],'10Nov24_TY   '!$A$1:$M$786,13,FALSE)</f>
        <v>114.73473684210526</v>
      </c>
      <c r="AG283" s="29">
        <f>VLOOKUP(Table1[[#This Row],[SEG KEY LY]],'10Nov24_LY   '!$A$1:$M$784,13,FALSE)</f>
        <v>75.056000000000012</v>
      </c>
      <c r="AH283" s="29">
        <f>IFERROR(VLOOKUP(Table1[[#This Row],[SEG KEY]],'03Nov24_TY   '!A345:M1130,13,FALSE),0)</f>
        <v>0</v>
      </c>
      <c r="AI283" s="29">
        <f>IFERROR(VLOOKUP(Table1[[#This Row],[SEG KEY LY]],'03Nov24_LY    '!$A$1:$M$784,13,FALSE),0)</f>
        <v>0</v>
      </c>
      <c r="AJ283" s="47">
        <f>VLOOKUP(Table1[[#This Row],[SEG KEY]],'29Dec24_TY  '!$A$1:$M$786,7,FALSE)</f>
        <v>71</v>
      </c>
      <c r="AK283" s="47">
        <f>VLOOKUP(Table1[[#This Row],[SEG KEY LY]],'29Dec24_LY'!$A$1:$M$784,7,FALSE)</f>
        <v>43</v>
      </c>
      <c r="AL283" s="29">
        <f>VLOOKUP(Table1[[#This Row],[SEG KEY]],'22Dec24_TY '!$A$1:$M$786,7,FALSE)</f>
        <v>69</v>
      </c>
      <c r="AM283" s="29">
        <f>VLOOKUP(Table1[[#This Row],[SEG KEY LY]],'22Dec24_LY '!$A$1:$M$486,7,FALSE)</f>
        <v>39</v>
      </c>
      <c r="AN283" s="29">
        <f>VLOOKUP(Table1[[#This Row],[SEG KEY]],'15Dec24_TY'!$A$1:$M$786,7,FALSE)</f>
        <v>57</v>
      </c>
      <c r="AO283" s="29">
        <f>VLOOKUP(Table1[[#This Row],[SEG KEY LY]],'15Dec24_LY'!$A$1:$M$784,7,FALSE)</f>
        <v>33</v>
      </c>
      <c r="AP283" s="29">
        <f>VLOOKUP(Table1[[#This Row],[SEG KEY]],'08Dec24_TY'!$A$1:$M$786,7,FALSE)</f>
        <v>54</v>
      </c>
      <c r="AQ283" s="29">
        <f>VLOOKUP(Table1[[#This Row],[SEG KEY LY]],'08Dec24_LY'!$A$1:$M$784,7,FALSE)</f>
        <v>30</v>
      </c>
      <c r="AR283" s="29">
        <f>VLOOKUP(Table1[[#This Row],[SEG KEY]],'01Dec24_TY'!$A$1:$M$786,7,FALSE)</f>
        <v>47</v>
      </c>
      <c r="AS283" s="29">
        <f>VLOOKUP(Table1[[#This Row],[SEG KEY LY]],'01Dec24_LY'!$A$1:$M$784,7,FALSE)</f>
        <v>26</v>
      </c>
      <c r="AT283" s="29">
        <f>VLOOKUP(Table1[[#This Row],[SEG KEY]],'24Nov24_TY'!$A$1:$M$786,7,FALSE)</f>
        <v>43</v>
      </c>
      <c r="AU283" s="29">
        <f>VLOOKUP(Table1[[#This Row],[SEG KEY LY]],'24Nov24_LY'!$A$1:$M$784,7,FALSE)</f>
        <v>26</v>
      </c>
      <c r="AV283" s="29">
        <f>VLOOKUP(Table1[[#This Row],[SEG KEY]],'17Nov24_TY'!$A$1:$M$786,7,FALSE)</f>
        <v>42</v>
      </c>
      <c r="AW283" s="29">
        <f>VLOOKUP(Table1[[#This Row],[SEG KEY LY]],'17Nov24_LY'!$A$1:$M$784,7,FALSE)</f>
        <v>23</v>
      </c>
      <c r="AX283" s="29">
        <f>VLOOKUP(Table1[[#This Row],[SEG KEY]],'10Nov24_TY   '!$A$1:$K$786,7,FALSE)</f>
        <v>38</v>
      </c>
      <c r="AY283" s="29">
        <f>VLOOKUP(Table1[[#This Row],[SEG KEY LY]],'10Nov24_LY   '!$A$1:$J$784,7,FALSE)</f>
        <v>20</v>
      </c>
      <c r="AZ283" s="29">
        <f>IFERROR(VLOOKUP(Table1[[#This Row],[SEG KEY]],'03Nov24_TY   '!$A$1:$J$786,7,FALSE),0)</f>
        <v>0</v>
      </c>
      <c r="BA283" s="29">
        <f>IFERROR(VLOOKUP(Table1[[#This Row],[SEG KEY LY]],'03Nov24_LY    '!$A$1:$J$784,7,FALSE),0)</f>
        <v>0</v>
      </c>
    </row>
    <row r="284" spans="1:53" x14ac:dyDescent="0.25">
      <c r="A284" s="53" t="str">
        <f>Table1[[#This Row],[FROM_CITY]]&amp;Table1[[#This Row],[TO_CITY]]&amp;Table1[[#This Row],[Month]]</f>
        <v>CMBDACApr-2025</v>
      </c>
      <c r="B284" s="56" t="str">
        <f>Table1[[#This Row],[FROM_CITY]]&amp;Table1[[#This Row],[TO_CITY]]&amp;Table1[[#This Row],[MonthM_LY]]</f>
        <v>CMBDACApr-2024</v>
      </c>
      <c r="C284" s="42" t="s">
        <v>204</v>
      </c>
      <c r="D284" s="2">
        <v>2025</v>
      </c>
      <c r="E284" s="2" t="s">
        <v>203</v>
      </c>
      <c r="F284" t="s">
        <v>10</v>
      </c>
      <c r="G284" s="2" t="s">
        <v>22</v>
      </c>
      <c r="H284" t="s">
        <v>15</v>
      </c>
      <c r="I284">
        <v>46</v>
      </c>
      <c r="J284">
        <v>7737.8799999999974</v>
      </c>
      <c r="K284" s="29">
        <f>VLOOKUP(Table1[[#This Row],[SEG KEY]],'29Dec24_TY  '!$A$1:$M$786,11,FALSE)</f>
        <v>99590</v>
      </c>
      <c r="L284" s="29">
        <f>VLOOKUP(Table1[[#This Row],[SEG KEY LY]],'29Dec24_LY'!$A$1:$M$784,11,FALSE)</f>
        <v>95260</v>
      </c>
      <c r="M284" s="55">
        <f>VLOOKUP(Table1[[#This Row],[SEG KEY]],'29Dec24_TY  '!$A$1:$M$786,12,FALSE)</f>
        <v>7.7697359172607672E-2</v>
      </c>
      <c r="N284" s="55">
        <f>VLOOKUP(Table1[[#This Row],[SEG KEY LY]],'29Dec24_LY'!$A$1:$M$784,12,FALSE)</f>
        <v>0.11175666596682764</v>
      </c>
      <c r="O284" s="29">
        <f>IFERROR(VLOOKUP(Table1[[#This Row],[SEG KEY LY]],'LY AVG FARE ACT'!$A$1:$G$5000,5,FALSE),0)</f>
        <v>5134</v>
      </c>
      <c r="P284" s="29">
        <f>IFERROR(VLOOKUP(Table1[[#This Row],[SEG KEY LY]],'LY AVG FARE ACT'!$A$1:$F$5000,6,FALSE),0)</f>
        <v>891625.55235780019</v>
      </c>
      <c r="Q284" s="29">
        <f>IFERROR(VLOOKUP(Table1[[#This Row],[SEG KEY LY]],'LY AVG FARE ACT'!$A$1:$G$5000,7,FALSE),0)</f>
        <v>173.67073477947022</v>
      </c>
      <c r="R284" s="47">
        <f>VLOOKUP(Table1[[#This Row],[SEG KEY]],'29Dec24_TY  '!$A$1:$M$786,13,FALSE)</f>
        <v>168.2147826086956</v>
      </c>
      <c r="S284" s="47">
        <f>VLOOKUP(Table1[[#This Row],[SEG KEY LY]],'29Dec24_LY'!$A$1:$M$784,13,FALSE)</f>
        <v>241.95318181818183</v>
      </c>
      <c r="T284" s="29">
        <f>VLOOKUP(Table1[[#This Row],[SEG KEY]],'22Dec24_TY '!$A$1:$M$786,13,FALSE)</f>
        <v>174.03093749999999</v>
      </c>
      <c r="U284" s="29">
        <f>VLOOKUP(Table1[[#This Row],[SEG KEY LY]],'22Dec24_LY '!$A$2:$M$784,13,FALSE)</f>
        <v>195.66842105263163</v>
      </c>
      <c r="V284" s="29">
        <f>VLOOKUP(Table1[[#This Row],[SEG KEY]],'15Dec24_TY'!$A$1:$M$786,13,FALSE)</f>
        <v>178.95879999999997</v>
      </c>
      <c r="W284" s="29">
        <f>VLOOKUP(Table1[[#This Row],[SEG KEY LY]],'15Dec24_LY'!$A$1:$M$784,13,FALSE)</f>
        <v>195.66842105263163</v>
      </c>
      <c r="X284" s="29">
        <f>VLOOKUP(Table1[[#This Row],[SEG KEY]],'08Dec24_TY'!$A$1:$M$786,13,FALSE)</f>
        <v>167.14863636363634</v>
      </c>
      <c r="Y284" s="29">
        <f>VLOOKUP(Table1[[#This Row],[SEG KEY LY]],'08Dec24_LY'!$A$1:$M$784,13,FALSE)</f>
        <v>197.72241379310347</v>
      </c>
      <c r="Z284" s="29">
        <f>VLOOKUP(Table1[[#This Row],[SEG KEY]],'01Dec24_TY'!$A$1:$M$786,13,FALSE)</f>
        <v>202.64066666666665</v>
      </c>
      <c r="AA284" s="29">
        <f>VLOOKUP(Table1[[#This Row],[SEG KEY LY]],'01Dec24_LY'!$A$1:$M$784,13,FALSE)</f>
        <v>187.31960000000004</v>
      </c>
      <c r="AB284" s="29">
        <f>VLOOKUP(Table1[[#This Row],[SEG KEY]],'24Nov24_TY'!$A$1:$M$786,13,FALSE)</f>
        <v>180.09666666666666</v>
      </c>
      <c r="AC284" s="29">
        <f>VLOOKUP(Table1[[#This Row],[SEG KEY LY]],'24Nov24_LY'!$A$1:$M$784,13,FALSE)</f>
        <v>207.61411764705886</v>
      </c>
      <c r="AD284" s="29">
        <f>VLOOKUP(Table1[[#This Row],[SEG KEY]],'17Nov24_TY'!$A$1:$M$786,13,FALSE)</f>
        <v>181.88454545454545</v>
      </c>
      <c r="AE284" s="29">
        <f>VLOOKUP(Table1[[#This Row],[SEG KEY LY]],'17Nov24_LY'!$A$1:$M$784,13,FALSE)</f>
        <v>207.61411764705886</v>
      </c>
      <c r="AF284" s="29">
        <f>VLOOKUP(Table1[[#This Row],[SEG KEY]],'10Nov24_TY   '!$A$1:$M$786,13,FALSE)</f>
        <v>181.88454545454545</v>
      </c>
      <c r="AG284" s="29">
        <f>VLOOKUP(Table1[[#This Row],[SEG KEY LY]],'10Nov24_LY   '!$A$1:$M$784,13,FALSE)</f>
        <v>83.36</v>
      </c>
      <c r="AH284" s="29">
        <f>IFERROR(VLOOKUP(Table1[[#This Row],[SEG KEY]],'03Nov24_TY   '!A346:M1131,13,FALSE),0)</f>
        <v>0</v>
      </c>
      <c r="AI284" s="29">
        <f>IFERROR(VLOOKUP(Table1[[#This Row],[SEG KEY LY]],'03Nov24_LY    '!$A$1:$M$784,13,FALSE),0)</f>
        <v>0</v>
      </c>
      <c r="AJ284" s="47">
        <f>VLOOKUP(Table1[[#This Row],[SEG KEY]],'29Dec24_TY  '!$A$1:$M$786,7,FALSE)</f>
        <v>46</v>
      </c>
      <c r="AK284" s="47">
        <f>VLOOKUP(Table1[[#This Row],[SEG KEY LY]],'29Dec24_LY'!$A$1:$M$784,7,FALSE)</f>
        <v>44</v>
      </c>
      <c r="AL284" s="29">
        <f>VLOOKUP(Table1[[#This Row],[SEG KEY]],'22Dec24_TY '!$A$1:$M$786,7,FALSE)</f>
        <v>32</v>
      </c>
      <c r="AM284" s="29">
        <f>VLOOKUP(Table1[[#This Row],[SEG KEY LY]],'22Dec24_LY '!$A$1:$M$486,7,FALSE)</f>
        <v>38</v>
      </c>
      <c r="AN284" s="29">
        <f>VLOOKUP(Table1[[#This Row],[SEG KEY]],'15Dec24_TY'!$A$1:$M$786,7,FALSE)</f>
        <v>25</v>
      </c>
      <c r="AO284" s="29">
        <f>VLOOKUP(Table1[[#This Row],[SEG KEY LY]],'15Dec24_LY'!$A$1:$M$784,7,FALSE)</f>
        <v>38</v>
      </c>
      <c r="AP284" s="29">
        <f>VLOOKUP(Table1[[#This Row],[SEG KEY]],'08Dec24_TY'!$A$1:$M$786,7,FALSE)</f>
        <v>22</v>
      </c>
      <c r="AQ284" s="29">
        <f>VLOOKUP(Table1[[#This Row],[SEG KEY LY]],'08Dec24_LY'!$A$1:$M$784,7,FALSE)</f>
        <v>29</v>
      </c>
      <c r="AR284" s="29">
        <f>VLOOKUP(Table1[[#This Row],[SEG KEY]],'01Dec24_TY'!$A$1:$M$786,7,FALSE)</f>
        <v>15</v>
      </c>
      <c r="AS284" s="29">
        <f>VLOOKUP(Table1[[#This Row],[SEG KEY LY]],'01Dec24_LY'!$A$1:$M$784,7,FALSE)</f>
        <v>25</v>
      </c>
      <c r="AT284" s="29">
        <f>VLOOKUP(Table1[[#This Row],[SEG KEY]],'24Nov24_TY'!$A$1:$M$786,7,FALSE)</f>
        <v>12</v>
      </c>
      <c r="AU284" s="29">
        <f>VLOOKUP(Table1[[#This Row],[SEG KEY LY]],'24Nov24_LY'!$A$1:$M$784,7,FALSE)</f>
        <v>17</v>
      </c>
      <c r="AV284" s="29">
        <f>VLOOKUP(Table1[[#This Row],[SEG KEY]],'17Nov24_TY'!$A$1:$M$786,7,FALSE)</f>
        <v>11</v>
      </c>
      <c r="AW284" s="29">
        <f>VLOOKUP(Table1[[#This Row],[SEG KEY LY]],'17Nov24_LY'!$A$1:$M$784,7,FALSE)</f>
        <v>17</v>
      </c>
      <c r="AX284" s="29">
        <f>VLOOKUP(Table1[[#This Row],[SEG KEY]],'10Nov24_TY   '!$A$1:$K$786,7,FALSE)</f>
        <v>11</v>
      </c>
      <c r="AY284" s="29">
        <f>VLOOKUP(Table1[[#This Row],[SEG KEY LY]],'10Nov24_LY   '!$A$1:$J$784,7,FALSE)</f>
        <v>10</v>
      </c>
      <c r="AZ284" s="29">
        <f>IFERROR(VLOOKUP(Table1[[#This Row],[SEG KEY]],'03Nov24_TY   '!$A$1:$J$786,7,FALSE),0)</f>
        <v>0</v>
      </c>
      <c r="BA284" s="29">
        <f>IFERROR(VLOOKUP(Table1[[#This Row],[SEG KEY LY]],'03Nov24_LY    '!$A$1:$J$784,7,FALSE),0)</f>
        <v>0</v>
      </c>
    </row>
    <row r="285" spans="1:53" x14ac:dyDescent="0.25">
      <c r="A285" s="53" t="str">
        <f>Table1[[#This Row],[FROM_CITY]]&amp;Table1[[#This Row],[TO_CITY]]&amp;Table1[[#This Row],[Month]]</f>
        <v>CMBDELApr-2025</v>
      </c>
      <c r="B285" s="56" t="str">
        <f>Table1[[#This Row],[FROM_CITY]]&amp;Table1[[#This Row],[TO_CITY]]&amp;Table1[[#This Row],[MonthM_LY]]</f>
        <v>CMBDELApr-2024</v>
      </c>
      <c r="C285" s="42" t="s">
        <v>204</v>
      </c>
      <c r="D285" s="2">
        <v>2025</v>
      </c>
      <c r="E285" s="2" t="s">
        <v>203</v>
      </c>
      <c r="F285" t="s">
        <v>10</v>
      </c>
      <c r="G285" s="2" t="s">
        <v>23</v>
      </c>
      <c r="H285" t="s">
        <v>15</v>
      </c>
      <c r="I285">
        <v>336</v>
      </c>
      <c r="J285">
        <v>49557.560000000005</v>
      </c>
      <c r="K285" s="29">
        <f>VLOOKUP(Table1[[#This Row],[SEG KEY]],'29Dec24_TY  '!$A$1:$M$786,11,FALSE)</f>
        <v>814800</v>
      </c>
      <c r="L285" s="29">
        <f>VLOOKUP(Table1[[#This Row],[SEG KEY LY]],'29Dec24_LY'!$A$1:$M$784,11,FALSE)</f>
        <v>552900</v>
      </c>
      <c r="M285" s="55">
        <f>VLOOKUP(Table1[[#This Row],[SEG KEY]],'29Dec24_TY  '!$A$1:$M$786,12,FALSE)</f>
        <v>6.0821747668139428E-2</v>
      </c>
      <c r="N285" s="55">
        <f>VLOOKUP(Table1[[#This Row],[SEG KEY LY]],'29Dec24_LY'!$A$1:$M$784,12,FALSE)</f>
        <v>6.0732754566829444E-2</v>
      </c>
      <c r="O285" s="29">
        <f>IFERROR(VLOOKUP(Table1[[#This Row],[SEG KEY LY]],'LY AVG FARE ACT'!$A$1:$G$5000,5,FALSE),0)</f>
        <v>4909</v>
      </c>
      <c r="P285" s="29">
        <f>IFERROR(VLOOKUP(Table1[[#This Row],[SEG KEY LY]],'LY AVG FARE ACT'!$A$1:$F$5000,6,FALSE),0)</f>
        <v>739277.98315757245</v>
      </c>
      <c r="Q285" s="29">
        <f>IFERROR(VLOOKUP(Table1[[#This Row],[SEG KEY LY]],'LY AVG FARE ACT'!$A$1:$G$5000,7,FALSE),0)</f>
        <v>150.59645205898806</v>
      </c>
      <c r="R285" s="47">
        <f>VLOOKUP(Table1[[#This Row],[SEG KEY]],'29Dec24_TY  '!$A$1:$M$786,13,FALSE)</f>
        <v>147.49273809523811</v>
      </c>
      <c r="S285" s="47">
        <f>VLOOKUP(Table1[[#This Row],[SEG KEY LY]],'29Dec24_LY'!$A$1:$M$784,13,FALSE)</f>
        <v>147.27692982456139</v>
      </c>
      <c r="T285" s="29">
        <f>VLOOKUP(Table1[[#This Row],[SEG KEY]],'22Dec24_TY '!$A$1:$M$786,13,FALSE)</f>
        <v>149.67589225589225</v>
      </c>
      <c r="U285" s="29">
        <f>VLOOKUP(Table1[[#This Row],[SEG KEY LY]],'22Dec24_LY '!$A$2:$M$784,13,FALSE)</f>
        <v>148.81570754716981</v>
      </c>
      <c r="V285" s="29">
        <f>VLOOKUP(Table1[[#This Row],[SEG KEY]],'15Dec24_TY'!$A$1:$M$786,13,FALSE)</f>
        <v>153.33623616236164</v>
      </c>
      <c r="W285" s="29">
        <f>VLOOKUP(Table1[[#This Row],[SEG KEY LY]],'15Dec24_LY'!$A$1:$M$784,13,FALSE)</f>
        <v>144.95264248704666</v>
      </c>
      <c r="X285" s="29">
        <f>VLOOKUP(Table1[[#This Row],[SEG KEY]],'08Dec24_TY'!$A$1:$M$786,13,FALSE)</f>
        <v>159.51323529411766</v>
      </c>
      <c r="Y285" s="29">
        <f>VLOOKUP(Table1[[#This Row],[SEG KEY LY]],'08Dec24_LY'!$A$1:$M$784,13,FALSE)</f>
        <v>142.77296703296705</v>
      </c>
      <c r="Z285" s="29">
        <f>VLOOKUP(Table1[[#This Row],[SEG KEY]],'01Dec24_TY'!$A$1:$M$786,13,FALSE)</f>
        <v>165.90735294117638</v>
      </c>
      <c r="AA285" s="29">
        <f>VLOOKUP(Table1[[#This Row],[SEG KEY LY]],'01Dec24_LY'!$A$1:$M$784,13,FALSE)</f>
        <v>142.53976744186048</v>
      </c>
      <c r="AB285" s="29">
        <f>VLOOKUP(Table1[[#This Row],[SEG KEY]],'24Nov24_TY'!$A$1:$M$786,13,FALSE)</f>
        <v>160.88305882352935</v>
      </c>
      <c r="AC285" s="29">
        <f>VLOOKUP(Table1[[#This Row],[SEG KEY LY]],'24Nov24_LY'!$A$1:$M$784,13,FALSE)</f>
        <v>145.77555555555557</v>
      </c>
      <c r="AD285" s="29">
        <f>VLOOKUP(Table1[[#This Row],[SEG KEY]],'17Nov24_TY'!$A$1:$M$786,13,FALSE)</f>
        <v>167.13739436619713</v>
      </c>
      <c r="AE285" s="29">
        <f>VLOOKUP(Table1[[#This Row],[SEG KEY LY]],'17Nov24_LY'!$A$1:$M$784,13,FALSE)</f>
        <v>147.08565891472867</v>
      </c>
      <c r="AF285" s="29">
        <f>VLOOKUP(Table1[[#This Row],[SEG KEY]],'10Nov24_TY   '!$A$1:$M$786,13,FALSE)</f>
        <v>170.87190839694654</v>
      </c>
      <c r="AG285" s="29">
        <f>VLOOKUP(Table1[[#This Row],[SEG KEY LY]],'10Nov24_LY   '!$A$1:$M$784,13,FALSE)</f>
        <v>150.32238938053101</v>
      </c>
      <c r="AH285" s="29">
        <f>IFERROR(VLOOKUP(Table1[[#This Row],[SEG KEY]],'03Nov24_TY   '!A347:M1132,13,FALSE),0)</f>
        <v>0</v>
      </c>
      <c r="AI285" s="29">
        <f>IFERROR(VLOOKUP(Table1[[#This Row],[SEG KEY LY]],'03Nov24_LY    '!$A$1:$M$784,13,FALSE),0)</f>
        <v>0</v>
      </c>
      <c r="AJ285" s="47">
        <f>VLOOKUP(Table1[[#This Row],[SEG KEY]],'29Dec24_TY  '!$A$1:$M$786,7,FALSE)</f>
        <v>336</v>
      </c>
      <c r="AK285" s="47">
        <f>VLOOKUP(Table1[[#This Row],[SEG KEY LY]],'29Dec24_LY'!$A$1:$M$784,7,FALSE)</f>
        <v>228</v>
      </c>
      <c r="AL285" s="29">
        <f>VLOOKUP(Table1[[#This Row],[SEG KEY]],'22Dec24_TY '!$A$1:$M$786,7,FALSE)</f>
        <v>297</v>
      </c>
      <c r="AM285" s="29">
        <f>VLOOKUP(Table1[[#This Row],[SEG KEY LY]],'22Dec24_LY '!$A$1:$M$486,7,FALSE)</f>
        <v>212</v>
      </c>
      <c r="AN285" s="29">
        <f>VLOOKUP(Table1[[#This Row],[SEG KEY]],'15Dec24_TY'!$A$1:$M$786,7,FALSE)</f>
        <v>271</v>
      </c>
      <c r="AO285" s="29">
        <f>VLOOKUP(Table1[[#This Row],[SEG KEY LY]],'15Dec24_LY'!$A$1:$M$784,7,FALSE)</f>
        <v>193</v>
      </c>
      <c r="AP285" s="29">
        <f>VLOOKUP(Table1[[#This Row],[SEG KEY]],'08Dec24_TY'!$A$1:$M$786,7,FALSE)</f>
        <v>238</v>
      </c>
      <c r="AQ285" s="29">
        <f>VLOOKUP(Table1[[#This Row],[SEG KEY LY]],'08Dec24_LY'!$A$1:$M$784,7,FALSE)</f>
        <v>182</v>
      </c>
      <c r="AR285" s="29">
        <f>VLOOKUP(Table1[[#This Row],[SEG KEY]],'01Dec24_TY'!$A$1:$M$786,7,FALSE)</f>
        <v>204</v>
      </c>
      <c r="AS285" s="29">
        <f>VLOOKUP(Table1[[#This Row],[SEG KEY LY]],'01Dec24_LY'!$A$1:$M$784,7,FALSE)</f>
        <v>172</v>
      </c>
      <c r="AT285" s="29">
        <f>VLOOKUP(Table1[[#This Row],[SEG KEY]],'24Nov24_TY'!$A$1:$M$786,7,FALSE)</f>
        <v>170</v>
      </c>
      <c r="AU285" s="29">
        <f>VLOOKUP(Table1[[#This Row],[SEG KEY LY]],'24Nov24_LY'!$A$1:$M$784,7,FALSE)</f>
        <v>144</v>
      </c>
      <c r="AV285" s="29">
        <f>VLOOKUP(Table1[[#This Row],[SEG KEY]],'17Nov24_TY'!$A$1:$M$786,7,FALSE)</f>
        <v>142</v>
      </c>
      <c r="AW285" s="29">
        <f>VLOOKUP(Table1[[#This Row],[SEG KEY LY]],'17Nov24_LY'!$A$1:$M$784,7,FALSE)</f>
        <v>129</v>
      </c>
      <c r="AX285" s="29">
        <f>VLOOKUP(Table1[[#This Row],[SEG KEY]],'10Nov24_TY   '!$A$1:$K$786,7,FALSE)</f>
        <v>131</v>
      </c>
      <c r="AY285" s="29">
        <f>VLOOKUP(Table1[[#This Row],[SEG KEY LY]],'10Nov24_LY   '!$A$1:$J$784,7,FALSE)</f>
        <v>113</v>
      </c>
      <c r="AZ285" s="29">
        <f>IFERROR(VLOOKUP(Table1[[#This Row],[SEG KEY]],'03Nov24_TY   '!$A$1:$J$786,7,FALSE),0)</f>
        <v>0</v>
      </c>
      <c r="BA285" s="29">
        <f>IFERROR(VLOOKUP(Table1[[#This Row],[SEG KEY LY]],'03Nov24_LY    '!$A$1:$J$784,7,FALSE),0)</f>
        <v>0</v>
      </c>
    </row>
    <row r="286" spans="1:53" x14ac:dyDescent="0.25">
      <c r="A286" s="53" t="str">
        <f>Table1[[#This Row],[FROM_CITY]]&amp;Table1[[#This Row],[TO_CITY]]&amp;Table1[[#This Row],[Month]]</f>
        <v>CMBDMMApr-2025</v>
      </c>
      <c r="B286" s="56" t="str">
        <f>Table1[[#This Row],[FROM_CITY]]&amp;Table1[[#This Row],[TO_CITY]]&amp;Table1[[#This Row],[MonthM_LY]]</f>
        <v>CMBDMMApr-2024</v>
      </c>
      <c r="C286" s="42" t="s">
        <v>204</v>
      </c>
      <c r="D286" s="2">
        <v>2025</v>
      </c>
      <c r="E286" s="2" t="s">
        <v>203</v>
      </c>
      <c r="F286" t="s">
        <v>10</v>
      </c>
      <c r="G286" s="2" t="s">
        <v>24</v>
      </c>
      <c r="H286" t="s">
        <v>11</v>
      </c>
      <c r="I286">
        <v>82</v>
      </c>
      <c r="J286">
        <v>20032.049999999992</v>
      </c>
      <c r="K286" s="29">
        <f>VLOOKUP(Table1[[#This Row],[SEG KEY]],'29Dec24_TY  '!$A$1:$M$786,11,FALSE)</f>
        <v>315946</v>
      </c>
      <c r="L286" s="29">
        <f>VLOOKUP(Table1[[#This Row],[SEG KEY LY]],'29Dec24_LY'!$A$1:$M$784,11,FALSE)</f>
        <v>323652</v>
      </c>
      <c r="M286" s="55">
        <f>VLOOKUP(Table1[[#This Row],[SEG KEY]],'29Dec24_TY  '!$A$1:$M$786,12,FALSE)</f>
        <v>6.3403398049033666E-2</v>
      </c>
      <c r="N286" s="55">
        <f>VLOOKUP(Table1[[#This Row],[SEG KEY LY]],'29Dec24_LY'!$A$1:$M$784,12,FALSE)</f>
        <v>6.8930981424492957E-2</v>
      </c>
      <c r="O286" s="29">
        <f>IFERROR(VLOOKUP(Table1[[#This Row],[SEG KEY LY]],'LY AVG FARE ACT'!$A$1:$G$5000,5,FALSE),0)</f>
        <v>2467</v>
      </c>
      <c r="P286" s="29">
        <f>IFERROR(VLOOKUP(Table1[[#This Row],[SEG KEY LY]],'LY AVG FARE ACT'!$A$1:$F$5000,6,FALSE),0)</f>
        <v>603677.59207163018</v>
      </c>
      <c r="Q286" s="29">
        <f>IFERROR(VLOOKUP(Table1[[#This Row],[SEG KEY LY]],'LY AVG FARE ACT'!$A$1:$G$5000,7,FALSE),0)</f>
        <v>244.7010912329267</v>
      </c>
      <c r="R286" s="47">
        <f>VLOOKUP(Table1[[#This Row],[SEG KEY]],'29Dec24_TY  '!$A$1:$M$786,13,FALSE)</f>
        <v>244.29329268292673</v>
      </c>
      <c r="S286" s="47">
        <f>VLOOKUP(Table1[[#This Row],[SEG KEY LY]],'29Dec24_LY'!$A$1:$M$784,13,FALSE)</f>
        <v>265.59107142857135</v>
      </c>
      <c r="T286" s="29">
        <f>VLOOKUP(Table1[[#This Row],[SEG KEY]],'22Dec24_TY '!$A$1:$M$786,13,FALSE)</f>
        <v>250.80562499999994</v>
      </c>
      <c r="U286" s="29">
        <f>VLOOKUP(Table1[[#This Row],[SEG KEY LY]],'22Dec24_LY '!$A$2:$M$784,13,FALSE)</f>
        <v>282.73531250000002</v>
      </c>
      <c r="V286" s="29">
        <f>VLOOKUP(Table1[[#This Row],[SEG KEY]],'15Dec24_TY'!$A$1:$M$786,13,FALSE)</f>
        <v>256.76195121951213</v>
      </c>
      <c r="W286" s="29">
        <f>VLOOKUP(Table1[[#This Row],[SEG KEY LY]],'15Dec24_LY'!$A$1:$M$784,13,FALSE)</f>
        <v>295.0107407407408</v>
      </c>
      <c r="X286" s="29">
        <f>VLOOKUP(Table1[[#This Row],[SEG KEY]],'08Dec24_TY'!$A$1:$M$786,13,FALSE)</f>
        <v>286.07280000000003</v>
      </c>
      <c r="Y286" s="29">
        <f>VLOOKUP(Table1[[#This Row],[SEG KEY LY]],'08Dec24_LY'!$A$1:$M$784,13,FALSE)</f>
        <v>307.07840909090913</v>
      </c>
      <c r="Z286" s="29">
        <f>VLOOKUP(Table1[[#This Row],[SEG KEY]],'01Dec24_TY'!$A$1:$M$786,13,FALSE)</f>
        <v>287.11347826086961</v>
      </c>
      <c r="AA286" s="29">
        <f>VLOOKUP(Table1[[#This Row],[SEG KEY LY]],'01Dec24_LY'!$A$1:$M$784,13,FALSE)</f>
        <v>326.24722222222226</v>
      </c>
      <c r="AB286" s="29">
        <f>VLOOKUP(Table1[[#This Row],[SEG KEY]],'24Nov24_TY'!$A$1:$M$786,13,FALSE)</f>
        <v>296.10624999999999</v>
      </c>
      <c r="AC286" s="29">
        <f>VLOOKUP(Table1[[#This Row],[SEG KEY LY]],'24Nov24_LY'!$A$1:$M$784,13,FALSE)</f>
        <v>326.19529411764705</v>
      </c>
      <c r="AD286" s="29">
        <f>VLOOKUP(Table1[[#This Row],[SEG KEY]],'17Nov24_TY'!$A$1:$M$786,13,FALSE)</f>
        <v>290.80666666666667</v>
      </c>
      <c r="AE286" s="29">
        <f>VLOOKUP(Table1[[#This Row],[SEG KEY LY]],'17Nov24_LY'!$A$1:$M$784,13,FALSE)</f>
        <v>349.75538461538468</v>
      </c>
      <c r="AF286" s="29">
        <f>VLOOKUP(Table1[[#This Row],[SEG KEY]],'10Nov24_TY   '!$A$1:$M$786,13,FALSE)</f>
        <v>288.17</v>
      </c>
      <c r="AG286" s="29">
        <f>VLOOKUP(Table1[[#This Row],[SEG KEY LY]],'10Nov24_LY   '!$A$1:$M$784,13,FALSE)</f>
        <v>378.21350000000007</v>
      </c>
      <c r="AH286" s="29">
        <f>IFERROR(VLOOKUP(Table1[[#This Row],[SEG KEY]],'03Nov24_TY   '!A348:M1133,13,FALSE),0)</f>
        <v>0</v>
      </c>
      <c r="AI286" s="29">
        <f>IFERROR(VLOOKUP(Table1[[#This Row],[SEG KEY LY]],'03Nov24_LY    '!$A$1:$M$784,13,FALSE),0)</f>
        <v>0</v>
      </c>
      <c r="AJ286" s="47">
        <f>VLOOKUP(Table1[[#This Row],[SEG KEY]],'29Dec24_TY  '!$A$1:$M$786,7,FALSE)</f>
        <v>82</v>
      </c>
      <c r="AK286" s="47">
        <f>VLOOKUP(Table1[[#This Row],[SEG KEY LY]],'29Dec24_LY'!$A$1:$M$784,7,FALSE)</f>
        <v>84</v>
      </c>
      <c r="AL286" s="29">
        <f>VLOOKUP(Table1[[#This Row],[SEG KEY]],'22Dec24_TY '!$A$1:$M$786,7,FALSE)</f>
        <v>64</v>
      </c>
      <c r="AM286" s="29">
        <f>VLOOKUP(Table1[[#This Row],[SEG KEY LY]],'22Dec24_LY '!$A$1:$M$486,7,FALSE)</f>
        <v>64</v>
      </c>
      <c r="AN286" s="29">
        <f>VLOOKUP(Table1[[#This Row],[SEG KEY]],'15Dec24_TY'!$A$1:$M$786,7,FALSE)</f>
        <v>41</v>
      </c>
      <c r="AO286" s="29">
        <f>VLOOKUP(Table1[[#This Row],[SEG KEY LY]],'15Dec24_LY'!$A$1:$M$784,7,FALSE)</f>
        <v>54</v>
      </c>
      <c r="AP286" s="29">
        <f>VLOOKUP(Table1[[#This Row],[SEG KEY]],'08Dec24_TY'!$A$1:$M$786,7,FALSE)</f>
        <v>25</v>
      </c>
      <c r="AQ286" s="29">
        <f>VLOOKUP(Table1[[#This Row],[SEG KEY LY]],'08Dec24_LY'!$A$1:$M$784,7,FALSE)</f>
        <v>44</v>
      </c>
      <c r="AR286" s="29">
        <f>VLOOKUP(Table1[[#This Row],[SEG KEY]],'01Dec24_TY'!$A$1:$M$786,7,FALSE)</f>
        <v>23</v>
      </c>
      <c r="AS286" s="29">
        <f>VLOOKUP(Table1[[#This Row],[SEG KEY LY]],'01Dec24_LY'!$A$1:$M$784,7,FALSE)</f>
        <v>36</v>
      </c>
      <c r="AT286" s="29">
        <f>VLOOKUP(Table1[[#This Row],[SEG KEY]],'24Nov24_TY'!$A$1:$M$786,7,FALSE)</f>
        <v>16</v>
      </c>
      <c r="AU286" s="29">
        <f>VLOOKUP(Table1[[#This Row],[SEG KEY LY]],'24Nov24_LY'!$A$1:$M$784,7,FALSE)</f>
        <v>34</v>
      </c>
      <c r="AV286" s="29">
        <f>VLOOKUP(Table1[[#This Row],[SEG KEY]],'17Nov24_TY'!$A$1:$M$786,7,FALSE)</f>
        <v>15</v>
      </c>
      <c r="AW286" s="29">
        <f>VLOOKUP(Table1[[#This Row],[SEG KEY LY]],'17Nov24_LY'!$A$1:$M$784,7,FALSE)</f>
        <v>26</v>
      </c>
      <c r="AX286" s="29">
        <f>VLOOKUP(Table1[[#This Row],[SEG KEY]],'10Nov24_TY   '!$A$1:$K$786,7,FALSE)</f>
        <v>14</v>
      </c>
      <c r="AY286" s="29">
        <f>VLOOKUP(Table1[[#This Row],[SEG KEY LY]],'10Nov24_LY   '!$A$1:$J$784,7,FALSE)</f>
        <v>20</v>
      </c>
      <c r="AZ286" s="29">
        <f>IFERROR(VLOOKUP(Table1[[#This Row],[SEG KEY]],'03Nov24_TY   '!$A$1:$J$786,7,FALSE),0)</f>
        <v>0</v>
      </c>
      <c r="BA286" s="29">
        <f>IFERROR(VLOOKUP(Table1[[#This Row],[SEG KEY LY]],'03Nov24_LY    '!$A$1:$J$784,7,FALSE),0)</f>
        <v>0</v>
      </c>
    </row>
    <row r="287" spans="1:53" x14ac:dyDescent="0.25">
      <c r="A287" s="53" t="str">
        <f>Table1[[#This Row],[FROM_CITY]]&amp;Table1[[#This Row],[TO_CITY]]&amp;Table1[[#This Row],[Month]]</f>
        <v>CMBDOHApr-2025</v>
      </c>
      <c r="B287" s="56" t="str">
        <f>Table1[[#This Row],[FROM_CITY]]&amp;Table1[[#This Row],[TO_CITY]]&amp;Table1[[#This Row],[MonthM_LY]]</f>
        <v>CMBDOHApr-2024</v>
      </c>
      <c r="C287" s="42" t="s">
        <v>204</v>
      </c>
      <c r="D287" s="2">
        <v>2025</v>
      </c>
      <c r="E287" s="2" t="s">
        <v>203</v>
      </c>
      <c r="F287" t="s">
        <v>10</v>
      </c>
      <c r="G287" s="2" t="s">
        <v>25</v>
      </c>
      <c r="H287" t="s">
        <v>11</v>
      </c>
      <c r="I287">
        <v>171</v>
      </c>
      <c r="J287">
        <v>41167.009999999995</v>
      </c>
      <c r="K287" s="29">
        <f>VLOOKUP(Table1[[#This Row],[SEG KEY]],'29Dec24_TY  '!$A$1:$M$786,11,FALSE)</f>
        <v>621243</v>
      </c>
      <c r="L287" s="29">
        <f>VLOOKUP(Table1[[#This Row],[SEG KEY LY]],'29Dec24_LY'!$A$1:$M$784,11,FALSE)</f>
        <v>864654</v>
      </c>
      <c r="M287" s="55">
        <f>VLOOKUP(Table1[[#This Row],[SEG KEY]],'29Dec24_TY  '!$A$1:$M$786,12,FALSE)</f>
        <v>6.6265551483075058E-2</v>
      </c>
      <c r="N287" s="55">
        <f>VLOOKUP(Table1[[#This Row],[SEG KEY LY]],'29Dec24_LY'!$A$1:$M$784,12,FALSE)</f>
        <v>8.1271676300578036E-2</v>
      </c>
      <c r="O287" s="29">
        <f>IFERROR(VLOOKUP(Table1[[#This Row],[SEG KEY LY]],'LY AVG FARE ACT'!$A$1:$G$5000,5,FALSE),0)</f>
        <v>4933</v>
      </c>
      <c r="P287" s="29">
        <f>IFERROR(VLOOKUP(Table1[[#This Row],[SEG KEY LY]],'LY AVG FARE ACT'!$A$1:$F$5000,6,FALSE),0)</f>
        <v>1249157.6549873152</v>
      </c>
      <c r="Q287" s="29">
        <f>IFERROR(VLOOKUP(Table1[[#This Row],[SEG KEY LY]],'LY AVG FARE ACT'!$A$1:$G$5000,7,FALSE),0)</f>
        <v>253.2247425476009</v>
      </c>
      <c r="R287" s="47">
        <f>VLOOKUP(Table1[[#This Row],[SEG KEY]],'29Dec24_TY  '!$A$1:$M$786,13,FALSE)</f>
        <v>240.74274853801165</v>
      </c>
      <c r="S287" s="47">
        <f>VLOOKUP(Table1[[#This Row],[SEG KEY LY]],'29Dec24_LY'!$A$1:$M$784,13,FALSE)</f>
        <v>295.26000000000005</v>
      </c>
      <c r="T287" s="29">
        <f>VLOOKUP(Table1[[#This Row],[SEG KEY]],'22Dec24_TY '!$A$1:$M$786,13,FALSE)</f>
        <v>254.39821428571429</v>
      </c>
      <c r="U287" s="29">
        <f>VLOOKUP(Table1[[#This Row],[SEG KEY LY]],'22Dec24_LY '!$A$2:$M$784,13,FALSE)</f>
        <v>296.90201923076933</v>
      </c>
      <c r="V287" s="29">
        <f>VLOOKUP(Table1[[#This Row],[SEG KEY]],'15Dec24_TY'!$A$1:$M$786,13,FALSE)</f>
        <v>260.43809917355367</v>
      </c>
      <c r="W287" s="29">
        <f>VLOOKUP(Table1[[#This Row],[SEG KEY LY]],'15Dec24_LY'!$A$1:$M$784,13,FALSE)</f>
        <v>286.10229411764715</v>
      </c>
      <c r="X287" s="29">
        <f>VLOOKUP(Table1[[#This Row],[SEG KEY]],'08Dec24_TY'!$A$1:$M$786,13,FALSE)</f>
        <v>282.07098901098885</v>
      </c>
      <c r="Y287" s="29">
        <f>VLOOKUP(Table1[[#This Row],[SEG KEY LY]],'08Dec24_LY'!$A$1:$M$784,13,FALSE)</f>
        <v>287.84018867924539</v>
      </c>
      <c r="Z287" s="29">
        <f>VLOOKUP(Table1[[#This Row],[SEG KEY]],'01Dec24_TY'!$A$1:$M$786,13,FALSE)</f>
        <v>307.73535211267603</v>
      </c>
      <c r="AA287" s="29">
        <f>VLOOKUP(Table1[[#This Row],[SEG KEY LY]],'01Dec24_LY'!$A$1:$M$784,13,FALSE)</f>
        <v>289.24416267942593</v>
      </c>
      <c r="AB287" s="29">
        <f>VLOOKUP(Table1[[#This Row],[SEG KEY]],'24Nov24_TY'!$A$1:$M$786,13,FALSE)</f>
        <v>308.56750000000005</v>
      </c>
      <c r="AC287" s="29">
        <f>VLOOKUP(Table1[[#This Row],[SEG KEY LY]],'24Nov24_LY'!$A$1:$M$784,13,FALSE)</f>
        <v>306.15238805970159</v>
      </c>
      <c r="AD287" s="29">
        <f>VLOOKUP(Table1[[#This Row],[SEG KEY]],'17Nov24_TY'!$A$1:$M$786,13,FALSE)</f>
        <v>323.83487804878064</v>
      </c>
      <c r="AE287" s="29">
        <f>VLOOKUP(Table1[[#This Row],[SEG KEY LY]],'17Nov24_LY'!$A$1:$M$784,13,FALSE)</f>
        <v>307.18200000000002</v>
      </c>
      <c r="AF287" s="29">
        <f>VLOOKUP(Table1[[#This Row],[SEG KEY]],'10Nov24_TY   '!$A$1:$M$786,13,FALSE)</f>
        <v>246.61468749999995</v>
      </c>
      <c r="AG287" s="29">
        <f>VLOOKUP(Table1[[#This Row],[SEG KEY LY]],'10Nov24_LY   '!$A$1:$M$784,13,FALSE)</f>
        <v>302.33901408450703</v>
      </c>
      <c r="AH287" s="29">
        <f>IFERROR(VLOOKUP(Table1[[#This Row],[SEG KEY]],'03Nov24_TY   '!A349:M1134,13,FALSE),0)</f>
        <v>0</v>
      </c>
      <c r="AI287" s="29">
        <f>IFERROR(VLOOKUP(Table1[[#This Row],[SEG KEY LY]],'03Nov24_LY    '!$A$1:$M$784,13,FALSE),0)</f>
        <v>0</v>
      </c>
      <c r="AJ287" s="47">
        <f>VLOOKUP(Table1[[#This Row],[SEG KEY]],'29Dec24_TY  '!$A$1:$M$786,7,FALSE)</f>
        <v>171</v>
      </c>
      <c r="AK287" s="47">
        <f>VLOOKUP(Table1[[#This Row],[SEG KEY LY]],'29Dec24_LY'!$A$1:$M$784,7,FALSE)</f>
        <v>238</v>
      </c>
      <c r="AL287" s="29">
        <f>VLOOKUP(Table1[[#This Row],[SEG KEY]],'22Dec24_TY '!$A$1:$M$786,7,FALSE)</f>
        <v>140</v>
      </c>
      <c r="AM287" s="29">
        <f>VLOOKUP(Table1[[#This Row],[SEG KEY LY]],'22Dec24_LY '!$A$1:$M$486,7,FALSE)</f>
        <v>208</v>
      </c>
      <c r="AN287" s="29">
        <f>VLOOKUP(Table1[[#This Row],[SEG KEY]],'15Dec24_TY'!$A$1:$M$786,7,FALSE)</f>
        <v>121</v>
      </c>
      <c r="AO287" s="29">
        <f>VLOOKUP(Table1[[#This Row],[SEG KEY LY]],'15Dec24_LY'!$A$1:$M$784,7,FALSE)</f>
        <v>170</v>
      </c>
      <c r="AP287" s="29">
        <f>VLOOKUP(Table1[[#This Row],[SEG KEY]],'08Dec24_TY'!$A$1:$M$786,7,FALSE)</f>
        <v>91</v>
      </c>
      <c r="AQ287" s="29">
        <f>VLOOKUP(Table1[[#This Row],[SEG KEY LY]],'08Dec24_LY'!$A$1:$M$784,7,FALSE)</f>
        <v>159</v>
      </c>
      <c r="AR287" s="29">
        <f>VLOOKUP(Table1[[#This Row],[SEG KEY]],'01Dec24_TY'!$A$1:$M$786,7,FALSE)</f>
        <v>71</v>
      </c>
      <c r="AS287" s="29">
        <f>VLOOKUP(Table1[[#This Row],[SEG KEY LY]],'01Dec24_LY'!$A$1:$M$784,7,FALSE)</f>
        <v>209</v>
      </c>
      <c r="AT287" s="29">
        <f>VLOOKUP(Table1[[#This Row],[SEG KEY]],'24Nov24_TY'!$A$1:$M$786,7,FALSE)</f>
        <v>48</v>
      </c>
      <c r="AU287" s="29">
        <f>VLOOKUP(Table1[[#This Row],[SEG KEY LY]],'24Nov24_LY'!$A$1:$M$784,7,FALSE)</f>
        <v>134</v>
      </c>
      <c r="AV287" s="29">
        <f>VLOOKUP(Table1[[#This Row],[SEG KEY]],'17Nov24_TY'!$A$1:$M$786,7,FALSE)</f>
        <v>41</v>
      </c>
      <c r="AW287" s="29">
        <f>VLOOKUP(Table1[[#This Row],[SEG KEY LY]],'17Nov24_LY'!$A$1:$M$784,7,FALSE)</f>
        <v>100</v>
      </c>
      <c r="AX287" s="29">
        <f>VLOOKUP(Table1[[#This Row],[SEG KEY]],'10Nov24_TY   '!$A$1:$K$786,7,FALSE)</f>
        <v>32</v>
      </c>
      <c r="AY287" s="29">
        <f>VLOOKUP(Table1[[#This Row],[SEG KEY LY]],'10Nov24_LY   '!$A$1:$J$784,7,FALSE)</f>
        <v>71</v>
      </c>
      <c r="AZ287" s="29">
        <f>IFERROR(VLOOKUP(Table1[[#This Row],[SEG KEY]],'03Nov24_TY   '!$A$1:$J$786,7,FALSE),0)</f>
        <v>0</v>
      </c>
      <c r="BA287" s="29">
        <f>IFERROR(VLOOKUP(Table1[[#This Row],[SEG KEY LY]],'03Nov24_LY    '!$A$1:$J$784,7,FALSE),0)</f>
        <v>0</v>
      </c>
    </row>
    <row r="288" spans="1:53" x14ac:dyDescent="0.25">
      <c r="A288" s="53" t="str">
        <f>Table1[[#This Row],[FROM_CITY]]&amp;Table1[[#This Row],[TO_CITY]]&amp;Table1[[#This Row],[Month]]</f>
        <v>CMBDXBApr-2025</v>
      </c>
      <c r="B288" s="56" t="str">
        <f>Table1[[#This Row],[FROM_CITY]]&amp;Table1[[#This Row],[TO_CITY]]&amp;Table1[[#This Row],[MonthM_LY]]</f>
        <v>CMBDXBApr-2024</v>
      </c>
      <c r="C288" s="42" t="s">
        <v>204</v>
      </c>
      <c r="D288" s="2">
        <v>2025</v>
      </c>
      <c r="E288" s="2" t="s">
        <v>203</v>
      </c>
      <c r="F288" t="s">
        <v>10</v>
      </c>
      <c r="G288" s="2" t="s">
        <v>26</v>
      </c>
      <c r="H288" t="s">
        <v>11</v>
      </c>
      <c r="I288">
        <v>233</v>
      </c>
      <c r="J288">
        <v>39520.660000000011</v>
      </c>
      <c r="K288" s="29">
        <f>VLOOKUP(Table1[[#This Row],[SEG KEY]],'29Dec24_TY  '!$A$1:$M$786,11,FALSE)</f>
        <v>770997</v>
      </c>
      <c r="L288" s="29">
        <f>VLOOKUP(Table1[[#This Row],[SEG KEY LY]],'29Dec24_LY'!$A$1:$M$784,11,FALSE)</f>
        <v>413625</v>
      </c>
      <c r="M288" s="55">
        <f>VLOOKUP(Table1[[#This Row],[SEG KEY]],'29Dec24_TY  '!$A$1:$M$786,12,FALSE)</f>
        <v>5.1259161838502626E-2</v>
      </c>
      <c r="N288" s="55">
        <f>VLOOKUP(Table1[[#This Row],[SEG KEY LY]],'29Dec24_LY'!$A$1:$M$784,12,FALSE)</f>
        <v>8.0460078573587182E-2</v>
      </c>
      <c r="O288" s="29">
        <f>IFERROR(VLOOKUP(Table1[[#This Row],[SEG KEY LY]],'LY AVG FARE ACT'!$A$1:$G$5000,5,FALSE),0)</f>
        <v>5899</v>
      </c>
      <c r="P288" s="29">
        <f>IFERROR(VLOOKUP(Table1[[#This Row],[SEG KEY LY]],'LY AVG FARE ACT'!$A$1:$F$5000,6,FALSE),0)</f>
        <v>1576425.3465860328</v>
      </c>
      <c r="Q288" s="29">
        <f>IFERROR(VLOOKUP(Table1[[#This Row],[SEG KEY LY]],'LY AVG FARE ACT'!$A$1:$G$5000,7,FALSE),0)</f>
        <v>267.23603095203134</v>
      </c>
      <c r="R288" s="47">
        <f>VLOOKUP(Table1[[#This Row],[SEG KEY]],'29Dec24_TY  '!$A$1:$M$786,13,FALSE)</f>
        <v>169.6165665236052</v>
      </c>
      <c r="S288" s="47">
        <f>VLOOKUP(Table1[[#This Row],[SEG KEY LY]],'29Dec24_LY'!$A$1:$M$784,13,FALSE)</f>
        <v>266.24239999999998</v>
      </c>
      <c r="T288" s="29">
        <f>VLOOKUP(Table1[[#This Row],[SEG KEY]],'22Dec24_TY '!$A$1:$M$786,13,FALSE)</f>
        <v>171.17906542056079</v>
      </c>
      <c r="U288" s="29">
        <f>VLOOKUP(Table1[[#This Row],[SEG KEY LY]],'22Dec24_LY '!$A$2:$M$784,13,FALSE)</f>
        <v>263.64366666666666</v>
      </c>
      <c r="V288" s="29">
        <f>VLOOKUP(Table1[[#This Row],[SEG KEY]],'15Dec24_TY'!$A$1:$M$786,13,FALSE)</f>
        <v>170.90782122905028</v>
      </c>
      <c r="W288" s="29">
        <f>VLOOKUP(Table1[[#This Row],[SEG KEY LY]],'15Dec24_LY'!$A$1:$M$784,13,FALSE)</f>
        <v>259.51462962962967</v>
      </c>
      <c r="X288" s="29">
        <f>VLOOKUP(Table1[[#This Row],[SEG KEY]],'08Dec24_TY'!$A$1:$M$786,13,FALSE)</f>
        <v>176.76984496124032</v>
      </c>
      <c r="Y288" s="29">
        <f>VLOOKUP(Table1[[#This Row],[SEG KEY LY]],'08Dec24_LY'!$A$1:$M$784,13,FALSE)</f>
        <v>260.627641509434</v>
      </c>
      <c r="Z288" s="29">
        <f>VLOOKUP(Table1[[#This Row],[SEG KEY]],'01Dec24_TY'!$A$1:$M$786,13,FALSE)</f>
        <v>185.3792523364485</v>
      </c>
      <c r="AA288" s="29">
        <f>VLOOKUP(Table1[[#This Row],[SEG KEY LY]],'01Dec24_LY'!$A$1:$M$784,13,FALSE)</f>
        <v>252.35728971962621</v>
      </c>
      <c r="AB288" s="29">
        <f>VLOOKUP(Table1[[#This Row],[SEG KEY]],'24Nov24_TY'!$A$1:$M$786,13,FALSE)</f>
        <v>198.23148148148147</v>
      </c>
      <c r="AC288" s="29">
        <f>VLOOKUP(Table1[[#This Row],[SEG KEY LY]],'24Nov24_LY'!$A$1:$M$784,13,FALSE)</f>
        <v>252.3237500000001</v>
      </c>
      <c r="AD288" s="29">
        <f>VLOOKUP(Table1[[#This Row],[SEG KEY]],'17Nov24_TY'!$A$1:$M$786,13,FALSE)</f>
        <v>236.35579999999999</v>
      </c>
      <c r="AE288" s="29">
        <f>VLOOKUP(Table1[[#This Row],[SEG KEY LY]],'17Nov24_LY'!$A$1:$M$784,13,FALSE)</f>
        <v>252.2446250000001</v>
      </c>
      <c r="AF288" s="29">
        <f>VLOOKUP(Table1[[#This Row],[SEG KEY]],'10Nov24_TY   '!$A$1:$M$786,13,FALSE)</f>
        <v>260.82024390243907</v>
      </c>
      <c r="AG288" s="29">
        <f>VLOOKUP(Table1[[#This Row],[SEG KEY LY]],'10Nov24_LY   '!$A$1:$M$784,13,FALSE)</f>
        <v>258.72757142857148</v>
      </c>
      <c r="AH288" s="29">
        <f>IFERROR(VLOOKUP(Table1[[#This Row],[SEG KEY]],'03Nov24_TY   '!A350:M1135,13,FALSE),0)</f>
        <v>0</v>
      </c>
      <c r="AI288" s="29">
        <f>IFERROR(VLOOKUP(Table1[[#This Row],[SEG KEY LY]],'03Nov24_LY    '!$A$1:$M$784,13,FALSE),0)</f>
        <v>0</v>
      </c>
      <c r="AJ288" s="47">
        <f>VLOOKUP(Table1[[#This Row],[SEG KEY]],'29Dec24_TY  '!$A$1:$M$786,7,FALSE)</f>
        <v>233</v>
      </c>
      <c r="AK288" s="47">
        <f>VLOOKUP(Table1[[#This Row],[SEG KEY LY]],'29Dec24_LY'!$A$1:$M$784,7,FALSE)</f>
        <v>125</v>
      </c>
      <c r="AL288" s="29">
        <f>VLOOKUP(Table1[[#This Row],[SEG KEY]],'22Dec24_TY '!$A$1:$M$786,7,FALSE)</f>
        <v>214</v>
      </c>
      <c r="AM288" s="29">
        <f>VLOOKUP(Table1[[#This Row],[SEG KEY LY]],'22Dec24_LY '!$A$1:$M$486,7,FALSE)</f>
        <v>120</v>
      </c>
      <c r="AN288" s="29">
        <f>VLOOKUP(Table1[[#This Row],[SEG KEY]],'15Dec24_TY'!$A$1:$M$786,7,FALSE)</f>
        <v>179</v>
      </c>
      <c r="AO288" s="29">
        <f>VLOOKUP(Table1[[#This Row],[SEG KEY LY]],'15Dec24_LY'!$A$1:$M$784,7,FALSE)</f>
        <v>108</v>
      </c>
      <c r="AP288" s="29">
        <f>VLOOKUP(Table1[[#This Row],[SEG KEY]],'08Dec24_TY'!$A$1:$M$786,7,FALSE)</f>
        <v>129</v>
      </c>
      <c r="AQ288" s="29">
        <f>VLOOKUP(Table1[[#This Row],[SEG KEY LY]],'08Dec24_LY'!$A$1:$M$784,7,FALSE)</f>
        <v>106</v>
      </c>
      <c r="AR288" s="29">
        <f>VLOOKUP(Table1[[#This Row],[SEG KEY]],'01Dec24_TY'!$A$1:$M$786,7,FALSE)</f>
        <v>107</v>
      </c>
      <c r="AS288" s="29">
        <f>VLOOKUP(Table1[[#This Row],[SEG KEY LY]],'01Dec24_LY'!$A$1:$M$784,7,FALSE)</f>
        <v>107</v>
      </c>
      <c r="AT288" s="29">
        <f>VLOOKUP(Table1[[#This Row],[SEG KEY]],'24Nov24_TY'!$A$1:$M$786,7,FALSE)</f>
        <v>81</v>
      </c>
      <c r="AU288" s="29">
        <f>VLOOKUP(Table1[[#This Row],[SEG KEY LY]],'24Nov24_LY'!$A$1:$M$784,7,FALSE)</f>
        <v>96</v>
      </c>
      <c r="AV288" s="29">
        <f>VLOOKUP(Table1[[#This Row],[SEG KEY]],'17Nov24_TY'!$A$1:$M$786,7,FALSE)</f>
        <v>50</v>
      </c>
      <c r="AW288" s="29">
        <f>VLOOKUP(Table1[[#This Row],[SEG KEY LY]],'17Nov24_LY'!$A$1:$M$784,7,FALSE)</f>
        <v>80</v>
      </c>
      <c r="AX288" s="29">
        <f>VLOOKUP(Table1[[#This Row],[SEG KEY]],'10Nov24_TY   '!$A$1:$K$786,7,FALSE)</f>
        <v>41</v>
      </c>
      <c r="AY288" s="29">
        <f>VLOOKUP(Table1[[#This Row],[SEG KEY LY]],'10Nov24_LY   '!$A$1:$J$784,7,FALSE)</f>
        <v>70</v>
      </c>
      <c r="AZ288" s="29">
        <f>IFERROR(VLOOKUP(Table1[[#This Row],[SEG KEY]],'03Nov24_TY   '!$A$1:$J$786,7,FALSE),0)</f>
        <v>0</v>
      </c>
      <c r="BA288" s="29">
        <f>IFERROR(VLOOKUP(Table1[[#This Row],[SEG KEY LY]],'03Nov24_LY    '!$A$1:$J$784,7,FALSE),0)</f>
        <v>0</v>
      </c>
    </row>
    <row r="289" spans="1:53" x14ac:dyDescent="0.25">
      <c r="A289" s="53" t="str">
        <f>Table1[[#This Row],[FROM_CITY]]&amp;Table1[[#This Row],[TO_CITY]]&amp;Table1[[#This Row],[Month]]</f>
        <v>CMBFRAApr-2025</v>
      </c>
      <c r="B289" s="56" t="str">
        <f>Table1[[#This Row],[FROM_CITY]]&amp;Table1[[#This Row],[TO_CITY]]&amp;Table1[[#This Row],[MonthM_LY]]</f>
        <v>CMBFRAApr-2024</v>
      </c>
      <c r="C289" s="42" t="s">
        <v>204</v>
      </c>
      <c r="D289" s="2">
        <v>2025</v>
      </c>
      <c r="E289" s="2" t="s">
        <v>203</v>
      </c>
      <c r="F289" t="s">
        <v>10</v>
      </c>
      <c r="G289" s="2" t="s">
        <v>27</v>
      </c>
      <c r="H289" t="s">
        <v>19</v>
      </c>
      <c r="I289">
        <v>626</v>
      </c>
      <c r="J289">
        <v>323981.75999999989</v>
      </c>
      <c r="K289" s="29">
        <f>VLOOKUP(Table1[[#This Row],[SEG KEY]],'29Dec24_TY  '!$A$1:$M$786,11,FALSE)</f>
        <v>5066218</v>
      </c>
      <c r="L289" s="29">
        <f>VLOOKUP(Table1[[#This Row],[SEG KEY LY]],'29Dec24_LY'!$A$1:$M$784,11,FALSE)</f>
        <v>6984259</v>
      </c>
      <c r="M289" s="55">
        <f>VLOOKUP(Table1[[#This Row],[SEG KEY]],'29Dec24_TY  '!$A$1:$M$786,12,FALSE)</f>
        <v>6.3949431311483215E-2</v>
      </c>
      <c r="N289" s="55">
        <f>VLOOKUP(Table1[[#This Row],[SEG KEY LY]],'29Dec24_LY'!$A$1:$M$784,12,FALSE)</f>
        <v>6.005549479193141E-2</v>
      </c>
      <c r="O289" s="29">
        <f>IFERROR(VLOOKUP(Table1[[#This Row],[SEG KEY LY]],'LY AVG FARE ACT'!$A$1:$G$5000,5,FALSE),0)</f>
        <v>2447</v>
      </c>
      <c r="P289" s="29">
        <f>IFERROR(VLOOKUP(Table1[[#This Row],[SEG KEY LY]],'LY AVG FARE ACT'!$A$1:$F$5000,6,FALSE),0)</f>
        <v>1261923.5075697647</v>
      </c>
      <c r="Q289" s="29">
        <f>IFERROR(VLOOKUP(Table1[[#This Row],[SEG KEY LY]],'LY AVG FARE ACT'!$A$1:$G$5000,7,FALSE),0)</f>
        <v>515.70229161003874</v>
      </c>
      <c r="R289" s="47">
        <f>VLOOKUP(Table1[[#This Row],[SEG KEY]],'29Dec24_TY  '!$A$1:$M$786,13,FALSE)</f>
        <v>517.54274760383373</v>
      </c>
      <c r="S289" s="47">
        <f>VLOOKUP(Table1[[#This Row],[SEG KEY LY]],'29Dec24_LY'!$A$1:$M$784,13,FALSE)</f>
        <v>486.02911935110086</v>
      </c>
      <c r="T289" s="29">
        <f>VLOOKUP(Table1[[#This Row],[SEG KEY]],'22Dec24_TY '!$A$1:$M$786,13,FALSE)</f>
        <v>519.05590987868254</v>
      </c>
      <c r="U289" s="29">
        <f>VLOOKUP(Table1[[#This Row],[SEG KEY LY]],'22Dec24_LY '!$A$2:$M$784,13,FALSE)</f>
        <v>479.68954216867479</v>
      </c>
      <c r="V289" s="29">
        <f>VLOOKUP(Table1[[#This Row],[SEG KEY]],'15Dec24_TY'!$A$1:$M$786,13,FALSE)</f>
        <v>519.80195167286251</v>
      </c>
      <c r="W289" s="29">
        <f>VLOOKUP(Table1[[#This Row],[SEG KEY LY]],'15Dec24_LY'!$A$1:$M$784,13,FALSE)</f>
        <v>479.9438762626263</v>
      </c>
      <c r="X289" s="29">
        <f>VLOOKUP(Table1[[#This Row],[SEG KEY]],'08Dec24_TY'!$A$1:$M$786,13,FALSE)</f>
        <v>524.01261904761918</v>
      </c>
      <c r="Y289" s="29">
        <f>VLOOKUP(Table1[[#This Row],[SEG KEY LY]],'08Dec24_LY'!$A$1:$M$784,13,FALSE)</f>
        <v>481.03691309987039</v>
      </c>
      <c r="Z289" s="29">
        <f>VLOOKUP(Table1[[#This Row],[SEG KEY]],'01Dec24_TY'!$A$1:$M$786,13,FALSE)</f>
        <v>530.84105485232078</v>
      </c>
      <c r="AA289" s="29">
        <f>VLOOKUP(Table1[[#This Row],[SEG KEY LY]],'01Dec24_LY'!$A$1:$M$784,13,FALSE)</f>
        <v>478.89329284750346</v>
      </c>
      <c r="AB289" s="29">
        <f>VLOOKUP(Table1[[#This Row],[SEG KEY]],'24Nov24_TY'!$A$1:$M$786,13,FALSE)</f>
        <v>526.01986111111103</v>
      </c>
      <c r="AC289" s="29">
        <f>VLOOKUP(Table1[[#This Row],[SEG KEY LY]],'24Nov24_LY'!$A$1:$M$784,13,FALSE)</f>
        <v>470.64123348017631</v>
      </c>
      <c r="AD289" s="29">
        <f>VLOOKUP(Table1[[#This Row],[SEG KEY]],'17Nov24_TY'!$A$1:$M$786,13,FALSE)</f>
        <v>531.72936708860732</v>
      </c>
      <c r="AE289" s="29">
        <f>VLOOKUP(Table1[[#This Row],[SEG KEY LY]],'17Nov24_LY'!$A$1:$M$784,13,FALSE)</f>
        <v>467.47547770700652</v>
      </c>
      <c r="AF289" s="29">
        <f>VLOOKUP(Table1[[#This Row],[SEG KEY]],'10Nov24_TY   '!$A$1:$M$786,13,FALSE)</f>
        <v>531.68989389920398</v>
      </c>
      <c r="AG289" s="29">
        <f>VLOOKUP(Table1[[#This Row],[SEG KEY LY]],'10Nov24_LY   '!$A$1:$M$784,13,FALSE)</f>
        <v>476.25931818181812</v>
      </c>
      <c r="AH289" s="29">
        <f>IFERROR(VLOOKUP(Table1[[#This Row],[SEG KEY]],'03Nov24_TY   '!A351:M1136,13,FALSE),0)</f>
        <v>0</v>
      </c>
      <c r="AI289" s="29">
        <f>IFERROR(VLOOKUP(Table1[[#This Row],[SEG KEY LY]],'03Nov24_LY    '!$A$1:$M$784,13,FALSE),0)</f>
        <v>0</v>
      </c>
      <c r="AJ289" s="47">
        <f>VLOOKUP(Table1[[#This Row],[SEG KEY]],'29Dec24_TY  '!$A$1:$M$786,7,FALSE)</f>
        <v>626</v>
      </c>
      <c r="AK289" s="47">
        <f>VLOOKUP(Table1[[#This Row],[SEG KEY LY]],'29Dec24_LY'!$A$1:$M$784,7,FALSE)</f>
        <v>863</v>
      </c>
      <c r="AL289" s="29">
        <f>VLOOKUP(Table1[[#This Row],[SEG KEY]],'22Dec24_TY '!$A$1:$M$786,7,FALSE)</f>
        <v>577</v>
      </c>
      <c r="AM289" s="29">
        <f>VLOOKUP(Table1[[#This Row],[SEG KEY LY]],'22Dec24_LY '!$A$1:$M$486,7,FALSE)</f>
        <v>830</v>
      </c>
      <c r="AN289" s="29">
        <f>VLOOKUP(Table1[[#This Row],[SEG KEY]],'15Dec24_TY'!$A$1:$M$786,7,FALSE)</f>
        <v>538</v>
      </c>
      <c r="AO289" s="29">
        <f>VLOOKUP(Table1[[#This Row],[SEG KEY LY]],'15Dec24_LY'!$A$1:$M$784,7,FALSE)</f>
        <v>792</v>
      </c>
      <c r="AP289" s="29">
        <f>VLOOKUP(Table1[[#This Row],[SEG KEY]],'08Dec24_TY'!$A$1:$M$786,7,FALSE)</f>
        <v>504</v>
      </c>
      <c r="AQ289" s="29">
        <f>VLOOKUP(Table1[[#This Row],[SEG KEY LY]],'08Dec24_LY'!$A$1:$M$784,7,FALSE)</f>
        <v>771</v>
      </c>
      <c r="AR289" s="29">
        <f>VLOOKUP(Table1[[#This Row],[SEG KEY]],'01Dec24_TY'!$A$1:$M$786,7,FALSE)</f>
        <v>474</v>
      </c>
      <c r="AS289" s="29">
        <f>VLOOKUP(Table1[[#This Row],[SEG KEY LY]],'01Dec24_LY'!$A$1:$M$784,7,FALSE)</f>
        <v>741</v>
      </c>
      <c r="AT289" s="29">
        <f>VLOOKUP(Table1[[#This Row],[SEG KEY]],'24Nov24_TY'!$A$1:$M$786,7,FALSE)</f>
        <v>432</v>
      </c>
      <c r="AU289" s="29">
        <f>VLOOKUP(Table1[[#This Row],[SEG KEY LY]],'24Nov24_LY'!$A$1:$M$784,7,FALSE)</f>
        <v>681</v>
      </c>
      <c r="AV289" s="29">
        <f>VLOOKUP(Table1[[#This Row],[SEG KEY]],'17Nov24_TY'!$A$1:$M$786,7,FALSE)</f>
        <v>395</v>
      </c>
      <c r="AW289" s="29">
        <f>VLOOKUP(Table1[[#This Row],[SEG KEY LY]],'17Nov24_LY'!$A$1:$M$784,7,FALSE)</f>
        <v>628</v>
      </c>
      <c r="AX289" s="29">
        <f>VLOOKUP(Table1[[#This Row],[SEG KEY]],'10Nov24_TY   '!$A$1:$K$786,7,FALSE)</f>
        <v>377</v>
      </c>
      <c r="AY289" s="29">
        <f>VLOOKUP(Table1[[#This Row],[SEG KEY LY]],'10Nov24_LY   '!$A$1:$J$784,7,FALSE)</f>
        <v>572</v>
      </c>
      <c r="AZ289" s="29">
        <f>IFERROR(VLOOKUP(Table1[[#This Row],[SEG KEY]],'03Nov24_TY   '!$A$1:$J$786,7,FALSE),0)</f>
        <v>0</v>
      </c>
      <c r="BA289" s="29">
        <f>IFERROR(VLOOKUP(Table1[[#This Row],[SEG KEY LY]],'03Nov24_LY    '!$A$1:$J$784,7,FALSE),0)</f>
        <v>0</v>
      </c>
    </row>
    <row r="290" spans="1:53" x14ac:dyDescent="0.25">
      <c r="A290" s="53" t="str">
        <f>Table1[[#This Row],[FROM_CITY]]&amp;Table1[[#This Row],[TO_CITY]]&amp;Table1[[#This Row],[Month]]</f>
        <v>CMBGANApr-2025</v>
      </c>
      <c r="B290" s="56" t="str">
        <f>Table1[[#This Row],[FROM_CITY]]&amp;Table1[[#This Row],[TO_CITY]]&amp;Table1[[#This Row],[MonthM_LY]]</f>
        <v>CMBGANApr-2024</v>
      </c>
      <c r="C290" s="42" t="s">
        <v>204</v>
      </c>
      <c r="D290" s="2">
        <v>2025</v>
      </c>
      <c r="E290" s="2" t="s">
        <v>203</v>
      </c>
      <c r="F290" t="s">
        <v>10</v>
      </c>
      <c r="G290" s="2" t="s">
        <v>28</v>
      </c>
      <c r="H290" t="s">
        <v>15</v>
      </c>
      <c r="I290">
        <v>207</v>
      </c>
      <c r="J290">
        <v>15856.210000000001</v>
      </c>
      <c r="K290" s="29">
        <f>VLOOKUP(Table1[[#This Row],[SEG KEY]],'29Dec24_TY  '!$A$1:$M$786,11,FALSE)</f>
        <v>237429</v>
      </c>
      <c r="L290" s="29">
        <f>VLOOKUP(Table1[[#This Row],[SEG KEY LY]],'29Dec24_LY'!$A$1:$M$784,11,FALSE)</f>
        <v>35557</v>
      </c>
      <c r="M290" s="55">
        <f>VLOOKUP(Table1[[#This Row],[SEG KEY]],'29Dec24_TY  '!$A$1:$M$786,12,FALSE)</f>
        <v>6.6782954062056449E-2</v>
      </c>
      <c r="N290" s="55">
        <f>VLOOKUP(Table1[[#This Row],[SEG KEY LY]],'29Dec24_LY'!$A$1:$M$784,12,FALSE)</f>
        <v>6.6671822707202524E-2</v>
      </c>
      <c r="O290" s="29">
        <f>IFERROR(VLOOKUP(Table1[[#This Row],[SEG KEY LY]],'LY AVG FARE ACT'!$A$1:$G$5000,5,FALSE),0)</f>
        <v>690</v>
      </c>
      <c r="P290" s="29">
        <f>IFERROR(VLOOKUP(Table1[[#This Row],[SEG KEY LY]],'LY AVG FARE ACT'!$A$1:$F$5000,6,FALSE),0)</f>
        <v>84051.778524736874</v>
      </c>
      <c r="Q290" s="29">
        <f>IFERROR(VLOOKUP(Table1[[#This Row],[SEG KEY LY]],'LY AVG FARE ACT'!$A$1:$G$5000,7,FALSE),0)</f>
        <v>121.81417177498098</v>
      </c>
      <c r="R290" s="47">
        <f>VLOOKUP(Table1[[#This Row],[SEG KEY]],'29Dec24_TY  '!$A$1:$M$786,13,FALSE)</f>
        <v>76.600048309178746</v>
      </c>
      <c r="S290" s="47">
        <f>VLOOKUP(Table1[[#This Row],[SEG KEY LY]],'29Dec24_LY'!$A$1:$M$784,13,FALSE)</f>
        <v>76.472580645161287</v>
      </c>
      <c r="T290" s="29">
        <f>VLOOKUP(Table1[[#This Row],[SEG KEY]],'22Dec24_TY '!$A$1:$M$786,13,FALSE)</f>
        <v>76.334378109452743</v>
      </c>
      <c r="U290" s="29">
        <f>VLOOKUP(Table1[[#This Row],[SEG KEY LY]],'22Dec24_LY '!$A$2:$M$784,13,FALSE)</f>
        <v>76.472580645161287</v>
      </c>
      <c r="V290" s="29">
        <f>VLOOKUP(Table1[[#This Row],[SEG KEY]],'15Dec24_TY'!$A$1:$M$786,13,FALSE)</f>
        <v>75.861573604060908</v>
      </c>
      <c r="W290" s="29">
        <f>VLOOKUP(Table1[[#This Row],[SEG KEY LY]],'15Dec24_LY'!$A$1:$M$784,13,FALSE)</f>
        <v>76.472580645161287</v>
      </c>
      <c r="X290" s="29">
        <f>VLOOKUP(Table1[[#This Row],[SEG KEY]],'08Dec24_TY'!$A$1:$M$786,13,FALSE)</f>
        <v>74.689947368421059</v>
      </c>
      <c r="Y290" s="29">
        <f>VLOOKUP(Table1[[#This Row],[SEG KEY LY]],'08Dec24_LY'!$A$1:$M$784,13,FALSE)</f>
        <v>76.472580645161287</v>
      </c>
      <c r="Z290" s="29">
        <f>VLOOKUP(Table1[[#This Row],[SEG KEY]],'01Dec24_TY'!$A$1:$M$786,13,FALSE)</f>
        <v>74.601978021978013</v>
      </c>
      <c r="AA290" s="29">
        <f>VLOOKUP(Table1[[#This Row],[SEG KEY LY]],'01Dec24_LY'!$A$1:$M$784,13,FALSE)</f>
        <v>80.282399999999996</v>
      </c>
      <c r="AB290" s="29">
        <f>VLOOKUP(Table1[[#This Row],[SEG KEY]],'24Nov24_TY'!$A$1:$M$786,13,FALSE)</f>
        <v>73.968467153284678</v>
      </c>
      <c r="AC290" s="29">
        <f>VLOOKUP(Table1[[#This Row],[SEG KEY LY]],'24Nov24_LY'!$A$1:$M$784,13,FALSE)</f>
        <v>104.19363636363637</v>
      </c>
      <c r="AD290" s="29">
        <f>VLOOKUP(Table1[[#This Row],[SEG KEY]],'17Nov24_TY'!$A$1:$M$786,13,FALSE)</f>
        <v>74.396356589147274</v>
      </c>
      <c r="AE290" s="29">
        <f>VLOOKUP(Table1[[#This Row],[SEG KEY LY]],'17Nov24_LY'!$A$1:$M$784,13,FALSE)</f>
        <v>104.19363636363637</v>
      </c>
      <c r="AF290" s="29">
        <f>VLOOKUP(Table1[[#This Row],[SEG KEY]],'10Nov24_TY   '!$A$1:$M$786,13,FALSE)</f>
        <v>76.14367924528301</v>
      </c>
      <c r="AG290" s="29">
        <f>VLOOKUP(Table1[[#This Row],[SEG KEY LY]],'10Nov24_LY   '!$A$1:$M$784,13,FALSE)</f>
        <v>104.19363636363637</v>
      </c>
      <c r="AH290" s="29">
        <f>IFERROR(VLOOKUP(Table1[[#This Row],[SEG KEY]],'03Nov24_TY   '!A352:M1137,13,FALSE),0)</f>
        <v>0</v>
      </c>
      <c r="AI290" s="29">
        <f>IFERROR(VLOOKUP(Table1[[#This Row],[SEG KEY LY]],'03Nov24_LY    '!$A$1:$M$784,13,FALSE),0)</f>
        <v>0</v>
      </c>
      <c r="AJ290" s="47">
        <f>VLOOKUP(Table1[[#This Row],[SEG KEY]],'29Dec24_TY  '!$A$1:$M$786,7,FALSE)</f>
        <v>207</v>
      </c>
      <c r="AK290" s="47">
        <f>VLOOKUP(Table1[[#This Row],[SEG KEY LY]],'29Dec24_LY'!$A$1:$M$784,7,FALSE)</f>
        <v>31</v>
      </c>
      <c r="AL290" s="29">
        <f>VLOOKUP(Table1[[#This Row],[SEG KEY]],'22Dec24_TY '!$A$1:$M$786,7,FALSE)</f>
        <v>201</v>
      </c>
      <c r="AM290" s="29">
        <f>VLOOKUP(Table1[[#This Row],[SEG KEY LY]],'22Dec24_LY '!$A$1:$M$486,7,FALSE)</f>
        <v>31</v>
      </c>
      <c r="AN290" s="29">
        <f>VLOOKUP(Table1[[#This Row],[SEG KEY]],'15Dec24_TY'!$A$1:$M$786,7,FALSE)</f>
        <v>197</v>
      </c>
      <c r="AO290" s="29">
        <f>VLOOKUP(Table1[[#This Row],[SEG KEY LY]],'15Dec24_LY'!$A$1:$M$784,7,FALSE)</f>
        <v>31</v>
      </c>
      <c r="AP290" s="29">
        <f>VLOOKUP(Table1[[#This Row],[SEG KEY]],'08Dec24_TY'!$A$1:$M$786,7,FALSE)</f>
        <v>190</v>
      </c>
      <c r="AQ290" s="29">
        <f>VLOOKUP(Table1[[#This Row],[SEG KEY LY]],'08Dec24_LY'!$A$1:$M$784,7,FALSE)</f>
        <v>31</v>
      </c>
      <c r="AR290" s="29">
        <f>VLOOKUP(Table1[[#This Row],[SEG KEY]],'01Dec24_TY'!$A$1:$M$786,7,FALSE)</f>
        <v>182</v>
      </c>
      <c r="AS290" s="29">
        <f>VLOOKUP(Table1[[#This Row],[SEG KEY LY]],'01Dec24_LY'!$A$1:$M$784,7,FALSE)</f>
        <v>25</v>
      </c>
      <c r="AT290" s="29">
        <f>VLOOKUP(Table1[[#This Row],[SEG KEY]],'24Nov24_TY'!$A$1:$M$786,7,FALSE)</f>
        <v>137</v>
      </c>
      <c r="AU290" s="29">
        <f>VLOOKUP(Table1[[#This Row],[SEG KEY LY]],'24Nov24_LY'!$A$1:$M$784,7,FALSE)</f>
        <v>11</v>
      </c>
      <c r="AV290" s="29">
        <f>VLOOKUP(Table1[[#This Row],[SEG KEY]],'17Nov24_TY'!$A$1:$M$786,7,FALSE)</f>
        <v>129</v>
      </c>
      <c r="AW290" s="29">
        <f>VLOOKUP(Table1[[#This Row],[SEG KEY LY]],'17Nov24_LY'!$A$1:$M$784,7,FALSE)</f>
        <v>11</v>
      </c>
      <c r="AX290" s="29">
        <f>VLOOKUP(Table1[[#This Row],[SEG KEY]],'10Nov24_TY   '!$A$1:$K$786,7,FALSE)</f>
        <v>106</v>
      </c>
      <c r="AY290" s="29">
        <f>VLOOKUP(Table1[[#This Row],[SEG KEY LY]],'10Nov24_LY   '!$A$1:$J$784,7,FALSE)</f>
        <v>11</v>
      </c>
      <c r="AZ290" s="29">
        <f>IFERROR(VLOOKUP(Table1[[#This Row],[SEG KEY]],'03Nov24_TY   '!$A$1:$J$786,7,FALSE),0)</f>
        <v>0</v>
      </c>
      <c r="BA290" s="29">
        <f>IFERROR(VLOOKUP(Table1[[#This Row],[SEG KEY LY]],'03Nov24_LY    '!$A$1:$J$784,7,FALSE),0)</f>
        <v>0</v>
      </c>
    </row>
    <row r="291" spans="1:53" x14ac:dyDescent="0.25">
      <c r="A291" s="53" t="str">
        <f>Table1[[#This Row],[FROM_CITY]]&amp;Table1[[#This Row],[TO_CITY]]&amp;Table1[[#This Row],[Month]]</f>
        <v>CMBHYDApr-2025</v>
      </c>
      <c r="B291" s="56" t="str">
        <f>Table1[[#This Row],[FROM_CITY]]&amp;Table1[[#This Row],[TO_CITY]]&amp;Table1[[#This Row],[MonthM_LY]]</f>
        <v>CMBHYDApr-2024</v>
      </c>
      <c r="C291" s="42" t="s">
        <v>204</v>
      </c>
      <c r="D291" s="2">
        <v>2025</v>
      </c>
      <c r="E291" s="2" t="s">
        <v>203</v>
      </c>
      <c r="F291" t="s">
        <v>10</v>
      </c>
      <c r="G291" s="2" t="s">
        <v>29</v>
      </c>
      <c r="H291" t="s">
        <v>15</v>
      </c>
      <c r="I291">
        <v>20</v>
      </c>
      <c r="J291">
        <v>1296.3200000000002</v>
      </c>
      <c r="K291" s="29">
        <f>VLOOKUP(Table1[[#This Row],[SEG KEY]],'29Dec24_TY  '!$A$1:$M$786,11,FALSE)</f>
        <v>23440</v>
      </c>
      <c r="L291" s="29">
        <f>VLOOKUP(Table1[[#This Row],[SEG KEY LY]],'29Dec24_LY'!$A$1:$M$784,11,FALSE)</f>
        <v>7032</v>
      </c>
      <c r="M291" s="55">
        <f>VLOOKUP(Table1[[#This Row],[SEG KEY]],'29Dec24_TY  '!$A$1:$M$786,12,FALSE)</f>
        <v>5.5303754266211612E-2</v>
      </c>
      <c r="N291" s="55">
        <f>VLOOKUP(Table1[[#This Row],[SEG KEY LY]],'29Dec24_LY'!$A$1:$M$784,12,FALSE)</f>
        <v>6.3019055745164962E-2</v>
      </c>
      <c r="O291" s="29">
        <f>IFERROR(VLOOKUP(Table1[[#This Row],[SEG KEY LY]],'LY AVG FARE ACT'!$A$1:$G$5000,5,FALSE),0)</f>
        <v>646</v>
      </c>
      <c r="P291" s="29">
        <f>IFERROR(VLOOKUP(Table1[[#This Row],[SEG KEY LY]],'LY AVG FARE ACT'!$A$1:$F$5000,6,FALSE),0)</f>
        <v>62510.829631949302</v>
      </c>
      <c r="Q291" s="29">
        <f>IFERROR(VLOOKUP(Table1[[#This Row],[SEG KEY LY]],'LY AVG FARE ACT'!$A$1:$G$5000,7,FALSE),0)</f>
        <v>96.765990142336378</v>
      </c>
      <c r="R291" s="47">
        <f>VLOOKUP(Table1[[#This Row],[SEG KEY]],'29Dec24_TY  '!$A$1:$M$786,13,FALSE)</f>
        <v>64.816000000000003</v>
      </c>
      <c r="S291" s="47">
        <f>VLOOKUP(Table1[[#This Row],[SEG KEY LY]],'29Dec24_LY'!$A$1:$M$784,13,FALSE)</f>
        <v>73.858333333333334</v>
      </c>
      <c r="T291" s="29">
        <f>VLOOKUP(Table1[[#This Row],[SEG KEY]],'22Dec24_TY '!$A$1:$M$786,13,FALSE)</f>
        <v>64.794444444444451</v>
      </c>
      <c r="U291" s="29">
        <f>VLOOKUP(Table1[[#This Row],[SEG KEY LY]],'22Dec24_LY '!$A$2:$M$784,13,FALSE)</f>
        <v>76.660000000000011</v>
      </c>
      <c r="V291" s="29">
        <f>VLOOKUP(Table1[[#This Row],[SEG KEY]],'15Dec24_TY'!$A$1:$M$786,13,FALSE)</f>
        <v>66.618124999999992</v>
      </c>
      <c r="W291" s="29">
        <f>VLOOKUP(Table1[[#This Row],[SEG KEY LY]],'15Dec24_LY'!$A$1:$M$784,13,FALSE)</f>
        <v>76.660000000000011</v>
      </c>
      <c r="X291" s="29">
        <f>VLOOKUP(Table1[[#This Row],[SEG KEY]],'08Dec24_TY'!$A$1:$M$786,13,FALSE)</f>
        <v>65.37866666666666</v>
      </c>
      <c r="Y291" s="29">
        <f>VLOOKUP(Table1[[#This Row],[SEG KEY LY]],'08Dec24_LY'!$A$1:$M$784,13,FALSE)</f>
        <v>74.655000000000001</v>
      </c>
      <c r="Z291" s="29">
        <f>VLOOKUP(Table1[[#This Row],[SEG KEY]],'01Dec24_TY'!$A$1:$M$786,13,FALSE)</f>
        <v>63.874285714285705</v>
      </c>
      <c r="AA291" s="29">
        <f>VLOOKUP(Table1[[#This Row],[SEG KEY LY]],'01Dec24_LY'!$A$1:$M$784,13,FALSE)</f>
        <v>85.442499999999995</v>
      </c>
      <c r="AB291" s="29">
        <f>VLOOKUP(Table1[[#This Row],[SEG KEY]],'24Nov24_TY'!$A$1:$M$786,13,FALSE)</f>
        <v>63.843333333333327</v>
      </c>
      <c r="AC291" s="29">
        <f>VLOOKUP(Table1[[#This Row],[SEG KEY LY]],'24Nov24_LY'!$A$1:$M$784,13,FALSE)</f>
        <v>85.148333333333326</v>
      </c>
      <c r="AD291" s="29">
        <f>VLOOKUP(Table1[[#This Row],[SEG KEY]],'17Nov24_TY'!$A$1:$M$786,13,FALSE)</f>
        <v>63.843333333333327</v>
      </c>
      <c r="AE291" s="29">
        <f>VLOOKUP(Table1[[#This Row],[SEG KEY LY]],'17Nov24_LY'!$A$1:$M$784,13,FALSE)</f>
        <v>73.86</v>
      </c>
      <c r="AF291" s="29">
        <f>VLOOKUP(Table1[[#This Row],[SEG KEY]],'10Nov24_TY   '!$A$1:$M$786,13,FALSE)</f>
        <v>63.843333333333327</v>
      </c>
      <c r="AG291" s="29">
        <f>VLOOKUP(Table1[[#This Row],[SEG KEY LY]],'10Nov24_LY   '!$A$1:$M$784,13,FALSE)</f>
        <v>73.86</v>
      </c>
      <c r="AH291" s="29">
        <f>IFERROR(VLOOKUP(Table1[[#This Row],[SEG KEY]],'03Nov24_TY   '!A353:M1138,13,FALSE),0)</f>
        <v>0</v>
      </c>
      <c r="AI291" s="29">
        <f>IFERROR(VLOOKUP(Table1[[#This Row],[SEG KEY LY]],'03Nov24_LY    '!$A$1:$M$784,13,FALSE),0)</f>
        <v>0</v>
      </c>
      <c r="AJ291" s="47">
        <f>VLOOKUP(Table1[[#This Row],[SEG KEY]],'29Dec24_TY  '!$A$1:$M$786,7,FALSE)</f>
        <v>20</v>
      </c>
      <c r="AK291" s="47">
        <f>VLOOKUP(Table1[[#This Row],[SEG KEY LY]],'29Dec24_LY'!$A$1:$M$784,7,FALSE)</f>
        <v>6</v>
      </c>
      <c r="AL291" s="29">
        <f>VLOOKUP(Table1[[#This Row],[SEG KEY]],'22Dec24_TY '!$A$1:$M$786,7,FALSE)</f>
        <v>18</v>
      </c>
      <c r="AM291" s="29">
        <f>VLOOKUP(Table1[[#This Row],[SEG KEY LY]],'22Dec24_LY '!$A$1:$M$486,7,FALSE)</f>
        <v>26</v>
      </c>
      <c r="AN291" s="29">
        <f>VLOOKUP(Table1[[#This Row],[SEG KEY]],'15Dec24_TY'!$A$1:$M$786,7,FALSE)</f>
        <v>16</v>
      </c>
      <c r="AO291" s="29">
        <f>VLOOKUP(Table1[[#This Row],[SEG KEY LY]],'15Dec24_LY'!$A$1:$M$784,7,FALSE)</f>
        <v>26</v>
      </c>
      <c r="AP291" s="29">
        <f>VLOOKUP(Table1[[#This Row],[SEG KEY]],'08Dec24_TY'!$A$1:$M$786,7,FALSE)</f>
        <v>15</v>
      </c>
      <c r="AQ291" s="29">
        <f>VLOOKUP(Table1[[#This Row],[SEG KEY LY]],'08Dec24_LY'!$A$1:$M$784,7,FALSE)</f>
        <v>20</v>
      </c>
      <c r="AR291" s="29">
        <f>VLOOKUP(Table1[[#This Row],[SEG KEY]],'01Dec24_TY'!$A$1:$M$786,7,FALSE)</f>
        <v>14</v>
      </c>
      <c r="AS291" s="29">
        <f>VLOOKUP(Table1[[#This Row],[SEG KEY LY]],'01Dec24_LY'!$A$1:$M$784,7,FALSE)</f>
        <v>8</v>
      </c>
      <c r="AT291" s="29">
        <f>VLOOKUP(Table1[[#This Row],[SEG KEY]],'24Nov24_TY'!$A$1:$M$786,7,FALSE)</f>
        <v>12</v>
      </c>
      <c r="AU291" s="29">
        <f>VLOOKUP(Table1[[#This Row],[SEG KEY LY]],'24Nov24_LY'!$A$1:$M$784,7,FALSE)</f>
        <v>6</v>
      </c>
      <c r="AV291" s="29">
        <f>VLOOKUP(Table1[[#This Row],[SEG KEY]],'17Nov24_TY'!$A$1:$M$786,7,FALSE)</f>
        <v>12</v>
      </c>
      <c r="AW291" s="29">
        <f>VLOOKUP(Table1[[#This Row],[SEG KEY LY]],'17Nov24_LY'!$A$1:$M$784,7,FALSE)</f>
        <v>4</v>
      </c>
      <c r="AX291" s="29">
        <f>VLOOKUP(Table1[[#This Row],[SEG KEY]],'10Nov24_TY   '!$A$1:$K$786,7,FALSE)</f>
        <v>12</v>
      </c>
      <c r="AY291" s="29">
        <f>VLOOKUP(Table1[[#This Row],[SEG KEY LY]],'10Nov24_LY   '!$A$1:$J$784,7,FALSE)</f>
        <v>4</v>
      </c>
      <c r="AZ291" s="29">
        <f>IFERROR(VLOOKUP(Table1[[#This Row],[SEG KEY]],'03Nov24_TY   '!$A$1:$J$786,7,FALSE),0)</f>
        <v>0</v>
      </c>
      <c r="BA291" s="29">
        <f>IFERROR(VLOOKUP(Table1[[#This Row],[SEG KEY LY]],'03Nov24_LY    '!$A$1:$J$784,7,FALSE),0)</f>
        <v>0</v>
      </c>
    </row>
    <row r="292" spans="1:53" x14ac:dyDescent="0.25">
      <c r="A292" s="53" t="str">
        <f>Table1[[#This Row],[FROM_CITY]]&amp;Table1[[#This Row],[TO_CITY]]&amp;Table1[[#This Row],[Month]]</f>
        <v>CMBICNApr-2025</v>
      </c>
      <c r="B292" s="56" t="str">
        <f>Table1[[#This Row],[FROM_CITY]]&amp;Table1[[#This Row],[TO_CITY]]&amp;Table1[[#This Row],[MonthM_LY]]</f>
        <v>CMBICNApr-2024</v>
      </c>
      <c r="C292" s="42" t="s">
        <v>204</v>
      </c>
      <c r="D292" s="2">
        <v>2025</v>
      </c>
      <c r="E292" s="2" t="s">
        <v>203</v>
      </c>
      <c r="F292" t="s">
        <v>10</v>
      </c>
      <c r="G292" s="2" t="s">
        <v>30</v>
      </c>
      <c r="H292" t="s">
        <v>13</v>
      </c>
      <c r="I292">
        <v>101</v>
      </c>
      <c r="J292">
        <v>27350.249999999996</v>
      </c>
      <c r="K292" s="29">
        <f>VLOOKUP(Table1[[#This Row],[SEG KEY]],'29Dec24_TY  '!$A$1:$M$786,11,FALSE)</f>
        <v>582265</v>
      </c>
      <c r="L292" s="29">
        <f>VLOOKUP(Table1[[#This Row],[SEG KEY LY]],'29Dec24_LY'!$A$1:$M$784,11,FALSE)</f>
        <v>1412425</v>
      </c>
      <c r="M292" s="55">
        <f>VLOOKUP(Table1[[#This Row],[SEG KEY]],'29Dec24_TY  '!$A$1:$M$786,12,FALSE)</f>
        <v>4.6972169029565566E-2</v>
      </c>
      <c r="N292" s="55">
        <f>VLOOKUP(Table1[[#This Row],[SEG KEY LY]],'29Dec24_LY'!$A$1:$M$784,12,FALSE)</f>
        <v>4.7117517744305011E-2</v>
      </c>
      <c r="O292" s="29">
        <f>IFERROR(VLOOKUP(Table1[[#This Row],[SEG KEY LY]],'LY AVG FARE ACT'!$A$1:$G$5000,5,FALSE),0)</f>
        <v>1447</v>
      </c>
      <c r="P292" s="29">
        <f>IFERROR(VLOOKUP(Table1[[#This Row],[SEG KEY LY]],'LY AVG FARE ACT'!$A$1:$F$5000,6,FALSE),0)</f>
        <v>555622.91589344107</v>
      </c>
      <c r="Q292" s="29">
        <f>IFERROR(VLOOKUP(Table1[[#This Row],[SEG KEY LY]],'LY AVG FARE ACT'!$A$1:$G$5000,7,FALSE),0)</f>
        <v>383.98266475013202</v>
      </c>
      <c r="R292" s="47">
        <f>VLOOKUP(Table1[[#This Row],[SEG KEY]],'29Dec24_TY  '!$A$1:$M$786,13,FALSE)</f>
        <v>270.79455445544551</v>
      </c>
      <c r="S292" s="47">
        <f>VLOOKUP(Table1[[#This Row],[SEG KEY LY]],'29Dec24_LY'!$A$1:$M$784,13,FALSE)</f>
        <v>271.63248979591839</v>
      </c>
      <c r="T292" s="29">
        <f>VLOOKUP(Table1[[#This Row],[SEG KEY]],'22Dec24_TY '!$A$1:$M$786,13,FALSE)</f>
        <v>276.31218390804594</v>
      </c>
      <c r="U292" s="29">
        <f>VLOOKUP(Table1[[#This Row],[SEG KEY LY]],'22Dec24_LY '!$A$2:$M$784,13,FALSE)</f>
        <v>268.82862068965511</v>
      </c>
      <c r="V292" s="29">
        <f>VLOOKUP(Table1[[#This Row],[SEG KEY]],'15Dec24_TY'!$A$1:$M$786,13,FALSE)</f>
        <v>281.70067567567565</v>
      </c>
      <c r="W292" s="29">
        <f>VLOOKUP(Table1[[#This Row],[SEG KEY LY]],'15Dec24_LY'!$A$1:$M$784,13,FALSE)</f>
        <v>268.97770000000003</v>
      </c>
      <c r="X292" s="29">
        <f>VLOOKUP(Table1[[#This Row],[SEG KEY]],'08Dec24_TY'!$A$1:$M$786,13,FALSE)</f>
        <v>295.40913793103448</v>
      </c>
      <c r="Y292" s="29">
        <f>VLOOKUP(Table1[[#This Row],[SEG KEY LY]],'08Dec24_LY'!$A$1:$M$784,13,FALSE)</f>
        <v>269.1624293785311</v>
      </c>
      <c r="Z292" s="29">
        <f>VLOOKUP(Table1[[#This Row],[SEG KEY]],'01Dec24_TY'!$A$1:$M$786,13,FALSE)</f>
        <v>306.74686274509804</v>
      </c>
      <c r="AA292" s="29">
        <f>VLOOKUP(Table1[[#This Row],[SEG KEY LY]],'01Dec24_LY'!$A$1:$M$784,13,FALSE)</f>
        <v>267.82596273291927</v>
      </c>
      <c r="AB292" s="29">
        <f>VLOOKUP(Table1[[#This Row],[SEG KEY]],'24Nov24_TY'!$A$1:$M$786,13,FALSE)</f>
        <v>312.1609302325582</v>
      </c>
      <c r="AC292" s="29">
        <f>VLOOKUP(Table1[[#This Row],[SEG KEY LY]],'24Nov24_LY'!$A$1:$M$784,13,FALSE)</f>
        <v>268.77134615384614</v>
      </c>
      <c r="AD292" s="29">
        <f>VLOOKUP(Table1[[#This Row],[SEG KEY]],'17Nov24_TY'!$A$1:$M$786,13,FALSE)</f>
        <v>326.13760000000002</v>
      </c>
      <c r="AE292" s="29">
        <f>VLOOKUP(Table1[[#This Row],[SEG KEY LY]],'17Nov24_LY'!$A$1:$M$784,13,FALSE)</f>
        <v>271.00489510489507</v>
      </c>
      <c r="AF292" s="29">
        <f>VLOOKUP(Table1[[#This Row],[SEG KEY]],'10Nov24_TY   '!$A$1:$M$786,13,FALSE)</f>
        <v>338.0554545454545</v>
      </c>
      <c r="AG292" s="29">
        <f>VLOOKUP(Table1[[#This Row],[SEG KEY LY]],'10Nov24_LY   '!$A$1:$M$784,13,FALSE)</f>
        <v>274.51407692307691</v>
      </c>
      <c r="AH292" s="29">
        <f>IFERROR(VLOOKUP(Table1[[#This Row],[SEG KEY]],'03Nov24_TY   '!A354:M1139,13,FALSE),0)</f>
        <v>0</v>
      </c>
      <c r="AI292" s="29">
        <f>IFERROR(VLOOKUP(Table1[[#This Row],[SEG KEY LY]],'03Nov24_LY    '!$A$1:$M$784,13,FALSE),0)</f>
        <v>0</v>
      </c>
      <c r="AJ292" s="47">
        <f>VLOOKUP(Table1[[#This Row],[SEG KEY]],'29Dec24_TY  '!$A$1:$M$786,7,FALSE)</f>
        <v>101</v>
      </c>
      <c r="AK292" s="47">
        <f>VLOOKUP(Table1[[#This Row],[SEG KEY LY]],'29Dec24_LY'!$A$1:$M$784,7,FALSE)</f>
        <v>245</v>
      </c>
      <c r="AL292" s="29">
        <f>VLOOKUP(Table1[[#This Row],[SEG KEY]],'22Dec24_TY '!$A$1:$M$786,7,FALSE)</f>
        <v>87</v>
      </c>
      <c r="AM292" s="29">
        <f>VLOOKUP(Table1[[#This Row],[SEG KEY LY]],'22Dec24_LY '!$A$1:$M$486,7,FALSE)</f>
        <v>232</v>
      </c>
      <c r="AN292" s="29">
        <f>VLOOKUP(Table1[[#This Row],[SEG KEY]],'15Dec24_TY'!$A$1:$M$786,7,FALSE)</f>
        <v>74</v>
      </c>
      <c r="AO292" s="29">
        <f>VLOOKUP(Table1[[#This Row],[SEG KEY LY]],'15Dec24_LY'!$A$1:$M$784,7,FALSE)</f>
        <v>200</v>
      </c>
      <c r="AP292" s="29">
        <f>VLOOKUP(Table1[[#This Row],[SEG KEY]],'08Dec24_TY'!$A$1:$M$786,7,FALSE)</f>
        <v>58</v>
      </c>
      <c r="AQ292" s="29">
        <f>VLOOKUP(Table1[[#This Row],[SEG KEY LY]],'08Dec24_LY'!$A$1:$M$784,7,FALSE)</f>
        <v>177</v>
      </c>
      <c r="AR292" s="29">
        <f>VLOOKUP(Table1[[#This Row],[SEG KEY]],'01Dec24_TY'!$A$1:$M$786,7,FALSE)</f>
        <v>51</v>
      </c>
      <c r="AS292" s="29">
        <f>VLOOKUP(Table1[[#This Row],[SEG KEY LY]],'01Dec24_LY'!$A$1:$M$784,7,FALSE)</f>
        <v>161</v>
      </c>
      <c r="AT292" s="29">
        <f>VLOOKUP(Table1[[#This Row],[SEG KEY]],'24Nov24_TY'!$A$1:$M$786,7,FALSE)</f>
        <v>43</v>
      </c>
      <c r="AU292" s="29">
        <f>VLOOKUP(Table1[[#This Row],[SEG KEY LY]],'24Nov24_LY'!$A$1:$M$784,7,FALSE)</f>
        <v>156</v>
      </c>
      <c r="AV292" s="29">
        <f>VLOOKUP(Table1[[#This Row],[SEG KEY]],'17Nov24_TY'!$A$1:$M$786,7,FALSE)</f>
        <v>25</v>
      </c>
      <c r="AW292" s="29">
        <f>VLOOKUP(Table1[[#This Row],[SEG KEY LY]],'17Nov24_LY'!$A$1:$M$784,7,FALSE)</f>
        <v>143</v>
      </c>
      <c r="AX292" s="29">
        <f>VLOOKUP(Table1[[#This Row],[SEG KEY]],'10Nov24_TY   '!$A$1:$K$786,7,FALSE)</f>
        <v>22</v>
      </c>
      <c r="AY292" s="29">
        <f>VLOOKUP(Table1[[#This Row],[SEG KEY LY]],'10Nov24_LY   '!$A$1:$J$784,7,FALSE)</f>
        <v>130</v>
      </c>
      <c r="AZ292" s="29">
        <f>IFERROR(VLOOKUP(Table1[[#This Row],[SEG KEY]],'03Nov24_TY   '!$A$1:$J$786,7,FALSE),0)</f>
        <v>0</v>
      </c>
      <c r="BA292" s="29">
        <f>IFERROR(VLOOKUP(Table1[[#This Row],[SEG KEY LY]],'03Nov24_LY    '!$A$1:$J$784,7,FALSE),0)</f>
        <v>0</v>
      </c>
    </row>
    <row r="293" spans="1:53" x14ac:dyDescent="0.25">
      <c r="A293" s="53" t="str">
        <f>Table1[[#This Row],[FROM_CITY]]&amp;Table1[[#This Row],[TO_CITY]]&amp;Table1[[#This Row],[Month]]</f>
        <v>CMBIXMApr-2025</v>
      </c>
      <c r="B293" s="56" t="str">
        <f>Table1[[#This Row],[FROM_CITY]]&amp;Table1[[#This Row],[TO_CITY]]&amp;Table1[[#This Row],[MonthM_LY]]</f>
        <v>CMBIXMApr-2024</v>
      </c>
      <c r="C293" s="42" t="s">
        <v>204</v>
      </c>
      <c r="D293" s="2">
        <v>2025</v>
      </c>
      <c r="E293" s="2" t="s">
        <v>203</v>
      </c>
      <c r="F293" t="s">
        <v>10</v>
      </c>
      <c r="G293" s="2" t="s">
        <v>31</v>
      </c>
      <c r="H293" t="s">
        <v>15</v>
      </c>
      <c r="I293">
        <v>46</v>
      </c>
      <c r="J293">
        <v>1852.6999999999996</v>
      </c>
      <c r="K293" s="29">
        <f>VLOOKUP(Table1[[#This Row],[SEG KEY]],'29Dec24_TY  '!$A$1:$M$786,11,FALSE)</f>
        <v>16284</v>
      </c>
      <c r="L293" s="29">
        <f>VLOOKUP(Table1[[#This Row],[SEG KEY LY]],'29Dec24_LY'!$A$1:$M$784,11,FALSE)</f>
        <v>8850</v>
      </c>
      <c r="M293" s="55">
        <f>VLOOKUP(Table1[[#This Row],[SEG KEY]],'29Dec24_TY  '!$A$1:$M$786,12,FALSE)</f>
        <v>0.11377425693932693</v>
      </c>
      <c r="N293" s="55">
        <f>VLOOKUP(Table1[[#This Row],[SEG KEY LY]],'29Dec24_LY'!$A$1:$M$784,12,FALSE)</f>
        <v>0.13535480225988697</v>
      </c>
      <c r="O293" s="29">
        <f>IFERROR(VLOOKUP(Table1[[#This Row],[SEG KEY LY]],'LY AVG FARE ACT'!$A$1:$G$5000,5,FALSE),0)</f>
        <v>1117</v>
      </c>
      <c r="P293" s="29">
        <f>IFERROR(VLOOKUP(Table1[[#This Row],[SEG KEY LY]],'LY AVG FARE ACT'!$A$1:$F$5000,6,FALSE),0)</f>
        <v>74603.320604147084</v>
      </c>
      <c r="Q293" s="29">
        <f>IFERROR(VLOOKUP(Table1[[#This Row],[SEG KEY LY]],'LY AVG FARE ACT'!$A$1:$G$5000,7,FALSE),0)</f>
        <v>66.789006807651816</v>
      </c>
      <c r="R293" s="47">
        <f>VLOOKUP(Table1[[#This Row],[SEG KEY]],'29Dec24_TY  '!$A$1:$M$786,13,FALSE)</f>
        <v>40.276086956521731</v>
      </c>
      <c r="S293" s="47">
        <f>VLOOKUP(Table1[[#This Row],[SEG KEY LY]],'29Dec24_LY'!$A$1:$M$784,13,FALSE)</f>
        <v>47.915599999999984</v>
      </c>
      <c r="T293" s="29">
        <f>VLOOKUP(Table1[[#This Row],[SEG KEY]],'22Dec24_TY '!$A$1:$M$786,13,FALSE)</f>
        <v>42.181818181818173</v>
      </c>
      <c r="U293" s="29">
        <f>VLOOKUP(Table1[[#This Row],[SEG KEY LY]],'22Dec24_LY '!$A$2:$M$784,13,FALSE)</f>
        <v>48.857916666666654</v>
      </c>
      <c r="V293" s="29">
        <f>VLOOKUP(Table1[[#This Row],[SEG KEY]],'15Dec24_TY'!$A$1:$M$786,13,FALSE)</f>
        <v>42.18181818181818</v>
      </c>
      <c r="W293" s="29">
        <f>VLOOKUP(Table1[[#This Row],[SEG KEY LY]],'15Dec24_LY'!$A$1:$M$784,13,FALSE)</f>
        <v>45.702941176470581</v>
      </c>
      <c r="X293" s="29">
        <f>VLOOKUP(Table1[[#This Row],[SEG KEY]],'08Dec24_TY'!$A$1:$M$786,13,FALSE)</f>
        <v>43.507741935483864</v>
      </c>
      <c r="Y293" s="29">
        <f>VLOOKUP(Table1[[#This Row],[SEG KEY LY]],'08Dec24_LY'!$A$1:$M$784,13,FALSE)</f>
        <v>50.755384615384614</v>
      </c>
      <c r="Z293" s="29">
        <f>VLOOKUP(Table1[[#This Row],[SEG KEY]],'01Dec24_TY'!$A$1:$M$786,13,FALSE)</f>
        <v>39.847666666666676</v>
      </c>
      <c r="AA293" s="29">
        <f>VLOOKUP(Table1[[#This Row],[SEG KEY LY]],'01Dec24_LY'!$A$1:$M$784,13,FALSE)</f>
        <v>51.878181818181815</v>
      </c>
      <c r="AB293" s="29">
        <f>VLOOKUP(Table1[[#This Row],[SEG KEY]],'24Nov24_TY'!$A$1:$M$786,13,FALSE)</f>
        <v>39.470689655172414</v>
      </c>
      <c r="AC293" s="29">
        <f>VLOOKUP(Table1[[#This Row],[SEG KEY LY]],'24Nov24_LY'!$A$1:$M$784,13,FALSE)</f>
        <v>51.878181818181815</v>
      </c>
      <c r="AD293" s="29">
        <f>VLOOKUP(Table1[[#This Row],[SEG KEY]],'17Nov24_TY'!$A$1:$M$786,13,FALSE)</f>
        <v>43.362173913043485</v>
      </c>
      <c r="AE293" s="29">
        <f>VLOOKUP(Table1[[#This Row],[SEG KEY LY]],'17Nov24_LY'!$A$1:$M$784,13,FALSE)</f>
        <v>42.010000000000005</v>
      </c>
      <c r="AF293" s="29">
        <f>VLOOKUP(Table1[[#This Row],[SEG KEY]],'10Nov24_TY   '!$A$1:$M$786,13,FALSE)</f>
        <v>43.467619047619053</v>
      </c>
      <c r="AG293" s="29">
        <f>VLOOKUP(Table1[[#This Row],[SEG KEY LY]],'10Nov24_LY   '!$A$1:$M$784,13,FALSE)</f>
        <v>42.010000000000005</v>
      </c>
      <c r="AH293" s="29">
        <f>IFERROR(VLOOKUP(Table1[[#This Row],[SEG KEY]],'03Nov24_TY   '!A355:M1140,13,FALSE),0)</f>
        <v>0</v>
      </c>
      <c r="AI293" s="29">
        <f>IFERROR(VLOOKUP(Table1[[#This Row],[SEG KEY LY]],'03Nov24_LY    '!$A$1:$M$784,13,FALSE),0)</f>
        <v>0</v>
      </c>
      <c r="AJ293" s="47">
        <f>VLOOKUP(Table1[[#This Row],[SEG KEY]],'29Dec24_TY  '!$A$1:$M$786,7,FALSE)</f>
        <v>46</v>
      </c>
      <c r="AK293" s="47">
        <f>VLOOKUP(Table1[[#This Row],[SEG KEY LY]],'29Dec24_LY'!$A$1:$M$784,7,FALSE)</f>
        <v>25</v>
      </c>
      <c r="AL293" s="29">
        <f>VLOOKUP(Table1[[#This Row],[SEG KEY]],'22Dec24_TY '!$A$1:$M$786,7,FALSE)</f>
        <v>33</v>
      </c>
      <c r="AM293" s="29">
        <f>VLOOKUP(Table1[[#This Row],[SEG KEY LY]],'22Dec24_LY '!$A$1:$M$486,7,FALSE)</f>
        <v>24</v>
      </c>
      <c r="AN293" s="29">
        <f>VLOOKUP(Table1[[#This Row],[SEG KEY]],'15Dec24_TY'!$A$1:$M$786,7,FALSE)</f>
        <v>33</v>
      </c>
      <c r="AO293" s="29">
        <f>VLOOKUP(Table1[[#This Row],[SEG KEY LY]],'15Dec24_LY'!$A$1:$M$784,7,FALSE)</f>
        <v>17</v>
      </c>
      <c r="AP293" s="29">
        <f>VLOOKUP(Table1[[#This Row],[SEG KEY]],'08Dec24_TY'!$A$1:$M$786,7,FALSE)</f>
        <v>31</v>
      </c>
      <c r="AQ293" s="29">
        <f>VLOOKUP(Table1[[#This Row],[SEG KEY LY]],'08Dec24_LY'!$A$1:$M$784,7,FALSE)</f>
        <v>13</v>
      </c>
      <c r="AR293" s="29">
        <f>VLOOKUP(Table1[[#This Row],[SEG KEY]],'01Dec24_TY'!$A$1:$M$786,7,FALSE)</f>
        <v>30</v>
      </c>
      <c r="AS293" s="29">
        <f>VLOOKUP(Table1[[#This Row],[SEG KEY LY]],'01Dec24_LY'!$A$1:$M$784,7,FALSE)</f>
        <v>11</v>
      </c>
      <c r="AT293" s="29">
        <f>VLOOKUP(Table1[[#This Row],[SEG KEY]],'24Nov24_TY'!$A$1:$M$786,7,FALSE)</f>
        <v>29</v>
      </c>
      <c r="AU293" s="29">
        <f>VLOOKUP(Table1[[#This Row],[SEG KEY LY]],'24Nov24_LY'!$A$1:$M$784,7,FALSE)</f>
        <v>11</v>
      </c>
      <c r="AV293" s="29">
        <f>VLOOKUP(Table1[[#This Row],[SEG KEY]],'17Nov24_TY'!$A$1:$M$786,7,FALSE)</f>
        <v>23</v>
      </c>
      <c r="AW293" s="29">
        <f>VLOOKUP(Table1[[#This Row],[SEG KEY LY]],'17Nov24_LY'!$A$1:$M$784,7,FALSE)</f>
        <v>9</v>
      </c>
      <c r="AX293" s="29">
        <f>VLOOKUP(Table1[[#This Row],[SEG KEY]],'10Nov24_TY   '!$A$1:$K$786,7,FALSE)</f>
        <v>21</v>
      </c>
      <c r="AY293" s="29">
        <f>VLOOKUP(Table1[[#This Row],[SEG KEY LY]],'10Nov24_LY   '!$A$1:$J$784,7,FALSE)</f>
        <v>9</v>
      </c>
      <c r="AZ293" s="29">
        <f>IFERROR(VLOOKUP(Table1[[#This Row],[SEG KEY]],'03Nov24_TY   '!$A$1:$J$786,7,FALSE),0)</f>
        <v>0</v>
      </c>
      <c r="BA293" s="29">
        <f>IFERROR(VLOOKUP(Table1[[#This Row],[SEG KEY LY]],'03Nov24_LY    '!$A$1:$J$784,7,FALSE),0)</f>
        <v>0</v>
      </c>
    </row>
    <row r="294" spans="1:53" x14ac:dyDescent="0.25">
      <c r="A294" s="53" t="str">
        <f>Table1[[#This Row],[FROM_CITY]]&amp;Table1[[#This Row],[TO_CITY]]&amp;Table1[[#This Row],[Month]]</f>
        <v>CMBKHIApr-2025</v>
      </c>
      <c r="B294" s="56" t="str">
        <f>Table1[[#This Row],[FROM_CITY]]&amp;Table1[[#This Row],[TO_CITY]]&amp;Table1[[#This Row],[MonthM_LY]]</f>
        <v>CMBKHIApr-2024</v>
      </c>
      <c r="C294" s="42" t="s">
        <v>204</v>
      </c>
      <c r="D294" s="2">
        <v>2025</v>
      </c>
      <c r="E294" s="2" t="s">
        <v>203</v>
      </c>
      <c r="F294" t="s">
        <v>10</v>
      </c>
      <c r="G294" s="2" t="s">
        <v>32</v>
      </c>
      <c r="H294" t="s">
        <v>15</v>
      </c>
      <c r="I294">
        <v>81</v>
      </c>
      <c r="J294">
        <v>11137.550000000003</v>
      </c>
      <c r="K294" s="29">
        <f>VLOOKUP(Table1[[#This Row],[SEG KEY]],'29Dec24_TY  '!$A$1:$M$786,11,FALSE)</f>
        <v>195534</v>
      </c>
      <c r="L294" s="29">
        <f>VLOOKUP(Table1[[#This Row],[SEG KEY LY]],'29Dec24_LY'!$A$1:$M$784,11,FALSE)</f>
        <v>434520</v>
      </c>
      <c r="M294" s="55">
        <f>VLOOKUP(Table1[[#This Row],[SEG KEY]],'29Dec24_TY  '!$A$1:$M$786,12,FALSE)</f>
        <v>5.6959659189706156E-2</v>
      </c>
      <c r="N294" s="55">
        <f>VLOOKUP(Table1[[#This Row],[SEG KEY LY]],'29Dec24_LY'!$A$1:$M$784,12,FALSE)</f>
        <v>5.920086532265488E-2</v>
      </c>
      <c r="O294" s="29">
        <f>IFERROR(VLOOKUP(Table1[[#This Row],[SEG KEY LY]],'LY AVG FARE ACT'!$A$1:$G$5000,5,FALSE),0)</f>
        <v>1761</v>
      </c>
      <c r="P294" s="29">
        <f>IFERROR(VLOOKUP(Table1[[#This Row],[SEG KEY LY]],'LY AVG FARE ACT'!$A$1:$F$5000,6,FALSE),0)</f>
        <v>308735.46371719975</v>
      </c>
      <c r="Q294" s="29">
        <f>IFERROR(VLOOKUP(Table1[[#This Row],[SEG KEY LY]],'LY AVG FARE ACT'!$A$1:$G$5000,7,FALSE),0)</f>
        <v>175.31826446178295</v>
      </c>
      <c r="R294" s="47">
        <f>VLOOKUP(Table1[[#This Row],[SEG KEY]],'29Dec24_TY  '!$A$1:$M$786,13,FALSE)</f>
        <v>137.50061728395065</v>
      </c>
      <c r="S294" s="47">
        <f>VLOOKUP(Table1[[#This Row],[SEG KEY LY]],'29Dec24_LY'!$A$1:$M$784,13,FALSE)</f>
        <v>142.91088888888888</v>
      </c>
      <c r="T294" s="29">
        <f>VLOOKUP(Table1[[#This Row],[SEG KEY]],'22Dec24_TY '!$A$1:$M$786,13,FALSE)</f>
        <v>138.11945205479452</v>
      </c>
      <c r="U294" s="29">
        <f>VLOOKUP(Table1[[#This Row],[SEG KEY LY]],'22Dec24_LY '!$A$2:$M$784,13,FALSE)</f>
        <v>139.53606060606057</v>
      </c>
      <c r="V294" s="29">
        <f>VLOOKUP(Table1[[#This Row],[SEG KEY]],'15Dec24_TY'!$A$1:$M$786,13,FALSE)</f>
        <v>138.78296875000001</v>
      </c>
      <c r="W294" s="29">
        <f>VLOOKUP(Table1[[#This Row],[SEG KEY LY]],'15Dec24_LY'!$A$1:$M$784,13,FALSE)</f>
        <v>137.65638157894739</v>
      </c>
      <c r="X294" s="29">
        <f>VLOOKUP(Table1[[#This Row],[SEG KEY]],'08Dec24_TY'!$A$1:$M$786,13,FALSE)</f>
        <v>137.43679245283019</v>
      </c>
      <c r="Y294" s="29">
        <f>VLOOKUP(Table1[[#This Row],[SEG KEY LY]],'08Dec24_LY'!$A$1:$M$784,13,FALSE)</f>
        <v>146.33517857142857</v>
      </c>
      <c r="Z294" s="29">
        <f>VLOOKUP(Table1[[#This Row],[SEG KEY]],'01Dec24_TY'!$A$1:$M$786,13,FALSE)</f>
        <v>134.20877551020408</v>
      </c>
      <c r="AA294" s="29">
        <f>VLOOKUP(Table1[[#This Row],[SEG KEY LY]],'01Dec24_LY'!$A$1:$M$784,13,FALSE)</f>
        <v>147.98712871287128</v>
      </c>
      <c r="AB294" s="29">
        <f>VLOOKUP(Table1[[#This Row],[SEG KEY]],'24Nov24_TY'!$A$1:$M$786,13,FALSE)</f>
        <v>134.20877551020408</v>
      </c>
      <c r="AC294" s="29">
        <f>VLOOKUP(Table1[[#This Row],[SEG KEY LY]],'24Nov24_LY'!$A$1:$M$784,13,FALSE)</f>
        <v>156.24129870129869</v>
      </c>
      <c r="AD294" s="29">
        <f>VLOOKUP(Table1[[#This Row],[SEG KEY]],'17Nov24_TY'!$A$1:$M$786,13,FALSE)</f>
        <v>134.65936170212765</v>
      </c>
      <c r="AE294" s="29">
        <f>VLOOKUP(Table1[[#This Row],[SEG KEY LY]],'17Nov24_LY'!$A$1:$M$784,13,FALSE)</f>
        <v>156.114</v>
      </c>
      <c r="AF294" s="29">
        <f>VLOOKUP(Table1[[#This Row],[SEG KEY]],'10Nov24_TY   '!$A$1:$M$786,13,FALSE)</f>
        <v>135.4234090909091</v>
      </c>
      <c r="AG294" s="29">
        <f>VLOOKUP(Table1[[#This Row],[SEG KEY LY]],'10Nov24_LY   '!$A$1:$M$784,13,FALSE)</f>
        <v>157.16609375000002</v>
      </c>
      <c r="AH294" s="29">
        <f>IFERROR(VLOOKUP(Table1[[#This Row],[SEG KEY]],'03Nov24_TY   '!A356:M1141,13,FALSE),0)</f>
        <v>0</v>
      </c>
      <c r="AI294" s="29">
        <f>IFERROR(VLOOKUP(Table1[[#This Row],[SEG KEY LY]],'03Nov24_LY    '!$A$1:$M$784,13,FALSE),0)</f>
        <v>0</v>
      </c>
      <c r="AJ294" s="47">
        <f>VLOOKUP(Table1[[#This Row],[SEG KEY]],'29Dec24_TY  '!$A$1:$M$786,7,FALSE)</f>
        <v>81</v>
      </c>
      <c r="AK294" s="47">
        <f>VLOOKUP(Table1[[#This Row],[SEG KEY LY]],'29Dec24_LY'!$A$1:$M$784,7,FALSE)</f>
        <v>180</v>
      </c>
      <c r="AL294" s="29">
        <f>VLOOKUP(Table1[[#This Row],[SEG KEY]],'22Dec24_TY '!$A$1:$M$786,7,FALSE)</f>
        <v>73</v>
      </c>
      <c r="AM294" s="29">
        <f>VLOOKUP(Table1[[#This Row],[SEG KEY LY]],'22Dec24_LY '!$A$1:$M$486,7,FALSE)</f>
        <v>165</v>
      </c>
      <c r="AN294" s="29">
        <f>VLOOKUP(Table1[[#This Row],[SEG KEY]],'15Dec24_TY'!$A$1:$M$786,7,FALSE)</f>
        <v>64</v>
      </c>
      <c r="AO294" s="29">
        <f>VLOOKUP(Table1[[#This Row],[SEG KEY LY]],'15Dec24_LY'!$A$1:$M$784,7,FALSE)</f>
        <v>152</v>
      </c>
      <c r="AP294" s="29">
        <f>VLOOKUP(Table1[[#This Row],[SEG KEY]],'08Dec24_TY'!$A$1:$M$786,7,FALSE)</f>
        <v>53</v>
      </c>
      <c r="AQ294" s="29">
        <f>VLOOKUP(Table1[[#This Row],[SEG KEY LY]],'08Dec24_LY'!$A$1:$M$784,7,FALSE)</f>
        <v>112</v>
      </c>
      <c r="AR294" s="29">
        <f>VLOOKUP(Table1[[#This Row],[SEG KEY]],'01Dec24_TY'!$A$1:$M$786,7,FALSE)</f>
        <v>49</v>
      </c>
      <c r="AS294" s="29">
        <f>VLOOKUP(Table1[[#This Row],[SEG KEY LY]],'01Dec24_LY'!$A$1:$M$784,7,FALSE)</f>
        <v>101</v>
      </c>
      <c r="AT294" s="29">
        <f>VLOOKUP(Table1[[#This Row],[SEG KEY]],'24Nov24_TY'!$A$1:$M$786,7,FALSE)</f>
        <v>49</v>
      </c>
      <c r="AU294" s="29">
        <f>VLOOKUP(Table1[[#This Row],[SEG KEY LY]],'24Nov24_LY'!$A$1:$M$784,7,FALSE)</f>
        <v>77</v>
      </c>
      <c r="AV294" s="29">
        <f>VLOOKUP(Table1[[#This Row],[SEG KEY]],'17Nov24_TY'!$A$1:$M$786,7,FALSE)</f>
        <v>47</v>
      </c>
      <c r="AW294" s="29">
        <f>VLOOKUP(Table1[[#This Row],[SEG KEY LY]],'17Nov24_LY'!$A$1:$M$784,7,FALSE)</f>
        <v>70</v>
      </c>
      <c r="AX294" s="29">
        <f>VLOOKUP(Table1[[#This Row],[SEG KEY]],'10Nov24_TY   '!$A$1:$K$786,7,FALSE)</f>
        <v>44</v>
      </c>
      <c r="AY294" s="29">
        <f>VLOOKUP(Table1[[#This Row],[SEG KEY LY]],'10Nov24_LY   '!$A$1:$J$784,7,FALSE)</f>
        <v>64</v>
      </c>
      <c r="AZ294" s="29">
        <f>IFERROR(VLOOKUP(Table1[[#This Row],[SEG KEY]],'03Nov24_TY   '!$A$1:$J$786,7,FALSE),0)</f>
        <v>0</v>
      </c>
      <c r="BA294" s="29">
        <f>IFERROR(VLOOKUP(Table1[[#This Row],[SEG KEY LY]],'03Nov24_LY    '!$A$1:$J$784,7,FALSE),0)</f>
        <v>0</v>
      </c>
    </row>
    <row r="295" spans="1:53" x14ac:dyDescent="0.25">
      <c r="A295" s="53" t="str">
        <f>Table1[[#This Row],[FROM_CITY]]&amp;Table1[[#This Row],[TO_CITY]]&amp;Table1[[#This Row],[Month]]</f>
        <v>CMBKTMApr-2025</v>
      </c>
      <c r="B295" s="56" t="str">
        <f>Table1[[#This Row],[FROM_CITY]]&amp;Table1[[#This Row],[TO_CITY]]&amp;Table1[[#This Row],[MonthM_LY]]</f>
        <v>CMBKTMApr-2024</v>
      </c>
      <c r="C295" s="42" t="s">
        <v>204</v>
      </c>
      <c r="D295" s="2">
        <v>2025</v>
      </c>
      <c r="E295" s="2" t="s">
        <v>203</v>
      </c>
      <c r="F295" t="s">
        <v>10</v>
      </c>
      <c r="G295" s="2" t="s">
        <v>52</v>
      </c>
      <c r="H295" t="s">
        <v>15</v>
      </c>
      <c r="I295">
        <v>60</v>
      </c>
      <c r="J295">
        <v>16238.019999999997</v>
      </c>
      <c r="K295" s="29">
        <f>VLOOKUP(Table1[[#This Row],[SEG KEY]],'29Dec24_TY  '!$A$1:$M$786,11,FALSE)</f>
        <v>141180</v>
      </c>
      <c r="L295" s="29">
        <f>VLOOKUP(Table1[[#This Row],[SEG KEY LY]],'29Dec24_LY'!$A$1:$M$784,11,FALSE)</f>
        <v>82355</v>
      </c>
      <c r="M295" s="55">
        <f>VLOOKUP(Table1[[#This Row],[SEG KEY]],'29Dec24_TY  '!$A$1:$M$786,12,FALSE)</f>
        <v>0.11501643292251025</v>
      </c>
      <c r="N295" s="55">
        <f>VLOOKUP(Table1[[#This Row],[SEG KEY LY]],'29Dec24_LY'!$A$1:$M$784,12,FALSE)</f>
        <v>8.9607552668326151E-2</v>
      </c>
      <c r="O295" s="29">
        <f>IFERROR(VLOOKUP(Table1[[#This Row],[SEG KEY LY]],'LY AVG FARE ACT'!$A$1:$G$5000,5,FALSE),0)</f>
        <v>1666</v>
      </c>
      <c r="P295" s="29">
        <f>IFERROR(VLOOKUP(Table1[[#This Row],[SEG KEY LY]],'LY AVG FARE ACT'!$A$1:$F$5000,6,FALSE),0)</f>
        <v>276386.07230986858</v>
      </c>
      <c r="Q295" s="29">
        <f>IFERROR(VLOOKUP(Table1[[#This Row],[SEG KEY LY]],'LY AVG FARE ACT'!$A$1:$G$5000,7,FALSE),0)</f>
        <v>165.89800258695593</v>
      </c>
      <c r="R295" s="47">
        <f>VLOOKUP(Table1[[#This Row],[SEG KEY]],'29Dec24_TY  '!$A$1:$M$786,13,FALSE)</f>
        <v>270.63366666666661</v>
      </c>
      <c r="S295" s="47">
        <f>VLOOKUP(Table1[[#This Row],[SEG KEY LY]],'29Dec24_LY'!$A$1:$M$784,13,FALSE)</f>
        <v>210.84657142857142</v>
      </c>
      <c r="T295" s="29">
        <f>VLOOKUP(Table1[[#This Row],[SEG KEY]],'22Dec24_TY '!$A$1:$M$786,13,FALSE)</f>
        <v>286.80975609756092</v>
      </c>
      <c r="U295" s="29">
        <f>VLOOKUP(Table1[[#This Row],[SEG KEY LY]],'22Dec24_LY '!$A$2:$M$784,13,FALSE)</f>
        <v>223.81129032258065</v>
      </c>
      <c r="V295" s="29">
        <f>VLOOKUP(Table1[[#This Row],[SEG KEY]],'15Dec24_TY'!$A$1:$M$786,13,FALSE)</f>
        <v>298.67538461538459</v>
      </c>
      <c r="W295" s="29">
        <f>VLOOKUP(Table1[[#This Row],[SEG KEY LY]],'15Dec24_LY'!$A$1:$M$784,13,FALSE)</f>
        <v>243.756</v>
      </c>
      <c r="X295" s="29">
        <f>VLOOKUP(Table1[[#This Row],[SEG KEY]],'08Dec24_TY'!$A$1:$M$786,13,FALSE)</f>
        <v>286.0694285714286</v>
      </c>
      <c r="Y295" s="29">
        <f>VLOOKUP(Table1[[#This Row],[SEG KEY LY]],'08Dec24_LY'!$A$1:$M$784,13,FALSE)</f>
        <v>261.77625</v>
      </c>
      <c r="Z295" s="29">
        <f>VLOOKUP(Table1[[#This Row],[SEG KEY]],'01Dec24_TY'!$A$1:$M$786,13,FALSE)</f>
        <v>294.83290322580643</v>
      </c>
      <c r="AA295" s="29">
        <f>VLOOKUP(Table1[[#This Row],[SEG KEY LY]],'01Dec24_LY'!$A$1:$M$784,13,FALSE)</f>
        <v>260.11599999999999</v>
      </c>
      <c r="AB295" s="29">
        <f>VLOOKUP(Table1[[#This Row],[SEG KEY]],'24Nov24_TY'!$A$1:$M$786,13,FALSE)</f>
        <v>294.83290322580643</v>
      </c>
      <c r="AC295" s="29">
        <f>VLOOKUP(Table1[[#This Row],[SEG KEY LY]],'24Nov24_LY'!$A$1:$M$784,13,FALSE)</f>
        <v>256.17071428571433</v>
      </c>
      <c r="AD295" s="29">
        <f>VLOOKUP(Table1[[#This Row],[SEG KEY]],'17Nov24_TY'!$A$1:$M$786,13,FALSE)</f>
        <v>294.83290322580643</v>
      </c>
      <c r="AE295" s="29">
        <f>VLOOKUP(Table1[[#This Row],[SEG KEY LY]],'17Nov24_LY'!$A$1:$M$784,13,FALSE)</f>
        <v>278.36416666666668</v>
      </c>
      <c r="AF295" s="29">
        <f>VLOOKUP(Table1[[#This Row],[SEG KEY]],'10Nov24_TY   '!$A$1:$M$786,13,FALSE)</f>
        <v>329.76960000000008</v>
      </c>
      <c r="AG295" s="29">
        <f>VLOOKUP(Table1[[#This Row],[SEG KEY LY]],'10Nov24_LY   '!$A$1:$M$784,13,FALSE)</f>
        <v>270.96999999999997</v>
      </c>
      <c r="AH295" s="29">
        <f>IFERROR(VLOOKUP(Table1[[#This Row],[SEG KEY]],'03Nov24_TY   '!A357:M1142,13,FALSE),0)</f>
        <v>0</v>
      </c>
      <c r="AI295" s="29">
        <f>IFERROR(VLOOKUP(Table1[[#This Row],[SEG KEY LY]],'03Nov24_LY    '!$A$1:$M$784,13,FALSE),0)</f>
        <v>0</v>
      </c>
      <c r="AJ295" s="47">
        <f>VLOOKUP(Table1[[#This Row],[SEG KEY]],'29Dec24_TY  '!$A$1:$M$786,7,FALSE)</f>
        <v>60</v>
      </c>
      <c r="AK295" s="47">
        <f>VLOOKUP(Table1[[#This Row],[SEG KEY LY]],'29Dec24_LY'!$A$1:$M$784,7,FALSE)</f>
        <v>35</v>
      </c>
      <c r="AL295" s="29">
        <f>VLOOKUP(Table1[[#This Row],[SEG KEY]],'22Dec24_TY '!$A$1:$M$786,7,FALSE)</f>
        <v>41</v>
      </c>
      <c r="AM295" s="29">
        <f>VLOOKUP(Table1[[#This Row],[SEG KEY LY]],'22Dec24_LY '!$A$1:$M$486,7,FALSE)</f>
        <v>31</v>
      </c>
      <c r="AN295" s="29">
        <f>VLOOKUP(Table1[[#This Row],[SEG KEY]],'15Dec24_TY'!$A$1:$M$786,7,FALSE)</f>
        <v>39</v>
      </c>
      <c r="AO295" s="29">
        <f>VLOOKUP(Table1[[#This Row],[SEG KEY LY]],'15Dec24_LY'!$A$1:$M$784,7,FALSE)</f>
        <v>20</v>
      </c>
      <c r="AP295" s="29">
        <f>VLOOKUP(Table1[[#This Row],[SEG KEY]],'08Dec24_TY'!$A$1:$M$786,7,FALSE)</f>
        <v>35</v>
      </c>
      <c r="AQ295" s="29">
        <f>VLOOKUP(Table1[[#This Row],[SEG KEY LY]],'08Dec24_LY'!$A$1:$M$784,7,FALSE)</f>
        <v>16</v>
      </c>
      <c r="AR295" s="29">
        <f>VLOOKUP(Table1[[#This Row],[SEG KEY]],'01Dec24_TY'!$A$1:$M$786,7,FALSE)</f>
        <v>31</v>
      </c>
      <c r="AS295" s="29">
        <f>VLOOKUP(Table1[[#This Row],[SEG KEY LY]],'01Dec24_LY'!$A$1:$M$784,7,FALSE)</f>
        <v>15</v>
      </c>
      <c r="AT295" s="29">
        <f>VLOOKUP(Table1[[#This Row],[SEG KEY]],'24Nov24_TY'!$A$1:$M$786,7,FALSE)</f>
        <v>31</v>
      </c>
      <c r="AU295" s="29">
        <f>VLOOKUP(Table1[[#This Row],[SEG KEY LY]],'24Nov24_LY'!$A$1:$M$784,7,FALSE)</f>
        <v>14</v>
      </c>
      <c r="AV295" s="29">
        <f>VLOOKUP(Table1[[#This Row],[SEG KEY]],'17Nov24_TY'!$A$1:$M$786,7,FALSE)</f>
        <v>31</v>
      </c>
      <c r="AW295" s="29">
        <f>VLOOKUP(Table1[[#This Row],[SEG KEY LY]],'17Nov24_LY'!$A$1:$M$784,7,FALSE)</f>
        <v>12</v>
      </c>
      <c r="AX295" s="29">
        <f>VLOOKUP(Table1[[#This Row],[SEG KEY]],'10Nov24_TY   '!$A$1:$K$786,7,FALSE)</f>
        <v>25</v>
      </c>
      <c r="AY295" s="29">
        <f>VLOOKUP(Table1[[#This Row],[SEG KEY LY]],'10Nov24_LY   '!$A$1:$J$784,7,FALSE)</f>
        <v>10</v>
      </c>
      <c r="AZ295" s="29">
        <f>IFERROR(VLOOKUP(Table1[[#This Row],[SEG KEY]],'03Nov24_TY   '!$A$1:$J$786,7,FALSE),0)</f>
        <v>0</v>
      </c>
      <c r="BA295" s="29">
        <f>IFERROR(VLOOKUP(Table1[[#This Row],[SEG KEY LY]],'03Nov24_LY    '!$A$1:$J$784,7,FALSE),0)</f>
        <v>0</v>
      </c>
    </row>
    <row r="296" spans="1:53" x14ac:dyDescent="0.25">
      <c r="A296" s="53" t="str">
        <f>Table1[[#This Row],[FROM_CITY]]&amp;Table1[[#This Row],[TO_CITY]]&amp;Table1[[#This Row],[Month]]</f>
        <v>CMBKULApr-2025</v>
      </c>
      <c r="B296" s="56" t="str">
        <f>Table1[[#This Row],[FROM_CITY]]&amp;Table1[[#This Row],[TO_CITY]]&amp;Table1[[#This Row],[MonthM_LY]]</f>
        <v>CMBKULApr-2024</v>
      </c>
      <c r="C296" s="42" t="s">
        <v>204</v>
      </c>
      <c r="D296" s="2">
        <v>2025</v>
      </c>
      <c r="E296" s="2" t="s">
        <v>203</v>
      </c>
      <c r="F296" t="s">
        <v>10</v>
      </c>
      <c r="G296" s="2" t="s">
        <v>33</v>
      </c>
      <c r="H296" t="s">
        <v>13</v>
      </c>
      <c r="I296">
        <v>177</v>
      </c>
      <c r="J296">
        <v>22805.30999999999</v>
      </c>
      <c r="K296" s="29">
        <f>VLOOKUP(Table1[[#This Row],[SEG KEY]],'29Dec24_TY  '!$A$1:$M$786,11,FALSE)</f>
        <v>435243</v>
      </c>
      <c r="L296" s="29">
        <f>VLOOKUP(Table1[[#This Row],[SEG KEY LY]],'29Dec24_LY'!$A$1:$M$784,11,FALSE)</f>
        <v>646717</v>
      </c>
      <c r="M296" s="55">
        <f>VLOOKUP(Table1[[#This Row],[SEG KEY]],'29Dec24_TY  '!$A$1:$M$786,12,FALSE)</f>
        <v>5.2396730102494446E-2</v>
      </c>
      <c r="N296" s="55">
        <f>VLOOKUP(Table1[[#This Row],[SEG KEY LY]],'29Dec24_LY'!$A$1:$M$784,12,FALSE)</f>
        <v>5.3505118931464618E-2</v>
      </c>
      <c r="O296" s="29">
        <f>IFERROR(VLOOKUP(Table1[[#This Row],[SEG KEY LY]],'LY AVG FARE ACT'!$A$1:$G$5000,5,FALSE),0)</f>
        <v>5362</v>
      </c>
      <c r="P296" s="29">
        <f>IFERROR(VLOOKUP(Table1[[#This Row],[SEG KEY LY]],'LY AVG FARE ACT'!$A$1:$F$5000,6,FALSE),0)</f>
        <v>864568.23550661549</v>
      </c>
      <c r="Q296" s="29">
        <f>IFERROR(VLOOKUP(Table1[[#This Row],[SEG KEY LY]],'LY AVG FARE ACT'!$A$1:$G$5000,7,FALSE),0)</f>
        <v>161.23987980354633</v>
      </c>
      <c r="R296" s="47">
        <f>VLOOKUP(Table1[[#This Row],[SEG KEY]],'29Dec24_TY  '!$A$1:$M$786,13,FALSE)</f>
        <v>128.84355932203385</v>
      </c>
      <c r="S296" s="47">
        <f>VLOOKUP(Table1[[#This Row],[SEG KEY LY]],'29Dec24_LY'!$A$1:$M$784,13,FALSE)</f>
        <v>131.56908745247151</v>
      </c>
      <c r="T296" s="29">
        <f>VLOOKUP(Table1[[#This Row],[SEG KEY]],'22Dec24_TY '!$A$1:$M$786,13,FALSE)</f>
        <v>128.42456790123452</v>
      </c>
      <c r="U296" s="29">
        <f>VLOOKUP(Table1[[#This Row],[SEG KEY LY]],'22Dec24_LY '!$A$2:$M$784,13,FALSE)</f>
        <v>127.91264957264956</v>
      </c>
      <c r="V296" s="29">
        <f>VLOOKUP(Table1[[#This Row],[SEG KEY]],'15Dec24_TY'!$A$1:$M$786,13,FALSE)</f>
        <v>131.00708333333333</v>
      </c>
      <c r="W296" s="29">
        <f>VLOOKUP(Table1[[#This Row],[SEG KEY LY]],'15Dec24_LY'!$A$1:$M$784,13,FALSE)</f>
        <v>126.5053811659193</v>
      </c>
      <c r="X296" s="29">
        <f>VLOOKUP(Table1[[#This Row],[SEG KEY]],'08Dec24_TY'!$A$1:$M$786,13,FALSE)</f>
        <v>139.09280373831777</v>
      </c>
      <c r="Y296" s="29">
        <f>VLOOKUP(Table1[[#This Row],[SEG KEY LY]],'08Dec24_LY'!$A$1:$M$784,13,FALSE)</f>
        <v>124.22151658767773</v>
      </c>
      <c r="Z296" s="29">
        <f>VLOOKUP(Table1[[#This Row],[SEG KEY]],'01Dec24_TY'!$A$1:$M$786,13,FALSE)</f>
        <v>153.92866666666671</v>
      </c>
      <c r="AA296" s="29">
        <f>VLOOKUP(Table1[[#This Row],[SEG KEY LY]],'01Dec24_LY'!$A$1:$M$784,13,FALSE)</f>
        <v>127.59873684210527</v>
      </c>
      <c r="AB296" s="29">
        <f>VLOOKUP(Table1[[#This Row],[SEG KEY]],'24Nov24_TY'!$A$1:$M$786,13,FALSE)</f>
        <v>155.67793650793652</v>
      </c>
      <c r="AC296" s="29">
        <f>VLOOKUP(Table1[[#This Row],[SEG KEY LY]],'24Nov24_LY'!$A$1:$M$784,13,FALSE)</f>
        <v>127.61060975609757</v>
      </c>
      <c r="AD296" s="29">
        <f>VLOOKUP(Table1[[#This Row],[SEG KEY]],'17Nov24_TY'!$A$1:$M$786,13,FALSE)</f>
        <v>133.08594594594592</v>
      </c>
      <c r="AE296" s="29">
        <f>VLOOKUP(Table1[[#This Row],[SEG KEY LY]],'17Nov24_LY'!$A$1:$M$784,13,FALSE)</f>
        <v>128.77053333333333</v>
      </c>
      <c r="AF296" s="29">
        <f>VLOOKUP(Table1[[#This Row],[SEG KEY]],'10Nov24_TY   '!$A$1:$M$786,13,FALSE)</f>
        <v>132.64600000000002</v>
      </c>
      <c r="AG296" s="29">
        <f>VLOOKUP(Table1[[#This Row],[SEG KEY LY]],'10Nov24_LY   '!$A$1:$M$784,13,FALSE)</f>
        <v>122.62068376068375</v>
      </c>
      <c r="AH296" s="29">
        <f>IFERROR(VLOOKUP(Table1[[#This Row],[SEG KEY]],'03Nov24_TY   '!A358:M1143,13,FALSE),0)</f>
        <v>0</v>
      </c>
      <c r="AI296" s="29">
        <f>IFERROR(VLOOKUP(Table1[[#This Row],[SEG KEY LY]],'03Nov24_LY    '!$A$1:$M$784,13,FALSE),0)</f>
        <v>0</v>
      </c>
      <c r="AJ296" s="47">
        <f>VLOOKUP(Table1[[#This Row],[SEG KEY]],'29Dec24_TY  '!$A$1:$M$786,7,FALSE)</f>
        <v>177</v>
      </c>
      <c r="AK296" s="47">
        <f>VLOOKUP(Table1[[#This Row],[SEG KEY LY]],'29Dec24_LY'!$A$1:$M$784,7,FALSE)</f>
        <v>263</v>
      </c>
      <c r="AL296" s="29">
        <f>VLOOKUP(Table1[[#This Row],[SEG KEY]],'22Dec24_TY '!$A$1:$M$786,7,FALSE)</f>
        <v>162</v>
      </c>
      <c r="AM296" s="29">
        <f>VLOOKUP(Table1[[#This Row],[SEG KEY LY]],'22Dec24_LY '!$A$1:$M$486,7,FALSE)</f>
        <v>234</v>
      </c>
      <c r="AN296" s="29">
        <f>VLOOKUP(Table1[[#This Row],[SEG KEY]],'15Dec24_TY'!$A$1:$M$786,7,FALSE)</f>
        <v>144</v>
      </c>
      <c r="AO296" s="29">
        <f>VLOOKUP(Table1[[#This Row],[SEG KEY LY]],'15Dec24_LY'!$A$1:$M$784,7,FALSE)</f>
        <v>223</v>
      </c>
      <c r="AP296" s="29">
        <f>VLOOKUP(Table1[[#This Row],[SEG KEY]],'08Dec24_TY'!$A$1:$M$786,7,FALSE)</f>
        <v>107</v>
      </c>
      <c r="AQ296" s="29">
        <f>VLOOKUP(Table1[[#This Row],[SEG KEY LY]],'08Dec24_LY'!$A$1:$M$784,7,FALSE)</f>
        <v>211</v>
      </c>
      <c r="AR296" s="29">
        <f>VLOOKUP(Table1[[#This Row],[SEG KEY]],'01Dec24_TY'!$A$1:$M$786,7,FALSE)</f>
        <v>75</v>
      </c>
      <c r="AS296" s="29">
        <f>VLOOKUP(Table1[[#This Row],[SEG KEY LY]],'01Dec24_LY'!$A$1:$M$784,7,FALSE)</f>
        <v>190</v>
      </c>
      <c r="AT296" s="29">
        <f>VLOOKUP(Table1[[#This Row],[SEG KEY]],'24Nov24_TY'!$A$1:$M$786,7,FALSE)</f>
        <v>63</v>
      </c>
      <c r="AU296" s="29">
        <f>VLOOKUP(Table1[[#This Row],[SEG KEY LY]],'24Nov24_LY'!$A$1:$M$784,7,FALSE)</f>
        <v>164</v>
      </c>
      <c r="AV296" s="29">
        <f>VLOOKUP(Table1[[#This Row],[SEG KEY]],'17Nov24_TY'!$A$1:$M$786,7,FALSE)</f>
        <v>37</v>
      </c>
      <c r="AW296" s="29">
        <f>VLOOKUP(Table1[[#This Row],[SEG KEY LY]],'17Nov24_LY'!$A$1:$M$784,7,FALSE)</f>
        <v>150</v>
      </c>
      <c r="AX296" s="29">
        <f>VLOOKUP(Table1[[#This Row],[SEG KEY]],'10Nov24_TY   '!$A$1:$K$786,7,FALSE)</f>
        <v>30</v>
      </c>
      <c r="AY296" s="29">
        <f>VLOOKUP(Table1[[#This Row],[SEG KEY LY]],'10Nov24_LY   '!$A$1:$J$784,7,FALSE)</f>
        <v>117</v>
      </c>
      <c r="AZ296" s="29">
        <f>IFERROR(VLOOKUP(Table1[[#This Row],[SEG KEY]],'03Nov24_TY   '!$A$1:$J$786,7,FALSE),0)</f>
        <v>0</v>
      </c>
      <c r="BA296" s="29">
        <f>IFERROR(VLOOKUP(Table1[[#This Row],[SEG KEY LY]],'03Nov24_LY    '!$A$1:$J$784,7,FALSE),0)</f>
        <v>0</v>
      </c>
    </row>
    <row r="297" spans="1:53" x14ac:dyDescent="0.25">
      <c r="A297" s="53" t="str">
        <f>Table1[[#This Row],[FROM_CITY]]&amp;Table1[[#This Row],[TO_CITY]]&amp;Table1[[#This Row],[Month]]</f>
        <v>CMBKWIApr-2025</v>
      </c>
      <c r="B297" s="56" t="str">
        <f>Table1[[#This Row],[FROM_CITY]]&amp;Table1[[#This Row],[TO_CITY]]&amp;Table1[[#This Row],[MonthM_LY]]</f>
        <v>CMBKWIApr-2024</v>
      </c>
      <c r="C297" s="42" t="s">
        <v>204</v>
      </c>
      <c r="D297" s="2">
        <v>2025</v>
      </c>
      <c r="E297" s="2" t="s">
        <v>203</v>
      </c>
      <c r="F297" t="s">
        <v>10</v>
      </c>
      <c r="G297" s="2" t="s">
        <v>34</v>
      </c>
      <c r="H297" t="s">
        <v>11</v>
      </c>
      <c r="I297">
        <v>112</v>
      </c>
      <c r="J297">
        <v>18730.080000000005</v>
      </c>
      <c r="K297" s="29">
        <f>VLOOKUP(Table1[[#This Row],[SEG KEY]],'29Dec24_TY  '!$A$1:$M$786,11,FALSE)</f>
        <v>469840</v>
      </c>
      <c r="L297" s="29">
        <f>VLOOKUP(Table1[[#This Row],[SEG KEY LY]],'29Dec24_LY'!$A$1:$M$784,11,FALSE)</f>
        <v>264285</v>
      </c>
      <c r="M297" s="55">
        <f>VLOOKUP(Table1[[#This Row],[SEG KEY]],'29Dec24_TY  '!$A$1:$M$786,12,FALSE)</f>
        <v>3.9864805040013634E-2</v>
      </c>
      <c r="N297" s="55">
        <f>VLOOKUP(Table1[[#This Row],[SEG KEY LY]],'29Dec24_LY'!$A$1:$M$784,12,FALSE)</f>
        <v>5.6800650812569749E-2</v>
      </c>
      <c r="O297" s="29">
        <f>IFERROR(VLOOKUP(Table1[[#This Row],[SEG KEY LY]],'LY AVG FARE ACT'!$A$1:$G$5000,5,FALSE),0)</f>
        <v>4099</v>
      </c>
      <c r="P297" s="29">
        <f>IFERROR(VLOOKUP(Table1[[#This Row],[SEG KEY LY]],'LY AVG FARE ACT'!$A$1:$F$5000,6,FALSE),0)</f>
        <v>936085.10298815486</v>
      </c>
      <c r="Q297" s="29">
        <f>IFERROR(VLOOKUP(Table1[[#This Row],[SEG KEY LY]],'LY AVG FARE ACT'!$A$1:$G$5000,7,FALSE),0)</f>
        <v>228.36913954334102</v>
      </c>
      <c r="R297" s="47">
        <f>VLOOKUP(Table1[[#This Row],[SEG KEY]],'29Dec24_TY  '!$A$1:$M$786,13,FALSE)</f>
        <v>167.2328571428572</v>
      </c>
      <c r="S297" s="47">
        <f>VLOOKUP(Table1[[#This Row],[SEG KEY LY]],'29Dec24_LY'!$A$1:$M$784,13,FALSE)</f>
        <v>238.2787301587301</v>
      </c>
      <c r="T297" s="29">
        <f>VLOOKUP(Table1[[#This Row],[SEG KEY]],'22Dec24_TY '!$A$1:$M$786,13,FALSE)</f>
        <v>171.34710843373495</v>
      </c>
      <c r="U297" s="29">
        <f>VLOOKUP(Table1[[#This Row],[SEG KEY LY]],'22Dec24_LY '!$A$2:$M$784,13,FALSE)</f>
        <v>239.88358490566037</v>
      </c>
      <c r="V297" s="29">
        <f>VLOOKUP(Table1[[#This Row],[SEG KEY]],'15Dec24_TY'!$A$1:$M$786,13,FALSE)</f>
        <v>162.45805970149252</v>
      </c>
      <c r="W297" s="29">
        <f>VLOOKUP(Table1[[#This Row],[SEG KEY LY]],'15Dec24_LY'!$A$1:$M$784,13,FALSE)</f>
        <v>244.52804347826077</v>
      </c>
      <c r="X297" s="29">
        <f>VLOOKUP(Table1[[#This Row],[SEG KEY]],'08Dec24_TY'!$A$1:$M$786,13,FALSE)</f>
        <v>162.51540000000003</v>
      </c>
      <c r="Y297" s="29">
        <f>VLOOKUP(Table1[[#This Row],[SEG KEY LY]],'08Dec24_LY'!$A$1:$M$784,13,FALSE)</f>
        <v>231.30236842105262</v>
      </c>
      <c r="Z297" s="29">
        <f>VLOOKUP(Table1[[#This Row],[SEG KEY]],'01Dec24_TY'!$A$1:$M$786,13,FALSE)</f>
        <v>163.63302325581398</v>
      </c>
      <c r="AA297" s="29">
        <f>VLOOKUP(Table1[[#This Row],[SEG KEY LY]],'01Dec24_LY'!$A$1:$M$784,13,FALSE)</f>
        <v>233.37090909090909</v>
      </c>
      <c r="AB297" s="29">
        <f>VLOOKUP(Table1[[#This Row],[SEG KEY]],'24Nov24_TY'!$A$1:$M$786,13,FALSE)</f>
        <v>177.57656249999999</v>
      </c>
      <c r="AC297" s="29">
        <f>VLOOKUP(Table1[[#This Row],[SEG KEY LY]],'24Nov24_LY'!$A$1:$M$784,13,FALSE)</f>
        <v>231.60892857142855</v>
      </c>
      <c r="AD297" s="29">
        <f>VLOOKUP(Table1[[#This Row],[SEG KEY]],'17Nov24_TY'!$A$1:$M$786,13,FALSE)</f>
        <v>186.03260869565213</v>
      </c>
      <c r="AE297" s="29">
        <f>VLOOKUP(Table1[[#This Row],[SEG KEY LY]],'17Nov24_LY'!$A$1:$M$784,13,FALSE)</f>
        <v>230.43250000000003</v>
      </c>
      <c r="AF297" s="29">
        <f>VLOOKUP(Table1[[#This Row],[SEG KEY]],'10Nov24_TY   '!$A$1:$M$786,13,FALSE)</f>
        <v>189.49421052631581</v>
      </c>
      <c r="AG297" s="29">
        <f>VLOOKUP(Table1[[#This Row],[SEG KEY LY]],'10Nov24_LY   '!$A$1:$M$784,13,FALSE)</f>
        <v>224.333125</v>
      </c>
      <c r="AH297" s="29">
        <f>IFERROR(VLOOKUP(Table1[[#This Row],[SEG KEY]],'03Nov24_TY   '!A359:M1144,13,FALSE),0)</f>
        <v>0</v>
      </c>
      <c r="AI297" s="29">
        <f>IFERROR(VLOOKUP(Table1[[#This Row],[SEG KEY LY]],'03Nov24_LY    '!$A$1:$M$784,13,FALSE),0)</f>
        <v>0</v>
      </c>
      <c r="AJ297" s="47">
        <f>VLOOKUP(Table1[[#This Row],[SEG KEY]],'29Dec24_TY  '!$A$1:$M$786,7,FALSE)</f>
        <v>112</v>
      </c>
      <c r="AK297" s="47">
        <f>VLOOKUP(Table1[[#This Row],[SEG KEY LY]],'29Dec24_LY'!$A$1:$M$784,7,FALSE)</f>
        <v>63</v>
      </c>
      <c r="AL297" s="29">
        <f>VLOOKUP(Table1[[#This Row],[SEG KEY]],'22Dec24_TY '!$A$1:$M$786,7,FALSE)</f>
        <v>83</v>
      </c>
      <c r="AM297" s="29">
        <f>VLOOKUP(Table1[[#This Row],[SEG KEY LY]],'22Dec24_LY '!$A$1:$M$486,7,FALSE)</f>
        <v>53</v>
      </c>
      <c r="AN297" s="29">
        <f>VLOOKUP(Table1[[#This Row],[SEG KEY]],'15Dec24_TY'!$A$1:$M$786,7,FALSE)</f>
        <v>67</v>
      </c>
      <c r="AO297" s="29">
        <f>VLOOKUP(Table1[[#This Row],[SEG KEY LY]],'15Dec24_LY'!$A$1:$M$784,7,FALSE)</f>
        <v>46</v>
      </c>
      <c r="AP297" s="29">
        <f>VLOOKUP(Table1[[#This Row],[SEG KEY]],'08Dec24_TY'!$A$1:$M$786,7,FALSE)</f>
        <v>50</v>
      </c>
      <c r="AQ297" s="29">
        <f>VLOOKUP(Table1[[#This Row],[SEG KEY LY]],'08Dec24_LY'!$A$1:$M$784,7,FALSE)</f>
        <v>38</v>
      </c>
      <c r="AR297" s="29">
        <f>VLOOKUP(Table1[[#This Row],[SEG KEY]],'01Dec24_TY'!$A$1:$M$786,7,FALSE)</f>
        <v>43</v>
      </c>
      <c r="AS297" s="29">
        <f>VLOOKUP(Table1[[#This Row],[SEG KEY LY]],'01Dec24_LY'!$A$1:$M$784,7,FALSE)</f>
        <v>33</v>
      </c>
      <c r="AT297" s="29">
        <f>VLOOKUP(Table1[[#This Row],[SEG KEY]],'24Nov24_TY'!$A$1:$M$786,7,FALSE)</f>
        <v>32</v>
      </c>
      <c r="AU297" s="29">
        <f>VLOOKUP(Table1[[#This Row],[SEG KEY LY]],'24Nov24_LY'!$A$1:$M$784,7,FALSE)</f>
        <v>28</v>
      </c>
      <c r="AV297" s="29">
        <f>VLOOKUP(Table1[[#This Row],[SEG KEY]],'17Nov24_TY'!$A$1:$M$786,7,FALSE)</f>
        <v>23</v>
      </c>
      <c r="AW297" s="29">
        <f>VLOOKUP(Table1[[#This Row],[SEG KEY LY]],'17Nov24_LY'!$A$1:$M$784,7,FALSE)</f>
        <v>20</v>
      </c>
      <c r="AX297" s="29">
        <f>VLOOKUP(Table1[[#This Row],[SEG KEY]],'10Nov24_TY   '!$A$1:$K$786,7,FALSE)</f>
        <v>19</v>
      </c>
      <c r="AY297" s="29">
        <f>VLOOKUP(Table1[[#This Row],[SEG KEY LY]],'10Nov24_LY   '!$A$1:$J$784,7,FALSE)</f>
        <v>16</v>
      </c>
      <c r="AZ297" s="29">
        <f>IFERROR(VLOOKUP(Table1[[#This Row],[SEG KEY]],'03Nov24_TY   '!$A$1:$J$786,7,FALSE),0)</f>
        <v>0</v>
      </c>
      <c r="BA297" s="29">
        <f>IFERROR(VLOOKUP(Table1[[#This Row],[SEG KEY LY]],'03Nov24_LY    '!$A$1:$J$784,7,FALSE),0)</f>
        <v>0</v>
      </c>
    </row>
    <row r="298" spans="1:53" x14ac:dyDescent="0.25">
      <c r="A298" s="53" t="str">
        <f>Table1[[#This Row],[FROM_CITY]]&amp;Table1[[#This Row],[TO_CITY]]&amp;Table1[[#This Row],[Month]]</f>
        <v>CMBLHEApr-2025</v>
      </c>
      <c r="B298" s="56" t="str">
        <f>Table1[[#This Row],[FROM_CITY]]&amp;Table1[[#This Row],[TO_CITY]]&amp;Table1[[#This Row],[MonthM_LY]]</f>
        <v>CMBLHEApr-2024</v>
      </c>
      <c r="C298" s="42" t="s">
        <v>204</v>
      </c>
      <c r="D298" s="2">
        <v>2025</v>
      </c>
      <c r="E298" s="2" t="s">
        <v>203</v>
      </c>
      <c r="F298" t="s">
        <v>10</v>
      </c>
      <c r="G298" s="2" t="s">
        <v>35</v>
      </c>
      <c r="H298" t="s">
        <v>15</v>
      </c>
      <c r="I298">
        <v>136</v>
      </c>
      <c r="J298">
        <v>18185.170000000002</v>
      </c>
      <c r="K298" s="29">
        <f>VLOOKUP(Table1[[#This Row],[SEG KEY]],'29Dec24_TY  '!$A$1:$M$786,11,FALSE)</f>
        <v>378760</v>
      </c>
      <c r="L298" s="29">
        <f>VLOOKUP(Table1[[#This Row],[SEG KEY LY]],'29Dec24_LY'!$A$1:$M$784,11,FALSE)</f>
        <v>345340</v>
      </c>
      <c r="M298" s="55">
        <f>VLOOKUP(Table1[[#This Row],[SEG KEY]],'29Dec24_TY  '!$A$1:$M$786,12,FALSE)</f>
        <v>4.8012382511352841E-2</v>
      </c>
      <c r="N298" s="55">
        <f>VLOOKUP(Table1[[#This Row],[SEG KEY LY]],'29Dec24_LY'!$A$1:$M$784,12,FALSE)</f>
        <v>5.2664388718364506E-2</v>
      </c>
      <c r="O298" s="29">
        <f>IFERROR(VLOOKUP(Table1[[#This Row],[SEG KEY LY]],'LY AVG FARE ACT'!$A$1:$G$5000,5,FALSE),0)</f>
        <v>2191</v>
      </c>
      <c r="P298" s="29">
        <f>IFERROR(VLOOKUP(Table1[[#This Row],[SEG KEY LY]],'LY AVG FARE ACT'!$A$1:$F$5000,6,FALSE),0)</f>
        <v>374632.23357196583</v>
      </c>
      <c r="Q298" s="29">
        <f>IFERROR(VLOOKUP(Table1[[#This Row],[SEG KEY LY]],'LY AVG FARE ACT'!$A$1:$G$5000,7,FALSE),0)</f>
        <v>170.98687063987487</v>
      </c>
      <c r="R298" s="47">
        <f>VLOOKUP(Table1[[#This Row],[SEG KEY]],'29Dec24_TY  '!$A$1:$M$786,13,FALSE)</f>
        <v>133.71448529411765</v>
      </c>
      <c r="S298" s="47">
        <f>VLOOKUP(Table1[[#This Row],[SEG KEY LY]],'29Dec24_LY'!$A$1:$M$784,13,FALSE)</f>
        <v>146.67032258064515</v>
      </c>
      <c r="T298" s="29">
        <f>VLOOKUP(Table1[[#This Row],[SEG KEY]],'22Dec24_TY '!$A$1:$M$786,13,FALSE)</f>
        <v>138.70893617021275</v>
      </c>
      <c r="U298" s="29">
        <f>VLOOKUP(Table1[[#This Row],[SEG KEY LY]],'22Dec24_LY '!$A$2:$M$784,13,FALSE)</f>
        <v>140.5812931034483</v>
      </c>
      <c r="V298" s="29">
        <f>VLOOKUP(Table1[[#This Row],[SEG KEY]],'15Dec24_TY'!$A$1:$M$786,13,FALSE)</f>
        <v>143.36554054054054</v>
      </c>
      <c r="W298" s="29">
        <f>VLOOKUP(Table1[[#This Row],[SEG KEY LY]],'15Dec24_LY'!$A$1:$M$784,13,FALSE)</f>
        <v>141.39500000000001</v>
      </c>
      <c r="X298" s="29">
        <f>VLOOKUP(Table1[[#This Row],[SEG KEY]],'08Dec24_TY'!$A$1:$M$786,13,FALSE)</f>
        <v>137.66396825396825</v>
      </c>
      <c r="Y298" s="29">
        <f>VLOOKUP(Table1[[#This Row],[SEG KEY LY]],'08Dec24_LY'!$A$1:$M$784,13,FALSE)</f>
        <v>142.67090909090911</v>
      </c>
      <c r="Z298" s="29">
        <f>VLOOKUP(Table1[[#This Row],[SEG KEY]],'01Dec24_TY'!$A$1:$M$786,13,FALSE)</f>
        <v>163.78000000000003</v>
      </c>
      <c r="AA298" s="29">
        <f>VLOOKUP(Table1[[#This Row],[SEG KEY LY]],'01Dec24_LY'!$A$1:$M$784,13,FALSE)</f>
        <v>141.85647058823531</v>
      </c>
      <c r="AB298" s="29">
        <f>VLOOKUP(Table1[[#This Row],[SEG KEY]],'24Nov24_TY'!$A$1:$M$786,13,FALSE)</f>
        <v>163.78000000000003</v>
      </c>
      <c r="AC298" s="29">
        <f>VLOOKUP(Table1[[#This Row],[SEG KEY LY]],'24Nov24_LY'!$A$1:$M$784,13,FALSE)</f>
        <v>145.84550724637683</v>
      </c>
      <c r="AD298" s="29">
        <f>VLOOKUP(Table1[[#This Row],[SEG KEY]],'17Nov24_TY'!$A$1:$M$786,13,FALSE)</f>
        <v>164.46944444444446</v>
      </c>
      <c r="AE298" s="29">
        <f>VLOOKUP(Table1[[#This Row],[SEG KEY LY]],'17Nov24_LY'!$A$1:$M$784,13,FALSE)</f>
        <v>146.26968253968258</v>
      </c>
      <c r="AF298" s="29">
        <f>VLOOKUP(Table1[[#This Row],[SEG KEY]],'10Nov24_TY   '!$A$1:$M$786,13,FALSE)</f>
        <v>147.88533333333331</v>
      </c>
      <c r="AG298" s="29">
        <f>VLOOKUP(Table1[[#This Row],[SEG KEY LY]],'10Nov24_LY   '!$A$1:$M$784,13,FALSE)</f>
        <v>149.43283333333335</v>
      </c>
      <c r="AH298" s="29">
        <f>IFERROR(VLOOKUP(Table1[[#This Row],[SEG KEY]],'03Nov24_TY   '!A360:M1145,13,FALSE),0)</f>
        <v>0</v>
      </c>
      <c r="AI298" s="29">
        <f>IFERROR(VLOOKUP(Table1[[#This Row],[SEG KEY LY]],'03Nov24_LY    '!$A$1:$M$784,13,FALSE),0)</f>
        <v>0</v>
      </c>
      <c r="AJ298" s="47">
        <f>VLOOKUP(Table1[[#This Row],[SEG KEY]],'29Dec24_TY  '!$A$1:$M$786,7,FALSE)</f>
        <v>136</v>
      </c>
      <c r="AK298" s="47">
        <f>VLOOKUP(Table1[[#This Row],[SEG KEY LY]],'29Dec24_LY'!$A$1:$M$784,7,FALSE)</f>
        <v>124</v>
      </c>
      <c r="AL298" s="29">
        <f>VLOOKUP(Table1[[#This Row],[SEG KEY]],'22Dec24_TY '!$A$1:$M$786,7,FALSE)</f>
        <v>94</v>
      </c>
      <c r="AM298" s="29">
        <f>VLOOKUP(Table1[[#This Row],[SEG KEY LY]],'22Dec24_LY '!$A$1:$M$486,7,FALSE)</f>
        <v>116</v>
      </c>
      <c r="AN298" s="29">
        <f>VLOOKUP(Table1[[#This Row],[SEG KEY]],'15Dec24_TY'!$A$1:$M$786,7,FALSE)</f>
        <v>74</v>
      </c>
      <c r="AO298" s="29">
        <f>VLOOKUP(Table1[[#This Row],[SEG KEY LY]],'15Dec24_LY'!$A$1:$M$784,7,FALSE)</f>
        <v>102</v>
      </c>
      <c r="AP298" s="29">
        <f>VLOOKUP(Table1[[#This Row],[SEG KEY]],'08Dec24_TY'!$A$1:$M$786,7,FALSE)</f>
        <v>63</v>
      </c>
      <c r="AQ298" s="29">
        <f>VLOOKUP(Table1[[#This Row],[SEG KEY LY]],'08Dec24_LY'!$A$1:$M$784,7,FALSE)</f>
        <v>88</v>
      </c>
      <c r="AR298" s="29">
        <f>VLOOKUP(Table1[[#This Row],[SEG KEY]],'01Dec24_TY'!$A$1:$M$786,7,FALSE)</f>
        <v>20</v>
      </c>
      <c r="AS298" s="29">
        <f>VLOOKUP(Table1[[#This Row],[SEG KEY LY]],'01Dec24_LY'!$A$1:$M$784,7,FALSE)</f>
        <v>85</v>
      </c>
      <c r="AT298" s="29">
        <f>VLOOKUP(Table1[[#This Row],[SEG KEY]],'24Nov24_TY'!$A$1:$M$786,7,FALSE)</f>
        <v>20</v>
      </c>
      <c r="AU298" s="29">
        <f>VLOOKUP(Table1[[#This Row],[SEG KEY LY]],'24Nov24_LY'!$A$1:$M$784,7,FALSE)</f>
        <v>69</v>
      </c>
      <c r="AV298" s="29">
        <f>VLOOKUP(Table1[[#This Row],[SEG KEY]],'17Nov24_TY'!$A$1:$M$786,7,FALSE)</f>
        <v>18</v>
      </c>
      <c r="AW298" s="29">
        <f>VLOOKUP(Table1[[#This Row],[SEG KEY LY]],'17Nov24_LY'!$A$1:$M$784,7,FALSE)</f>
        <v>63</v>
      </c>
      <c r="AX298" s="29">
        <f>VLOOKUP(Table1[[#This Row],[SEG KEY]],'10Nov24_TY   '!$A$1:$K$786,7,FALSE)</f>
        <v>15</v>
      </c>
      <c r="AY298" s="29">
        <f>VLOOKUP(Table1[[#This Row],[SEG KEY LY]],'10Nov24_LY   '!$A$1:$J$784,7,FALSE)</f>
        <v>60</v>
      </c>
      <c r="AZ298" s="29">
        <f>IFERROR(VLOOKUP(Table1[[#This Row],[SEG KEY]],'03Nov24_TY   '!$A$1:$J$786,7,FALSE),0)</f>
        <v>0</v>
      </c>
      <c r="BA298" s="29">
        <f>IFERROR(VLOOKUP(Table1[[#This Row],[SEG KEY LY]],'03Nov24_LY    '!$A$1:$J$784,7,FALSE),0)</f>
        <v>0</v>
      </c>
    </row>
    <row r="299" spans="1:53" x14ac:dyDescent="0.25">
      <c r="A299" s="53" t="str">
        <f>Table1[[#This Row],[FROM_CITY]]&amp;Table1[[#This Row],[TO_CITY]]&amp;Table1[[#This Row],[Month]]</f>
        <v>CMBLHRApr-2025</v>
      </c>
      <c r="B299" s="56" t="str">
        <f>Table1[[#This Row],[FROM_CITY]]&amp;Table1[[#This Row],[TO_CITY]]&amp;Table1[[#This Row],[MonthM_LY]]</f>
        <v>CMBLHRApr-2024</v>
      </c>
      <c r="C299" s="42" t="s">
        <v>204</v>
      </c>
      <c r="D299" s="2">
        <v>2025</v>
      </c>
      <c r="E299" s="2" t="s">
        <v>203</v>
      </c>
      <c r="F299" t="s">
        <v>10</v>
      </c>
      <c r="G299" s="2" t="s">
        <v>36</v>
      </c>
      <c r="H299" t="s">
        <v>19</v>
      </c>
      <c r="I299">
        <v>1837</v>
      </c>
      <c r="J299">
        <v>1077830.8400000005</v>
      </c>
      <c r="K299" s="29">
        <f>VLOOKUP(Table1[[#This Row],[SEG KEY]],'29Dec24_TY  '!$A$1:$M$786,11,FALSE)</f>
        <v>16016803</v>
      </c>
      <c r="L299" s="29">
        <f>VLOOKUP(Table1[[#This Row],[SEG KEY LY]],'29Dec24_LY'!$A$1:$M$784,11,FALSE)</f>
        <v>14839738</v>
      </c>
      <c r="M299" s="55">
        <f>VLOOKUP(Table1[[#This Row],[SEG KEY]],'29Dec24_TY  '!$A$1:$M$786,12,FALSE)</f>
        <v>6.7293756438160629E-2</v>
      </c>
      <c r="N299" s="55">
        <f>VLOOKUP(Table1[[#This Row],[SEG KEY LY]],'29Dec24_LY'!$A$1:$M$784,12,FALSE)</f>
        <v>6.838295325699148E-2</v>
      </c>
      <c r="O299" s="29">
        <f>IFERROR(VLOOKUP(Table1[[#This Row],[SEG KEY LY]],'LY AVG FARE ACT'!$A$1:$G$5000,5,FALSE),0)</f>
        <v>8340</v>
      </c>
      <c r="P299" s="29">
        <f>IFERROR(VLOOKUP(Table1[[#This Row],[SEG KEY LY]],'LY AVG FARE ACT'!$A$1:$F$5000,6,FALSE),0)</f>
        <v>5796325.65654545</v>
      </c>
      <c r="Q299" s="29">
        <f>IFERROR(VLOOKUP(Table1[[#This Row],[SEG KEY LY]],'LY AVG FARE ACT'!$A$1:$G$5000,7,FALSE),0)</f>
        <v>695.00307632439444</v>
      </c>
      <c r="R299" s="47">
        <f>VLOOKUP(Table1[[#This Row],[SEG KEY]],'29Dec24_TY  '!$A$1:$M$786,13,FALSE)</f>
        <v>586.73426238432262</v>
      </c>
      <c r="S299" s="47">
        <f>VLOOKUP(Table1[[#This Row],[SEG KEY LY]],'29Dec24_LY'!$A$1:$M$784,13,FALSE)</f>
        <v>596.23096944770873</v>
      </c>
      <c r="T299" s="29">
        <f>VLOOKUP(Table1[[#This Row],[SEG KEY]],'22Dec24_TY '!$A$1:$M$786,13,FALSE)</f>
        <v>589.4897658480869</v>
      </c>
      <c r="U299" s="29">
        <f>VLOOKUP(Table1[[#This Row],[SEG KEY LY]],'22Dec24_LY '!$A$2:$M$784,13,FALSE)</f>
        <v>596.84123321123332</v>
      </c>
      <c r="V299" s="29">
        <f>VLOOKUP(Table1[[#This Row],[SEG KEY]],'15Dec24_TY'!$A$1:$M$786,13,FALSE)</f>
        <v>589.96925704014393</v>
      </c>
      <c r="W299" s="29">
        <f>VLOOKUP(Table1[[#This Row],[SEG KEY LY]],'15Dec24_LY'!$A$1:$M$784,13,FALSE)</f>
        <v>592.03511686670879</v>
      </c>
      <c r="X299" s="29">
        <f>VLOOKUP(Table1[[#This Row],[SEG KEY]],'08Dec24_TY'!$A$1:$M$786,13,FALSE)</f>
        <v>590.67985740855568</v>
      </c>
      <c r="Y299" s="29">
        <f>VLOOKUP(Table1[[#This Row],[SEG KEY LY]],'08Dec24_LY'!$A$1:$M$784,13,FALSE)</f>
        <v>592.62249347258501</v>
      </c>
      <c r="Z299" s="29">
        <f>VLOOKUP(Table1[[#This Row],[SEG KEY]],'01Dec24_TY'!$A$1:$M$786,13,FALSE)</f>
        <v>592.22686184210534</v>
      </c>
      <c r="AA299" s="29">
        <f>VLOOKUP(Table1[[#This Row],[SEG KEY LY]],'01Dec24_LY'!$A$1:$M$784,13,FALSE)</f>
        <v>588.83392567567569</v>
      </c>
      <c r="AB299" s="29">
        <f>VLOOKUP(Table1[[#This Row],[SEG KEY]],'24Nov24_TY'!$A$1:$M$786,13,FALSE)</f>
        <v>576.21191489361718</v>
      </c>
      <c r="AC299" s="29">
        <f>VLOOKUP(Table1[[#This Row],[SEG KEY LY]],'24Nov24_LY'!$A$1:$M$784,13,FALSE)</f>
        <v>592.45422270426616</v>
      </c>
      <c r="AD299" s="29">
        <f>VLOOKUP(Table1[[#This Row],[SEG KEY]],'17Nov24_TY'!$A$1:$M$786,13,FALSE)</f>
        <v>572.85961058045564</v>
      </c>
      <c r="AE299" s="29">
        <f>VLOOKUP(Table1[[#This Row],[SEG KEY LY]],'17Nov24_LY'!$A$1:$M$784,13,FALSE)</f>
        <v>588.17938414164757</v>
      </c>
      <c r="AF299" s="29">
        <f>VLOOKUP(Table1[[#This Row],[SEG KEY]],'10Nov24_TY   '!$A$1:$M$786,13,FALSE)</f>
        <v>566.66128758673881</v>
      </c>
      <c r="AG299" s="29">
        <f>VLOOKUP(Table1[[#This Row],[SEG KEY LY]],'10Nov24_LY   '!$A$1:$M$784,13,FALSE)</f>
        <v>579.01290774299832</v>
      </c>
      <c r="AH299" s="29">
        <f>IFERROR(VLOOKUP(Table1[[#This Row],[SEG KEY]],'03Nov24_TY   '!A361:M1146,13,FALSE),0)</f>
        <v>0</v>
      </c>
      <c r="AI299" s="29">
        <f>IFERROR(VLOOKUP(Table1[[#This Row],[SEG KEY LY]],'03Nov24_LY    '!$A$1:$M$784,13,FALSE),0)</f>
        <v>0</v>
      </c>
      <c r="AJ299" s="47">
        <f>VLOOKUP(Table1[[#This Row],[SEG KEY]],'29Dec24_TY  '!$A$1:$M$786,7,FALSE)</f>
        <v>1837</v>
      </c>
      <c r="AK299" s="47">
        <f>VLOOKUP(Table1[[#This Row],[SEG KEY LY]],'29Dec24_LY'!$A$1:$M$784,7,FALSE)</f>
        <v>1702</v>
      </c>
      <c r="AL299" s="29">
        <f>VLOOKUP(Table1[[#This Row],[SEG KEY]],'22Dec24_TY '!$A$1:$M$786,7,FALSE)</f>
        <v>1751</v>
      </c>
      <c r="AM299" s="29">
        <f>VLOOKUP(Table1[[#This Row],[SEG KEY LY]],'22Dec24_LY '!$A$1:$M$486,7,FALSE)</f>
        <v>1638</v>
      </c>
      <c r="AN299" s="29">
        <f>VLOOKUP(Table1[[#This Row],[SEG KEY]],'15Dec24_TY'!$A$1:$M$786,7,FALSE)</f>
        <v>1669</v>
      </c>
      <c r="AO299" s="29">
        <f>VLOOKUP(Table1[[#This Row],[SEG KEY LY]],'15Dec24_LY'!$A$1:$M$784,7,FALSE)</f>
        <v>1583</v>
      </c>
      <c r="AP299" s="29">
        <f>VLOOKUP(Table1[[#This Row],[SEG KEY]],'08Dec24_TY'!$A$1:$M$786,7,FALSE)</f>
        <v>1613</v>
      </c>
      <c r="AQ299" s="29">
        <f>VLOOKUP(Table1[[#This Row],[SEG KEY LY]],'08Dec24_LY'!$A$1:$M$784,7,FALSE)</f>
        <v>1532</v>
      </c>
      <c r="AR299" s="29">
        <f>VLOOKUP(Table1[[#This Row],[SEG KEY]],'01Dec24_TY'!$A$1:$M$786,7,FALSE)</f>
        <v>1520</v>
      </c>
      <c r="AS299" s="29">
        <f>VLOOKUP(Table1[[#This Row],[SEG KEY LY]],'01Dec24_LY'!$A$1:$M$784,7,FALSE)</f>
        <v>1480</v>
      </c>
      <c r="AT299" s="29">
        <f>VLOOKUP(Table1[[#This Row],[SEG KEY]],'24Nov24_TY'!$A$1:$M$786,7,FALSE)</f>
        <v>1410</v>
      </c>
      <c r="AU299" s="29">
        <f>VLOOKUP(Table1[[#This Row],[SEG KEY LY]],'24Nov24_LY'!$A$1:$M$784,7,FALSE)</f>
        <v>1383</v>
      </c>
      <c r="AV299" s="29">
        <f>VLOOKUP(Table1[[#This Row],[SEG KEY]],'17Nov24_TY'!$A$1:$M$786,7,FALSE)</f>
        <v>1361</v>
      </c>
      <c r="AW299" s="29">
        <f>VLOOKUP(Table1[[#This Row],[SEG KEY LY]],'17Nov24_LY'!$A$1:$M$784,7,FALSE)</f>
        <v>1299</v>
      </c>
      <c r="AX299" s="29">
        <f>VLOOKUP(Table1[[#This Row],[SEG KEY]],'10Nov24_TY   '!$A$1:$K$786,7,FALSE)</f>
        <v>1297</v>
      </c>
      <c r="AY299" s="29">
        <f>VLOOKUP(Table1[[#This Row],[SEG KEY LY]],'10Nov24_LY   '!$A$1:$J$784,7,FALSE)</f>
        <v>1214</v>
      </c>
      <c r="AZ299" s="29">
        <f>IFERROR(VLOOKUP(Table1[[#This Row],[SEG KEY]],'03Nov24_TY   '!$A$1:$J$786,7,FALSE),0)</f>
        <v>0</v>
      </c>
      <c r="BA299" s="29">
        <f>IFERROR(VLOOKUP(Table1[[#This Row],[SEG KEY LY]],'03Nov24_LY    '!$A$1:$J$784,7,FALSE),0)</f>
        <v>0</v>
      </c>
    </row>
    <row r="300" spans="1:53" x14ac:dyDescent="0.25">
      <c r="A300" s="53" t="str">
        <f>Table1[[#This Row],[FROM_CITY]]&amp;Table1[[#This Row],[TO_CITY]]&amp;Table1[[#This Row],[Month]]</f>
        <v>CMBMAAApr-2025</v>
      </c>
      <c r="B300" s="56" t="str">
        <f>Table1[[#This Row],[FROM_CITY]]&amp;Table1[[#This Row],[TO_CITY]]&amp;Table1[[#This Row],[MonthM_LY]]</f>
        <v>CMBMAAApr-2024</v>
      </c>
      <c r="C300" s="42" t="s">
        <v>204</v>
      </c>
      <c r="D300" s="2">
        <v>2025</v>
      </c>
      <c r="E300" s="2" t="s">
        <v>203</v>
      </c>
      <c r="F300" t="s">
        <v>10</v>
      </c>
      <c r="G300" s="2" t="s">
        <v>37</v>
      </c>
      <c r="H300" t="s">
        <v>15</v>
      </c>
      <c r="I300">
        <v>288</v>
      </c>
      <c r="J300">
        <v>14751.82</v>
      </c>
      <c r="K300" s="29">
        <f>VLOOKUP(Table1[[#This Row],[SEG KEY]],'29Dec24_TY  '!$A$1:$M$786,11,FALSE)</f>
        <v>197568</v>
      </c>
      <c r="L300" s="29">
        <f>VLOOKUP(Table1[[#This Row],[SEG KEY LY]],'29Dec24_LY'!$A$1:$M$784,11,FALSE)</f>
        <v>169442</v>
      </c>
      <c r="M300" s="55">
        <f>VLOOKUP(Table1[[#This Row],[SEG KEY]],'29Dec24_TY  '!$A$1:$M$786,12,FALSE)</f>
        <v>7.4667051344347257E-2</v>
      </c>
      <c r="N300" s="55">
        <f>VLOOKUP(Table1[[#This Row],[SEG KEY LY]],'29Dec24_LY'!$A$1:$M$784,12,FALSE)</f>
        <v>9.0476918355543473E-2</v>
      </c>
      <c r="O300" s="29">
        <f>IFERROR(VLOOKUP(Table1[[#This Row],[SEG KEY LY]],'LY AVG FARE ACT'!$A$1:$G$5000,5,FALSE),0)</f>
        <v>7955</v>
      </c>
      <c r="P300" s="29">
        <f>IFERROR(VLOOKUP(Table1[[#This Row],[SEG KEY LY]],'LY AVG FARE ACT'!$A$1:$F$5000,6,FALSE),0)</f>
        <v>484702.33985984459</v>
      </c>
      <c r="Q300" s="29">
        <f>IFERROR(VLOOKUP(Table1[[#This Row],[SEG KEY LY]],'LY AVG FARE ACT'!$A$1:$G$5000,7,FALSE),0)</f>
        <v>60.930526695140742</v>
      </c>
      <c r="R300" s="47">
        <f>VLOOKUP(Table1[[#This Row],[SEG KEY]],'29Dec24_TY  '!$A$1:$M$786,13,FALSE)</f>
        <v>51.221597222222222</v>
      </c>
      <c r="S300" s="47">
        <f>VLOOKUP(Table1[[#This Row],[SEG KEY LY]],'29Dec24_LY'!$A$1:$M$784,13,FALSE)</f>
        <v>62.067165991902819</v>
      </c>
      <c r="T300" s="29">
        <f>VLOOKUP(Table1[[#This Row],[SEG KEY]],'22Dec24_TY '!$A$1:$M$786,13,FALSE)</f>
        <v>49.849032258064497</v>
      </c>
      <c r="U300" s="29">
        <f>VLOOKUP(Table1[[#This Row],[SEG KEY LY]],'22Dec24_LY '!$A$2:$M$784,13,FALSE)</f>
        <v>62.501872146118721</v>
      </c>
      <c r="V300" s="29">
        <f>VLOOKUP(Table1[[#This Row],[SEG KEY]],'15Dec24_TY'!$A$1:$M$786,13,FALSE)</f>
        <v>50.712972972972977</v>
      </c>
      <c r="W300" s="29">
        <f>VLOOKUP(Table1[[#This Row],[SEG KEY LY]],'15Dec24_LY'!$A$1:$M$784,13,FALSE)</f>
        <v>62.229840425531933</v>
      </c>
      <c r="X300" s="29">
        <f>VLOOKUP(Table1[[#This Row],[SEG KEY]],'08Dec24_TY'!$A$1:$M$786,13,FALSE)</f>
        <v>50.797777777777789</v>
      </c>
      <c r="Y300" s="29">
        <f>VLOOKUP(Table1[[#This Row],[SEG KEY LY]],'08Dec24_LY'!$A$1:$M$784,13,FALSE)</f>
        <v>65.520129032258083</v>
      </c>
      <c r="Z300" s="29">
        <f>VLOOKUP(Table1[[#This Row],[SEG KEY]],'01Dec24_TY'!$A$1:$M$786,13,FALSE)</f>
        <v>50.959390243902462</v>
      </c>
      <c r="AA300" s="29">
        <f>VLOOKUP(Table1[[#This Row],[SEG KEY LY]],'01Dec24_LY'!$A$1:$M$784,13,FALSE)</f>
        <v>63.691461538461546</v>
      </c>
      <c r="AB300" s="29">
        <f>VLOOKUP(Table1[[#This Row],[SEG KEY]],'24Nov24_TY'!$A$1:$M$786,13,FALSE)</f>
        <v>50.388561151079145</v>
      </c>
      <c r="AC300" s="29">
        <f>VLOOKUP(Table1[[#This Row],[SEG KEY LY]],'24Nov24_LY'!$A$1:$M$784,13,FALSE)</f>
        <v>62.578301886792445</v>
      </c>
      <c r="AD300" s="29">
        <f>VLOOKUP(Table1[[#This Row],[SEG KEY]],'17Nov24_TY'!$A$1:$M$786,13,FALSE)</f>
        <v>50.808656716417921</v>
      </c>
      <c r="AE300" s="29">
        <f>VLOOKUP(Table1[[#This Row],[SEG KEY LY]],'17Nov24_LY'!$A$1:$M$784,13,FALSE)</f>
        <v>63.999381443298965</v>
      </c>
      <c r="AF300" s="29">
        <f>VLOOKUP(Table1[[#This Row],[SEG KEY]],'10Nov24_TY   '!$A$1:$M$786,13,FALSE)</f>
        <v>50.581351351351358</v>
      </c>
      <c r="AG300" s="29">
        <f>VLOOKUP(Table1[[#This Row],[SEG KEY LY]],'10Nov24_LY   '!$A$1:$M$784,13,FALSE)</f>
        <v>64.543176470588236</v>
      </c>
      <c r="AH300" s="29">
        <f>IFERROR(VLOOKUP(Table1[[#This Row],[SEG KEY]],'03Nov24_TY   '!A362:M1147,13,FALSE),0)</f>
        <v>0</v>
      </c>
      <c r="AI300" s="29">
        <f>IFERROR(VLOOKUP(Table1[[#This Row],[SEG KEY LY]],'03Nov24_LY    '!$A$1:$M$784,13,FALSE),0)</f>
        <v>0</v>
      </c>
      <c r="AJ300" s="47">
        <f>VLOOKUP(Table1[[#This Row],[SEG KEY]],'29Dec24_TY  '!$A$1:$M$786,7,FALSE)</f>
        <v>288</v>
      </c>
      <c r="AK300" s="47">
        <f>VLOOKUP(Table1[[#This Row],[SEG KEY LY]],'29Dec24_LY'!$A$1:$M$784,7,FALSE)</f>
        <v>247</v>
      </c>
      <c r="AL300" s="29">
        <f>VLOOKUP(Table1[[#This Row],[SEG KEY]],'22Dec24_TY '!$A$1:$M$786,7,FALSE)</f>
        <v>248</v>
      </c>
      <c r="AM300" s="29">
        <f>VLOOKUP(Table1[[#This Row],[SEG KEY LY]],'22Dec24_LY '!$A$1:$M$486,7,FALSE)</f>
        <v>219</v>
      </c>
      <c r="AN300" s="29">
        <f>VLOOKUP(Table1[[#This Row],[SEG KEY]],'15Dec24_TY'!$A$1:$M$786,7,FALSE)</f>
        <v>185</v>
      </c>
      <c r="AO300" s="29">
        <f>VLOOKUP(Table1[[#This Row],[SEG KEY LY]],'15Dec24_LY'!$A$1:$M$784,7,FALSE)</f>
        <v>188</v>
      </c>
      <c r="AP300" s="29">
        <f>VLOOKUP(Table1[[#This Row],[SEG KEY]],'08Dec24_TY'!$A$1:$M$786,7,FALSE)</f>
        <v>180</v>
      </c>
      <c r="AQ300" s="29">
        <f>VLOOKUP(Table1[[#This Row],[SEG KEY LY]],'08Dec24_LY'!$A$1:$M$784,7,FALSE)</f>
        <v>155</v>
      </c>
      <c r="AR300" s="29">
        <f>VLOOKUP(Table1[[#This Row],[SEG KEY]],'01Dec24_TY'!$A$1:$M$786,7,FALSE)</f>
        <v>164</v>
      </c>
      <c r="AS300" s="29">
        <f>VLOOKUP(Table1[[#This Row],[SEG KEY LY]],'01Dec24_LY'!$A$1:$M$784,7,FALSE)</f>
        <v>130</v>
      </c>
      <c r="AT300" s="29">
        <f>VLOOKUP(Table1[[#This Row],[SEG KEY]],'24Nov24_TY'!$A$1:$M$786,7,FALSE)</f>
        <v>139</v>
      </c>
      <c r="AU300" s="29">
        <f>VLOOKUP(Table1[[#This Row],[SEG KEY LY]],'24Nov24_LY'!$A$1:$M$784,7,FALSE)</f>
        <v>106</v>
      </c>
      <c r="AV300" s="29">
        <f>VLOOKUP(Table1[[#This Row],[SEG KEY]],'17Nov24_TY'!$A$1:$M$786,7,FALSE)</f>
        <v>134</v>
      </c>
      <c r="AW300" s="29">
        <f>VLOOKUP(Table1[[#This Row],[SEG KEY LY]],'17Nov24_LY'!$A$1:$M$784,7,FALSE)</f>
        <v>97</v>
      </c>
      <c r="AX300" s="29">
        <f>VLOOKUP(Table1[[#This Row],[SEG KEY]],'10Nov24_TY   '!$A$1:$K$786,7,FALSE)</f>
        <v>111</v>
      </c>
      <c r="AY300" s="29">
        <f>VLOOKUP(Table1[[#This Row],[SEG KEY LY]],'10Nov24_LY   '!$A$1:$J$784,7,FALSE)</f>
        <v>85</v>
      </c>
      <c r="AZ300" s="29">
        <f>IFERROR(VLOOKUP(Table1[[#This Row],[SEG KEY]],'03Nov24_TY   '!$A$1:$J$786,7,FALSE),0)</f>
        <v>0</v>
      </c>
      <c r="BA300" s="29">
        <f>IFERROR(VLOOKUP(Table1[[#This Row],[SEG KEY LY]],'03Nov24_LY    '!$A$1:$J$784,7,FALSE),0)</f>
        <v>0</v>
      </c>
    </row>
    <row r="301" spans="1:53" x14ac:dyDescent="0.25">
      <c r="A301" s="53" t="str">
        <f>Table1[[#This Row],[FROM_CITY]]&amp;Table1[[#This Row],[TO_CITY]]&amp;Table1[[#This Row],[Month]]</f>
        <v>CMBMELApr-2025</v>
      </c>
      <c r="B301" s="56" t="str">
        <f>Table1[[#This Row],[FROM_CITY]]&amp;Table1[[#This Row],[TO_CITY]]&amp;Table1[[#This Row],[MonthM_LY]]</f>
        <v>CMBMELApr-2024</v>
      </c>
      <c r="C301" s="42" t="s">
        <v>204</v>
      </c>
      <c r="D301" s="2">
        <v>2025</v>
      </c>
      <c r="E301" s="2" t="s">
        <v>203</v>
      </c>
      <c r="F301" t="s">
        <v>10</v>
      </c>
      <c r="G301" s="2" t="s">
        <v>38</v>
      </c>
      <c r="H301" t="s">
        <v>13</v>
      </c>
      <c r="I301">
        <v>1343</v>
      </c>
      <c r="J301">
        <v>602425.63000000024</v>
      </c>
      <c r="K301" s="29">
        <f>VLOOKUP(Table1[[#This Row],[SEG KEY]],'29Dec24_TY  '!$A$1:$M$786,11,FALSE)</f>
        <v>11293287</v>
      </c>
      <c r="L301" s="29">
        <f>VLOOKUP(Table1[[#This Row],[SEG KEY LY]],'29Dec24_LY'!$A$1:$M$784,11,FALSE)</f>
        <v>13824396</v>
      </c>
      <c r="M301" s="55">
        <f>VLOOKUP(Table1[[#This Row],[SEG KEY]],'29Dec24_TY  '!$A$1:$M$786,12,FALSE)</f>
        <v>5.3343692584807263E-2</v>
      </c>
      <c r="N301" s="55">
        <f>VLOOKUP(Table1[[#This Row],[SEG KEY LY]],'29Dec24_LY'!$A$1:$M$784,12,FALSE)</f>
        <v>4.7694334710898054E-2</v>
      </c>
      <c r="O301" s="29">
        <f>IFERROR(VLOOKUP(Table1[[#This Row],[SEG KEY LY]],'LY AVG FARE ACT'!$A$1:$G$5000,5,FALSE),0)</f>
        <v>8241</v>
      </c>
      <c r="P301" s="29">
        <f>IFERROR(VLOOKUP(Table1[[#This Row],[SEG KEY LY]],'LY AVG FARE ACT'!$A$1:$F$5000,6,FALSE),0)</f>
        <v>3932517.6678936617</v>
      </c>
      <c r="Q301" s="29">
        <f>IFERROR(VLOOKUP(Table1[[#This Row],[SEG KEY LY]],'LY AVG FARE ACT'!$A$1:$G$5000,7,FALSE),0)</f>
        <v>477.18937846058265</v>
      </c>
      <c r="R301" s="47">
        <f>VLOOKUP(Table1[[#This Row],[SEG KEY]],'29Dec24_TY  '!$A$1:$M$786,13,FALSE)</f>
        <v>448.56711094564423</v>
      </c>
      <c r="S301" s="47">
        <f>VLOOKUP(Table1[[#This Row],[SEG KEY LY]],'29Dec24_LY'!$A$1:$M$784,13,FALSE)</f>
        <v>401.06166058394177</v>
      </c>
      <c r="T301" s="29">
        <f>VLOOKUP(Table1[[#This Row],[SEG KEY]],'22Dec24_TY '!$A$1:$M$786,13,FALSE)</f>
        <v>453.26304048234272</v>
      </c>
      <c r="U301" s="29">
        <f>VLOOKUP(Table1[[#This Row],[SEG KEY LY]],'22Dec24_LY '!$A$2:$M$784,13,FALSE)</f>
        <v>399.30338302009091</v>
      </c>
      <c r="V301" s="29">
        <f>VLOOKUP(Table1[[#This Row],[SEG KEY]],'15Dec24_TY'!$A$1:$M$786,13,FALSE)</f>
        <v>453.91289320388358</v>
      </c>
      <c r="W301" s="29">
        <f>VLOOKUP(Table1[[#This Row],[SEG KEY LY]],'15Dec24_LY'!$A$1:$M$784,13,FALSE)</f>
        <v>388.37336720867216</v>
      </c>
      <c r="X301" s="29">
        <f>VLOOKUP(Table1[[#This Row],[SEG KEY]],'08Dec24_TY'!$A$1:$M$786,13,FALSE)</f>
        <v>458.51870171673812</v>
      </c>
      <c r="Y301" s="29">
        <f>VLOOKUP(Table1[[#This Row],[SEG KEY LY]],'08Dec24_LY'!$A$1:$M$784,13,FALSE)</f>
        <v>386.59005621925513</v>
      </c>
      <c r="Z301" s="29">
        <f>VLOOKUP(Table1[[#This Row],[SEG KEY]],'01Dec24_TY'!$A$1:$M$786,13,FALSE)</f>
        <v>465.86955475330916</v>
      </c>
      <c r="AA301" s="29">
        <f>VLOOKUP(Table1[[#This Row],[SEG KEY LY]],'01Dec24_LY'!$A$1:$M$784,13,FALSE)</f>
        <v>385.93869883040935</v>
      </c>
      <c r="AB301" s="29">
        <f>VLOOKUP(Table1[[#This Row],[SEG KEY]],'24Nov24_TY'!$A$1:$M$786,13,FALSE)</f>
        <v>468.44284974093256</v>
      </c>
      <c r="AC301" s="29">
        <f>VLOOKUP(Table1[[#This Row],[SEG KEY LY]],'24Nov24_LY'!$A$1:$M$784,13,FALSE)</f>
        <v>385.89151372549009</v>
      </c>
      <c r="AD301" s="29">
        <f>VLOOKUP(Table1[[#This Row],[SEG KEY]],'17Nov24_TY'!$A$1:$M$786,13,FALSE)</f>
        <v>461.55172274562574</v>
      </c>
      <c r="AE301" s="29">
        <f>VLOOKUP(Table1[[#This Row],[SEG KEY LY]],'17Nov24_LY'!$A$1:$M$784,13,FALSE)</f>
        <v>385.12655029093924</v>
      </c>
      <c r="AF301" s="29">
        <f>VLOOKUP(Table1[[#This Row],[SEG KEY]],'10Nov24_TY   '!$A$1:$M$786,13,FALSE)</f>
        <v>461.6379746835442</v>
      </c>
      <c r="AG301" s="29">
        <f>VLOOKUP(Table1[[#This Row],[SEG KEY LY]],'10Nov24_LY   '!$A$1:$M$784,13,FALSE)</f>
        <v>378.79892857142846</v>
      </c>
      <c r="AH301" s="29">
        <f>IFERROR(VLOOKUP(Table1[[#This Row],[SEG KEY]],'03Nov24_TY   '!A363:M1148,13,FALSE),0)</f>
        <v>0</v>
      </c>
      <c r="AI301" s="29">
        <f>IFERROR(VLOOKUP(Table1[[#This Row],[SEG KEY LY]],'03Nov24_LY    '!$A$1:$M$784,13,FALSE),0)</f>
        <v>0</v>
      </c>
      <c r="AJ301" s="47">
        <f>VLOOKUP(Table1[[#This Row],[SEG KEY]],'29Dec24_TY  '!$A$1:$M$786,7,FALSE)</f>
        <v>1343</v>
      </c>
      <c r="AK301" s="47">
        <f>VLOOKUP(Table1[[#This Row],[SEG KEY LY]],'29Dec24_LY'!$A$1:$M$784,7,FALSE)</f>
        <v>1644</v>
      </c>
      <c r="AL301" s="29">
        <f>VLOOKUP(Table1[[#This Row],[SEG KEY]],'22Dec24_TY '!$A$1:$M$786,7,FALSE)</f>
        <v>1161</v>
      </c>
      <c r="AM301" s="29">
        <f>VLOOKUP(Table1[[#This Row],[SEG KEY LY]],'22Dec24_LY '!$A$1:$M$486,7,FALSE)</f>
        <v>1543</v>
      </c>
      <c r="AN301" s="29">
        <f>VLOOKUP(Table1[[#This Row],[SEG KEY]],'15Dec24_TY'!$A$1:$M$786,7,FALSE)</f>
        <v>1030</v>
      </c>
      <c r="AO301" s="29">
        <f>VLOOKUP(Table1[[#This Row],[SEG KEY LY]],'15Dec24_LY'!$A$1:$M$784,7,FALSE)</f>
        <v>1476</v>
      </c>
      <c r="AP301" s="29">
        <f>VLOOKUP(Table1[[#This Row],[SEG KEY]],'08Dec24_TY'!$A$1:$M$786,7,FALSE)</f>
        <v>932</v>
      </c>
      <c r="AQ301" s="29">
        <f>VLOOKUP(Table1[[#This Row],[SEG KEY LY]],'08Dec24_LY'!$A$1:$M$784,7,FALSE)</f>
        <v>1423</v>
      </c>
      <c r="AR301" s="29">
        <f>VLOOKUP(Table1[[#This Row],[SEG KEY]],'01Dec24_TY'!$A$1:$M$786,7,FALSE)</f>
        <v>831</v>
      </c>
      <c r="AS301" s="29">
        <f>VLOOKUP(Table1[[#This Row],[SEG KEY LY]],'01Dec24_LY'!$A$1:$M$784,7,FALSE)</f>
        <v>1368</v>
      </c>
      <c r="AT301" s="29">
        <f>VLOOKUP(Table1[[#This Row],[SEG KEY]],'24Nov24_TY'!$A$1:$M$786,7,FALSE)</f>
        <v>772</v>
      </c>
      <c r="AU301" s="29">
        <f>VLOOKUP(Table1[[#This Row],[SEG KEY LY]],'24Nov24_LY'!$A$1:$M$784,7,FALSE)</f>
        <v>1275</v>
      </c>
      <c r="AV301" s="29">
        <f>VLOOKUP(Table1[[#This Row],[SEG KEY]],'17Nov24_TY'!$A$1:$M$786,7,FALSE)</f>
        <v>743</v>
      </c>
      <c r="AW301" s="29">
        <f>VLOOKUP(Table1[[#This Row],[SEG KEY LY]],'17Nov24_LY'!$A$1:$M$784,7,FALSE)</f>
        <v>1203</v>
      </c>
      <c r="AX301" s="29">
        <f>VLOOKUP(Table1[[#This Row],[SEG KEY]],'10Nov24_TY   '!$A$1:$K$786,7,FALSE)</f>
        <v>711</v>
      </c>
      <c r="AY301" s="29">
        <f>VLOOKUP(Table1[[#This Row],[SEG KEY LY]],'10Nov24_LY   '!$A$1:$J$784,7,FALSE)</f>
        <v>1148</v>
      </c>
      <c r="AZ301" s="29">
        <f>IFERROR(VLOOKUP(Table1[[#This Row],[SEG KEY]],'03Nov24_TY   '!$A$1:$J$786,7,FALSE),0)</f>
        <v>0</v>
      </c>
      <c r="BA301" s="29">
        <f>IFERROR(VLOOKUP(Table1[[#This Row],[SEG KEY LY]],'03Nov24_LY    '!$A$1:$J$784,7,FALSE),0)</f>
        <v>0</v>
      </c>
    </row>
    <row r="302" spans="1:53" x14ac:dyDescent="0.25">
      <c r="A302" s="53" t="str">
        <f>Table1[[#This Row],[FROM_CITY]]&amp;Table1[[#This Row],[TO_CITY]]&amp;Table1[[#This Row],[Month]]</f>
        <v>CMBMLEApr-2025</v>
      </c>
      <c r="B302" s="56" t="str">
        <f>Table1[[#This Row],[FROM_CITY]]&amp;Table1[[#This Row],[TO_CITY]]&amp;Table1[[#This Row],[MonthM_LY]]</f>
        <v>CMBMLEApr-2024</v>
      </c>
      <c r="C302" s="42" t="s">
        <v>204</v>
      </c>
      <c r="D302" s="2">
        <v>2025</v>
      </c>
      <c r="E302" s="2" t="s">
        <v>203</v>
      </c>
      <c r="F302" t="s">
        <v>10</v>
      </c>
      <c r="G302" s="2" t="s">
        <v>39</v>
      </c>
      <c r="H302" t="s">
        <v>15</v>
      </c>
      <c r="I302">
        <v>2267</v>
      </c>
      <c r="J302">
        <v>228562.98999999993</v>
      </c>
      <c r="K302" s="29">
        <f>VLOOKUP(Table1[[#This Row],[SEG KEY]],'29Dec24_TY  '!$A$1:$M$786,11,FALSE)</f>
        <v>1741056</v>
      </c>
      <c r="L302" s="29">
        <f>VLOOKUP(Table1[[#This Row],[SEG KEY LY]],'29Dec24_LY'!$A$1:$M$784,11,FALSE)</f>
        <v>1080576</v>
      </c>
      <c r="M302" s="55">
        <f>VLOOKUP(Table1[[#This Row],[SEG KEY]],'29Dec24_TY  '!$A$1:$M$786,12,FALSE)</f>
        <v>0.13127836784112626</v>
      </c>
      <c r="N302" s="55">
        <f>VLOOKUP(Table1[[#This Row],[SEG KEY LY]],'29Dec24_LY'!$A$1:$M$784,12,FALSE)</f>
        <v>0.12700240427327647</v>
      </c>
      <c r="O302" s="29">
        <f>IFERROR(VLOOKUP(Table1[[#This Row],[SEG KEY LY]],'LY AVG FARE ACT'!$A$1:$G$5000,5,FALSE),0)</f>
        <v>12408</v>
      </c>
      <c r="P302" s="29">
        <f>IFERROR(VLOOKUP(Table1[[#This Row],[SEG KEY LY]],'LY AVG FARE ACT'!$A$1:$F$5000,6,FALSE),0)</f>
        <v>1230429.4888665939</v>
      </c>
      <c r="Q302" s="29">
        <f>IFERROR(VLOOKUP(Table1[[#This Row],[SEG KEY LY]],'LY AVG FARE ACT'!$A$1:$G$5000,7,FALSE),0)</f>
        <v>99.164207677836387</v>
      </c>
      <c r="R302" s="47">
        <f>VLOOKUP(Table1[[#This Row],[SEG KEY]],'29Dec24_TY  '!$A$1:$M$786,13,FALSE)</f>
        <v>100.82178650198497</v>
      </c>
      <c r="S302" s="47">
        <f>VLOOKUP(Table1[[#This Row],[SEG KEY LY]],'29Dec24_LY'!$A$1:$M$784,13,FALSE)</f>
        <v>97.537846481876329</v>
      </c>
      <c r="T302" s="29">
        <f>VLOOKUP(Table1[[#This Row],[SEG KEY]],'22Dec24_TY '!$A$1:$M$786,13,FALSE)</f>
        <v>100.66763528876758</v>
      </c>
      <c r="U302" s="29">
        <f>VLOOKUP(Table1[[#This Row],[SEG KEY LY]],'22Dec24_LY '!$A$2:$M$784,13,FALSE)</f>
        <v>95.548428044280428</v>
      </c>
      <c r="V302" s="29">
        <f>VLOOKUP(Table1[[#This Row],[SEG KEY]],'15Dec24_TY'!$A$1:$M$786,13,FALSE)</f>
        <v>100.58314418604647</v>
      </c>
      <c r="W302" s="29">
        <f>VLOOKUP(Table1[[#This Row],[SEG KEY LY]],'15Dec24_LY'!$A$1:$M$784,13,FALSE)</f>
        <v>94.358529411764707</v>
      </c>
      <c r="X302" s="29">
        <f>VLOOKUP(Table1[[#This Row],[SEG KEY]],'08Dec24_TY'!$A$1:$M$786,13,FALSE)</f>
        <v>99.770466926069943</v>
      </c>
      <c r="Y302" s="29">
        <f>VLOOKUP(Table1[[#This Row],[SEG KEY LY]],'08Dec24_LY'!$A$1:$M$784,13,FALSE)</f>
        <v>93.90013787510135</v>
      </c>
      <c r="Z302" s="29">
        <f>VLOOKUP(Table1[[#This Row],[SEG KEY]],'01Dec24_TY'!$A$1:$M$786,13,FALSE)</f>
        <v>99.939267418032728</v>
      </c>
      <c r="AA302" s="29">
        <f>VLOOKUP(Table1[[#This Row],[SEG KEY LY]],'01Dec24_LY'!$A$1:$M$784,13,FALSE)</f>
        <v>93.386867256637188</v>
      </c>
      <c r="AB302" s="29">
        <f>VLOOKUP(Table1[[#This Row],[SEG KEY]],'24Nov24_TY'!$A$1:$M$786,13,FALSE)</f>
        <v>100.95268082663613</v>
      </c>
      <c r="AC302" s="29">
        <f>VLOOKUP(Table1[[#This Row],[SEG KEY LY]],'24Nov24_LY'!$A$1:$M$784,13,FALSE)</f>
        <v>95.620229665071747</v>
      </c>
      <c r="AD302" s="29">
        <f>VLOOKUP(Table1[[#This Row],[SEG KEY]],'17Nov24_TY'!$A$1:$M$786,13,FALSE)</f>
        <v>102.1683553875237</v>
      </c>
      <c r="AE302" s="29">
        <f>VLOOKUP(Table1[[#This Row],[SEG KEY LY]],'17Nov24_LY'!$A$1:$M$784,13,FALSE)</f>
        <v>96.111767151767168</v>
      </c>
      <c r="AF302" s="29">
        <f>VLOOKUP(Table1[[#This Row],[SEG KEY]],'10Nov24_TY   '!$A$1:$M$786,13,FALSE)</f>
        <v>103.39922919508869</v>
      </c>
      <c r="AG302" s="29">
        <f>VLOOKUP(Table1[[#This Row],[SEG KEY LY]],'10Nov24_LY   '!$A$1:$M$784,13,FALSE)</f>
        <v>97.547959183673456</v>
      </c>
      <c r="AH302" s="29">
        <f>IFERROR(VLOOKUP(Table1[[#This Row],[SEG KEY]],'03Nov24_TY   '!A364:M1149,13,FALSE),0)</f>
        <v>0</v>
      </c>
      <c r="AI302" s="29">
        <f>IFERROR(VLOOKUP(Table1[[#This Row],[SEG KEY LY]],'03Nov24_LY    '!$A$1:$M$784,13,FALSE),0)</f>
        <v>0</v>
      </c>
      <c r="AJ302" s="47">
        <f>VLOOKUP(Table1[[#This Row],[SEG KEY]],'29Dec24_TY  '!$A$1:$M$786,7,FALSE)</f>
        <v>2267</v>
      </c>
      <c r="AK302" s="47">
        <f>VLOOKUP(Table1[[#This Row],[SEG KEY LY]],'29Dec24_LY'!$A$1:$M$784,7,FALSE)</f>
        <v>1407</v>
      </c>
      <c r="AL302" s="29">
        <f>VLOOKUP(Table1[[#This Row],[SEG KEY]],'22Dec24_TY '!$A$1:$M$786,7,FALSE)</f>
        <v>2199</v>
      </c>
      <c r="AM302" s="29">
        <f>VLOOKUP(Table1[[#This Row],[SEG KEY LY]],'22Dec24_LY '!$A$1:$M$486,7,FALSE)</f>
        <v>1355</v>
      </c>
      <c r="AN302" s="29">
        <f>VLOOKUP(Table1[[#This Row],[SEG KEY]],'15Dec24_TY'!$A$1:$M$786,7,FALSE)</f>
        <v>2150</v>
      </c>
      <c r="AO302" s="29">
        <f>VLOOKUP(Table1[[#This Row],[SEG KEY LY]],'15Dec24_LY'!$A$1:$M$784,7,FALSE)</f>
        <v>1292</v>
      </c>
      <c r="AP302" s="29">
        <f>VLOOKUP(Table1[[#This Row],[SEG KEY]],'08Dec24_TY'!$A$1:$M$786,7,FALSE)</f>
        <v>2056</v>
      </c>
      <c r="AQ302" s="29">
        <f>VLOOKUP(Table1[[#This Row],[SEG KEY LY]],'08Dec24_LY'!$A$1:$M$784,7,FALSE)</f>
        <v>1233</v>
      </c>
      <c r="AR302" s="29">
        <f>VLOOKUP(Table1[[#This Row],[SEG KEY]],'01Dec24_TY'!$A$1:$M$786,7,FALSE)</f>
        <v>1952</v>
      </c>
      <c r="AS302" s="29">
        <f>VLOOKUP(Table1[[#This Row],[SEG KEY LY]],'01Dec24_LY'!$A$1:$M$784,7,FALSE)</f>
        <v>1130</v>
      </c>
      <c r="AT302" s="29">
        <f>VLOOKUP(Table1[[#This Row],[SEG KEY]],'24Nov24_TY'!$A$1:$M$786,7,FALSE)</f>
        <v>1742</v>
      </c>
      <c r="AU302" s="29">
        <f>VLOOKUP(Table1[[#This Row],[SEG KEY LY]],'24Nov24_LY'!$A$1:$M$784,7,FALSE)</f>
        <v>1045</v>
      </c>
      <c r="AV302" s="29">
        <f>VLOOKUP(Table1[[#This Row],[SEG KEY]],'17Nov24_TY'!$A$1:$M$786,7,FALSE)</f>
        <v>1587</v>
      </c>
      <c r="AW302" s="29">
        <f>VLOOKUP(Table1[[#This Row],[SEG KEY LY]],'17Nov24_LY'!$A$1:$M$784,7,FALSE)</f>
        <v>962</v>
      </c>
      <c r="AX302" s="29">
        <f>VLOOKUP(Table1[[#This Row],[SEG KEY]],'10Nov24_TY   '!$A$1:$K$786,7,FALSE)</f>
        <v>1466</v>
      </c>
      <c r="AY302" s="29">
        <f>VLOOKUP(Table1[[#This Row],[SEG KEY LY]],'10Nov24_LY   '!$A$1:$J$784,7,FALSE)</f>
        <v>882</v>
      </c>
      <c r="AZ302" s="29">
        <f>IFERROR(VLOOKUP(Table1[[#This Row],[SEG KEY]],'03Nov24_TY   '!$A$1:$J$786,7,FALSE),0)</f>
        <v>0</v>
      </c>
      <c r="BA302" s="29">
        <f>IFERROR(VLOOKUP(Table1[[#This Row],[SEG KEY LY]],'03Nov24_LY    '!$A$1:$J$784,7,FALSE),0)</f>
        <v>0</v>
      </c>
    </row>
    <row r="303" spans="1:53" x14ac:dyDescent="0.25">
      <c r="A303" s="53" t="str">
        <f>Table1[[#This Row],[FROM_CITY]]&amp;Table1[[#This Row],[TO_CITY]]&amp;Table1[[#This Row],[Month]]</f>
        <v>CMBNRTApr-2025</v>
      </c>
      <c r="B303" s="56" t="str">
        <f>Table1[[#This Row],[FROM_CITY]]&amp;Table1[[#This Row],[TO_CITY]]&amp;Table1[[#This Row],[MonthM_LY]]</f>
        <v>CMBNRTApr-2024</v>
      </c>
      <c r="C303" s="42" t="s">
        <v>204</v>
      </c>
      <c r="D303" s="2">
        <v>2025</v>
      </c>
      <c r="E303" s="2" t="s">
        <v>203</v>
      </c>
      <c r="F303" t="s">
        <v>10</v>
      </c>
      <c r="G303" s="2" t="s">
        <v>40</v>
      </c>
      <c r="H303" t="s">
        <v>13</v>
      </c>
      <c r="I303">
        <v>155</v>
      </c>
      <c r="J303">
        <v>60864.37000000001</v>
      </c>
      <c r="K303" s="29">
        <f>VLOOKUP(Table1[[#This Row],[SEG KEY]],'29Dec24_TY  '!$A$1:$M$786,11,FALSE)</f>
        <v>1063920</v>
      </c>
      <c r="L303" s="29">
        <f>VLOOKUP(Table1[[#This Row],[SEG KEY LY]],'29Dec24_LY'!$A$1:$M$784,11,FALSE)</f>
        <v>1516944</v>
      </c>
      <c r="M303" s="55">
        <f>VLOOKUP(Table1[[#This Row],[SEG KEY]],'29Dec24_TY  '!$A$1:$M$786,12,FALSE)</f>
        <v>5.7207656590721113E-2</v>
      </c>
      <c r="N303" s="55">
        <f>VLOOKUP(Table1[[#This Row],[SEG KEY LY]],'29Dec24_LY'!$A$1:$M$784,12,FALSE)</f>
        <v>5.1334544979906964E-2</v>
      </c>
      <c r="O303" s="29">
        <f>IFERROR(VLOOKUP(Table1[[#This Row],[SEG KEY LY]],'LY AVG FARE ACT'!$A$1:$G$5000,5,FALSE),0)</f>
        <v>4316</v>
      </c>
      <c r="P303" s="29">
        <f>IFERROR(VLOOKUP(Table1[[#This Row],[SEG KEY LY]],'LY AVG FARE ACT'!$A$1:$F$5000,6,FALSE),0)</f>
        <v>1957606.593231255</v>
      </c>
      <c r="Q303" s="29">
        <f>IFERROR(VLOOKUP(Table1[[#This Row],[SEG KEY LY]],'LY AVG FARE ACT'!$A$1:$G$5000,7,FALSE),0)</f>
        <v>453.56964625376622</v>
      </c>
      <c r="R303" s="47">
        <f>VLOOKUP(Table1[[#This Row],[SEG KEY]],'29Dec24_TY  '!$A$1:$M$786,13,FALSE)</f>
        <v>392.67335483870971</v>
      </c>
      <c r="S303" s="47">
        <f>VLOOKUP(Table1[[#This Row],[SEG KEY LY]],'29Dec24_LY'!$A$1:$M$784,13,FALSE)</f>
        <v>352.36031674208141</v>
      </c>
      <c r="T303" s="29">
        <f>VLOOKUP(Table1[[#This Row],[SEG KEY]],'22Dec24_TY '!$A$1:$M$786,13,FALSE)</f>
        <v>387.69255474452558</v>
      </c>
      <c r="U303" s="29">
        <f>VLOOKUP(Table1[[#This Row],[SEG KEY LY]],'22Dec24_LY '!$A$2:$M$784,13,FALSE)</f>
        <v>349.08053191489353</v>
      </c>
      <c r="V303" s="29">
        <f>VLOOKUP(Table1[[#This Row],[SEG KEY]],'15Dec24_TY'!$A$1:$M$786,13,FALSE)</f>
        <v>381.82142857142856</v>
      </c>
      <c r="W303" s="29">
        <f>VLOOKUP(Table1[[#This Row],[SEG KEY LY]],'15Dec24_LY'!$A$1:$M$784,13,FALSE)</f>
        <v>333.31981249999995</v>
      </c>
      <c r="X303" s="29">
        <f>VLOOKUP(Table1[[#This Row],[SEG KEY]],'08Dec24_TY'!$A$1:$M$786,13,FALSE)</f>
        <v>382.39127450980396</v>
      </c>
      <c r="Y303" s="29">
        <f>VLOOKUP(Table1[[#This Row],[SEG KEY LY]],'08Dec24_LY'!$A$1:$M$784,13,FALSE)</f>
        <v>339.98380952380955</v>
      </c>
      <c r="Z303" s="29">
        <f>VLOOKUP(Table1[[#This Row],[SEG KEY]],'01Dec24_TY'!$A$1:$M$786,13,FALSE)</f>
        <v>375.5119101123596</v>
      </c>
      <c r="AA303" s="29">
        <f>VLOOKUP(Table1[[#This Row],[SEG KEY LY]],'01Dec24_LY'!$A$1:$M$784,13,FALSE)</f>
        <v>373.75272727272733</v>
      </c>
      <c r="AB303" s="29">
        <f>VLOOKUP(Table1[[#This Row],[SEG KEY]],'24Nov24_TY'!$A$1:$M$786,13,FALSE)</f>
        <v>373.92862068965525</v>
      </c>
      <c r="AC303" s="29">
        <f>VLOOKUP(Table1[[#This Row],[SEG KEY LY]],'24Nov24_LY'!$A$1:$M$784,13,FALSE)</f>
        <v>385.16974025974025</v>
      </c>
      <c r="AD303" s="29">
        <f>VLOOKUP(Table1[[#This Row],[SEG KEY]],'17Nov24_TY'!$A$1:$M$786,13,FALSE)</f>
        <v>368.01378048780492</v>
      </c>
      <c r="AE303" s="29">
        <f>VLOOKUP(Table1[[#This Row],[SEG KEY LY]],'17Nov24_LY'!$A$1:$M$784,13,FALSE)</f>
        <v>395.82921874999994</v>
      </c>
      <c r="AF303" s="29">
        <f>VLOOKUP(Table1[[#This Row],[SEG KEY]],'10Nov24_TY   '!$A$1:$M$786,13,FALSE)</f>
        <v>367.29626666666672</v>
      </c>
      <c r="AG303" s="29">
        <f>VLOOKUP(Table1[[#This Row],[SEG KEY LY]],'10Nov24_LY   '!$A$1:$M$784,13,FALSE)</f>
        <v>400.53689655172406</v>
      </c>
      <c r="AH303" s="29">
        <f>IFERROR(VLOOKUP(Table1[[#This Row],[SEG KEY]],'03Nov24_TY   '!A365:M1150,13,FALSE),0)</f>
        <v>0</v>
      </c>
      <c r="AI303" s="29">
        <f>IFERROR(VLOOKUP(Table1[[#This Row],[SEG KEY LY]],'03Nov24_LY    '!$A$1:$M$784,13,FALSE),0)</f>
        <v>0</v>
      </c>
      <c r="AJ303" s="47">
        <f>VLOOKUP(Table1[[#This Row],[SEG KEY]],'29Dec24_TY  '!$A$1:$M$786,7,FALSE)</f>
        <v>155</v>
      </c>
      <c r="AK303" s="47">
        <f>VLOOKUP(Table1[[#This Row],[SEG KEY LY]],'29Dec24_LY'!$A$1:$M$784,7,FALSE)</f>
        <v>221</v>
      </c>
      <c r="AL303" s="29">
        <f>VLOOKUP(Table1[[#This Row],[SEG KEY]],'22Dec24_TY '!$A$1:$M$786,7,FALSE)</f>
        <v>137</v>
      </c>
      <c r="AM303" s="29">
        <f>VLOOKUP(Table1[[#This Row],[SEG KEY LY]],'22Dec24_LY '!$A$1:$M$486,7,FALSE)</f>
        <v>188</v>
      </c>
      <c r="AN303" s="29">
        <f>VLOOKUP(Table1[[#This Row],[SEG KEY]],'15Dec24_TY'!$A$1:$M$786,7,FALSE)</f>
        <v>119</v>
      </c>
      <c r="AO303" s="29">
        <f>VLOOKUP(Table1[[#This Row],[SEG KEY LY]],'15Dec24_LY'!$A$1:$M$784,7,FALSE)</f>
        <v>160</v>
      </c>
      <c r="AP303" s="29">
        <f>VLOOKUP(Table1[[#This Row],[SEG KEY]],'08Dec24_TY'!$A$1:$M$786,7,FALSE)</f>
        <v>102</v>
      </c>
      <c r="AQ303" s="29">
        <f>VLOOKUP(Table1[[#This Row],[SEG KEY LY]],'08Dec24_LY'!$A$1:$M$784,7,FALSE)</f>
        <v>126</v>
      </c>
      <c r="AR303" s="29">
        <f>VLOOKUP(Table1[[#This Row],[SEG KEY]],'01Dec24_TY'!$A$1:$M$786,7,FALSE)</f>
        <v>89</v>
      </c>
      <c r="AS303" s="29">
        <f>VLOOKUP(Table1[[#This Row],[SEG KEY LY]],'01Dec24_LY'!$A$1:$M$784,7,FALSE)</f>
        <v>99</v>
      </c>
      <c r="AT303" s="29">
        <f>VLOOKUP(Table1[[#This Row],[SEG KEY]],'24Nov24_TY'!$A$1:$M$786,7,FALSE)</f>
        <v>87</v>
      </c>
      <c r="AU303" s="29">
        <f>VLOOKUP(Table1[[#This Row],[SEG KEY LY]],'24Nov24_LY'!$A$1:$M$784,7,FALSE)</f>
        <v>77</v>
      </c>
      <c r="AV303" s="29">
        <f>VLOOKUP(Table1[[#This Row],[SEG KEY]],'17Nov24_TY'!$A$1:$M$786,7,FALSE)</f>
        <v>82</v>
      </c>
      <c r="AW303" s="29">
        <f>VLOOKUP(Table1[[#This Row],[SEG KEY LY]],'17Nov24_LY'!$A$1:$M$784,7,FALSE)</f>
        <v>64</v>
      </c>
      <c r="AX303" s="29">
        <f>VLOOKUP(Table1[[#This Row],[SEG KEY]],'10Nov24_TY   '!$A$1:$K$786,7,FALSE)</f>
        <v>75</v>
      </c>
      <c r="AY303" s="29">
        <f>VLOOKUP(Table1[[#This Row],[SEG KEY LY]],'10Nov24_LY   '!$A$1:$J$784,7,FALSE)</f>
        <v>58</v>
      </c>
      <c r="AZ303" s="29">
        <f>IFERROR(VLOOKUP(Table1[[#This Row],[SEG KEY]],'03Nov24_TY   '!$A$1:$J$786,7,FALSE),0)</f>
        <v>0</v>
      </c>
      <c r="BA303" s="29">
        <f>IFERROR(VLOOKUP(Table1[[#This Row],[SEG KEY LY]],'03Nov24_LY    '!$A$1:$J$784,7,FALSE),0)</f>
        <v>0</v>
      </c>
    </row>
    <row r="304" spans="1:53" x14ac:dyDescent="0.25">
      <c r="A304" s="53" t="str">
        <f>Table1[[#This Row],[FROM_CITY]]&amp;Table1[[#This Row],[TO_CITY]]&amp;Table1[[#This Row],[Month]]</f>
        <v>CMBRUHApr-2025</v>
      </c>
      <c r="B304" s="56" t="str">
        <f>Table1[[#This Row],[FROM_CITY]]&amp;Table1[[#This Row],[TO_CITY]]&amp;Table1[[#This Row],[MonthM_LY]]</f>
        <v>CMBRUHApr-2024</v>
      </c>
      <c r="C304" s="42" t="s">
        <v>204</v>
      </c>
      <c r="D304" s="2">
        <v>2025</v>
      </c>
      <c r="E304" s="2" t="s">
        <v>203</v>
      </c>
      <c r="F304" t="s">
        <v>10</v>
      </c>
      <c r="G304" s="2" t="s">
        <v>41</v>
      </c>
      <c r="H304" t="s">
        <v>11</v>
      </c>
      <c r="I304">
        <v>371</v>
      </c>
      <c r="J304">
        <v>86999.169999999955</v>
      </c>
      <c r="K304" s="29">
        <f>VLOOKUP(Table1[[#This Row],[SEG KEY]],'29Dec24_TY  '!$A$1:$M$786,11,FALSE)</f>
        <v>1500695</v>
      </c>
      <c r="L304" s="29">
        <f>VLOOKUP(Table1[[#This Row],[SEG KEY LY]],'29Dec24_LY'!$A$1:$M$784,11,FALSE)</f>
        <v>720010</v>
      </c>
      <c r="M304" s="55">
        <f>VLOOKUP(Table1[[#This Row],[SEG KEY]],'29Dec24_TY  '!$A$1:$M$786,12,FALSE)</f>
        <v>5.7972586035137025E-2</v>
      </c>
      <c r="N304" s="55">
        <f>VLOOKUP(Table1[[#This Row],[SEG KEY LY]],'29Dec24_LY'!$A$1:$M$784,12,FALSE)</f>
        <v>7.0435868946264621E-2</v>
      </c>
      <c r="O304" s="29">
        <f>IFERROR(VLOOKUP(Table1[[#This Row],[SEG KEY LY]],'LY AVG FARE ACT'!$A$1:$G$5000,5,FALSE),0)</f>
        <v>7237</v>
      </c>
      <c r="P304" s="29">
        <f>IFERROR(VLOOKUP(Table1[[#This Row],[SEG KEY LY]],'LY AVG FARE ACT'!$A$1:$F$5000,6,FALSE),0)</f>
        <v>1961593.624843617</v>
      </c>
      <c r="Q304" s="29">
        <f>IFERROR(VLOOKUP(Table1[[#This Row],[SEG KEY LY]],'LY AVG FARE ACT'!$A$1:$G$5000,7,FALSE),0)</f>
        <v>271.05065978217726</v>
      </c>
      <c r="R304" s="47">
        <f>VLOOKUP(Table1[[#This Row],[SEG KEY]],'29Dec24_TY  '!$A$1:$M$786,13,FALSE)</f>
        <v>234.49911051212925</v>
      </c>
      <c r="S304" s="47">
        <f>VLOOKUP(Table1[[#This Row],[SEG KEY LY]],'29Dec24_LY'!$A$1:$M$784,13,FALSE)</f>
        <v>284.91308988764041</v>
      </c>
      <c r="T304" s="29">
        <f>VLOOKUP(Table1[[#This Row],[SEG KEY]],'22Dec24_TY '!$A$1:$M$786,13,FALSE)</f>
        <v>230.69198630136987</v>
      </c>
      <c r="U304" s="29">
        <f>VLOOKUP(Table1[[#This Row],[SEG KEY LY]],'22Dec24_LY '!$A$2:$M$784,13,FALSE)</f>
        <v>287.85510638297865</v>
      </c>
      <c r="V304" s="29">
        <f>VLOOKUP(Table1[[#This Row],[SEG KEY]],'15Dec24_TY'!$A$1:$M$786,13,FALSE)</f>
        <v>237.45279835390946</v>
      </c>
      <c r="W304" s="29">
        <f>VLOOKUP(Table1[[#This Row],[SEG KEY LY]],'15Dec24_LY'!$A$1:$M$784,13,FALSE)</f>
        <v>291.97927419354829</v>
      </c>
      <c r="X304" s="29">
        <f>VLOOKUP(Table1[[#This Row],[SEG KEY]],'08Dec24_TY'!$A$1:$M$786,13,FALSE)</f>
        <v>249.33265432098761</v>
      </c>
      <c r="Y304" s="29">
        <f>VLOOKUP(Table1[[#This Row],[SEG KEY LY]],'08Dec24_LY'!$A$1:$M$784,13,FALSE)</f>
        <v>293.2853982300885</v>
      </c>
      <c r="Z304" s="29">
        <f>VLOOKUP(Table1[[#This Row],[SEG KEY]],'01Dec24_TY'!$A$1:$M$786,13,FALSE)</f>
        <v>253.73897637795281</v>
      </c>
      <c r="AA304" s="29">
        <f>VLOOKUP(Table1[[#This Row],[SEG KEY LY]],'01Dec24_LY'!$A$1:$M$784,13,FALSE)</f>
        <v>301.48553191489373</v>
      </c>
      <c r="AB304" s="29">
        <f>VLOOKUP(Table1[[#This Row],[SEG KEY]],'24Nov24_TY'!$A$1:$M$786,13,FALSE)</f>
        <v>254.40921568627456</v>
      </c>
      <c r="AC304" s="29">
        <f>VLOOKUP(Table1[[#This Row],[SEG KEY LY]],'24Nov24_LY'!$A$1:$M$784,13,FALSE)</f>
        <v>306.47484375000005</v>
      </c>
      <c r="AD304" s="29">
        <f>VLOOKUP(Table1[[#This Row],[SEG KEY]],'17Nov24_TY'!$A$1:$M$786,13,FALSE)</f>
        <v>267.51773809523809</v>
      </c>
      <c r="AE304" s="29">
        <f>VLOOKUP(Table1[[#This Row],[SEG KEY LY]],'17Nov24_LY'!$A$1:$M$784,13,FALSE)</f>
        <v>289.24673076923079</v>
      </c>
      <c r="AF304" s="29">
        <f>VLOOKUP(Table1[[#This Row],[SEG KEY]],'10Nov24_TY   '!$A$1:$M$786,13,FALSE)</f>
        <v>299.30203389830501</v>
      </c>
      <c r="AG304" s="29">
        <f>VLOOKUP(Table1[[#This Row],[SEG KEY LY]],'10Nov24_LY   '!$A$1:$M$784,13,FALSE)</f>
        <v>287.58978260869566</v>
      </c>
      <c r="AH304" s="29">
        <f>IFERROR(VLOOKUP(Table1[[#This Row],[SEG KEY]],'03Nov24_TY   '!A366:M1151,13,FALSE),0)</f>
        <v>0</v>
      </c>
      <c r="AI304" s="29">
        <f>IFERROR(VLOOKUP(Table1[[#This Row],[SEG KEY LY]],'03Nov24_LY    '!$A$1:$M$784,13,FALSE),0)</f>
        <v>0</v>
      </c>
      <c r="AJ304" s="47">
        <f>VLOOKUP(Table1[[#This Row],[SEG KEY]],'29Dec24_TY  '!$A$1:$M$786,7,FALSE)</f>
        <v>371</v>
      </c>
      <c r="AK304" s="47">
        <f>VLOOKUP(Table1[[#This Row],[SEG KEY LY]],'29Dec24_LY'!$A$1:$M$784,7,FALSE)</f>
        <v>178</v>
      </c>
      <c r="AL304" s="29">
        <f>VLOOKUP(Table1[[#This Row],[SEG KEY]],'22Dec24_TY '!$A$1:$M$786,7,FALSE)</f>
        <v>292</v>
      </c>
      <c r="AM304" s="29">
        <f>VLOOKUP(Table1[[#This Row],[SEG KEY LY]],'22Dec24_LY '!$A$1:$M$486,7,FALSE)</f>
        <v>141</v>
      </c>
      <c r="AN304" s="29">
        <f>VLOOKUP(Table1[[#This Row],[SEG KEY]],'15Dec24_TY'!$A$1:$M$786,7,FALSE)</f>
        <v>243</v>
      </c>
      <c r="AO304" s="29">
        <f>VLOOKUP(Table1[[#This Row],[SEG KEY LY]],'15Dec24_LY'!$A$1:$M$784,7,FALSE)</f>
        <v>124</v>
      </c>
      <c r="AP304" s="29">
        <f>VLOOKUP(Table1[[#This Row],[SEG KEY]],'08Dec24_TY'!$A$1:$M$786,7,FALSE)</f>
        <v>162</v>
      </c>
      <c r="AQ304" s="29">
        <f>VLOOKUP(Table1[[#This Row],[SEG KEY LY]],'08Dec24_LY'!$A$1:$M$784,7,FALSE)</f>
        <v>113</v>
      </c>
      <c r="AR304" s="29">
        <f>VLOOKUP(Table1[[#This Row],[SEG KEY]],'01Dec24_TY'!$A$1:$M$786,7,FALSE)</f>
        <v>127</v>
      </c>
      <c r="AS304" s="29">
        <f>VLOOKUP(Table1[[#This Row],[SEG KEY LY]],'01Dec24_LY'!$A$1:$M$784,7,FALSE)</f>
        <v>94</v>
      </c>
      <c r="AT304" s="29">
        <f>VLOOKUP(Table1[[#This Row],[SEG KEY]],'24Nov24_TY'!$A$1:$M$786,7,FALSE)</f>
        <v>102</v>
      </c>
      <c r="AU304" s="29">
        <f>VLOOKUP(Table1[[#This Row],[SEG KEY LY]],'24Nov24_LY'!$A$1:$M$784,7,FALSE)</f>
        <v>64</v>
      </c>
      <c r="AV304" s="29">
        <f>VLOOKUP(Table1[[#This Row],[SEG KEY]],'17Nov24_TY'!$A$1:$M$786,7,FALSE)</f>
        <v>84</v>
      </c>
      <c r="AW304" s="29">
        <f>VLOOKUP(Table1[[#This Row],[SEG KEY LY]],'17Nov24_LY'!$A$1:$M$784,7,FALSE)</f>
        <v>52</v>
      </c>
      <c r="AX304" s="29">
        <f>VLOOKUP(Table1[[#This Row],[SEG KEY]],'10Nov24_TY   '!$A$1:$K$786,7,FALSE)</f>
        <v>59</v>
      </c>
      <c r="AY304" s="29">
        <f>VLOOKUP(Table1[[#This Row],[SEG KEY LY]],'10Nov24_LY   '!$A$1:$J$784,7,FALSE)</f>
        <v>46</v>
      </c>
      <c r="AZ304" s="29">
        <f>IFERROR(VLOOKUP(Table1[[#This Row],[SEG KEY]],'03Nov24_TY   '!$A$1:$J$786,7,FALSE),0)</f>
        <v>0</v>
      </c>
      <c r="BA304" s="29">
        <f>IFERROR(VLOOKUP(Table1[[#This Row],[SEG KEY LY]],'03Nov24_LY    '!$A$1:$J$784,7,FALSE),0)</f>
        <v>0</v>
      </c>
    </row>
    <row r="305" spans="1:53" x14ac:dyDescent="0.25">
      <c r="A305" s="53" t="str">
        <f>Table1[[#This Row],[FROM_CITY]]&amp;Table1[[#This Row],[TO_CITY]]&amp;Table1[[#This Row],[Month]]</f>
        <v>CMBSINApr-2025</v>
      </c>
      <c r="B305" s="56" t="str">
        <f>Table1[[#This Row],[FROM_CITY]]&amp;Table1[[#This Row],[TO_CITY]]&amp;Table1[[#This Row],[MonthM_LY]]</f>
        <v>CMBSINApr-2024</v>
      </c>
      <c r="C305" s="42" t="s">
        <v>204</v>
      </c>
      <c r="D305" s="2">
        <v>2025</v>
      </c>
      <c r="E305" s="2" t="s">
        <v>203</v>
      </c>
      <c r="F305" t="s">
        <v>10</v>
      </c>
      <c r="G305" s="2" t="s">
        <v>42</v>
      </c>
      <c r="H305" t="s">
        <v>13</v>
      </c>
      <c r="I305">
        <v>191</v>
      </c>
      <c r="J305">
        <v>36678.25</v>
      </c>
      <c r="K305" s="29">
        <f>VLOOKUP(Table1[[#This Row],[SEG KEY]],'29Dec24_TY  '!$A$1:$M$786,11,FALSE)</f>
        <v>525059</v>
      </c>
      <c r="L305" s="29">
        <f>VLOOKUP(Table1[[#This Row],[SEG KEY LY]],'29Dec24_LY'!$A$1:$M$784,11,FALSE)</f>
        <v>1325018</v>
      </c>
      <c r="M305" s="55">
        <f>VLOOKUP(Table1[[#This Row],[SEG KEY]],'29Dec24_TY  '!$A$1:$M$786,12,FALSE)</f>
        <v>6.9855482907635144E-2</v>
      </c>
      <c r="N305" s="55">
        <f>VLOOKUP(Table1[[#This Row],[SEG KEY LY]],'29Dec24_LY'!$A$1:$M$784,12,FALSE)</f>
        <v>7.0770819717166103E-2</v>
      </c>
      <c r="O305" s="29">
        <f>IFERROR(VLOOKUP(Table1[[#This Row],[SEG KEY LY]],'LY AVG FARE ACT'!$A$1:$G$5000,5,FALSE),0)</f>
        <v>7364</v>
      </c>
      <c r="P305" s="29">
        <f>IFERROR(VLOOKUP(Table1[[#This Row],[SEG KEY LY]],'LY AVG FARE ACT'!$A$1:$F$5000,6,FALSE),0)</f>
        <v>1589406.9148475502</v>
      </c>
      <c r="Q305" s="29">
        <f>IFERROR(VLOOKUP(Table1[[#This Row],[SEG KEY LY]],'LY AVG FARE ACT'!$A$1:$G$5000,7,FALSE),0)</f>
        <v>215.83472499287754</v>
      </c>
      <c r="R305" s="47">
        <f>VLOOKUP(Table1[[#This Row],[SEG KEY]],'29Dec24_TY  '!$A$1:$M$786,13,FALSE)</f>
        <v>192.032722513089</v>
      </c>
      <c r="S305" s="47">
        <f>VLOOKUP(Table1[[#This Row],[SEG KEY LY]],'29Dec24_LY'!$A$1:$M$784,13,FALSE)</f>
        <v>194.54898340248963</v>
      </c>
      <c r="T305" s="29">
        <f>VLOOKUP(Table1[[#This Row],[SEG KEY]],'22Dec24_TY '!$A$1:$M$786,13,FALSE)</f>
        <v>191.78286486486485</v>
      </c>
      <c r="U305" s="29">
        <f>VLOOKUP(Table1[[#This Row],[SEG KEY LY]],'22Dec24_LY '!$A$2:$M$784,13,FALSE)</f>
        <v>196.16636971046771</v>
      </c>
      <c r="V305" s="29">
        <f>VLOOKUP(Table1[[#This Row],[SEG KEY]],'15Dec24_TY'!$A$1:$M$786,13,FALSE)</f>
        <v>196.99089285714291</v>
      </c>
      <c r="W305" s="29">
        <f>VLOOKUP(Table1[[#This Row],[SEG KEY LY]],'15Dec24_LY'!$A$1:$M$784,13,FALSE)</f>
        <v>195.72552238805986</v>
      </c>
      <c r="X305" s="29">
        <f>VLOOKUP(Table1[[#This Row],[SEG KEY]],'08Dec24_TY'!$A$1:$M$786,13,FALSE)</f>
        <v>197.42922155688626</v>
      </c>
      <c r="Y305" s="29">
        <f>VLOOKUP(Table1[[#This Row],[SEG KEY LY]],'08Dec24_LY'!$A$1:$M$784,13,FALSE)</f>
        <v>194.70356741573048</v>
      </c>
      <c r="Z305" s="29">
        <f>VLOOKUP(Table1[[#This Row],[SEG KEY]],'01Dec24_TY'!$A$1:$M$786,13,FALSE)</f>
        <v>198.4573548387097</v>
      </c>
      <c r="AA305" s="29">
        <f>VLOOKUP(Table1[[#This Row],[SEG KEY LY]],'01Dec24_LY'!$A$1:$M$784,13,FALSE)</f>
        <v>194.81126153846165</v>
      </c>
      <c r="AB305" s="29">
        <f>VLOOKUP(Table1[[#This Row],[SEG KEY]],'24Nov24_TY'!$A$1:$M$786,13,FALSE)</f>
        <v>199.8244444444444</v>
      </c>
      <c r="AC305" s="29">
        <f>VLOOKUP(Table1[[#This Row],[SEG KEY LY]],'24Nov24_LY'!$A$1:$M$784,13,FALSE)</f>
        <v>187.48952898550738</v>
      </c>
      <c r="AD305" s="29">
        <f>VLOOKUP(Table1[[#This Row],[SEG KEY]],'17Nov24_TY'!$A$1:$M$786,13,FALSE)</f>
        <v>198.94289062499993</v>
      </c>
      <c r="AE305" s="29">
        <f>VLOOKUP(Table1[[#This Row],[SEG KEY LY]],'17Nov24_LY'!$A$1:$M$784,13,FALSE)</f>
        <v>182.11426966292146</v>
      </c>
      <c r="AF305" s="29">
        <f>VLOOKUP(Table1[[#This Row],[SEG KEY]],'10Nov24_TY   '!$A$1:$M$786,13,FALSE)</f>
        <v>197.46300813008125</v>
      </c>
      <c r="AG305" s="29">
        <f>VLOOKUP(Table1[[#This Row],[SEG KEY LY]],'10Nov24_LY   '!$A$1:$M$784,13,FALSE)</f>
        <v>180.36426294820728</v>
      </c>
      <c r="AH305" s="29">
        <f>IFERROR(VLOOKUP(Table1[[#This Row],[SEG KEY]],'03Nov24_TY   '!A367:M1152,13,FALSE),0)</f>
        <v>0</v>
      </c>
      <c r="AI305" s="29">
        <f>IFERROR(VLOOKUP(Table1[[#This Row],[SEG KEY LY]],'03Nov24_LY    '!$A$1:$M$784,13,FALSE),0)</f>
        <v>0</v>
      </c>
      <c r="AJ305" s="47">
        <f>VLOOKUP(Table1[[#This Row],[SEG KEY]],'29Dec24_TY  '!$A$1:$M$786,7,FALSE)</f>
        <v>191</v>
      </c>
      <c r="AK305" s="47">
        <f>VLOOKUP(Table1[[#This Row],[SEG KEY LY]],'29Dec24_LY'!$A$1:$M$784,7,FALSE)</f>
        <v>482</v>
      </c>
      <c r="AL305" s="29">
        <f>VLOOKUP(Table1[[#This Row],[SEG KEY]],'22Dec24_TY '!$A$1:$M$786,7,FALSE)</f>
        <v>185</v>
      </c>
      <c r="AM305" s="29">
        <f>VLOOKUP(Table1[[#This Row],[SEG KEY LY]],'22Dec24_LY '!$A$1:$M$486,7,FALSE)</f>
        <v>449</v>
      </c>
      <c r="AN305" s="29">
        <f>VLOOKUP(Table1[[#This Row],[SEG KEY]],'15Dec24_TY'!$A$1:$M$786,7,FALSE)</f>
        <v>168</v>
      </c>
      <c r="AO305" s="29">
        <f>VLOOKUP(Table1[[#This Row],[SEG KEY LY]],'15Dec24_LY'!$A$1:$M$784,7,FALSE)</f>
        <v>402</v>
      </c>
      <c r="AP305" s="29">
        <f>VLOOKUP(Table1[[#This Row],[SEG KEY]],'08Dec24_TY'!$A$1:$M$786,7,FALSE)</f>
        <v>167</v>
      </c>
      <c r="AQ305" s="29">
        <f>VLOOKUP(Table1[[#This Row],[SEG KEY LY]],'08Dec24_LY'!$A$1:$M$784,7,FALSE)</f>
        <v>356</v>
      </c>
      <c r="AR305" s="29">
        <f>VLOOKUP(Table1[[#This Row],[SEG KEY]],'01Dec24_TY'!$A$1:$M$786,7,FALSE)</f>
        <v>155</v>
      </c>
      <c r="AS305" s="29">
        <f>VLOOKUP(Table1[[#This Row],[SEG KEY LY]],'01Dec24_LY'!$A$1:$M$784,7,FALSE)</f>
        <v>325</v>
      </c>
      <c r="AT305" s="29">
        <f>VLOOKUP(Table1[[#This Row],[SEG KEY]],'24Nov24_TY'!$A$1:$M$786,7,FALSE)</f>
        <v>135</v>
      </c>
      <c r="AU305" s="29">
        <f>VLOOKUP(Table1[[#This Row],[SEG KEY LY]],'24Nov24_LY'!$A$1:$M$784,7,FALSE)</f>
        <v>276</v>
      </c>
      <c r="AV305" s="29">
        <f>VLOOKUP(Table1[[#This Row],[SEG KEY]],'17Nov24_TY'!$A$1:$M$786,7,FALSE)</f>
        <v>128</v>
      </c>
      <c r="AW305" s="29">
        <f>VLOOKUP(Table1[[#This Row],[SEG KEY LY]],'17Nov24_LY'!$A$1:$M$784,7,FALSE)</f>
        <v>267</v>
      </c>
      <c r="AX305" s="29">
        <f>VLOOKUP(Table1[[#This Row],[SEG KEY]],'10Nov24_TY   '!$A$1:$K$786,7,FALSE)</f>
        <v>123</v>
      </c>
      <c r="AY305" s="29">
        <f>VLOOKUP(Table1[[#This Row],[SEG KEY LY]],'10Nov24_LY   '!$A$1:$J$784,7,FALSE)</f>
        <v>251</v>
      </c>
      <c r="AZ305" s="29">
        <f>IFERROR(VLOOKUP(Table1[[#This Row],[SEG KEY]],'03Nov24_TY   '!$A$1:$J$786,7,FALSE),0)</f>
        <v>0</v>
      </c>
      <c r="BA305" s="29">
        <f>IFERROR(VLOOKUP(Table1[[#This Row],[SEG KEY LY]],'03Nov24_LY    '!$A$1:$J$784,7,FALSE),0)</f>
        <v>0</v>
      </c>
    </row>
    <row r="306" spans="1:53" x14ac:dyDescent="0.25">
      <c r="A306" s="53" t="str">
        <f>Table1[[#This Row],[FROM_CITY]]&amp;Table1[[#This Row],[TO_CITY]]&amp;Table1[[#This Row],[Month]]</f>
        <v>CMBSYDApr-2025</v>
      </c>
      <c r="B306" s="56" t="str">
        <f>Table1[[#This Row],[FROM_CITY]]&amp;Table1[[#This Row],[TO_CITY]]&amp;Table1[[#This Row],[MonthM_LY]]</f>
        <v>CMBSYDApr-2024</v>
      </c>
      <c r="C306" s="42" t="s">
        <v>204</v>
      </c>
      <c r="D306" s="2">
        <v>2025</v>
      </c>
      <c r="E306" s="2" t="s">
        <v>203</v>
      </c>
      <c r="F306" t="s">
        <v>10</v>
      </c>
      <c r="G306" s="2" t="s">
        <v>53</v>
      </c>
      <c r="H306" t="s">
        <v>13</v>
      </c>
      <c r="I306">
        <v>813</v>
      </c>
      <c r="J306">
        <v>394097.09000000008</v>
      </c>
      <c r="K306" s="29">
        <f>VLOOKUP(Table1[[#This Row],[SEG KEY]],'29Dec24_TY  '!$A$1:$M$786,11,FALSE)</f>
        <v>7117002</v>
      </c>
      <c r="L306" s="29">
        <f>VLOOKUP(Table1[[#This Row],[SEG KEY LY]],'29Dec24_LY'!$A$1:$M$784,11,FALSE)</f>
        <v>7379622</v>
      </c>
      <c r="M306" s="55">
        <f>VLOOKUP(Table1[[#This Row],[SEG KEY]],'29Dec24_TY  '!$A$1:$M$786,12,FALSE)</f>
        <v>5.5374031087809174E-2</v>
      </c>
      <c r="N306" s="55">
        <f>VLOOKUP(Table1[[#This Row],[SEG KEY LY]],'29Dec24_LY'!$A$1:$M$784,12,FALSE)</f>
        <v>5.0340746450156917E-2</v>
      </c>
      <c r="O306" s="29">
        <f>IFERROR(VLOOKUP(Table1[[#This Row],[SEG KEY LY]],'LY AVG FARE ACT'!$A$1:$G$5000,5,FALSE),0)</f>
        <v>3398</v>
      </c>
      <c r="P306" s="29">
        <f>IFERROR(VLOOKUP(Table1[[#This Row],[SEG KEY LY]],'LY AVG FARE ACT'!$A$1:$F$5000,6,FALSE),0)</f>
        <v>1609956.1826515361</v>
      </c>
      <c r="Q306" s="29">
        <f>IFERROR(VLOOKUP(Table1[[#This Row],[SEG KEY LY]],'LY AVG FARE ACT'!$A$1:$G$5000,7,FALSE),0)</f>
        <v>473.79522738420718</v>
      </c>
      <c r="R306" s="47">
        <f>VLOOKUP(Table1[[#This Row],[SEG KEY]],'29Dec24_TY  '!$A$1:$M$786,13,FALSE)</f>
        <v>484.74426814268151</v>
      </c>
      <c r="S306" s="47">
        <f>VLOOKUP(Table1[[#This Row],[SEG KEY LY]],'29Dec24_LY'!$A$1:$M$784,13,FALSE)</f>
        <v>440.68289442467363</v>
      </c>
      <c r="T306" s="29">
        <f>VLOOKUP(Table1[[#This Row],[SEG KEY]],'22Dec24_TY '!$A$1:$M$786,13,FALSE)</f>
        <v>486.80220052083342</v>
      </c>
      <c r="U306" s="29">
        <f>VLOOKUP(Table1[[#This Row],[SEG KEY LY]],'22Dec24_LY '!$A$2:$M$784,13,FALSE)</f>
        <v>438.81885057471249</v>
      </c>
      <c r="V306" s="29">
        <f>VLOOKUP(Table1[[#This Row],[SEG KEY]],'15Dec24_TY'!$A$1:$M$786,13,FALSE)</f>
        <v>488.07936022253136</v>
      </c>
      <c r="W306" s="29">
        <f>VLOOKUP(Table1[[#This Row],[SEG KEY LY]],'15Dec24_LY'!$A$1:$M$784,13,FALSE)</f>
        <v>445.91969571230965</v>
      </c>
      <c r="X306" s="29">
        <f>VLOOKUP(Table1[[#This Row],[SEG KEY]],'08Dec24_TY'!$A$1:$M$786,13,FALSE)</f>
        <v>492.66127080181559</v>
      </c>
      <c r="Y306" s="29">
        <f>VLOOKUP(Table1[[#This Row],[SEG KEY LY]],'08Dec24_LY'!$A$1:$M$784,13,FALSE)</f>
        <v>448.92087278106504</v>
      </c>
      <c r="Z306" s="29">
        <f>VLOOKUP(Table1[[#This Row],[SEG KEY]],'01Dec24_TY'!$A$1:$M$786,13,FALSE)</f>
        <v>494.06870253164561</v>
      </c>
      <c r="AA306" s="29">
        <f>VLOOKUP(Table1[[#This Row],[SEG KEY LY]],'01Dec24_LY'!$A$1:$M$784,13,FALSE)</f>
        <v>441.57628849270668</v>
      </c>
      <c r="AB306" s="29">
        <f>VLOOKUP(Table1[[#This Row],[SEG KEY]],'24Nov24_TY'!$A$1:$M$786,13,FALSE)</f>
        <v>486.06931780366074</v>
      </c>
      <c r="AC306" s="29">
        <f>VLOOKUP(Table1[[#This Row],[SEG KEY LY]],'24Nov24_LY'!$A$1:$M$784,13,FALSE)</f>
        <v>430.07007782101169</v>
      </c>
      <c r="AD306" s="29">
        <f>VLOOKUP(Table1[[#This Row],[SEG KEY]],'17Nov24_TY'!$A$1:$M$786,13,FALSE)</f>
        <v>487.37700354609939</v>
      </c>
      <c r="AE306" s="29">
        <f>VLOOKUP(Table1[[#This Row],[SEG KEY LY]],'17Nov24_LY'!$A$1:$M$784,13,FALSE)</f>
        <v>430.74056433408572</v>
      </c>
      <c r="AF306" s="29">
        <f>VLOOKUP(Table1[[#This Row],[SEG KEY]],'10Nov24_TY   '!$A$1:$M$786,13,FALSE)</f>
        <v>476.1529158878505</v>
      </c>
      <c r="AG306" s="29">
        <f>VLOOKUP(Table1[[#This Row],[SEG KEY LY]],'10Nov24_LY   '!$A$1:$M$784,13,FALSE)</f>
        <v>430.21287104622871</v>
      </c>
      <c r="AH306" s="29">
        <f>IFERROR(VLOOKUP(Table1[[#This Row],[SEG KEY]],'03Nov24_TY   '!A368:M1153,13,FALSE),0)</f>
        <v>0</v>
      </c>
      <c r="AI306" s="29">
        <f>IFERROR(VLOOKUP(Table1[[#This Row],[SEG KEY LY]],'03Nov24_LY    '!$A$1:$M$784,13,FALSE),0)</f>
        <v>0</v>
      </c>
      <c r="AJ306" s="47">
        <f>VLOOKUP(Table1[[#This Row],[SEG KEY]],'29Dec24_TY  '!$A$1:$M$786,7,FALSE)</f>
        <v>813</v>
      </c>
      <c r="AK306" s="47">
        <f>VLOOKUP(Table1[[#This Row],[SEG KEY LY]],'29Dec24_LY'!$A$1:$M$784,7,FALSE)</f>
        <v>843</v>
      </c>
      <c r="AL306" s="29">
        <f>VLOOKUP(Table1[[#This Row],[SEG KEY]],'22Dec24_TY '!$A$1:$M$786,7,FALSE)</f>
        <v>768</v>
      </c>
      <c r="AM306" s="29">
        <f>VLOOKUP(Table1[[#This Row],[SEG KEY LY]],'22Dec24_LY '!$A$1:$M$486,7,FALSE)</f>
        <v>783</v>
      </c>
      <c r="AN306" s="29">
        <f>VLOOKUP(Table1[[#This Row],[SEG KEY]],'15Dec24_TY'!$A$1:$M$786,7,FALSE)</f>
        <v>719</v>
      </c>
      <c r="AO306" s="29">
        <f>VLOOKUP(Table1[[#This Row],[SEG KEY LY]],'15Dec24_LY'!$A$1:$M$784,7,FALSE)</f>
        <v>723</v>
      </c>
      <c r="AP306" s="29">
        <f>VLOOKUP(Table1[[#This Row],[SEG KEY]],'08Dec24_TY'!$A$1:$M$786,7,FALSE)</f>
        <v>661</v>
      </c>
      <c r="AQ306" s="29">
        <f>VLOOKUP(Table1[[#This Row],[SEG KEY LY]],'08Dec24_LY'!$A$1:$M$784,7,FALSE)</f>
        <v>676</v>
      </c>
      <c r="AR306" s="29">
        <f>VLOOKUP(Table1[[#This Row],[SEG KEY]],'01Dec24_TY'!$A$1:$M$786,7,FALSE)</f>
        <v>632</v>
      </c>
      <c r="AS306" s="29">
        <f>VLOOKUP(Table1[[#This Row],[SEG KEY LY]],'01Dec24_LY'!$A$1:$M$784,7,FALSE)</f>
        <v>617</v>
      </c>
      <c r="AT306" s="29">
        <f>VLOOKUP(Table1[[#This Row],[SEG KEY]],'24Nov24_TY'!$A$1:$M$786,7,FALSE)</f>
        <v>601</v>
      </c>
      <c r="AU306" s="29">
        <f>VLOOKUP(Table1[[#This Row],[SEG KEY LY]],'24Nov24_LY'!$A$1:$M$784,7,FALSE)</f>
        <v>514</v>
      </c>
      <c r="AV306" s="29">
        <f>VLOOKUP(Table1[[#This Row],[SEG KEY]],'17Nov24_TY'!$A$1:$M$786,7,FALSE)</f>
        <v>564</v>
      </c>
      <c r="AW306" s="29">
        <f>VLOOKUP(Table1[[#This Row],[SEG KEY LY]],'17Nov24_LY'!$A$1:$M$784,7,FALSE)</f>
        <v>443</v>
      </c>
      <c r="AX306" s="29">
        <f>VLOOKUP(Table1[[#This Row],[SEG KEY]],'10Nov24_TY   '!$A$1:$K$786,7,FALSE)</f>
        <v>535</v>
      </c>
      <c r="AY306" s="29">
        <f>VLOOKUP(Table1[[#This Row],[SEG KEY LY]],'10Nov24_LY   '!$A$1:$J$784,7,FALSE)</f>
        <v>411</v>
      </c>
      <c r="AZ306" s="29">
        <f>IFERROR(VLOOKUP(Table1[[#This Row],[SEG KEY]],'03Nov24_TY   '!$A$1:$J$786,7,FALSE),0)</f>
        <v>0</v>
      </c>
      <c r="BA306" s="29">
        <f>IFERROR(VLOOKUP(Table1[[#This Row],[SEG KEY LY]],'03Nov24_LY    '!$A$1:$J$784,7,FALSE),0)</f>
        <v>0</v>
      </c>
    </row>
    <row r="307" spans="1:53" x14ac:dyDescent="0.25">
      <c r="A307" s="53" t="str">
        <f>Table1[[#This Row],[FROM_CITY]]&amp;Table1[[#This Row],[TO_CITY]]&amp;Table1[[#This Row],[Month]]</f>
        <v>CMBTRVApr-2025</v>
      </c>
      <c r="B307" s="56" t="str">
        <f>Table1[[#This Row],[FROM_CITY]]&amp;Table1[[#This Row],[TO_CITY]]&amp;Table1[[#This Row],[MonthM_LY]]</f>
        <v>CMBTRVApr-2024</v>
      </c>
      <c r="C307" s="42" t="s">
        <v>204</v>
      </c>
      <c r="D307" s="2">
        <v>2025</v>
      </c>
      <c r="E307" s="2" t="s">
        <v>203</v>
      </c>
      <c r="F307" t="s">
        <v>10</v>
      </c>
      <c r="G307" s="2" t="s">
        <v>43</v>
      </c>
      <c r="H307" t="s">
        <v>15</v>
      </c>
      <c r="I307">
        <v>29</v>
      </c>
      <c r="J307">
        <v>1773.5699999999997</v>
      </c>
      <c r="K307" s="29">
        <f>VLOOKUP(Table1[[#This Row],[SEG KEY]],'29Dec24_TY  '!$A$1:$M$786,11,FALSE)</f>
        <v>10614</v>
      </c>
      <c r="L307" s="29">
        <f>VLOOKUP(Table1[[#This Row],[SEG KEY LY]],'29Dec24_LY'!$A$1:$M$784,11,FALSE)</f>
        <v>11346</v>
      </c>
      <c r="M307" s="55">
        <f>VLOOKUP(Table1[[#This Row],[SEG KEY]],'29Dec24_TY  '!$A$1:$M$786,12,FALSE)</f>
        <v>0.16709723007348781</v>
      </c>
      <c r="N307" s="55">
        <f>VLOOKUP(Table1[[#This Row],[SEG KEY LY]],'29Dec24_LY'!$A$1:$M$784,12,FALSE)</f>
        <v>0.1764498501674599</v>
      </c>
      <c r="O307" s="29">
        <f>IFERROR(VLOOKUP(Table1[[#This Row],[SEG KEY LY]],'LY AVG FARE ACT'!$A$1:$G$5000,5,FALSE),0)</f>
        <v>2089</v>
      </c>
      <c r="P307" s="29">
        <f>IFERROR(VLOOKUP(Table1[[#This Row],[SEG KEY LY]],'LY AVG FARE ACT'!$A$1:$F$5000,6,FALSE),0)</f>
        <v>87744.64726527661</v>
      </c>
      <c r="Q307" s="29">
        <f>IFERROR(VLOOKUP(Table1[[#This Row],[SEG KEY LY]],'LY AVG FARE ACT'!$A$1:$G$5000,7,FALSE),0)</f>
        <v>42.003182032205174</v>
      </c>
      <c r="R307" s="47">
        <f>VLOOKUP(Table1[[#This Row],[SEG KEY]],'29Dec24_TY  '!$A$1:$M$786,13,FALSE)</f>
        <v>61.157586206896539</v>
      </c>
      <c r="S307" s="47">
        <f>VLOOKUP(Table1[[#This Row],[SEG KEY LY]],'29Dec24_LY'!$A$1:$M$784,13,FALSE)</f>
        <v>64.58064516129032</v>
      </c>
      <c r="T307" s="29">
        <f>VLOOKUP(Table1[[#This Row],[SEG KEY]],'22Dec24_TY '!$A$1:$M$786,13,FALSE)</f>
        <v>57.237999999999992</v>
      </c>
      <c r="U307" s="29">
        <f>VLOOKUP(Table1[[#This Row],[SEG KEY LY]],'22Dec24_LY '!$A$2:$M$784,13,FALSE)</f>
        <v>61.948749999999997</v>
      </c>
      <c r="V307" s="29">
        <f>VLOOKUP(Table1[[#This Row],[SEG KEY]],'15Dec24_TY'!$A$1:$M$786,13,FALSE)</f>
        <v>65.522666666666666</v>
      </c>
      <c r="W307" s="29">
        <f>VLOOKUP(Table1[[#This Row],[SEG KEY LY]],'15Dec24_LY'!$A$1:$M$784,13,FALSE)</f>
        <v>63.130869565217388</v>
      </c>
      <c r="X307" s="29">
        <f>VLOOKUP(Table1[[#This Row],[SEG KEY]],'08Dec24_TY'!$A$1:$M$786,13,FALSE)</f>
        <v>79.391111111111115</v>
      </c>
      <c r="Y307" s="29">
        <f>VLOOKUP(Table1[[#This Row],[SEG KEY LY]],'08Dec24_LY'!$A$1:$M$784,13,FALSE)</f>
        <v>77.113125000000011</v>
      </c>
      <c r="Z307" s="29">
        <f>VLOOKUP(Table1[[#This Row],[SEG KEY]],'01Dec24_TY'!$A$1:$M$786,13,FALSE)</f>
        <v>86.334999999999994</v>
      </c>
      <c r="AA307" s="29">
        <f>VLOOKUP(Table1[[#This Row],[SEG KEY LY]],'01Dec24_LY'!$A$1:$M$784,13,FALSE)</f>
        <v>83.386428571428581</v>
      </c>
      <c r="AB307" s="29">
        <f>VLOOKUP(Table1[[#This Row],[SEG KEY]],'24Nov24_TY'!$A$1:$M$786,13,FALSE)</f>
        <v>116.724</v>
      </c>
      <c r="AC307" s="29">
        <f>VLOOKUP(Table1[[#This Row],[SEG KEY LY]],'24Nov24_LY'!$A$1:$M$784,13,FALSE)</f>
        <v>74.213636363636382</v>
      </c>
      <c r="AD307" s="29">
        <f>VLOOKUP(Table1[[#This Row],[SEG KEY]],'17Nov24_TY'!$A$1:$M$786,13,FALSE)</f>
        <v>116.724</v>
      </c>
      <c r="AE307" s="29">
        <f>VLOOKUP(Table1[[#This Row],[SEG KEY LY]],'17Nov24_LY'!$A$1:$M$784,13,FALSE)</f>
        <v>70.789999999999992</v>
      </c>
      <c r="AF307" s="29">
        <f>VLOOKUP(Table1[[#This Row],[SEG KEY]],'10Nov24_TY   '!$A$1:$M$786,13,FALSE)</f>
        <v>116.724</v>
      </c>
      <c r="AG307" s="29">
        <f>VLOOKUP(Table1[[#This Row],[SEG KEY LY]],'10Nov24_LY   '!$A$1:$M$784,13,FALSE)</f>
        <v>70.789999999999992</v>
      </c>
      <c r="AH307" s="29">
        <f>IFERROR(VLOOKUP(Table1[[#This Row],[SEG KEY]],'03Nov24_TY   '!A369:M1154,13,FALSE),0)</f>
        <v>0</v>
      </c>
      <c r="AI307" s="29">
        <f>IFERROR(VLOOKUP(Table1[[#This Row],[SEG KEY LY]],'03Nov24_LY    '!$A$1:$M$784,13,FALSE),0)</f>
        <v>0</v>
      </c>
      <c r="AJ307" s="47">
        <f>VLOOKUP(Table1[[#This Row],[SEG KEY]],'29Dec24_TY  '!$A$1:$M$786,7,FALSE)</f>
        <v>29</v>
      </c>
      <c r="AK307" s="47">
        <f>VLOOKUP(Table1[[#This Row],[SEG KEY LY]],'29Dec24_LY'!$A$1:$M$784,7,FALSE)</f>
        <v>31</v>
      </c>
      <c r="AL307" s="29">
        <f>VLOOKUP(Table1[[#This Row],[SEG KEY]],'22Dec24_TY '!$A$1:$M$786,7,FALSE)</f>
        <v>25</v>
      </c>
      <c r="AM307" s="29">
        <f>VLOOKUP(Table1[[#This Row],[SEG KEY LY]],'22Dec24_LY '!$A$1:$M$486,7,FALSE)</f>
        <v>24</v>
      </c>
      <c r="AN307" s="29">
        <f>VLOOKUP(Table1[[#This Row],[SEG KEY]],'15Dec24_TY'!$A$1:$M$786,7,FALSE)</f>
        <v>15</v>
      </c>
      <c r="AO307" s="29">
        <f>VLOOKUP(Table1[[#This Row],[SEG KEY LY]],'15Dec24_LY'!$A$1:$M$784,7,FALSE)</f>
        <v>23</v>
      </c>
      <c r="AP307" s="29">
        <f>VLOOKUP(Table1[[#This Row],[SEG KEY]],'08Dec24_TY'!$A$1:$M$786,7,FALSE)</f>
        <v>9</v>
      </c>
      <c r="AQ307" s="29">
        <f>VLOOKUP(Table1[[#This Row],[SEG KEY LY]],'08Dec24_LY'!$A$1:$M$784,7,FALSE)</f>
        <v>16</v>
      </c>
      <c r="AR307" s="29">
        <f>VLOOKUP(Table1[[#This Row],[SEG KEY]],'01Dec24_TY'!$A$1:$M$786,7,FALSE)</f>
        <v>8</v>
      </c>
      <c r="AS307" s="29">
        <f>VLOOKUP(Table1[[#This Row],[SEG KEY LY]],'01Dec24_LY'!$A$1:$M$784,7,FALSE)</f>
        <v>14</v>
      </c>
      <c r="AT307" s="29">
        <f>VLOOKUP(Table1[[#This Row],[SEG KEY]],'24Nov24_TY'!$A$1:$M$786,7,FALSE)</f>
        <v>5</v>
      </c>
      <c r="AU307" s="29">
        <f>VLOOKUP(Table1[[#This Row],[SEG KEY LY]],'24Nov24_LY'!$A$1:$M$784,7,FALSE)</f>
        <v>11</v>
      </c>
      <c r="AV307" s="29">
        <f>VLOOKUP(Table1[[#This Row],[SEG KEY]],'17Nov24_TY'!$A$1:$M$786,7,FALSE)</f>
        <v>5</v>
      </c>
      <c r="AW307" s="29">
        <f>VLOOKUP(Table1[[#This Row],[SEG KEY LY]],'17Nov24_LY'!$A$1:$M$784,7,FALSE)</f>
        <v>8</v>
      </c>
      <c r="AX307" s="29">
        <f>VLOOKUP(Table1[[#This Row],[SEG KEY]],'10Nov24_TY   '!$A$1:$K$786,7,FALSE)</f>
        <v>5</v>
      </c>
      <c r="AY307" s="29">
        <f>VLOOKUP(Table1[[#This Row],[SEG KEY LY]],'10Nov24_LY   '!$A$1:$J$784,7,FALSE)</f>
        <v>8</v>
      </c>
      <c r="AZ307" s="29">
        <f>IFERROR(VLOOKUP(Table1[[#This Row],[SEG KEY]],'03Nov24_TY   '!$A$1:$J$786,7,FALSE),0)</f>
        <v>0</v>
      </c>
      <c r="BA307" s="29">
        <f>IFERROR(VLOOKUP(Table1[[#This Row],[SEG KEY LY]],'03Nov24_LY    '!$A$1:$J$784,7,FALSE),0)</f>
        <v>0</v>
      </c>
    </row>
    <row r="308" spans="1:53" x14ac:dyDescent="0.25">
      <c r="A308" s="53" t="str">
        <f>Table1[[#This Row],[FROM_CITY]]&amp;Table1[[#This Row],[TO_CITY]]&amp;Table1[[#This Row],[Month]]</f>
        <v>CMBTRZApr-2025</v>
      </c>
      <c r="B308" s="56" t="str">
        <f>Table1[[#This Row],[FROM_CITY]]&amp;Table1[[#This Row],[TO_CITY]]&amp;Table1[[#This Row],[MonthM_LY]]</f>
        <v>CMBTRZApr-2024</v>
      </c>
      <c r="C308" s="42" t="s">
        <v>204</v>
      </c>
      <c r="D308" s="2">
        <v>2025</v>
      </c>
      <c r="E308" s="2" t="s">
        <v>203</v>
      </c>
      <c r="F308" t="s">
        <v>10</v>
      </c>
      <c r="G308" s="2" t="s">
        <v>44</v>
      </c>
      <c r="H308" t="s">
        <v>15</v>
      </c>
      <c r="I308">
        <v>38</v>
      </c>
      <c r="J308">
        <v>1605.2000000000003</v>
      </c>
      <c r="K308" s="29">
        <f>VLOOKUP(Table1[[#This Row],[SEG KEY]],'29Dec24_TY  '!$A$1:$M$786,11,FALSE)</f>
        <v>16834</v>
      </c>
      <c r="L308" s="29">
        <f>VLOOKUP(Table1[[#This Row],[SEG KEY LY]],'29Dec24_LY'!$A$1:$M$784,11,FALSE)</f>
        <v>26580</v>
      </c>
      <c r="M308" s="55">
        <f>VLOOKUP(Table1[[#This Row],[SEG KEY]],'29Dec24_TY  '!$A$1:$M$786,12,FALSE)</f>
        <v>9.5354639420221002E-2</v>
      </c>
      <c r="N308" s="55">
        <f>VLOOKUP(Table1[[#This Row],[SEG KEY LY]],'29Dec24_LY'!$A$1:$M$784,12,FALSE)</f>
        <v>8.3871331828442433E-2</v>
      </c>
      <c r="O308" s="29">
        <f>IFERROR(VLOOKUP(Table1[[#This Row],[SEG KEY LY]],'LY AVG FARE ACT'!$A$1:$G$5000,5,FALSE),0)</f>
        <v>2693</v>
      </c>
      <c r="P308" s="29">
        <f>IFERROR(VLOOKUP(Table1[[#This Row],[SEG KEY LY]],'LY AVG FARE ACT'!$A$1:$F$5000,6,FALSE),0)</f>
        <v>176752.20387867177</v>
      </c>
      <c r="Q308" s="29">
        <f>IFERROR(VLOOKUP(Table1[[#This Row],[SEG KEY LY]],'LY AVG FARE ACT'!$A$1:$G$5000,7,FALSE),0)</f>
        <v>65.633941284319263</v>
      </c>
      <c r="R308" s="47">
        <f>VLOOKUP(Table1[[#This Row],[SEG KEY]],'29Dec24_TY  '!$A$1:$M$786,13,FALSE)</f>
        <v>42.242105263157903</v>
      </c>
      <c r="S308" s="47">
        <f>VLOOKUP(Table1[[#This Row],[SEG KEY LY]],'29Dec24_LY'!$A$1:$M$784,13,FALSE)</f>
        <v>37.154999999999994</v>
      </c>
      <c r="T308" s="29">
        <f>VLOOKUP(Table1[[#This Row],[SEG KEY]],'22Dec24_TY '!$A$1:$M$786,13,FALSE)</f>
        <v>39.632692307692302</v>
      </c>
      <c r="U308" s="29">
        <f>VLOOKUP(Table1[[#This Row],[SEG KEY LY]],'22Dec24_LY '!$A$2:$M$784,13,FALSE)</f>
        <v>35.991052631578953</v>
      </c>
      <c r="V308" s="29">
        <f>VLOOKUP(Table1[[#This Row],[SEG KEY]],'15Dec24_TY'!$A$1:$M$786,13,FALSE)</f>
        <v>37.263750000000002</v>
      </c>
      <c r="W308" s="29">
        <f>VLOOKUP(Table1[[#This Row],[SEG KEY LY]],'15Dec24_LY'!$A$1:$M$784,13,FALSE)</f>
        <v>36.406730769230769</v>
      </c>
      <c r="X308" s="29">
        <f>VLOOKUP(Table1[[#This Row],[SEG KEY]],'08Dec24_TY'!$A$1:$M$786,13,FALSE)</f>
        <v>38.691000000000003</v>
      </c>
      <c r="Y308" s="29">
        <f>VLOOKUP(Table1[[#This Row],[SEG KEY LY]],'08Dec24_LY'!$A$1:$M$784,13,FALSE)</f>
        <v>35.127755102040815</v>
      </c>
      <c r="Z308" s="29">
        <f>VLOOKUP(Table1[[#This Row],[SEG KEY]],'01Dec24_TY'!$A$1:$M$786,13,FALSE)</f>
        <v>38.675789473684212</v>
      </c>
      <c r="AA308" s="29">
        <f>VLOOKUP(Table1[[#This Row],[SEG KEY LY]],'01Dec24_LY'!$A$1:$M$784,13,FALSE)</f>
        <v>34.348297872340432</v>
      </c>
      <c r="AB308" s="29">
        <f>VLOOKUP(Table1[[#This Row],[SEG KEY]],'24Nov24_TY'!$A$1:$M$786,13,FALSE)</f>
        <v>41.642499999999991</v>
      </c>
      <c r="AC308" s="29">
        <f>VLOOKUP(Table1[[#This Row],[SEG KEY LY]],'24Nov24_LY'!$A$1:$M$784,13,FALSE)</f>
        <v>33.611212121212127</v>
      </c>
      <c r="AD308" s="29">
        <f>VLOOKUP(Table1[[#This Row],[SEG KEY]],'17Nov24_TY'!$A$1:$M$786,13,FALSE)</f>
        <v>39.586666666666666</v>
      </c>
      <c r="AE308" s="29">
        <f>VLOOKUP(Table1[[#This Row],[SEG KEY LY]],'17Nov24_LY'!$A$1:$M$784,13,FALSE)</f>
        <v>34.571153846153848</v>
      </c>
      <c r="AF308" s="29">
        <f>VLOOKUP(Table1[[#This Row],[SEG KEY]],'10Nov24_TY   '!$A$1:$M$786,13,FALSE)</f>
        <v>39.586666666666666</v>
      </c>
      <c r="AG308" s="29">
        <f>VLOOKUP(Table1[[#This Row],[SEG KEY LY]],'10Nov24_LY   '!$A$1:$M$784,13,FALSE)</f>
        <v>33.475200000000001</v>
      </c>
      <c r="AH308" s="29">
        <f>IFERROR(VLOOKUP(Table1[[#This Row],[SEG KEY]],'03Nov24_TY   '!A370:M1155,13,FALSE),0)</f>
        <v>0</v>
      </c>
      <c r="AI308" s="29">
        <f>IFERROR(VLOOKUP(Table1[[#This Row],[SEG KEY LY]],'03Nov24_LY    '!$A$1:$M$784,13,FALSE),0)</f>
        <v>0</v>
      </c>
      <c r="AJ308" s="47">
        <f>VLOOKUP(Table1[[#This Row],[SEG KEY]],'29Dec24_TY  '!$A$1:$M$786,7,FALSE)</f>
        <v>38</v>
      </c>
      <c r="AK308" s="47">
        <f>VLOOKUP(Table1[[#This Row],[SEG KEY LY]],'29Dec24_LY'!$A$1:$M$784,7,FALSE)</f>
        <v>60</v>
      </c>
      <c r="AL308" s="29">
        <f>VLOOKUP(Table1[[#This Row],[SEG KEY]],'22Dec24_TY '!$A$1:$M$786,7,FALSE)</f>
        <v>26</v>
      </c>
      <c r="AM308" s="29">
        <f>VLOOKUP(Table1[[#This Row],[SEG KEY LY]],'22Dec24_LY '!$A$1:$M$486,7,FALSE)</f>
        <v>57</v>
      </c>
      <c r="AN308" s="29">
        <f>VLOOKUP(Table1[[#This Row],[SEG KEY]],'15Dec24_TY'!$A$1:$M$786,7,FALSE)</f>
        <v>24</v>
      </c>
      <c r="AO308" s="29">
        <f>VLOOKUP(Table1[[#This Row],[SEG KEY LY]],'15Dec24_LY'!$A$1:$M$784,7,FALSE)</f>
        <v>52</v>
      </c>
      <c r="AP308" s="29">
        <f>VLOOKUP(Table1[[#This Row],[SEG KEY]],'08Dec24_TY'!$A$1:$M$786,7,FALSE)</f>
        <v>20</v>
      </c>
      <c r="AQ308" s="29">
        <f>VLOOKUP(Table1[[#This Row],[SEG KEY LY]],'08Dec24_LY'!$A$1:$M$784,7,FALSE)</f>
        <v>49</v>
      </c>
      <c r="AR308" s="29">
        <f>VLOOKUP(Table1[[#This Row],[SEG KEY]],'01Dec24_TY'!$A$1:$M$786,7,FALSE)</f>
        <v>19</v>
      </c>
      <c r="AS308" s="29">
        <f>VLOOKUP(Table1[[#This Row],[SEG KEY LY]],'01Dec24_LY'!$A$1:$M$784,7,FALSE)</f>
        <v>47</v>
      </c>
      <c r="AT308" s="29">
        <f>VLOOKUP(Table1[[#This Row],[SEG KEY]],'24Nov24_TY'!$A$1:$M$786,7,FALSE)</f>
        <v>12</v>
      </c>
      <c r="AU308" s="29">
        <f>VLOOKUP(Table1[[#This Row],[SEG KEY LY]],'24Nov24_LY'!$A$1:$M$784,7,FALSE)</f>
        <v>33</v>
      </c>
      <c r="AV308" s="29">
        <f>VLOOKUP(Table1[[#This Row],[SEG KEY]],'17Nov24_TY'!$A$1:$M$786,7,FALSE)</f>
        <v>9</v>
      </c>
      <c r="AW308" s="29">
        <f>VLOOKUP(Table1[[#This Row],[SEG KEY LY]],'17Nov24_LY'!$A$1:$M$784,7,FALSE)</f>
        <v>26</v>
      </c>
      <c r="AX308" s="29">
        <f>VLOOKUP(Table1[[#This Row],[SEG KEY]],'10Nov24_TY   '!$A$1:$K$786,7,FALSE)</f>
        <v>9</v>
      </c>
      <c r="AY308" s="29">
        <f>VLOOKUP(Table1[[#This Row],[SEG KEY LY]],'10Nov24_LY   '!$A$1:$J$784,7,FALSE)</f>
        <v>25</v>
      </c>
      <c r="AZ308" s="29">
        <f>IFERROR(VLOOKUP(Table1[[#This Row],[SEG KEY]],'03Nov24_TY   '!$A$1:$J$786,7,FALSE),0)</f>
        <v>0</v>
      </c>
      <c r="BA308" s="29">
        <f>IFERROR(VLOOKUP(Table1[[#This Row],[SEG KEY LY]],'03Nov24_LY    '!$A$1:$J$784,7,FALSE),0)</f>
        <v>0</v>
      </c>
    </row>
    <row r="309" spans="1:53" x14ac:dyDescent="0.25">
      <c r="A309" s="53" t="str">
        <f>Table1[[#This Row],[FROM_CITY]]&amp;Table1[[#This Row],[TO_CITY]]&amp;Table1[[#This Row],[Month]]</f>
        <v>COKCMBApr-2025</v>
      </c>
      <c r="B309" s="56" t="str">
        <f>Table1[[#This Row],[FROM_CITY]]&amp;Table1[[#This Row],[TO_CITY]]&amp;Table1[[#This Row],[MonthM_LY]]</f>
        <v>COKCMBApr-2024</v>
      </c>
      <c r="C309" s="42" t="s">
        <v>204</v>
      </c>
      <c r="D309" s="2">
        <v>2025</v>
      </c>
      <c r="E309" s="2" t="s">
        <v>203</v>
      </c>
      <c r="F309" t="s">
        <v>21</v>
      </c>
      <c r="G309" s="2" t="s">
        <v>10</v>
      </c>
      <c r="H309" t="s">
        <v>15</v>
      </c>
      <c r="I309">
        <v>589</v>
      </c>
      <c r="J309">
        <v>31354.200000000004</v>
      </c>
      <c r="K309" s="29">
        <f>VLOOKUP(Table1[[#This Row],[SEG KEY]],'29Dec24_TY  '!$A$1:$M$786,11,FALSE)</f>
        <v>304513</v>
      </c>
      <c r="L309" s="29">
        <f>VLOOKUP(Table1[[#This Row],[SEG KEY LY]],'29Dec24_LY'!$A$1:$M$784,11,FALSE)</f>
        <v>66693</v>
      </c>
      <c r="M309" s="55">
        <f>VLOOKUP(Table1[[#This Row],[SEG KEY]],'29Dec24_TY  '!$A$1:$M$786,12,FALSE)</f>
        <v>0.102965062246932</v>
      </c>
      <c r="N309" s="55">
        <f>VLOOKUP(Table1[[#This Row],[SEG KEY LY]],'29Dec24_LY'!$A$1:$M$784,12,FALSE)</f>
        <v>0.13503905957146928</v>
      </c>
      <c r="O309" s="29">
        <f>IFERROR(VLOOKUP(Table1[[#This Row],[SEG KEY LY]],'LY AVG FARE ACT'!$A$1:$G$5000,5,FALSE),0)</f>
        <v>4145</v>
      </c>
      <c r="P309" s="29">
        <f>IFERROR(VLOOKUP(Table1[[#This Row],[SEG KEY LY]],'LY AVG FARE ACT'!$A$1:$F$5000,6,FALSE),0)</f>
        <v>290943.96698866971</v>
      </c>
      <c r="Q309" s="29">
        <f>IFERROR(VLOOKUP(Table1[[#This Row],[SEG KEY LY]],'LY AVG FARE ACT'!$A$1:$G$5000,7,FALSE),0)</f>
        <v>70.191548127543953</v>
      </c>
      <c r="R309" s="47">
        <f>VLOOKUP(Table1[[#This Row],[SEG KEY]],'29Dec24_TY  '!$A$1:$M$786,13,FALSE)</f>
        <v>53.232937181663843</v>
      </c>
      <c r="S309" s="47">
        <f>VLOOKUP(Table1[[#This Row],[SEG KEY LY]],'29Dec24_LY'!$A$1:$M$784,13,FALSE)</f>
        <v>69.815193798449613</v>
      </c>
      <c r="T309" s="29">
        <f>VLOOKUP(Table1[[#This Row],[SEG KEY]],'22Dec24_TY '!$A$1:$M$786,13,FALSE)</f>
        <v>52.174268292682932</v>
      </c>
      <c r="U309" s="29">
        <f>VLOOKUP(Table1[[#This Row],[SEG KEY LY]],'22Dec24_LY '!$A$2:$M$784,13,FALSE)</f>
        <v>67.899917355371898</v>
      </c>
      <c r="V309" s="29">
        <f>VLOOKUP(Table1[[#This Row],[SEG KEY]],'15Dec24_TY'!$A$1:$M$786,13,FALSE)</f>
        <v>51.87614285714286</v>
      </c>
      <c r="W309" s="29">
        <f>VLOOKUP(Table1[[#This Row],[SEG KEY LY]],'15Dec24_LY'!$A$1:$M$784,13,FALSE)</f>
        <v>65.153693693693668</v>
      </c>
      <c r="X309" s="29">
        <f>VLOOKUP(Table1[[#This Row],[SEG KEY]],'08Dec24_TY'!$A$1:$M$786,13,FALSE)</f>
        <v>51.070000000000007</v>
      </c>
      <c r="Y309" s="29">
        <f>VLOOKUP(Table1[[#This Row],[SEG KEY LY]],'08Dec24_LY'!$A$1:$M$784,13,FALSE)</f>
        <v>67.016435643564321</v>
      </c>
      <c r="Z309" s="29">
        <f>VLOOKUP(Table1[[#This Row],[SEG KEY]],'01Dec24_TY'!$A$1:$M$786,13,FALSE)</f>
        <v>49.293783783783788</v>
      </c>
      <c r="AA309" s="29">
        <f>VLOOKUP(Table1[[#This Row],[SEG KEY LY]],'01Dec24_LY'!$A$1:$M$784,13,FALSE)</f>
        <v>66.375591397849433</v>
      </c>
      <c r="AB309" s="29">
        <f>VLOOKUP(Table1[[#This Row],[SEG KEY]],'24Nov24_TY'!$A$1:$M$786,13,FALSE)</f>
        <v>49.358709677419355</v>
      </c>
      <c r="AC309" s="29">
        <f>VLOOKUP(Table1[[#This Row],[SEG KEY LY]],'24Nov24_LY'!$A$1:$M$784,13,FALSE)</f>
        <v>67.369550561797709</v>
      </c>
      <c r="AD309" s="29">
        <f>VLOOKUP(Table1[[#This Row],[SEG KEY]],'17Nov24_TY'!$A$1:$M$786,13,FALSE)</f>
        <v>49.233685567010305</v>
      </c>
      <c r="AE309" s="29">
        <f>VLOOKUP(Table1[[#This Row],[SEG KEY LY]],'17Nov24_LY'!$A$1:$M$784,13,FALSE)</f>
        <v>69.092631578947348</v>
      </c>
      <c r="AF309" s="29">
        <f>VLOOKUP(Table1[[#This Row],[SEG KEY]],'10Nov24_TY   '!$A$1:$M$786,13,FALSE)</f>
        <v>50.439705014749258</v>
      </c>
      <c r="AG309" s="29">
        <f>VLOOKUP(Table1[[#This Row],[SEG KEY LY]],'10Nov24_LY   '!$A$1:$M$784,13,FALSE)</f>
        <v>74.0149206349206</v>
      </c>
      <c r="AH309" s="29">
        <f>IFERROR(VLOOKUP(Table1[[#This Row],[SEG KEY]],'03Nov24_TY   '!A371:M1156,13,FALSE),0)</f>
        <v>0</v>
      </c>
      <c r="AI309" s="29">
        <f>IFERROR(VLOOKUP(Table1[[#This Row],[SEG KEY LY]],'03Nov24_LY    '!$A$1:$M$784,13,FALSE),0)</f>
        <v>0</v>
      </c>
      <c r="AJ309" s="47">
        <f>VLOOKUP(Table1[[#This Row],[SEG KEY]],'29Dec24_TY  '!$A$1:$M$786,7,FALSE)</f>
        <v>589</v>
      </c>
      <c r="AK309" s="47">
        <f>VLOOKUP(Table1[[#This Row],[SEG KEY LY]],'29Dec24_LY'!$A$1:$M$784,7,FALSE)</f>
        <v>129</v>
      </c>
      <c r="AL309" s="29">
        <f>VLOOKUP(Table1[[#This Row],[SEG KEY]],'22Dec24_TY '!$A$1:$M$786,7,FALSE)</f>
        <v>574</v>
      </c>
      <c r="AM309" s="29">
        <f>VLOOKUP(Table1[[#This Row],[SEG KEY LY]],'22Dec24_LY '!$A$1:$M$486,7,FALSE)</f>
        <v>121</v>
      </c>
      <c r="AN309" s="29">
        <f>VLOOKUP(Table1[[#This Row],[SEG KEY]],'15Dec24_TY'!$A$1:$M$786,7,FALSE)</f>
        <v>560</v>
      </c>
      <c r="AO309" s="29">
        <f>VLOOKUP(Table1[[#This Row],[SEG KEY LY]],'15Dec24_LY'!$A$1:$M$784,7,FALSE)</f>
        <v>111</v>
      </c>
      <c r="AP309" s="29">
        <f>VLOOKUP(Table1[[#This Row],[SEG KEY]],'08Dec24_TY'!$A$1:$M$786,7,FALSE)</f>
        <v>549</v>
      </c>
      <c r="AQ309" s="29">
        <f>VLOOKUP(Table1[[#This Row],[SEG KEY LY]],'08Dec24_LY'!$A$1:$M$784,7,FALSE)</f>
        <v>101</v>
      </c>
      <c r="AR309" s="29">
        <f>VLOOKUP(Table1[[#This Row],[SEG KEY]],'01Dec24_TY'!$A$1:$M$786,7,FALSE)</f>
        <v>518</v>
      </c>
      <c r="AS309" s="29">
        <f>VLOOKUP(Table1[[#This Row],[SEG KEY LY]],'01Dec24_LY'!$A$1:$M$784,7,FALSE)</f>
        <v>93</v>
      </c>
      <c r="AT309" s="29">
        <f>VLOOKUP(Table1[[#This Row],[SEG KEY]],'24Nov24_TY'!$A$1:$M$786,7,FALSE)</f>
        <v>465</v>
      </c>
      <c r="AU309" s="29">
        <f>VLOOKUP(Table1[[#This Row],[SEG KEY LY]],'24Nov24_LY'!$A$1:$M$784,7,FALSE)</f>
        <v>89</v>
      </c>
      <c r="AV309" s="29">
        <f>VLOOKUP(Table1[[#This Row],[SEG KEY]],'17Nov24_TY'!$A$1:$M$786,7,FALSE)</f>
        <v>388</v>
      </c>
      <c r="AW309" s="29">
        <f>VLOOKUP(Table1[[#This Row],[SEG KEY LY]],'17Nov24_LY'!$A$1:$M$784,7,FALSE)</f>
        <v>76</v>
      </c>
      <c r="AX309" s="29">
        <f>VLOOKUP(Table1[[#This Row],[SEG KEY]],'10Nov24_TY   '!$A$1:$K$786,7,FALSE)</f>
        <v>339</v>
      </c>
      <c r="AY309" s="29">
        <f>VLOOKUP(Table1[[#This Row],[SEG KEY LY]],'10Nov24_LY   '!$A$1:$J$784,7,FALSE)</f>
        <v>63</v>
      </c>
      <c r="AZ309" s="29">
        <f>IFERROR(VLOOKUP(Table1[[#This Row],[SEG KEY]],'03Nov24_TY   '!$A$1:$J$786,7,FALSE),0)</f>
        <v>0</v>
      </c>
      <c r="BA309" s="29">
        <f>IFERROR(VLOOKUP(Table1[[#This Row],[SEG KEY LY]],'03Nov24_LY    '!$A$1:$J$784,7,FALSE),0)</f>
        <v>0</v>
      </c>
    </row>
    <row r="310" spans="1:53" x14ac:dyDescent="0.25">
      <c r="A310" s="53" t="str">
        <f>Table1[[#This Row],[FROM_CITY]]&amp;Table1[[#This Row],[TO_CITY]]&amp;Table1[[#This Row],[Month]]</f>
        <v>DACCMBApr-2025</v>
      </c>
      <c r="B310" s="56" t="str">
        <f>Table1[[#This Row],[FROM_CITY]]&amp;Table1[[#This Row],[TO_CITY]]&amp;Table1[[#This Row],[MonthM_LY]]</f>
        <v>DACCMBApr-2024</v>
      </c>
      <c r="C310" s="42" t="s">
        <v>204</v>
      </c>
      <c r="D310" s="2">
        <v>2025</v>
      </c>
      <c r="E310" s="2" t="s">
        <v>203</v>
      </c>
      <c r="F310" t="s">
        <v>22</v>
      </c>
      <c r="G310" s="2" t="s">
        <v>10</v>
      </c>
      <c r="H310" t="s">
        <v>15</v>
      </c>
      <c r="I310">
        <v>124</v>
      </c>
      <c r="J310">
        <v>11132.26</v>
      </c>
      <c r="K310" s="29">
        <f>VLOOKUP(Table1[[#This Row],[SEG KEY]],'29Dec24_TY  '!$A$1:$M$786,11,FALSE)</f>
        <v>268460</v>
      </c>
      <c r="L310" s="29">
        <f>VLOOKUP(Table1[[#This Row],[SEG KEY LY]],'29Dec24_LY'!$A$1:$M$784,11,FALSE)</f>
        <v>142890</v>
      </c>
      <c r="M310" s="55">
        <f>VLOOKUP(Table1[[#This Row],[SEG KEY]],'29Dec24_TY  '!$A$1:$M$786,12,FALSE)</f>
        <v>4.1467108694032632E-2</v>
      </c>
      <c r="N310" s="55">
        <f>VLOOKUP(Table1[[#This Row],[SEG KEY LY]],'29Dec24_LY'!$A$1:$M$784,12,FALSE)</f>
        <v>0.13602225488137729</v>
      </c>
      <c r="O310" s="29">
        <f>IFERROR(VLOOKUP(Table1[[#This Row],[SEG KEY LY]],'LY AVG FARE ACT'!$A$1:$G$5000,5,FALSE),0)</f>
        <v>5917</v>
      </c>
      <c r="P310" s="29">
        <f>IFERROR(VLOOKUP(Table1[[#This Row],[SEG KEY LY]],'LY AVG FARE ACT'!$A$1:$F$5000,6,FALSE),0)</f>
        <v>1074091.3756463414</v>
      </c>
      <c r="Q310" s="29">
        <f>IFERROR(VLOOKUP(Table1[[#This Row],[SEG KEY LY]],'LY AVG FARE ACT'!$A$1:$G$5000,7,FALSE),0)</f>
        <v>181.52634369551146</v>
      </c>
      <c r="R310" s="47">
        <f>VLOOKUP(Table1[[#This Row],[SEG KEY]],'29Dec24_TY  '!$A$1:$M$786,13,FALSE)</f>
        <v>89.77629032258065</v>
      </c>
      <c r="S310" s="47">
        <f>VLOOKUP(Table1[[#This Row],[SEG KEY LY]],'29Dec24_LY'!$A$1:$M$784,13,FALSE)</f>
        <v>294.48818181818183</v>
      </c>
      <c r="T310" s="29">
        <f>VLOOKUP(Table1[[#This Row],[SEG KEY]],'22Dec24_TY '!$A$1:$M$786,13,FALSE)</f>
        <v>83.563800000000015</v>
      </c>
      <c r="U310" s="29">
        <f>VLOOKUP(Table1[[#This Row],[SEG KEY LY]],'22Dec24_LY '!$A$2:$M$784,13,FALSE)</f>
        <v>270.53338983050844</v>
      </c>
      <c r="V310" s="29">
        <f>VLOOKUP(Table1[[#This Row],[SEG KEY]],'15Dec24_TY'!$A$1:$M$786,13,FALSE)</f>
        <v>81.691097560975606</v>
      </c>
      <c r="W310" s="29">
        <f>VLOOKUP(Table1[[#This Row],[SEG KEY LY]],'15Dec24_LY'!$A$1:$M$784,13,FALSE)</f>
        <v>277.39094339622636</v>
      </c>
      <c r="X310" s="29">
        <f>VLOOKUP(Table1[[#This Row],[SEG KEY]],'08Dec24_TY'!$A$1:$M$786,13,FALSE)</f>
        <v>96.157083333333333</v>
      </c>
      <c r="Y310" s="29">
        <f>VLOOKUP(Table1[[#This Row],[SEG KEY LY]],'08Dec24_LY'!$A$1:$M$784,13,FALSE)</f>
        <v>279.50463414634146</v>
      </c>
      <c r="Z310" s="29">
        <f>VLOOKUP(Table1[[#This Row],[SEG KEY]],'01Dec24_TY'!$A$1:$M$786,13,FALSE)</f>
        <v>101.81454545454544</v>
      </c>
      <c r="AA310" s="29">
        <f>VLOOKUP(Table1[[#This Row],[SEG KEY LY]],'01Dec24_LY'!$A$1:$M$784,13,FALSE)</f>
        <v>279.62371428571436</v>
      </c>
      <c r="AB310" s="29">
        <f>VLOOKUP(Table1[[#This Row],[SEG KEY]],'24Nov24_TY'!$A$1:$M$786,13,FALSE)</f>
        <v>103.09719999999999</v>
      </c>
      <c r="AC310" s="29">
        <f>VLOOKUP(Table1[[#This Row],[SEG KEY LY]],'24Nov24_LY'!$A$1:$M$784,13,FALSE)</f>
        <v>283.55757575757582</v>
      </c>
      <c r="AD310" s="29">
        <f>VLOOKUP(Table1[[#This Row],[SEG KEY]],'17Nov24_TY'!$A$1:$M$786,13,FALSE)</f>
        <v>109.45099999999999</v>
      </c>
      <c r="AE310" s="29">
        <f>VLOOKUP(Table1[[#This Row],[SEG KEY LY]],'17Nov24_LY'!$A$1:$M$784,13,FALSE)</f>
        <v>282.27451612903229</v>
      </c>
      <c r="AF310" s="29">
        <f>VLOOKUP(Table1[[#This Row],[SEG KEY]],'10Nov24_TY   '!$A$1:$M$786,13,FALSE)</f>
        <v>111.08937499999999</v>
      </c>
      <c r="AG310" s="29">
        <f>VLOOKUP(Table1[[#This Row],[SEG KEY LY]],'10Nov24_LY   '!$A$1:$M$784,13,FALSE)</f>
        <v>252.16636363636363</v>
      </c>
      <c r="AH310" s="29">
        <f>IFERROR(VLOOKUP(Table1[[#This Row],[SEG KEY]],'03Nov24_TY   '!A372:M1157,13,FALSE),0)</f>
        <v>0</v>
      </c>
      <c r="AI310" s="29">
        <f>IFERROR(VLOOKUP(Table1[[#This Row],[SEG KEY LY]],'03Nov24_LY    '!$A$1:$M$784,13,FALSE),0)</f>
        <v>0</v>
      </c>
      <c r="AJ310" s="47">
        <f>VLOOKUP(Table1[[#This Row],[SEG KEY]],'29Dec24_TY  '!$A$1:$M$786,7,FALSE)</f>
        <v>124</v>
      </c>
      <c r="AK310" s="47">
        <f>VLOOKUP(Table1[[#This Row],[SEG KEY LY]],'29Dec24_LY'!$A$1:$M$784,7,FALSE)</f>
        <v>66</v>
      </c>
      <c r="AL310" s="29">
        <f>VLOOKUP(Table1[[#This Row],[SEG KEY]],'22Dec24_TY '!$A$1:$M$786,7,FALSE)</f>
        <v>100</v>
      </c>
      <c r="AM310" s="29">
        <f>VLOOKUP(Table1[[#This Row],[SEG KEY LY]],'22Dec24_LY '!$A$1:$M$486,7,FALSE)</f>
        <v>59</v>
      </c>
      <c r="AN310" s="29">
        <f>VLOOKUP(Table1[[#This Row],[SEG KEY]],'15Dec24_TY'!$A$1:$M$786,7,FALSE)</f>
        <v>82</v>
      </c>
      <c r="AO310" s="29">
        <f>VLOOKUP(Table1[[#This Row],[SEG KEY LY]],'15Dec24_LY'!$A$1:$M$784,7,FALSE)</f>
        <v>53</v>
      </c>
      <c r="AP310" s="29">
        <f>VLOOKUP(Table1[[#This Row],[SEG KEY]],'08Dec24_TY'!$A$1:$M$786,7,FALSE)</f>
        <v>48</v>
      </c>
      <c r="AQ310" s="29">
        <f>VLOOKUP(Table1[[#This Row],[SEG KEY LY]],'08Dec24_LY'!$A$1:$M$784,7,FALSE)</f>
        <v>41</v>
      </c>
      <c r="AR310" s="29">
        <f>VLOOKUP(Table1[[#This Row],[SEG KEY]],'01Dec24_TY'!$A$1:$M$786,7,FALSE)</f>
        <v>33</v>
      </c>
      <c r="AS310" s="29">
        <f>VLOOKUP(Table1[[#This Row],[SEG KEY LY]],'01Dec24_LY'!$A$1:$M$784,7,FALSE)</f>
        <v>35</v>
      </c>
      <c r="AT310" s="29">
        <f>VLOOKUP(Table1[[#This Row],[SEG KEY]],'24Nov24_TY'!$A$1:$M$786,7,FALSE)</f>
        <v>25</v>
      </c>
      <c r="AU310" s="29">
        <f>VLOOKUP(Table1[[#This Row],[SEG KEY LY]],'24Nov24_LY'!$A$1:$M$784,7,FALSE)</f>
        <v>33</v>
      </c>
      <c r="AV310" s="29">
        <f>VLOOKUP(Table1[[#This Row],[SEG KEY]],'17Nov24_TY'!$A$1:$M$786,7,FALSE)</f>
        <v>20</v>
      </c>
      <c r="AW310" s="29">
        <f>VLOOKUP(Table1[[#This Row],[SEG KEY LY]],'17Nov24_LY'!$A$1:$M$784,7,FALSE)</f>
        <v>31</v>
      </c>
      <c r="AX310" s="29">
        <f>VLOOKUP(Table1[[#This Row],[SEG KEY]],'10Nov24_TY   '!$A$1:$K$786,7,FALSE)</f>
        <v>16</v>
      </c>
      <c r="AY310" s="29">
        <f>VLOOKUP(Table1[[#This Row],[SEG KEY LY]],'10Nov24_LY   '!$A$1:$J$784,7,FALSE)</f>
        <v>22</v>
      </c>
      <c r="AZ310" s="29">
        <f>IFERROR(VLOOKUP(Table1[[#This Row],[SEG KEY]],'03Nov24_TY   '!$A$1:$J$786,7,FALSE),0)</f>
        <v>0</v>
      </c>
      <c r="BA310" s="29">
        <f>IFERROR(VLOOKUP(Table1[[#This Row],[SEG KEY LY]],'03Nov24_LY    '!$A$1:$J$784,7,FALSE),0)</f>
        <v>0</v>
      </c>
    </row>
    <row r="311" spans="1:53" x14ac:dyDescent="0.25">
      <c r="A311" s="53" t="str">
        <f>Table1[[#This Row],[FROM_CITY]]&amp;Table1[[#This Row],[TO_CITY]]&amp;Table1[[#This Row],[Month]]</f>
        <v>DELCMBApr-2025</v>
      </c>
      <c r="B311" s="56" t="str">
        <f>Table1[[#This Row],[FROM_CITY]]&amp;Table1[[#This Row],[TO_CITY]]&amp;Table1[[#This Row],[MonthM_LY]]</f>
        <v>DELCMBApr-2024</v>
      </c>
      <c r="C311" s="42" t="s">
        <v>204</v>
      </c>
      <c r="D311" s="2">
        <v>2025</v>
      </c>
      <c r="E311" s="2" t="s">
        <v>203</v>
      </c>
      <c r="F311" t="s">
        <v>23</v>
      </c>
      <c r="G311" s="2" t="s">
        <v>10</v>
      </c>
      <c r="H311" t="s">
        <v>15</v>
      </c>
      <c r="I311">
        <v>313</v>
      </c>
      <c r="J311">
        <v>47920.37</v>
      </c>
      <c r="K311" s="29">
        <f>VLOOKUP(Table1[[#This Row],[SEG KEY]],'29Dec24_TY  '!$A$1:$M$786,11,FALSE)</f>
        <v>759025</v>
      </c>
      <c r="L311" s="29">
        <f>VLOOKUP(Table1[[#This Row],[SEG KEY LY]],'29Dec24_LY'!$A$1:$M$784,11,FALSE)</f>
        <v>780850</v>
      </c>
      <c r="M311" s="55">
        <f>VLOOKUP(Table1[[#This Row],[SEG KEY]],'29Dec24_TY  '!$A$1:$M$786,12,FALSE)</f>
        <v>6.3134112842133008E-2</v>
      </c>
      <c r="N311" s="55">
        <f>VLOOKUP(Table1[[#This Row],[SEG KEY LY]],'29Dec24_LY'!$A$1:$M$784,12,FALSE)</f>
        <v>5.3773157456617766E-2</v>
      </c>
      <c r="O311" s="29">
        <f>IFERROR(VLOOKUP(Table1[[#This Row],[SEG KEY LY]],'LY AVG FARE ACT'!$A$1:$G$5000,5,FALSE),0)</f>
        <v>5933</v>
      </c>
      <c r="P311" s="29">
        <f>IFERROR(VLOOKUP(Table1[[#This Row],[SEG KEY LY]],'LY AVG FARE ACT'!$A$1:$F$5000,6,FALSE),0)</f>
        <v>900528.77712322806</v>
      </c>
      <c r="Q311" s="29">
        <f>IFERROR(VLOOKUP(Table1[[#This Row],[SEG KEY LY]],'LY AVG FARE ACT'!$A$1:$G$5000,7,FALSE),0)</f>
        <v>151.78304013538312</v>
      </c>
      <c r="R311" s="47">
        <f>VLOOKUP(Table1[[#This Row],[SEG KEY]],'29Dec24_TY  '!$A$1:$M$786,13,FALSE)</f>
        <v>153.10022364217252</v>
      </c>
      <c r="S311" s="47">
        <f>VLOOKUP(Table1[[#This Row],[SEG KEY LY]],'29Dec24_LY'!$A$1:$M$784,13,FALSE)</f>
        <v>130.39990683229809</v>
      </c>
      <c r="T311" s="29">
        <f>VLOOKUP(Table1[[#This Row],[SEG KEY]],'22Dec24_TY '!$A$1:$M$786,13,FALSE)</f>
        <v>154.13239285714283</v>
      </c>
      <c r="U311" s="29">
        <f>VLOOKUP(Table1[[#This Row],[SEG KEY LY]],'22Dec24_LY '!$A$2:$M$784,13,FALSE)</f>
        <v>131.12115646258493</v>
      </c>
      <c r="V311" s="29">
        <f>VLOOKUP(Table1[[#This Row],[SEG KEY]],'15Dec24_TY'!$A$1:$M$786,13,FALSE)</f>
        <v>151.86981060606058</v>
      </c>
      <c r="W311" s="29">
        <f>VLOOKUP(Table1[[#This Row],[SEG KEY LY]],'15Dec24_LY'!$A$1:$M$784,13,FALSE)</f>
        <v>129.80366300366296</v>
      </c>
      <c r="X311" s="29">
        <f>VLOOKUP(Table1[[#This Row],[SEG KEY]],'08Dec24_TY'!$A$1:$M$786,13,FALSE)</f>
        <v>154.12141630901289</v>
      </c>
      <c r="Y311" s="29">
        <f>VLOOKUP(Table1[[#This Row],[SEG KEY LY]],'08Dec24_LY'!$A$1:$M$784,13,FALSE)</f>
        <v>129.07310344827584</v>
      </c>
      <c r="Z311" s="29">
        <f>VLOOKUP(Table1[[#This Row],[SEG KEY]],'01Dec24_TY'!$A$1:$M$786,13,FALSE)</f>
        <v>155.86509345794391</v>
      </c>
      <c r="AA311" s="29">
        <f>VLOOKUP(Table1[[#This Row],[SEG KEY LY]],'01Dec24_LY'!$A$1:$M$784,13,FALSE)</f>
        <v>129.99929166666666</v>
      </c>
      <c r="AB311" s="29">
        <f>VLOOKUP(Table1[[#This Row],[SEG KEY]],'24Nov24_TY'!$A$1:$M$786,13,FALSE)</f>
        <v>153.98038461538457</v>
      </c>
      <c r="AC311" s="29">
        <f>VLOOKUP(Table1[[#This Row],[SEG KEY LY]],'24Nov24_LY'!$A$1:$M$784,13,FALSE)</f>
        <v>130.85345132743362</v>
      </c>
      <c r="AD311" s="29">
        <f>VLOOKUP(Table1[[#This Row],[SEG KEY]],'17Nov24_TY'!$A$1:$M$786,13,FALSE)</f>
        <v>155.64890243902434</v>
      </c>
      <c r="AE311" s="29">
        <f>VLOOKUP(Table1[[#This Row],[SEG KEY LY]],'17Nov24_LY'!$A$1:$M$784,13,FALSE)</f>
        <v>128.24700564971749</v>
      </c>
      <c r="AF311" s="29">
        <f>VLOOKUP(Table1[[#This Row],[SEG KEY]],'10Nov24_TY   '!$A$1:$M$786,13,FALSE)</f>
        <v>155.24259259259253</v>
      </c>
      <c r="AG311" s="29">
        <f>VLOOKUP(Table1[[#This Row],[SEG KEY LY]],'10Nov24_LY   '!$A$1:$M$784,13,FALSE)</f>
        <v>129.52395209580837</v>
      </c>
      <c r="AH311" s="29">
        <f>IFERROR(VLOOKUP(Table1[[#This Row],[SEG KEY]],'03Nov24_TY   '!A373:M1158,13,FALSE),0)</f>
        <v>0</v>
      </c>
      <c r="AI311" s="29">
        <f>IFERROR(VLOOKUP(Table1[[#This Row],[SEG KEY LY]],'03Nov24_LY    '!$A$1:$M$784,13,FALSE),0)</f>
        <v>0</v>
      </c>
      <c r="AJ311" s="47">
        <f>VLOOKUP(Table1[[#This Row],[SEG KEY]],'29Dec24_TY  '!$A$1:$M$786,7,FALSE)</f>
        <v>313</v>
      </c>
      <c r="AK311" s="47">
        <f>VLOOKUP(Table1[[#This Row],[SEG KEY LY]],'29Dec24_LY'!$A$1:$M$784,7,FALSE)</f>
        <v>322</v>
      </c>
      <c r="AL311" s="29">
        <f>VLOOKUP(Table1[[#This Row],[SEG KEY]],'22Dec24_TY '!$A$1:$M$786,7,FALSE)</f>
        <v>280</v>
      </c>
      <c r="AM311" s="29">
        <f>VLOOKUP(Table1[[#This Row],[SEG KEY LY]],'22Dec24_LY '!$A$1:$M$486,7,FALSE)</f>
        <v>294</v>
      </c>
      <c r="AN311" s="29">
        <f>VLOOKUP(Table1[[#This Row],[SEG KEY]],'15Dec24_TY'!$A$1:$M$786,7,FALSE)</f>
        <v>264</v>
      </c>
      <c r="AO311" s="29">
        <f>VLOOKUP(Table1[[#This Row],[SEG KEY LY]],'15Dec24_LY'!$A$1:$M$784,7,FALSE)</f>
        <v>273</v>
      </c>
      <c r="AP311" s="29">
        <f>VLOOKUP(Table1[[#This Row],[SEG KEY]],'08Dec24_TY'!$A$1:$M$786,7,FALSE)</f>
        <v>233</v>
      </c>
      <c r="AQ311" s="29">
        <f>VLOOKUP(Table1[[#This Row],[SEG KEY LY]],'08Dec24_LY'!$A$1:$M$784,7,FALSE)</f>
        <v>261</v>
      </c>
      <c r="AR311" s="29">
        <f>VLOOKUP(Table1[[#This Row],[SEG KEY]],'01Dec24_TY'!$A$1:$M$786,7,FALSE)</f>
        <v>214</v>
      </c>
      <c r="AS311" s="29">
        <f>VLOOKUP(Table1[[#This Row],[SEG KEY LY]],'01Dec24_LY'!$A$1:$M$784,7,FALSE)</f>
        <v>240</v>
      </c>
      <c r="AT311" s="29">
        <f>VLOOKUP(Table1[[#This Row],[SEG KEY]],'24Nov24_TY'!$A$1:$M$786,7,FALSE)</f>
        <v>182</v>
      </c>
      <c r="AU311" s="29">
        <f>VLOOKUP(Table1[[#This Row],[SEG KEY LY]],'24Nov24_LY'!$A$1:$M$784,7,FALSE)</f>
        <v>226</v>
      </c>
      <c r="AV311" s="29">
        <f>VLOOKUP(Table1[[#This Row],[SEG KEY]],'17Nov24_TY'!$A$1:$M$786,7,FALSE)</f>
        <v>164</v>
      </c>
      <c r="AW311" s="29">
        <f>VLOOKUP(Table1[[#This Row],[SEG KEY LY]],'17Nov24_LY'!$A$1:$M$784,7,FALSE)</f>
        <v>177</v>
      </c>
      <c r="AX311" s="29">
        <f>VLOOKUP(Table1[[#This Row],[SEG KEY]],'10Nov24_TY   '!$A$1:$K$786,7,FALSE)</f>
        <v>162</v>
      </c>
      <c r="AY311" s="29">
        <f>VLOOKUP(Table1[[#This Row],[SEG KEY LY]],'10Nov24_LY   '!$A$1:$J$784,7,FALSE)</f>
        <v>167</v>
      </c>
      <c r="AZ311" s="29">
        <f>IFERROR(VLOOKUP(Table1[[#This Row],[SEG KEY]],'03Nov24_TY   '!$A$1:$J$786,7,FALSE),0)</f>
        <v>0</v>
      </c>
      <c r="BA311" s="29">
        <f>IFERROR(VLOOKUP(Table1[[#This Row],[SEG KEY LY]],'03Nov24_LY    '!$A$1:$J$784,7,FALSE),0)</f>
        <v>0</v>
      </c>
    </row>
    <row r="312" spans="1:53" x14ac:dyDescent="0.25">
      <c r="A312" s="53" t="str">
        <f>Table1[[#This Row],[FROM_CITY]]&amp;Table1[[#This Row],[TO_CITY]]&amp;Table1[[#This Row],[Month]]</f>
        <v>DMMCMBApr-2025</v>
      </c>
      <c r="B312" s="56" t="str">
        <f>Table1[[#This Row],[FROM_CITY]]&amp;Table1[[#This Row],[TO_CITY]]&amp;Table1[[#This Row],[MonthM_LY]]</f>
        <v>DMMCMBApr-2024</v>
      </c>
      <c r="C312" s="42" t="s">
        <v>204</v>
      </c>
      <c r="D312" s="2">
        <v>2025</v>
      </c>
      <c r="E312" s="2" t="s">
        <v>203</v>
      </c>
      <c r="F312" t="s">
        <v>24</v>
      </c>
      <c r="G312" s="2" t="s">
        <v>10</v>
      </c>
      <c r="H312" t="s">
        <v>11</v>
      </c>
      <c r="I312">
        <v>18</v>
      </c>
      <c r="J312">
        <v>4001.3399999999997</v>
      </c>
      <c r="K312" s="29">
        <f>VLOOKUP(Table1[[#This Row],[SEG KEY]],'29Dec24_TY  '!$A$1:$M$786,11,FALSE)</f>
        <v>69354</v>
      </c>
      <c r="L312" s="29">
        <f>VLOOKUP(Table1[[#This Row],[SEG KEY LY]],'29Dec24_LY'!$A$1:$M$784,11,FALSE)</f>
        <v>119443</v>
      </c>
      <c r="M312" s="55">
        <f>VLOOKUP(Table1[[#This Row],[SEG KEY]],'29Dec24_TY  '!$A$1:$M$786,12,FALSE)</f>
        <v>5.7694437235054928E-2</v>
      </c>
      <c r="N312" s="55">
        <f>VLOOKUP(Table1[[#This Row],[SEG KEY LY]],'29Dec24_LY'!$A$1:$M$784,12,FALSE)</f>
        <v>8.3610759944073756E-2</v>
      </c>
      <c r="O312" s="29">
        <f>IFERROR(VLOOKUP(Table1[[#This Row],[SEG KEY LY]],'LY AVG FARE ACT'!$A$1:$G$5000,5,FALSE),0)</f>
        <v>2402</v>
      </c>
      <c r="P312" s="29">
        <f>IFERROR(VLOOKUP(Table1[[#This Row],[SEG KEY LY]],'LY AVG FARE ACT'!$A$1:$F$5000,6,FALSE),0)</f>
        <v>517618.21003700973</v>
      </c>
      <c r="Q312" s="29">
        <f>IFERROR(VLOOKUP(Table1[[#This Row],[SEG KEY LY]],'LY AVG FARE ACT'!$A$1:$G$5000,7,FALSE),0)</f>
        <v>215.49467528601571</v>
      </c>
      <c r="R312" s="47">
        <f>VLOOKUP(Table1[[#This Row],[SEG KEY]],'29Dec24_TY  '!$A$1:$M$786,13,FALSE)</f>
        <v>222.29666666666665</v>
      </c>
      <c r="S312" s="47">
        <f>VLOOKUP(Table1[[#This Row],[SEG KEY LY]],'29Dec24_LY'!$A$1:$M$784,13,FALSE)</f>
        <v>322.15225806451616</v>
      </c>
      <c r="T312" s="29">
        <f>VLOOKUP(Table1[[#This Row],[SEG KEY]],'22Dec24_TY '!$A$1:$M$786,13,FALSE)</f>
        <v>228.451875</v>
      </c>
      <c r="U312" s="29">
        <f>VLOOKUP(Table1[[#This Row],[SEG KEY LY]],'22Dec24_LY '!$A$2:$M$784,13,FALSE)</f>
        <v>322.63733333333334</v>
      </c>
      <c r="V312" s="29">
        <f>VLOOKUP(Table1[[#This Row],[SEG KEY]],'15Dec24_TY'!$A$1:$M$786,13,FALSE)</f>
        <v>230.53461538461539</v>
      </c>
      <c r="W312" s="29">
        <f>VLOOKUP(Table1[[#This Row],[SEG KEY LY]],'15Dec24_LY'!$A$1:$M$784,13,FALSE)</f>
        <v>329.32035714285718</v>
      </c>
      <c r="X312" s="29">
        <f>VLOOKUP(Table1[[#This Row],[SEG KEY]],'08Dec24_TY'!$A$1:$M$786,13,FALSE)</f>
        <v>234.51750000000001</v>
      </c>
      <c r="Y312" s="29">
        <f>VLOOKUP(Table1[[#This Row],[SEG KEY LY]],'08Dec24_LY'!$A$1:$M$784,13,FALSE)</f>
        <v>338.38499999999999</v>
      </c>
      <c r="Z312" s="29">
        <f>VLOOKUP(Table1[[#This Row],[SEG KEY]],'01Dec24_TY'!$A$1:$M$786,13,FALSE)</f>
        <v>234.51750000000001</v>
      </c>
      <c r="AA312" s="29">
        <f>VLOOKUP(Table1[[#This Row],[SEG KEY LY]],'01Dec24_LY'!$A$1:$M$784,13,FALSE)</f>
        <v>345.5</v>
      </c>
      <c r="AB312" s="29">
        <f>VLOOKUP(Table1[[#This Row],[SEG KEY]],'24Nov24_TY'!$A$1:$M$786,13,FALSE)</f>
        <v>246.53222222222223</v>
      </c>
      <c r="AC312" s="29">
        <f>VLOOKUP(Table1[[#This Row],[SEG KEY LY]],'24Nov24_LY'!$A$1:$M$784,13,FALSE)</f>
        <v>350.76833333333332</v>
      </c>
      <c r="AD312" s="29">
        <f>VLOOKUP(Table1[[#This Row],[SEG KEY]],'17Nov24_TY'!$A$1:$M$786,13,FALSE)</f>
        <v>237.87499999999997</v>
      </c>
      <c r="AE312" s="29">
        <f>VLOOKUP(Table1[[#This Row],[SEG KEY LY]],'17Nov24_LY'!$A$1:$M$784,13,FALSE)</f>
        <v>380.47199999999998</v>
      </c>
      <c r="AF312" s="29">
        <f>VLOOKUP(Table1[[#This Row],[SEG KEY]],'10Nov24_TY   '!$A$1:$M$786,13,FALSE)</f>
        <v>237.87499999999997</v>
      </c>
      <c r="AG312" s="29">
        <f>VLOOKUP(Table1[[#This Row],[SEG KEY LY]],'10Nov24_LY   '!$A$1:$M$784,13,FALSE)</f>
        <v>391.29214285714289</v>
      </c>
      <c r="AH312" s="29">
        <f>IFERROR(VLOOKUP(Table1[[#This Row],[SEG KEY]],'03Nov24_TY   '!A374:M1159,13,FALSE),0)</f>
        <v>0</v>
      </c>
      <c r="AI312" s="29">
        <f>IFERROR(VLOOKUP(Table1[[#This Row],[SEG KEY LY]],'03Nov24_LY    '!$A$1:$M$784,13,FALSE),0)</f>
        <v>0</v>
      </c>
      <c r="AJ312" s="47">
        <f>VLOOKUP(Table1[[#This Row],[SEG KEY]],'29Dec24_TY  '!$A$1:$M$786,7,FALSE)</f>
        <v>18</v>
      </c>
      <c r="AK312" s="47">
        <f>VLOOKUP(Table1[[#This Row],[SEG KEY LY]],'29Dec24_LY'!$A$1:$M$784,7,FALSE)</f>
        <v>31</v>
      </c>
      <c r="AL312" s="29">
        <f>VLOOKUP(Table1[[#This Row],[SEG KEY]],'22Dec24_TY '!$A$1:$M$786,7,FALSE)</f>
        <v>16</v>
      </c>
      <c r="AM312" s="29">
        <f>VLOOKUP(Table1[[#This Row],[SEG KEY LY]],'22Dec24_LY '!$A$1:$M$486,7,FALSE)</f>
        <v>30</v>
      </c>
      <c r="AN312" s="29">
        <f>VLOOKUP(Table1[[#This Row],[SEG KEY]],'15Dec24_TY'!$A$1:$M$786,7,FALSE)</f>
        <v>13</v>
      </c>
      <c r="AO312" s="29">
        <f>VLOOKUP(Table1[[#This Row],[SEG KEY LY]],'15Dec24_LY'!$A$1:$M$784,7,FALSE)</f>
        <v>28</v>
      </c>
      <c r="AP312" s="29">
        <f>VLOOKUP(Table1[[#This Row],[SEG KEY]],'08Dec24_TY'!$A$1:$M$786,7,FALSE)</f>
        <v>12</v>
      </c>
      <c r="AQ312" s="29">
        <f>VLOOKUP(Table1[[#This Row],[SEG KEY LY]],'08Dec24_LY'!$A$1:$M$784,7,FALSE)</f>
        <v>24</v>
      </c>
      <c r="AR312" s="29">
        <f>VLOOKUP(Table1[[#This Row],[SEG KEY]],'01Dec24_TY'!$A$1:$M$786,7,FALSE)</f>
        <v>12</v>
      </c>
      <c r="AS312" s="29">
        <f>VLOOKUP(Table1[[#This Row],[SEG KEY LY]],'01Dec24_LY'!$A$1:$M$784,7,FALSE)</f>
        <v>21</v>
      </c>
      <c r="AT312" s="29">
        <f>VLOOKUP(Table1[[#This Row],[SEG KEY]],'24Nov24_TY'!$A$1:$M$786,7,FALSE)</f>
        <v>9</v>
      </c>
      <c r="AU312" s="29">
        <f>VLOOKUP(Table1[[#This Row],[SEG KEY LY]],'24Nov24_LY'!$A$1:$M$784,7,FALSE)</f>
        <v>18</v>
      </c>
      <c r="AV312" s="29">
        <f>VLOOKUP(Table1[[#This Row],[SEG KEY]],'17Nov24_TY'!$A$1:$M$786,7,FALSE)</f>
        <v>8</v>
      </c>
      <c r="AW312" s="29">
        <f>VLOOKUP(Table1[[#This Row],[SEG KEY LY]],'17Nov24_LY'!$A$1:$M$784,7,FALSE)</f>
        <v>15</v>
      </c>
      <c r="AX312" s="29">
        <f>VLOOKUP(Table1[[#This Row],[SEG KEY]],'10Nov24_TY   '!$A$1:$K$786,7,FALSE)</f>
        <v>8</v>
      </c>
      <c r="AY312" s="29">
        <f>VLOOKUP(Table1[[#This Row],[SEG KEY LY]],'10Nov24_LY   '!$A$1:$J$784,7,FALSE)</f>
        <v>14</v>
      </c>
      <c r="AZ312" s="29">
        <f>IFERROR(VLOOKUP(Table1[[#This Row],[SEG KEY]],'03Nov24_TY   '!$A$1:$J$786,7,FALSE),0)</f>
        <v>0</v>
      </c>
      <c r="BA312" s="29">
        <f>IFERROR(VLOOKUP(Table1[[#This Row],[SEG KEY LY]],'03Nov24_LY    '!$A$1:$J$784,7,FALSE),0)</f>
        <v>0</v>
      </c>
    </row>
    <row r="313" spans="1:53" x14ac:dyDescent="0.25">
      <c r="A313" s="53" t="str">
        <f>Table1[[#This Row],[FROM_CITY]]&amp;Table1[[#This Row],[TO_CITY]]&amp;Table1[[#This Row],[Month]]</f>
        <v>DOHCMBApr-2025</v>
      </c>
      <c r="B313" s="56" t="str">
        <f>Table1[[#This Row],[FROM_CITY]]&amp;Table1[[#This Row],[TO_CITY]]&amp;Table1[[#This Row],[MonthM_LY]]</f>
        <v>DOHCMBApr-2024</v>
      </c>
      <c r="C313" s="42" t="s">
        <v>204</v>
      </c>
      <c r="D313" s="2">
        <v>2025</v>
      </c>
      <c r="E313" s="2" t="s">
        <v>203</v>
      </c>
      <c r="F313" t="s">
        <v>25</v>
      </c>
      <c r="G313" s="2" t="s">
        <v>10</v>
      </c>
      <c r="H313" t="s">
        <v>11</v>
      </c>
      <c r="I313">
        <v>38</v>
      </c>
      <c r="J313">
        <v>15183.430000000004</v>
      </c>
      <c r="K313" s="29">
        <f>VLOOKUP(Table1[[#This Row],[SEG KEY]],'29Dec24_TY  '!$A$1:$M$786,11,FALSE)</f>
        <v>138054</v>
      </c>
      <c r="L313" s="29">
        <f>VLOOKUP(Table1[[#This Row],[SEG KEY LY]],'29Dec24_LY'!$A$1:$M$784,11,FALSE)</f>
        <v>167118</v>
      </c>
      <c r="M313" s="55">
        <f>VLOOKUP(Table1[[#This Row],[SEG KEY]],'29Dec24_TY  '!$A$1:$M$786,12,FALSE)</f>
        <v>0.1099818187086213</v>
      </c>
      <c r="N313" s="55">
        <f>VLOOKUP(Table1[[#This Row],[SEG KEY LY]],'29Dec24_LY'!$A$1:$M$784,12,FALSE)</f>
        <v>7.6275446091982904E-2</v>
      </c>
      <c r="O313" s="29">
        <f>IFERROR(VLOOKUP(Table1[[#This Row],[SEG KEY LY]],'LY AVG FARE ACT'!$A$1:$G$5000,5,FALSE),0)</f>
        <v>3604</v>
      </c>
      <c r="P313" s="29">
        <f>IFERROR(VLOOKUP(Table1[[#This Row],[SEG KEY LY]],'LY AVG FARE ACT'!$A$1:$F$5000,6,FALSE),0)</f>
        <v>781163.11412333313</v>
      </c>
      <c r="Q313" s="29">
        <f>IFERROR(VLOOKUP(Table1[[#This Row],[SEG KEY LY]],'LY AVG FARE ACT'!$A$1:$G$5000,7,FALSE),0)</f>
        <v>216.74892178782829</v>
      </c>
      <c r="R313" s="47">
        <f>VLOOKUP(Table1[[#This Row],[SEG KEY]],'29Dec24_TY  '!$A$1:$M$786,13,FALSE)</f>
        <v>399.56394736842117</v>
      </c>
      <c r="S313" s="47">
        <f>VLOOKUP(Table1[[#This Row],[SEG KEY LY]],'29Dec24_LY'!$A$1:$M$784,13,FALSE)</f>
        <v>277.10869565217394</v>
      </c>
      <c r="T313" s="29">
        <f>VLOOKUP(Table1[[#This Row],[SEG KEY]],'22Dec24_TY '!$A$1:$M$786,13,FALSE)</f>
        <v>419.35257142857154</v>
      </c>
      <c r="U313" s="29">
        <f>VLOOKUP(Table1[[#This Row],[SEG KEY LY]],'22Dec24_LY '!$A$2:$M$784,13,FALSE)</f>
        <v>276.84459459459464</v>
      </c>
      <c r="V313" s="29">
        <f>VLOOKUP(Table1[[#This Row],[SEG KEY]],'15Dec24_TY'!$A$1:$M$786,13,FALSE)</f>
        <v>432.31212121212133</v>
      </c>
      <c r="W313" s="29">
        <f>VLOOKUP(Table1[[#This Row],[SEG KEY LY]],'15Dec24_LY'!$A$1:$M$784,13,FALSE)</f>
        <v>285.11121212121213</v>
      </c>
      <c r="X313" s="29">
        <f>VLOOKUP(Table1[[#This Row],[SEG KEY]],'08Dec24_TY'!$A$1:$M$786,13,FALSE)</f>
        <v>436.63125000000008</v>
      </c>
      <c r="Y313" s="29">
        <f>VLOOKUP(Table1[[#This Row],[SEG KEY LY]],'08Dec24_LY'!$A$1:$M$784,13,FALSE)</f>
        <v>290.43</v>
      </c>
      <c r="Z313" s="29">
        <f>VLOOKUP(Table1[[#This Row],[SEG KEY]],'01Dec24_TY'!$A$1:$M$786,13,FALSE)</f>
        <v>438.22964285714295</v>
      </c>
      <c r="AA313" s="29">
        <f>VLOOKUP(Table1[[#This Row],[SEG KEY LY]],'01Dec24_LY'!$A$1:$M$784,13,FALSE)</f>
        <v>298.22571428571428</v>
      </c>
      <c r="AB313" s="29">
        <f>VLOOKUP(Table1[[#This Row],[SEG KEY]],'24Nov24_TY'!$A$1:$M$786,13,FALSE)</f>
        <v>408.76360000000005</v>
      </c>
      <c r="AC313" s="29">
        <f>VLOOKUP(Table1[[#This Row],[SEG KEY LY]],'24Nov24_LY'!$A$1:$M$784,13,FALSE)</f>
        <v>358.58066666666667</v>
      </c>
      <c r="AD313" s="29">
        <f>VLOOKUP(Table1[[#This Row],[SEG KEY]],'17Nov24_TY'!$A$1:$M$786,13,FALSE)</f>
        <v>438.97111111111116</v>
      </c>
      <c r="AE313" s="29">
        <f>VLOOKUP(Table1[[#This Row],[SEG KEY LY]],'17Nov24_LY'!$A$1:$M$784,13,FALSE)</f>
        <v>325.32399999999996</v>
      </c>
      <c r="AF313" s="29">
        <f>VLOOKUP(Table1[[#This Row],[SEG KEY]],'10Nov24_TY   '!$A$1:$M$786,13,FALSE)</f>
        <v>318.01272727272732</v>
      </c>
      <c r="AG313" s="29">
        <f>VLOOKUP(Table1[[#This Row],[SEG KEY LY]],'10Nov24_LY   '!$A$1:$M$784,13,FALSE)</f>
        <v>347.39499999999998</v>
      </c>
      <c r="AH313" s="29">
        <f>IFERROR(VLOOKUP(Table1[[#This Row],[SEG KEY]],'03Nov24_TY   '!A375:M1160,13,FALSE),0)</f>
        <v>0</v>
      </c>
      <c r="AI313" s="29">
        <f>IFERROR(VLOOKUP(Table1[[#This Row],[SEG KEY LY]],'03Nov24_LY    '!$A$1:$M$784,13,FALSE),0)</f>
        <v>0</v>
      </c>
      <c r="AJ313" s="47">
        <f>VLOOKUP(Table1[[#This Row],[SEG KEY]],'29Dec24_TY  '!$A$1:$M$786,7,FALSE)</f>
        <v>38</v>
      </c>
      <c r="AK313" s="47">
        <f>VLOOKUP(Table1[[#This Row],[SEG KEY LY]],'29Dec24_LY'!$A$1:$M$784,7,FALSE)</f>
        <v>46</v>
      </c>
      <c r="AL313" s="29">
        <f>VLOOKUP(Table1[[#This Row],[SEG KEY]],'22Dec24_TY '!$A$1:$M$786,7,FALSE)</f>
        <v>35</v>
      </c>
      <c r="AM313" s="29">
        <f>VLOOKUP(Table1[[#This Row],[SEG KEY LY]],'22Dec24_LY '!$A$1:$M$486,7,FALSE)</f>
        <v>37</v>
      </c>
      <c r="AN313" s="29">
        <f>VLOOKUP(Table1[[#This Row],[SEG KEY]],'15Dec24_TY'!$A$1:$M$786,7,FALSE)</f>
        <v>33</v>
      </c>
      <c r="AO313" s="29">
        <f>VLOOKUP(Table1[[#This Row],[SEG KEY LY]],'15Dec24_LY'!$A$1:$M$784,7,FALSE)</f>
        <v>33</v>
      </c>
      <c r="AP313" s="29">
        <f>VLOOKUP(Table1[[#This Row],[SEG KEY]],'08Dec24_TY'!$A$1:$M$786,7,FALSE)</f>
        <v>32</v>
      </c>
      <c r="AQ313" s="29">
        <f>VLOOKUP(Table1[[#This Row],[SEG KEY LY]],'08Dec24_LY'!$A$1:$M$784,7,FALSE)</f>
        <v>26</v>
      </c>
      <c r="AR313" s="29">
        <f>VLOOKUP(Table1[[#This Row],[SEG KEY]],'01Dec24_TY'!$A$1:$M$786,7,FALSE)</f>
        <v>28</v>
      </c>
      <c r="AS313" s="29">
        <f>VLOOKUP(Table1[[#This Row],[SEG KEY LY]],'01Dec24_LY'!$A$1:$M$784,7,FALSE)</f>
        <v>28</v>
      </c>
      <c r="AT313" s="29">
        <f>VLOOKUP(Table1[[#This Row],[SEG KEY]],'24Nov24_TY'!$A$1:$M$786,7,FALSE)</f>
        <v>25</v>
      </c>
      <c r="AU313" s="29">
        <f>VLOOKUP(Table1[[#This Row],[SEG KEY LY]],'24Nov24_LY'!$A$1:$M$784,7,FALSE)</f>
        <v>15</v>
      </c>
      <c r="AV313" s="29">
        <f>VLOOKUP(Table1[[#This Row],[SEG KEY]],'17Nov24_TY'!$A$1:$M$786,7,FALSE)</f>
        <v>18</v>
      </c>
      <c r="AW313" s="29">
        <f>VLOOKUP(Table1[[#This Row],[SEG KEY LY]],'17Nov24_LY'!$A$1:$M$784,7,FALSE)</f>
        <v>10</v>
      </c>
      <c r="AX313" s="29">
        <f>VLOOKUP(Table1[[#This Row],[SEG KEY]],'10Nov24_TY   '!$A$1:$K$786,7,FALSE)</f>
        <v>11</v>
      </c>
      <c r="AY313" s="29">
        <f>VLOOKUP(Table1[[#This Row],[SEG KEY LY]],'10Nov24_LY   '!$A$1:$J$784,7,FALSE)</f>
        <v>8</v>
      </c>
      <c r="AZ313" s="29">
        <f>IFERROR(VLOOKUP(Table1[[#This Row],[SEG KEY]],'03Nov24_TY   '!$A$1:$J$786,7,FALSE),0)</f>
        <v>0</v>
      </c>
      <c r="BA313" s="29">
        <f>IFERROR(VLOOKUP(Table1[[#This Row],[SEG KEY LY]],'03Nov24_LY    '!$A$1:$J$784,7,FALSE),0)</f>
        <v>0</v>
      </c>
    </row>
    <row r="314" spans="1:53" x14ac:dyDescent="0.25">
      <c r="A314" s="53" t="str">
        <f>Table1[[#This Row],[FROM_CITY]]&amp;Table1[[#This Row],[TO_CITY]]&amp;Table1[[#This Row],[Month]]</f>
        <v>DXBCMBApr-2025</v>
      </c>
      <c r="B314" s="56" t="str">
        <f>Table1[[#This Row],[FROM_CITY]]&amp;Table1[[#This Row],[TO_CITY]]&amp;Table1[[#This Row],[MonthM_LY]]</f>
        <v>DXBCMBApr-2024</v>
      </c>
      <c r="C314" s="42" t="s">
        <v>204</v>
      </c>
      <c r="D314" s="2">
        <v>2025</v>
      </c>
      <c r="E314" s="2" t="s">
        <v>203</v>
      </c>
      <c r="F314" t="s">
        <v>26</v>
      </c>
      <c r="G314" s="2" t="s">
        <v>10</v>
      </c>
      <c r="H314" t="s">
        <v>11</v>
      </c>
      <c r="I314">
        <v>112</v>
      </c>
      <c r="J314">
        <v>32386.459999999995</v>
      </c>
      <c r="K314" s="29">
        <f>VLOOKUP(Table1[[#This Row],[SEG KEY]],'29Dec24_TY  '!$A$1:$M$786,11,FALSE)</f>
        <v>370608</v>
      </c>
      <c r="L314" s="29">
        <f>VLOOKUP(Table1[[#This Row],[SEG KEY LY]],'29Dec24_LY'!$A$1:$M$784,11,FALSE)</f>
        <v>165450</v>
      </c>
      <c r="M314" s="55">
        <f>VLOOKUP(Table1[[#This Row],[SEG KEY]],'29Dec24_TY  '!$A$1:$M$786,12,FALSE)</f>
        <v>8.7387374260674333E-2</v>
      </c>
      <c r="N314" s="55">
        <f>VLOOKUP(Table1[[#This Row],[SEG KEY LY]],'29Dec24_LY'!$A$1:$M$784,12,FALSE)</f>
        <v>8.717600483529768E-2</v>
      </c>
      <c r="O314" s="29">
        <f>IFERROR(VLOOKUP(Table1[[#This Row],[SEG KEY LY]],'LY AVG FARE ACT'!$A$1:$G$5000,5,FALSE),0)</f>
        <v>4453</v>
      </c>
      <c r="P314" s="29">
        <f>IFERROR(VLOOKUP(Table1[[#This Row],[SEG KEY LY]],'LY AVG FARE ACT'!$A$1:$F$5000,6,FALSE),0)</f>
        <v>1040938.4812300468</v>
      </c>
      <c r="Q314" s="29">
        <f>IFERROR(VLOOKUP(Table1[[#This Row],[SEG KEY LY]],'LY AVG FARE ACT'!$A$1:$G$5000,7,FALSE),0)</f>
        <v>233.76116802830606</v>
      </c>
      <c r="R314" s="47">
        <f>VLOOKUP(Table1[[#This Row],[SEG KEY]],'29Dec24_TY  '!$A$1:$M$786,13,FALSE)</f>
        <v>289.16482142857137</v>
      </c>
      <c r="S314" s="47">
        <f>VLOOKUP(Table1[[#This Row],[SEG KEY LY]],'29Dec24_LY'!$A$1:$M$784,13,FALSE)</f>
        <v>288.46539999999999</v>
      </c>
      <c r="T314" s="29">
        <f>VLOOKUP(Table1[[#This Row],[SEG KEY]],'22Dec24_TY '!$A$1:$M$786,13,FALSE)</f>
        <v>299.82979591836727</v>
      </c>
      <c r="U314" s="29">
        <f>VLOOKUP(Table1[[#This Row],[SEG KEY LY]],'22Dec24_LY '!$A$2:$M$784,13,FALSE)</f>
        <v>293.54956521739138</v>
      </c>
      <c r="V314" s="29">
        <f>VLOOKUP(Table1[[#This Row],[SEG KEY]],'15Dec24_TY'!$A$1:$M$786,13,FALSE)</f>
        <v>314.86176470588225</v>
      </c>
      <c r="W314" s="29">
        <f>VLOOKUP(Table1[[#This Row],[SEG KEY LY]],'15Dec24_LY'!$A$1:$M$784,13,FALSE)</f>
        <v>301.31974358974361</v>
      </c>
      <c r="X314" s="29">
        <f>VLOOKUP(Table1[[#This Row],[SEG KEY]],'08Dec24_TY'!$A$1:$M$786,13,FALSE)</f>
        <v>316.10089743589742</v>
      </c>
      <c r="Y314" s="29">
        <f>VLOOKUP(Table1[[#This Row],[SEG KEY LY]],'08Dec24_LY'!$A$1:$M$784,13,FALSE)</f>
        <v>317.6061764705882</v>
      </c>
      <c r="Z314" s="29">
        <f>VLOOKUP(Table1[[#This Row],[SEG KEY]],'01Dec24_TY'!$A$1:$M$786,13,FALSE)</f>
        <v>317.29034482758618</v>
      </c>
      <c r="AA314" s="29">
        <f>VLOOKUP(Table1[[#This Row],[SEG KEY LY]],'01Dec24_LY'!$A$1:$M$784,13,FALSE)</f>
        <v>315.91744680851065</v>
      </c>
      <c r="AB314" s="29">
        <f>VLOOKUP(Table1[[#This Row],[SEG KEY]],'24Nov24_TY'!$A$1:$M$786,13,FALSE)</f>
        <v>321.07883720930226</v>
      </c>
      <c r="AC314" s="29">
        <f>VLOOKUP(Table1[[#This Row],[SEG KEY LY]],'24Nov24_LY'!$A$1:$M$784,13,FALSE)</f>
        <v>339.8365714285714</v>
      </c>
      <c r="AD314" s="29">
        <f>VLOOKUP(Table1[[#This Row],[SEG KEY]],'17Nov24_TY'!$A$1:$M$786,13,FALSE)</f>
        <v>322.32523809523803</v>
      </c>
      <c r="AE314" s="29">
        <f>VLOOKUP(Table1[[#This Row],[SEG KEY LY]],'17Nov24_LY'!$A$1:$M$784,13,FALSE)</f>
        <v>365.34870967741932</v>
      </c>
      <c r="AF314" s="29">
        <f>VLOOKUP(Table1[[#This Row],[SEG KEY]],'10Nov24_TY   '!$A$1:$M$786,13,FALSE)</f>
        <v>326.10487179487171</v>
      </c>
      <c r="AG314" s="29">
        <f>VLOOKUP(Table1[[#This Row],[SEG KEY LY]],'10Nov24_LY   '!$A$1:$M$784,13,FALSE)</f>
        <v>365.34870967741932</v>
      </c>
      <c r="AH314" s="29">
        <f>IFERROR(VLOOKUP(Table1[[#This Row],[SEG KEY]],'03Nov24_TY   '!A376:M1161,13,FALSE),0)</f>
        <v>0</v>
      </c>
      <c r="AI314" s="29">
        <f>IFERROR(VLOOKUP(Table1[[#This Row],[SEG KEY LY]],'03Nov24_LY    '!$A$1:$M$784,13,FALSE),0)</f>
        <v>0</v>
      </c>
      <c r="AJ314" s="47">
        <f>VLOOKUP(Table1[[#This Row],[SEG KEY]],'29Dec24_TY  '!$A$1:$M$786,7,FALSE)</f>
        <v>112</v>
      </c>
      <c r="AK314" s="47">
        <f>VLOOKUP(Table1[[#This Row],[SEG KEY LY]],'29Dec24_LY'!$A$1:$M$784,7,FALSE)</f>
        <v>50</v>
      </c>
      <c r="AL314" s="29">
        <f>VLOOKUP(Table1[[#This Row],[SEG KEY]],'22Dec24_TY '!$A$1:$M$786,7,FALSE)</f>
        <v>98</v>
      </c>
      <c r="AM314" s="29">
        <f>VLOOKUP(Table1[[#This Row],[SEG KEY LY]],'22Dec24_LY '!$A$1:$M$486,7,FALSE)</f>
        <v>46</v>
      </c>
      <c r="AN314" s="29">
        <f>VLOOKUP(Table1[[#This Row],[SEG KEY]],'15Dec24_TY'!$A$1:$M$786,7,FALSE)</f>
        <v>85</v>
      </c>
      <c r="AO314" s="29">
        <f>VLOOKUP(Table1[[#This Row],[SEG KEY LY]],'15Dec24_LY'!$A$1:$M$784,7,FALSE)</f>
        <v>39</v>
      </c>
      <c r="AP314" s="29">
        <f>VLOOKUP(Table1[[#This Row],[SEG KEY]],'08Dec24_TY'!$A$1:$M$786,7,FALSE)</f>
        <v>78</v>
      </c>
      <c r="AQ314" s="29">
        <f>VLOOKUP(Table1[[#This Row],[SEG KEY LY]],'08Dec24_LY'!$A$1:$M$784,7,FALSE)</f>
        <v>34</v>
      </c>
      <c r="AR314" s="29">
        <f>VLOOKUP(Table1[[#This Row],[SEG KEY]],'01Dec24_TY'!$A$1:$M$786,7,FALSE)</f>
        <v>58</v>
      </c>
      <c r="AS314" s="29">
        <f>VLOOKUP(Table1[[#This Row],[SEG KEY LY]],'01Dec24_LY'!$A$1:$M$784,7,FALSE)</f>
        <v>47</v>
      </c>
      <c r="AT314" s="29">
        <f>VLOOKUP(Table1[[#This Row],[SEG KEY]],'24Nov24_TY'!$A$1:$M$786,7,FALSE)</f>
        <v>43</v>
      </c>
      <c r="AU314" s="29">
        <f>VLOOKUP(Table1[[#This Row],[SEG KEY LY]],'24Nov24_LY'!$A$1:$M$784,7,FALSE)</f>
        <v>35</v>
      </c>
      <c r="AV314" s="29">
        <f>VLOOKUP(Table1[[#This Row],[SEG KEY]],'17Nov24_TY'!$A$1:$M$786,7,FALSE)</f>
        <v>42</v>
      </c>
      <c r="AW314" s="29">
        <f>VLOOKUP(Table1[[#This Row],[SEG KEY LY]],'17Nov24_LY'!$A$1:$M$784,7,FALSE)</f>
        <v>31</v>
      </c>
      <c r="AX314" s="29">
        <f>VLOOKUP(Table1[[#This Row],[SEG KEY]],'10Nov24_TY   '!$A$1:$K$786,7,FALSE)</f>
        <v>39</v>
      </c>
      <c r="AY314" s="29">
        <f>VLOOKUP(Table1[[#This Row],[SEG KEY LY]],'10Nov24_LY   '!$A$1:$J$784,7,FALSE)</f>
        <v>31</v>
      </c>
      <c r="AZ314" s="29">
        <f>IFERROR(VLOOKUP(Table1[[#This Row],[SEG KEY]],'03Nov24_TY   '!$A$1:$J$786,7,FALSE),0)</f>
        <v>0</v>
      </c>
      <c r="BA314" s="29">
        <f>IFERROR(VLOOKUP(Table1[[#This Row],[SEG KEY LY]],'03Nov24_LY    '!$A$1:$J$784,7,FALSE),0)</f>
        <v>0</v>
      </c>
    </row>
    <row r="315" spans="1:53" x14ac:dyDescent="0.25">
      <c r="A315" s="53" t="str">
        <f>Table1[[#This Row],[FROM_CITY]]&amp;Table1[[#This Row],[TO_CITY]]&amp;Table1[[#This Row],[Month]]</f>
        <v>FRACMBApr-2025</v>
      </c>
      <c r="B315" s="56" t="str">
        <f>Table1[[#This Row],[FROM_CITY]]&amp;Table1[[#This Row],[TO_CITY]]&amp;Table1[[#This Row],[MonthM_LY]]</f>
        <v>FRACMBApr-2024</v>
      </c>
      <c r="C315" s="42" t="s">
        <v>204</v>
      </c>
      <c r="D315" s="2">
        <v>2025</v>
      </c>
      <c r="E315" s="2" t="s">
        <v>203</v>
      </c>
      <c r="F315" t="s">
        <v>27</v>
      </c>
      <c r="G315" s="2" t="s">
        <v>10</v>
      </c>
      <c r="H315" t="s">
        <v>19</v>
      </c>
      <c r="I315">
        <v>385</v>
      </c>
      <c r="J315">
        <v>210611.82000000004</v>
      </c>
      <c r="K315" s="29">
        <f>VLOOKUP(Table1[[#This Row],[SEG KEY]],'29Dec24_TY  '!$A$1:$M$786,11,FALSE)</f>
        <v>3115805</v>
      </c>
      <c r="L315" s="29">
        <f>VLOOKUP(Table1[[#This Row],[SEG KEY LY]],'29Dec24_LY'!$A$1:$M$784,11,FALSE)</f>
        <v>2177017</v>
      </c>
      <c r="M315" s="55">
        <f>VLOOKUP(Table1[[#This Row],[SEG KEY]],'29Dec24_TY  '!$A$1:$M$786,12,FALSE)</f>
        <v>6.759467296573439E-2</v>
      </c>
      <c r="N315" s="55">
        <f>VLOOKUP(Table1[[#This Row],[SEG KEY LY]],'29Dec24_LY'!$A$1:$M$784,12,FALSE)</f>
        <v>5.4425721066946209E-2</v>
      </c>
      <c r="O315" s="29">
        <f>IFERROR(VLOOKUP(Table1[[#This Row],[SEG KEY LY]],'LY AVG FARE ACT'!$A$1:$G$5000,5,FALSE),0)</f>
        <v>1495</v>
      </c>
      <c r="P315" s="29">
        <f>IFERROR(VLOOKUP(Table1[[#This Row],[SEG KEY LY]],'LY AVG FARE ACT'!$A$1:$F$5000,6,FALSE),0)</f>
        <v>661481.67494266073</v>
      </c>
      <c r="Q315" s="29">
        <f>IFERROR(VLOOKUP(Table1[[#This Row],[SEG KEY LY]],'LY AVG FARE ACT'!$A$1:$G$5000,7,FALSE),0)</f>
        <v>442.46265882452224</v>
      </c>
      <c r="R315" s="47">
        <f>VLOOKUP(Table1[[#This Row],[SEG KEY]],'29Dec24_TY  '!$A$1:$M$786,13,FALSE)</f>
        <v>547.04368831168836</v>
      </c>
      <c r="S315" s="47">
        <f>VLOOKUP(Table1[[#This Row],[SEG KEY LY]],'29Dec24_LY'!$A$1:$M$784,13,FALSE)</f>
        <v>440.46736059479565</v>
      </c>
      <c r="T315" s="29">
        <f>VLOOKUP(Table1[[#This Row],[SEG KEY]],'22Dec24_TY '!$A$1:$M$786,13,FALSE)</f>
        <v>545.77062678062691</v>
      </c>
      <c r="U315" s="29">
        <f>VLOOKUP(Table1[[#This Row],[SEG KEY LY]],'22Dec24_LY '!$A$2:$M$784,13,FALSE)</f>
        <v>440.22302521008407</v>
      </c>
      <c r="V315" s="29">
        <f>VLOOKUP(Table1[[#This Row],[SEG KEY]],'15Dec24_TY'!$A$1:$M$786,13,FALSE)</f>
        <v>548.74633027522941</v>
      </c>
      <c r="W315" s="29">
        <f>VLOOKUP(Table1[[#This Row],[SEG KEY LY]],'15Dec24_LY'!$A$1:$M$784,13,FALSE)</f>
        <v>435.48322727272745</v>
      </c>
      <c r="X315" s="29">
        <f>VLOOKUP(Table1[[#This Row],[SEG KEY]],'08Dec24_TY'!$A$1:$M$786,13,FALSE)</f>
        <v>551.37285714285713</v>
      </c>
      <c r="Y315" s="29">
        <f>VLOOKUP(Table1[[#This Row],[SEG KEY LY]],'08Dec24_LY'!$A$1:$M$784,13,FALSE)</f>
        <v>439.51763285024174</v>
      </c>
      <c r="Z315" s="29">
        <f>VLOOKUP(Table1[[#This Row],[SEG KEY]],'01Dec24_TY'!$A$1:$M$786,13,FALSE)</f>
        <v>555.1504000000001</v>
      </c>
      <c r="AA315" s="29">
        <f>VLOOKUP(Table1[[#This Row],[SEG KEY LY]],'01Dec24_LY'!$A$1:$M$784,13,FALSE)</f>
        <v>441.65682539682547</v>
      </c>
      <c r="AB315" s="29">
        <f>VLOOKUP(Table1[[#This Row],[SEG KEY]],'24Nov24_TY'!$A$1:$M$786,13,FALSE)</f>
        <v>537.28011363636381</v>
      </c>
      <c r="AC315" s="29">
        <f>VLOOKUP(Table1[[#This Row],[SEG KEY LY]],'24Nov24_LY'!$A$1:$M$784,13,FALSE)</f>
        <v>444.31767741935488</v>
      </c>
      <c r="AD315" s="29">
        <f>VLOOKUP(Table1[[#This Row],[SEG KEY]],'17Nov24_TY'!$A$1:$M$786,13,FALSE)</f>
        <v>545.09765182186231</v>
      </c>
      <c r="AE315" s="29">
        <f>VLOOKUP(Table1[[#This Row],[SEG KEY LY]],'17Nov24_LY'!$A$1:$M$784,13,FALSE)</f>
        <v>446.99284671532831</v>
      </c>
      <c r="AF315" s="29">
        <f>VLOOKUP(Table1[[#This Row],[SEG KEY]],'10Nov24_TY   '!$A$1:$M$786,13,FALSE)</f>
        <v>552.49952586206905</v>
      </c>
      <c r="AG315" s="29">
        <f>VLOOKUP(Table1[[#This Row],[SEG KEY LY]],'10Nov24_LY   '!$A$1:$M$784,13,FALSE)</f>
        <v>470.50411214953266</v>
      </c>
      <c r="AH315" s="29">
        <f>IFERROR(VLOOKUP(Table1[[#This Row],[SEG KEY]],'03Nov24_TY   '!A377:M1162,13,FALSE),0)</f>
        <v>0</v>
      </c>
      <c r="AI315" s="29">
        <f>IFERROR(VLOOKUP(Table1[[#This Row],[SEG KEY LY]],'03Nov24_LY    '!$A$1:$M$784,13,FALSE),0)</f>
        <v>0</v>
      </c>
      <c r="AJ315" s="47">
        <f>VLOOKUP(Table1[[#This Row],[SEG KEY]],'29Dec24_TY  '!$A$1:$M$786,7,FALSE)</f>
        <v>385</v>
      </c>
      <c r="AK315" s="47">
        <f>VLOOKUP(Table1[[#This Row],[SEG KEY LY]],'29Dec24_LY'!$A$1:$M$784,7,FALSE)</f>
        <v>269</v>
      </c>
      <c r="AL315" s="29">
        <f>VLOOKUP(Table1[[#This Row],[SEG KEY]],'22Dec24_TY '!$A$1:$M$786,7,FALSE)</f>
        <v>351</v>
      </c>
      <c r="AM315" s="29">
        <f>VLOOKUP(Table1[[#This Row],[SEG KEY LY]],'22Dec24_LY '!$A$1:$M$486,7,FALSE)</f>
        <v>238</v>
      </c>
      <c r="AN315" s="29">
        <f>VLOOKUP(Table1[[#This Row],[SEG KEY]],'15Dec24_TY'!$A$1:$M$786,7,FALSE)</f>
        <v>327</v>
      </c>
      <c r="AO315" s="29">
        <f>VLOOKUP(Table1[[#This Row],[SEG KEY LY]],'15Dec24_LY'!$A$1:$M$784,7,FALSE)</f>
        <v>220</v>
      </c>
      <c r="AP315" s="29">
        <f>VLOOKUP(Table1[[#This Row],[SEG KEY]],'08Dec24_TY'!$A$1:$M$786,7,FALSE)</f>
        <v>308</v>
      </c>
      <c r="AQ315" s="29">
        <f>VLOOKUP(Table1[[#This Row],[SEG KEY LY]],'08Dec24_LY'!$A$1:$M$784,7,FALSE)</f>
        <v>207</v>
      </c>
      <c r="AR315" s="29">
        <f>VLOOKUP(Table1[[#This Row],[SEG KEY]],'01Dec24_TY'!$A$1:$M$786,7,FALSE)</f>
        <v>300</v>
      </c>
      <c r="AS315" s="29">
        <f>VLOOKUP(Table1[[#This Row],[SEG KEY LY]],'01Dec24_LY'!$A$1:$M$784,7,FALSE)</f>
        <v>189</v>
      </c>
      <c r="AT315" s="29">
        <f>VLOOKUP(Table1[[#This Row],[SEG KEY]],'24Nov24_TY'!$A$1:$M$786,7,FALSE)</f>
        <v>264</v>
      </c>
      <c r="AU315" s="29">
        <f>VLOOKUP(Table1[[#This Row],[SEG KEY LY]],'24Nov24_LY'!$A$1:$M$784,7,FALSE)</f>
        <v>155</v>
      </c>
      <c r="AV315" s="29">
        <f>VLOOKUP(Table1[[#This Row],[SEG KEY]],'17Nov24_TY'!$A$1:$M$786,7,FALSE)</f>
        <v>247</v>
      </c>
      <c r="AW315" s="29">
        <f>VLOOKUP(Table1[[#This Row],[SEG KEY LY]],'17Nov24_LY'!$A$1:$M$784,7,FALSE)</f>
        <v>137</v>
      </c>
      <c r="AX315" s="29">
        <f>VLOOKUP(Table1[[#This Row],[SEG KEY]],'10Nov24_TY   '!$A$1:$K$786,7,FALSE)</f>
        <v>232</v>
      </c>
      <c r="AY315" s="29">
        <f>VLOOKUP(Table1[[#This Row],[SEG KEY LY]],'10Nov24_LY   '!$A$1:$J$784,7,FALSE)</f>
        <v>107</v>
      </c>
      <c r="AZ315" s="29">
        <f>IFERROR(VLOOKUP(Table1[[#This Row],[SEG KEY]],'03Nov24_TY   '!$A$1:$J$786,7,FALSE),0)</f>
        <v>0</v>
      </c>
      <c r="BA315" s="29">
        <f>IFERROR(VLOOKUP(Table1[[#This Row],[SEG KEY LY]],'03Nov24_LY    '!$A$1:$J$784,7,FALSE),0)</f>
        <v>0</v>
      </c>
    </row>
    <row r="316" spans="1:53" x14ac:dyDescent="0.25">
      <c r="A316" s="53" t="str">
        <f>Table1[[#This Row],[FROM_CITY]]&amp;Table1[[#This Row],[TO_CITY]]&amp;Table1[[#This Row],[Month]]</f>
        <v>GANCMBApr-2025</v>
      </c>
      <c r="B316" s="56" t="str">
        <f>Table1[[#This Row],[FROM_CITY]]&amp;Table1[[#This Row],[TO_CITY]]&amp;Table1[[#This Row],[MonthM_LY]]</f>
        <v>GANCMBApr-2024</v>
      </c>
      <c r="C316" s="42" t="s">
        <v>204</v>
      </c>
      <c r="D316" s="2">
        <v>2025</v>
      </c>
      <c r="E316" s="2" t="s">
        <v>203</v>
      </c>
      <c r="F316" t="s">
        <v>28</v>
      </c>
      <c r="G316" s="2" t="s">
        <v>10</v>
      </c>
      <c r="H316" t="s">
        <v>15</v>
      </c>
      <c r="I316">
        <v>51</v>
      </c>
      <c r="J316">
        <v>5707.1100000000015</v>
      </c>
      <c r="K316" s="29">
        <f>VLOOKUP(Table1[[#This Row],[SEG KEY]],'29Dec24_TY  '!$A$1:$M$786,11,FALSE)</f>
        <v>58497</v>
      </c>
      <c r="L316" s="29">
        <f>VLOOKUP(Table1[[#This Row],[SEG KEY LY]],'29Dec24_LY'!$A$1:$M$784,11,FALSE)</f>
        <v>19499</v>
      </c>
      <c r="M316" s="55">
        <f>VLOOKUP(Table1[[#This Row],[SEG KEY]],'29Dec24_TY  '!$A$1:$M$786,12,FALSE)</f>
        <v>9.7562439099441026E-2</v>
      </c>
      <c r="N316" s="55">
        <f>VLOOKUP(Table1[[#This Row],[SEG KEY LY]],'29Dec24_LY'!$A$1:$M$784,12,FALSE)</f>
        <v>8.0260013334017138E-2</v>
      </c>
      <c r="O316" s="29">
        <f>IFERROR(VLOOKUP(Table1[[#This Row],[SEG KEY LY]],'LY AVG FARE ACT'!$A$1:$G$5000,5,FALSE),0)</f>
        <v>764</v>
      </c>
      <c r="P316" s="29">
        <f>IFERROR(VLOOKUP(Table1[[#This Row],[SEG KEY LY]],'LY AVG FARE ACT'!$A$1:$F$5000,6,FALSE),0)</f>
        <v>107601.16057106298</v>
      </c>
      <c r="Q316" s="29">
        <f>IFERROR(VLOOKUP(Table1[[#This Row],[SEG KEY LY]],'LY AVG FARE ACT'!$A$1:$G$5000,7,FALSE),0)</f>
        <v>140.8392154071505</v>
      </c>
      <c r="R316" s="47">
        <f>VLOOKUP(Table1[[#This Row],[SEG KEY]],'29Dec24_TY  '!$A$1:$M$786,13,FALSE)</f>
        <v>111.90411764705885</v>
      </c>
      <c r="S316" s="47">
        <f>VLOOKUP(Table1[[#This Row],[SEG KEY LY]],'29Dec24_LY'!$A$1:$M$784,13,FALSE)</f>
        <v>92.058235294117665</v>
      </c>
      <c r="T316" s="29">
        <f>VLOOKUP(Table1[[#This Row],[SEG KEY]],'22Dec24_TY '!$A$1:$M$786,13,FALSE)</f>
        <v>112.35355555555556</v>
      </c>
      <c r="U316" s="29">
        <f>VLOOKUP(Table1[[#This Row],[SEG KEY LY]],'22Dec24_LY '!$A$2:$M$784,13,FALSE)</f>
        <v>92.058235294117665</v>
      </c>
      <c r="V316" s="29">
        <f>VLOOKUP(Table1[[#This Row],[SEG KEY]],'15Dec24_TY'!$A$1:$M$786,13,FALSE)</f>
        <v>109.70560975609757</v>
      </c>
      <c r="W316" s="29">
        <f>VLOOKUP(Table1[[#This Row],[SEG KEY LY]],'15Dec24_LY'!$A$1:$M$784,13,FALSE)</f>
        <v>90.140625</v>
      </c>
      <c r="X316" s="29">
        <f>VLOOKUP(Table1[[#This Row],[SEG KEY]],'08Dec24_TY'!$A$1:$M$786,13,FALSE)</f>
        <v>105.71823529411763</v>
      </c>
      <c r="Y316" s="29">
        <f>VLOOKUP(Table1[[#This Row],[SEG KEY LY]],'08Dec24_LY'!$A$1:$M$784,13,FALSE)</f>
        <v>90.140625</v>
      </c>
      <c r="Z316" s="29">
        <f>VLOOKUP(Table1[[#This Row],[SEG KEY]],'01Dec24_TY'!$A$1:$M$786,13,FALSE)</f>
        <v>92.466250000000002</v>
      </c>
      <c r="AA316" s="29">
        <f>VLOOKUP(Table1[[#This Row],[SEG KEY LY]],'01Dec24_LY'!$A$1:$M$784,13,FALSE)</f>
        <v>83.099000000000004</v>
      </c>
      <c r="AB316" s="29">
        <f>VLOOKUP(Table1[[#This Row],[SEG KEY]],'24Nov24_TY'!$A$1:$M$786,13,FALSE)</f>
        <v>94.25545454545454</v>
      </c>
      <c r="AC316" s="29">
        <f>VLOOKUP(Table1[[#This Row],[SEG KEY LY]],'24Nov24_LY'!$A$1:$M$784,13,FALSE)</f>
        <v>116.10249999999999</v>
      </c>
      <c r="AD316" s="29">
        <f>VLOOKUP(Table1[[#This Row],[SEG KEY]],'17Nov24_TY'!$A$1:$M$786,13,FALSE)</f>
        <v>94.25545454545454</v>
      </c>
      <c r="AE316" s="29">
        <f>VLOOKUP(Table1[[#This Row],[SEG KEY LY]],'17Nov24_LY'!$A$1:$M$784,13,FALSE)</f>
        <v>116.10249999999999</v>
      </c>
      <c r="AF316" s="29">
        <f>VLOOKUP(Table1[[#This Row],[SEG KEY]],'10Nov24_TY   '!$A$1:$M$786,13,FALSE)</f>
        <v>94.25545454545454</v>
      </c>
      <c r="AG316" s="29">
        <f>VLOOKUP(Table1[[#This Row],[SEG KEY LY]],'10Nov24_LY   '!$A$1:$M$784,13,FALSE)</f>
        <v>116.10249999999999</v>
      </c>
      <c r="AH316" s="29">
        <f>IFERROR(VLOOKUP(Table1[[#This Row],[SEG KEY]],'03Nov24_TY   '!A378:M1163,13,FALSE),0)</f>
        <v>0</v>
      </c>
      <c r="AI316" s="29">
        <f>IFERROR(VLOOKUP(Table1[[#This Row],[SEG KEY LY]],'03Nov24_LY    '!$A$1:$M$784,13,FALSE),0)</f>
        <v>0</v>
      </c>
      <c r="AJ316" s="47">
        <f>VLOOKUP(Table1[[#This Row],[SEG KEY]],'29Dec24_TY  '!$A$1:$M$786,7,FALSE)</f>
        <v>51</v>
      </c>
      <c r="AK316" s="47">
        <f>VLOOKUP(Table1[[#This Row],[SEG KEY LY]],'29Dec24_LY'!$A$1:$M$784,7,FALSE)</f>
        <v>17</v>
      </c>
      <c r="AL316" s="29">
        <f>VLOOKUP(Table1[[#This Row],[SEG KEY]],'22Dec24_TY '!$A$1:$M$786,7,FALSE)</f>
        <v>45</v>
      </c>
      <c r="AM316" s="29">
        <f>VLOOKUP(Table1[[#This Row],[SEG KEY LY]],'22Dec24_LY '!$A$1:$M$486,7,FALSE)</f>
        <v>17</v>
      </c>
      <c r="AN316" s="29">
        <f>VLOOKUP(Table1[[#This Row],[SEG KEY]],'15Dec24_TY'!$A$1:$M$786,7,FALSE)</f>
        <v>41</v>
      </c>
      <c r="AO316" s="29">
        <f>VLOOKUP(Table1[[#This Row],[SEG KEY LY]],'15Dec24_LY'!$A$1:$M$784,7,FALSE)</f>
        <v>16</v>
      </c>
      <c r="AP316" s="29">
        <f>VLOOKUP(Table1[[#This Row],[SEG KEY]],'08Dec24_TY'!$A$1:$M$786,7,FALSE)</f>
        <v>34</v>
      </c>
      <c r="AQ316" s="29">
        <f>VLOOKUP(Table1[[#This Row],[SEG KEY LY]],'08Dec24_LY'!$A$1:$M$784,7,FALSE)</f>
        <v>16</v>
      </c>
      <c r="AR316" s="29">
        <f>VLOOKUP(Table1[[#This Row],[SEG KEY]],'01Dec24_TY'!$A$1:$M$786,7,FALSE)</f>
        <v>24</v>
      </c>
      <c r="AS316" s="29">
        <f>VLOOKUP(Table1[[#This Row],[SEG KEY LY]],'01Dec24_LY'!$A$1:$M$784,7,FALSE)</f>
        <v>10</v>
      </c>
      <c r="AT316" s="29">
        <f>VLOOKUP(Table1[[#This Row],[SEG KEY]],'24Nov24_TY'!$A$1:$M$786,7,FALSE)</f>
        <v>22</v>
      </c>
      <c r="AU316" s="29">
        <f>VLOOKUP(Table1[[#This Row],[SEG KEY LY]],'24Nov24_LY'!$A$1:$M$784,7,FALSE)</f>
        <v>4</v>
      </c>
      <c r="AV316" s="29">
        <f>VLOOKUP(Table1[[#This Row],[SEG KEY]],'17Nov24_TY'!$A$1:$M$786,7,FALSE)</f>
        <v>22</v>
      </c>
      <c r="AW316" s="29">
        <f>VLOOKUP(Table1[[#This Row],[SEG KEY LY]],'17Nov24_LY'!$A$1:$M$784,7,FALSE)</f>
        <v>4</v>
      </c>
      <c r="AX316" s="29">
        <f>VLOOKUP(Table1[[#This Row],[SEG KEY]],'10Nov24_TY   '!$A$1:$K$786,7,FALSE)</f>
        <v>22</v>
      </c>
      <c r="AY316" s="29">
        <f>VLOOKUP(Table1[[#This Row],[SEG KEY LY]],'10Nov24_LY   '!$A$1:$J$784,7,FALSE)</f>
        <v>4</v>
      </c>
      <c r="AZ316" s="29">
        <f>IFERROR(VLOOKUP(Table1[[#This Row],[SEG KEY]],'03Nov24_TY   '!$A$1:$J$786,7,FALSE),0)</f>
        <v>0</v>
      </c>
      <c r="BA316" s="29">
        <f>IFERROR(VLOOKUP(Table1[[#This Row],[SEG KEY LY]],'03Nov24_LY    '!$A$1:$J$784,7,FALSE),0)</f>
        <v>0</v>
      </c>
    </row>
    <row r="317" spans="1:53" x14ac:dyDescent="0.25">
      <c r="A317" s="53" t="str">
        <f>Table1[[#This Row],[FROM_CITY]]&amp;Table1[[#This Row],[TO_CITY]]&amp;Table1[[#This Row],[Month]]</f>
        <v>HYDCMBApr-2025</v>
      </c>
      <c r="B317" s="56" t="str">
        <f>Table1[[#This Row],[FROM_CITY]]&amp;Table1[[#This Row],[TO_CITY]]&amp;Table1[[#This Row],[MonthM_LY]]</f>
        <v>HYDCMBApr-2024</v>
      </c>
      <c r="C317" s="42" t="s">
        <v>204</v>
      </c>
      <c r="D317" s="2">
        <v>2025</v>
      </c>
      <c r="E317" s="2" t="s">
        <v>203</v>
      </c>
      <c r="F317" t="s">
        <v>29</v>
      </c>
      <c r="G317" s="2" t="s">
        <v>10</v>
      </c>
      <c r="H317" t="s">
        <v>15</v>
      </c>
      <c r="I317">
        <v>86</v>
      </c>
      <c r="J317">
        <v>4199.3100000000004</v>
      </c>
      <c r="K317" s="29">
        <f>VLOOKUP(Table1[[#This Row],[SEG KEY]],'29Dec24_TY  '!$A$1:$M$786,11,FALSE)</f>
        <v>100792</v>
      </c>
      <c r="L317" s="29">
        <f>VLOOKUP(Table1[[#This Row],[SEG KEY LY]],'29Dec24_LY'!$A$1:$M$784,11,FALSE)</f>
        <v>28128</v>
      </c>
      <c r="M317" s="55">
        <f>VLOOKUP(Table1[[#This Row],[SEG KEY]],'29Dec24_TY  '!$A$1:$M$786,12,FALSE)</f>
        <v>4.1663128026033815E-2</v>
      </c>
      <c r="N317" s="55">
        <f>VLOOKUP(Table1[[#This Row],[SEG KEY LY]],'29Dec24_LY'!$A$1:$M$784,12,FALSE)</f>
        <v>6.3725469283276451E-2</v>
      </c>
      <c r="O317" s="29">
        <f>IFERROR(VLOOKUP(Table1[[#This Row],[SEG KEY LY]],'LY AVG FARE ACT'!$A$1:$G$5000,5,FALSE),0)</f>
        <v>1178</v>
      </c>
      <c r="P317" s="29">
        <f>IFERROR(VLOOKUP(Table1[[#This Row],[SEG KEY LY]],'LY AVG FARE ACT'!$A$1:$F$5000,6,FALSE),0)</f>
        <v>111287.09692336063</v>
      </c>
      <c r="Q317" s="29">
        <f>IFERROR(VLOOKUP(Table1[[#This Row],[SEG KEY LY]],'LY AVG FARE ACT'!$A$1:$G$5000,7,FALSE),0)</f>
        <v>94.471219799117677</v>
      </c>
      <c r="R317" s="47">
        <f>VLOOKUP(Table1[[#This Row],[SEG KEY]],'29Dec24_TY  '!$A$1:$M$786,13,FALSE)</f>
        <v>48.82918604651163</v>
      </c>
      <c r="S317" s="47">
        <f>VLOOKUP(Table1[[#This Row],[SEG KEY LY]],'29Dec24_LY'!$A$1:$M$784,13,FALSE)</f>
        <v>74.686250000000001</v>
      </c>
      <c r="T317" s="29">
        <f>VLOOKUP(Table1[[#This Row],[SEG KEY]],'22Dec24_TY '!$A$1:$M$786,13,FALSE)</f>
        <v>49.054533333333332</v>
      </c>
      <c r="U317" s="29">
        <f>VLOOKUP(Table1[[#This Row],[SEG KEY LY]],'22Dec24_LY '!$A$2:$M$784,13,FALSE)</f>
        <v>74.686250000000001</v>
      </c>
      <c r="V317" s="29">
        <f>VLOOKUP(Table1[[#This Row],[SEG KEY]],'15Dec24_TY'!$A$1:$M$786,13,FALSE)</f>
        <v>49.993428571428581</v>
      </c>
      <c r="W317" s="29">
        <f>VLOOKUP(Table1[[#This Row],[SEG KEY LY]],'15Dec24_LY'!$A$1:$M$784,13,FALSE)</f>
        <v>74.686250000000001</v>
      </c>
      <c r="X317" s="29">
        <f>VLOOKUP(Table1[[#This Row],[SEG KEY]],'08Dec24_TY'!$A$1:$M$786,13,FALSE)</f>
        <v>57.156326530612255</v>
      </c>
      <c r="Y317" s="29">
        <f>VLOOKUP(Table1[[#This Row],[SEG KEY LY]],'08Dec24_LY'!$A$1:$M$784,13,FALSE)</f>
        <v>72.944545454545462</v>
      </c>
      <c r="Z317" s="29">
        <f>VLOOKUP(Table1[[#This Row],[SEG KEY]],'01Dec24_TY'!$A$1:$M$786,13,FALSE)</f>
        <v>56.47739130434784</v>
      </c>
      <c r="AA317" s="29">
        <f>VLOOKUP(Table1[[#This Row],[SEG KEY LY]],'01Dec24_LY'!$A$1:$M$784,13,FALSE)</f>
        <v>102.61333333333334</v>
      </c>
      <c r="AB317" s="29">
        <f>VLOOKUP(Table1[[#This Row],[SEG KEY]],'24Nov24_TY'!$A$1:$M$786,13,FALSE)</f>
        <v>56.874999999999986</v>
      </c>
      <c r="AC317" s="29">
        <f>VLOOKUP(Table1[[#This Row],[SEG KEY LY]],'24Nov24_LY'!$A$1:$M$784,13,FALSE)</f>
        <v>102.61333333333334</v>
      </c>
      <c r="AD317" s="29">
        <f>VLOOKUP(Table1[[#This Row],[SEG KEY]],'17Nov24_TY'!$A$1:$M$786,13,FALSE)</f>
        <v>61.878064516129022</v>
      </c>
      <c r="AE317" s="29">
        <f>VLOOKUP(Table1[[#This Row],[SEG KEY LY]],'17Nov24_LY'!$A$1:$M$784,13,FALSE)</f>
        <v>102.61333333333334</v>
      </c>
      <c r="AF317" s="29">
        <f>VLOOKUP(Table1[[#This Row],[SEG KEY]],'10Nov24_TY   '!$A$1:$M$786,13,FALSE)</f>
        <v>63.866896551724132</v>
      </c>
      <c r="AG317" s="29">
        <f>VLOOKUP(Table1[[#This Row],[SEG KEY LY]],'10Nov24_LY   '!$A$1:$M$784,13,FALSE)</f>
        <v>97.31</v>
      </c>
      <c r="AH317" s="29">
        <f>IFERROR(VLOOKUP(Table1[[#This Row],[SEG KEY]],'03Nov24_TY   '!A379:M1164,13,FALSE),0)</f>
        <v>0</v>
      </c>
      <c r="AI317" s="29">
        <f>IFERROR(VLOOKUP(Table1[[#This Row],[SEG KEY LY]],'03Nov24_LY    '!$A$1:$M$784,13,FALSE),0)</f>
        <v>0</v>
      </c>
      <c r="AJ317" s="47">
        <f>VLOOKUP(Table1[[#This Row],[SEG KEY]],'29Dec24_TY  '!$A$1:$M$786,7,FALSE)</f>
        <v>86</v>
      </c>
      <c r="AK317" s="47">
        <f>VLOOKUP(Table1[[#This Row],[SEG KEY LY]],'29Dec24_LY'!$A$1:$M$784,7,FALSE)</f>
        <v>24</v>
      </c>
      <c r="AL317" s="29">
        <f>VLOOKUP(Table1[[#This Row],[SEG KEY]],'22Dec24_TY '!$A$1:$M$786,7,FALSE)</f>
        <v>75</v>
      </c>
      <c r="AM317" s="29">
        <f>VLOOKUP(Table1[[#This Row],[SEG KEY LY]],'22Dec24_LY '!$A$1:$M$486,7,FALSE)</f>
        <v>24</v>
      </c>
      <c r="AN317" s="29">
        <f>VLOOKUP(Table1[[#This Row],[SEG KEY]],'15Dec24_TY'!$A$1:$M$786,7,FALSE)</f>
        <v>70</v>
      </c>
      <c r="AO317" s="29">
        <f>VLOOKUP(Table1[[#This Row],[SEG KEY LY]],'15Dec24_LY'!$A$1:$M$784,7,FALSE)</f>
        <v>24</v>
      </c>
      <c r="AP317" s="29">
        <f>VLOOKUP(Table1[[#This Row],[SEG KEY]],'08Dec24_TY'!$A$1:$M$786,7,FALSE)</f>
        <v>49</v>
      </c>
      <c r="AQ317" s="29">
        <f>VLOOKUP(Table1[[#This Row],[SEG KEY LY]],'08Dec24_LY'!$A$1:$M$784,7,FALSE)</f>
        <v>11</v>
      </c>
      <c r="AR317" s="29">
        <f>VLOOKUP(Table1[[#This Row],[SEG KEY]],'01Dec24_TY'!$A$1:$M$786,7,FALSE)</f>
        <v>46</v>
      </c>
      <c r="AS317" s="29">
        <f>VLOOKUP(Table1[[#This Row],[SEG KEY LY]],'01Dec24_LY'!$A$1:$M$784,7,FALSE)</f>
        <v>3</v>
      </c>
      <c r="AT317" s="29">
        <f>VLOOKUP(Table1[[#This Row],[SEG KEY]],'24Nov24_TY'!$A$1:$M$786,7,FALSE)</f>
        <v>38</v>
      </c>
      <c r="AU317" s="29">
        <f>VLOOKUP(Table1[[#This Row],[SEG KEY LY]],'24Nov24_LY'!$A$1:$M$784,7,FALSE)</f>
        <v>3</v>
      </c>
      <c r="AV317" s="29">
        <f>VLOOKUP(Table1[[#This Row],[SEG KEY]],'17Nov24_TY'!$A$1:$M$786,7,FALSE)</f>
        <v>31</v>
      </c>
      <c r="AW317" s="29">
        <f>VLOOKUP(Table1[[#This Row],[SEG KEY LY]],'17Nov24_LY'!$A$1:$M$784,7,FALSE)</f>
        <v>3</v>
      </c>
      <c r="AX317" s="29">
        <f>VLOOKUP(Table1[[#This Row],[SEG KEY]],'10Nov24_TY   '!$A$1:$K$786,7,FALSE)</f>
        <v>29</v>
      </c>
      <c r="AY317" s="29">
        <f>VLOOKUP(Table1[[#This Row],[SEG KEY LY]],'10Nov24_LY   '!$A$1:$J$784,7,FALSE)</f>
        <v>2</v>
      </c>
      <c r="AZ317" s="29">
        <f>IFERROR(VLOOKUP(Table1[[#This Row],[SEG KEY]],'03Nov24_TY   '!$A$1:$J$786,7,FALSE),0)</f>
        <v>0</v>
      </c>
      <c r="BA317" s="29">
        <f>IFERROR(VLOOKUP(Table1[[#This Row],[SEG KEY LY]],'03Nov24_LY    '!$A$1:$J$784,7,FALSE),0)</f>
        <v>0</v>
      </c>
    </row>
    <row r="318" spans="1:53" x14ac:dyDescent="0.25">
      <c r="A318" s="53" t="str">
        <f>Table1[[#This Row],[FROM_CITY]]&amp;Table1[[#This Row],[TO_CITY]]&amp;Table1[[#This Row],[Month]]</f>
        <v>ICNCMBApr-2025</v>
      </c>
      <c r="B318" s="56" t="str">
        <f>Table1[[#This Row],[FROM_CITY]]&amp;Table1[[#This Row],[TO_CITY]]&amp;Table1[[#This Row],[MonthM_LY]]</f>
        <v>ICNCMBApr-2024</v>
      </c>
      <c r="C318" s="42" t="s">
        <v>204</v>
      </c>
      <c r="D318" s="2">
        <v>2025</v>
      </c>
      <c r="E318" s="2" t="s">
        <v>203</v>
      </c>
      <c r="F318" t="s">
        <v>30</v>
      </c>
      <c r="G318" s="2" t="s">
        <v>10</v>
      </c>
      <c r="H318" t="s">
        <v>13</v>
      </c>
      <c r="I318">
        <v>73</v>
      </c>
      <c r="J318">
        <v>24664.269999999993</v>
      </c>
      <c r="K318" s="29">
        <f>VLOOKUP(Table1[[#This Row],[SEG KEY]],'29Dec24_TY  '!$A$1:$M$786,11,FALSE)</f>
        <v>420845</v>
      </c>
      <c r="L318" s="29">
        <f>VLOOKUP(Table1[[#This Row],[SEG KEY LY]],'29Dec24_LY'!$A$1:$M$784,11,FALSE)</f>
        <v>1320185</v>
      </c>
      <c r="M318" s="55">
        <f>VLOOKUP(Table1[[#This Row],[SEG KEY]],'29Dec24_TY  '!$A$1:$M$786,12,FALSE)</f>
        <v>5.8606541600826893E-2</v>
      </c>
      <c r="N318" s="55">
        <f>VLOOKUP(Table1[[#This Row],[SEG KEY LY]],'29Dec24_LY'!$A$1:$M$784,12,FALSE)</f>
        <v>4.952849789991555E-2</v>
      </c>
      <c r="O318" s="29">
        <f>IFERROR(VLOOKUP(Table1[[#This Row],[SEG KEY LY]],'LY AVG FARE ACT'!$A$1:$G$5000,5,FALSE),0)</f>
        <v>1518</v>
      </c>
      <c r="P318" s="29">
        <f>IFERROR(VLOOKUP(Table1[[#This Row],[SEG KEY LY]],'LY AVG FARE ACT'!$A$1:$F$5000,6,FALSE),0)</f>
        <v>559963.37177199207</v>
      </c>
      <c r="Q318" s="29">
        <f>IFERROR(VLOOKUP(Table1[[#This Row],[SEG KEY LY]],'LY AVG FARE ACT'!$A$1:$G$5000,7,FALSE),0)</f>
        <v>368.88232659551522</v>
      </c>
      <c r="R318" s="47">
        <f>VLOOKUP(Table1[[#This Row],[SEG KEY]],'29Dec24_TY  '!$A$1:$M$786,13,FALSE)</f>
        <v>337.86671232876705</v>
      </c>
      <c r="S318" s="47">
        <f>VLOOKUP(Table1[[#This Row],[SEG KEY LY]],'29Dec24_LY'!$A$1:$M$784,13,FALSE)</f>
        <v>285.53179039301313</v>
      </c>
      <c r="T318" s="29">
        <f>VLOOKUP(Table1[[#This Row],[SEG KEY]],'22Dec24_TY '!$A$1:$M$786,13,FALSE)</f>
        <v>340.72422535211263</v>
      </c>
      <c r="U318" s="29">
        <f>VLOOKUP(Table1[[#This Row],[SEG KEY LY]],'22Dec24_LY '!$A$2:$M$784,13,FALSE)</f>
        <v>279.06232142857147</v>
      </c>
      <c r="V318" s="29">
        <f>VLOOKUP(Table1[[#This Row],[SEG KEY]],'15Dec24_TY'!$A$1:$M$786,13,FALSE)</f>
        <v>350.32939393939392</v>
      </c>
      <c r="W318" s="29">
        <f>VLOOKUP(Table1[[#This Row],[SEG KEY LY]],'15Dec24_LY'!$A$1:$M$784,13,FALSE)</f>
        <v>272.1550241545894</v>
      </c>
      <c r="X318" s="29">
        <f>VLOOKUP(Table1[[#This Row],[SEG KEY]],'08Dec24_TY'!$A$1:$M$786,13,FALSE)</f>
        <v>343.11714285714288</v>
      </c>
      <c r="Y318" s="29">
        <f>VLOOKUP(Table1[[#This Row],[SEG KEY LY]],'08Dec24_LY'!$A$1:$M$784,13,FALSE)</f>
        <v>272.20029556650252</v>
      </c>
      <c r="Z318" s="29">
        <f>VLOOKUP(Table1[[#This Row],[SEG KEY]],'01Dec24_TY'!$A$1:$M$786,13,FALSE)</f>
        <v>357.72326530612241</v>
      </c>
      <c r="AA318" s="29">
        <f>VLOOKUP(Table1[[#This Row],[SEG KEY LY]],'01Dec24_LY'!$A$1:$M$784,13,FALSE)</f>
        <v>273.29915343915343</v>
      </c>
      <c r="AB318" s="29">
        <f>VLOOKUP(Table1[[#This Row],[SEG KEY]],'24Nov24_TY'!$A$1:$M$786,13,FALSE)</f>
        <v>376.42631578947368</v>
      </c>
      <c r="AC318" s="29">
        <f>VLOOKUP(Table1[[#This Row],[SEG KEY LY]],'24Nov24_LY'!$A$1:$M$784,13,FALSE)</f>
        <v>275.39404494382029</v>
      </c>
      <c r="AD318" s="29">
        <f>VLOOKUP(Table1[[#This Row],[SEG KEY]],'17Nov24_TY'!$A$1:$M$786,13,FALSE)</f>
        <v>364.20235294117651</v>
      </c>
      <c r="AE318" s="29">
        <f>VLOOKUP(Table1[[#This Row],[SEG KEY LY]],'17Nov24_LY'!$A$1:$M$784,13,FALSE)</f>
        <v>272.2809815950921</v>
      </c>
      <c r="AF318" s="29">
        <f>VLOOKUP(Table1[[#This Row],[SEG KEY]],'10Nov24_TY   '!$A$1:$M$786,13,FALSE)</f>
        <v>374.73966666666666</v>
      </c>
      <c r="AG318" s="29">
        <f>VLOOKUP(Table1[[#This Row],[SEG KEY LY]],'10Nov24_LY   '!$A$1:$M$784,13,FALSE)</f>
        <v>276.61410958904111</v>
      </c>
      <c r="AH318" s="29">
        <f>IFERROR(VLOOKUP(Table1[[#This Row],[SEG KEY]],'03Nov24_TY   '!A380:M1165,13,FALSE),0)</f>
        <v>0</v>
      </c>
      <c r="AI318" s="29">
        <f>IFERROR(VLOOKUP(Table1[[#This Row],[SEG KEY LY]],'03Nov24_LY    '!$A$1:$M$784,13,FALSE),0)</f>
        <v>0</v>
      </c>
      <c r="AJ318" s="47">
        <f>VLOOKUP(Table1[[#This Row],[SEG KEY]],'29Dec24_TY  '!$A$1:$M$786,7,FALSE)</f>
        <v>73</v>
      </c>
      <c r="AK318" s="47">
        <f>VLOOKUP(Table1[[#This Row],[SEG KEY LY]],'29Dec24_LY'!$A$1:$M$784,7,FALSE)</f>
        <v>229</v>
      </c>
      <c r="AL318" s="29">
        <f>VLOOKUP(Table1[[#This Row],[SEG KEY]],'22Dec24_TY '!$A$1:$M$786,7,FALSE)</f>
        <v>71</v>
      </c>
      <c r="AM318" s="29">
        <f>VLOOKUP(Table1[[#This Row],[SEG KEY LY]],'22Dec24_LY '!$A$1:$M$486,7,FALSE)</f>
        <v>224</v>
      </c>
      <c r="AN318" s="29">
        <f>VLOOKUP(Table1[[#This Row],[SEG KEY]],'15Dec24_TY'!$A$1:$M$786,7,FALSE)</f>
        <v>66</v>
      </c>
      <c r="AO318" s="29">
        <f>VLOOKUP(Table1[[#This Row],[SEG KEY LY]],'15Dec24_LY'!$A$1:$M$784,7,FALSE)</f>
        <v>207</v>
      </c>
      <c r="AP318" s="29">
        <f>VLOOKUP(Table1[[#This Row],[SEG KEY]],'08Dec24_TY'!$A$1:$M$786,7,FALSE)</f>
        <v>56</v>
      </c>
      <c r="AQ318" s="29">
        <f>VLOOKUP(Table1[[#This Row],[SEG KEY LY]],'08Dec24_LY'!$A$1:$M$784,7,FALSE)</f>
        <v>203</v>
      </c>
      <c r="AR318" s="29">
        <f>VLOOKUP(Table1[[#This Row],[SEG KEY]],'01Dec24_TY'!$A$1:$M$786,7,FALSE)</f>
        <v>49</v>
      </c>
      <c r="AS318" s="29">
        <f>VLOOKUP(Table1[[#This Row],[SEG KEY LY]],'01Dec24_LY'!$A$1:$M$784,7,FALSE)</f>
        <v>189</v>
      </c>
      <c r="AT318" s="29">
        <f>VLOOKUP(Table1[[#This Row],[SEG KEY]],'24Nov24_TY'!$A$1:$M$786,7,FALSE)</f>
        <v>38</v>
      </c>
      <c r="AU318" s="29">
        <f>VLOOKUP(Table1[[#This Row],[SEG KEY LY]],'24Nov24_LY'!$A$1:$M$784,7,FALSE)</f>
        <v>178</v>
      </c>
      <c r="AV318" s="29">
        <f>VLOOKUP(Table1[[#This Row],[SEG KEY]],'17Nov24_TY'!$A$1:$M$786,7,FALSE)</f>
        <v>34</v>
      </c>
      <c r="AW318" s="29">
        <f>VLOOKUP(Table1[[#This Row],[SEG KEY LY]],'17Nov24_LY'!$A$1:$M$784,7,FALSE)</f>
        <v>163</v>
      </c>
      <c r="AX318" s="29">
        <f>VLOOKUP(Table1[[#This Row],[SEG KEY]],'10Nov24_TY   '!$A$1:$K$786,7,FALSE)</f>
        <v>30</v>
      </c>
      <c r="AY318" s="29">
        <f>VLOOKUP(Table1[[#This Row],[SEG KEY LY]],'10Nov24_LY   '!$A$1:$J$784,7,FALSE)</f>
        <v>146</v>
      </c>
      <c r="AZ318" s="29">
        <f>IFERROR(VLOOKUP(Table1[[#This Row],[SEG KEY]],'03Nov24_TY   '!$A$1:$J$786,7,FALSE),0)</f>
        <v>0</v>
      </c>
      <c r="BA318" s="29">
        <f>IFERROR(VLOOKUP(Table1[[#This Row],[SEG KEY LY]],'03Nov24_LY    '!$A$1:$J$784,7,FALSE),0)</f>
        <v>0</v>
      </c>
    </row>
    <row r="319" spans="1:53" x14ac:dyDescent="0.25">
      <c r="A319" s="53" t="str">
        <f>Table1[[#This Row],[FROM_CITY]]&amp;Table1[[#This Row],[TO_CITY]]&amp;Table1[[#This Row],[Month]]</f>
        <v>IXMCMBApr-2025</v>
      </c>
      <c r="B319" s="56" t="str">
        <f>Table1[[#This Row],[FROM_CITY]]&amp;Table1[[#This Row],[TO_CITY]]&amp;Table1[[#This Row],[MonthM_LY]]</f>
        <v>IXMCMBApr-2024</v>
      </c>
      <c r="C319" s="42" t="s">
        <v>204</v>
      </c>
      <c r="D319" s="2">
        <v>2025</v>
      </c>
      <c r="E319" s="2" t="s">
        <v>203</v>
      </c>
      <c r="F319" t="s">
        <v>31</v>
      </c>
      <c r="G319" s="2" t="s">
        <v>10</v>
      </c>
      <c r="H319" t="s">
        <v>15</v>
      </c>
      <c r="I319">
        <v>165</v>
      </c>
      <c r="J319">
        <v>5424.43</v>
      </c>
      <c r="K319" s="29">
        <f>VLOOKUP(Table1[[#This Row],[SEG KEY]],'29Dec24_TY  '!$A$1:$M$786,11,FALSE)</f>
        <v>58410</v>
      </c>
      <c r="L319" s="29">
        <f>VLOOKUP(Table1[[#This Row],[SEG KEY LY]],'29Dec24_LY'!$A$1:$M$784,11,FALSE)</f>
        <v>28320</v>
      </c>
      <c r="M319" s="55">
        <f>VLOOKUP(Table1[[#This Row],[SEG KEY]],'29Dec24_TY  '!$A$1:$M$786,12,FALSE)</f>
        <v>9.2868173258003769E-2</v>
      </c>
      <c r="N319" s="55">
        <f>VLOOKUP(Table1[[#This Row],[SEG KEY LY]],'29Dec24_LY'!$A$1:$M$784,12,FALSE)</f>
        <v>0.12338488700564976</v>
      </c>
      <c r="O319" s="29">
        <f>IFERROR(VLOOKUP(Table1[[#This Row],[SEG KEY LY]],'LY AVG FARE ACT'!$A$1:$G$5000,5,FALSE),0)</f>
        <v>2136</v>
      </c>
      <c r="P319" s="29">
        <f>IFERROR(VLOOKUP(Table1[[#This Row],[SEG KEY LY]],'LY AVG FARE ACT'!$A$1:$F$5000,6,FALSE),0)</f>
        <v>123928.68400351758</v>
      </c>
      <c r="Q319" s="29">
        <f>IFERROR(VLOOKUP(Table1[[#This Row],[SEG KEY LY]],'LY AVG FARE ACT'!$A$1:$G$5000,7,FALSE),0)</f>
        <v>58.019046818126213</v>
      </c>
      <c r="R319" s="47">
        <f>VLOOKUP(Table1[[#This Row],[SEG KEY]],'29Dec24_TY  '!$A$1:$M$786,13,FALSE)</f>
        <v>32.875333333333337</v>
      </c>
      <c r="S319" s="47">
        <f>VLOOKUP(Table1[[#This Row],[SEG KEY LY]],'29Dec24_LY'!$A$1:$M$784,13,FALSE)</f>
        <v>43.678250000000013</v>
      </c>
      <c r="T319" s="29">
        <f>VLOOKUP(Table1[[#This Row],[SEG KEY]],'22Dec24_TY '!$A$1:$M$786,13,FALSE)</f>
        <v>32.667972027972034</v>
      </c>
      <c r="U319" s="29">
        <f>VLOOKUP(Table1[[#This Row],[SEG KEY LY]],'22Dec24_LY '!$A$2:$M$784,13,FALSE)</f>
        <v>43.478571428571435</v>
      </c>
      <c r="V319" s="29">
        <f>VLOOKUP(Table1[[#This Row],[SEG KEY]],'15Dec24_TY'!$A$1:$M$786,13,FALSE)</f>
        <v>33.868695652173919</v>
      </c>
      <c r="W319" s="29">
        <f>VLOOKUP(Table1[[#This Row],[SEG KEY LY]],'15Dec24_LY'!$A$1:$M$784,13,FALSE)</f>
        <v>41.283880597014935</v>
      </c>
      <c r="X319" s="29">
        <f>VLOOKUP(Table1[[#This Row],[SEG KEY]],'08Dec24_TY'!$A$1:$M$786,13,FALSE)</f>
        <v>35.607340425531909</v>
      </c>
      <c r="Y319" s="29">
        <f>VLOOKUP(Table1[[#This Row],[SEG KEY LY]],'08Dec24_LY'!$A$1:$M$784,13,FALSE)</f>
        <v>41.827627118644074</v>
      </c>
      <c r="Z319" s="29">
        <f>VLOOKUP(Table1[[#This Row],[SEG KEY]],'01Dec24_TY'!$A$1:$M$786,13,FALSE)</f>
        <v>35.574430379746822</v>
      </c>
      <c r="AA319" s="29">
        <f>VLOOKUP(Table1[[#This Row],[SEG KEY LY]],'01Dec24_LY'!$A$1:$M$784,13,FALSE)</f>
        <v>42.701851851851863</v>
      </c>
      <c r="AB319" s="29">
        <f>VLOOKUP(Table1[[#This Row],[SEG KEY]],'24Nov24_TY'!$A$1:$M$786,13,FALSE)</f>
        <v>37.87970588235293</v>
      </c>
      <c r="AC319" s="29">
        <f>VLOOKUP(Table1[[#This Row],[SEG KEY LY]],'24Nov24_LY'!$A$1:$M$784,13,FALSE)</f>
        <v>44.888888888888886</v>
      </c>
      <c r="AD319" s="29">
        <f>VLOOKUP(Table1[[#This Row],[SEG KEY]],'17Nov24_TY'!$A$1:$M$786,13,FALSE)</f>
        <v>39.641929824561387</v>
      </c>
      <c r="AE319" s="29">
        <f>VLOOKUP(Table1[[#This Row],[SEG KEY LY]],'17Nov24_LY'!$A$1:$M$784,13,FALSE)</f>
        <v>46.78026315789473</v>
      </c>
      <c r="AF319" s="29">
        <f>VLOOKUP(Table1[[#This Row],[SEG KEY]],'10Nov24_TY   '!$A$1:$M$786,13,FALSE)</f>
        <v>43.280638297872343</v>
      </c>
      <c r="AG319" s="29">
        <f>VLOOKUP(Table1[[#This Row],[SEG KEY LY]],'10Nov24_LY   '!$A$1:$M$784,13,FALSE)</f>
        <v>46.889705882352942</v>
      </c>
      <c r="AH319" s="29">
        <f>IFERROR(VLOOKUP(Table1[[#This Row],[SEG KEY]],'03Nov24_TY   '!A381:M1166,13,FALSE),0)</f>
        <v>0</v>
      </c>
      <c r="AI319" s="29">
        <f>IFERROR(VLOOKUP(Table1[[#This Row],[SEG KEY LY]],'03Nov24_LY    '!$A$1:$M$784,13,FALSE),0)</f>
        <v>0</v>
      </c>
      <c r="AJ319" s="47">
        <f>VLOOKUP(Table1[[#This Row],[SEG KEY]],'29Dec24_TY  '!$A$1:$M$786,7,FALSE)</f>
        <v>165</v>
      </c>
      <c r="AK319" s="47">
        <f>VLOOKUP(Table1[[#This Row],[SEG KEY LY]],'29Dec24_LY'!$A$1:$M$784,7,FALSE)</f>
        <v>80</v>
      </c>
      <c r="AL319" s="29">
        <f>VLOOKUP(Table1[[#This Row],[SEG KEY]],'22Dec24_TY '!$A$1:$M$786,7,FALSE)</f>
        <v>143</v>
      </c>
      <c r="AM319" s="29">
        <f>VLOOKUP(Table1[[#This Row],[SEG KEY LY]],'22Dec24_LY '!$A$1:$M$486,7,FALSE)</f>
        <v>77</v>
      </c>
      <c r="AN319" s="29">
        <f>VLOOKUP(Table1[[#This Row],[SEG KEY]],'15Dec24_TY'!$A$1:$M$786,7,FALSE)</f>
        <v>115</v>
      </c>
      <c r="AO319" s="29">
        <f>VLOOKUP(Table1[[#This Row],[SEG KEY LY]],'15Dec24_LY'!$A$1:$M$784,7,FALSE)</f>
        <v>67</v>
      </c>
      <c r="AP319" s="29">
        <f>VLOOKUP(Table1[[#This Row],[SEG KEY]],'08Dec24_TY'!$A$1:$M$786,7,FALSE)</f>
        <v>94</v>
      </c>
      <c r="AQ319" s="29">
        <f>VLOOKUP(Table1[[#This Row],[SEG KEY LY]],'08Dec24_LY'!$A$1:$M$784,7,FALSE)</f>
        <v>59</v>
      </c>
      <c r="AR319" s="29">
        <f>VLOOKUP(Table1[[#This Row],[SEG KEY]],'01Dec24_TY'!$A$1:$M$786,7,FALSE)</f>
        <v>79</v>
      </c>
      <c r="AS319" s="29">
        <f>VLOOKUP(Table1[[#This Row],[SEG KEY LY]],'01Dec24_LY'!$A$1:$M$784,7,FALSE)</f>
        <v>54</v>
      </c>
      <c r="AT319" s="29">
        <f>VLOOKUP(Table1[[#This Row],[SEG KEY]],'24Nov24_TY'!$A$1:$M$786,7,FALSE)</f>
        <v>68</v>
      </c>
      <c r="AU319" s="29">
        <f>VLOOKUP(Table1[[#This Row],[SEG KEY LY]],'24Nov24_LY'!$A$1:$M$784,7,FALSE)</f>
        <v>45</v>
      </c>
      <c r="AV319" s="29">
        <f>VLOOKUP(Table1[[#This Row],[SEG KEY]],'17Nov24_TY'!$A$1:$M$786,7,FALSE)</f>
        <v>57</v>
      </c>
      <c r="AW319" s="29">
        <f>VLOOKUP(Table1[[#This Row],[SEG KEY LY]],'17Nov24_LY'!$A$1:$M$784,7,FALSE)</f>
        <v>38</v>
      </c>
      <c r="AX319" s="29">
        <f>VLOOKUP(Table1[[#This Row],[SEG KEY]],'10Nov24_TY   '!$A$1:$K$786,7,FALSE)</f>
        <v>47</v>
      </c>
      <c r="AY319" s="29">
        <f>VLOOKUP(Table1[[#This Row],[SEG KEY LY]],'10Nov24_LY   '!$A$1:$J$784,7,FALSE)</f>
        <v>34</v>
      </c>
      <c r="AZ319" s="29">
        <f>IFERROR(VLOOKUP(Table1[[#This Row],[SEG KEY]],'03Nov24_TY   '!$A$1:$J$786,7,FALSE),0)</f>
        <v>0</v>
      </c>
      <c r="BA319" s="29">
        <f>IFERROR(VLOOKUP(Table1[[#This Row],[SEG KEY LY]],'03Nov24_LY    '!$A$1:$J$784,7,FALSE),0)</f>
        <v>0</v>
      </c>
    </row>
    <row r="320" spans="1:53" x14ac:dyDescent="0.25">
      <c r="A320" s="53" t="str">
        <f>Table1[[#This Row],[FROM_CITY]]&amp;Table1[[#This Row],[TO_CITY]]&amp;Table1[[#This Row],[Month]]</f>
        <v>KHICMBApr-2025</v>
      </c>
      <c r="B320" s="56" t="str">
        <f>Table1[[#This Row],[FROM_CITY]]&amp;Table1[[#This Row],[TO_CITY]]&amp;Table1[[#This Row],[MonthM_LY]]</f>
        <v>KHICMBApr-2024</v>
      </c>
      <c r="C320" s="42" t="s">
        <v>204</v>
      </c>
      <c r="D320" s="2">
        <v>2025</v>
      </c>
      <c r="E320" s="2" t="s">
        <v>203</v>
      </c>
      <c r="F320" t="s">
        <v>32</v>
      </c>
      <c r="G320" s="2" t="s">
        <v>10</v>
      </c>
      <c r="H320" t="s">
        <v>15</v>
      </c>
      <c r="I320">
        <v>49</v>
      </c>
      <c r="J320">
        <v>5157.3300000000008</v>
      </c>
      <c r="K320" s="29">
        <f>VLOOKUP(Table1[[#This Row],[SEG KEY]],'29Dec24_TY  '!$A$1:$M$786,11,FALSE)</f>
        <v>118286</v>
      </c>
      <c r="L320" s="29">
        <f>VLOOKUP(Table1[[#This Row],[SEG KEY LY]],'29Dec24_LY'!$A$1:$M$784,11,FALSE)</f>
        <v>407966</v>
      </c>
      <c r="M320" s="55">
        <f>VLOOKUP(Table1[[#This Row],[SEG KEY]],'29Dec24_TY  '!$A$1:$M$786,12,FALSE)</f>
        <v>4.3600510626785931E-2</v>
      </c>
      <c r="N320" s="55">
        <f>VLOOKUP(Table1[[#This Row],[SEG KEY LY]],'29Dec24_LY'!$A$1:$M$784,12,FALSE)</f>
        <v>5.023952976473528E-2</v>
      </c>
      <c r="O320" s="29">
        <f>IFERROR(VLOOKUP(Table1[[#This Row],[SEG KEY LY]],'LY AVG FARE ACT'!$A$1:$G$5000,5,FALSE),0)</f>
        <v>1387</v>
      </c>
      <c r="P320" s="29">
        <f>IFERROR(VLOOKUP(Table1[[#This Row],[SEG KEY LY]],'LY AVG FARE ACT'!$A$1:$F$5000,6,FALSE),0)</f>
        <v>241503.54231345461</v>
      </c>
      <c r="Q320" s="29">
        <f>IFERROR(VLOOKUP(Table1[[#This Row],[SEG KEY LY]],'LY AVG FARE ACT'!$A$1:$G$5000,7,FALSE),0)</f>
        <v>174.11935278547557</v>
      </c>
      <c r="R320" s="47">
        <f>VLOOKUP(Table1[[#This Row],[SEG KEY]],'29Dec24_TY  '!$A$1:$M$786,13,FALSE)</f>
        <v>105.25163265306124</v>
      </c>
      <c r="S320" s="47">
        <f>VLOOKUP(Table1[[#This Row],[SEG KEY LY]],'29Dec24_LY'!$A$1:$M$784,13,FALSE)</f>
        <v>121.27822485207096</v>
      </c>
      <c r="T320" s="29">
        <f>VLOOKUP(Table1[[#This Row],[SEG KEY]],'22Dec24_TY '!$A$1:$M$786,13,FALSE)</f>
        <v>104.26127659574468</v>
      </c>
      <c r="U320" s="29">
        <f>VLOOKUP(Table1[[#This Row],[SEG KEY LY]],'22Dec24_LY '!$A$2:$M$784,13,FALSE)</f>
        <v>122.84615894039733</v>
      </c>
      <c r="V320" s="29">
        <f>VLOOKUP(Table1[[#This Row],[SEG KEY]],'15Dec24_TY'!$A$1:$M$786,13,FALSE)</f>
        <v>103.92711111111112</v>
      </c>
      <c r="W320" s="29">
        <f>VLOOKUP(Table1[[#This Row],[SEG KEY LY]],'15Dec24_LY'!$A$1:$M$784,13,FALSE)</f>
        <v>122.68993243243239</v>
      </c>
      <c r="X320" s="29">
        <f>VLOOKUP(Table1[[#This Row],[SEG KEY]],'08Dec24_TY'!$A$1:$M$786,13,FALSE)</f>
        <v>104.60230769230769</v>
      </c>
      <c r="Y320" s="29">
        <f>VLOOKUP(Table1[[#This Row],[SEG KEY LY]],'08Dec24_LY'!$A$1:$M$784,13,FALSE)</f>
        <v>120.66684210526313</v>
      </c>
      <c r="Z320" s="29">
        <f>VLOOKUP(Table1[[#This Row],[SEG KEY]],'01Dec24_TY'!$A$1:$M$786,13,FALSE)</f>
        <v>97.940270270270275</v>
      </c>
      <c r="AA320" s="29">
        <f>VLOOKUP(Table1[[#This Row],[SEG KEY LY]],'01Dec24_LY'!$A$1:$M$784,13,FALSE)</f>
        <v>121.25441860465115</v>
      </c>
      <c r="AB320" s="29">
        <f>VLOOKUP(Table1[[#This Row],[SEG KEY]],'24Nov24_TY'!$A$1:$M$786,13,FALSE)</f>
        <v>97.940270270270275</v>
      </c>
      <c r="AC320" s="29">
        <f>VLOOKUP(Table1[[#This Row],[SEG KEY LY]],'24Nov24_LY'!$A$1:$M$784,13,FALSE)</f>
        <v>120.80102362204723</v>
      </c>
      <c r="AD320" s="29">
        <f>VLOOKUP(Table1[[#This Row],[SEG KEY]],'17Nov24_TY'!$A$1:$M$786,13,FALSE)</f>
        <v>97.940270270270275</v>
      </c>
      <c r="AE320" s="29">
        <f>VLOOKUP(Table1[[#This Row],[SEG KEY LY]],'17Nov24_LY'!$A$1:$M$784,13,FALSE)</f>
        <v>119.53733333333329</v>
      </c>
      <c r="AF320" s="29">
        <f>VLOOKUP(Table1[[#This Row],[SEG KEY]],'10Nov24_TY   '!$A$1:$M$786,13,FALSE)</f>
        <v>94.075000000000003</v>
      </c>
      <c r="AG320" s="29">
        <f>VLOOKUP(Table1[[#This Row],[SEG KEY LY]],'10Nov24_LY   '!$A$1:$M$784,13,FALSE)</f>
        <v>121.22534653465343</v>
      </c>
      <c r="AH320" s="29">
        <f>IFERROR(VLOOKUP(Table1[[#This Row],[SEG KEY]],'03Nov24_TY   '!A382:M1167,13,FALSE),0)</f>
        <v>0</v>
      </c>
      <c r="AI320" s="29">
        <f>IFERROR(VLOOKUP(Table1[[#This Row],[SEG KEY LY]],'03Nov24_LY    '!$A$1:$M$784,13,FALSE),0)</f>
        <v>0</v>
      </c>
      <c r="AJ320" s="47">
        <f>VLOOKUP(Table1[[#This Row],[SEG KEY]],'29Dec24_TY  '!$A$1:$M$786,7,FALSE)</f>
        <v>49</v>
      </c>
      <c r="AK320" s="47">
        <f>VLOOKUP(Table1[[#This Row],[SEG KEY LY]],'29Dec24_LY'!$A$1:$M$784,7,FALSE)</f>
        <v>169</v>
      </c>
      <c r="AL320" s="29">
        <f>VLOOKUP(Table1[[#This Row],[SEG KEY]],'22Dec24_TY '!$A$1:$M$786,7,FALSE)</f>
        <v>47</v>
      </c>
      <c r="AM320" s="29">
        <f>VLOOKUP(Table1[[#This Row],[SEG KEY LY]],'22Dec24_LY '!$A$1:$M$486,7,FALSE)</f>
        <v>151</v>
      </c>
      <c r="AN320" s="29">
        <f>VLOOKUP(Table1[[#This Row],[SEG KEY]],'15Dec24_TY'!$A$1:$M$786,7,FALSE)</f>
        <v>45</v>
      </c>
      <c r="AO320" s="29">
        <f>VLOOKUP(Table1[[#This Row],[SEG KEY LY]],'15Dec24_LY'!$A$1:$M$784,7,FALSE)</f>
        <v>148</v>
      </c>
      <c r="AP320" s="29">
        <f>VLOOKUP(Table1[[#This Row],[SEG KEY]],'08Dec24_TY'!$A$1:$M$786,7,FALSE)</f>
        <v>39</v>
      </c>
      <c r="AQ320" s="29">
        <f>VLOOKUP(Table1[[#This Row],[SEG KEY LY]],'08Dec24_LY'!$A$1:$M$784,7,FALSE)</f>
        <v>133</v>
      </c>
      <c r="AR320" s="29">
        <f>VLOOKUP(Table1[[#This Row],[SEG KEY]],'01Dec24_TY'!$A$1:$M$786,7,FALSE)</f>
        <v>37</v>
      </c>
      <c r="AS320" s="29">
        <f>VLOOKUP(Table1[[#This Row],[SEG KEY LY]],'01Dec24_LY'!$A$1:$M$784,7,FALSE)</f>
        <v>129</v>
      </c>
      <c r="AT320" s="29">
        <f>VLOOKUP(Table1[[#This Row],[SEG KEY]],'24Nov24_TY'!$A$1:$M$786,7,FALSE)</f>
        <v>37</v>
      </c>
      <c r="AU320" s="29">
        <f>VLOOKUP(Table1[[#This Row],[SEG KEY LY]],'24Nov24_LY'!$A$1:$M$784,7,FALSE)</f>
        <v>127</v>
      </c>
      <c r="AV320" s="29">
        <f>VLOOKUP(Table1[[#This Row],[SEG KEY]],'17Nov24_TY'!$A$1:$M$786,7,FALSE)</f>
        <v>37</v>
      </c>
      <c r="AW320" s="29">
        <f>VLOOKUP(Table1[[#This Row],[SEG KEY LY]],'17Nov24_LY'!$A$1:$M$784,7,FALSE)</f>
        <v>120</v>
      </c>
      <c r="AX320" s="29">
        <f>VLOOKUP(Table1[[#This Row],[SEG KEY]],'10Nov24_TY   '!$A$1:$K$786,7,FALSE)</f>
        <v>34</v>
      </c>
      <c r="AY320" s="29">
        <f>VLOOKUP(Table1[[#This Row],[SEG KEY LY]],'10Nov24_LY   '!$A$1:$J$784,7,FALSE)</f>
        <v>101</v>
      </c>
      <c r="AZ320" s="29">
        <f>IFERROR(VLOOKUP(Table1[[#This Row],[SEG KEY]],'03Nov24_TY   '!$A$1:$J$786,7,FALSE),0)</f>
        <v>0</v>
      </c>
      <c r="BA320" s="29">
        <f>IFERROR(VLOOKUP(Table1[[#This Row],[SEG KEY LY]],'03Nov24_LY    '!$A$1:$J$784,7,FALSE),0)</f>
        <v>0</v>
      </c>
    </row>
    <row r="321" spans="1:53" x14ac:dyDescent="0.25">
      <c r="A321" s="53" t="str">
        <f>Table1[[#This Row],[FROM_CITY]]&amp;Table1[[#This Row],[TO_CITY]]&amp;Table1[[#This Row],[Month]]</f>
        <v>KTMCMBApr-2025</v>
      </c>
      <c r="B321" s="56" t="str">
        <f>Table1[[#This Row],[FROM_CITY]]&amp;Table1[[#This Row],[TO_CITY]]&amp;Table1[[#This Row],[MonthM_LY]]</f>
        <v>KTMCMBApr-2024</v>
      </c>
      <c r="C321" s="42" t="s">
        <v>204</v>
      </c>
      <c r="D321" s="2">
        <v>2025</v>
      </c>
      <c r="E321" s="2" t="s">
        <v>203</v>
      </c>
      <c r="F321" t="s">
        <v>52</v>
      </c>
      <c r="G321" s="2" t="s">
        <v>10</v>
      </c>
      <c r="H321" t="s">
        <v>15</v>
      </c>
      <c r="I321">
        <v>110</v>
      </c>
      <c r="J321">
        <v>27118.899999999998</v>
      </c>
      <c r="K321" s="29">
        <f>VLOOKUP(Table1[[#This Row],[SEG KEY]],'29Dec24_TY  '!$A$1:$M$786,11,FALSE)</f>
        <v>258830</v>
      </c>
      <c r="L321" s="29">
        <f>VLOOKUP(Table1[[#This Row],[SEG KEY LY]],'29Dec24_LY'!$A$1:$M$784,11,FALSE)</f>
        <v>143533</v>
      </c>
      <c r="M321" s="55">
        <f>VLOOKUP(Table1[[#This Row],[SEG KEY]],'29Dec24_TY  '!$A$1:$M$786,12,FALSE)</f>
        <v>0.10477494880809797</v>
      </c>
      <c r="N321" s="55">
        <f>VLOOKUP(Table1[[#This Row],[SEG KEY LY]],'29Dec24_LY'!$A$1:$M$784,12,FALSE)</f>
        <v>9.3365776511324924E-2</v>
      </c>
      <c r="O321" s="29">
        <f>IFERROR(VLOOKUP(Table1[[#This Row],[SEG KEY LY]],'LY AVG FARE ACT'!$A$1:$G$5000,5,FALSE),0)</f>
        <v>2422</v>
      </c>
      <c r="P321" s="29">
        <f>IFERROR(VLOOKUP(Table1[[#This Row],[SEG KEY LY]],'LY AVG FARE ACT'!$A$1:$F$5000,6,FALSE),0)</f>
        <v>580809.70458247827</v>
      </c>
      <c r="Q321" s="29">
        <f>IFERROR(VLOOKUP(Table1[[#This Row],[SEG KEY LY]],'LY AVG FARE ACT'!$A$1:$G$5000,7,FALSE),0)</f>
        <v>239.80582352703479</v>
      </c>
      <c r="R321" s="47">
        <f>VLOOKUP(Table1[[#This Row],[SEG KEY]],'29Dec24_TY  '!$A$1:$M$786,13,FALSE)</f>
        <v>246.53545454545451</v>
      </c>
      <c r="S321" s="47">
        <f>VLOOKUP(Table1[[#This Row],[SEG KEY LY]],'29Dec24_LY'!$A$1:$M$784,13,FALSE)</f>
        <v>219.68967213114755</v>
      </c>
      <c r="T321" s="29">
        <f>VLOOKUP(Table1[[#This Row],[SEG KEY]],'22Dec24_TY '!$A$1:$M$786,13,FALSE)</f>
        <v>254.07209302325583</v>
      </c>
      <c r="U321" s="29">
        <f>VLOOKUP(Table1[[#This Row],[SEG KEY LY]],'22Dec24_LY '!$A$2:$M$784,13,FALSE)</f>
        <v>234.12980392156859</v>
      </c>
      <c r="V321" s="29">
        <f>VLOOKUP(Table1[[#This Row],[SEG KEY]],'15Dec24_TY'!$A$1:$M$786,13,FALSE)</f>
        <v>258.89692307692309</v>
      </c>
      <c r="W321" s="29">
        <f>VLOOKUP(Table1[[#This Row],[SEG KEY LY]],'15Dec24_LY'!$A$1:$M$784,13,FALSE)</f>
        <v>240.03511111111115</v>
      </c>
      <c r="X321" s="29">
        <f>VLOOKUP(Table1[[#This Row],[SEG KEY]],'08Dec24_TY'!$A$1:$M$786,13,FALSE)</f>
        <v>255.66984126984124</v>
      </c>
      <c r="Y321" s="29">
        <f>VLOOKUP(Table1[[#This Row],[SEG KEY LY]],'08Dec24_LY'!$A$1:$M$784,13,FALSE)</f>
        <v>245.10414634146343</v>
      </c>
      <c r="Z321" s="29">
        <f>VLOOKUP(Table1[[#This Row],[SEG KEY]],'01Dec24_TY'!$A$1:$M$786,13,FALSE)</f>
        <v>241.81296296296293</v>
      </c>
      <c r="AA321" s="29">
        <f>VLOOKUP(Table1[[#This Row],[SEG KEY LY]],'01Dec24_LY'!$A$1:$M$784,13,FALSE)</f>
        <v>249.47526315789469</v>
      </c>
      <c r="AB321" s="29">
        <f>VLOOKUP(Table1[[#This Row],[SEG KEY]],'24Nov24_TY'!$A$1:$M$786,13,FALSE)</f>
        <v>247.18419999999998</v>
      </c>
      <c r="AC321" s="29">
        <f>VLOOKUP(Table1[[#This Row],[SEG KEY LY]],'24Nov24_LY'!$A$1:$M$784,13,FALSE)</f>
        <v>248.67906249999996</v>
      </c>
      <c r="AD321" s="29">
        <f>VLOOKUP(Table1[[#This Row],[SEG KEY]],'17Nov24_TY'!$A$1:$M$786,13,FALSE)</f>
        <v>247.74083333333337</v>
      </c>
      <c r="AE321" s="29">
        <f>VLOOKUP(Table1[[#This Row],[SEG KEY LY]],'17Nov24_LY'!$A$1:$M$784,13,FALSE)</f>
        <v>246.08133333333328</v>
      </c>
      <c r="AF321" s="29">
        <f>VLOOKUP(Table1[[#This Row],[SEG KEY]],'10Nov24_TY   '!$A$1:$M$786,13,FALSE)</f>
        <v>274.20052631578949</v>
      </c>
      <c r="AG321" s="29">
        <f>VLOOKUP(Table1[[#This Row],[SEG KEY LY]],'10Nov24_LY   '!$A$1:$M$784,13,FALSE)</f>
        <v>239.86923076923074</v>
      </c>
      <c r="AH321" s="29">
        <f>IFERROR(VLOOKUP(Table1[[#This Row],[SEG KEY]],'03Nov24_TY   '!A383:M1168,13,FALSE),0)</f>
        <v>0</v>
      </c>
      <c r="AI321" s="29">
        <f>IFERROR(VLOOKUP(Table1[[#This Row],[SEG KEY LY]],'03Nov24_LY    '!$A$1:$M$784,13,FALSE),0)</f>
        <v>0</v>
      </c>
      <c r="AJ321" s="47">
        <f>VLOOKUP(Table1[[#This Row],[SEG KEY]],'29Dec24_TY  '!$A$1:$M$786,7,FALSE)</f>
        <v>110</v>
      </c>
      <c r="AK321" s="47">
        <f>VLOOKUP(Table1[[#This Row],[SEG KEY LY]],'29Dec24_LY'!$A$1:$M$784,7,FALSE)</f>
        <v>61</v>
      </c>
      <c r="AL321" s="29">
        <f>VLOOKUP(Table1[[#This Row],[SEG KEY]],'22Dec24_TY '!$A$1:$M$786,7,FALSE)</f>
        <v>86</v>
      </c>
      <c r="AM321" s="29">
        <f>VLOOKUP(Table1[[#This Row],[SEG KEY LY]],'22Dec24_LY '!$A$1:$M$486,7,FALSE)</f>
        <v>51</v>
      </c>
      <c r="AN321" s="29">
        <f>VLOOKUP(Table1[[#This Row],[SEG KEY]],'15Dec24_TY'!$A$1:$M$786,7,FALSE)</f>
        <v>78</v>
      </c>
      <c r="AO321" s="29">
        <f>VLOOKUP(Table1[[#This Row],[SEG KEY LY]],'15Dec24_LY'!$A$1:$M$784,7,FALSE)</f>
        <v>45</v>
      </c>
      <c r="AP321" s="29">
        <f>VLOOKUP(Table1[[#This Row],[SEG KEY]],'08Dec24_TY'!$A$1:$M$786,7,FALSE)</f>
        <v>63</v>
      </c>
      <c r="AQ321" s="29">
        <f>VLOOKUP(Table1[[#This Row],[SEG KEY LY]],'08Dec24_LY'!$A$1:$M$784,7,FALSE)</f>
        <v>41</v>
      </c>
      <c r="AR321" s="29">
        <f>VLOOKUP(Table1[[#This Row],[SEG KEY]],'01Dec24_TY'!$A$1:$M$786,7,FALSE)</f>
        <v>54</v>
      </c>
      <c r="AS321" s="29">
        <f>VLOOKUP(Table1[[#This Row],[SEG KEY LY]],'01Dec24_LY'!$A$1:$M$784,7,FALSE)</f>
        <v>38</v>
      </c>
      <c r="AT321" s="29">
        <f>VLOOKUP(Table1[[#This Row],[SEG KEY]],'24Nov24_TY'!$A$1:$M$786,7,FALSE)</f>
        <v>50</v>
      </c>
      <c r="AU321" s="29">
        <f>VLOOKUP(Table1[[#This Row],[SEG KEY LY]],'24Nov24_LY'!$A$1:$M$784,7,FALSE)</f>
        <v>32</v>
      </c>
      <c r="AV321" s="29">
        <f>VLOOKUP(Table1[[#This Row],[SEG KEY]],'17Nov24_TY'!$A$1:$M$786,7,FALSE)</f>
        <v>48</v>
      </c>
      <c r="AW321" s="29">
        <f>VLOOKUP(Table1[[#This Row],[SEG KEY LY]],'17Nov24_LY'!$A$1:$M$784,7,FALSE)</f>
        <v>30</v>
      </c>
      <c r="AX321" s="29">
        <f>VLOOKUP(Table1[[#This Row],[SEG KEY]],'10Nov24_TY   '!$A$1:$K$786,7,FALSE)</f>
        <v>38</v>
      </c>
      <c r="AY321" s="29">
        <f>VLOOKUP(Table1[[#This Row],[SEG KEY LY]],'10Nov24_LY   '!$A$1:$J$784,7,FALSE)</f>
        <v>26</v>
      </c>
      <c r="AZ321" s="29">
        <f>IFERROR(VLOOKUP(Table1[[#This Row],[SEG KEY]],'03Nov24_TY   '!$A$1:$J$786,7,FALSE),0)</f>
        <v>0</v>
      </c>
      <c r="BA321" s="29">
        <f>IFERROR(VLOOKUP(Table1[[#This Row],[SEG KEY LY]],'03Nov24_LY    '!$A$1:$J$784,7,FALSE),0)</f>
        <v>0</v>
      </c>
    </row>
    <row r="322" spans="1:53" x14ac:dyDescent="0.25">
      <c r="A322" s="53" t="str">
        <f>Table1[[#This Row],[FROM_CITY]]&amp;Table1[[#This Row],[TO_CITY]]&amp;Table1[[#This Row],[Month]]</f>
        <v>KULCMBApr-2025</v>
      </c>
      <c r="B322" s="56" t="str">
        <f>Table1[[#This Row],[FROM_CITY]]&amp;Table1[[#This Row],[TO_CITY]]&amp;Table1[[#This Row],[MonthM_LY]]</f>
        <v>KULCMBApr-2024</v>
      </c>
      <c r="C322" s="42" t="s">
        <v>204</v>
      </c>
      <c r="D322" s="2">
        <v>2025</v>
      </c>
      <c r="E322" s="2" t="s">
        <v>203</v>
      </c>
      <c r="F322" t="s">
        <v>33</v>
      </c>
      <c r="G322" s="2" t="s">
        <v>10</v>
      </c>
      <c r="H322" t="s">
        <v>13</v>
      </c>
      <c r="I322">
        <v>134</v>
      </c>
      <c r="J322">
        <v>20712.469999999994</v>
      </c>
      <c r="K322" s="29">
        <f>VLOOKUP(Table1[[#This Row],[SEG KEY]],'29Dec24_TY  '!$A$1:$M$786,11,FALSE)</f>
        <v>329506</v>
      </c>
      <c r="L322" s="29">
        <f>VLOOKUP(Table1[[#This Row],[SEG KEY LY]],'29Dec24_LY'!$A$1:$M$784,11,FALSE)</f>
        <v>651635</v>
      </c>
      <c r="M322" s="55">
        <f>VLOOKUP(Table1[[#This Row],[SEG KEY]],'29Dec24_TY  '!$A$1:$M$786,12,FALSE)</f>
        <v>6.2859158862054093E-2</v>
      </c>
      <c r="N322" s="55">
        <f>VLOOKUP(Table1[[#This Row],[SEG KEY LY]],'29Dec24_LY'!$A$1:$M$784,12,FALSE)</f>
        <v>5.0153997253063409E-2</v>
      </c>
      <c r="O322" s="29">
        <f>IFERROR(VLOOKUP(Table1[[#This Row],[SEG KEY LY]],'LY AVG FARE ACT'!$A$1:$G$5000,5,FALSE),0)</f>
        <v>5415</v>
      </c>
      <c r="P322" s="29">
        <f>IFERROR(VLOOKUP(Table1[[#This Row],[SEG KEY LY]],'LY AVG FARE ACT'!$A$1:$F$5000,6,FALSE),0)</f>
        <v>768516.57374693279</v>
      </c>
      <c r="Q322" s="29">
        <f>IFERROR(VLOOKUP(Table1[[#This Row],[SEG KEY LY]],'LY AVG FARE ACT'!$A$1:$G$5000,7,FALSE),0)</f>
        <v>141.92365166148343</v>
      </c>
      <c r="R322" s="47">
        <f>VLOOKUP(Table1[[#This Row],[SEG KEY]],'29Dec24_TY  '!$A$1:$M$786,13,FALSE)</f>
        <v>154.57067164179099</v>
      </c>
      <c r="S322" s="47">
        <f>VLOOKUP(Table1[[#This Row],[SEG KEY LY]],'29Dec24_LY'!$A$1:$M$784,13,FALSE)</f>
        <v>123.32867924528291</v>
      </c>
      <c r="T322" s="29">
        <f>VLOOKUP(Table1[[#This Row],[SEG KEY]],'22Dec24_TY '!$A$1:$M$786,13,FALSE)</f>
        <v>159.96743119266051</v>
      </c>
      <c r="U322" s="29">
        <f>VLOOKUP(Table1[[#This Row],[SEG KEY LY]],'22Dec24_LY '!$A$2:$M$784,13,FALSE)</f>
        <v>120.34611872146112</v>
      </c>
      <c r="V322" s="29">
        <f>VLOOKUP(Table1[[#This Row],[SEG KEY]],'15Dec24_TY'!$A$1:$M$786,13,FALSE)</f>
        <v>159.10722772277225</v>
      </c>
      <c r="W322" s="29">
        <f>VLOOKUP(Table1[[#This Row],[SEG KEY LY]],'15Dec24_LY'!$A$1:$M$784,13,FALSE)</f>
        <v>120.61880952380947</v>
      </c>
      <c r="X322" s="29">
        <f>VLOOKUP(Table1[[#This Row],[SEG KEY]],'08Dec24_TY'!$A$1:$M$786,13,FALSE)</f>
        <v>163.18176470588233</v>
      </c>
      <c r="Y322" s="29">
        <f>VLOOKUP(Table1[[#This Row],[SEG KEY LY]],'08Dec24_LY'!$A$1:$M$784,13,FALSE)</f>
        <v>122.56610169491522</v>
      </c>
      <c r="Z322" s="29">
        <f>VLOOKUP(Table1[[#This Row],[SEG KEY]],'01Dec24_TY'!$A$1:$M$786,13,FALSE)</f>
        <v>169.23770270270268</v>
      </c>
      <c r="AA322" s="29">
        <f>VLOOKUP(Table1[[#This Row],[SEG KEY LY]],'01Dec24_LY'!$A$1:$M$784,13,FALSE)</f>
        <v>125.01108433734937</v>
      </c>
      <c r="AB322" s="29">
        <f>VLOOKUP(Table1[[#This Row],[SEG KEY]],'24Nov24_TY'!$A$1:$M$786,13,FALSE)</f>
        <v>165.32514705882355</v>
      </c>
      <c r="AC322" s="29">
        <f>VLOOKUP(Table1[[#This Row],[SEG KEY LY]],'24Nov24_LY'!$A$1:$M$784,13,FALSE)</f>
        <v>124.07884057971013</v>
      </c>
      <c r="AD322" s="29">
        <f>VLOOKUP(Table1[[#This Row],[SEG KEY]],'17Nov24_TY'!$A$1:$M$786,13,FALSE)</f>
        <v>166.94900000000001</v>
      </c>
      <c r="AE322" s="29">
        <f>VLOOKUP(Table1[[#This Row],[SEG KEY LY]],'17Nov24_LY'!$A$1:$M$784,13,FALSE)</f>
        <v>124.34984251968501</v>
      </c>
      <c r="AF322" s="29">
        <f>VLOOKUP(Table1[[#This Row],[SEG KEY]],'10Nov24_TY   '!$A$1:$M$786,13,FALSE)</f>
        <v>173.66066666666669</v>
      </c>
      <c r="AG322" s="29">
        <f>VLOOKUP(Table1[[#This Row],[SEG KEY LY]],'10Nov24_LY   '!$A$1:$M$784,13,FALSE)</f>
        <v>125.93653846153842</v>
      </c>
      <c r="AH322" s="29">
        <f>IFERROR(VLOOKUP(Table1[[#This Row],[SEG KEY]],'03Nov24_TY   '!A384:M1169,13,FALSE),0)</f>
        <v>0</v>
      </c>
      <c r="AI322" s="29">
        <f>IFERROR(VLOOKUP(Table1[[#This Row],[SEG KEY LY]],'03Nov24_LY    '!$A$1:$M$784,13,FALSE),0)</f>
        <v>0</v>
      </c>
      <c r="AJ322" s="47">
        <f>VLOOKUP(Table1[[#This Row],[SEG KEY]],'29Dec24_TY  '!$A$1:$M$786,7,FALSE)</f>
        <v>134</v>
      </c>
      <c r="AK322" s="47">
        <f>VLOOKUP(Table1[[#This Row],[SEG KEY LY]],'29Dec24_LY'!$A$1:$M$784,7,FALSE)</f>
        <v>265</v>
      </c>
      <c r="AL322" s="29">
        <f>VLOOKUP(Table1[[#This Row],[SEG KEY]],'22Dec24_TY '!$A$1:$M$786,7,FALSE)</f>
        <v>109</v>
      </c>
      <c r="AM322" s="29">
        <f>VLOOKUP(Table1[[#This Row],[SEG KEY LY]],'22Dec24_LY '!$A$1:$M$486,7,FALSE)</f>
        <v>219</v>
      </c>
      <c r="AN322" s="29">
        <f>VLOOKUP(Table1[[#This Row],[SEG KEY]],'15Dec24_TY'!$A$1:$M$786,7,FALSE)</f>
        <v>101</v>
      </c>
      <c r="AO322" s="29">
        <f>VLOOKUP(Table1[[#This Row],[SEG KEY LY]],'15Dec24_LY'!$A$1:$M$784,7,FALSE)</f>
        <v>210</v>
      </c>
      <c r="AP322" s="29">
        <f>VLOOKUP(Table1[[#This Row],[SEG KEY]],'08Dec24_TY'!$A$1:$M$786,7,FALSE)</f>
        <v>85</v>
      </c>
      <c r="AQ322" s="29">
        <f>VLOOKUP(Table1[[#This Row],[SEG KEY LY]],'08Dec24_LY'!$A$1:$M$784,7,FALSE)</f>
        <v>177</v>
      </c>
      <c r="AR322" s="29">
        <f>VLOOKUP(Table1[[#This Row],[SEG KEY]],'01Dec24_TY'!$A$1:$M$786,7,FALSE)</f>
        <v>74</v>
      </c>
      <c r="AS322" s="29">
        <f>VLOOKUP(Table1[[#This Row],[SEG KEY LY]],'01Dec24_LY'!$A$1:$M$784,7,FALSE)</f>
        <v>166</v>
      </c>
      <c r="AT322" s="29">
        <f>VLOOKUP(Table1[[#This Row],[SEG KEY]],'24Nov24_TY'!$A$1:$M$786,7,FALSE)</f>
        <v>68</v>
      </c>
      <c r="AU322" s="29">
        <f>VLOOKUP(Table1[[#This Row],[SEG KEY LY]],'24Nov24_LY'!$A$1:$M$784,7,FALSE)</f>
        <v>138</v>
      </c>
      <c r="AV322" s="29">
        <f>VLOOKUP(Table1[[#This Row],[SEG KEY]],'17Nov24_TY'!$A$1:$M$786,7,FALSE)</f>
        <v>40</v>
      </c>
      <c r="AW322" s="29">
        <f>VLOOKUP(Table1[[#This Row],[SEG KEY LY]],'17Nov24_LY'!$A$1:$M$784,7,FALSE)</f>
        <v>127</v>
      </c>
      <c r="AX322" s="29">
        <f>VLOOKUP(Table1[[#This Row],[SEG KEY]],'10Nov24_TY   '!$A$1:$K$786,7,FALSE)</f>
        <v>30</v>
      </c>
      <c r="AY322" s="29">
        <f>VLOOKUP(Table1[[#This Row],[SEG KEY LY]],'10Nov24_LY   '!$A$1:$J$784,7,FALSE)</f>
        <v>104</v>
      </c>
      <c r="AZ322" s="29">
        <f>IFERROR(VLOOKUP(Table1[[#This Row],[SEG KEY]],'03Nov24_TY   '!$A$1:$J$786,7,FALSE),0)</f>
        <v>0</v>
      </c>
      <c r="BA322" s="29">
        <f>IFERROR(VLOOKUP(Table1[[#This Row],[SEG KEY LY]],'03Nov24_LY    '!$A$1:$J$784,7,FALSE),0)</f>
        <v>0</v>
      </c>
    </row>
    <row r="323" spans="1:53" x14ac:dyDescent="0.25">
      <c r="A323" s="53" t="str">
        <f>Table1[[#This Row],[FROM_CITY]]&amp;Table1[[#This Row],[TO_CITY]]&amp;Table1[[#This Row],[Month]]</f>
        <v>KWICMBApr-2025</v>
      </c>
      <c r="B323" s="56" t="str">
        <f>Table1[[#This Row],[FROM_CITY]]&amp;Table1[[#This Row],[TO_CITY]]&amp;Table1[[#This Row],[MonthM_LY]]</f>
        <v>KWICMBApr-2024</v>
      </c>
      <c r="C323" s="42" t="s">
        <v>204</v>
      </c>
      <c r="D323" s="2">
        <v>2025</v>
      </c>
      <c r="E323" s="2" t="s">
        <v>203</v>
      </c>
      <c r="F323" t="s">
        <v>34</v>
      </c>
      <c r="G323" s="2" t="s">
        <v>10</v>
      </c>
      <c r="H323" t="s">
        <v>11</v>
      </c>
      <c r="I323">
        <v>34</v>
      </c>
      <c r="J323">
        <v>6067.3799999999992</v>
      </c>
      <c r="K323" s="29">
        <f>VLOOKUP(Table1[[#This Row],[SEG KEY]],'29Dec24_TY  '!$A$1:$M$786,11,FALSE)</f>
        <v>142630</v>
      </c>
      <c r="L323" s="29">
        <f>VLOOKUP(Table1[[#This Row],[SEG KEY LY]],'29Dec24_LY'!$A$1:$M$784,11,FALSE)</f>
        <v>138435</v>
      </c>
      <c r="M323" s="55">
        <f>VLOOKUP(Table1[[#This Row],[SEG KEY]],'29Dec24_TY  '!$A$1:$M$786,12,FALSE)</f>
        <v>4.2539297482997958E-2</v>
      </c>
      <c r="N323" s="55">
        <f>VLOOKUP(Table1[[#This Row],[SEG KEY LY]],'29Dec24_LY'!$A$1:$M$784,12,FALSE)</f>
        <v>6.750778343626973E-2</v>
      </c>
      <c r="O323" s="29">
        <f>IFERROR(VLOOKUP(Table1[[#This Row],[SEG KEY LY]],'LY AVG FARE ACT'!$A$1:$G$5000,5,FALSE),0)</f>
        <v>4498</v>
      </c>
      <c r="P323" s="29">
        <f>IFERROR(VLOOKUP(Table1[[#This Row],[SEG KEY LY]],'LY AVG FARE ACT'!$A$1:$F$5000,6,FALSE),0)</f>
        <v>807448.43327562348</v>
      </c>
      <c r="Q323" s="29">
        <f>IFERROR(VLOOKUP(Table1[[#This Row],[SEG KEY LY]],'LY AVG FARE ACT'!$A$1:$G$5000,7,FALSE),0)</f>
        <v>179.51276862508303</v>
      </c>
      <c r="R323" s="47">
        <f>VLOOKUP(Table1[[#This Row],[SEG KEY]],'29Dec24_TY  '!$A$1:$M$786,13,FALSE)</f>
        <v>178.45235294117646</v>
      </c>
      <c r="S323" s="47">
        <f>VLOOKUP(Table1[[#This Row],[SEG KEY LY]],'29Dec24_LY'!$A$1:$M$784,13,FALSE)</f>
        <v>283.19515151515151</v>
      </c>
      <c r="T323" s="29">
        <f>VLOOKUP(Table1[[#This Row],[SEG KEY]],'22Dec24_TY '!$A$1:$M$786,13,FALSE)</f>
        <v>178.12064516129035</v>
      </c>
      <c r="U323" s="29">
        <f>VLOOKUP(Table1[[#This Row],[SEG KEY LY]],'22Dec24_LY '!$A$2:$M$784,13,FALSE)</f>
        <v>262.62464285714287</v>
      </c>
      <c r="V323" s="29">
        <f>VLOOKUP(Table1[[#This Row],[SEG KEY]],'15Dec24_TY'!$A$1:$M$786,13,FALSE)</f>
        <v>176.39681818181819</v>
      </c>
      <c r="W323" s="29">
        <f>VLOOKUP(Table1[[#This Row],[SEG KEY LY]],'15Dec24_LY'!$A$1:$M$784,13,FALSE)</f>
        <v>262.17040000000003</v>
      </c>
      <c r="X323" s="29">
        <f>VLOOKUP(Table1[[#This Row],[SEG KEY]],'08Dec24_TY'!$A$1:$M$786,13,FALSE)</f>
        <v>172.55133333333333</v>
      </c>
      <c r="Y323" s="29">
        <f>VLOOKUP(Table1[[#This Row],[SEG KEY LY]],'08Dec24_LY'!$A$1:$M$784,13,FALSE)</f>
        <v>230.81842105263158</v>
      </c>
      <c r="Z323" s="29">
        <f>VLOOKUP(Table1[[#This Row],[SEG KEY]],'01Dec24_TY'!$A$1:$M$786,13,FALSE)</f>
        <v>169.28307692307692</v>
      </c>
      <c r="AA323" s="29">
        <f>VLOOKUP(Table1[[#This Row],[SEG KEY LY]],'01Dec24_LY'!$A$1:$M$784,13,FALSE)</f>
        <v>225.54944444444445</v>
      </c>
      <c r="AB323" s="29">
        <f>VLOOKUP(Table1[[#This Row],[SEG KEY]],'24Nov24_TY'!$A$1:$M$786,13,FALSE)</f>
        <v>173.66285714285712</v>
      </c>
      <c r="AC323" s="29">
        <f>VLOOKUP(Table1[[#This Row],[SEG KEY LY]],'24Nov24_LY'!$A$1:$M$784,13,FALSE)</f>
        <v>221.5470588235294</v>
      </c>
      <c r="AD323" s="29">
        <f>VLOOKUP(Table1[[#This Row],[SEG KEY]],'17Nov24_TY'!$A$1:$M$786,13,FALSE)</f>
        <v>207.73000000000002</v>
      </c>
      <c r="AE323" s="29">
        <f>VLOOKUP(Table1[[#This Row],[SEG KEY LY]],'17Nov24_LY'!$A$1:$M$784,13,FALSE)</f>
        <v>223.0573333333333</v>
      </c>
      <c r="AF323" s="29">
        <f>VLOOKUP(Table1[[#This Row],[SEG KEY]],'10Nov24_TY   '!$A$1:$M$786,13,FALSE)</f>
        <v>207.73000000000002</v>
      </c>
      <c r="AG323" s="29">
        <f>VLOOKUP(Table1[[#This Row],[SEG KEY LY]],'10Nov24_LY   '!$A$1:$M$784,13,FALSE)</f>
        <v>205.49909090909088</v>
      </c>
      <c r="AH323" s="29">
        <f>IFERROR(VLOOKUP(Table1[[#This Row],[SEG KEY]],'03Nov24_TY   '!A385:M1170,13,FALSE),0)</f>
        <v>0</v>
      </c>
      <c r="AI323" s="29">
        <f>IFERROR(VLOOKUP(Table1[[#This Row],[SEG KEY LY]],'03Nov24_LY    '!$A$1:$M$784,13,FALSE),0)</f>
        <v>0</v>
      </c>
      <c r="AJ323" s="47">
        <f>VLOOKUP(Table1[[#This Row],[SEG KEY]],'29Dec24_TY  '!$A$1:$M$786,7,FALSE)</f>
        <v>34</v>
      </c>
      <c r="AK323" s="47">
        <f>VLOOKUP(Table1[[#This Row],[SEG KEY LY]],'29Dec24_LY'!$A$1:$M$784,7,FALSE)</f>
        <v>33</v>
      </c>
      <c r="AL323" s="29">
        <f>VLOOKUP(Table1[[#This Row],[SEG KEY]],'22Dec24_TY '!$A$1:$M$786,7,FALSE)</f>
        <v>31</v>
      </c>
      <c r="AM323" s="29">
        <f>VLOOKUP(Table1[[#This Row],[SEG KEY LY]],'22Dec24_LY '!$A$1:$M$486,7,FALSE)</f>
        <v>28</v>
      </c>
      <c r="AN323" s="29">
        <f>VLOOKUP(Table1[[#This Row],[SEG KEY]],'15Dec24_TY'!$A$1:$M$786,7,FALSE)</f>
        <v>22</v>
      </c>
      <c r="AO323" s="29">
        <f>VLOOKUP(Table1[[#This Row],[SEG KEY LY]],'15Dec24_LY'!$A$1:$M$784,7,FALSE)</f>
        <v>25</v>
      </c>
      <c r="AP323" s="29">
        <f>VLOOKUP(Table1[[#This Row],[SEG KEY]],'08Dec24_TY'!$A$1:$M$786,7,FALSE)</f>
        <v>15</v>
      </c>
      <c r="AQ323" s="29">
        <f>VLOOKUP(Table1[[#This Row],[SEG KEY LY]],'08Dec24_LY'!$A$1:$M$784,7,FALSE)</f>
        <v>19</v>
      </c>
      <c r="AR323" s="29">
        <f>VLOOKUP(Table1[[#This Row],[SEG KEY]],'01Dec24_TY'!$A$1:$M$786,7,FALSE)</f>
        <v>13</v>
      </c>
      <c r="AS323" s="29">
        <f>VLOOKUP(Table1[[#This Row],[SEG KEY LY]],'01Dec24_LY'!$A$1:$M$784,7,FALSE)</f>
        <v>18</v>
      </c>
      <c r="AT323" s="29">
        <f>VLOOKUP(Table1[[#This Row],[SEG KEY]],'24Nov24_TY'!$A$1:$M$786,7,FALSE)</f>
        <v>7</v>
      </c>
      <c r="AU323" s="29">
        <f>VLOOKUP(Table1[[#This Row],[SEG KEY LY]],'24Nov24_LY'!$A$1:$M$784,7,FALSE)</f>
        <v>17</v>
      </c>
      <c r="AV323" s="29">
        <f>VLOOKUP(Table1[[#This Row],[SEG KEY]],'17Nov24_TY'!$A$1:$M$786,7,FALSE)</f>
        <v>1</v>
      </c>
      <c r="AW323" s="29">
        <f>VLOOKUP(Table1[[#This Row],[SEG KEY LY]],'17Nov24_LY'!$A$1:$M$784,7,FALSE)</f>
        <v>15</v>
      </c>
      <c r="AX323" s="29">
        <f>VLOOKUP(Table1[[#This Row],[SEG KEY]],'10Nov24_TY   '!$A$1:$K$786,7,FALSE)</f>
        <v>1</v>
      </c>
      <c r="AY323" s="29">
        <f>VLOOKUP(Table1[[#This Row],[SEG KEY LY]],'10Nov24_LY   '!$A$1:$J$784,7,FALSE)</f>
        <v>11</v>
      </c>
      <c r="AZ323" s="29">
        <f>IFERROR(VLOOKUP(Table1[[#This Row],[SEG KEY]],'03Nov24_TY   '!$A$1:$J$786,7,FALSE),0)</f>
        <v>0</v>
      </c>
      <c r="BA323" s="29">
        <f>IFERROR(VLOOKUP(Table1[[#This Row],[SEG KEY LY]],'03Nov24_LY    '!$A$1:$J$784,7,FALSE),0)</f>
        <v>0</v>
      </c>
    </row>
    <row r="324" spans="1:53" x14ac:dyDescent="0.25">
      <c r="A324" s="53" t="str">
        <f>Table1[[#This Row],[FROM_CITY]]&amp;Table1[[#This Row],[TO_CITY]]&amp;Table1[[#This Row],[Month]]</f>
        <v>LHECMBApr-2025</v>
      </c>
      <c r="B324" s="56" t="str">
        <f>Table1[[#This Row],[FROM_CITY]]&amp;Table1[[#This Row],[TO_CITY]]&amp;Table1[[#This Row],[MonthM_LY]]</f>
        <v>LHECMBApr-2024</v>
      </c>
      <c r="C324" s="42" t="s">
        <v>204</v>
      </c>
      <c r="D324" s="2">
        <v>2025</v>
      </c>
      <c r="E324" s="2" t="s">
        <v>203</v>
      </c>
      <c r="F324" t="s">
        <v>35</v>
      </c>
      <c r="G324" s="2" t="s">
        <v>10</v>
      </c>
      <c r="H324" t="s">
        <v>15</v>
      </c>
      <c r="I324">
        <v>91</v>
      </c>
      <c r="J324">
        <v>12126.11</v>
      </c>
      <c r="K324" s="29">
        <f>VLOOKUP(Table1[[#This Row],[SEG KEY]],'29Dec24_TY  '!$A$1:$M$786,11,FALSE)</f>
        <v>253435</v>
      </c>
      <c r="L324" s="29">
        <f>VLOOKUP(Table1[[#This Row],[SEG KEY LY]],'29Dec24_LY'!$A$1:$M$784,11,FALSE)</f>
        <v>607130</v>
      </c>
      <c r="M324" s="55">
        <f>VLOOKUP(Table1[[#This Row],[SEG KEY]],'29Dec24_TY  '!$A$1:$M$786,12,FALSE)</f>
        <v>4.7847021918835206E-2</v>
      </c>
      <c r="N324" s="55">
        <f>VLOOKUP(Table1[[#This Row],[SEG KEY LY]],'29Dec24_LY'!$A$1:$M$784,12,FALSE)</f>
        <v>5.0358819363233574E-2</v>
      </c>
      <c r="O324" s="29">
        <f>IFERROR(VLOOKUP(Table1[[#This Row],[SEG KEY LY]],'LY AVG FARE ACT'!$A$1:$G$5000,5,FALSE),0)</f>
        <v>2082</v>
      </c>
      <c r="P324" s="29">
        <f>IFERROR(VLOOKUP(Table1[[#This Row],[SEG KEY LY]],'LY AVG FARE ACT'!$A$1:$F$5000,6,FALSE),0)</f>
        <v>391880.23698595213</v>
      </c>
      <c r="Q324" s="29">
        <f>IFERROR(VLOOKUP(Table1[[#This Row],[SEG KEY LY]],'LY AVG FARE ACT'!$A$1:$G$5000,7,FALSE),0)</f>
        <v>188.22297645819026</v>
      </c>
      <c r="R324" s="47">
        <f>VLOOKUP(Table1[[#This Row],[SEG KEY]],'29Dec24_TY  '!$A$1:$M$786,13,FALSE)</f>
        <v>133.25395604395604</v>
      </c>
      <c r="S324" s="47">
        <f>VLOOKUP(Table1[[#This Row],[SEG KEY LY]],'29Dec24_LY'!$A$1:$M$784,13,FALSE)</f>
        <v>140.24931192660549</v>
      </c>
      <c r="T324" s="29">
        <f>VLOOKUP(Table1[[#This Row],[SEG KEY]],'22Dec24_TY '!$A$1:$M$786,13,FALSE)</f>
        <v>132.72105882352943</v>
      </c>
      <c r="U324" s="29">
        <f>VLOOKUP(Table1[[#This Row],[SEG KEY LY]],'22Dec24_LY '!$A$2:$M$784,13,FALSE)</f>
        <v>140.48775700934581</v>
      </c>
      <c r="V324" s="29">
        <f>VLOOKUP(Table1[[#This Row],[SEG KEY]],'15Dec24_TY'!$A$1:$M$786,13,FALSE)</f>
        <v>131.9601282051282</v>
      </c>
      <c r="W324" s="29">
        <f>VLOOKUP(Table1[[#This Row],[SEG KEY LY]],'15Dec24_LY'!$A$1:$M$784,13,FALSE)</f>
        <v>140.04109523809524</v>
      </c>
      <c r="X324" s="29">
        <f>VLOOKUP(Table1[[#This Row],[SEG KEY]],'08Dec24_TY'!$A$1:$M$786,13,FALSE)</f>
        <v>124.39772727272727</v>
      </c>
      <c r="Y324" s="29">
        <f>VLOOKUP(Table1[[#This Row],[SEG KEY LY]],'08Dec24_LY'!$A$1:$M$784,13,FALSE)</f>
        <v>141.96989247311828</v>
      </c>
      <c r="Z324" s="29">
        <f>VLOOKUP(Table1[[#This Row],[SEG KEY]],'01Dec24_TY'!$A$1:$M$786,13,FALSE)</f>
        <v>116.79793650793651</v>
      </c>
      <c r="AA324" s="29">
        <f>VLOOKUP(Table1[[#This Row],[SEG KEY LY]],'01Dec24_LY'!$A$1:$M$784,13,FALSE)</f>
        <v>141.03955307262569</v>
      </c>
      <c r="AB324" s="29">
        <f>VLOOKUP(Table1[[#This Row],[SEG KEY]],'24Nov24_TY'!$A$1:$M$786,13,FALSE)</f>
        <v>115.70311475409838</v>
      </c>
      <c r="AC324" s="29">
        <f>VLOOKUP(Table1[[#This Row],[SEG KEY LY]],'24Nov24_LY'!$A$1:$M$784,13,FALSE)</f>
        <v>141.41220125786162</v>
      </c>
      <c r="AD324" s="29">
        <f>VLOOKUP(Table1[[#This Row],[SEG KEY]],'17Nov24_TY'!$A$1:$M$786,13,FALSE)</f>
        <v>114.28372881355932</v>
      </c>
      <c r="AE324" s="29">
        <f>VLOOKUP(Table1[[#This Row],[SEG KEY LY]],'17Nov24_LY'!$A$1:$M$784,13,FALSE)</f>
        <v>142.16831168831169</v>
      </c>
      <c r="AF324" s="29">
        <f>VLOOKUP(Table1[[#This Row],[SEG KEY]],'10Nov24_TY   '!$A$1:$M$786,13,FALSE)</f>
        <v>114.28372881355932</v>
      </c>
      <c r="AG324" s="29">
        <f>VLOOKUP(Table1[[#This Row],[SEG KEY LY]],'10Nov24_LY   '!$A$1:$M$784,13,FALSE)</f>
        <v>143.35054794520545</v>
      </c>
      <c r="AH324" s="29">
        <f>IFERROR(VLOOKUP(Table1[[#This Row],[SEG KEY]],'03Nov24_TY   '!A386:M1171,13,FALSE),0)</f>
        <v>0</v>
      </c>
      <c r="AI324" s="29">
        <f>IFERROR(VLOOKUP(Table1[[#This Row],[SEG KEY LY]],'03Nov24_LY    '!$A$1:$M$784,13,FALSE),0)</f>
        <v>0</v>
      </c>
      <c r="AJ324" s="47">
        <f>VLOOKUP(Table1[[#This Row],[SEG KEY]],'29Dec24_TY  '!$A$1:$M$786,7,FALSE)</f>
        <v>91</v>
      </c>
      <c r="AK324" s="47">
        <f>VLOOKUP(Table1[[#This Row],[SEG KEY LY]],'29Dec24_LY'!$A$1:$M$784,7,FALSE)</f>
        <v>218</v>
      </c>
      <c r="AL324" s="29">
        <f>VLOOKUP(Table1[[#This Row],[SEG KEY]],'22Dec24_TY '!$A$1:$M$786,7,FALSE)</f>
        <v>85</v>
      </c>
      <c r="AM324" s="29">
        <f>VLOOKUP(Table1[[#This Row],[SEG KEY LY]],'22Dec24_LY '!$A$1:$M$486,7,FALSE)</f>
        <v>214</v>
      </c>
      <c r="AN324" s="29">
        <f>VLOOKUP(Table1[[#This Row],[SEG KEY]],'15Dec24_TY'!$A$1:$M$786,7,FALSE)</f>
        <v>78</v>
      </c>
      <c r="AO324" s="29">
        <f>VLOOKUP(Table1[[#This Row],[SEG KEY LY]],'15Dec24_LY'!$A$1:$M$784,7,FALSE)</f>
        <v>210</v>
      </c>
      <c r="AP324" s="29">
        <f>VLOOKUP(Table1[[#This Row],[SEG KEY]],'08Dec24_TY'!$A$1:$M$786,7,FALSE)</f>
        <v>66</v>
      </c>
      <c r="AQ324" s="29">
        <f>VLOOKUP(Table1[[#This Row],[SEG KEY LY]],'08Dec24_LY'!$A$1:$M$784,7,FALSE)</f>
        <v>186</v>
      </c>
      <c r="AR324" s="29">
        <f>VLOOKUP(Table1[[#This Row],[SEG KEY]],'01Dec24_TY'!$A$1:$M$786,7,FALSE)</f>
        <v>63</v>
      </c>
      <c r="AS324" s="29">
        <f>VLOOKUP(Table1[[#This Row],[SEG KEY LY]],'01Dec24_LY'!$A$1:$M$784,7,FALSE)</f>
        <v>179</v>
      </c>
      <c r="AT324" s="29">
        <f>VLOOKUP(Table1[[#This Row],[SEG KEY]],'24Nov24_TY'!$A$1:$M$786,7,FALSE)</f>
        <v>61</v>
      </c>
      <c r="AU324" s="29">
        <f>VLOOKUP(Table1[[#This Row],[SEG KEY LY]],'24Nov24_LY'!$A$1:$M$784,7,FALSE)</f>
        <v>159</v>
      </c>
      <c r="AV324" s="29">
        <f>VLOOKUP(Table1[[#This Row],[SEG KEY]],'17Nov24_TY'!$A$1:$M$786,7,FALSE)</f>
        <v>59</v>
      </c>
      <c r="AW324" s="29">
        <f>VLOOKUP(Table1[[#This Row],[SEG KEY LY]],'17Nov24_LY'!$A$1:$M$784,7,FALSE)</f>
        <v>154</v>
      </c>
      <c r="AX324" s="29">
        <f>VLOOKUP(Table1[[#This Row],[SEG KEY]],'10Nov24_TY   '!$A$1:$K$786,7,FALSE)</f>
        <v>59</v>
      </c>
      <c r="AY324" s="29">
        <f>VLOOKUP(Table1[[#This Row],[SEG KEY LY]],'10Nov24_LY   '!$A$1:$J$784,7,FALSE)</f>
        <v>146</v>
      </c>
      <c r="AZ324" s="29">
        <f>IFERROR(VLOOKUP(Table1[[#This Row],[SEG KEY]],'03Nov24_TY   '!$A$1:$J$786,7,FALSE),0)</f>
        <v>0</v>
      </c>
      <c r="BA324" s="29">
        <f>IFERROR(VLOOKUP(Table1[[#This Row],[SEG KEY LY]],'03Nov24_LY    '!$A$1:$J$784,7,FALSE),0)</f>
        <v>0</v>
      </c>
    </row>
    <row r="325" spans="1:53" x14ac:dyDescent="0.25">
      <c r="A325" s="53" t="str">
        <f>Table1[[#This Row],[FROM_CITY]]&amp;Table1[[#This Row],[TO_CITY]]&amp;Table1[[#This Row],[Month]]</f>
        <v>LHRCMBApr-2025</v>
      </c>
      <c r="B325" s="56" t="str">
        <f>Table1[[#This Row],[FROM_CITY]]&amp;Table1[[#This Row],[TO_CITY]]&amp;Table1[[#This Row],[MonthM_LY]]</f>
        <v>LHRCMBApr-2024</v>
      </c>
      <c r="C325" s="42" t="s">
        <v>204</v>
      </c>
      <c r="D325" s="2">
        <v>2025</v>
      </c>
      <c r="E325" s="2" t="s">
        <v>203</v>
      </c>
      <c r="F325" t="s">
        <v>36</v>
      </c>
      <c r="G325" s="2" t="s">
        <v>10</v>
      </c>
      <c r="H325" t="s">
        <v>19</v>
      </c>
      <c r="I325">
        <v>1141</v>
      </c>
      <c r="J325">
        <v>702107.31999999972</v>
      </c>
      <c r="K325" s="29">
        <f>VLOOKUP(Table1[[#This Row],[SEG KEY]],'29Dec24_TY  '!$A$1:$M$786,11,FALSE)</f>
        <v>9948379</v>
      </c>
      <c r="L325" s="29">
        <f>VLOOKUP(Table1[[#This Row],[SEG KEY LY]],'29Dec24_LY'!$A$1:$M$784,11,FALSE)</f>
        <v>7289084</v>
      </c>
      <c r="M325" s="55">
        <f>VLOOKUP(Table1[[#This Row],[SEG KEY]],'29Dec24_TY  '!$A$1:$M$786,12,FALSE)</f>
        <v>7.0575047452454284E-2</v>
      </c>
      <c r="N325" s="55">
        <f>VLOOKUP(Table1[[#This Row],[SEG KEY LY]],'29Dec24_LY'!$A$1:$M$784,12,FALSE)</f>
        <v>5.4915894781840925E-2</v>
      </c>
      <c r="O325" s="29">
        <f>IFERROR(VLOOKUP(Table1[[#This Row],[SEG KEY LY]],'LY AVG FARE ACT'!$A$1:$G$5000,5,FALSE),0)</f>
        <v>5169</v>
      </c>
      <c r="P325" s="29">
        <f>IFERROR(VLOOKUP(Table1[[#This Row],[SEG KEY LY]],'LY AVG FARE ACT'!$A$1:$F$5000,6,FALSE),0)</f>
        <v>2662457.1135172993</v>
      </c>
      <c r="Q325" s="29">
        <f>IFERROR(VLOOKUP(Table1[[#This Row],[SEG KEY LY]],'LY AVG FARE ACT'!$A$1:$G$5000,7,FALSE),0)</f>
        <v>515.08166251060152</v>
      </c>
      <c r="R325" s="47">
        <f>VLOOKUP(Table1[[#This Row],[SEG KEY]],'29Dec24_TY  '!$A$1:$M$786,13,FALSE)</f>
        <v>615.34383873794889</v>
      </c>
      <c r="S325" s="47">
        <f>VLOOKUP(Table1[[#This Row],[SEG KEY LY]],'29Dec24_LY'!$A$1:$M$784,13,FALSE)</f>
        <v>478.81168660287102</v>
      </c>
      <c r="T325" s="29">
        <f>VLOOKUP(Table1[[#This Row],[SEG KEY]],'22Dec24_TY '!$A$1:$M$786,13,FALSE)</f>
        <v>616.20578280542952</v>
      </c>
      <c r="U325" s="29">
        <f>VLOOKUP(Table1[[#This Row],[SEG KEY LY]],'22Dec24_LY '!$A$2:$M$784,13,FALSE)</f>
        <v>474.54764930114379</v>
      </c>
      <c r="V325" s="29">
        <f>VLOOKUP(Table1[[#This Row],[SEG KEY]],'15Dec24_TY'!$A$1:$M$786,13,FALSE)</f>
        <v>616.59976459510347</v>
      </c>
      <c r="W325" s="29">
        <f>VLOOKUP(Table1[[#This Row],[SEG KEY LY]],'15Dec24_LY'!$A$1:$M$784,13,FALSE)</f>
        <v>472.5986215864761</v>
      </c>
      <c r="X325" s="29">
        <f>VLOOKUP(Table1[[#This Row],[SEG KEY]],'08Dec24_TY'!$A$1:$M$786,13,FALSE)</f>
        <v>614.20160696998994</v>
      </c>
      <c r="Y325" s="29">
        <f>VLOOKUP(Table1[[#This Row],[SEG KEY LY]],'08Dec24_LY'!$A$1:$M$784,13,FALSE)</f>
        <v>473.26828451882858</v>
      </c>
      <c r="Z325" s="29">
        <f>VLOOKUP(Table1[[#This Row],[SEG KEY]],'01Dec24_TY'!$A$1:$M$786,13,FALSE)</f>
        <v>612.21695336787525</v>
      </c>
      <c r="AA325" s="29">
        <f>VLOOKUP(Table1[[#This Row],[SEG KEY LY]],'01Dec24_LY'!$A$1:$M$784,13,FALSE)</f>
        <v>474.40841339155759</v>
      </c>
      <c r="AB325" s="29">
        <f>VLOOKUP(Table1[[#This Row],[SEG KEY]],'24Nov24_TY'!$A$1:$M$786,13,FALSE)</f>
        <v>594.10611907386976</v>
      </c>
      <c r="AC325" s="29">
        <f>VLOOKUP(Table1[[#This Row],[SEG KEY LY]],'24Nov24_LY'!$A$1:$M$784,13,FALSE)</f>
        <v>477.54937205651521</v>
      </c>
      <c r="AD325" s="29">
        <f>VLOOKUP(Table1[[#This Row],[SEG KEY]],'17Nov24_TY'!$A$1:$M$786,13,FALSE)</f>
        <v>593.48954075774975</v>
      </c>
      <c r="AE325" s="29">
        <f>VLOOKUP(Table1[[#This Row],[SEG KEY LY]],'17Nov24_LY'!$A$1:$M$784,13,FALSE)</f>
        <v>469.41911111111108</v>
      </c>
      <c r="AF325" s="29">
        <f>VLOOKUP(Table1[[#This Row],[SEG KEY]],'10Nov24_TY   '!$A$1:$M$786,13,FALSE)</f>
        <v>591.60026474127562</v>
      </c>
      <c r="AG325" s="29">
        <f>VLOOKUP(Table1[[#This Row],[SEG KEY LY]],'10Nov24_LY   '!$A$1:$M$784,13,FALSE)</f>
        <v>464.58178107606682</v>
      </c>
      <c r="AH325" s="29">
        <f>IFERROR(VLOOKUP(Table1[[#This Row],[SEG KEY]],'03Nov24_TY   '!A387:M1172,13,FALSE),0)</f>
        <v>0</v>
      </c>
      <c r="AI325" s="29">
        <f>IFERROR(VLOOKUP(Table1[[#This Row],[SEG KEY LY]],'03Nov24_LY    '!$A$1:$M$784,13,FALSE),0)</f>
        <v>0</v>
      </c>
      <c r="AJ325" s="47">
        <f>VLOOKUP(Table1[[#This Row],[SEG KEY]],'29Dec24_TY  '!$A$1:$M$786,7,FALSE)</f>
        <v>1141</v>
      </c>
      <c r="AK325" s="47">
        <f>VLOOKUP(Table1[[#This Row],[SEG KEY LY]],'29Dec24_LY'!$A$1:$M$784,7,FALSE)</f>
        <v>836</v>
      </c>
      <c r="AL325" s="29">
        <f>VLOOKUP(Table1[[#This Row],[SEG KEY]],'22Dec24_TY '!$A$1:$M$786,7,FALSE)</f>
        <v>1105</v>
      </c>
      <c r="AM325" s="29">
        <f>VLOOKUP(Table1[[#This Row],[SEG KEY LY]],'22Dec24_LY '!$A$1:$M$486,7,FALSE)</f>
        <v>787</v>
      </c>
      <c r="AN325" s="29">
        <f>VLOOKUP(Table1[[#This Row],[SEG KEY]],'15Dec24_TY'!$A$1:$M$786,7,FALSE)</f>
        <v>1062</v>
      </c>
      <c r="AO325" s="29">
        <f>VLOOKUP(Table1[[#This Row],[SEG KEY LY]],'15Dec24_LY'!$A$1:$M$784,7,FALSE)</f>
        <v>769</v>
      </c>
      <c r="AP325" s="29">
        <f>VLOOKUP(Table1[[#This Row],[SEG KEY]],'08Dec24_TY'!$A$1:$M$786,7,FALSE)</f>
        <v>1033</v>
      </c>
      <c r="AQ325" s="29">
        <f>VLOOKUP(Table1[[#This Row],[SEG KEY LY]],'08Dec24_LY'!$A$1:$M$784,7,FALSE)</f>
        <v>717</v>
      </c>
      <c r="AR325" s="29">
        <f>VLOOKUP(Table1[[#This Row],[SEG KEY]],'01Dec24_TY'!$A$1:$M$786,7,FALSE)</f>
        <v>965</v>
      </c>
      <c r="AS325" s="29">
        <f>VLOOKUP(Table1[[#This Row],[SEG KEY LY]],'01Dec24_LY'!$A$1:$M$784,7,FALSE)</f>
        <v>687</v>
      </c>
      <c r="AT325" s="29">
        <f>VLOOKUP(Table1[[#This Row],[SEG KEY]],'24Nov24_TY'!$A$1:$M$786,7,FALSE)</f>
        <v>907</v>
      </c>
      <c r="AU325" s="29">
        <f>VLOOKUP(Table1[[#This Row],[SEG KEY LY]],'24Nov24_LY'!$A$1:$M$784,7,FALSE)</f>
        <v>637</v>
      </c>
      <c r="AV325" s="29">
        <f>VLOOKUP(Table1[[#This Row],[SEG KEY]],'17Nov24_TY'!$A$1:$M$786,7,FALSE)</f>
        <v>871</v>
      </c>
      <c r="AW325" s="29">
        <f>VLOOKUP(Table1[[#This Row],[SEG KEY LY]],'17Nov24_LY'!$A$1:$M$784,7,FALSE)</f>
        <v>585</v>
      </c>
      <c r="AX325" s="29">
        <f>VLOOKUP(Table1[[#This Row],[SEG KEY]],'10Nov24_TY   '!$A$1:$K$786,7,FALSE)</f>
        <v>831</v>
      </c>
      <c r="AY325" s="29">
        <f>VLOOKUP(Table1[[#This Row],[SEG KEY LY]],'10Nov24_LY   '!$A$1:$J$784,7,FALSE)</f>
        <v>539</v>
      </c>
      <c r="AZ325" s="29">
        <f>IFERROR(VLOOKUP(Table1[[#This Row],[SEG KEY]],'03Nov24_TY   '!$A$1:$J$786,7,FALSE),0)</f>
        <v>0</v>
      </c>
      <c r="BA325" s="29">
        <f>IFERROR(VLOOKUP(Table1[[#This Row],[SEG KEY LY]],'03Nov24_LY    '!$A$1:$J$784,7,FALSE),0)</f>
        <v>0</v>
      </c>
    </row>
    <row r="326" spans="1:53" x14ac:dyDescent="0.25">
      <c r="A326" s="53" t="str">
        <f>Table1[[#This Row],[FROM_CITY]]&amp;Table1[[#This Row],[TO_CITY]]&amp;Table1[[#This Row],[Month]]</f>
        <v>MAACMBApr-2025</v>
      </c>
      <c r="B326" s="56" t="str">
        <f>Table1[[#This Row],[FROM_CITY]]&amp;Table1[[#This Row],[TO_CITY]]&amp;Table1[[#This Row],[MonthM_LY]]</f>
        <v>MAACMBApr-2024</v>
      </c>
      <c r="C326" s="42" t="s">
        <v>204</v>
      </c>
      <c r="D326" s="2">
        <v>2025</v>
      </c>
      <c r="E326" s="2" t="s">
        <v>203</v>
      </c>
      <c r="F326" t="s">
        <v>37</v>
      </c>
      <c r="G326" s="2" t="s">
        <v>10</v>
      </c>
      <c r="H326" t="s">
        <v>15</v>
      </c>
      <c r="I326">
        <v>424</v>
      </c>
      <c r="J326">
        <v>20674.760000000017</v>
      </c>
      <c r="K326" s="29">
        <f>VLOOKUP(Table1[[#This Row],[SEG KEY]],'29Dec24_TY  '!$A$1:$M$786,11,FALSE)</f>
        <v>290864</v>
      </c>
      <c r="L326" s="29">
        <f>VLOOKUP(Table1[[#This Row],[SEG KEY LY]],'29Dec24_LY'!$A$1:$M$784,11,FALSE)</f>
        <v>142002</v>
      </c>
      <c r="M326" s="55">
        <f>VLOOKUP(Table1[[#This Row],[SEG KEY]],'29Dec24_TY  '!$A$1:$M$786,12,FALSE)</f>
        <v>7.1080504978271689E-2</v>
      </c>
      <c r="N326" s="55">
        <f>VLOOKUP(Table1[[#This Row],[SEG KEY LY]],'29Dec24_LY'!$A$1:$M$784,12,FALSE)</f>
        <v>9.3673751073928543E-2</v>
      </c>
      <c r="O326" s="29">
        <f>IFERROR(VLOOKUP(Table1[[#This Row],[SEG KEY LY]],'LY AVG FARE ACT'!$A$1:$G$5000,5,FALSE),0)</f>
        <v>10115</v>
      </c>
      <c r="P326" s="29">
        <f>IFERROR(VLOOKUP(Table1[[#This Row],[SEG KEY LY]],'LY AVG FARE ACT'!$A$1:$F$5000,6,FALSE),0)</f>
        <v>649087.94613028911</v>
      </c>
      <c r="Q326" s="29">
        <f>IFERROR(VLOOKUP(Table1[[#This Row],[SEG KEY LY]],'LY AVG FARE ACT'!$A$1:$G$5000,7,FALSE),0)</f>
        <v>64.17083006725548</v>
      </c>
      <c r="R326" s="47">
        <f>VLOOKUP(Table1[[#This Row],[SEG KEY]],'29Dec24_TY  '!$A$1:$M$786,13,FALSE)</f>
        <v>48.761226415094377</v>
      </c>
      <c r="S326" s="47">
        <f>VLOOKUP(Table1[[#This Row],[SEG KEY LY]],'29Dec24_LY'!$A$1:$M$784,13,FALSE)</f>
        <v>64.260193236714983</v>
      </c>
      <c r="T326" s="29">
        <f>VLOOKUP(Table1[[#This Row],[SEG KEY]],'22Dec24_TY '!$A$1:$M$786,13,FALSE)</f>
        <v>48.776323119777203</v>
      </c>
      <c r="U326" s="29">
        <f>VLOOKUP(Table1[[#This Row],[SEG KEY LY]],'22Dec24_LY '!$A$2:$M$784,13,FALSE)</f>
        <v>63.311602209944752</v>
      </c>
      <c r="V326" s="29">
        <f>VLOOKUP(Table1[[#This Row],[SEG KEY]],'15Dec24_TY'!$A$1:$M$786,13,FALSE)</f>
        <v>50.022142857142882</v>
      </c>
      <c r="W326" s="29">
        <f>VLOOKUP(Table1[[#This Row],[SEG KEY LY]],'15Dec24_LY'!$A$1:$M$784,13,FALSE)</f>
        <v>58.871012658227855</v>
      </c>
      <c r="X326" s="29">
        <f>VLOOKUP(Table1[[#This Row],[SEG KEY]],'08Dec24_TY'!$A$1:$M$786,13,FALSE)</f>
        <v>51.473333333333343</v>
      </c>
      <c r="Y326" s="29">
        <f>VLOOKUP(Table1[[#This Row],[SEG KEY LY]],'08Dec24_LY'!$A$1:$M$784,13,FALSE)</f>
        <v>57.293428571428556</v>
      </c>
      <c r="Z326" s="29">
        <f>VLOOKUP(Table1[[#This Row],[SEG KEY]],'01Dec24_TY'!$A$1:$M$786,13,FALSE)</f>
        <v>51.964191919191926</v>
      </c>
      <c r="AA326" s="29">
        <f>VLOOKUP(Table1[[#This Row],[SEG KEY LY]],'01Dec24_LY'!$A$1:$M$784,13,FALSE)</f>
        <v>58.289069767441831</v>
      </c>
      <c r="AB326" s="29">
        <f>VLOOKUP(Table1[[#This Row],[SEG KEY]],'24Nov24_TY'!$A$1:$M$786,13,FALSE)</f>
        <v>53.651187500000006</v>
      </c>
      <c r="AC326" s="29">
        <f>VLOOKUP(Table1[[#This Row],[SEG KEY LY]],'24Nov24_LY'!$A$1:$M$784,13,FALSE)</f>
        <v>57.187522935779796</v>
      </c>
      <c r="AD326" s="29">
        <f>VLOOKUP(Table1[[#This Row],[SEG KEY]],'17Nov24_TY'!$A$1:$M$786,13,FALSE)</f>
        <v>53.662467532467538</v>
      </c>
      <c r="AE326" s="29">
        <f>VLOOKUP(Table1[[#This Row],[SEG KEY LY]],'17Nov24_LY'!$A$1:$M$784,13,FALSE)</f>
        <v>57.249793814432977</v>
      </c>
      <c r="AF326" s="29">
        <f>VLOOKUP(Table1[[#This Row],[SEG KEY]],'10Nov24_TY   '!$A$1:$M$786,13,FALSE)</f>
        <v>52.917142857142849</v>
      </c>
      <c r="AG326" s="29">
        <f>VLOOKUP(Table1[[#This Row],[SEG KEY LY]],'10Nov24_LY   '!$A$1:$M$784,13,FALSE)</f>
        <v>56.842808988764034</v>
      </c>
      <c r="AH326" s="29">
        <f>IFERROR(VLOOKUP(Table1[[#This Row],[SEG KEY]],'03Nov24_TY   '!A388:M1173,13,FALSE),0)</f>
        <v>0</v>
      </c>
      <c r="AI326" s="29">
        <f>IFERROR(VLOOKUP(Table1[[#This Row],[SEG KEY LY]],'03Nov24_LY    '!$A$1:$M$784,13,FALSE),0)</f>
        <v>0</v>
      </c>
      <c r="AJ326" s="47">
        <f>VLOOKUP(Table1[[#This Row],[SEG KEY]],'29Dec24_TY  '!$A$1:$M$786,7,FALSE)</f>
        <v>424</v>
      </c>
      <c r="AK326" s="47">
        <f>VLOOKUP(Table1[[#This Row],[SEG KEY LY]],'29Dec24_LY'!$A$1:$M$784,7,FALSE)</f>
        <v>207</v>
      </c>
      <c r="AL326" s="29">
        <f>VLOOKUP(Table1[[#This Row],[SEG KEY]],'22Dec24_TY '!$A$1:$M$786,7,FALSE)</f>
        <v>359</v>
      </c>
      <c r="AM326" s="29">
        <f>VLOOKUP(Table1[[#This Row],[SEG KEY LY]],'22Dec24_LY '!$A$1:$M$486,7,FALSE)</f>
        <v>181</v>
      </c>
      <c r="AN326" s="29">
        <f>VLOOKUP(Table1[[#This Row],[SEG KEY]],'15Dec24_TY'!$A$1:$M$786,7,FALSE)</f>
        <v>280</v>
      </c>
      <c r="AO326" s="29">
        <f>VLOOKUP(Table1[[#This Row],[SEG KEY LY]],'15Dec24_LY'!$A$1:$M$784,7,FALSE)</f>
        <v>158</v>
      </c>
      <c r="AP326" s="29">
        <f>VLOOKUP(Table1[[#This Row],[SEG KEY]],'08Dec24_TY'!$A$1:$M$786,7,FALSE)</f>
        <v>228</v>
      </c>
      <c r="AQ326" s="29">
        <f>VLOOKUP(Table1[[#This Row],[SEG KEY LY]],'08Dec24_LY'!$A$1:$M$784,7,FALSE)</f>
        <v>140</v>
      </c>
      <c r="AR326" s="29">
        <f>VLOOKUP(Table1[[#This Row],[SEG KEY]],'01Dec24_TY'!$A$1:$M$786,7,FALSE)</f>
        <v>198</v>
      </c>
      <c r="AS326" s="29">
        <f>VLOOKUP(Table1[[#This Row],[SEG KEY LY]],'01Dec24_LY'!$A$1:$M$784,7,FALSE)</f>
        <v>129</v>
      </c>
      <c r="AT326" s="29">
        <f>VLOOKUP(Table1[[#This Row],[SEG KEY]],'24Nov24_TY'!$A$1:$M$786,7,FALSE)</f>
        <v>160</v>
      </c>
      <c r="AU326" s="29">
        <f>VLOOKUP(Table1[[#This Row],[SEG KEY LY]],'24Nov24_LY'!$A$1:$M$784,7,FALSE)</f>
        <v>109</v>
      </c>
      <c r="AV326" s="29">
        <f>VLOOKUP(Table1[[#This Row],[SEG KEY]],'17Nov24_TY'!$A$1:$M$786,7,FALSE)</f>
        <v>154</v>
      </c>
      <c r="AW326" s="29">
        <f>VLOOKUP(Table1[[#This Row],[SEG KEY LY]],'17Nov24_LY'!$A$1:$M$784,7,FALSE)</f>
        <v>97</v>
      </c>
      <c r="AX326" s="29">
        <f>VLOOKUP(Table1[[#This Row],[SEG KEY]],'10Nov24_TY   '!$A$1:$K$786,7,FALSE)</f>
        <v>119</v>
      </c>
      <c r="AY326" s="29">
        <f>VLOOKUP(Table1[[#This Row],[SEG KEY LY]],'10Nov24_LY   '!$A$1:$J$784,7,FALSE)</f>
        <v>89</v>
      </c>
      <c r="AZ326" s="29">
        <f>IFERROR(VLOOKUP(Table1[[#This Row],[SEG KEY]],'03Nov24_TY   '!$A$1:$J$786,7,FALSE),0)</f>
        <v>0</v>
      </c>
      <c r="BA326" s="29">
        <f>IFERROR(VLOOKUP(Table1[[#This Row],[SEG KEY LY]],'03Nov24_LY    '!$A$1:$J$784,7,FALSE),0)</f>
        <v>0</v>
      </c>
    </row>
    <row r="327" spans="1:53" x14ac:dyDescent="0.25">
      <c r="A327" s="53" t="str">
        <f>Table1[[#This Row],[FROM_CITY]]&amp;Table1[[#This Row],[TO_CITY]]&amp;Table1[[#This Row],[Month]]</f>
        <v>MELCMBApr-2025</v>
      </c>
      <c r="B327" s="56" t="str">
        <f>Table1[[#This Row],[FROM_CITY]]&amp;Table1[[#This Row],[TO_CITY]]&amp;Table1[[#This Row],[MonthM_LY]]</f>
        <v>MELCMBApr-2024</v>
      </c>
      <c r="C327" s="42" t="s">
        <v>204</v>
      </c>
      <c r="D327" s="2">
        <v>2025</v>
      </c>
      <c r="E327" s="2" t="s">
        <v>203</v>
      </c>
      <c r="F327" t="s">
        <v>38</v>
      </c>
      <c r="G327" s="2" t="s">
        <v>10</v>
      </c>
      <c r="H327" t="s">
        <v>13</v>
      </c>
      <c r="I327">
        <v>1457</v>
      </c>
      <c r="J327">
        <v>645437.04000000097</v>
      </c>
      <c r="K327" s="29">
        <f>VLOOKUP(Table1[[#This Row],[SEG KEY]],'29Dec24_TY  '!$A$1:$M$786,11,FALSE)</f>
        <v>12251913</v>
      </c>
      <c r="L327" s="29">
        <f>VLOOKUP(Table1[[#This Row],[SEG KEY LY]],'29Dec24_LY'!$A$1:$M$784,11,FALSE)</f>
        <v>8720133</v>
      </c>
      <c r="M327" s="55">
        <f>VLOOKUP(Table1[[#This Row],[SEG KEY]],'29Dec24_TY  '!$A$1:$M$786,12,FALSE)</f>
        <v>5.2680511198536992E-2</v>
      </c>
      <c r="N327" s="55">
        <f>VLOOKUP(Table1[[#This Row],[SEG KEY LY]],'29Dec24_LY'!$A$1:$M$784,12,FALSE)</f>
        <v>5.4230894184756101E-2</v>
      </c>
      <c r="O327" s="29">
        <f>IFERROR(VLOOKUP(Table1[[#This Row],[SEG KEY LY]],'LY AVG FARE ACT'!$A$1:$G$5000,5,FALSE),0)</f>
        <v>6768</v>
      </c>
      <c r="P327" s="29">
        <f>IFERROR(VLOOKUP(Table1[[#This Row],[SEG KEY LY]],'LY AVG FARE ACT'!$A$1:$F$5000,6,FALSE),0)</f>
        <v>2999964.4970428036</v>
      </c>
      <c r="Q327" s="29">
        <f>IFERROR(VLOOKUP(Table1[[#This Row],[SEG KEY LY]],'LY AVG FARE ACT'!$A$1:$G$5000,7,FALSE),0)</f>
        <v>443.25716563871214</v>
      </c>
      <c r="R327" s="47">
        <f>VLOOKUP(Table1[[#This Row],[SEG KEY]],'29Dec24_TY  '!$A$1:$M$786,13,FALSE)</f>
        <v>442.99041866849757</v>
      </c>
      <c r="S327" s="47">
        <f>VLOOKUP(Table1[[#This Row],[SEG KEY LY]],'29Dec24_LY'!$A$1:$M$784,13,FALSE)</f>
        <v>456.02758919961406</v>
      </c>
      <c r="T327" s="29">
        <f>VLOOKUP(Table1[[#This Row],[SEG KEY]],'22Dec24_TY '!$A$1:$M$786,13,FALSE)</f>
        <v>438.52335642802217</v>
      </c>
      <c r="U327" s="29">
        <f>VLOOKUP(Table1[[#This Row],[SEG KEY LY]],'22Dec24_LY '!$A$2:$M$784,13,FALSE)</f>
        <v>459.95245670995655</v>
      </c>
      <c r="V327" s="29">
        <f>VLOOKUP(Table1[[#This Row],[SEG KEY]],'15Dec24_TY'!$A$1:$M$786,13,FALSE)</f>
        <v>438.93830950378469</v>
      </c>
      <c r="W327" s="29">
        <f>VLOOKUP(Table1[[#This Row],[SEG KEY LY]],'15Dec24_LY'!$A$1:$M$784,13,FALSE)</f>
        <v>454.21276940903795</v>
      </c>
      <c r="X327" s="29">
        <f>VLOOKUP(Table1[[#This Row],[SEG KEY]],'08Dec24_TY'!$A$1:$M$786,13,FALSE)</f>
        <v>442.33735611510798</v>
      </c>
      <c r="Y327" s="29">
        <f>VLOOKUP(Table1[[#This Row],[SEG KEY LY]],'08Dec24_LY'!$A$1:$M$784,13,FALSE)</f>
        <v>454.0510391198041</v>
      </c>
      <c r="Z327" s="29">
        <f>VLOOKUP(Table1[[#This Row],[SEG KEY]],'01Dec24_TY'!$A$1:$M$786,13,FALSE)</f>
        <v>445.46351377952755</v>
      </c>
      <c r="AA327" s="29">
        <f>VLOOKUP(Table1[[#This Row],[SEG KEY LY]],'01Dec24_LY'!$A$1:$M$784,13,FALSE)</f>
        <v>452.62769820971857</v>
      </c>
      <c r="AB327" s="29">
        <f>VLOOKUP(Table1[[#This Row],[SEG KEY]],'24Nov24_TY'!$A$1:$M$786,13,FALSE)</f>
        <v>442.3163723404254</v>
      </c>
      <c r="AC327" s="29">
        <f>VLOOKUP(Table1[[#This Row],[SEG KEY LY]],'24Nov24_LY'!$A$1:$M$784,13,FALSE)</f>
        <v>452.57279494381999</v>
      </c>
      <c r="AD327" s="29">
        <f>VLOOKUP(Table1[[#This Row],[SEG KEY]],'17Nov24_TY'!$A$1:$M$786,13,FALSE)</f>
        <v>443.4456985698568</v>
      </c>
      <c r="AE327" s="29">
        <f>VLOOKUP(Table1[[#This Row],[SEG KEY LY]],'17Nov24_LY'!$A$1:$M$784,13,FALSE)</f>
        <v>448.17066763425231</v>
      </c>
      <c r="AF327" s="29">
        <f>VLOOKUP(Table1[[#This Row],[SEG KEY]],'10Nov24_TY   '!$A$1:$M$786,13,FALSE)</f>
        <v>434.32407834101372</v>
      </c>
      <c r="AG327" s="29">
        <f>VLOOKUP(Table1[[#This Row],[SEG KEY LY]],'10Nov24_LY   '!$A$1:$M$784,13,FALSE)</f>
        <v>438.74479389312972</v>
      </c>
      <c r="AH327" s="29">
        <f>IFERROR(VLOOKUP(Table1[[#This Row],[SEG KEY]],'03Nov24_TY   '!A389:M1174,13,FALSE),0)</f>
        <v>0</v>
      </c>
      <c r="AI327" s="29">
        <f>IFERROR(VLOOKUP(Table1[[#This Row],[SEG KEY LY]],'03Nov24_LY    '!$A$1:$M$784,13,FALSE),0)</f>
        <v>0</v>
      </c>
      <c r="AJ327" s="47">
        <f>VLOOKUP(Table1[[#This Row],[SEG KEY]],'29Dec24_TY  '!$A$1:$M$786,7,FALSE)</f>
        <v>1457</v>
      </c>
      <c r="AK327" s="47">
        <f>VLOOKUP(Table1[[#This Row],[SEG KEY LY]],'29Dec24_LY'!$A$1:$M$784,7,FALSE)</f>
        <v>1037</v>
      </c>
      <c r="AL327" s="29">
        <f>VLOOKUP(Table1[[#This Row],[SEG KEY]],'22Dec24_TY '!$A$1:$M$786,7,FALSE)</f>
        <v>1299</v>
      </c>
      <c r="AM327" s="29">
        <f>VLOOKUP(Table1[[#This Row],[SEG KEY LY]],'22Dec24_LY '!$A$1:$M$486,7,FALSE)</f>
        <v>924</v>
      </c>
      <c r="AN327" s="29">
        <f>VLOOKUP(Table1[[#This Row],[SEG KEY]],'15Dec24_TY'!$A$1:$M$786,7,FALSE)</f>
        <v>1189</v>
      </c>
      <c r="AO327" s="29">
        <f>VLOOKUP(Table1[[#This Row],[SEG KEY LY]],'15Dec24_LY'!$A$1:$M$784,7,FALSE)</f>
        <v>863</v>
      </c>
      <c r="AP327" s="29">
        <f>VLOOKUP(Table1[[#This Row],[SEG KEY]],'08Dec24_TY'!$A$1:$M$786,7,FALSE)</f>
        <v>1112</v>
      </c>
      <c r="AQ327" s="29">
        <f>VLOOKUP(Table1[[#This Row],[SEG KEY LY]],'08Dec24_LY'!$A$1:$M$784,7,FALSE)</f>
        <v>818</v>
      </c>
      <c r="AR327" s="29">
        <f>VLOOKUP(Table1[[#This Row],[SEG KEY]],'01Dec24_TY'!$A$1:$M$786,7,FALSE)</f>
        <v>1016</v>
      </c>
      <c r="AS327" s="29">
        <f>VLOOKUP(Table1[[#This Row],[SEG KEY LY]],'01Dec24_LY'!$A$1:$M$784,7,FALSE)</f>
        <v>782</v>
      </c>
      <c r="AT327" s="29">
        <f>VLOOKUP(Table1[[#This Row],[SEG KEY]],'24Nov24_TY'!$A$1:$M$786,7,FALSE)</f>
        <v>940</v>
      </c>
      <c r="AU327" s="29">
        <f>VLOOKUP(Table1[[#This Row],[SEG KEY LY]],'24Nov24_LY'!$A$1:$M$784,7,FALSE)</f>
        <v>712</v>
      </c>
      <c r="AV327" s="29">
        <f>VLOOKUP(Table1[[#This Row],[SEG KEY]],'17Nov24_TY'!$A$1:$M$786,7,FALSE)</f>
        <v>909</v>
      </c>
      <c r="AW327" s="29">
        <f>VLOOKUP(Table1[[#This Row],[SEG KEY LY]],'17Nov24_LY'!$A$1:$M$784,7,FALSE)</f>
        <v>689</v>
      </c>
      <c r="AX327" s="29">
        <f>VLOOKUP(Table1[[#This Row],[SEG KEY]],'10Nov24_TY   '!$A$1:$K$786,7,FALSE)</f>
        <v>868</v>
      </c>
      <c r="AY327" s="29">
        <f>VLOOKUP(Table1[[#This Row],[SEG KEY LY]],'10Nov24_LY   '!$A$1:$J$784,7,FALSE)</f>
        <v>655</v>
      </c>
      <c r="AZ327" s="29">
        <f>IFERROR(VLOOKUP(Table1[[#This Row],[SEG KEY]],'03Nov24_TY   '!$A$1:$J$786,7,FALSE),0)</f>
        <v>0</v>
      </c>
      <c r="BA327" s="29">
        <f>IFERROR(VLOOKUP(Table1[[#This Row],[SEG KEY LY]],'03Nov24_LY    '!$A$1:$J$784,7,FALSE),0)</f>
        <v>0</v>
      </c>
    </row>
    <row r="328" spans="1:53" x14ac:dyDescent="0.25">
      <c r="A328" s="53" t="str">
        <f>Table1[[#This Row],[FROM_CITY]]&amp;Table1[[#This Row],[TO_CITY]]&amp;Table1[[#This Row],[Month]]</f>
        <v>MLECMBApr-2025</v>
      </c>
      <c r="B328" s="56" t="str">
        <f>Table1[[#This Row],[FROM_CITY]]&amp;Table1[[#This Row],[TO_CITY]]&amp;Table1[[#This Row],[MonthM_LY]]</f>
        <v>MLECMBApr-2024</v>
      </c>
      <c r="C328" s="42" t="s">
        <v>204</v>
      </c>
      <c r="D328" s="2">
        <v>2025</v>
      </c>
      <c r="E328" s="2" t="s">
        <v>203</v>
      </c>
      <c r="F328" t="s">
        <v>39</v>
      </c>
      <c r="G328" s="2" t="s">
        <v>10</v>
      </c>
      <c r="H328" t="s">
        <v>15</v>
      </c>
      <c r="I328">
        <v>870</v>
      </c>
      <c r="J328">
        <v>82972.930000000037</v>
      </c>
      <c r="K328" s="29">
        <f>VLOOKUP(Table1[[#This Row],[SEG KEY]],'29Dec24_TY  '!$A$1:$M$786,11,FALSE)</f>
        <v>668160</v>
      </c>
      <c r="L328" s="29">
        <f>VLOOKUP(Table1[[#This Row],[SEG KEY LY]],'29Dec24_LY'!$A$1:$M$784,11,FALSE)</f>
        <v>913920</v>
      </c>
      <c r="M328" s="55">
        <f>VLOOKUP(Table1[[#This Row],[SEG KEY]],'29Dec24_TY  '!$A$1:$M$786,12,FALSE)</f>
        <v>0.12418122904693492</v>
      </c>
      <c r="N328" s="55">
        <f>VLOOKUP(Table1[[#This Row],[SEG KEY LY]],'29Dec24_LY'!$A$1:$M$784,12,FALSE)</f>
        <v>0.1085448069852942</v>
      </c>
      <c r="O328" s="29">
        <f>IFERROR(VLOOKUP(Table1[[#This Row],[SEG KEY LY]],'LY AVG FARE ACT'!$A$1:$G$5000,5,FALSE),0)</f>
        <v>11079</v>
      </c>
      <c r="P328" s="29">
        <f>IFERROR(VLOOKUP(Table1[[#This Row],[SEG KEY LY]],'LY AVG FARE ACT'!$A$1:$F$5000,6,FALSE),0)</f>
        <v>1050356.8783880579</v>
      </c>
      <c r="Q328" s="29">
        <f>IFERROR(VLOOKUP(Table1[[#This Row],[SEG KEY LY]],'LY AVG FARE ACT'!$A$1:$G$5000,7,FALSE),0)</f>
        <v>94.806108709094502</v>
      </c>
      <c r="R328" s="47">
        <f>VLOOKUP(Table1[[#This Row],[SEG KEY]],'29Dec24_TY  '!$A$1:$M$786,13,FALSE)</f>
        <v>95.371183908046021</v>
      </c>
      <c r="S328" s="47">
        <f>VLOOKUP(Table1[[#This Row],[SEG KEY LY]],'29Dec24_LY'!$A$1:$M$784,13,FALSE)</f>
        <v>83.362411764705953</v>
      </c>
      <c r="T328" s="29">
        <f>VLOOKUP(Table1[[#This Row],[SEG KEY]],'22Dec24_TY '!$A$1:$M$786,13,FALSE)</f>
        <v>95.497931873479374</v>
      </c>
      <c r="U328" s="29">
        <f>VLOOKUP(Table1[[#This Row],[SEG KEY LY]],'22Dec24_LY '!$A$2:$M$784,13,FALSE)</f>
        <v>82.173008620689714</v>
      </c>
      <c r="V328" s="29">
        <f>VLOOKUP(Table1[[#This Row],[SEG KEY]],'15Dec24_TY'!$A$1:$M$786,13,FALSE)</f>
        <v>95.251205128205186</v>
      </c>
      <c r="W328" s="29">
        <f>VLOOKUP(Table1[[#This Row],[SEG KEY LY]],'15Dec24_LY'!$A$1:$M$784,13,FALSE)</f>
        <v>81.809508928571475</v>
      </c>
      <c r="X328" s="29">
        <f>VLOOKUP(Table1[[#This Row],[SEG KEY]],'08Dec24_TY'!$A$1:$M$786,13,FALSE)</f>
        <v>96.179618528610405</v>
      </c>
      <c r="Y328" s="29">
        <f>VLOOKUP(Table1[[#This Row],[SEG KEY LY]],'08Dec24_LY'!$A$1:$M$784,13,FALSE)</f>
        <v>82.046712580348995</v>
      </c>
      <c r="Z328" s="29">
        <f>VLOOKUP(Table1[[#This Row],[SEG KEY]],'01Dec24_TY'!$A$1:$M$786,13,FALSE)</f>
        <v>96.160057306590275</v>
      </c>
      <c r="AA328" s="29">
        <f>VLOOKUP(Table1[[#This Row],[SEG KEY LY]],'01Dec24_LY'!$A$1:$M$784,13,FALSE)</f>
        <v>82.631733067729101</v>
      </c>
      <c r="AB328" s="29">
        <f>VLOOKUP(Table1[[#This Row],[SEG KEY]],'24Nov24_TY'!$A$1:$M$786,13,FALSE)</f>
        <v>97.977965811965831</v>
      </c>
      <c r="AC328" s="29">
        <f>VLOOKUP(Table1[[#This Row],[SEG KEY LY]],'24Nov24_LY'!$A$1:$M$784,13,FALSE)</f>
        <v>81.158763440860255</v>
      </c>
      <c r="AD328" s="29">
        <f>VLOOKUP(Table1[[#This Row],[SEG KEY]],'17Nov24_TY'!$A$1:$M$786,13,FALSE)</f>
        <v>98.927913669064765</v>
      </c>
      <c r="AE328" s="29">
        <f>VLOOKUP(Table1[[#This Row],[SEG KEY LY]],'17Nov24_LY'!$A$1:$M$784,13,FALSE)</f>
        <v>80.272391559202802</v>
      </c>
      <c r="AF328" s="29">
        <f>VLOOKUP(Table1[[#This Row],[SEG KEY]],'10Nov24_TY   '!$A$1:$M$786,13,FALSE)</f>
        <v>97.544073359073352</v>
      </c>
      <c r="AG328" s="29">
        <f>VLOOKUP(Table1[[#This Row],[SEG KEY LY]],'10Nov24_LY   '!$A$1:$M$784,13,FALSE)</f>
        <v>81.060153846153852</v>
      </c>
      <c r="AH328" s="29">
        <f>IFERROR(VLOOKUP(Table1[[#This Row],[SEG KEY]],'03Nov24_TY   '!A390:M1175,13,FALSE),0)</f>
        <v>0</v>
      </c>
      <c r="AI328" s="29">
        <f>IFERROR(VLOOKUP(Table1[[#This Row],[SEG KEY LY]],'03Nov24_LY    '!$A$1:$M$784,13,FALSE),0)</f>
        <v>0</v>
      </c>
      <c r="AJ328" s="47">
        <f>VLOOKUP(Table1[[#This Row],[SEG KEY]],'29Dec24_TY  '!$A$1:$M$786,7,FALSE)</f>
        <v>870</v>
      </c>
      <c r="AK328" s="47">
        <f>VLOOKUP(Table1[[#This Row],[SEG KEY LY]],'29Dec24_LY'!$A$1:$M$784,7,FALSE)</f>
        <v>1190</v>
      </c>
      <c r="AL328" s="29">
        <f>VLOOKUP(Table1[[#This Row],[SEG KEY]],'22Dec24_TY '!$A$1:$M$786,7,FALSE)</f>
        <v>822</v>
      </c>
      <c r="AM328" s="29">
        <f>VLOOKUP(Table1[[#This Row],[SEG KEY LY]],'22Dec24_LY '!$A$1:$M$486,7,FALSE)</f>
        <v>1160</v>
      </c>
      <c r="AN328" s="29">
        <f>VLOOKUP(Table1[[#This Row],[SEG KEY]],'15Dec24_TY'!$A$1:$M$786,7,FALSE)</f>
        <v>780</v>
      </c>
      <c r="AO328" s="29">
        <f>VLOOKUP(Table1[[#This Row],[SEG KEY LY]],'15Dec24_LY'!$A$1:$M$784,7,FALSE)</f>
        <v>1120</v>
      </c>
      <c r="AP328" s="29">
        <f>VLOOKUP(Table1[[#This Row],[SEG KEY]],'08Dec24_TY'!$A$1:$M$786,7,FALSE)</f>
        <v>734</v>
      </c>
      <c r="AQ328" s="29">
        <f>VLOOKUP(Table1[[#This Row],[SEG KEY LY]],'08Dec24_LY'!$A$1:$M$784,7,FALSE)</f>
        <v>1089</v>
      </c>
      <c r="AR328" s="29">
        <f>VLOOKUP(Table1[[#This Row],[SEG KEY]],'01Dec24_TY'!$A$1:$M$786,7,FALSE)</f>
        <v>698</v>
      </c>
      <c r="AS328" s="29">
        <f>VLOOKUP(Table1[[#This Row],[SEG KEY LY]],'01Dec24_LY'!$A$1:$M$784,7,FALSE)</f>
        <v>1004</v>
      </c>
      <c r="AT328" s="29">
        <f>VLOOKUP(Table1[[#This Row],[SEG KEY]],'24Nov24_TY'!$A$1:$M$786,7,FALSE)</f>
        <v>585</v>
      </c>
      <c r="AU328" s="29">
        <f>VLOOKUP(Table1[[#This Row],[SEG KEY LY]],'24Nov24_LY'!$A$1:$M$784,7,FALSE)</f>
        <v>930</v>
      </c>
      <c r="AV328" s="29">
        <f>VLOOKUP(Table1[[#This Row],[SEG KEY]],'17Nov24_TY'!$A$1:$M$786,7,FALSE)</f>
        <v>556</v>
      </c>
      <c r="AW328" s="29">
        <f>VLOOKUP(Table1[[#This Row],[SEG KEY LY]],'17Nov24_LY'!$A$1:$M$784,7,FALSE)</f>
        <v>853</v>
      </c>
      <c r="AX328" s="29">
        <f>VLOOKUP(Table1[[#This Row],[SEG KEY]],'10Nov24_TY   '!$A$1:$K$786,7,FALSE)</f>
        <v>518</v>
      </c>
      <c r="AY328" s="29">
        <f>VLOOKUP(Table1[[#This Row],[SEG KEY LY]],'10Nov24_LY   '!$A$1:$J$784,7,FALSE)</f>
        <v>780</v>
      </c>
      <c r="AZ328" s="29">
        <f>IFERROR(VLOOKUP(Table1[[#This Row],[SEG KEY]],'03Nov24_TY   '!$A$1:$J$786,7,FALSE),0)</f>
        <v>0</v>
      </c>
      <c r="BA328" s="29">
        <f>IFERROR(VLOOKUP(Table1[[#This Row],[SEG KEY LY]],'03Nov24_LY    '!$A$1:$J$784,7,FALSE),0)</f>
        <v>0</v>
      </c>
    </row>
    <row r="329" spans="1:53" x14ac:dyDescent="0.25">
      <c r="A329" s="53" t="str">
        <f>Table1[[#This Row],[FROM_CITY]]&amp;Table1[[#This Row],[TO_CITY]]&amp;Table1[[#This Row],[Month]]</f>
        <v>NRTCMBApr-2025</v>
      </c>
      <c r="B329" s="56" t="str">
        <f>Table1[[#This Row],[FROM_CITY]]&amp;Table1[[#This Row],[TO_CITY]]&amp;Table1[[#This Row],[MonthM_LY]]</f>
        <v>NRTCMBApr-2024</v>
      </c>
      <c r="C329" s="42" t="s">
        <v>204</v>
      </c>
      <c r="D329" s="2">
        <v>2025</v>
      </c>
      <c r="E329" s="2" t="s">
        <v>203</v>
      </c>
      <c r="F329" t="s">
        <v>40</v>
      </c>
      <c r="G329" s="2" t="s">
        <v>10</v>
      </c>
      <c r="H329" t="s">
        <v>13</v>
      </c>
      <c r="I329">
        <v>249</v>
      </c>
      <c r="J329">
        <v>103933.01999999997</v>
      </c>
      <c r="K329" s="29">
        <f>VLOOKUP(Table1[[#This Row],[SEG KEY]],'29Dec24_TY  '!$A$1:$M$786,11,FALSE)</f>
        <v>1709136</v>
      </c>
      <c r="L329" s="29">
        <f>VLOOKUP(Table1[[#This Row],[SEG KEY LY]],'29Dec24_LY'!$A$1:$M$784,11,FALSE)</f>
        <v>3164304</v>
      </c>
      <c r="M329" s="55">
        <f>VLOOKUP(Table1[[#This Row],[SEG KEY]],'29Dec24_TY  '!$A$1:$M$786,12,FALSE)</f>
        <v>6.0810269048220844E-2</v>
      </c>
      <c r="N329" s="55">
        <f>VLOOKUP(Table1[[#This Row],[SEG KEY LY]],'29Dec24_LY'!$A$1:$M$784,12,FALSE)</f>
        <v>5.4414253497767615E-2</v>
      </c>
      <c r="O329" s="29">
        <f>IFERROR(VLOOKUP(Table1[[#This Row],[SEG KEY LY]],'LY AVG FARE ACT'!$A$1:$G$5000,5,FALSE),0)</f>
        <v>3671</v>
      </c>
      <c r="P329" s="29">
        <f>IFERROR(VLOOKUP(Table1[[#This Row],[SEG KEY LY]],'LY AVG FARE ACT'!$A$1:$F$5000,6,FALSE),0)</f>
        <v>1526508.3802873218</v>
      </c>
      <c r="Q329" s="29">
        <f>IFERROR(VLOOKUP(Table1[[#This Row],[SEG KEY LY]],'LY AVG FARE ACT'!$A$1:$G$5000,7,FALSE),0)</f>
        <v>415.82903303931403</v>
      </c>
      <c r="R329" s="47">
        <f>VLOOKUP(Table1[[#This Row],[SEG KEY]],'29Dec24_TY  '!$A$1:$M$786,13,FALSE)</f>
        <v>417.40168674698788</v>
      </c>
      <c r="S329" s="47">
        <f>VLOOKUP(Table1[[#This Row],[SEG KEY LY]],'29Dec24_LY'!$A$1:$M$784,13,FALSE)</f>
        <v>373.49943600867692</v>
      </c>
      <c r="T329" s="29">
        <f>VLOOKUP(Table1[[#This Row],[SEG KEY]],'22Dec24_TY '!$A$1:$M$786,13,FALSE)</f>
        <v>401.71122171945694</v>
      </c>
      <c r="U329" s="29">
        <f>VLOOKUP(Table1[[#This Row],[SEG KEY LY]],'22Dec24_LY '!$A$2:$M$784,13,FALSE)</f>
        <v>375.07284382284394</v>
      </c>
      <c r="V329" s="29">
        <f>VLOOKUP(Table1[[#This Row],[SEG KEY]],'15Dec24_TY'!$A$1:$M$786,13,FALSE)</f>
        <v>409.51361702127645</v>
      </c>
      <c r="W329" s="29">
        <f>VLOOKUP(Table1[[#This Row],[SEG KEY LY]],'15Dec24_LY'!$A$1:$M$784,13,FALSE)</f>
        <v>368.05718346253241</v>
      </c>
      <c r="X329" s="29">
        <f>VLOOKUP(Table1[[#This Row],[SEG KEY]],'08Dec24_TY'!$A$1:$M$786,13,FALSE)</f>
        <v>414.54065088757375</v>
      </c>
      <c r="Y329" s="29">
        <f>VLOOKUP(Table1[[#This Row],[SEG KEY LY]],'08Dec24_LY'!$A$1:$M$784,13,FALSE)</f>
        <v>356.99038575667652</v>
      </c>
      <c r="Z329" s="29">
        <f>VLOOKUP(Table1[[#This Row],[SEG KEY]],'01Dec24_TY'!$A$1:$M$786,13,FALSE)</f>
        <v>414.72981707317047</v>
      </c>
      <c r="AA329" s="29">
        <f>VLOOKUP(Table1[[#This Row],[SEG KEY LY]],'01Dec24_LY'!$A$1:$M$784,13,FALSE)</f>
        <v>360.44118181818175</v>
      </c>
      <c r="AB329" s="29">
        <f>VLOOKUP(Table1[[#This Row],[SEG KEY]],'24Nov24_TY'!$A$1:$M$786,13,FALSE)</f>
        <v>434.00464788732393</v>
      </c>
      <c r="AC329" s="29">
        <f>VLOOKUP(Table1[[#This Row],[SEG KEY LY]],'24Nov24_LY'!$A$1:$M$784,13,FALSE)</f>
        <v>363.82453333333331</v>
      </c>
      <c r="AD329" s="29">
        <f>VLOOKUP(Table1[[#This Row],[SEG KEY]],'17Nov24_TY'!$A$1:$M$786,13,FALSE)</f>
        <v>452.85073170731698</v>
      </c>
      <c r="AE329" s="29">
        <f>VLOOKUP(Table1[[#This Row],[SEG KEY LY]],'17Nov24_LY'!$A$1:$M$784,13,FALSE)</f>
        <v>365.24111940298502</v>
      </c>
      <c r="AF329" s="29">
        <f>VLOOKUP(Table1[[#This Row],[SEG KEY]],'10Nov24_TY   '!$A$1:$M$786,13,FALSE)</f>
        <v>452.97429752066108</v>
      </c>
      <c r="AG329" s="29">
        <f>VLOOKUP(Table1[[#This Row],[SEG KEY LY]],'10Nov24_LY   '!$A$1:$M$784,13,FALSE)</f>
        <v>369.39385826771655</v>
      </c>
      <c r="AH329" s="29">
        <f>IFERROR(VLOOKUP(Table1[[#This Row],[SEG KEY]],'03Nov24_TY   '!A391:M1176,13,FALSE),0)</f>
        <v>0</v>
      </c>
      <c r="AI329" s="29">
        <f>IFERROR(VLOOKUP(Table1[[#This Row],[SEG KEY LY]],'03Nov24_LY    '!$A$1:$M$784,13,FALSE),0)</f>
        <v>0</v>
      </c>
      <c r="AJ329" s="47">
        <f>VLOOKUP(Table1[[#This Row],[SEG KEY]],'29Dec24_TY  '!$A$1:$M$786,7,FALSE)</f>
        <v>249</v>
      </c>
      <c r="AK329" s="47">
        <f>VLOOKUP(Table1[[#This Row],[SEG KEY LY]],'29Dec24_LY'!$A$1:$M$784,7,FALSE)</f>
        <v>461</v>
      </c>
      <c r="AL329" s="29">
        <f>VLOOKUP(Table1[[#This Row],[SEG KEY]],'22Dec24_TY '!$A$1:$M$786,7,FALSE)</f>
        <v>221</v>
      </c>
      <c r="AM329" s="29">
        <f>VLOOKUP(Table1[[#This Row],[SEG KEY LY]],'22Dec24_LY '!$A$1:$M$486,7,FALSE)</f>
        <v>429</v>
      </c>
      <c r="AN329" s="29">
        <f>VLOOKUP(Table1[[#This Row],[SEG KEY]],'15Dec24_TY'!$A$1:$M$786,7,FALSE)</f>
        <v>188</v>
      </c>
      <c r="AO329" s="29">
        <f>VLOOKUP(Table1[[#This Row],[SEG KEY LY]],'15Dec24_LY'!$A$1:$M$784,7,FALSE)</f>
        <v>387</v>
      </c>
      <c r="AP329" s="29">
        <f>VLOOKUP(Table1[[#This Row],[SEG KEY]],'08Dec24_TY'!$A$1:$M$786,7,FALSE)</f>
        <v>169</v>
      </c>
      <c r="AQ329" s="29">
        <f>VLOOKUP(Table1[[#This Row],[SEG KEY LY]],'08Dec24_LY'!$A$1:$M$784,7,FALSE)</f>
        <v>337</v>
      </c>
      <c r="AR329" s="29">
        <f>VLOOKUP(Table1[[#This Row],[SEG KEY]],'01Dec24_TY'!$A$1:$M$786,7,FALSE)</f>
        <v>164</v>
      </c>
      <c r="AS329" s="29">
        <f>VLOOKUP(Table1[[#This Row],[SEG KEY LY]],'01Dec24_LY'!$A$1:$M$784,7,FALSE)</f>
        <v>330</v>
      </c>
      <c r="AT329" s="29">
        <f>VLOOKUP(Table1[[#This Row],[SEG KEY]],'24Nov24_TY'!$A$1:$M$786,7,FALSE)</f>
        <v>142</v>
      </c>
      <c r="AU329" s="29">
        <f>VLOOKUP(Table1[[#This Row],[SEG KEY LY]],'24Nov24_LY'!$A$1:$M$784,7,FALSE)</f>
        <v>300</v>
      </c>
      <c r="AV329" s="29">
        <f>VLOOKUP(Table1[[#This Row],[SEG KEY]],'17Nov24_TY'!$A$1:$M$786,7,FALSE)</f>
        <v>123</v>
      </c>
      <c r="AW329" s="29">
        <f>VLOOKUP(Table1[[#This Row],[SEG KEY LY]],'17Nov24_LY'!$A$1:$M$784,7,FALSE)</f>
        <v>268</v>
      </c>
      <c r="AX329" s="29">
        <f>VLOOKUP(Table1[[#This Row],[SEG KEY]],'10Nov24_TY   '!$A$1:$K$786,7,FALSE)</f>
        <v>121</v>
      </c>
      <c r="AY329" s="29">
        <f>VLOOKUP(Table1[[#This Row],[SEG KEY LY]],'10Nov24_LY   '!$A$1:$J$784,7,FALSE)</f>
        <v>254</v>
      </c>
      <c r="AZ329" s="29">
        <f>IFERROR(VLOOKUP(Table1[[#This Row],[SEG KEY]],'03Nov24_TY   '!$A$1:$J$786,7,FALSE),0)</f>
        <v>0</v>
      </c>
      <c r="BA329" s="29">
        <f>IFERROR(VLOOKUP(Table1[[#This Row],[SEG KEY LY]],'03Nov24_LY    '!$A$1:$J$784,7,FALSE),0)</f>
        <v>0</v>
      </c>
    </row>
    <row r="330" spans="1:53" x14ac:dyDescent="0.25">
      <c r="A330" s="53" t="str">
        <f>Table1[[#This Row],[FROM_CITY]]&amp;Table1[[#This Row],[TO_CITY]]&amp;Table1[[#This Row],[Month]]</f>
        <v>RUHCMBApr-2025</v>
      </c>
      <c r="B330" s="56" t="str">
        <f>Table1[[#This Row],[FROM_CITY]]&amp;Table1[[#This Row],[TO_CITY]]&amp;Table1[[#This Row],[MonthM_LY]]</f>
        <v>RUHCMBApr-2024</v>
      </c>
      <c r="C330" s="42" t="s">
        <v>204</v>
      </c>
      <c r="D330" s="2">
        <v>2025</v>
      </c>
      <c r="E330" s="2" t="s">
        <v>203</v>
      </c>
      <c r="F330" t="s">
        <v>41</v>
      </c>
      <c r="G330" s="2" t="s">
        <v>10</v>
      </c>
      <c r="H330" t="s">
        <v>11</v>
      </c>
      <c r="I330">
        <v>101</v>
      </c>
      <c r="J330">
        <v>28625.209999999995</v>
      </c>
      <c r="K330" s="29">
        <f>VLOOKUP(Table1[[#This Row],[SEG KEY]],'29Dec24_TY  '!$A$1:$M$786,11,FALSE)</f>
        <v>408545</v>
      </c>
      <c r="L330" s="29">
        <f>VLOOKUP(Table1[[#This Row],[SEG KEY LY]],'29Dec24_LY'!$A$1:$M$784,11,FALSE)</f>
        <v>691695</v>
      </c>
      <c r="M330" s="55">
        <f>VLOOKUP(Table1[[#This Row],[SEG KEY]],'29Dec24_TY  '!$A$1:$M$786,12,FALSE)</f>
        <v>7.0066235053666048E-2</v>
      </c>
      <c r="N330" s="55">
        <f>VLOOKUP(Table1[[#This Row],[SEG KEY LY]],'29Dec24_LY'!$A$1:$M$784,12,FALSE)</f>
        <v>6.655239664881199E-2</v>
      </c>
      <c r="O330" s="29">
        <f>IFERROR(VLOOKUP(Table1[[#This Row],[SEG KEY LY]],'LY AVG FARE ACT'!$A$1:$G$5000,5,FALSE),0)</f>
        <v>6260</v>
      </c>
      <c r="P330" s="29">
        <f>IFERROR(VLOOKUP(Table1[[#This Row],[SEG KEY LY]],'LY AVG FARE ACT'!$A$1:$F$5000,6,FALSE),0)</f>
        <v>1491695.2341604896</v>
      </c>
      <c r="Q330" s="29">
        <f>IFERROR(VLOOKUP(Table1[[#This Row],[SEG KEY LY]],'LY AVG FARE ACT'!$A$1:$G$5000,7,FALSE),0)</f>
        <v>238.28997350806543</v>
      </c>
      <c r="R330" s="47">
        <f>VLOOKUP(Table1[[#This Row],[SEG KEY]],'29Dec24_TY  '!$A$1:$M$786,13,FALSE)</f>
        <v>283.41792079207914</v>
      </c>
      <c r="S330" s="47">
        <f>VLOOKUP(Table1[[#This Row],[SEG KEY LY]],'29Dec24_LY'!$A$1:$M$784,13,FALSE)</f>
        <v>269.2044444444445</v>
      </c>
      <c r="T330" s="29">
        <f>VLOOKUP(Table1[[#This Row],[SEG KEY]],'22Dec24_TY '!$A$1:$M$786,13,FALSE)</f>
        <v>292.58397727272728</v>
      </c>
      <c r="U330" s="29">
        <f>VLOOKUP(Table1[[#This Row],[SEG KEY LY]],'22Dec24_LY '!$A$2:$M$784,13,FALSE)</f>
        <v>269.93801324503318</v>
      </c>
      <c r="V330" s="29">
        <f>VLOOKUP(Table1[[#This Row],[SEG KEY]],'15Dec24_TY'!$A$1:$M$786,13,FALSE)</f>
        <v>315.82047619047631</v>
      </c>
      <c r="W330" s="29">
        <f>VLOOKUP(Table1[[#This Row],[SEG KEY LY]],'15Dec24_LY'!$A$1:$M$784,13,FALSE)</f>
        <v>277.74576271186436</v>
      </c>
      <c r="X330" s="29">
        <f>VLOOKUP(Table1[[#This Row],[SEG KEY]],'08Dec24_TY'!$A$1:$M$786,13,FALSE)</f>
        <v>313.63851851851854</v>
      </c>
      <c r="Y330" s="29">
        <f>VLOOKUP(Table1[[#This Row],[SEG KEY LY]],'08Dec24_LY'!$A$1:$M$784,13,FALSE)</f>
        <v>287.6110989010989</v>
      </c>
      <c r="Z330" s="29">
        <f>VLOOKUP(Table1[[#This Row],[SEG KEY]],'01Dec24_TY'!$A$1:$M$786,13,FALSE)</f>
        <v>313.52234042553192</v>
      </c>
      <c r="AA330" s="29">
        <f>VLOOKUP(Table1[[#This Row],[SEG KEY LY]],'01Dec24_LY'!$A$1:$M$784,13,FALSE)</f>
        <v>291.51940298507469</v>
      </c>
      <c r="AB330" s="29">
        <f>VLOOKUP(Table1[[#This Row],[SEG KEY]],'24Nov24_TY'!$A$1:$M$786,13,FALSE)</f>
        <v>319.54953488372092</v>
      </c>
      <c r="AC330" s="29">
        <f>VLOOKUP(Table1[[#This Row],[SEG KEY LY]],'24Nov24_LY'!$A$1:$M$784,13,FALSE)</f>
        <v>290.7060465116279</v>
      </c>
      <c r="AD330" s="29">
        <f>VLOOKUP(Table1[[#This Row],[SEG KEY]],'17Nov24_TY'!$A$1:$M$786,13,FALSE)</f>
        <v>327.38025641025644</v>
      </c>
      <c r="AE330" s="29">
        <f>VLOOKUP(Table1[[#This Row],[SEG KEY LY]],'17Nov24_LY'!$A$1:$M$784,13,FALSE)</f>
        <v>257.9733333333333</v>
      </c>
      <c r="AF330" s="29">
        <f>VLOOKUP(Table1[[#This Row],[SEG KEY]],'10Nov24_TY   '!$A$1:$M$786,13,FALSE)</f>
        <v>347.3696875</v>
      </c>
      <c r="AG330" s="29">
        <f>VLOOKUP(Table1[[#This Row],[SEG KEY LY]],'10Nov24_LY   '!$A$1:$M$784,13,FALSE)</f>
        <v>254.96956521739131</v>
      </c>
      <c r="AH330" s="29">
        <f>IFERROR(VLOOKUP(Table1[[#This Row],[SEG KEY]],'03Nov24_TY   '!A392:M1177,13,FALSE),0)</f>
        <v>0</v>
      </c>
      <c r="AI330" s="29">
        <f>IFERROR(VLOOKUP(Table1[[#This Row],[SEG KEY LY]],'03Nov24_LY    '!$A$1:$M$784,13,FALSE),0)</f>
        <v>0</v>
      </c>
      <c r="AJ330" s="47">
        <f>VLOOKUP(Table1[[#This Row],[SEG KEY]],'29Dec24_TY  '!$A$1:$M$786,7,FALSE)</f>
        <v>101</v>
      </c>
      <c r="AK330" s="47">
        <f>VLOOKUP(Table1[[#This Row],[SEG KEY LY]],'29Dec24_LY'!$A$1:$M$784,7,FALSE)</f>
        <v>171</v>
      </c>
      <c r="AL330" s="29">
        <f>VLOOKUP(Table1[[#This Row],[SEG KEY]],'22Dec24_TY '!$A$1:$M$786,7,FALSE)</f>
        <v>88</v>
      </c>
      <c r="AM330" s="29">
        <f>VLOOKUP(Table1[[#This Row],[SEG KEY LY]],'22Dec24_LY '!$A$1:$M$486,7,FALSE)</f>
        <v>151</v>
      </c>
      <c r="AN330" s="29">
        <f>VLOOKUP(Table1[[#This Row],[SEG KEY]],'15Dec24_TY'!$A$1:$M$786,7,FALSE)</f>
        <v>63</v>
      </c>
      <c r="AO330" s="29">
        <f>VLOOKUP(Table1[[#This Row],[SEG KEY LY]],'15Dec24_LY'!$A$1:$M$784,7,FALSE)</f>
        <v>118</v>
      </c>
      <c r="AP330" s="29">
        <f>VLOOKUP(Table1[[#This Row],[SEG KEY]],'08Dec24_TY'!$A$1:$M$786,7,FALSE)</f>
        <v>54</v>
      </c>
      <c r="AQ330" s="29">
        <f>VLOOKUP(Table1[[#This Row],[SEG KEY LY]],'08Dec24_LY'!$A$1:$M$784,7,FALSE)</f>
        <v>91</v>
      </c>
      <c r="AR330" s="29">
        <f>VLOOKUP(Table1[[#This Row],[SEG KEY]],'01Dec24_TY'!$A$1:$M$786,7,FALSE)</f>
        <v>47</v>
      </c>
      <c r="AS330" s="29">
        <f>VLOOKUP(Table1[[#This Row],[SEG KEY LY]],'01Dec24_LY'!$A$1:$M$784,7,FALSE)</f>
        <v>67</v>
      </c>
      <c r="AT330" s="29">
        <f>VLOOKUP(Table1[[#This Row],[SEG KEY]],'24Nov24_TY'!$A$1:$M$786,7,FALSE)</f>
        <v>43</v>
      </c>
      <c r="AU330" s="29">
        <f>VLOOKUP(Table1[[#This Row],[SEG KEY LY]],'24Nov24_LY'!$A$1:$M$784,7,FALSE)</f>
        <v>43</v>
      </c>
      <c r="AV330" s="29">
        <f>VLOOKUP(Table1[[#This Row],[SEG KEY]],'17Nov24_TY'!$A$1:$M$786,7,FALSE)</f>
        <v>39</v>
      </c>
      <c r="AW330" s="29">
        <f>VLOOKUP(Table1[[#This Row],[SEG KEY LY]],'17Nov24_LY'!$A$1:$M$784,7,FALSE)</f>
        <v>27</v>
      </c>
      <c r="AX330" s="29">
        <f>VLOOKUP(Table1[[#This Row],[SEG KEY]],'10Nov24_TY   '!$A$1:$K$786,7,FALSE)</f>
        <v>32</v>
      </c>
      <c r="AY330" s="29">
        <f>VLOOKUP(Table1[[#This Row],[SEG KEY LY]],'10Nov24_LY   '!$A$1:$J$784,7,FALSE)</f>
        <v>23</v>
      </c>
      <c r="AZ330" s="29">
        <f>IFERROR(VLOOKUP(Table1[[#This Row],[SEG KEY]],'03Nov24_TY   '!$A$1:$J$786,7,FALSE),0)</f>
        <v>0</v>
      </c>
      <c r="BA330" s="29">
        <f>IFERROR(VLOOKUP(Table1[[#This Row],[SEG KEY LY]],'03Nov24_LY    '!$A$1:$J$784,7,FALSE),0)</f>
        <v>0</v>
      </c>
    </row>
    <row r="331" spans="1:53" x14ac:dyDescent="0.25">
      <c r="A331" s="53" t="str">
        <f>Table1[[#This Row],[FROM_CITY]]&amp;Table1[[#This Row],[TO_CITY]]&amp;Table1[[#This Row],[Month]]</f>
        <v>SINCMBApr-2025</v>
      </c>
      <c r="B331" s="56" t="str">
        <f>Table1[[#This Row],[FROM_CITY]]&amp;Table1[[#This Row],[TO_CITY]]&amp;Table1[[#This Row],[MonthM_LY]]</f>
        <v>SINCMBApr-2024</v>
      </c>
      <c r="C331" s="42" t="s">
        <v>204</v>
      </c>
      <c r="D331" s="2">
        <v>2025</v>
      </c>
      <c r="E331" s="2" t="s">
        <v>203</v>
      </c>
      <c r="F331" t="s">
        <v>42</v>
      </c>
      <c r="G331" s="2" t="s">
        <v>10</v>
      </c>
      <c r="H331" t="s">
        <v>13</v>
      </c>
      <c r="I331">
        <v>169</v>
      </c>
      <c r="J331">
        <v>37385.829999999987</v>
      </c>
      <c r="K331" s="29">
        <f>VLOOKUP(Table1[[#This Row],[SEG KEY]],'29Dec24_TY  '!$A$1:$M$786,11,FALSE)</f>
        <v>464581</v>
      </c>
      <c r="L331" s="29">
        <f>VLOOKUP(Table1[[#This Row],[SEG KEY LY]],'29Dec24_LY'!$A$1:$M$784,11,FALSE)</f>
        <v>926413</v>
      </c>
      <c r="M331" s="55">
        <f>VLOOKUP(Table1[[#This Row],[SEG KEY]],'29Dec24_TY  '!$A$1:$M$786,12,FALSE)</f>
        <v>8.0472145869073392E-2</v>
      </c>
      <c r="N331" s="55">
        <f>VLOOKUP(Table1[[#This Row],[SEG KEY LY]],'29Dec24_LY'!$A$1:$M$784,12,FALSE)</f>
        <v>7.830446032169236E-2</v>
      </c>
      <c r="O331" s="29">
        <f>IFERROR(VLOOKUP(Table1[[#This Row],[SEG KEY LY]],'LY AVG FARE ACT'!$A$1:$G$5000,5,FALSE),0)</f>
        <v>5767</v>
      </c>
      <c r="P331" s="29">
        <f>IFERROR(VLOOKUP(Table1[[#This Row],[SEG KEY LY]],'LY AVG FARE ACT'!$A$1:$F$5000,6,FALSE),0)</f>
        <v>1222722.1765158055</v>
      </c>
      <c r="Q331" s="29">
        <f>IFERROR(VLOOKUP(Table1[[#This Row],[SEG KEY LY]],'LY AVG FARE ACT'!$A$1:$G$5000,7,FALSE),0)</f>
        <v>212.02049185292276</v>
      </c>
      <c r="R331" s="47">
        <f>VLOOKUP(Table1[[#This Row],[SEG KEY]],'29Dec24_TY  '!$A$1:$M$786,13,FALSE)</f>
        <v>221.21792899408277</v>
      </c>
      <c r="S331" s="47">
        <f>VLOOKUP(Table1[[#This Row],[SEG KEY LY]],'29Dec24_LY'!$A$1:$M$784,13,FALSE)</f>
        <v>215.25896142433231</v>
      </c>
      <c r="T331" s="29">
        <f>VLOOKUP(Table1[[#This Row],[SEG KEY]],'22Dec24_TY '!$A$1:$M$786,13,FALSE)</f>
        <v>232.62944954128443</v>
      </c>
      <c r="U331" s="29">
        <f>VLOOKUP(Table1[[#This Row],[SEG KEY LY]],'22Dec24_LY '!$A$2:$M$784,13,FALSE)</f>
        <v>218.85173076923078</v>
      </c>
      <c r="V331" s="29">
        <f>VLOOKUP(Table1[[#This Row],[SEG KEY]],'15Dec24_TY'!$A$1:$M$786,13,FALSE)</f>
        <v>233.72079601990063</v>
      </c>
      <c r="W331" s="29">
        <f>VLOOKUP(Table1[[#This Row],[SEG KEY LY]],'15Dec24_LY'!$A$1:$M$784,13,FALSE)</f>
        <v>219.95286206896554</v>
      </c>
      <c r="X331" s="29">
        <f>VLOOKUP(Table1[[#This Row],[SEG KEY]],'08Dec24_TY'!$A$1:$M$786,13,FALSE)</f>
        <v>235.27528497409341</v>
      </c>
      <c r="Y331" s="29">
        <f>VLOOKUP(Table1[[#This Row],[SEG KEY LY]],'08Dec24_LY'!$A$1:$M$784,13,FALSE)</f>
        <v>222.92615686274516</v>
      </c>
      <c r="Z331" s="29">
        <f>VLOOKUP(Table1[[#This Row],[SEG KEY]],'01Dec24_TY'!$A$1:$M$786,13,FALSE)</f>
        <v>239.96680473372794</v>
      </c>
      <c r="AA331" s="29">
        <f>VLOOKUP(Table1[[#This Row],[SEG KEY LY]],'01Dec24_LY'!$A$1:$M$784,13,FALSE)</f>
        <v>221.6314814814815</v>
      </c>
      <c r="AB331" s="29">
        <f>VLOOKUP(Table1[[#This Row],[SEG KEY]],'24Nov24_TY'!$A$1:$M$786,13,FALSE)</f>
        <v>239.861464968153</v>
      </c>
      <c r="AC331" s="29">
        <f>VLOOKUP(Table1[[#This Row],[SEG KEY LY]],'24Nov24_LY'!$A$1:$M$784,13,FALSE)</f>
        <v>217.92029411764705</v>
      </c>
      <c r="AD331" s="29">
        <f>VLOOKUP(Table1[[#This Row],[SEG KEY]],'17Nov24_TY'!$A$1:$M$786,13,FALSE)</f>
        <v>242.75443708609285</v>
      </c>
      <c r="AE331" s="29">
        <f>VLOOKUP(Table1[[#This Row],[SEG KEY LY]],'17Nov24_LY'!$A$1:$M$784,13,FALSE)</f>
        <v>204.86765714285713</v>
      </c>
      <c r="AF331" s="29">
        <f>VLOOKUP(Table1[[#This Row],[SEG KEY]],'10Nov24_TY   '!$A$1:$M$786,13,FALSE)</f>
        <v>238.45609929078017</v>
      </c>
      <c r="AG331" s="29">
        <f>VLOOKUP(Table1[[#This Row],[SEG KEY LY]],'10Nov24_LY   '!$A$1:$M$784,13,FALSE)</f>
        <v>204.33732142857141</v>
      </c>
      <c r="AH331" s="29">
        <f>IFERROR(VLOOKUP(Table1[[#This Row],[SEG KEY]],'03Nov24_TY   '!A393:M1178,13,FALSE),0)</f>
        <v>0</v>
      </c>
      <c r="AI331" s="29">
        <f>IFERROR(VLOOKUP(Table1[[#This Row],[SEG KEY LY]],'03Nov24_LY    '!$A$1:$M$784,13,FALSE),0)</f>
        <v>0</v>
      </c>
      <c r="AJ331" s="47">
        <f>VLOOKUP(Table1[[#This Row],[SEG KEY]],'29Dec24_TY  '!$A$1:$M$786,7,FALSE)</f>
        <v>169</v>
      </c>
      <c r="AK331" s="47">
        <f>VLOOKUP(Table1[[#This Row],[SEG KEY LY]],'29Dec24_LY'!$A$1:$M$784,7,FALSE)</f>
        <v>337</v>
      </c>
      <c r="AL331" s="29">
        <f>VLOOKUP(Table1[[#This Row],[SEG KEY]],'22Dec24_TY '!$A$1:$M$786,7,FALSE)</f>
        <v>218</v>
      </c>
      <c r="AM331" s="29">
        <f>VLOOKUP(Table1[[#This Row],[SEG KEY LY]],'22Dec24_LY '!$A$1:$M$486,7,FALSE)</f>
        <v>312</v>
      </c>
      <c r="AN331" s="29">
        <f>VLOOKUP(Table1[[#This Row],[SEG KEY]],'15Dec24_TY'!$A$1:$M$786,7,FALSE)</f>
        <v>201</v>
      </c>
      <c r="AO331" s="29">
        <f>VLOOKUP(Table1[[#This Row],[SEG KEY LY]],'15Dec24_LY'!$A$1:$M$784,7,FALSE)</f>
        <v>290</v>
      </c>
      <c r="AP331" s="29">
        <f>VLOOKUP(Table1[[#This Row],[SEG KEY]],'08Dec24_TY'!$A$1:$M$786,7,FALSE)</f>
        <v>193</v>
      </c>
      <c r="AQ331" s="29">
        <f>VLOOKUP(Table1[[#This Row],[SEG KEY LY]],'08Dec24_LY'!$A$1:$M$784,7,FALSE)</f>
        <v>255</v>
      </c>
      <c r="AR331" s="29">
        <f>VLOOKUP(Table1[[#This Row],[SEG KEY]],'01Dec24_TY'!$A$1:$M$786,7,FALSE)</f>
        <v>169</v>
      </c>
      <c r="AS331" s="29">
        <f>VLOOKUP(Table1[[#This Row],[SEG KEY LY]],'01Dec24_LY'!$A$1:$M$784,7,FALSE)</f>
        <v>243</v>
      </c>
      <c r="AT331" s="29">
        <f>VLOOKUP(Table1[[#This Row],[SEG KEY]],'24Nov24_TY'!$A$1:$M$786,7,FALSE)</f>
        <v>157</v>
      </c>
      <c r="AU331" s="29">
        <f>VLOOKUP(Table1[[#This Row],[SEG KEY LY]],'24Nov24_LY'!$A$1:$M$784,7,FALSE)</f>
        <v>204</v>
      </c>
      <c r="AV331" s="29">
        <f>VLOOKUP(Table1[[#This Row],[SEG KEY]],'17Nov24_TY'!$A$1:$M$786,7,FALSE)</f>
        <v>151</v>
      </c>
      <c r="AW331" s="29">
        <f>VLOOKUP(Table1[[#This Row],[SEG KEY LY]],'17Nov24_LY'!$A$1:$M$784,7,FALSE)</f>
        <v>175</v>
      </c>
      <c r="AX331" s="29">
        <f>VLOOKUP(Table1[[#This Row],[SEG KEY]],'10Nov24_TY   '!$A$1:$K$786,7,FALSE)</f>
        <v>141</v>
      </c>
      <c r="AY331" s="29">
        <f>VLOOKUP(Table1[[#This Row],[SEG KEY LY]],'10Nov24_LY   '!$A$1:$J$784,7,FALSE)</f>
        <v>168</v>
      </c>
      <c r="AZ331" s="29">
        <f>IFERROR(VLOOKUP(Table1[[#This Row],[SEG KEY]],'03Nov24_TY   '!$A$1:$J$786,7,FALSE),0)</f>
        <v>0</v>
      </c>
      <c r="BA331" s="29">
        <f>IFERROR(VLOOKUP(Table1[[#This Row],[SEG KEY LY]],'03Nov24_LY    '!$A$1:$J$784,7,FALSE),0)</f>
        <v>0</v>
      </c>
    </row>
    <row r="332" spans="1:53" x14ac:dyDescent="0.25">
      <c r="A332" s="53" t="str">
        <f>Table1[[#This Row],[FROM_CITY]]&amp;Table1[[#This Row],[TO_CITY]]&amp;Table1[[#This Row],[Month]]</f>
        <v>SYDCMBApr-2025</v>
      </c>
      <c r="B332" s="56" t="str">
        <f>Table1[[#This Row],[FROM_CITY]]&amp;Table1[[#This Row],[TO_CITY]]&amp;Table1[[#This Row],[MonthM_LY]]</f>
        <v>SYDCMBApr-2024</v>
      </c>
      <c r="C332" s="42" t="s">
        <v>204</v>
      </c>
      <c r="D332" s="2">
        <v>2025</v>
      </c>
      <c r="E332" s="2" t="s">
        <v>203</v>
      </c>
      <c r="F332" t="s">
        <v>53</v>
      </c>
      <c r="G332" s="2" t="s">
        <v>10</v>
      </c>
      <c r="H332" t="s">
        <v>13</v>
      </c>
      <c r="I332">
        <v>1026</v>
      </c>
      <c r="J332">
        <v>461746.86999999994</v>
      </c>
      <c r="K332" s="29">
        <f>VLOOKUP(Table1[[#This Row],[SEG KEY]],'29Dec24_TY  '!$A$1:$M$786,11,FALSE)</f>
        <v>8981604</v>
      </c>
      <c r="L332" s="29">
        <f>VLOOKUP(Table1[[#This Row],[SEG KEY LY]],'29Dec24_LY'!$A$1:$M$784,11,FALSE)</f>
        <v>6994446</v>
      </c>
      <c r="M332" s="55">
        <f>VLOOKUP(Table1[[#This Row],[SEG KEY]],'29Dec24_TY  '!$A$1:$M$786,12,FALSE)</f>
        <v>5.141029041137863E-2</v>
      </c>
      <c r="N332" s="55">
        <f>VLOOKUP(Table1[[#This Row],[SEG KEY LY]],'29Dec24_LY'!$A$1:$M$784,12,FALSE)</f>
        <v>4.7371447288319928E-2</v>
      </c>
      <c r="O332" s="29">
        <f>IFERROR(VLOOKUP(Table1[[#This Row],[SEG KEY LY]],'LY AVG FARE ACT'!$A$1:$G$5000,5,FALSE),0)</f>
        <v>3010</v>
      </c>
      <c r="P332" s="29">
        <f>IFERROR(VLOOKUP(Table1[[#This Row],[SEG KEY LY]],'LY AVG FARE ACT'!$A$1:$F$5000,6,FALSE),0)</f>
        <v>1408934.2344911171</v>
      </c>
      <c r="Q332" s="29">
        <f>IFERROR(VLOOKUP(Table1[[#This Row],[SEG KEY LY]],'LY AVG FARE ACT'!$A$1:$G$5000,7,FALSE),0)</f>
        <v>468.08446328608539</v>
      </c>
      <c r="R332" s="47">
        <f>VLOOKUP(Table1[[#This Row],[SEG KEY]],'29Dec24_TY  '!$A$1:$M$786,13,FALSE)</f>
        <v>450.04568226120853</v>
      </c>
      <c r="S332" s="47">
        <f>VLOOKUP(Table1[[#This Row],[SEG KEY LY]],'29Dec24_LY'!$A$1:$M$784,13,FALSE)</f>
        <v>414.68964956195265</v>
      </c>
      <c r="T332" s="29">
        <f>VLOOKUP(Table1[[#This Row],[SEG KEY]],'22Dec24_TY '!$A$1:$M$786,13,FALSE)</f>
        <v>448.86030398322873</v>
      </c>
      <c r="U332" s="29">
        <f>VLOOKUP(Table1[[#This Row],[SEG KEY LY]],'22Dec24_LY '!$A$2:$M$784,13,FALSE)</f>
        <v>420.36906815020876</v>
      </c>
      <c r="V332" s="29">
        <f>VLOOKUP(Table1[[#This Row],[SEG KEY]],'15Dec24_TY'!$A$1:$M$786,13,FALSE)</f>
        <v>444.06734219269134</v>
      </c>
      <c r="W332" s="29">
        <f>VLOOKUP(Table1[[#This Row],[SEG KEY LY]],'15Dec24_LY'!$A$1:$M$784,13,FALSE)</f>
        <v>425.53957251908395</v>
      </c>
      <c r="X332" s="29">
        <f>VLOOKUP(Table1[[#This Row],[SEG KEY]],'08Dec24_TY'!$A$1:$M$786,13,FALSE)</f>
        <v>446.02191387559839</v>
      </c>
      <c r="Y332" s="29">
        <f>VLOOKUP(Table1[[#This Row],[SEG KEY LY]],'08Dec24_LY'!$A$1:$M$784,13,FALSE)</f>
        <v>429.48073005093386</v>
      </c>
      <c r="Z332" s="29">
        <f>VLOOKUP(Table1[[#This Row],[SEG KEY]],'01Dec24_TY'!$A$1:$M$786,13,FALSE)</f>
        <v>448.7772122762151</v>
      </c>
      <c r="AA332" s="29">
        <f>VLOOKUP(Table1[[#This Row],[SEG KEY LY]],'01Dec24_LY'!$A$1:$M$784,13,FALSE)</f>
        <v>428.29998151571175</v>
      </c>
      <c r="AB332" s="29">
        <f>VLOOKUP(Table1[[#This Row],[SEG KEY]],'24Nov24_TY'!$A$1:$M$786,13,FALSE)</f>
        <v>439.97083776595787</v>
      </c>
      <c r="AC332" s="29">
        <f>VLOOKUP(Table1[[#This Row],[SEG KEY LY]],'24Nov24_LY'!$A$1:$M$784,13,FALSE)</f>
        <v>426.90131004366822</v>
      </c>
      <c r="AD332" s="29">
        <f>VLOOKUP(Table1[[#This Row],[SEG KEY]],'17Nov24_TY'!$A$1:$M$786,13,FALSE)</f>
        <v>436.78686968838571</v>
      </c>
      <c r="AE332" s="29">
        <f>VLOOKUP(Table1[[#This Row],[SEG KEY LY]],'17Nov24_LY'!$A$1:$M$784,13,FALSE)</f>
        <v>431.07901234567953</v>
      </c>
      <c r="AF332" s="29">
        <f>VLOOKUP(Table1[[#This Row],[SEG KEY]],'10Nov24_TY   '!$A$1:$M$786,13,FALSE)</f>
        <v>433.73933530280681</v>
      </c>
      <c r="AG332" s="29">
        <f>VLOOKUP(Table1[[#This Row],[SEG KEY LY]],'10Nov24_LY   '!$A$1:$M$784,13,FALSE)</f>
        <v>433.30634464751995</v>
      </c>
      <c r="AH332" s="29">
        <f>IFERROR(VLOOKUP(Table1[[#This Row],[SEG KEY]],'03Nov24_TY   '!A394:M1179,13,FALSE),0)</f>
        <v>0</v>
      </c>
      <c r="AI332" s="29">
        <f>IFERROR(VLOOKUP(Table1[[#This Row],[SEG KEY LY]],'03Nov24_LY    '!$A$1:$M$784,13,FALSE),0)</f>
        <v>0</v>
      </c>
      <c r="AJ332" s="47">
        <f>VLOOKUP(Table1[[#This Row],[SEG KEY]],'29Dec24_TY  '!$A$1:$M$786,7,FALSE)</f>
        <v>1026</v>
      </c>
      <c r="AK332" s="47">
        <f>VLOOKUP(Table1[[#This Row],[SEG KEY LY]],'29Dec24_LY'!$A$1:$M$784,7,FALSE)</f>
        <v>799</v>
      </c>
      <c r="AL332" s="29">
        <f>VLOOKUP(Table1[[#This Row],[SEG KEY]],'22Dec24_TY '!$A$1:$M$786,7,FALSE)</f>
        <v>954</v>
      </c>
      <c r="AM332" s="29">
        <f>VLOOKUP(Table1[[#This Row],[SEG KEY LY]],'22Dec24_LY '!$A$1:$M$486,7,FALSE)</f>
        <v>719</v>
      </c>
      <c r="AN332" s="29">
        <f>VLOOKUP(Table1[[#This Row],[SEG KEY]],'15Dec24_TY'!$A$1:$M$786,7,FALSE)</f>
        <v>903</v>
      </c>
      <c r="AO332" s="29">
        <f>VLOOKUP(Table1[[#This Row],[SEG KEY LY]],'15Dec24_LY'!$A$1:$M$784,7,FALSE)</f>
        <v>655</v>
      </c>
      <c r="AP332" s="29">
        <f>VLOOKUP(Table1[[#This Row],[SEG KEY]],'08Dec24_TY'!$A$1:$M$786,7,FALSE)</f>
        <v>836</v>
      </c>
      <c r="AQ332" s="29">
        <f>VLOOKUP(Table1[[#This Row],[SEG KEY LY]],'08Dec24_LY'!$A$1:$M$784,7,FALSE)</f>
        <v>589</v>
      </c>
      <c r="AR332" s="29">
        <f>VLOOKUP(Table1[[#This Row],[SEG KEY]],'01Dec24_TY'!$A$1:$M$786,7,FALSE)</f>
        <v>782</v>
      </c>
      <c r="AS332" s="29">
        <f>VLOOKUP(Table1[[#This Row],[SEG KEY LY]],'01Dec24_LY'!$A$1:$M$784,7,FALSE)</f>
        <v>541</v>
      </c>
      <c r="AT332" s="29">
        <f>VLOOKUP(Table1[[#This Row],[SEG KEY]],'24Nov24_TY'!$A$1:$M$786,7,FALSE)</f>
        <v>752</v>
      </c>
      <c r="AU332" s="29">
        <f>VLOOKUP(Table1[[#This Row],[SEG KEY LY]],'24Nov24_LY'!$A$1:$M$784,7,FALSE)</f>
        <v>458</v>
      </c>
      <c r="AV332" s="29">
        <f>VLOOKUP(Table1[[#This Row],[SEG KEY]],'17Nov24_TY'!$A$1:$M$786,7,FALSE)</f>
        <v>706</v>
      </c>
      <c r="AW332" s="29">
        <f>VLOOKUP(Table1[[#This Row],[SEG KEY LY]],'17Nov24_LY'!$A$1:$M$784,7,FALSE)</f>
        <v>405</v>
      </c>
      <c r="AX332" s="29">
        <f>VLOOKUP(Table1[[#This Row],[SEG KEY]],'10Nov24_TY   '!$A$1:$K$786,7,FALSE)</f>
        <v>677</v>
      </c>
      <c r="AY332" s="29">
        <f>VLOOKUP(Table1[[#This Row],[SEG KEY LY]],'10Nov24_LY   '!$A$1:$J$784,7,FALSE)</f>
        <v>383</v>
      </c>
      <c r="AZ332" s="29">
        <f>IFERROR(VLOOKUP(Table1[[#This Row],[SEG KEY]],'03Nov24_TY   '!$A$1:$J$786,7,FALSE),0)</f>
        <v>0</v>
      </c>
      <c r="BA332" s="29">
        <f>IFERROR(VLOOKUP(Table1[[#This Row],[SEG KEY LY]],'03Nov24_LY    '!$A$1:$J$784,7,FALSE),0)</f>
        <v>0</v>
      </c>
    </row>
    <row r="333" spans="1:53" x14ac:dyDescent="0.25">
      <c r="A333" s="53" t="str">
        <f>Table1[[#This Row],[FROM_CITY]]&amp;Table1[[#This Row],[TO_CITY]]&amp;Table1[[#This Row],[Month]]</f>
        <v>TRVCMBApr-2025</v>
      </c>
      <c r="B333" s="56" t="str">
        <f>Table1[[#This Row],[FROM_CITY]]&amp;Table1[[#This Row],[TO_CITY]]&amp;Table1[[#This Row],[MonthM_LY]]</f>
        <v>TRVCMBApr-2024</v>
      </c>
      <c r="C333" s="42" t="s">
        <v>204</v>
      </c>
      <c r="D333" s="2">
        <v>2025</v>
      </c>
      <c r="E333" s="2" t="s">
        <v>203</v>
      </c>
      <c r="F333" t="s">
        <v>43</v>
      </c>
      <c r="G333" s="2" t="s">
        <v>10</v>
      </c>
      <c r="H333" t="s">
        <v>15</v>
      </c>
      <c r="I333">
        <v>287</v>
      </c>
      <c r="J333">
        <v>10137.960000000001</v>
      </c>
      <c r="K333" s="29">
        <f>VLOOKUP(Table1[[#This Row],[SEG KEY]],'29Dec24_TY  '!$A$1:$M$786,11,FALSE)</f>
        <v>105042</v>
      </c>
      <c r="L333" s="29">
        <f>VLOOKUP(Table1[[#This Row],[SEG KEY LY]],'29Dec24_LY'!$A$1:$M$784,11,FALSE)</f>
        <v>20496</v>
      </c>
      <c r="M333" s="55">
        <f>VLOOKUP(Table1[[#This Row],[SEG KEY]],'29Dec24_TY  '!$A$1:$M$786,12,FALSE)</f>
        <v>9.6513394642143147E-2</v>
      </c>
      <c r="N333" s="55">
        <f>VLOOKUP(Table1[[#This Row],[SEG KEY LY]],'29Dec24_LY'!$A$1:$M$784,12,FALSE)</f>
        <v>0.17460480093676814</v>
      </c>
      <c r="O333" s="29">
        <f>IFERROR(VLOOKUP(Table1[[#This Row],[SEG KEY LY]],'LY AVG FARE ACT'!$A$1:$G$5000,5,FALSE),0)</f>
        <v>2391</v>
      </c>
      <c r="P333" s="29">
        <f>IFERROR(VLOOKUP(Table1[[#This Row],[SEG KEY LY]],'LY AVG FARE ACT'!$A$1:$F$5000,6,FALSE),0)</f>
        <v>109064.1073844129</v>
      </c>
      <c r="Q333" s="29">
        <f>IFERROR(VLOOKUP(Table1[[#This Row],[SEG KEY LY]],'LY AVG FARE ACT'!$A$1:$G$5000,7,FALSE),0)</f>
        <v>45.614432197579632</v>
      </c>
      <c r="R333" s="47">
        <f>VLOOKUP(Table1[[#This Row],[SEG KEY]],'29Dec24_TY  '!$A$1:$M$786,13,FALSE)</f>
        <v>35.323902439024394</v>
      </c>
      <c r="S333" s="47">
        <f>VLOOKUP(Table1[[#This Row],[SEG KEY LY]],'29Dec24_LY'!$A$1:$M$784,13,FALSE)</f>
        <v>63.905357142857142</v>
      </c>
      <c r="T333" s="29">
        <f>VLOOKUP(Table1[[#This Row],[SEG KEY]],'22Dec24_TY '!$A$1:$M$786,13,FALSE)</f>
        <v>34.659695817490508</v>
      </c>
      <c r="U333" s="29">
        <f>VLOOKUP(Table1[[#This Row],[SEG KEY LY]],'22Dec24_LY '!$A$2:$M$784,13,FALSE)</f>
        <v>58.632499999999986</v>
      </c>
      <c r="V333" s="29">
        <f>VLOOKUP(Table1[[#This Row],[SEG KEY]],'15Dec24_TY'!$A$1:$M$786,13,FALSE)</f>
        <v>34.05758893280634</v>
      </c>
      <c r="W333" s="29">
        <f>VLOOKUP(Table1[[#This Row],[SEG KEY LY]],'15Dec24_LY'!$A$1:$M$784,13,FALSE)</f>
        <v>60.42974358974358</v>
      </c>
      <c r="X333" s="29">
        <f>VLOOKUP(Table1[[#This Row],[SEG KEY]],'08Dec24_TY'!$A$1:$M$786,13,FALSE)</f>
        <v>33.901392405063291</v>
      </c>
      <c r="Y333" s="29">
        <f>VLOOKUP(Table1[[#This Row],[SEG KEY LY]],'08Dec24_LY'!$A$1:$M$784,13,FALSE)</f>
        <v>62.829428571428565</v>
      </c>
      <c r="Z333" s="29">
        <f>VLOOKUP(Table1[[#This Row],[SEG KEY]],'01Dec24_TY'!$A$1:$M$786,13,FALSE)</f>
        <v>33.097235023041478</v>
      </c>
      <c r="AA333" s="29">
        <f>VLOOKUP(Table1[[#This Row],[SEG KEY LY]],'01Dec24_LY'!$A$1:$M$784,13,FALSE)</f>
        <v>63.64617647058823</v>
      </c>
      <c r="AB333" s="29">
        <f>VLOOKUP(Table1[[#This Row],[SEG KEY]],'24Nov24_TY'!$A$1:$M$786,13,FALSE)</f>
        <v>33.303038674033139</v>
      </c>
      <c r="AC333" s="29">
        <f>VLOOKUP(Table1[[#This Row],[SEG KEY LY]],'24Nov24_LY'!$A$1:$M$784,13,FALSE)</f>
        <v>59.44166666666667</v>
      </c>
      <c r="AD333" s="29">
        <f>VLOOKUP(Table1[[#This Row],[SEG KEY]],'17Nov24_TY'!$A$1:$M$786,13,FALSE)</f>
        <v>31.982287581699346</v>
      </c>
      <c r="AE333" s="29">
        <f>VLOOKUP(Table1[[#This Row],[SEG KEY LY]],'17Nov24_LY'!$A$1:$M$784,13,FALSE)</f>
        <v>61.612857142857138</v>
      </c>
      <c r="AF333" s="29">
        <f>VLOOKUP(Table1[[#This Row],[SEG KEY]],'10Nov24_TY   '!$A$1:$M$786,13,FALSE)</f>
        <v>31.542672413793102</v>
      </c>
      <c r="AG333" s="29">
        <f>VLOOKUP(Table1[[#This Row],[SEG KEY LY]],'10Nov24_LY   '!$A$1:$M$784,13,FALSE)</f>
        <v>59.326153846153836</v>
      </c>
      <c r="AH333" s="29">
        <f>IFERROR(VLOOKUP(Table1[[#This Row],[SEG KEY]],'03Nov24_TY   '!A395:M1180,13,FALSE),0)</f>
        <v>0</v>
      </c>
      <c r="AI333" s="29">
        <f>IFERROR(VLOOKUP(Table1[[#This Row],[SEG KEY LY]],'03Nov24_LY    '!$A$1:$M$784,13,FALSE),0)</f>
        <v>0</v>
      </c>
      <c r="AJ333" s="47">
        <f>VLOOKUP(Table1[[#This Row],[SEG KEY]],'29Dec24_TY  '!$A$1:$M$786,7,FALSE)</f>
        <v>287</v>
      </c>
      <c r="AK333" s="47">
        <f>VLOOKUP(Table1[[#This Row],[SEG KEY LY]],'29Dec24_LY'!$A$1:$M$784,7,FALSE)</f>
        <v>56</v>
      </c>
      <c r="AL333" s="29">
        <f>VLOOKUP(Table1[[#This Row],[SEG KEY]],'22Dec24_TY '!$A$1:$M$786,7,FALSE)</f>
        <v>263</v>
      </c>
      <c r="AM333" s="29">
        <f>VLOOKUP(Table1[[#This Row],[SEG KEY LY]],'22Dec24_LY '!$A$1:$M$486,7,FALSE)</f>
        <v>44</v>
      </c>
      <c r="AN333" s="29">
        <f>VLOOKUP(Table1[[#This Row],[SEG KEY]],'15Dec24_TY'!$A$1:$M$786,7,FALSE)</f>
        <v>253</v>
      </c>
      <c r="AO333" s="29">
        <f>VLOOKUP(Table1[[#This Row],[SEG KEY LY]],'15Dec24_LY'!$A$1:$M$784,7,FALSE)</f>
        <v>39</v>
      </c>
      <c r="AP333" s="29">
        <f>VLOOKUP(Table1[[#This Row],[SEG KEY]],'08Dec24_TY'!$A$1:$M$786,7,FALSE)</f>
        <v>237</v>
      </c>
      <c r="AQ333" s="29">
        <f>VLOOKUP(Table1[[#This Row],[SEG KEY LY]],'08Dec24_LY'!$A$1:$M$784,7,FALSE)</f>
        <v>35</v>
      </c>
      <c r="AR333" s="29">
        <f>VLOOKUP(Table1[[#This Row],[SEG KEY]],'01Dec24_TY'!$A$1:$M$786,7,FALSE)</f>
        <v>217</v>
      </c>
      <c r="AS333" s="29">
        <f>VLOOKUP(Table1[[#This Row],[SEG KEY LY]],'01Dec24_LY'!$A$1:$M$784,7,FALSE)</f>
        <v>34</v>
      </c>
      <c r="AT333" s="29">
        <f>VLOOKUP(Table1[[#This Row],[SEG KEY]],'24Nov24_TY'!$A$1:$M$786,7,FALSE)</f>
        <v>181</v>
      </c>
      <c r="AU333" s="29">
        <f>VLOOKUP(Table1[[#This Row],[SEG KEY LY]],'24Nov24_LY'!$A$1:$M$784,7,FALSE)</f>
        <v>30</v>
      </c>
      <c r="AV333" s="29">
        <f>VLOOKUP(Table1[[#This Row],[SEG KEY]],'17Nov24_TY'!$A$1:$M$786,7,FALSE)</f>
        <v>153</v>
      </c>
      <c r="AW333" s="29">
        <f>VLOOKUP(Table1[[#This Row],[SEG KEY LY]],'17Nov24_LY'!$A$1:$M$784,7,FALSE)</f>
        <v>28</v>
      </c>
      <c r="AX333" s="29">
        <f>VLOOKUP(Table1[[#This Row],[SEG KEY]],'10Nov24_TY   '!$A$1:$K$786,7,FALSE)</f>
        <v>116</v>
      </c>
      <c r="AY333" s="29">
        <f>VLOOKUP(Table1[[#This Row],[SEG KEY LY]],'10Nov24_LY   '!$A$1:$J$784,7,FALSE)</f>
        <v>26</v>
      </c>
      <c r="AZ333" s="29">
        <f>IFERROR(VLOOKUP(Table1[[#This Row],[SEG KEY]],'03Nov24_TY   '!$A$1:$J$786,7,FALSE),0)</f>
        <v>0</v>
      </c>
      <c r="BA333" s="29">
        <f>IFERROR(VLOOKUP(Table1[[#This Row],[SEG KEY LY]],'03Nov24_LY    '!$A$1:$J$784,7,FALSE),0)</f>
        <v>0</v>
      </c>
    </row>
    <row r="334" spans="1:53" x14ac:dyDescent="0.25">
      <c r="A334" s="53" t="str">
        <f>Table1[[#This Row],[FROM_CITY]]&amp;Table1[[#This Row],[TO_CITY]]&amp;Table1[[#This Row],[Month]]</f>
        <v>TRZCMBApr-2025</v>
      </c>
      <c r="B334" s="56" t="str">
        <f>Table1[[#This Row],[FROM_CITY]]&amp;Table1[[#This Row],[TO_CITY]]&amp;Table1[[#This Row],[MonthM_LY]]</f>
        <v>TRZCMBApr-2024</v>
      </c>
      <c r="C334" s="42" t="s">
        <v>204</v>
      </c>
      <c r="D334" s="2">
        <v>2025</v>
      </c>
      <c r="E334" s="2" t="s">
        <v>203</v>
      </c>
      <c r="F334" t="s">
        <v>44</v>
      </c>
      <c r="G334" s="2" t="s">
        <v>10</v>
      </c>
      <c r="H334" t="s">
        <v>15</v>
      </c>
      <c r="I334">
        <v>137</v>
      </c>
      <c r="J334">
        <v>5470.09</v>
      </c>
      <c r="K334" s="29">
        <f>VLOOKUP(Table1[[#This Row],[SEG KEY]],'29Dec24_TY  '!$A$1:$M$786,11,FALSE)</f>
        <v>60691</v>
      </c>
      <c r="L334" s="29">
        <f>VLOOKUP(Table1[[#This Row],[SEG KEY LY]],'29Dec24_LY'!$A$1:$M$784,11,FALSE)</f>
        <v>61577</v>
      </c>
      <c r="M334" s="55">
        <f>VLOOKUP(Table1[[#This Row],[SEG KEY]],'29Dec24_TY  '!$A$1:$M$786,12,FALSE)</f>
        <v>9.0130167570150438E-2</v>
      </c>
      <c r="N334" s="55">
        <f>VLOOKUP(Table1[[#This Row],[SEG KEY LY]],'29Dec24_LY'!$A$1:$M$784,12,FALSE)</f>
        <v>9.1794013998733284E-2</v>
      </c>
      <c r="O334" s="29">
        <f>IFERROR(VLOOKUP(Table1[[#This Row],[SEG KEY LY]],'LY AVG FARE ACT'!$A$1:$G$5000,5,FALSE),0)</f>
        <v>3870</v>
      </c>
      <c r="P334" s="29">
        <f>IFERROR(VLOOKUP(Table1[[#This Row],[SEG KEY LY]],'LY AVG FARE ACT'!$A$1:$F$5000,6,FALSE),0)</f>
        <v>233677.68474170411</v>
      </c>
      <c r="Q334" s="29">
        <f>IFERROR(VLOOKUP(Table1[[#This Row],[SEG KEY LY]],'LY AVG FARE ACT'!$A$1:$G$5000,7,FALSE),0)</f>
        <v>60.381830682610882</v>
      </c>
      <c r="R334" s="47">
        <f>VLOOKUP(Table1[[#This Row],[SEG KEY]],'29Dec24_TY  '!$A$1:$M$786,13,FALSE)</f>
        <v>39.927664233576643</v>
      </c>
      <c r="S334" s="47">
        <f>VLOOKUP(Table1[[#This Row],[SEG KEY LY]],'29Dec24_LY'!$A$1:$M$784,13,FALSE)</f>
        <v>40.664748201438847</v>
      </c>
      <c r="T334" s="29">
        <f>VLOOKUP(Table1[[#This Row],[SEG KEY]],'22Dec24_TY '!$A$1:$M$786,13,FALSE)</f>
        <v>40.744909090909076</v>
      </c>
      <c r="U334" s="29">
        <f>VLOOKUP(Table1[[#This Row],[SEG KEY LY]],'22Dec24_LY '!$A$2:$M$784,13,FALSE)</f>
        <v>38.914862385321101</v>
      </c>
      <c r="V334" s="29">
        <f>VLOOKUP(Table1[[#This Row],[SEG KEY]],'15Dec24_TY'!$A$1:$M$786,13,FALSE)</f>
        <v>40.826999999999984</v>
      </c>
      <c r="W334" s="29">
        <f>VLOOKUP(Table1[[#This Row],[SEG KEY LY]],'15Dec24_LY'!$A$1:$M$784,13,FALSE)</f>
        <v>39.296049382716056</v>
      </c>
      <c r="X334" s="29">
        <f>VLOOKUP(Table1[[#This Row],[SEG KEY]],'08Dec24_TY'!$A$1:$M$786,13,FALSE)</f>
        <v>43.442608695652154</v>
      </c>
      <c r="Y334" s="29">
        <f>VLOOKUP(Table1[[#This Row],[SEG KEY LY]],'08Dec24_LY'!$A$1:$M$784,13,FALSE)</f>
        <v>39.29785714285714</v>
      </c>
      <c r="Z334" s="29">
        <f>VLOOKUP(Table1[[#This Row],[SEG KEY]],'01Dec24_TY'!$A$1:$M$786,13,FALSE)</f>
        <v>44.213396226415078</v>
      </c>
      <c r="AA334" s="29">
        <f>VLOOKUP(Table1[[#This Row],[SEG KEY LY]],'01Dec24_LY'!$A$1:$M$784,13,FALSE)</f>
        <v>41.832692307692312</v>
      </c>
      <c r="AB334" s="29">
        <f>VLOOKUP(Table1[[#This Row],[SEG KEY]],'24Nov24_TY'!$A$1:$M$786,13,FALSE)</f>
        <v>46.877179487179482</v>
      </c>
      <c r="AC334" s="29">
        <f>VLOOKUP(Table1[[#This Row],[SEG KEY LY]],'24Nov24_LY'!$A$1:$M$784,13,FALSE)</f>
        <v>42.451555555555551</v>
      </c>
      <c r="AD334" s="29">
        <f>VLOOKUP(Table1[[#This Row],[SEG KEY]],'17Nov24_TY'!$A$1:$M$786,13,FALSE)</f>
        <v>50.077878787878781</v>
      </c>
      <c r="AE334" s="29">
        <f>VLOOKUP(Table1[[#This Row],[SEG KEY LY]],'17Nov24_LY'!$A$1:$M$784,13,FALSE)</f>
        <v>43.046052631578938</v>
      </c>
      <c r="AF334" s="29">
        <f>VLOOKUP(Table1[[#This Row],[SEG KEY]],'10Nov24_TY   '!$A$1:$M$786,13,FALSE)</f>
        <v>53.771199999999993</v>
      </c>
      <c r="AG334" s="29">
        <f>VLOOKUP(Table1[[#This Row],[SEG KEY LY]],'10Nov24_LY   '!$A$1:$M$784,13,FALSE)</f>
        <v>42.902424242424239</v>
      </c>
      <c r="AH334" s="29">
        <f>IFERROR(VLOOKUP(Table1[[#This Row],[SEG KEY]],'03Nov24_TY   '!A396:M1181,13,FALSE),0)</f>
        <v>0</v>
      </c>
      <c r="AI334" s="29">
        <f>IFERROR(VLOOKUP(Table1[[#This Row],[SEG KEY LY]],'03Nov24_LY    '!$A$1:$M$784,13,FALSE),0)</f>
        <v>0</v>
      </c>
      <c r="AJ334" s="47">
        <f>VLOOKUP(Table1[[#This Row],[SEG KEY]],'29Dec24_TY  '!$A$1:$M$786,7,FALSE)</f>
        <v>137</v>
      </c>
      <c r="AK334" s="47">
        <f>VLOOKUP(Table1[[#This Row],[SEG KEY LY]],'29Dec24_LY'!$A$1:$M$784,7,FALSE)</f>
        <v>139</v>
      </c>
      <c r="AL334" s="29">
        <f>VLOOKUP(Table1[[#This Row],[SEG KEY]],'22Dec24_TY '!$A$1:$M$786,7,FALSE)</f>
        <v>110</v>
      </c>
      <c r="AM334" s="29">
        <f>VLOOKUP(Table1[[#This Row],[SEG KEY LY]],'22Dec24_LY '!$A$1:$M$486,7,FALSE)</f>
        <v>109</v>
      </c>
      <c r="AN334" s="29">
        <f>VLOOKUP(Table1[[#This Row],[SEG KEY]],'15Dec24_TY'!$A$1:$M$786,7,FALSE)</f>
        <v>100</v>
      </c>
      <c r="AO334" s="29">
        <f>VLOOKUP(Table1[[#This Row],[SEG KEY LY]],'15Dec24_LY'!$A$1:$M$784,7,FALSE)</f>
        <v>81</v>
      </c>
      <c r="AP334" s="29">
        <f>VLOOKUP(Table1[[#This Row],[SEG KEY]],'08Dec24_TY'!$A$1:$M$786,7,FALSE)</f>
        <v>69</v>
      </c>
      <c r="AQ334" s="29">
        <f>VLOOKUP(Table1[[#This Row],[SEG KEY LY]],'08Dec24_LY'!$A$1:$M$784,7,FALSE)</f>
        <v>70</v>
      </c>
      <c r="AR334" s="29">
        <f>VLOOKUP(Table1[[#This Row],[SEG KEY]],'01Dec24_TY'!$A$1:$M$786,7,FALSE)</f>
        <v>53</v>
      </c>
      <c r="AS334" s="29">
        <f>VLOOKUP(Table1[[#This Row],[SEG KEY LY]],'01Dec24_LY'!$A$1:$M$784,7,FALSE)</f>
        <v>52</v>
      </c>
      <c r="AT334" s="29">
        <f>VLOOKUP(Table1[[#This Row],[SEG KEY]],'24Nov24_TY'!$A$1:$M$786,7,FALSE)</f>
        <v>39</v>
      </c>
      <c r="AU334" s="29">
        <f>VLOOKUP(Table1[[#This Row],[SEG KEY LY]],'24Nov24_LY'!$A$1:$M$784,7,FALSE)</f>
        <v>45</v>
      </c>
      <c r="AV334" s="29">
        <f>VLOOKUP(Table1[[#This Row],[SEG KEY]],'17Nov24_TY'!$A$1:$M$786,7,FALSE)</f>
        <v>33</v>
      </c>
      <c r="AW334" s="29">
        <f>VLOOKUP(Table1[[#This Row],[SEG KEY LY]],'17Nov24_LY'!$A$1:$M$784,7,FALSE)</f>
        <v>38</v>
      </c>
      <c r="AX334" s="29">
        <f>VLOOKUP(Table1[[#This Row],[SEG KEY]],'10Nov24_TY   '!$A$1:$K$786,7,FALSE)</f>
        <v>25</v>
      </c>
      <c r="AY334" s="29">
        <f>VLOOKUP(Table1[[#This Row],[SEG KEY LY]],'10Nov24_LY   '!$A$1:$J$784,7,FALSE)</f>
        <v>33</v>
      </c>
      <c r="AZ334" s="29">
        <f>IFERROR(VLOOKUP(Table1[[#This Row],[SEG KEY]],'03Nov24_TY   '!$A$1:$J$786,7,FALSE),0)</f>
        <v>0</v>
      </c>
      <c r="BA334" s="29">
        <f>IFERROR(VLOOKUP(Table1[[#This Row],[SEG KEY LY]],'03Nov24_LY    '!$A$1:$J$784,7,FALSE),0)</f>
        <v>0</v>
      </c>
    </row>
    <row r="335" spans="1:53" x14ac:dyDescent="0.25">
      <c r="A335" s="53" t="str">
        <f>Table1[[#This Row],[FROM_CITY]]&amp;Table1[[#This Row],[TO_CITY]]&amp;Table1[[#This Row],[Month]]</f>
        <v>AUHCMBMay-2025</v>
      </c>
      <c r="B335" s="56" t="str">
        <f>Table1[[#This Row],[FROM_CITY]]&amp;Table1[[#This Row],[TO_CITY]]&amp;Table1[[#This Row],[MonthM_LY]]</f>
        <v>AUHCMBMay-2024</v>
      </c>
      <c r="C335" s="44" t="s">
        <v>206</v>
      </c>
      <c r="D335" s="2">
        <v>2025</v>
      </c>
      <c r="E335" s="2" t="s">
        <v>205</v>
      </c>
      <c r="F335" t="s">
        <v>9</v>
      </c>
      <c r="G335" s="2" t="s">
        <v>10</v>
      </c>
      <c r="H335" t="s">
        <v>11</v>
      </c>
      <c r="I335">
        <v>43</v>
      </c>
      <c r="J335">
        <v>6268.94</v>
      </c>
      <c r="K335" s="29">
        <f>VLOOKUP(Table1[[#This Row],[SEG KEY]],'29Dec24_TY  '!$A$1:$M$786,11,FALSE)</f>
        <v>143792</v>
      </c>
      <c r="L335" s="29">
        <f>VLOOKUP(Table1[[#This Row],[SEG KEY LY]],'29Dec24_LY'!$A$1:$M$784,11,FALSE)</f>
        <v>80256</v>
      </c>
      <c r="M335" s="55">
        <f>VLOOKUP(Table1[[#This Row],[SEG KEY]],'29Dec24_TY  '!$A$1:$M$786,12,FALSE)</f>
        <v>4.3597279403582948E-2</v>
      </c>
      <c r="N335" s="55">
        <f>VLOOKUP(Table1[[#This Row],[SEG KEY LY]],'29Dec24_LY'!$A$1:$M$784,12,FALSE)</f>
        <v>7.3621411483253588E-2</v>
      </c>
      <c r="O335" s="29">
        <f>IFERROR(VLOOKUP(Table1[[#This Row],[SEG KEY LY]],'LY AVG FARE ACT'!$A$1:$G$5000,5,FALSE),0)</f>
        <v>1534</v>
      </c>
      <c r="P335" s="29">
        <f>IFERROR(VLOOKUP(Table1[[#This Row],[SEG KEY LY]],'LY AVG FARE ACT'!$A$1:$F$5000,6,FALSE),0)</f>
        <v>263460.09101230162</v>
      </c>
      <c r="Q335" s="29">
        <f>IFERROR(VLOOKUP(Table1[[#This Row],[SEG KEY LY]],'LY AVG FARE ACT'!$A$1:$G$5000,7,FALSE),0)</f>
        <v>171.74712582288242</v>
      </c>
      <c r="R335" s="47">
        <f>VLOOKUP(Table1[[#This Row],[SEG KEY]],'29Dec24_TY  '!$A$1:$M$786,13,FALSE)</f>
        <v>145.78930232558139</v>
      </c>
      <c r="S335" s="47">
        <f>VLOOKUP(Table1[[#This Row],[SEG KEY LY]],'29Dec24_LY'!$A$1:$M$784,13,FALSE)</f>
        <v>246.18999999999997</v>
      </c>
      <c r="T335" s="29">
        <f>VLOOKUP(Table1[[#This Row],[SEG KEY]],'22Dec24_TY '!$A$1:$M$786,13,FALSE)</f>
        <v>146.77585365853659</v>
      </c>
      <c r="U335" s="29">
        <f>VLOOKUP(Table1[[#This Row],[SEG KEY LY]],'22Dec24_LY '!$A$2:$M$784,13,FALSE)</f>
        <v>248.32749999999996</v>
      </c>
      <c r="V335" s="29">
        <f>VLOOKUP(Table1[[#This Row],[SEG KEY]],'15Dec24_TY'!$A$1:$M$786,13,FALSE)</f>
        <v>150.16</v>
      </c>
      <c r="W335" s="29">
        <f>VLOOKUP(Table1[[#This Row],[SEG KEY LY]],'15Dec24_LY'!$A$1:$M$784,13,FALSE)</f>
        <v>247.48263157894738</v>
      </c>
      <c r="X335" s="29">
        <f>VLOOKUP(Table1[[#This Row],[SEG KEY]],'08Dec24_TY'!$A$1:$M$786,13,FALSE)</f>
        <v>154.57029411764708</v>
      </c>
      <c r="Y335" s="29">
        <f>VLOOKUP(Table1[[#This Row],[SEG KEY LY]],'08Dec24_LY'!$A$1:$M$784,13,FALSE)</f>
        <v>245.49470588235295</v>
      </c>
      <c r="Z335" s="29">
        <f>VLOOKUP(Table1[[#This Row],[SEG KEY]],'01Dec24_TY'!$A$1:$M$786,13,FALSE)</f>
        <v>154.57029411764708</v>
      </c>
      <c r="AA335" s="29">
        <f>VLOOKUP(Table1[[#This Row],[SEG KEY LY]],'01Dec24_LY'!$A$1:$M$784,13,FALSE)</f>
        <v>245.49470588235295</v>
      </c>
      <c r="AB335" s="29">
        <f>VLOOKUP(Table1[[#This Row],[SEG KEY]],'24Nov24_TY'!$A$1:$M$786,13,FALSE)</f>
        <v>151.1290625</v>
      </c>
      <c r="AC335" s="29">
        <f>VLOOKUP(Table1[[#This Row],[SEG KEY LY]],'24Nov24_LY'!$A$1:$M$784,13,FALSE)</f>
        <v>244.88666666666668</v>
      </c>
      <c r="AD335" s="29">
        <f>VLOOKUP(Table1[[#This Row],[SEG KEY]],'17Nov24_TY'!$A$1:$M$786,13,FALSE)</f>
        <v>157.16241379310344</v>
      </c>
      <c r="AE335" s="29">
        <f>VLOOKUP(Table1[[#This Row],[SEG KEY LY]],'17Nov24_LY'!$A$1:$M$784,13,FALSE)</f>
        <v>242.38166666666669</v>
      </c>
      <c r="AF335" s="29" t="e">
        <f>VLOOKUP(Table1[[#This Row],[SEG KEY]],'10Nov24_TY   '!$A$1:$M$786,13,FALSE)</f>
        <v>#N/A</v>
      </c>
      <c r="AG335" s="29" t="e">
        <f>VLOOKUP(Table1[[#This Row],[SEG KEY LY]],'10Nov24_LY   '!$A$1:$M$784,13,FALSE)</f>
        <v>#N/A</v>
      </c>
      <c r="AH335" s="29">
        <f>IFERROR(VLOOKUP(Table1[[#This Row],[SEG KEY]],'03Nov24_TY   '!A397:M1182,13,FALSE),0)</f>
        <v>0</v>
      </c>
      <c r="AI335" s="29">
        <f>IFERROR(VLOOKUP(Table1[[#This Row],[SEG KEY LY]],'03Nov24_LY    '!$A$1:$M$784,13,FALSE),0)</f>
        <v>0</v>
      </c>
      <c r="AJ335" s="47">
        <f>VLOOKUP(Table1[[#This Row],[SEG KEY]],'29Dec24_TY  '!$A$1:$M$786,7,FALSE)</f>
        <v>43</v>
      </c>
      <c r="AK335" s="47">
        <f>VLOOKUP(Table1[[#This Row],[SEG KEY LY]],'29Dec24_LY'!$A$1:$M$784,7,FALSE)</f>
        <v>24</v>
      </c>
      <c r="AL335" s="29">
        <f>VLOOKUP(Table1[[#This Row],[SEG KEY]],'22Dec24_TY '!$A$1:$M$786,7,FALSE)</f>
        <v>41</v>
      </c>
      <c r="AM335" s="29">
        <f>VLOOKUP(Table1[[#This Row],[SEG KEY LY]],'22Dec24_LY '!$A$1:$M$486,7,FALSE)</f>
        <v>20</v>
      </c>
      <c r="AN335" s="29">
        <f>VLOOKUP(Table1[[#This Row],[SEG KEY]],'15Dec24_TY'!$A$1:$M$786,7,FALSE)</f>
        <v>37</v>
      </c>
      <c r="AO335" s="29">
        <f>VLOOKUP(Table1[[#This Row],[SEG KEY LY]],'15Dec24_LY'!$A$1:$M$784,7,FALSE)</f>
        <v>19</v>
      </c>
      <c r="AP335" s="29">
        <f>VLOOKUP(Table1[[#This Row],[SEG KEY]],'08Dec24_TY'!$A$1:$M$786,7,FALSE)</f>
        <v>34</v>
      </c>
      <c r="AQ335" s="29">
        <f>VLOOKUP(Table1[[#This Row],[SEG KEY LY]],'08Dec24_LY'!$A$1:$M$784,7,FALSE)</f>
        <v>17</v>
      </c>
      <c r="AR335" s="29">
        <f>VLOOKUP(Table1[[#This Row],[SEG KEY]],'01Dec24_TY'!$A$1:$M$786,7,FALSE)</f>
        <v>34</v>
      </c>
      <c r="AS335" s="29">
        <f>VLOOKUP(Table1[[#This Row],[SEG KEY LY]],'01Dec24_LY'!$A$1:$M$784,7,FALSE)</f>
        <v>17</v>
      </c>
      <c r="AT335" s="29">
        <f>VLOOKUP(Table1[[#This Row],[SEG KEY]],'24Nov24_TY'!$A$1:$M$786,7,FALSE)</f>
        <v>32</v>
      </c>
      <c r="AU335" s="29">
        <f>VLOOKUP(Table1[[#This Row],[SEG KEY LY]],'24Nov24_LY'!$A$1:$M$784,7,FALSE)</f>
        <v>15</v>
      </c>
      <c r="AV335" s="29">
        <f>VLOOKUP(Table1[[#This Row],[SEG KEY]],'17Nov24_TY'!$A$1:$M$786,7,FALSE)</f>
        <v>29</v>
      </c>
      <c r="AW335" s="29">
        <f>VLOOKUP(Table1[[#This Row],[SEG KEY LY]],'17Nov24_LY'!$A$1:$M$784,7,FALSE)</f>
        <v>12</v>
      </c>
      <c r="AX335" s="29" t="e">
        <f>VLOOKUP(Table1[[#This Row],[SEG KEY]],'10Nov24_TY   '!$A$1:$K$786,7,FALSE)</f>
        <v>#N/A</v>
      </c>
      <c r="AY335" s="29" t="e">
        <f>VLOOKUP(Table1[[#This Row],[SEG KEY LY]],'10Nov24_LY   '!$A$1:$J$784,7,FALSE)</f>
        <v>#N/A</v>
      </c>
      <c r="AZ335" s="29">
        <f>IFERROR(VLOOKUP(Table1[[#This Row],[SEG KEY]],'03Nov24_TY   '!$A$1:$J$786,7,FALSE),0)</f>
        <v>0</v>
      </c>
      <c r="BA335" s="29">
        <f>IFERROR(VLOOKUP(Table1[[#This Row],[SEG KEY LY]],'03Nov24_LY    '!$A$1:$J$784,7,FALSE),0)</f>
        <v>0</v>
      </c>
    </row>
    <row r="336" spans="1:53" x14ac:dyDescent="0.25">
      <c r="A336" s="53" t="str">
        <f>Table1[[#This Row],[FROM_CITY]]&amp;Table1[[#This Row],[TO_CITY]]&amp;Table1[[#This Row],[Month]]</f>
        <v>BKKCMBMay-2025</v>
      </c>
      <c r="B336" s="56" t="str">
        <f>Table1[[#This Row],[FROM_CITY]]&amp;Table1[[#This Row],[TO_CITY]]&amp;Table1[[#This Row],[MonthM_LY]]</f>
        <v>BKKCMBMay-2024</v>
      </c>
      <c r="C336" s="44" t="s">
        <v>206</v>
      </c>
      <c r="D336" s="2">
        <v>2025</v>
      </c>
      <c r="E336" s="2" t="s">
        <v>205</v>
      </c>
      <c r="F336" t="s">
        <v>12</v>
      </c>
      <c r="G336" s="2" t="s">
        <v>10</v>
      </c>
      <c r="H336" t="s">
        <v>13</v>
      </c>
      <c r="I336">
        <v>31</v>
      </c>
      <c r="J336">
        <v>6382.24</v>
      </c>
      <c r="K336" s="29">
        <f>VLOOKUP(Table1[[#This Row],[SEG KEY]],'29Dec24_TY  '!$A$1:$M$786,11,FALSE)</f>
        <v>73935</v>
      </c>
      <c r="L336" s="29">
        <f>VLOOKUP(Table1[[#This Row],[SEG KEY LY]],'29Dec24_LY'!$A$1:$M$784,11,FALSE)</f>
        <v>150255</v>
      </c>
      <c r="M336" s="55">
        <f>VLOOKUP(Table1[[#This Row],[SEG KEY]],'29Dec24_TY  '!$A$1:$M$786,12,FALSE)</f>
        <v>8.632231013728274E-2</v>
      </c>
      <c r="N336" s="55">
        <f>VLOOKUP(Table1[[#This Row],[SEG KEY LY]],'29Dec24_LY'!$A$1:$M$784,12,FALSE)</f>
        <v>7.5681874147283001E-2</v>
      </c>
      <c r="O336" s="29">
        <f>IFERROR(VLOOKUP(Table1[[#This Row],[SEG KEY LY]],'LY AVG FARE ACT'!$A$1:$G$5000,5,FALSE),0)</f>
        <v>3753</v>
      </c>
      <c r="P336" s="29">
        <f>IFERROR(VLOOKUP(Table1[[#This Row],[SEG KEY LY]],'LY AVG FARE ACT'!$A$1:$F$5000,6,FALSE),0)</f>
        <v>623774.34602174792</v>
      </c>
      <c r="Q336" s="29">
        <f>IFERROR(VLOOKUP(Table1[[#This Row],[SEG KEY LY]],'LY AVG FARE ACT'!$A$1:$G$5000,7,FALSE),0)</f>
        <v>166.20686011770528</v>
      </c>
      <c r="R336" s="47">
        <f>VLOOKUP(Table1[[#This Row],[SEG KEY]],'29Dec24_TY  '!$A$1:$M$786,13,FALSE)</f>
        <v>205.87870967741935</v>
      </c>
      <c r="S336" s="47">
        <f>VLOOKUP(Table1[[#This Row],[SEG KEY LY]],'29Dec24_LY'!$A$1:$M$784,13,FALSE)</f>
        <v>180.50126984126996</v>
      </c>
      <c r="T336" s="29">
        <f>VLOOKUP(Table1[[#This Row],[SEG KEY]],'22Dec24_TY '!$A$1:$M$786,13,FALSE)</f>
        <v>206.2106666666667</v>
      </c>
      <c r="U336" s="29">
        <f>VLOOKUP(Table1[[#This Row],[SEG KEY LY]],'22Dec24_LY '!$A$2:$M$784,13,FALSE)</f>
        <v>187.47818181818187</v>
      </c>
      <c r="V336" s="29">
        <f>VLOOKUP(Table1[[#This Row],[SEG KEY]],'15Dec24_TY'!$A$1:$M$786,13,FALSE)</f>
        <v>206.59862068965521</v>
      </c>
      <c r="W336" s="29">
        <f>VLOOKUP(Table1[[#This Row],[SEG KEY LY]],'15Dec24_LY'!$A$1:$M$784,13,FALSE)</f>
        <v>180.59653061224492</v>
      </c>
      <c r="X336" s="29">
        <f>VLOOKUP(Table1[[#This Row],[SEG KEY]],'08Dec24_TY'!$A$1:$M$786,13,FALSE)</f>
        <v>191.6911111111111</v>
      </c>
      <c r="Y336" s="29">
        <f>VLOOKUP(Table1[[#This Row],[SEG KEY LY]],'08Dec24_LY'!$A$1:$M$784,13,FALSE)</f>
        <v>178.88244444444442</v>
      </c>
      <c r="Z336" s="29">
        <f>VLOOKUP(Table1[[#This Row],[SEG KEY]],'01Dec24_TY'!$A$1:$M$786,13,FALSE)</f>
        <v>191.13269230769234</v>
      </c>
      <c r="AA336" s="29">
        <f>VLOOKUP(Table1[[#This Row],[SEG KEY LY]],'01Dec24_LY'!$A$1:$M$784,13,FALSE)</f>
        <v>179.2340476190476</v>
      </c>
      <c r="AB336" s="29">
        <f>VLOOKUP(Table1[[#This Row],[SEG KEY]],'24Nov24_TY'!$A$1:$M$786,13,FALSE)</f>
        <v>187.46875000000003</v>
      </c>
      <c r="AC336" s="29">
        <f>VLOOKUP(Table1[[#This Row],[SEG KEY LY]],'24Nov24_LY'!$A$1:$M$784,13,FALSE)</f>
        <v>178.07024999999999</v>
      </c>
      <c r="AD336" s="29">
        <f>VLOOKUP(Table1[[#This Row],[SEG KEY]],'17Nov24_TY'!$A$1:$M$786,13,FALSE)</f>
        <v>202.61142857142858</v>
      </c>
      <c r="AE336" s="29">
        <f>VLOOKUP(Table1[[#This Row],[SEG KEY LY]],'17Nov24_LY'!$A$1:$M$784,13,FALSE)</f>
        <v>177.1181818181818</v>
      </c>
      <c r="AF336" s="29" t="e">
        <f>VLOOKUP(Table1[[#This Row],[SEG KEY]],'10Nov24_TY   '!$A$1:$M$786,13,FALSE)</f>
        <v>#N/A</v>
      </c>
      <c r="AG336" s="29" t="e">
        <f>VLOOKUP(Table1[[#This Row],[SEG KEY LY]],'10Nov24_LY   '!$A$1:$M$784,13,FALSE)</f>
        <v>#N/A</v>
      </c>
      <c r="AH336" s="29">
        <f>IFERROR(VLOOKUP(Table1[[#This Row],[SEG KEY]],'03Nov24_TY   '!A398:M1183,13,FALSE),0)</f>
        <v>0</v>
      </c>
      <c r="AI336" s="29">
        <f>IFERROR(VLOOKUP(Table1[[#This Row],[SEG KEY LY]],'03Nov24_LY    '!$A$1:$M$784,13,FALSE),0)</f>
        <v>0</v>
      </c>
      <c r="AJ336" s="47">
        <f>VLOOKUP(Table1[[#This Row],[SEG KEY]],'29Dec24_TY  '!$A$1:$M$786,7,FALSE)</f>
        <v>31</v>
      </c>
      <c r="AK336" s="47">
        <f>VLOOKUP(Table1[[#This Row],[SEG KEY LY]],'29Dec24_LY'!$A$1:$M$784,7,FALSE)</f>
        <v>63</v>
      </c>
      <c r="AL336" s="29">
        <f>VLOOKUP(Table1[[#This Row],[SEG KEY]],'22Dec24_TY '!$A$1:$M$786,7,FALSE)</f>
        <v>30</v>
      </c>
      <c r="AM336" s="29">
        <f>VLOOKUP(Table1[[#This Row],[SEG KEY LY]],'22Dec24_LY '!$A$1:$M$486,7,FALSE)</f>
        <v>55</v>
      </c>
      <c r="AN336" s="29">
        <f>VLOOKUP(Table1[[#This Row],[SEG KEY]],'15Dec24_TY'!$A$1:$M$786,7,FALSE)</f>
        <v>29</v>
      </c>
      <c r="AO336" s="29">
        <f>VLOOKUP(Table1[[#This Row],[SEG KEY LY]],'15Dec24_LY'!$A$1:$M$784,7,FALSE)</f>
        <v>49</v>
      </c>
      <c r="AP336" s="29">
        <f>VLOOKUP(Table1[[#This Row],[SEG KEY]],'08Dec24_TY'!$A$1:$M$786,7,FALSE)</f>
        <v>27</v>
      </c>
      <c r="AQ336" s="29">
        <f>VLOOKUP(Table1[[#This Row],[SEG KEY LY]],'08Dec24_LY'!$A$1:$M$784,7,FALSE)</f>
        <v>45</v>
      </c>
      <c r="AR336" s="29">
        <f>VLOOKUP(Table1[[#This Row],[SEG KEY]],'01Dec24_TY'!$A$1:$M$786,7,FALSE)</f>
        <v>26</v>
      </c>
      <c r="AS336" s="29">
        <f>VLOOKUP(Table1[[#This Row],[SEG KEY LY]],'01Dec24_LY'!$A$1:$M$784,7,FALSE)</f>
        <v>42</v>
      </c>
      <c r="AT336" s="29">
        <f>VLOOKUP(Table1[[#This Row],[SEG KEY]],'24Nov24_TY'!$A$1:$M$786,7,FALSE)</f>
        <v>24</v>
      </c>
      <c r="AU336" s="29">
        <f>VLOOKUP(Table1[[#This Row],[SEG KEY LY]],'24Nov24_LY'!$A$1:$M$784,7,FALSE)</f>
        <v>40</v>
      </c>
      <c r="AV336" s="29">
        <f>VLOOKUP(Table1[[#This Row],[SEG KEY]],'17Nov24_TY'!$A$1:$M$786,7,FALSE)</f>
        <v>21</v>
      </c>
      <c r="AW336" s="29">
        <f>VLOOKUP(Table1[[#This Row],[SEG KEY LY]],'17Nov24_LY'!$A$1:$M$784,7,FALSE)</f>
        <v>33</v>
      </c>
      <c r="AX336" s="29" t="e">
        <f>VLOOKUP(Table1[[#This Row],[SEG KEY]],'10Nov24_TY   '!$A$1:$K$786,7,FALSE)</f>
        <v>#N/A</v>
      </c>
      <c r="AY336" s="29" t="e">
        <f>VLOOKUP(Table1[[#This Row],[SEG KEY LY]],'10Nov24_LY   '!$A$1:$J$784,7,FALSE)</f>
        <v>#N/A</v>
      </c>
      <c r="AZ336" s="29">
        <f>IFERROR(VLOOKUP(Table1[[#This Row],[SEG KEY]],'03Nov24_TY   '!$A$1:$J$786,7,FALSE),0)</f>
        <v>0</v>
      </c>
      <c r="BA336" s="29">
        <f>IFERROR(VLOOKUP(Table1[[#This Row],[SEG KEY LY]],'03Nov24_LY    '!$A$1:$J$784,7,FALSE),0)</f>
        <v>0</v>
      </c>
    </row>
    <row r="337" spans="1:53" x14ac:dyDescent="0.25">
      <c r="A337" s="53" t="str">
        <f>Table1[[#This Row],[FROM_CITY]]&amp;Table1[[#This Row],[TO_CITY]]&amp;Table1[[#This Row],[Month]]</f>
        <v>BLRCMBMay-2025</v>
      </c>
      <c r="B337" s="56" t="str">
        <f>Table1[[#This Row],[FROM_CITY]]&amp;Table1[[#This Row],[TO_CITY]]&amp;Table1[[#This Row],[MonthM_LY]]</f>
        <v>BLRCMBMay-2024</v>
      </c>
      <c r="C337" s="44" t="s">
        <v>206</v>
      </c>
      <c r="D337" s="2">
        <v>2025</v>
      </c>
      <c r="E337" s="2" t="s">
        <v>205</v>
      </c>
      <c r="F337" t="s">
        <v>14</v>
      </c>
      <c r="G337" s="2" t="s">
        <v>10</v>
      </c>
      <c r="H337" t="s">
        <v>15</v>
      </c>
      <c r="I337">
        <v>62</v>
      </c>
      <c r="J337">
        <v>2982.6800000000003</v>
      </c>
      <c r="K337" s="29">
        <f>VLOOKUP(Table1[[#This Row],[SEG KEY]],'29Dec24_TY  '!$A$1:$M$786,11,FALSE)</f>
        <v>44330</v>
      </c>
      <c r="L337" s="29">
        <f>VLOOKUP(Table1[[#This Row],[SEG KEY LY]],'29Dec24_LY'!$A$1:$M$784,11,FALSE)</f>
        <v>34320</v>
      </c>
      <c r="M337" s="55">
        <f>VLOOKUP(Table1[[#This Row],[SEG KEY]],'29Dec24_TY  '!$A$1:$M$786,12,FALSE)</f>
        <v>6.7283555154522903E-2</v>
      </c>
      <c r="N337" s="55">
        <f>VLOOKUP(Table1[[#This Row],[SEG KEY LY]],'29Dec24_LY'!$A$1:$M$784,12,FALSE)</f>
        <v>9.5580128205128206E-2</v>
      </c>
      <c r="O337" s="29">
        <f>IFERROR(VLOOKUP(Table1[[#This Row],[SEG KEY LY]],'LY AVG FARE ACT'!$A$1:$G$5000,5,FALSE),0)</f>
        <v>5283</v>
      </c>
      <c r="P337" s="29">
        <f>IFERROR(VLOOKUP(Table1[[#This Row],[SEG KEY LY]],'LY AVG FARE ACT'!$A$1:$F$5000,6,FALSE),0)</f>
        <v>507501.07059031399</v>
      </c>
      <c r="Q337" s="29">
        <f>IFERROR(VLOOKUP(Table1[[#This Row],[SEG KEY LY]],'LY AVG FARE ACT'!$A$1:$G$5000,7,FALSE),0)</f>
        <v>96.063045729758471</v>
      </c>
      <c r="R337" s="47">
        <f>VLOOKUP(Table1[[#This Row],[SEG KEY]],'29Dec24_TY  '!$A$1:$M$786,13,FALSE)</f>
        <v>48.107741935483872</v>
      </c>
      <c r="S337" s="47">
        <f>VLOOKUP(Table1[[#This Row],[SEG KEY LY]],'29Dec24_LY'!$A$1:$M$784,13,FALSE)</f>
        <v>68.33979166666667</v>
      </c>
      <c r="T337" s="29">
        <f>VLOOKUP(Table1[[#This Row],[SEG KEY]],'22Dec24_TY '!$A$1:$M$786,13,FALSE)</f>
        <v>46.821578947368423</v>
      </c>
      <c r="U337" s="29">
        <f>VLOOKUP(Table1[[#This Row],[SEG KEY LY]],'22Dec24_LY '!$A$2:$M$784,13,FALSE)</f>
        <v>70.032424242424241</v>
      </c>
      <c r="V337" s="29">
        <f>VLOOKUP(Table1[[#This Row],[SEG KEY]],'15Dec24_TY'!$A$1:$M$786,13,FALSE)</f>
        <v>44.786666666666669</v>
      </c>
      <c r="W337" s="29">
        <f>VLOOKUP(Table1[[#This Row],[SEG KEY LY]],'15Dec24_LY'!$A$1:$M$784,13,FALSE)</f>
        <v>73.85777777777777</v>
      </c>
      <c r="X337" s="29">
        <f>VLOOKUP(Table1[[#This Row],[SEG KEY]],'08Dec24_TY'!$A$1:$M$786,13,FALSE)</f>
        <v>45.354199999999999</v>
      </c>
      <c r="Y337" s="29">
        <f>VLOOKUP(Table1[[#This Row],[SEG KEY LY]],'08Dec24_LY'!$A$1:$M$784,13,FALSE)</f>
        <v>72.448846153846162</v>
      </c>
      <c r="Z337" s="29">
        <f>VLOOKUP(Table1[[#This Row],[SEG KEY]],'01Dec24_TY'!$A$1:$M$786,13,FALSE)</f>
        <v>46.37957446808511</v>
      </c>
      <c r="AA337" s="29">
        <f>VLOOKUP(Table1[[#This Row],[SEG KEY LY]],'01Dec24_LY'!$A$1:$M$784,13,FALSE)</f>
        <v>72.448846153846162</v>
      </c>
      <c r="AB337" s="29">
        <f>VLOOKUP(Table1[[#This Row],[SEG KEY]],'24Nov24_TY'!$A$1:$M$786,13,FALSE)</f>
        <v>45.6</v>
      </c>
      <c r="AC337" s="29">
        <f>VLOOKUP(Table1[[#This Row],[SEG KEY LY]],'24Nov24_LY'!$A$1:$M$784,13,FALSE)</f>
        <v>73.562000000000012</v>
      </c>
      <c r="AD337" s="29">
        <f>VLOOKUP(Table1[[#This Row],[SEG KEY]],'17Nov24_TY'!$A$1:$M$786,13,FALSE)</f>
        <v>61.830909090909088</v>
      </c>
      <c r="AE337" s="29">
        <f>VLOOKUP(Table1[[#This Row],[SEG KEY LY]],'17Nov24_LY'!$A$1:$M$784,13,FALSE)</f>
        <v>59.165294117647058</v>
      </c>
      <c r="AF337" s="29" t="e">
        <f>VLOOKUP(Table1[[#This Row],[SEG KEY]],'10Nov24_TY   '!$A$1:$M$786,13,FALSE)</f>
        <v>#N/A</v>
      </c>
      <c r="AG337" s="29" t="e">
        <f>VLOOKUP(Table1[[#This Row],[SEG KEY LY]],'10Nov24_LY   '!$A$1:$M$784,13,FALSE)</f>
        <v>#N/A</v>
      </c>
      <c r="AH337" s="29">
        <f>IFERROR(VLOOKUP(Table1[[#This Row],[SEG KEY]],'03Nov24_TY   '!A399:M1184,13,FALSE),0)</f>
        <v>0</v>
      </c>
      <c r="AI337" s="29">
        <f>IFERROR(VLOOKUP(Table1[[#This Row],[SEG KEY LY]],'03Nov24_LY    '!$A$1:$M$784,13,FALSE),0)</f>
        <v>0</v>
      </c>
      <c r="AJ337" s="47">
        <f>VLOOKUP(Table1[[#This Row],[SEG KEY]],'29Dec24_TY  '!$A$1:$M$786,7,FALSE)</f>
        <v>62</v>
      </c>
      <c r="AK337" s="47">
        <f>VLOOKUP(Table1[[#This Row],[SEG KEY LY]],'29Dec24_LY'!$A$1:$M$784,7,FALSE)</f>
        <v>48</v>
      </c>
      <c r="AL337" s="29">
        <f>VLOOKUP(Table1[[#This Row],[SEG KEY]],'22Dec24_TY '!$A$1:$M$786,7,FALSE)</f>
        <v>57</v>
      </c>
      <c r="AM337" s="29">
        <f>VLOOKUP(Table1[[#This Row],[SEG KEY LY]],'22Dec24_LY '!$A$1:$M$486,7,FALSE)</f>
        <v>33</v>
      </c>
      <c r="AN337" s="29">
        <f>VLOOKUP(Table1[[#This Row],[SEG KEY]],'15Dec24_TY'!$A$1:$M$786,7,FALSE)</f>
        <v>54</v>
      </c>
      <c r="AO337" s="29">
        <f>VLOOKUP(Table1[[#This Row],[SEG KEY LY]],'15Dec24_LY'!$A$1:$M$784,7,FALSE)</f>
        <v>27</v>
      </c>
      <c r="AP337" s="29">
        <f>VLOOKUP(Table1[[#This Row],[SEG KEY]],'08Dec24_TY'!$A$1:$M$786,7,FALSE)</f>
        <v>50</v>
      </c>
      <c r="AQ337" s="29">
        <f>VLOOKUP(Table1[[#This Row],[SEG KEY LY]],'08Dec24_LY'!$A$1:$M$784,7,FALSE)</f>
        <v>26</v>
      </c>
      <c r="AR337" s="29">
        <f>VLOOKUP(Table1[[#This Row],[SEG KEY]],'01Dec24_TY'!$A$1:$M$786,7,FALSE)</f>
        <v>47</v>
      </c>
      <c r="AS337" s="29">
        <f>VLOOKUP(Table1[[#This Row],[SEG KEY LY]],'01Dec24_LY'!$A$1:$M$784,7,FALSE)</f>
        <v>26</v>
      </c>
      <c r="AT337" s="29">
        <f>VLOOKUP(Table1[[#This Row],[SEG KEY]],'24Nov24_TY'!$A$1:$M$786,7,FALSE)</f>
        <v>45</v>
      </c>
      <c r="AU337" s="29">
        <f>VLOOKUP(Table1[[#This Row],[SEG KEY LY]],'24Nov24_LY'!$A$1:$M$784,7,FALSE)</f>
        <v>25</v>
      </c>
      <c r="AV337" s="29">
        <f>VLOOKUP(Table1[[#This Row],[SEG KEY]],'17Nov24_TY'!$A$1:$M$786,7,FALSE)</f>
        <v>22</v>
      </c>
      <c r="AW337" s="29">
        <f>VLOOKUP(Table1[[#This Row],[SEG KEY LY]],'17Nov24_LY'!$A$1:$M$784,7,FALSE)</f>
        <v>17</v>
      </c>
      <c r="AX337" s="29" t="e">
        <f>VLOOKUP(Table1[[#This Row],[SEG KEY]],'10Nov24_TY   '!$A$1:$K$786,7,FALSE)</f>
        <v>#N/A</v>
      </c>
      <c r="AY337" s="29" t="e">
        <f>VLOOKUP(Table1[[#This Row],[SEG KEY LY]],'10Nov24_LY   '!$A$1:$J$784,7,FALSE)</f>
        <v>#N/A</v>
      </c>
      <c r="AZ337" s="29">
        <f>IFERROR(VLOOKUP(Table1[[#This Row],[SEG KEY]],'03Nov24_TY   '!$A$1:$J$786,7,FALSE),0)</f>
        <v>0</v>
      </c>
      <c r="BA337" s="29">
        <f>IFERROR(VLOOKUP(Table1[[#This Row],[SEG KEY LY]],'03Nov24_LY    '!$A$1:$J$784,7,FALSE),0)</f>
        <v>0</v>
      </c>
    </row>
    <row r="338" spans="1:53" x14ac:dyDescent="0.25">
      <c r="A338" s="53" t="str">
        <f>Table1[[#This Row],[FROM_CITY]]&amp;Table1[[#This Row],[TO_CITY]]&amp;Table1[[#This Row],[Month]]</f>
        <v>BOMCMBMay-2025</v>
      </c>
      <c r="B338" s="56" t="str">
        <f>Table1[[#This Row],[FROM_CITY]]&amp;Table1[[#This Row],[TO_CITY]]&amp;Table1[[#This Row],[MonthM_LY]]</f>
        <v>BOMCMBMay-2024</v>
      </c>
      <c r="C338" s="44" t="s">
        <v>206</v>
      </c>
      <c r="D338" s="2">
        <v>2025</v>
      </c>
      <c r="E338" s="2" t="s">
        <v>205</v>
      </c>
      <c r="F338" t="s">
        <v>16</v>
      </c>
      <c r="G338" s="2" t="s">
        <v>10</v>
      </c>
      <c r="H338" t="s">
        <v>15</v>
      </c>
      <c r="I338">
        <v>230</v>
      </c>
      <c r="J338">
        <v>14581.320000000002</v>
      </c>
      <c r="K338" s="29">
        <f>VLOOKUP(Table1[[#This Row],[SEG KEY]],'29Dec24_TY  '!$A$1:$M$786,11,FALSE)</f>
        <v>356270</v>
      </c>
      <c r="L338" s="29">
        <f>VLOOKUP(Table1[[#This Row],[SEG KEY LY]],'29Dec24_LY'!$A$1:$M$784,11,FALSE)</f>
        <v>144057</v>
      </c>
      <c r="M338" s="55">
        <f>VLOOKUP(Table1[[#This Row],[SEG KEY]],'29Dec24_TY  '!$A$1:$M$786,12,FALSE)</f>
        <v>4.0927723355881782E-2</v>
      </c>
      <c r="N338" s="55">
        <f>VLOOKUP(Table1[[#This Row],[SEG KEY LY]],'29Dec24_LY'!$A$1:$M$784,12,FALSE)</f>
        <v>5.6241626578368294E-2</v>
      </c>
      <c r="O338" s="29">
        <f>IFERROR(VLOOKUP(Table1[[#This Row],[SEG KEY LY]],'LY AVG FARE ACT'!$A$1:$G$5000,5,FALSE),0)</f>
        <v>6365</v>
      </c>
      <c r="P338" s="29">
        <f>IFERROR(VLOOKUP(Table1[[#This Row],[SEG KEY LY]],'LY AVG FARE ACT'!$A$1:$F$5000,6,FALSE),0)</f>
        <v>639309.41971324559</v>
      </c>
      <c r="Q338" s="29">
        <f>IFERROR(VLOOKUP(Table1[[#This Row],[SEG KEY LY]],'LY AVG FARE ACT'!$A$1:$G$5000,7,FALSE),0)</f>
        <v>100.44138565801188</v>
      </c>
      <c r="R338" s="47">
        <f>VLOOKUP(Table1[[#This Row],[SEG KEY]],'29Dec24_TY  '!$A$1:$M$786,13,FALSE)</f>
        <v>63.397043478260876</v>
      </c>
      <c r="S338" s="47">
        <f>VLOOKUP(Table1[[#This Row],[SEG KEY LY]],'29Dec24_LY'!$A$1:$M$784,13,FALSE)</f>
        <v>87.118279569892479</v>
      </c>
      <c r="T338" s="29">
        <f>VLOOKUP(Table1[[#This Row],[SEG KEY]],'22Dec24_TY '!$A$1:$M$786,13,FALSE)</f>
        <v>62.432536585365852</v>
      </c>
      <c r="U338" s="29">
        <f>VLOOKUP(Table1[[#This Row],[SEG KEY LY]],'22Dec24_LY '!$A$2:$M$784,13,FALSE)</f>
        <v>87.646222222222235</v>
      </c>
      <c r="V338" s="29">
        <f>VLOOKUP(Table1[[#This Row],[SEG KEY]],'15Dec24_TY'!$A$1:$M$786,13,FALSE)</f>
        <v>56.758614457831328</v>
      </c>
      <c r="W338" s="29">
        <f>VLOOKUP(Table1[[#This Row],[SEG KEY LY]],'15Dec24_LY'!$A$1:$M$784,13,FALSE)</f>
        <v>75.775507246376819</v>
      </c>
      <c r="X338" s="29">
        <f>VLOOKUP(Table1[[#This Row],[SEG KEY]],'08Dec24_TY'!$A$1:$M$786,13,FALSE)</f>
        <v>65.118571428571428</v>
      </c>
      <c r="Y338" s="29">
        <f>VLOOKUP(Table1[[#This Row],[SEG KEY LY]],'08Dec24_LY'!$A$1:$M$784,13,FALSE)</f>
        <v>75.775507246376819</v>
      </c>
      <c r="Z338" s="29">
        <f>VLOOKUP(Table1[[#This Row],[SEG KEY]],'01Dec24_TY'!$A$1:$M$786,13,FALSE)</f>
        <v>76.348227848101274</v>
      </c>
      <c r="AA338" s="29">
        <f>VLOOKUP(Table1[[#This Row],[SEG KEY LY]],'01Dec24_LY'!$A$1:$M$784,13,FALSE)</f>
        <v>78.386721311475412</v>
      </c>
      <c r="AB338" s="29">
        <f>VLOOKUP(Table1[[#This Row],[SEG KEY]],'24Nov24_TY'!$A$1:$M$786,13,FALSE)</f>
        <v>73.234487179487189</v>
      </c>
      <c r="AC338" s="29">
        <f>VLOOKUP(Table1[[#This Row],[SEG KEY LY]],'24Nov24_LY'!$A$1:$M$784,13,FALSE)</f>
        <v>75.068541666666661</v>
      </c>
      <c r="AD338" s="29">
        <f>VLOOKUP(Table1[[#This Row],[SEG KEY]],'17Nov24_TY'!$A$1:$M$786,13,FALSE)</f>
        <v>77.755882352941185</v>
      </c>
      <c r="AE338" s="29">
        <f>VLOOKUP(Table1[[#This Row],[SEG KEY LY]],'17Nov24_LY'!$A$1:$M$784,13,FALSE)</f>
        <v>75.93782608695652</v>
      </c>
      <c r="AF338" s="29" t="e">
        <f>VLOOKUP(Table1[[#This Row],[SEG KEY]],'10Nov24_TY   '!$A$1:$M$786,13,FALSE)</f>
        <v>#N/A</v>
      </c>
      <c r="AG338" s="29" t="e">
        <f>VLOOKUP(Table1[[#This Row],[SEG KEY LY]],'10Nov24_LY   '!$A$1:$M$784,13,FALSE)</f>
        <v>#N/A</v>
      </c>
      <c r="AH338" s="29">
        <f>IFERROR(VLOOKUP(Table1[[#This Row],[SEG KEY]],'03Nov24_TY   '!A400:M1185,13,FALSE),0)</f>
        <v>0</v>
      </c>
      <c r="AI338" s="29">
        <f>IFERROR(VLOOKUP(Table1[[#This Row],[SEG KEY LY]],'03Nov24_LY    '!$A$1:$M$784,13,FALSE),0)</f>
        <v>0</v>
      </c>
      <c r="AJ338" s="47">
        <f>VLOOKUP(Table1[[#This Row],[SEG KEY]],'29Dec24_TY  '!$A$1:$M$786,7,FALSE)</f>
        <v>230</v>
      </c>
      <c r="AK338" s="47">
        <f>VLOOKUP(Table1[[#This Row],[SEG KEY LY]],'29Dec24_LY'!$A$1:$M$784,7,FALSE)</f>
        <v>93</v>
      </c>
      <c r="AL338" s="29">
        <f>VLOOKUP(Table1[[#This Row],[SEG KEY]],'22Dec24_TY '!$A$1:$M$786,7,FALSE)</f>
        <v>205</v>
      </c>
      <c r="AM338" s="29">
        <f>VLOOKUP(Table1[[#This Row],[SEG KEY LY]],'22Dec24_LY '!$A$1:$M$486,7,FALSE)</f>
        <v>90</v>
      </c>
      <c r="AN338" s="29">
        <f>VLOOKUP(Table1[[#This Row],[SEG KEY]],'15Dec24_TY'!$A$1:$M$786,7,FALSE)</f>
        <v>166</v>
      </c>
      <c r="AO338" s="29">
        <f>VLOOKUP(Table1[[#This Row],[SEG KEY LY]],'15Dec24_LY'!$A$1:$M$784,7,FALSE)</f>
        <v>69</v>
      </c>
      <c r="AP338" s="29">
        <f>VLOOKUP(Table1[[#This Row],[SEG KEY]],'08Dec24_TY'!$A$1:$M$786,7,FALSE)</f>
        <v>119</v>
      </c>
      <c r="AQ338" s="29">
        <f>VLOOKUP(Table1[[#This Row],[SEG KEY LY]],'08Dec24_LY'!$A$1:$M$784,7,FALSE)</f>
        <v>69</v>
      </c>
      <c r="AR338" s="29">
        <f>VLOOKUP(Table1[[#This Row],[SEG KEY]],'01Dec24_TY'!$A$1:$M$786,7,FALSE)</f>
        <v>79</v>
      </c>
      <c r="AS338" s="29">
        <f>VLOOKUP(Table1[[#This Row],[SEG KEY LY]],'01Dec24_LY'!$A$1:$M$784,7,FALSE)</f>
        <v>61</v>
      </c>
      <c r="AT338" s="29">
        <f>VLOOKUP(Table1[[#This Row],[SEG KEY]],'24Nov24_TY'!$A$1:$M$786,7,FALSE)</f>
        <v>78</v>
      </c>
      <c r="AU338" s="29">
        <f>VLOOKUP(Table1[[#This Row],[SEG KEY LY]],'24Nov24_LY'!$A$1:$M$784,7,FALSE)</f>
        <v>48</v>
      </c>
      <c r="AV338" s="29">
        <f>VLOOKUP(Table1[[#This Row],[SEG KEY]],'17Nov24_TY'!$A$1:$M$786,7,FALSE)</f>
        <v>68</v>
      </c>
      <c r="AW338" s="29">
        <f>VLOOKUP(Table1[[#This Row],[SEG KEY LY]],'17Nov24_LY'!$A$1:$M$784,7,FALSE)</f>
        <v>46</v>
      </c>
      <c r="AX338" s="29" t="e">
        <f>VLOOKUP(Table1[[#This Row],[SEG KEY]],'10Nov24_TY   '!$A$1:$K$786,7,FALSE)</f>
        <v>#N/A</v>
      </c>
      <c r="AY338" s="29" t="e">
        <f>VLOOKUP(Table1[[#This Row],[SEG KEY LY]],'10Nov24_LY   '!$A$1:$J$784,7,FALSE)</f>
        <v>#N/A</v>
      </c>
      <c r="AZ338" s="29">
        <f>IFERROR(VLOOKUP(Table1[[#This Row],[SEG KEY]],'03Nov24_TY   '!$A$1:$J$786,7,FALSE),0)</f>
        <v>0</v>
      </c>
      <c r="BA338" s="29">
        <f>IFERROR(VLOOKUP(Table1[[#This Row],[SEG KEY LY]],'03Nov24_LY    '!$A$1:$J$784,7,FALSE),0)</f>
        <v>0</v>
      </c>
    </row>
    <row r="339" spans="1:53" x14ac:dyDescent="0.25">
      <c r="A339" s="53" t="str">
        <f>Table1[[#This Row],[FROM_CITY]]&amp;Table1[[#This Row],[TO_CITY]]&amp;Table1[[#This Row],[Month]]</f>
        <v>CANCMBMay-2025</v>
      </c>
      <c r="B339" s="56" t="str">
        <f>Table1[[#This Row],[FROM_CITY]]&amp;Table1[[#This Row],[TO_CITY]]&amp;Table1[[#This Row],[MonthM_LY]]</f>
        <v>CANCMBMay-2024</v>
      </c>
      <c r="C339" s="44" t="s">
        <v>206</v>
      </c>
      <c r="D339" s="2">
        <v>2025</v>
      </c>
      <c r="E339" s="2" t="s">
        <v>205</v>
      </c>
      <c r="F339" t="s">
        <v>17</v>
      </c>
      <c r="G339" s="2" t="s">
        <v>10</v>
      </c>
      <c r="H339" t="s">
        <v>13</v>
      </c>
      <c r="I339">
        <v>3</v>
      </c>
      <c r="J339">
        <v>1112.24</v>
      </c>
      <c r="K339" s="29">
        <f>VLOOKUP(Table1[[#This Row],[SEG KEY]],'29Dec24_TY  '!$A$1:$M$786,11,FALSE)</f>
        <v>11949</v>
      </c>
      <c r="L339" s="29">
        <f>VLOOKUP(Table1[[#This Row],[SEG KEY LY]],'29Dec24_LY'!$A$1:$M$784,11,FALSE)</f>
        <v>23898</v>
      </c>
      <c r="M339" s="55">
        <f>VLOOKUP(Table1[[#This Row],[SEG KEY]],'29Dec24_TY  '!$A$1:$M$786,12,FALSE)</f>
        <v>9.308226629843501E-2</v>
      </c>
      <c r="N339" s="55">
        <f>VLOOKUP(Table1[[#This Row],[SEG KEY LY]],'29Dec24_LY'!$A$1:$M$784,12,FALSE)</f>
        <v>7.0091221022679714E-2</v>
      </c>
      <c r="O339" s="29">
        <f>IFERROR(VLOOKUP(Table1[[#This Row],[SEG KEY LY]],'LY AVG FARE ACT'!$A$1:$G$5000,5,FALSE),0)</f>
        <v>1886</v>
      </c>
      <c r="P339" s="29">
        <f>IFERROR(VLOOKUP(Table1[[#This Row],[SEG KEY LY]],'LY AVG FARE ACT'!$A$1:$F$5000,6,FALSE),0)</f>
        <v>561284.72924306022</v>
      </c>
      <c r="Q339" s="29">
        <f>IFERROR(VLOOKUP(Table1[[#This Row],[SEG KEY LY]],'LY AVG FARE ACT'!$A$1:$G$5000,7,FALSE),0)</f>
        <v>297.60590097723235</v>
      </c>
      <c r="R339" s="47">
        <f>VLOOKUP(Table1[[#This Row],[SEG KEY]],'29Dec24_TY  '!$A$1:$M$786,13,FALSE)</f>
        <v>370.74666666666667</v>
      </c>
      <c r="S339" s="47">
        <f>VLOOKUP(Table1[[#This Row],[SEG KEY LY]],'29Dec24_LY'!$A$1:$M$784,13,FALSE)</f>
        <v>279.17333333333335</v>
      </c>
      <c r="T339" s="29">
        <f>VLOOKUP(Table1[[#This Row],[SEG KEY]],'22Dec24_TY '!$A$1:$M$786,13,FALSE)</f>
        <v>321.27249999999998</v>
      </c>
      <c r="U339" s="29">
        <f>VLOOKUP(Table1[[#This Row],[SEG KEY LY]],'22Dec24_LY '!$A$2:$M$784,13,FALSE)</f>
        <v>279.17333333333335</v>
      </c>
      <c r="V339" s="29">
        <f>VLOOKUP(Table1[[#This Row],[SEG KEY]],'15Dec24_TY'!$A$1:$M$786,13,FALSE)</f>
        <v>321.27249999999998</v>
      </c>
      <c r="W339" s="29">
        <f>VLOOKUP(Table1[[#This Row],[SEG KEY LY]],'15Dec24_LY'!$A$1:$M$784,13,FALSE)</f>
        <v>279.17333333333335</v>
      </c>
      <c r="X339" s="29">
        <f>VLOOKUP(Table1[[#This Row],[SEG KEY]],'08Dec24_TY'!$A$1:$M$786,13,FALSE)</f>
        <v>321.27249999999998</v>
      </c>
      <c r="Y339" s="29">
        <f>VLOOKUP(Table1[[#This Row],[SEG KEY LY]],'08Dec24_LY'!$A$1:$M$784,13,FALSE)</f>
        <v>279.17333333333335</v>
      </c>
      <c r="Z339" s="29">
        <f>VLOOKUP(Table1[[#This Row],[SEG KEY]],'01Dec24_TY'!$A$1:$M$786,13,FALSE)</f>
        <v>321.27249999999998</v>
      </c>
      <c r="AA339" s="29">
        <f>VLOOKUP(Table1[[#This Row],[SEG KEY LY]],'01Dec24_LY'!$A$1:$M$784,13,FALSE)</f>
        <v>279.17333333333335</v>
      </c>
      <c r="AB339" s="29">
        <f>VLOOKUP(Table1[[#This Row],[SEG KEY]],'24Nov24_TY'!$A$1:$M$786,13,FALSE)</f>
        <v>364.22666666666669</v>
      </c>
      <c r="AC339" s="29">
        <f>VLOOKUP(Table1[[#This Row],[SEG KEY LY]],'24Nov24_LY'!$A$1:$M$784,13,FALSE)</f>
        <v>274.29399999999998</v>
      </c>
      <c r="AD339" s="29">
        <f>VLOOKUP(Table1[[#This Row],[SEG KEY]],'17Nov24_TY'!$A$1:$M$786,13,FALSE)</f>
        <v>364.22666666666669</v>
      </c>
      <c r="AE339" s="29">
        <f>VLOOKUP(Table1[[#This Row],[SEG KEY LY]],'17Nov24_LY'!$A$1:$M$784,13,FALSE)</f>
        <v>274.29399999999998</v>
      </c>
      <c r="AF339" s="29" t="e">
        <f>VLOOKUP(Table1[[#This Row],[SEG KEY]],'10Nov24_TY   '!$A$1:$M$786,13,FALSE)</f>
        <v>#N/A</v>
      </c>
      <c r="AG339" s="29" t="e">
        <f>VLOOKUP(Table1[[#This Row],[SEG KEY LY]],'10Nov24_LY   '!$A$1:$M$784,13,FALSE)</f>
        <v>#N/A</v>
      </c>
      <c r="AH339" s="29">
        <f>IFERROR(VLOOKUP(Table1[[#This Row],[SEG KEY]],'03Nov24_TY   '!A401:M1186,13,FALSE),0)</f>
        <v>0</v>
      </c>
      <c r="AI339" s="29">
        <f>IFERROR(VLOOKUP(Table1[[#This Row],[SEG KEY LY]],'03Nov24_LY    '!$A$1:$M$784,13,FALSE),0)</f>
        <v>0</v>
      </c>
      <c r="AJ339" s="47">
        <f>VLOOKUP(Table1[[#This Row],[SEG KEY]],'29Dec24_TY  '!$A$1:$M$786,7,FALSE)</f>
        <v>3</v>
      </c>
      <c r="AK339" s="47">
        <f>VLOOKUP(Table1[[#This Row],[SEG KEY LY]],'29Dec24_LY'!$A$1:$M$784,7,FALSE)</f>
        <v>6</v>
      </c>
      <c r="AL339" s="29">
        <f>VLOOKUP(Table1[[#This Row],[SEG KEY]],'22Dec24_TY '!$A$1:$M$786,7,FALSE)</f>
        <v>4</v>
      </c>
      <c r="AM339" s="29">
        <f>VLOOKUP(Table1[[#This Row],[SEG KEY LY]],'22Dec24_LY '!$A$1:$M$486,7,FALSE)</f>
        <v>6</v>
      </c>
      <c r="AN339" s="29">
        <f>VLOOKUP(Table1[[#This Row],[SEG KEY]],'15Dec24_TY'!$A$1:$M$786,7,FALSE)</f>
        <v>4</v>
      </c>
      <c r="AO339" s="29">
        <f>VLOOKUP(Table1[[#This Row],[SEG KEY LY]],'15Dec24_LY'!$A$1:$M$784,7,FALSE)</f>
        <v>6</v>
      </c>
      <c r="AP339" s="29">
        <f>VLOOKUP(Table1[[#This Row],[SEG KEY]],'08Dec24_TY'!$A$1:$M$786,7,FALSE)</f>
        <v>4</v>
      </c>
      <c r="AQ339" s="29">
        <f>VLOOKUP(Table1[[#This Row],[SEG KEY LY]],'08Dec24_LY'!$A$1:$M$784,7,FALSE)</f>
        <v>6</v>
      </c>
      <c r="AR339" s="29">
        <f>VLOOKUP(Table1[[#This Row],[SEG KEY]],'01Dec24_TY'!$A$1:$M$786,7,FALSE)</f>
        <v>4</v>
      </c>
      <c r="AS339" s="29">
        <f>VLOOKUP(Table1[[#This Row],[SEG KEY LY]],'01Dec24_LY'!$A$1:$M$784,7,FALSE)</f>
        <v>6</v>
      </c>
      <c r="AT339" s="29">
        <f>VLOOKUP(Table1[[#This Row],[SEG KEY]],'24Nov24_TY'!$A$1:$M$786,7,FALSE)</f>
        <v>3</v>
      </c>
      <c r="AU339" s="29">
        <f>VLOOKUP(Table1[[#This Row],[SEG KEY LY]],'24Nov24_LY'!$A$1:$M$784,7,FALSE)</f>
        <v>5</v>
      </c>
      <c r="AV339" s="29">
        <f>VLOOKUP(Table1[[#This Row],[SEG KEY]],'17Nov24_TY'!$A$1:$M$786,7,FALSE)</f>
        <v>3</v>
      </c>
      <c r="AW339" s="29">
        <f>VLOOKUP(Table1[[#This Row],[SEG KEY LY]],'17Nov24_LY'!$A$1:$M$784,7,FALSE)</f>
        <v>5</v>
      </c>
      <c r="AX339" s="29" t="e">
        <f>VLOOKUP(Table1[[#This Row],[SEG KEY]],'10Nov24_TY   '!$A$1:$K$786,7,FALSE)</f>
        <v>#N/A</v>
      </c>
      <c r="AY339" s="29" t="e">
        <f>VLOOKUP(Table1[[#This Row],[SEG KEY LY]],'10Nov24_LY   '!$A$1:$J$784,7,FALSE)</f>
        <v>#N/A</v>
      </c>
      <c r="AZ339" s="29">
        <f>IFERROR(VLOOKUP(Table1[[#This Row],[SEG KEY]],'03Nov24_TY   '!$A$1:$J$786,7,FALSE),0)</f>
        <v>0</v>
      </c>
      <c r="BA339" s="29">
        <f>IFERROR(VLOOKUP(Table1[[#This Row],[SEG KEY LY]],'03Nov24_LY    '!$A$1:$J$784,7,FALSE),0)</f>
        <v>0</v>
      </c>
    </row>
    <row r="340" spans="1:53" x14ac:dyDescent="0.25">
      <c r="A340" s="53" t="str">
        <f>Table1[[#This Row],[FROM_CITY]]&amp;Table1[[#This Row],[TO_CITY]]&amp;Table1[[#This Row],[Month]]</f>
        <v>CDGCMBMay-2025</v>
      </c>
      <c r="B340" s="56" t="str">
        <f>Table1[[#This Row],[FROM_CITY]]&amp;Table1[[#This Row],[TO_CITY]]&amp;Table1[[#This Row],[MonthM_LY]]</f>
        <v>CDGCMBMay-2024</v>
      </c>
      <c r="C340" s="44" t="s">
        <v>206</v>
      </c>
      <c r="D340" s="2">
        <v>2025</v>
      </c>
      <c r="E340" s="2" t="s">
        <v>205</v>
      </c>
      <c r="F340" t="s">
        <v>18</v>
      </c>
      <c r="G340" s="2" t="s">
        <v>10</v>
      </c>
      <c r="H340" t="s">
        <v>19</v>
      </c>
      <c r="I340">
        <v>47</v>
      </c>
      <c r="J340">
        <v>17318.62</v>
      </c>
      <c r="K340" s="29">
        <f>VLOOKUP(Table1[[#This Row],[SEG KEY]],'29Dec24_TY  '!$A$1:$M$786,11,FALSE)</f>
        <v>399923</v>
      </c>
      <c r="L340" s="29">
        <f>VLOOKUP(Table1[[#This Row],[SEG KEY LY]],'29Dec24_LY'!$A$1:$M$784,11,FALSE)</f>
        <v>2876042</v>
      </c>
      <c r="M340" s="55">
        <f>VLOOKUP(Table1[[#This Row],[SEG KEY]],'29Dec24_TY  '!$A$1:$M$786,12,FALSE)</f>
        <v>4.3304886190591689E-2</v>
      </c>
      <c r="N340" s="55">
        <f>VLOOKUP(Table1[[#This Row],[SEG KEY LY]],'29Dec24_LY'!$A$1:$M$784,12,FALSE)</f>
        <v>3.3183155878808442E-2</v>
      </c>
      <c r="O340" s="29">
        <f>IFERROR(VLOOKUP(Table1[[#This Row],[SEG KEY LY]],'LY AVG FARE ACT'!$A$1:$G$5000,5,FALSE),0)</f>
        <v>0</v>
      </c>
      <c r="P340" s="29">
        <f>IFERROR(VLOOKUP(Table1[[#This Row],[SEG KEY LY]],'LY AVG FARE ACT'!$A$1:$F$5000,6,FALSE),0)</f>
        <v>0</v>
      </c>
      <c r="Q340" s="29">
        <f>IFERROR(VLOOKUP(Table1[[#This Row],[SEG KEY LY]],'LY AVG FARE ACT'!$A$1:$G$5000,7,FALSE),0)</f>
        <v>0</v>
      </c>
      <c r="R340" s="47">
        <f>VLOOKUP(Table1[[#This Row],[SEG KEY]],'29Dec24_TY  '!$A$1:$M$786,13,FALSE)</f>
        <v>368.48127659574465</v>
      </c>
      <c r="S340" s="47">
        <f>VLOOKUP(Table1[[#This Row],[SEG KEY LY]],'29Dec24_LY'!$A$1:$M$784,13,FALSE)</f>
        <v>282.35547337278098</v>
      </c>
      <c r="T340" s="29">
        <f>VLOOKUP(Table1[[#This Row],[SEG KEY]],'22Dec24_TY '!$A$1:$M$786,13,FALSE)</f>
        <v>370.31577777777784</v>
      </c>
      <c r="U340" s="29">
        <f>VLOOKUP(Table1[[#This Row],[SEG KEY LY]],'22Dec24_LY '!$A$2:$M$784,13,FALSE)</f>
        <v>280.42381818181821</v>
      </c>
      <c r="V340" s="29">
        <f>VLOOKUP(Table1[[#This Row],[SEG KEY]],'15Dec24_TY'!$A$1:$M$786,13,FALSE)</f>
        <v>372.01604651162791</v>
      </c>
      <c r="W340" s="29">
        <f>VLOOKUP(Table1[[#This Row],[SEG KEY LY]],'15Dec24_LY'!$A$1:$M$784,13,FALSE)</f>
        <v>278.28283911671917</v>
      </c>
      <c r="X340" s="29">
        <f>VLOOKUP(Table1[[#This Row],[SEG KEY]],'08Dec24_TY'!$A$1:$M$786,13,FALSE)</f>
        <v>367.05900000000003</v>
      </c>
      <c r="Y340" s="29">
        <f>VLOOKUP(Table1[[#This Row],[SEG KEY LY]],'08Dec24_LY'!$A$1:$M$784,13,FALSE)</f>
        <v>275.19062913907277</v>
      </c>
      <c r="Z340" s="29">
        <f>VLOOKUP(Table1[[#This Row],[SEG KEY]],'01Dec24_TY'!$A$1:$M$786,13,FALSE)</f>
        <v>362.93578947368428</v>
      </c>
      <c r="AA340" s="29">
        <f>VLOOKUP(Table1[[#This Row],[SEG KEY LY]],'01Dec24_LY'!$A$1:$M$784,13,FALSE)</f>
        <v>273.61472222222216</v>
      </c>
      <c r="AB340" s="29">
        <f>VLOOKUP(Table1[[#This Row],[SEG KEY]],'24Nov24_TY'!$A$1:$M$786,13,FALSE)</f>
        <v>380.59354838709686</v>
      </c>
      <c r="AC340" s="29">
        <f>VLOOKUP(Table1[[#This Row],[SEG KEY LY]],'24Nov24_LY'!$A$1:$M$784,13,FALSE)</f>
        <v>274.7300809716599</v>
      </c>
      <c r="AD340" s="29">
        <f>VLOOKUP(Table1[[#This Row],[SEG KEY]],'17Nov24_TY'!$A$1:$M$786,13,FALSE)</f>
        <v>378.38103448275871</v>
      </c>
      <c r="AE340" s="29">
        <f>VLOOKUP(Table1[[#This Row],[SEG KEY LY]],'17Nov24_LY'!$A$1:$M$784,13,FALSE)</f>
        <v>267.21769565217392</v>
      </c>
      <c r="AF340" s="29" t="e">
        <f>VLOOKUP(Table1[[#This Row],[SEG KEY]],'10Nov24_TY   '!$A$1:$M$786,13,FALSE)</f>
        <v>#N/A</v>
      </c>
      <c r="AG340" s="29" t="e">
        <f>VLOOKUP(Table1[[#This Row],[SEG KEY LY]],'10Nov24_LY   '!$A$1:$M$784,13,FALSE)</f>
        <v>#N/A</v>
      </c>
      <c r="AH340" s="29">
        <f>IFERROR(VLOOKUP(Table1[[#This Row],[SEG KEY]],'03Nov24_TY   '!A402:M1187,13,FALSE),0)</f>
        <v>0</v>
      </c>
      <c r="AI340" s="29">
        <f>IFERROR(VLOOKUP(Table1[[#This Row],[SEG KEY LY]],'03Nov24_LY    '!$A$1:$M$784,13,FALSE),0)</f>
        <v>0</v>
      </c>
      <c r="AJ340" s="47">
        <f>VLOOKUP(Table1[[#This Row],[SEG KEY]],'29Dec24_TY  '!$A$1:$M$786,7,FALSE)</f>
        <v>47</v>
      </c>
      <c r="AK340" s="47">
        <f>VLOOKUP(Table1[[#This Row],[SEG KEY LY]],'29Dec24_LY'!$A$1:$M$784,7,FALSE)</f>
        <v>338</v>
      </c>
      <c r="AL340" s="29">
        <f>VLOOKUP(Table1[[#This Row],[SEG KEY]],'22Dec24_TY '!$A$1:$M$786,7,FALSE)</f>
        <v>45</v>
      </c>
      <c r="AM340" s="29">
        <f>VLOOKUP(Table1[[#This Row],[SEG KEY LY]],'22Dec24_LY '!$A$1:$M$486,7,FALSE)</f>
        <v>330</v>
      </c>
      <c r="AN340" s="29">
        <f>VLOOKUP(Table1[[#This Row],[SEG KEY]],'15Dec24_TY'!$A$1:$M$786,7,FALSE)</f>
        <v>43</v>
      </c>
      <c r="AO340" s="29">
        <f>VLOOKUP(Table1[[#This Row],[SEG KEY LY]],'15Dec24_LY'!$A$1:$M$784,7,FALSE)</f>
        <v>317</v>
      </c>
      <c r="AP340" s="29">
        <f>VLOOKUP(Table1[[#This Row],[SEG KEY]],'08Dec24_TY'!$A$1:$M$786,7,FALSE)</f>
        <v>40</v>
      </c>
      <c r="AQ340" s="29">
        <f>VLOOKUP(Table1[[#This Row],[SEG KEY LY]],'08Dec24_LY'!$A$1:$M$784,7,FALSE)</f>
        <v>302</v>
      </c>
      <c r="AR340" s="29">
        <f>VLOOKUP(Table1[[#This Row],[SEG KEY]],'01Dec24_TY'!$A$1:$M$786,7,FALSE)</f>
        <v>38</v>
      </c>
      <c r="AS340" s="29">
        <f>VLOOKUP(Table1[[#This Row],[SEG KEY LY]],'01Dec24_LY'!$A$1:$M$784,7,FALSE)</f>
        <v>288</v>
      </c>
      <c r="AT340" s="29">
        <f>VLOOKUP(Table1[[#This Row],[SEG KEY]],'24Nov24_TY'!$A$1:$M$786,7,FALSE)</f>
        <v>31</v>
      </c>
      <c r="AU340" s="29">
        <f>VLOOKUP(Table1[[#This Row],[SEG KEY LY]],'24Nov24_LY'!$A$1:$M$784,7,FALSE)</f>
        <v>247</v>
      </c>
      <c r="AV340" s="29">
        <f>VLOOKUP(Table1[[#This Row],[SEG KEY]],'17Nov24_TY'!$A$1:$M$786,7,FALSE)</f>
        <v>29</v>
      </c>
      <c r="AW340" s="29">
        <f>VLOOKUP(Table1[[#This Row],[SEG KEY LY]],'17Nov24_LY'!$A$1:$M$784,7,FALSE)</f>
        <v>230</v>
      </c>
      <c r="AX340" s="29" t="e">
        <f>VLOOKUP(Table1[[#This Row],[SEG KEY]],'10Nov24_TY   '!$A$1:$K$786,7,FALSE)</f>
        <v>#N/A</v>
      </c>
      <c r="AY340" s="29" t="e">
        <f>VLOOKUP(Table1[[#This Row],[SEG KEY LY]],'10Nov24_LY   '!$A$1:$J$784,7,FALSE)</f>
        <v>#N/A</v>
      </c>
      <c r="AZ340" s="29">
        <f>IFERROR(VLOOKUP(Table1[[#This Row],[SEG KEY]],'03Nov24_TY   '!$A$1:$J$786,7,FALSE),0)</f>
        <v>0</v>
      </c>
      <c r="BA340" s="29">
        <f>IFERROR(VLOOKUP(Table1[[#This Row],[SEG KEY LY]],'03Nov24_LY    '!$A$1:$J$784,7,FALSE),0)</f>
        <v>0</v>
      </c>
    </row>
    <row r="341" spans="1:53" x14ac:dyDescent="0.25">
      <c r="A341" s="53" t="str">
        <f>Table1[[#This Row],[FROM_CITY]]&amp;Table1[[#This Row],[TO_CITY]]&amp;Table1[[#This Row],[Month]]</f>
        <v>CGKCMBMay-2025</v>
      </c>
      <c r="B341" s="56" t="str">
        <f>Table1[[#This Row],[FROM_CITY]]&amp;Table1[[#This Row],[TO_CITY]]&amp;Table1[[#This Row],[MonthM_LY]]</f>
        <v>CGKCMBMay-2024</v>
      </c>
      <c r="C341" s="44" t="s">
        <v>206</v>
      </c>
      <c r="D341" s="2">
        <v>2025</v>
      </c>
      <c r="E341" s="2" t="s">
        <v>205</v>
      </c>
      <c r="F341" t="s">
        <v>20</v>
      </c>
      <c r="G341" s="2" t="s">
        <v>10</v>
      </c>
      <c r="H341" t="s">
        <v>13</v>
      </c>
      <c r="I341">
        <v>24</v>
      </c>
      <c r="J341">
        <v>4592.5300000000007</v>
      </c>
      <c r="K341" s="29">
        <f>VLOOKUP(Table1[[#This Row],[SEG KEY]],'29Dec24_TY  '!$A$1:$M$786,11,FALSE)</f>
        <v>79632</v>
      </c>
      <c r="L341" s="29">
        <f>VLOOKUP(Table1[[#This Row],[SEG KEY LY]],'29Dec24_LY'!$A$1:$M$784,11,FALSE)</f>
        <v>112812</v>
      </c>
      <c r="M341" s="55">
        <f>VLOOKUP(Table1[[#This Row],[SEG KEY]],'29Dec24_TY  '!$A$1:$M$786,12,FALSE)</f>
        <v>5.7671915812738603E-2</v>
      </c>
      <c r="N341" s="55">
        <f>VLOOKUP(Table1[[#This Row],[SEG KEY LY]],'29Dec24_LY'!$A$1:$M$784,12,FALSE)</f>
        <v>6.6461280714817564E-2</v>
      </c>
      <c r="O341" s="29">
        <f>IFERROR(VLOOKUP(Table1[[#This Row],[SEG KEY LY]],'LY AVG FARE ACT'!$A$1:$G$5000,5,FALSE),0)</f>
        <v>2821</v>
      </c>
      <c r="P341" s="29">
        <f>IFERROR(VLOOKUP(Table1[[#This Row],[SEG KEY LY]],'LY AVG FARE ACT'!$A$1:$F$5000,6,FALSE),0)</f>
        <v>622510.2952332173</v>
      </c>
      <c r="Q341" s="29">
        <f>IFERROR(VLOOKUP(Table1[[#This Row],[SEG KEY LY]],'LY AVG FARE ACT'!$A$1:$G$5000,7,FALSE),0)</f>
        <v>220.6700798416226</v>
      </c>
      <c r="R341" s="47">
        <f>VLOOKUP(Table1[[#This Row],[SEG KEY]],'29Dec24_TY  '!$A$1:$M$786,13,FALSE)</f>
        <v>191.35541666666668</v>
      </c>
      <c r="S341" s="47">
        <f>VLOOKUP(Table1[[#This Row],[SEG KEY LY]],'29Dec24_LY'!$A$1:$M$784,13,FALSE)</f>
        <v>220.51852941176466</v>
      </c>
      <c r="T341" s="29">
        <f>VLOOKUP(Table1[[#This Row],[SEG KEY]],'22Dec24_TY '!$A$1:$M$786,13,FALSE)</f>
        <v>191.35541666666668</v>
      </c>
      <c r="U341" s="29">
        <f>VLOOKUP(Table1[[#This Row],[SEG KEY LY]],'22Dec24_LY '!$A$2:$M$784,13,FALSE)</f>
        <v>226.99148148148149</v>
      </c>
      <c r="V341" s="29">
        <f>VLOOKUP(Table1[[#This Row],[SEG KEY]],'15Dec24_TY'!$A$1:$M$786,13,FALSE)</f>
        <v>191.35541666666668</v>
      </c>
      <c r="W341" s="29">
        <f>VLOOKUP(Table1[[#This Row],[SEG KEY LY]],'15Dec24_LY'!$A$1:$M$784,13,FALSE)</f>
        <v>215.63791666666668</v>
      </c>
      <c r="X341" s="29">
        <f>VLOOKUP(Table1[[#This Row],[SEG KEY]],'08Dec24_TY'!$A$1:$M$786,13,FALSE)</f>
        <v>196.81863636363641</v>
      </c>
      <c r="Y341" s="29">
        <f>VLOOKUP(Table1[[#This Row],[SEG KEY LY]],'08Dec24_LY'!$A$1:$M$784,13,FALSE)</f>
        <v>215.09318181818182</v>
      </c>
      <c r="Z341" s="29">
        <f>VLOOKUP(Table1[[#This Row],[SEG KEY]],'01Dec24_TY'!$A$1:$M$786,13,FALSE)</f>
        <v>199.93380952380954</v>
      </c>
      <c r="AA341" s="29">
        <f>VLOOKUP(Table1[[#This Row],[SEG KEY LY]],'01Dec24_LY'!$A$1:$M$784,13,FALSE)</f>
        <v>226.6605263157895</v>
      </c>
      <c r="AB341" s="29">
        <f>VLOOKUP(Table1[[#This Row],[SEG KEY]],'24Nov24_TY'!$A$1:$M$786,13,FALSE)</f>
        <v>203.36650000000003</v>
      </c>
      <c r="AC341" s="29">
        <f>VLOOKUP(Table1[[#This Row],[SEG KEY LY]],'24Nov24_LY'!$A$1:$M$784,13,FALSE)</f>
        <v>234.55588235294118</v>
      </c>
      <c r="AD341" s="29">
        <f>VLOOKUP(Table1[[#This Row],[SEG KEY]],'17Nov24_TY'!$A$1:$M$786,13,FALSE)</f>
        <v>197.56894736842111</v>
      </c>
      <c r="AE341" s="29">
        <f>VLOOKUP(Table1[[#This Row],[SEG KEY LY]],'17Nov24_LY'!$A$1:$M$784,13,FALSE)</f>
        <v>218.51999999999998</v>
      </c>
      <c r="AF341" s="29" t="e">
        <f>VLOOKUP(Table1[[#This Row],[SEG KEY]],'10Nov24_TY   '!$A$1:$M$786,13,FALSE)</f>
        <v>#N/A</v>
      </c>
      <c r="AG341" s="29" t="e">
        <f>VLOOKUP(Table1[[#This Row],[SEG KEY LY]],'10Nov24_LY   '!$A$1:$M$784,13,FALSE)</f>
        <v>#N/A</v>
      </c>
      <c r="AH341" s="29">
        <f>IFERROR(VLOOKUP(Table1[[#This Row],[SEG KEY]],'03Nov24_TY   '!A403:M1188,13,FALSE),0)</f>
        <v>0</v>
      </c>
      <c r="AI341" s="29">
        <f>IFERROR(VLOOKUP(Table1[[#This Row],[SEG KEY LY]],'03Nov24_LY    '!$A$1:$M$784,13,FALSE),0)</f>
        <v>0</v>
      </c>
      <c r="AJ341" s="47">
        <f>VLOOKUP(Table1[[#This Row],[SEG KEY]],'29Dec24_TY  '!$A$1:$M$786,7,FALSE)</f>
        <v>24</v>
      </c>
      <c r="AK341" s="47">
        <f>VLOOKUP(Table1[[#This Row],[SEG KEY LY]],'29Dec24_LY'!$A$1:$M$784,7,FALSE)</f>
        <v>34</v>
      </c>
      <c r="AL341" s="29">
        <f>VLOOKUP(Table1[[#This Row],[SEG KEY]],'22Dec24_TY '!$A$1:$M$786,7,FALSE)</f>
        <v>24</v>
      </c>
      <c r="AM341" s="29">
        <f>VLOOKUP(Table1[[#This Row],[SEG KEY LY]],'22Dec24_LY '!$A$1:$M$486,7,FALSE)</f>
        <v>27</v>
      </c>
      <c r="AN341" s="29">
        <f>VLOOKUP(Table1[[#This Row],[SEG KEY]],'15Dec24_TY'!$A$1:$M$786,7,FALSE)</f>
        <v>24</v>
      </c>
      <c r="AO341" s="29">
        <f>VLOOKUP(Table1[[#This Row],[SEG KEY LY]],'15Dec24_LY'!$A$1:$M$784,7,FALSE)</f>
        <v>24</v>
      </c>
      <c r="AP341" s="29">
        <f>VLOOKUP(Table1[[#This Row],[SEG KEY]],'08Dec24_TY'!$A$1:$M$786,7,FALSE)</f>
        <v>22</v>
      </c>
      <c r="AQ341" s="29">
        <f>VLOOKUP(Table1[[#This Row],[SEG KEY LY]],'08Dec24_LY'!$A$1:$M$784,7,FALSE)</f>
        <v>22</v>
      </c>
      <c r="AR341" s="29">
        <f>VLOOKUP(Table1[[#This Row],[SEG KEY]],'01Dec24_TY'!$A$1:$M$786,7,FALSE)</f>
        <v>21</v>
      </c>
      <c r="AS341" s="29">
        <f>VLOOKUP(Table1[[#This Row],[SEG KEY LY]],'01Dec24_LY'!$A$1:$M$784,7,FALSE)</f>
        <v>19</v>
      </c>
      <c r="AT341" s="29">
        <f>VLOOKUP(Table1[[#This Row],[SEG KEY]],'24Nov24_TY'!$A$1:$M$786,7,FALSE)</f>
        <v>20</v>
      </c>
      <c r="AU341" s="29">
        <f>VLOOKUP(Table1[[#This Row],[SEG KEY LY]],'24Nov24_LY'!$A$1:$M$784,7,FALSE)</f>
        <v>17</v>
      </c>
      <c r="AV341" s="29">
        <f>VLOOKUP(Table1[[#This Row],[SEG KEY]],'17Nov24_TY'!$A$1:$M$786,7,FALSE)</f>
        <v>19</v>
      </c>
      <c r="AW341" s="29">
        <f>VLOOKUP(Table1[[#This Row],[SEG KEY LY]],'17Nov24_LY'!$A$1:$M$784,7,FALSE)</f>
        <v>8</v>
      </c>
      <c r="AX341" s="29" t="e">
        <f>VLOOKUP(Table1[[#This Row],[SEG KEY]],'10Nov24_TY   '!$A$1:$K$786,7,FALSE)</f>
        <v>#N/A</v>
      </c>
      <c r="AY341" s="29" t="e">
        <f>VLOOKUP(Table1[[#This Row],[SEG KEY LY]],'10Nov24_LY   '!$A$1:$J$784,7,FALSE)</f>
        <v>#N/A</v>
      </c>
      <c r="AZ341" s="29">
        <f>IFERROR(VLOOKUP(Table1[[#This Row],[SEG KEY]],'03Nov24_TY   '!$A$1:$J$786,7,FALSE),0)</f>
        <v>0</v>
      </c>
      <c r="BA341" s="29">
        <f>IFERROR(VLOOKUP(Table1[[#This Row],[SEG KEY LY]],'03Nov24_LY    '!$A$1:$J$784,7,FALSE),0)</f>
        <v>0</v>
      </c>
    </row>
    <row r="342" spans="1:53" x14ac:dyDescent="0.25">
      <c r="A342" s="53" t="str">
        <f>Table1[[#This Row],[FROM_CITY]]&amp;Table1[[#This Row],[TO_CITY]]&amp;Table1[[#This Row],[Month]]</f>
        <v>CMBAUHMay-2025</v>
      </c>
      <c r="B342" s="56" t="str">
        <f>Table1[[#This Row],[FROM_CITY]]&amp;Table1[[#This Row],[TO_CITY]]&amp;Table1[[#This Row],[MonthM_LY]]</f>
        <v>CMBAUHMay-2024</v>
      </c>
      <c r="C342" s="44" t="s">
        <v>206</v>
      </c>
      <c r="D342" s="2">
        <v>2025</v>
      </c>
      <c r="E342" s="2" t="s">
        <v>205</v>
      </c>
      <c r="F342" t="s">
        <v>10</v>
      </c>
      <c r="G342" s="2" t="s">
        <v>9</v>
      </c>
      <c r="H342" t="s">
        <v>11</v>
      </c>
      <c r="I342">
        <v>95</v>
      </c>
      <c r="J342">
        <v>21480.68</v>
      </c>
      <c r="K342" s="29">
        <f>VLOOKUP(Table1[[#This Row],[SEG KEY]],'29Dec24_TY  '!$A$1:$M$786,11,FALSE)</f>
        <v>317680</v>
      </c>
      <c r="L342" s="29">
        <f>VLOOKUP(Table1[[#This Row],[SEG KEY LY]],'29Dec24_LY'!$A$1:$M$784,11,FALSE)</f>
        <v>150480</v>
      </c>
      <c r="M342" s="55">
        <f>VLOOKUP(Table1[[#This Row],[SEG KEY]],'29Dec24_TY  '!$A$1:$M$786,12,FALSE)</f>
        <v>6.7617350793251069E-2</v>
      </c>
      <c r="N342" s="55">
        <f>VLOOKUP(Table1[[#This Row],[SEG KEY LY]],'29Dec24_LY'!$A$1:$M$784,12,FALSE)</f>
        <v>8.2450026581605523E-2</v>
      </c>
      <c r="O342" s="29">
        <f>IFERROR(VLOOKUP(Table1[[#This Row],[SEG KEY LY]],'LY AVG FARE ACT'!$A$1:$G$5000,5,FALSE),0)</f>
        <v>2055</v>
      </c>
      <c r="P342" s="29">
        <f>IFERROR(VLOOKUP(Table1[[#This Row],[SEG KEY LY]],'LY AVG FARE ACT'!$A$1:$F$5000,6,FALSE),0)</f>
        <v>399399.8614040353</v>
      </c>
      <c r="Q342" s="29">
        <f>IFERROR(VLOOKUP(Table1[[#This Row],[SEG KEY LY]],'LY AVG FARE ACT'!$A$1:$G$5000,7,FALSE),0)</f>
        <v>194.35516370026048</v>
      </c>
      <c r="R342" s="47">
        <f>VLOOKUP(Table1[[#This Row],[SEG KEY]],'29Dec24_TY  '!$A$1:$M$786,13,FALSE)</f>
        <v>226.11242105263159</v>
      </c>
      <c r="S342" s="47">
        <f>VLOOKUP(Table1[[#This Row],[SEG KEY LY]],'29Dec24_LY'!$A$1:$M$784,13,FALSE)</f>
        <v>275.71288888888887</v>
      </c>
      <c r="T342" s="29">
        <f>VLOOKUP(Table1[[#This Row],[SEG KEY]],'22Dec24_TY '!$A$1:$M$786,13,FALSE)</f>
        <v>223.72911111111105</v>
      </c>
      <c r="U342" s="29">
        <f>VLOOKUP(Table1[[#This Row],[SEG KEY LY]],'22Dec24_LY '!$A$2:$M$784,13,FALSE)</f>
        <v>279.63585365853652</v>
      </c>
      <c r="V342" s="29">
        <f>VLOOKUP(Table1[[#This Row],[SEG KEY]],'15Dec24_TY'!$A$1:$M$786,13,FALSE)</f>
        <v>220.38616279069763</v>
      </c>
      <c r="W342" s="29">
        <f>VLOOKUP(Table1[[#This Row],[SEG KEY LY]],'15Dec24_LY'!$A$1:$M$784,13,FALSE)</f>
        <v>283.27918918918914</v>
      </c>
      <c r="X342" s="29">
        <f>VLOOKUP(Table1[[#This Row],[SEG KEY]],'08Dec24_TY'!$A$1:$M$786,13,FALSE)</f>
        <v>224.53537499999999</v>
      </c>
      <c r="Y342" s="29">
        <f>VLOOKUP(Table1[[#This Row],[SEG KEY LY]],'08Dec24_LY'!$A$1:$M$784,13,FALSE)</f>
        <v>270.39617647058816</v>
      </c>
      <c r="Z342" s="29">
        <f>VLOOKUP(Table1[[#This Row],[SEG KEY]],'01Dec24_TY'!$A$1:$M$786,13,FALSE)</f>
        <v>225.57355263157891</v>
      </c>
      <c r="AA342" s="29">
        <f>VLOOKUP(Table1[[#This Row],[SEG KEY LY]],'01Dec24_LY'!$A$1:$M$784,13,FALSE)</f>
        <v>273.94749999999993</v>
      </c>
      <c r="AB342" s="29">
        <f>VLOOKUP(Table1[[#This Row],[SEG KEY]],'24Nov24_TY'!$A$1:$M$786,13,FALSE)</f>
        <v>226.30083333333329</v>
      </c>
      <c r="AC342" s="29">
        <f>VLOOKUP(Table1[[#This Row],[SEG KEY LY]],'24Nov24_LY'!$A$1:$M$784,13,FALSE)</f>
        <v>263.89413793103444</v>
      </c>
      <c r="AD342" s="29">
        <f>VLOOKUP(Table1[[#This Row],[SEG KEY]],'17Nov24_TY'!$A$1:$M$786,13,FALSE)</f>
        <v>235.06759999999997</v>
      </c>
      <c r="AE342" s="29">
        <f>VLOOKUP(Table1[[#This Row],[SEG KEY LY]],'17Nov24_LY'!$A$1:$M$784,13,FALSE)</f>
        <v>262.96304347826083</v>
      </c>
      <c r="AF342" s="29" t="e">
        <f>VLOOKUP(Table1[[#This Row],[SEG KEY]],'10Nov24_TY   '!$A$1:$M$786,13,FALSE)</f>
        <v>#N/A</v>
      </c>
      <c r="AG342" s="29" t="e">
        <f>VLOOKUP(Table1[[#This Row],[SEG KEY LY]],'10Nov24_LY   '!$A$1:$M$784,13,FALSE)</f>
        <v>#N/A</v>
      </c>
      <c r="AH342" s="29">
        <f>IFERROR(VLOOKUP(Table1[[#This Row],[SEG KEY]],'03Nov24_TY   '!A404:M1189,13,FALSE),0)</f>
        <v>0</v>
      </c>
      <c r="AI342" s="29">
        <f>IFERROR(VLOOKUP(Table1[[#This Row],[SEG KEY LY]],'03Nov24_LY    '!$A$1:$M$784,13,FALSE),0)</f>
        <v>0</v>
      </c>
      <c r="AJ342" s="47">
        <f>VLOOKUP(Table1[[#This Row],[SEG KEY]],'29Dec24_TY  '!$A$1:$M$786,7,FALSE)</f>
        <v>95</v>
      </c>
      <c r="AK342" s="47">
        <f>VLOOKUP(Table1[[#This Row],[SEG KEY LY]],'29Dec24_LY'!$A$1:$M$784,7,FALSE)</f>
        <v>45</v>
      </c>
      <c r="AL342" s="29">
        <f>VLOOKUP(Table1[[#This Row],[SEG KEY]],'22Dec24_TY '!$A$1:$M$786,7,FALSE)</f>
        <v>90</v>
      </c>
      <c r="AM342" s="29">
        <f>VLOOKUP(Table1[[#This Row],[SEG KEY LY]],'22Dec24_LY '!$A$1:$M$486,7,FALSE)</f>
        <v>41</v>
      </c>
      <c r="AN342" s="29">
        <f>VLOOKUP(Table1[[#This Row],[SEG KEY]],'15Dec24_TY'!$A$1:$M$786,7,FALSE)</f>
        <v>86</v>
      </c>
      <c r="AO342" s="29">
        <f>VLOOKUP(Table1[[#This Row],[SEG KEY LY]],'15Dec24_LY'!$A$1:$M$784,7,FALSE)</f>
        <v>37</v>
      </c>
      <c r="AP342" s="29">
        <f>VLOOKUP(Table1[[#This Row],[SEG KEY]],'08Dec24_TY'!$A$1:$M$786,7,FALSE)</f>
        <v>80</v>
      </c>
      <c r="AQ342" s="29">
        <f>VLOOKUP(Table1[[#This Row],[SEG KEY LY]],'08Dec24_LY'!$A$1:$M$784,7,FALSE)</f>
        <v>34</v>
      </c>
      <c r="AR342" s="29">
        <f>VLOOKUP(Table1[[#This Row],[SEG KEY]],'01Dec24_TY'!$A$1:$M$786,7,FALSE)</f>
        <v>76</v>
      </c>
      <c r="AS342" s="29">
        <f>VLOOKUP(Table1[[#This Row],[SEG KEY LY]],'01Dec24_LY'!$A$1:$M$784,7,FALSE)</f>
        <v>32</v>
      </c>
      <c r="AT342" s="29">
        <f>VLOOKUP(Table1[[#This Row],[SEG KEY]],'24Nov24_TY'!$A$1:$M$786,7,FALSE)</f>
        <v>60</v>
      </c>
      <c r="AU342" s="29">
        <f>VLOOKUP(Table1[[#This Row],[SEG KEY LY]],'24Nov24_LY'!$A$1:$M$784,7,FALSE)</f>
        <v>29</v>
      </c>
      <c r="AV342" s="29">
        <f>VLOOKUP(Table1[[#This Row],[SEG KEY]],'17Nov24_TY'!$A$1:$M$786,7,FALSE)</f>
        <v>50</v>
      </c>
      <c r="AW342" s="29">
        <f>VLOOKUP(Table1[[#This Row],[SEG KEY LY]],'17Nov24_LY'!$A$1:$M$784,7,FALSE)</f>
        <v>23</v>
      </c>
      <c r="AX342" s="29" t="e">
        <f>VLOOKUP(Table1[[#This Row],[SEG KEY]],'10Nov24_TY   '!$A$1:$K$786,7,FALSE)</f>
        <v>#N/A</v>
      </c>
      <c r="AY342" s="29" t="e">
        <f>VLOOKUP(Table1[[#This Row],[SEG KEY LY]],'10Nov24_LY   '!$A$1:$J$784,7,FALSE)</f>
        <v>#N/A</v>
      </c>
      <c r="AZ342" s="29">
        <f>IFERROR(VLOOKUP(Table1[[#This Row],[SEG KEY]],'03Nov24_TY   '!$A$1:$J$786,7,FALSE),0)</f>
        <v>0</v>
      </c>
      <c r="BA342" s="29">
        <f>IFERROR(VLOOKUP(Table1[[#This Row],[SEG KEY LY]],'03Nov24_LY    '!$A$1:$J$784,7,FALSE),0)</f>
        <v>0</v>
      </c>
    </row>
    <row r="343" spans="1:53" x14ac:dyDescent="0.25">
      <c r="A343" s="53" t="str">
        <f>Table1[[#This Row],[FROM_CITY]]&amp;Table1[[#This Row],[TO_CITY]]&amp;Table1[[#This Row],[Month]]</f>
        <v>CMBBKKMay-2025</v>
      </c>
      <c r="B343" s="56" t="str">
        <f>Table1[[#This Row],[FROM_CITY]]&amp;Table1[[#This Row],[TO_CITY]]&amp;Table1[[#This Row],[MonthM_LY]]</f>
        <v>CMBBKKMay-2024</v>
      </c>
      <c r="C343" s="44" t="s">
        <v>206</v>
      </c>
      <c r="D343" s="2">
        <v>2025</v>
      </c>
      <c r="E343" s="2" t="s">
        <v>205</v>
      </c>
      <c r="F343" t="s">
        <v>10</v>
      </c>
      <c r="G343" s="2" t="s">
        <v>12</v>
      </c>
      <c r="H343" t="s">
        <v>13</v>
      </c>
      <c r="I343">
        <v>33</v>
      </c>
      <c r="J343">
        <v>6723.65</v>
      </c>
      <c r="K343" s="29">
        <f>VLOOKUP(Table1[[#This Row],[SEG KEY]],'29Dec24_TY  '!$A$1:$M$786,11,FALSE)</f>
        <v>78705</v>
      </c>
      <c r="L343" s="29">
        <f>VLOOKUP(Table1[[#This Row],[SEG KEY LY]],'29Dec24_LY'!$A$1:$M$784,11,FALSE)</f>
        <v>183645</v>
      </c>
      <c r="M343" s="55">
        <f>VLOOKUP(Table1[[#This Row],[SEG KEY]],'29Dec24_TY  '!$A$1:$M$786,12,FALSE)</f>
        <v>8.5428498824725238E-2</v>
      </c>
      <c r="N343" s="55">
        <f>VLOOKUP(Table1[[#This Row],[SEG KEY LY]],'29Dec24_LY'!$A$1:$M$784,12,FALSE)</f>
        <v>7.8320074055923117E-2</v>
      </c>
      <c r="O343" s="29">
        <f>IFERROR(VLOOKUP(Table1[[#This Row],[SEG KEY LY]],'LY AVG FARE ACT'!$A$1:$G$5000,5,FALSE),0)</f>
        <v>4147</v>
      </c>
      <c r="P343" s="29">
        <f>IFERROR(VLOOKUP(Table1[[#This Row],[SEG KEY LY]],'LY AVG FARE ACT'!$A$1:$F$5000,6,FALSE),0)</f>
        <v>727783.99781477172</v>
      </c>
      <c r="Q343" s="29">
        <f>IFERROR(VLOOKUP(Table1[[#This Row],[SEG KEY LY]],'LY AVG FARE ACT'!$A$1:$G$5000,7,FALSE),0)</f>
        <v>175.49650296956153</v>
      </c>
      <c r="R343" s="47">
        <f>VLOOKUP(Table1[[#This Row],[SEG KEY]],'29Dec24_TY  '!$A$1:$M$786,13,FALSE)</f>
        <v>203.7469696969697</v>
      </c>
      <c r="S343" s="47">
        <f>VLOOKUP(Table1[[#This Row],[SEG KEY LY]],'29Dec24_LY'!$A$1:$M$784,13,FALSE)</f>
        <v>186.79337662337662</v>
      </c>
      <c r="T343" s="29">
        <f>VLOOKUP(Table1[[#This Row],[SEG KEY]],'22Dec24_TY '!$A$1:$M$786,13,FALSE)</f>
        <v>206.97444444444443</v>
      </c>
      <c r="U343" s="29">
        <f>VLOOKUP(Table1[[#This Row],[SEG KEY LY]],'22Dec24_LY '!$A$2:$M$784,13,FALSE)</f>
        <v>193.15929577464789</v>
      </c>
      <c r="V343" s="29">
        <f>VLOOKUP(Table1[[#This Row],[SEG KEY]],'15Dec24_TY'!$A$1:$M$786,13,FALSE)</f>
        <v>207.43653846153845</v>
      </c>
      <c r="W343" s="29">
        <f>VLOOKUP(Table1[[#This Row],[SEG KEY LY]],'15Dec24_LY'!$A$1:$M$784,13,FALSE)</f>
        <v>188.14921874999999</v>
      </c>
      <c r="X343" s="29">
        <f>VLOOKUP(Table1[[#This Row],[SEG KEY]],'08Dec24_TY'!$A$1:$M$786,13,FALSE)</f>
        <v>192.0975</v>
      </c>
      <c r="Y343" s="29">
        <f>VLOOKUP(Table1[[#This Row],[SEG KEY LY]],'08Dec24_LY'!$A$1:$M$784,13,FALSE)</f>
        <v>190.35425925925924</v>
      </c>
      <c r="Z343" s="29">
        <f>VLOOKUP(Table1[[#This Row],[SEG KEY]],'01Dec24_TY'!$A$1:$M$786,13,FALSE)</f>
        <v>185.11117647058822</v>
      </c>
      <c r="AA343" s="29">
        <f>VLOOKUP(Table1[[#This Row],[SEG KEY LY]],'01Dec24_LY'!$A$1:$M$784,13,FALSE)</f>
        <v>188.57745098039214</v>
      </c>
      <c r="AB343" s="29">
        <f>VLOOKUP(Table1[[#This Row],[SEG KEY]],'24Nov24_TY'!$A$1:$M$786,13,FALSE)</f>
        <v>185.11117647058822</v>
      </c>
      <c r="AC343" s="29">
        <f>VLOOKUP(Table1[[#This Row],[SEG KEY LY]],'24Nov24_LY'!$A$1:$M$784,13,FALSE)</f>
        <v>180.56512195121951</v>
      </c>
      <c r="AD343" s="29">
        <f>VLOOKUP(Table1[[#This Row],[SEG KEY]],'17Nov24_TY'!$A$1:$M$786,13,FALSE)</f>
        <v>199.26714285714283</v>
      </c>
      <c r="AE343" s="29">
        <f>VLOOKUP(Table1[[#This Row],[SEG KEY LY]],'17Nov24_LY'!$A$1:$M$784,13,FALSE)</f>
        <v>180.56512195121951</v>
      </c>
      <c r="AF343" s="29" t="e">
        <f>VLOOKUP(Table1[[#This Row],[SEG KEY]],'10Nov24_TY   '!$A$1:$M$786,13,FALSE)</f>
        <v>#N/A</v>
      </c>
      <c r="AG343" s="29" t="e">
        <f>VLOOKUP(Table1[[#This Row],[SEG KEY LY]],'10Nov24_LY   '!$A$1:$M$784,13,FALSE)</f>
        <v>#N/A</v>
      </c>
      <c r="AH343" s="29">
        <f>IFERROR(VLOOKUP(Table1[[#This Row],[SEG KEY]],'03Nov24_TY   '!A405:M1190,13,FALSE),0)</f>
        <v>0</v>
      </c>
      <c r="AI343" s="29">
        <f>IFERROR(VLOOKUP(Table1[[#This Row],[SEG KEY LY]],'03Nov24_LY    '!$A$1:$M$784,13,FALSE),0)</f>
        <v>0</v>
      </c>
      <c r="AJ343" s="47">
        <f>VLOOKUP(Table1[[#This Row],[SEG KEY]],'29Dec24_TY  '!$A$1:$M$786,7,FALSE)</f>
        <v>33</v>
      </c>
      <c r="AK343" s="47">
        <f>VLOOKUP(Table1[[#This Row],[SEG KEY LY]],'29Dec24_LY'!$A$1:$M$784,7,FALSE)</f>
        <v>77</v>
      </c>
      <c r="AL343" s="29">
        <f>VLOOKUP(Table1[[#This Row],[SEG KEY]],'22Dec24_TY '!$A$1:$M$786,7,FALSE)</f>
        <v>27</v>
      </c>
      <c r="AM343" s="29">
        <f>VLOOKUP(Table1[[#This Row],[SEG KEY LY]],'22Dec24_LY '!$A$1:$M$486,7,FALSE)</f>
        <v>71</v>
      </c>
      <c r="AN343" s="29">
        <f>VLOOKUP(Table1[[#This Row],[SEG KEY]],'15Dec24_TY'!$A$1:$M$786,7,FALSE)</f>
        <v>26</v>
      </c>
      <c r="AO343" s="29">
        <f>VLOOKUP(Table1[[#This Row],[SEG KEY LY]],'15Dec24_LY'!$A$1:$M$784,7,FALSE)</f>
        <v>64</v>
      </c>
      <c r="AP343" s="29">
        <f>VLOOKUP(Table1[[#This Row],[SEG KEY]],'08Dec24_TY'!$A$1:$M$786,7,FALSE)</f>
        <v>24</v>
      </c>
      <c r="AQ343" s="29">
        <f>VLOOKUP(Table1[[#This Row],[SEG KEY LY]],'08Dec24_LY'!$A$1:$M$784,7,FALSE)</f>
        <v>54</v>
      </c>
      <c r="AR343" s="29">
        <f>VLOOKUP(Table1[[#This Row],[SEG KEY]],'01Dec24_TY'!$A$1:$M$786,7,FALSE)</f>
        <v>17</v>
      </c>
      <c r="AS343" s="29">
        <f>VLOOKUP(Table1[[#This Row],[SEG KEY LY]],'01Dec24_LY'!$A$1:$M$784,7,FALSE)</f>
        <v>51</v>
      </c>
      <c r="AT343" s="29">
        <f>VLOOKUP(Table1[[#This Row],[SEG KEY]],'24Nov24_TY'!$A$1:$M$786,7,FALSE)</f>
        <v>17</v>
      </c>
      <c r="AU343" s="29">
        <f>VLOOKUP(Table1[[#This Row],[SEG KEY LY]],'24Nov24_LY'!$A$1:$M$784,7,FALSE)</f>
        <v>41</v>
      </c>
      <c r="AV343" s="29">
        <f>VLOOKUP(Table1[[#This Row],[SEG KEY]],'17Nov24_TY'!$A$1:$M$786,7,FALSE)</f>
        <v>14</v>
      </c>
      <c r="AW343" s="29">
        <f>VLOOKUP(Table1[[#This Row],[SEG KEY LY]],'17Nov24_LY'!$A$1:$M$784,7,FALSE)</f>
        <v>41</v>
      </c>
      <c r="AX343" s="29" t="e">
        <f>VLOOKUP(Table1[[#This Row],[SEG KEY]],'10Nov24_TY   '!$A$1:$K$786,7,FALSE)</f>
        <v>#N/A</v>
      </c>
      <c r="AY343" s="29" t="e">
        <f>VLOOKUP(Table1[[#This Row],[SEG KEY LY]],'10Nov24_LY   '!$A$1:$J$784,7,FALSE)</f>
        <v>#N/A</v>
      </c>
      <c r="AZ343" s="29">
        <f>IFERROR(VLOOKUP(Table1[[#This Row],[SEG KEY]],'03Nov24_TY   '!$A$1:$J$786,7,FALSE),0)</f>
        <v>0</v>
      </c>
      <c r="BA343" s="29">
        <f>IFERROR(VLOOKUP(Table1[[#This Row],[SEG KEY LY]],'03Nov24_LY    '!$A$1:$J$784,7,FALSE),0)</f>
        <v>0</v>
      </c>
    </row>
    <row r="344" spans="1:53" x14ac:dyDescent="0.25">
      <c r="A344" s="53" t="str">
        <f>Table1[[#This Row],[FROM_CITY]]&amp;Table1[[#This Row],[TO_CITY]]&amp;Table1[[#This Row],[Month]]</f>
        <v>CMBBLRMay-2025</v>
      </c>
      <c r="B344" s="56" t="str">
        <f>Table1[[#This Row],[FROM_CITY]]&amp;Table1[[#This Row],[TO_CITY]]&amp;Table1[[#This Row],[MonthM_LY]]</f>
        <v>CMBBLRMay-2024</v>
      </c>
      <c r="C344" s="44" t="s">
        <v>206</v>
      </c>
      <c r="D344" s="2">
        <v>2025</v>
      </c>
      <c r="E344" s="2" t="s">
        <v>205</v>
      </c>
      <c r="F344" t="s">
        <v>10</v>
      </c>
      <c r="G344" s="2" t="s">
        <v>14</v>
      </c>
      <c r="H344" t="s">
        <v>15</v>
      </c>
      <c r="I344">
        <v>94</v>
      </c>
      <c r="J344">
        <v>5441.53</v>
      </c>
      <c r="K344" s="29">
        <f>VLOOKUP(Table1[[#This Row],[SEG KEY]],'29Dec24_TY  '!$A$1:$M$786,11,FALSE)</f>
        <v>67210</v>
      </c>
      <c r="L344" s="29">
        <f>VLOOKUP(Table1[[#This Row],[SEG KEY LY]],'29Dec24_LY'!$A$1:$M$784,11,FALSE)</f>
        <v>49335</v>
      </c>
      <c r="M344" s="55">
        <f>VLOOKUP(Table1[[#This Row],[SEG KEY]],'29Dec24_TY  '!$A$1:$M$786,12,FALSE)</f>
        <v>8.0963100729058171E-2</v>
      </c>
      <c r="N344" s="55">
        <f>VLOOKUP(Table1[[#This Row],[SEG KEY LY]],'29Dec24_LY'!$A$1:$M$784,12,FALSE)</f>
        <v>8.9240295935948094E-2</v>
      </c>
      <c r="O344" s="29">
        <f>IFERROR(VLOOKUP(Table1[[#This Row],[SEG KEY LY]],'LY AVG FARE ACT'!$A$1:$G$5000,5,FALSE),0)</f>
        <v>4305</v>
      </c>
      <c r="P344" s="29">
        <f>IFERROR(VLOOKUP(Table1[[#This Row],[SEG KEY LY]],'LY AVG FARE ACT'!$A$1:$F$5000,6,FALSE),0)</f>
        <v>404535.93093189772</v>
      </c>
      <c r="Q344" s="29">
        <f>IFERROR(VLOOKUP(Table1[[#This Row],[SEG KEY LY]],'LY AVG FARE ACT'!$A$1:$G$5000,7,FALSE),0)</f>
        <v>93.968857359325838</v>
      </c>
      <c r="R344" s="47">
        <f>VLOOKUP(Table1[[#This Row],[SEG KEY]],'29Dec24_TY  '!$A$1:$M$786,13,FALSE)</f>
        <v>57.888617021276595</v>
      </c>
      <c r="S344" s="47">
        <f>VLOOKUP(Table1[[#This Row],[SEG KEY LY]],'29Dec24_LY'!$A$1:$M$784,13,FALSE)</f>
        <v>63.806811594202884</v>
      </c>
      <c r="T344" s="29">
        <f>VLOOKUP(Table1[[#This Row],[SEG KEY]],'22Dec24_TY '!$A$1:$M$786,13,FALSE)</f>
        <v>55.414166666666667</v>
      </c>
      <c r="U344" s="29">
        <f>VLOOKUP(Table1[[#This Row],[SEG KEY LY]],'22Dec24_LY '!$A$2:$M$784,13,FALSE)</f>
        <v>62.923214285714288</v>
      </c>
      <c r="V344" s="29">
        <f>VLOOKUP(Table1[[#This Row],[SEG KEY]],'15Dec24_TY'!$A$1:$M$786,13,FALSE)</f>
        <v>56.171000000000006</v>
      </c>
      <c r="W344" s="29">
        <f>VLOOKUP(Table1[[#This Row],[SEG KEY LY]],'15Dec24_LY'!$A$1:$M$784,13,FALSE)</f>
        <v>63.969183673469395</v>
      </c>
      <c r="X344" s="29">
        <f>VLOOKUP(Table1[[#This Row],[SEG KEY]],'08Dec24_TY'!$A$1:$M$786,13,FALSE)</f>
        <v>57.143552631578956</v>
      </c>
      <c r="Y344" s="29">
        <f>VLOOKUP(Table1[[#This Row],[SEG KEY LY]],'08Dec24_LY'!$A$1:$M$784,13,FALSE)</f>
        <v>64.766595744680856</v>
      </c>
      <c r="Z344" s="29">
        <f>VLOOKUP(Table1[[#This Row],[SEG KEY]],'01Dec24_TY'!$A$1:$M$786,13,FALSE)</f>
        <v>48.184843749999999</v>
      </c>
      <c r="AA344" s="29">
        <f>VLOOKUP(Table1[[#This Row],[SEG KEY LY]],'01Dec24_LY'!$A$1:$M$784,13,FALSE)</f>
        <v>65.176956521739143</v>
      </c>
      <c r="AB344" s="29">
        <f>VLOOKUP(Table1[[#This Row],[SEG KEY]],'24Nov24_TY'!$A$1:$M$786,13,FALSE)</f>
        <v>45.949830508474584</v>
      </c>
      <c r="AC344" s="29">
        <f>VLOOKUP(Table1[[#This Row],[SEG KEY LY]],'24Nov24_LY'!$A$1:$M$784,13,FALSE)</f>
        <v>67.198571428571427</v>
      </c>
      <c r="AD344" s="29">
        <f>VLOOKUP(Table1[[#This Row],[SEG KEY]],'17Nov24_TY'!$A$1:$M$786,13,FALSE)</f>
        <v>56.092222222222219</v>
      </c>
      <c r="AE344" s="29">
        <f>VLOOKUP(Table1[[#This Row],[SEG KEY LY]],'17Nov24_LY'!$A$1:$M$784,13,FALSE)</f>
        <v>58.502941176470593</v>
      </c>
      <c r="AF344" s="29" t="e">
        <f>VLOOKUP(Table1[[#This Row],[SEG KEY]],'10Nov24_TY   '!$A$1:$M$786,13,FALSE)</f>
        <v>#N/A</v>
      </c>
      <c r="AG344" s="29" t="e">
        <f>VLOOKUP(Table1[[#This Row],[SEG KEY LY]],'10Nov24_LY   '!$A$1:$M$784,13,FALSE)</f>
        <v>#N/A</v>
      </c>
      <c r="AH344" s="29">
        <f>IFERROR(VLOOKUP(Table1[[#This Row],[SEG KEY]],'03Nov24_TY   '!A406:M1191,13,FALSE),0)</f>
        <v>0</v>
      </c>
      <c r="AI344" s="29">
        <f>IFERROR(VLOOKUP(Table1[[#This Row],[SEG KEY LY]],'03Nov24_LY    '!$A$1:$M$784,13,FALSE),0)</f>
        <v>0</v>
      </c>
      <c r="AJ344" s="47">
        <f>VLOOKUP(Table1[[#This Row],[SEG KEY]],'29Dec24_TY  '!$A$1:$M$786,7,FALSE)</f>
        <v>94</v>
      </c>
      <c r="AK344" s="47">
        <f>VLOOKUP(Table1[[#This Row],[SEG KEY LY]],'29Dec24_LY'!$A$1:$M$784,7,FALSE)</f>
        <v>69</v>
      </c>
      <c r="AL344" s="29">
        <f>VLOOKUP(Table1[[#This Row],[SEG KEY]],'22Dec24_TY '!$A$1:$M$786,7,FALSE)</f>
        <v>84</v>
      </c>
      <c r="AM344" s="29">
        <f>VLOOKUP(Table1[[#This Row],[SEG KEY LY]],'22Dec24_LY '!$A$1:$M$486,7,FALSE)</f>
        <v>56</v>
      </c>
      <c r="AN344" s="29">
        <f>VLOOKUP(Table1[[#This Row],[SEG KEY]],'15Dec24_TY'!$A$1:$M$786,7,FALSE)</f>
        <v>80</v>
      </c>
      <c r="AO344" s="29">
        <f>VLOOKUP(Table1[[#This Row],[SEG KEY LY]],'15Dec24_LY'!$A$1:$M$784,7,FALSE)</f>
        <v>49</v>
      </c>
      <c r="AP344" s="29">
        <f>VLOOKUP(Table1[[#This Row],[SEG KEY]],'08Dec24_TY'!$A$1:$M$786,7,FALSE)</f>
        <v>76</v>
      </c>
      <c r="AQ344" s="29">
        <f>VLOOKUP(Table1[[#This Row],[SEG KEY LY]],'08Dec24_LY'!$A$1:$M$784,7,FALSE)</f>
        <v>47</v>
      </c>
      <c r="AR344" s="29">
        <f>VLOOKUP(Table1[[#This Row],[SEG KEY]],'01Dec24_TY'!$A$1:$M$786,7,FALSE)</f>
        <v>64</v>
      </c>
      <c r="AS344" s="29">
        <f>VLOOKUP(Table1[[#This Row],[SEG KEY LY]],'01Dec24_LY'!$A$1:$M$784,7,FALSE)</f>
        <v>46</v>
      </c>
      <c r="AT344" s="29">
        <f>VLOOKUP(Table1[[#This Row],[SEG KEY]],'24Nov24_TY'!$A$1:$M$786,7,FALSE)</f>
        <v>59</v>
      </c>
      <c r="AU344" s="29">
        <f>VLOOKUP(Table1[[#This Row],[SEG KEY LY]],'24Nov24_LY'!$A$1:$M$784,7,FALSE)</f>
        <v>42</v>
      </c>
      <c r="AV344" s="29">
        <f>VLOOKUP(Table1[[#This Row],[SEG KEY]],'17Nov24_TY'!$A$1:$M$786,7,FALSE)</f>
        <v>36</v>
      </c>
      <c r="AW344" s="29">
        <f>VLOOKUP(Table1[[#This Row],[SEG KEY LY]],'17Nov24_LY'!$A$1:$M$784,7,FALSE)</f>
        <v>34</v>
      </c>
      <c r="AX344" s="29" t="e">
        <f>VLOOKUP(Table1[[#This Row],[SEG KEY]],'10Nov24_TY   '!$A$1:$K$786,7,FALSE)</f>
        <v>#N/A</v>
      </c>
      <c r="AY344" s="29" t="e">
        <f>VLOOKUP(Table1[[#This Row],[SEG KEY LY]],'10Nov24_LY   '!$A$1:$J$784,7,FALSE)</f>
        <v>#N/A</v>
      </c>
      <c r="AZ344" s="29">
        <f>IFERROR(VLOOKUP(Table1[[#This Row],[SEG KEY]],'03Nov24_TY   '!$A$1:$J$786,7,FALSE),0)</f>
        <v>0</v>
      </c>
      <c r="BA344" s="29">
        <f>IFERROR(VLOOKUP(Table1[[#This Row],[SEG KEY LY]],'03Nov24_LY    '!$A$1:$J$784,7,FALSE),0)</f>
        <v>0</v>
      </c>
    </row>
    <row r="345" spans="1:53" x14ac:dyDescent="0.25">
      <c r="A345" s="53" t="str">
        <f>Table1[[#This Row],[FROM_CITY]]&amp;Table1[[#This Row],[TO_CITY]]&amp;Table1[[#This Row],[Month]]</f>
        <v>CMBBOMMay-2025</v>
      </c>
      <c r="B345" s="56" t="str">
        <f>Table1[[#This Row],[FROM_CITY]]&amp;Table1[[#This Row],[TO_CITY]]&amp;Table1[[#This Row],[MonthM_LY]]</f>
        <v>CMBBOMMay-2024</v>
      </c>
      <c r="C345" s="44" t="s">
        <v>206</v>
      </c>
      <c r="D345" s="2">
        <v>2025</v>
      </c>
      <c r="E345" s="2" t="s">
        <v>205</v>
      </c>
      <c r="F345" t="s">
        <v>10</v>
      </c>
      <c r="G345" s="2" t="s">
        <v>16</v>
      </c>
      <c r="H345" t="s">
        <v>15</v>
      </c>
      <c r="I345">
        <v>287</v>
      </c>
      <c r="J345">
        <v>18556.270000000004</v>
      </c>
      <c r="K345" s="29">
        <f>VLOOKUP(Table1[[#This Row],[SEG KEY]],'29Dec24_TY  '!$A$1:$M$786,11,FALSE)</f>
        <v>444563</v>
      </c>
      <c r="L345" s="29">
        <f>VLOOKUP(Table1[[#This Row],[SEG KEY LY]],'29Dec24_LY'!$A$1:$M$784,11,FALSE)</f>
        <v>137861</v>
      </c>
      <c r="M345" s="55">
        <f>VLOOKUP(Table1[[#This Row],[SEG KEY]],'29Dec24_TY  '!$A$1:$M$786,12,FALSE)</f>
        <v>4.1740473228766235E-2</v>
      </c>
      <c r="N345" s="55">
        <f>VLOOKUP(Table1[[#This Row],[SEG KEY LY]],'29Dec24_LY'!$A$1:$M$784,12,FALSE)</f>
        <v>5.7895706544998211E-2</v>
      </c>
      <c r="O345" s="29">
        <f>IFERROR(VLOOKUP(Table1[[#This Row],[SEG KEY LY]],'LY AVG FARE ACT'!$A$1:$G$5000,5,FALSE),0)</f>
        <v>4191</v>
      </c>
      <c r="P345" s="29">
        <f>IFERROR(VLOOKUP(Table1[[#This Row],[SEG KEY LY]],'LY AVG FARE ACT'!$A$1:$F$5000,6,FALSE),0)</f>
        <v>472957.04691023997</v>
      </c>
      <c r="Q345" s="29">
        <f>IFERROR(VLOOKUP(Table1[[#This Row],[SEG KEY LY]],'LY AVG FARE ACT'!$A$1:$G$5000,7,FALSE),0)</f>
        <v>112.85064350041517</v>
      </c>
      <c r="R345" s="47">
        <f>VLOOKUP(Table1[[#This Row],[SEG KEY]],'29Dec24_TY  '!$A$1:$M$786,13,FALSE)</f>
        <v>64.655993031358904</v>
      </c>
      <c r="S345" s="47">
        <f>VLOOKUP(Table1[[#This Row],[SEG KEY LY]],'29Dec24_LY'!$A$1:$M$784,13,FALSE)</f>
        <v>89.680449438202231</v>
      </c>
      <c r="T345" s="29">
        <f>VLOOKUP(Table1[[#This Row],[SEG KEY]],'22Dec24_TY '!$A$1:$M$786,13,FALSE)</f>
        <v>61.669156626506037</v>
      </c>
      <c r="U345" s="29">
        <f>VLOOKUP(Table1[[#This Row],[SEG KEY LY]],'22Dec24_LY '!$A$2:$M$784,13,FALSE)</f>
        <v>87.067411764705881</v>
      </c>
      <c r="V345" s="29">
        <f>VLOOKUP(Table1[[#This Row],[SEG KEY]],'15Dec24_TY'!$A$1:$M$786,13,FALSE)</f>
        <v>61.097254901960788</v>
      </c>
      <c r="W345" s="29">
        <f>VLOOKUP(Table1[[#This Row],[SEG KEY LY]],'15Dec24_LY'!$A$1:$M$784,13,FALSE)</f>
        <v>82.821014492753619</v>
      </c>
      <c r="X345" s="29">
        <f>VLOOKUP(Table1[[#This Row],[SEG KEY]],'08Dec24_TY'!$A$1:$M$786,13,FALSE)</f>
        <v>61.35007042253519</v>
      </c>
      <c r="Y345" s="29">
        <f>VLOOKUP(Table1[[#This Row],[SEG KEY LY]],'08Dec24_LY'!$A$1:$M$784,13,FALSE)</f>
        <v>83.114477611940302</v>
      </c>
      <c r="Z345" s="29">
        <f>VLOOKUP(Table1[[#This Row],[SEG KEY]],'01Dec24_TY'!$A$1:$M$786,13,FALSE)</f>
        <v>70.504042553191482</v>
      </c>
      <c r="AA345" s="29">
        <f>VLOOKUP(Table1[[#This Row],[SEG KEY LY]],'01Dec24_LY'!$A$1:$M$784,13,FALSE)</f>
        <v>87.040666666666681</v>
      </c>
      <c r="AB345" s="29">
        <f>VLOOKUP(Table1[[#This Row],[SEG KEY]],'24Nov24_TY'!$A$1:$M$786,13,FALSE)</f>
        <v>70.157391304347826</v>
      </c>
      <c r="AC345" s="29">
        <f>VLOOKUP(Table1[[#This Row],[SEG KEY LY]],'24Nov24_LY'!$A$1:$M$784,13,FALSE)</f>
        <v>78.779787234042544</v>
      </c>
      <c r="AD345" s="29">
        <f>VLOOKUP(Table1[[#This Row],[SEG KEY]],'17Nov24_TY'!$A$1:$M$786,13,FALSE)</f>
        <v>71.776823529411757</v>
      </c>
      <c r="AE345" s="29">
        <f>VLOOKUP(Table1[[#This Row],[SEG KEY LY]],'17Nov24_LY'!$A$1:$M$784,13,FALSE)</f>
        <v>76.218181818181804</v>
      </c>
      <c r="AF345" s="29" t="e">
        <f>VLOOKUP(Table1[[#This Row],[SEG KEY]],'10Nov24_TY   '!$A$1:$M$786,13,FALSE)</f>
        <v>#N/A</v>
      </c>
      <c r="AG345" s="29" t="e">
        <f>VLOOKUP(Table1[[#This Row],[SEG KEY LY]],'10Nov24_LY   '!$A$1:$M$784,13,FALSE)</f>
        <v>#N/A</v>
      </c>
      <c r="AH345" s="29">
        <f>IFERROR(VLOOKUP(Table1[[#This Row],[SEG KEY]],'03Nov24_TY   '!A407:M1192,13,FALSE),0)</f>
        <v>0</v>
      </c>
      <c r="AI345" s="29">
        <f>IFERROR(VLOOKUP(Table1[[#This Row],[SEG KEY LY]],'03Nov24_LY    '!$A$1:$M$784,13,FALSE),0)</f>
        <v>0</v>
      </c>
      <c r="AJ345" s="47">
        <f>VLOOKUP(Table1[[#This Row],[SEG KEY]],'29Dec24_TY  '!$A$1:$M$786,7,FALSE)</f>
        <v>287</v>
      </c>
      <c r="AK345" s="47">
        <f>VLOOKUP(Table1[[#This Row],[SEG KEY LY]],'29Dec24_LY'!$A$1:$M$784,7,FALSE)</f>
        <v>89</v>
      </c>
      <c r="AL345" s="29">
        <f>VLOOKUP(Table1[[#This Row],[SEG KEY]],'22Dec24_TY '!$A$1:$M$786,7,FALSE)</f>
        <v>249</v>
      </c>
      <c r="AM345" s="29">
        <f>VLOOKUP(Table1[[#This Row],[SEG KEY LY]],'22Dec24_LY '!$A$1:$M$486,7,FALSE)</f>
        <v>85</v>
      </c>
      <c r="AN345" s="29">
        <f>VLOOKUP(Table1[[#This Row],[SEG KEY]],'15Dec24_TY'!$A$1:$M$786,7,FALSE)</f>
        <v>204</v>
      </c>
      <c r="AO345" s="29">
        <f>VLOOKUP(Table1[[#This Row],[SEG KEY LY]],'15Dec24_LY'!$A$1:$M$784,7,FALSE)</f>
        <v>69</v>
      </c>
      <c r="AP345" s="29">
        <f>VLOOKUP(Table1[[#This Row],[SEG KEY]],'08Dec24_TY'!$A$1:$M$786,7,FALSE)</f>
        <v>142</v>
      </c>
      <c r="AQ345" s="29">
        <f>VLOOKUP(Table1[[#This Row],[SEG KEY LY]],'08Dec24_LY'!$A$1:$M$784,7,FALSE)</f>
        <v>67</v>
      </c>
      <c r="AR345" s="29">
        <f>VLOOKUP(Table1[[#This Row],[SEG KEY]],'01Dec24_TY'!$A$1:$M$786,7,FALSE)</f>
        <v>94</v>
      </c>
      <c r="AS345" s="29">
        <f>VLOOKUP(Table1[[#This Row],[SEG KEY LY]],'01Dec24_LY'!$A$1:$M$784,7,FALSE)</f>
        <v>60</v>
      </c>
      <c r="AT345" s="29">
        <f>VLOOKUP(Table1[[#This Row],[SEG KEY]],'24Nov24_TY'!$A$1:$M$786,7,FALSE)</f>
        <v>92</v>
      </c>
      <c r="AU345" s="29">
        <f>VLOOKUP(Table1[[#This Row],[SEG KEY LY]],'24Nov24_LY'!$A$1:$M$784,7,FALSE)</f>
        <v>47</v>
      </c>
      <c r="AV345" s="29">
        <f>VLOOKUP(Table1[[#This Row],[SEG KEY]],'17Nov24_TY'!$A$1:$M$786,7,FALSE)</f>
        <v>85</v>
      </c>
      <c r="AW345" s="29">
        <f>VLOOKUP(Table1[[#This Row],[SEG KEY LY]],'17Nov24_LY'!$A$1:$M$784,7,FALSE)</f>
        <v>44</v>
      </c>
      <c r="AX345" s="29" t="e">
        <f>VLOOKUP(Table1[[#This Row],[SEG KEY]],'10Nov24_TY   '!$A$1:$K$786,7,FALSE)</f>
        <v>#N/A</v>
      </c>
      <c r="AY345" s="29" t="e">
        <f>VLOOKUP(Table1[[#This Row],[SEG KEY LY]],'10Nov24_LY   '!$A$1:$J$784,7,FALSE)</f>
        <v>#N/A</v>
      </c>
      <c r="AZ345" s="29">
        <f>IFERROR(VLOOKUP(Table1[[#This Row],[SEG KEY]],'03Nov24_TY   '!$A$1:$J$786,7,FALSE),0)</f>
        <v>0</v>
      </c>
      <c r="BA345" s="29">
        <f>IFERROR(VLOOKUP(Table1[[#This Row],[SEG KEY LY]],'03Nov24_LY    '!$A$1:$J$784,7,FALSE),0)</f>
        <v>0</v>
      </c>
    </row>
    <row r="346" spans="1:53" x14ac:dyDescent="0.25">
      <c r="A346" s="53" t="str">
        <f>Table1[[#This Row],[FROM_CITY]]&amp;Table1[[#This Row],[TO_CITY]]&amp;Table1[[#This Row],[Month]]</f>
        <v>CMBCANMay-2025</v>
      </c>
      <c r="B346" s="56" t="str">
        <f>Table1[[#This Row],[FROM_CITY]]&amp;Table1[[#This Row],[TO_CITY]]&amp;Table1[[#This Row],[MonthM_LY]]</f>
        <v>CMBCANMay-2024</v>
      </c>
      <c r="C346" s="44" t="s">
        <v>206</v>
      </c>
      <c r="D346" s="2">
        <v>2025</v>
      </c>
      <c r="E346" s="2" t="s">
        <v>205</v>
      </c>
      <c r="F346" t="s">
        <v>10</v>
      </c>
      <c r="G346" s="2" t="s">
        <v>17</v>
      </c>
      <c r="H346" t="s">
        <v>13</v>
      </c>
      <c r="I346">
        <v>5</v>
      </c>
      <c r="J346">
        <v>2495.34</v>
      </c>
      <c r="K346" s="29">
        <f>VLOOKUP(Table1[[#This Row],[SEG KEY]],'29Dec24_TY  '!$A$1:$M$786,11,FALSE)</f>
        <v>19915</v>
      </c>
      <c r="L346" s="29">
        <f>VLOOKUP(Table1[[#This Row],[SEG KEY LY]],'29Dec24_LY'!$A$1:$M$784,11,FALSE)</f>
        <v>19915</v>
      </c>
      <c r="M346" s="55">
        <f>VLOOKUP(Table1[[#This Row],[SEG KEY]],'29Dec24_TY  '!$A$1:$M$786,12,FALSE)</f>
        <v>0.12529952297263369</v>
      </c>
      <c r="N346" s="55">
        <f>VLOOKUP(Table1[[#This Row],[SEG KEY LY]],'29Dec24_LY'!$A$1:$M$784,12,FALSE)</f>
        <v>6.8582977655033892E-2</v>
      </c>
      <c r="O346" s="29">
        <f>IFERROR(VLOOKUP(Table1[[#This Row],[SEG KEY LY]],'LY AVG FARE ACT'!$A$1:$G$5000,5,FALSE),0)</f>
        <v>1756</v>
      </c>
      <c r="P346" s="29">
        <f>IFERROR(VLOOKUP(Table1[[#This Row],[SEG KEY LY]],'LY AVG FARE ACT'!$A$1:$F$5000,6,FALSE),0)</f>
        <v>477736.68276064936</v>
      </c>
      <c r="Q346" s="29">
        <f>IFERROR(VLOOKUP(Table1[[#This Row],[SEG KEY LY]],'LY AVG FARE ACT'!$A$1:$G$5000,7,FALSE),0)</f>
        <v>272.05961432838802</v>
      </c>
      <c r="R346" s="47">
        <f>VLOOKUP(Table1[[#This Row],[SEG KEY]],'29Dec24_TY  '!$A$1:$M$786,13,FALSE)</f>
        <v>499.06800000000004</v>
      </c>
      <c r="S346" s="47">
        <f>VLOOKUP(Table1[[#This Row],[SEG KEY LY]],'29Dec24_LY'!$A$1:$M$784,13,FALSE)</f>
        <v>273.166</v>
      </c>
      <c r="T346" s="29">
        <f>VLOOKUP(Table1[[#This Row],[SEG KEY]],'22Dec24_TY '!$A$1:$M$786,13,FALSE)</f>
        <v>499.06800000000004</v>
      </c>
      <c r="U346" s="29">
        <f>VLOOKUP(Table1[[#This Row],[SEG KEY LY]],'22Dec24_LY '!$A$2:$M$784,13,FALSE)</f>
        <v>273.166</v>
      </c>
      <c r="V346" s="29">
        <f>VLOOKUP(Table1[[#This Row],[SEG KEY]],'15Dec24_TY'!$A$1:$M$786,13,FALSE)</f>
        <v>499.06800000000004</v>
      </c>
      <c r="W346" s="29">
        <f>VLOOKUP(Table1[[#This Row],[SEG KEY LY]],'15Dec24_LY'!$A$1:$M$784,13,FALSE)</f>
        <v>273.166</v>
      </c>
      <c r="X346" s="29">
        <f>VLOOKUP(Table1[[#This Row],[SEG KEY]],'08Dec24_TY'!$A$1:$M$786,13,FALSE)</f>
        <v>370.74666666666667</v>
      </c>
      <c r="Y346" s="29">
        <f>VLOOKUP(Table1[[#This Row],[SEG KEY LY]],'08Dec24_LY'!$A$1:$M$784,13,FALSE)</f>
        <v>273.166</v>
      </c>
      <c r="Z346" s="29">
        <f>VLOOKUP(Table1[[#This Row],[SEG KEY]],'01Dec24_TY'!$A$1:$M$786,13,FALSE)</f>
        <v>370.74666666666667</v>
      </c>
      <c r="AA346" s="29">
        <f>VLOOKUP(Table1[[#This Row],[SEG KEY LY]],'01Dec24_LY'!$A$1:$M$784,13,FALSE)</f>
        <v>273.166</v>
      </c>
      <c r="AB346" s="29">
        <f>VLOOKUP(Table1[[#This Row],[SEG KEY]],'24Nov24_TY'!$A$1:$M$786,13,FALSE)</f>
        <v>459.91500000000002</v>
      </c>
      <c r="AC346" s="29">
        <f>VLOOKUP(Table1[[#This Row],[SEG KEY LY]],'24Nov24_LY'!$A$1:$M$784,13,FALSE)</f>
        <v>265.565</v>
      </c>
      <c r="AD346" s="29">
        <f>VLOOKUP(Table1[[#This Row],[SEG KEY]],'17Nov24_TY'!$A$1:$M$786,13,FALSE)</f>
        <v>459.91500000000002</v>
      </c>
      <c r="AE346" s="29">
        <f>VLOOKUP(Table1[[#This Row],[SEG KEY LY]],'17Nov24_LY'!$A$1:$M$784,13,FALSE)</f>
        <v>265.565</v>
      </c>
      <c r="AF346" s="29" t="e">
        <f>VLOOKUP(Table1[[#This Row],[SEG KEY]],'10Nov24_TY   '!$A$1:$M$786,13,FALSE)</f>
        <v>#N/A</v>
      </c>
      <c r="AG346" s="29" t="e">
        <f>VLOOKUP(Table1[[#This Row],[SEG KEY LY]],'10Nov24_LY   '!$A$1:$M$784,13,FALSE)</f>
        <v>#N/A</v>
      </c>
      <c r="AH346" s="29">
        <f>IFERROR(VLOOKUP(Table1[[#This Row],[SEG KEY]],'03Nov24_TY   '!A408:M1193,13,FALSE),0)</f>
        <v>0</v>
      </c>
      <c r="AI346" s="29">
        <f>IFERROR(VLOOKUP(Table1[[#This Row],[SEG KEY LY]],'03Nov24_LY    '!$A$1:$M$784,13,FALSE),0)</f>
        <v>0</v>
      </c>
      <c r="AJ346" s="47">
        <f>VLOOKUP(Table1[[#This Row],[SEG KEY]],'29Dec24_TY  '!$A$1:$M$786,7,FALSE)</f>
        <v>5</v>
      </c>
      <c r="AK346" s="47">
        <f>VLOOKUP(Table1[[#This Row],[SEG KEY LY]],'29Dec24_LY'!$A$1:$M$784,7,FALSE)</f>
        <v>5</v>
      </c>
      <c r="AL346" s="29">
        <f>VLOOKUP(Table1[[#This Row],[SEG KEY]],'22Dec24_TY '!$A$1:$M$786,7,FALSE)</f>
        <v>5</v>
      </c>
      <c r="AM346" s="29">
        <f>VLOOKUP(Table1[[#This Row],[SEG KEY LY]],'22Dec24_LY '!$A$1:$M$486,7,FALSE)</f>
        <v>5</v>
      </c>
      <c r="AN346" s="29">
        <f>VLOOKUP(Table1[[#This Row],[SEG KEY]],'15Dec24_TY'!$A$1:$M$786,7,FALSE)</f>
        <v>5</v>
      </c>
      <c r="AO346" s="29">
        <f>VLOOKUP(Table1[[#This Row],[SEG KEY LY]],'15Dec24_LY'!$A$1:$M$784,7,FALSE)</f>
        <v>5</v>
      </c>
      <c r="AP346" s="29">
        <f>VLOOKUP(Table1[[#This Row],[SEG KEY]],'08Dec24_TY'!$A$1:$M$786,7,FALSE)</f>
        <v>3</v>
      </c>
      <c r="AQ346" s="29">
        <f>VLOOKUP(Table1[[#This Row],[SEG KEY LY]],'08Dec24_LY'!$A$1:$M$784,7,FALSE)</f>
        <v>5</v>
      </c>
      <c r="AR346" s="29">
        <f>VLOOKUP(Table1[[#This Row],[SEG KEY]],'01Dec24_TY'!$A$1:$M$786,7,FALSE)</f>
        <v>3</v>
      </c>
      <c r="AS346" s="29">
        <f>VLOOKUP(Table1[[#This Row],[SEG KEY LY]],'01Dec24_LY'!$A$1:$M$784,7,FALSE)</f>
        <v>5</v>
      </c>
      <c r="AT346" s="29">
        <f>VLOOKUP(Table1[[#This Row],[SEG KEY]],'24Nov24_TY'!$A$1:$M$786,7,FALSE)</f>
        <v>2</v>
      </c>
      <c r="AU346" s="29">
        <f>VLOOKUP(Table1[[#This Row],[SEG KEY LY]],'24Nov24_LY'!$A$1:$M$784,7,FALSE)</f>
        <v>4</v>
      </c>
      <c r="AV346" s="29">
        <f>VLOOKUP(Table1[[#This Row],[SEG KEY]],'17Nov24_TY'!$A$1:$M$786,7,FALSE)</f>
        <v>2</v>
      </c>
      <c r="AW346" s="29">
        <f>VLOOKUP(Table1[[#This Row],[SEG KEY LY]],'17Nov24_LY'!$A$1:$M$784,7,FALSE)</f>
        <v>4</v>
      </c>
      <c r="AX346" s="29" t="e">
        <f>VLOOKUP(Table1[[#This Row],[SEG KEY]],'10Nov24_TY   '!$A$1:$K$786,7,FALSE)</f>
        <v>#N/A</v>
      </c>
      <c r="AY346" s="29" t="e">
        <f>VLOOKUP(Table1[[#This Row],[SEG KEY LY]],'10Nov24_LY   '!$A$1:$J$784,7,FALSE)</f>
        <v>#N/A</v>
      </c>
      <c r="AZ346" s="29">
        <f>IFERROR(VLOOKUP(Table1[[#This Row],[SEG KEY]],'03Nov24_TY   '!$A$1:$J$786,7,FALSE),0)</f>
        <v>0</v>
      </c>
      <c r="BA346" s="29">
        <f>IFERROR(VLOOKUP(Table1[[#This Row],[SEG KEY LY]],'03Nov24_LY    '!$A$1:$J$784,7,FALSE),0)</f>
        <v>0</v>
      </c>
    </row>
    <row r="347" spans="1:53" x14ac:dyDescent="0.25">
      <c r="A347" s="53" t="str">
        <f>Table1[[#This Row],[FROM_CITY]]&amp;Table1[[#This Row],[TO_CITY]]&amp;Table1[[#This Row],[Month]]</f>
        <v>CMBCDGMay-2025</v>
      </c>
      <c r="B347" s="56" t="str">
        <f>Table1[[#This Row],[FROM_CITY]]&amp;Table1[[#This Row],[TO_CITY]]&amp;Table1[[#This Row],[MonthM_LY]]</f>
        <v>CMBCDGMay-2024</v>
      </c>
      <c r="C347" s="44" t="s">
        <v>206</v>
      </c>
      <c r="D347" s="2">
        <v>2025</v>
      </c>
      <c r="E347" s="2" t="s">
        <v>205</v>
      </c>
      <c r="F347" t="s">
        <v>10</v>
      </c>
      <c r="G347" s="2" t="s">
        <v>18</v>
      </c>
      <c r="H347" t="s">
        <v>19</v>
      </c>
      <c r="I347">
        <v>180</v>
      </c>
      <c r="J347">
        <v>88540.12000000001</v>
      </c>
      <c r="K347" s="29">
        <f>VLOOKUP(Table1[[#This Row],[SEG KEY]],'29Dec24_TY  '!$A$1:$M$786,11,FALSE)</f>
        <v>1531620</v>
      </c>
      <c r="L347" s="29">
        <f>VLOOKUP(Table1[[#This Row],[SEG KEY LY]],'29Dec24_LY'!$A$1:$M$784,11,FALSE)</f>
        <v>4314063</v>
      </c>
      <c r="M347" s="55">
        <f>VLOOKUP(Table1[[#This Row],[SEG KEY]],'29Dec24_TY  '!$A$1:$M$786,12,FALSE)</f>
        <v>5.7808150846815794E-2</v>
      </c>
      <c r="N347" s="55">
        <f>VLOOKUP(Table1[[#This Row],[SEG KEY LY]],'29Dec24_LY'!$A$1:$M$784,12,FALSE)</f>
        <v>4.1681570250596704E-2</v>
      </c>
      <c r="O347" s="29">
        <f>IFERROR(VLOOKUP(Table1[[#This Row],[SEG KEY LY]],'LY AVG FARE ACT'!$A$1:$G$5000,5,FALSE),0)</f>
        <v>0</v>
      </c>
      <c r="P347" s="29">
        <f>IFERROR(VLOOKUP(Table1[[#This Row],[SEG KEY LY]],'LY AVG FARE ACT'!$A$1:$F$5000,6,FALSE),0)</f>
        <v>0</v>
      </c>
      <c r="Q347" s="29">
        <f>IFERROR(VLOOKUP(Table1[[#This Row],[SEG KEY LY]],'LY AVG FARE ACT'!$A$1:$G$5000,7,FALSE),0)</f>
        <v>0</v>
      </c>
      <c r="R347" s="47">
        <f>VLOOKUP(Table1[[#This Row],[SEG KEY]],'29Dec24_TY  '!$A$1:$M$786,13,FALSE)</f>
        <v>491.8895555555556</v>
      </c>
      <c r="S347" s="47">
        <f>VLOOKUP(Table1[[#This Row],[SEG KEY LY]],'29Dec24_LY'!$A$1:$M$784,13,FALSE)</f>
        <v>354.66848126232736</v>
      </c>
      <c r="T347" s="29">
        <f>VLOOKUP(Table1[[#This Row],[SEG KEY]],'22Dec24_TY '!$A$1:$M$786,13,FALSE)</f>
        <v>478.94781818181826</v>
      </c>
      <c r="U347" s="29">
        <f>VLOOKUP(Table1[[#This Row],[SEG KEY LY]],'22Dec24_LY '!$A$2:$M$784,13,FALSE)</f>
        <v>352.10885416666667</v>
      </c>
      <c r="V347" s="29">
        <f>VLOOKUP(Table1[[#This Row],[SEG KEY]],'15Dec24_TY'!$A$1:$M$786,13,FALSE)</f>
        <v>480.05715189873416</v>
      </c>
      <c r="W347" s="29">
        <f>VLOOKUP(Table1[[#This Row],[SEG KEY LY]],'15Dec24_LY'!$A$1:$M$784,13,FALSE)</f>
        <v>353.54712719298249</v>
      </c>
      <c r="X347" s="29">
        <f>VLOOKUP(Table1[[#This Row],[SEG KEY]],'08Dec24_TY'!$A$1:$M$786,13,FALSE)</f>
        <v>484.47812499999992</v>
      </c>
      <c r="Y347" s="29">
        <f>VLOOKUP(Table1[[#This Row],[SEG KEY LY]],'08Dec24_LY'!$A$1:$M$784,13,FALSE)</f>
        <v>351.97195454545448</v>
      </c>
      <c r="Z347" s="29">
        <f>VLOOKUP(Table1[[#This Row],[SEG KEY]],'01Dec24_TY'!$A$1:$M$786,13,FALSE)</f>
        <v>487.22847328244274</v>
      </c>
      <c r="AA347" s="29">
        <f>VLOOKUP(Table1[[#This Row],[SEG KEY LY]],'01Dec24_LY'!$A$1:$M$784,13,FALSE)</f>
        <v>345.8315035799522</v>
      </c>
      <c r="AB347" s="29">
        <f>VLOOKUP(Table1[[#This Row],[SEG KEY]],'24Nov24_TY'!$A$1:$M$786,13,FALSE)</f>
        <v>493.65896551724131</v>
      </c>
      <c r="AC347" s="29">
        <f>VLOOKUP(Table1[[#This Row],[SEG KEY LY]],'24Nov24_LY'!$A$1:$M$784,13,FALSE)</f>
        <v>343.91454068241478</v>
      </c>
      <c r="AD347" s="29">
        <f>VLOOKUP(Table1[[#This Row],[SEG KEY]],'17Nov24_TY'!$A$1:$M$786,13,FALSE)</f>
        <v>490.81117647058812</v>
      </c>
      <c r="AE347" s="29">
        <f>VLOOKUP(Table1[[#This Row],[SEG KEY LY]],'17Nov24_LY'!$A$1:$M$784,13,FALSE)</f>
        <v>342.38225626740956</v>
      </c>
      <c r="AF347" s="29" t="e">
        <f>VLOOKUP(Table1[[#This Row],[SEG KEY]],'10Nov24_TY   '!$A$1:$M$786,13,FALSE)</f>
        <v>#N/A</v>
      </c>
      <c r="AG347" s="29" t="e">
        <f>VLOOKUP(Table1[[#This Row],[SEG KEY LY]],'10Nov24_LY   '!$A$1:$M$784,13,FALSE)</f>
        <v>#N/A</v>
      </c>
      <c r="AH347" s="29">
        <f>IFERROR(VLOOKUP(Table1[[#This Row],[SEG KEY]],'03Nov24_TY   '!A409:M1194,13,FALSE),0)</f>
        <v>0</v>
      </c>
      <c r="AI347" s="29">
        <f>IFERROR(VLOOKUP(Table1[[#This Row],[SEG KEY LY]],'03Nov24_LY    '!$A$1:$M$784,13,FALSE),0)</f>
        <v>0</v>
      </c>
      <c r="AJ347" s="47">
        <f>VLOOKUP(Table1[[#This Row],[SEG KEY]],'29Dec24_TY  '!$A$1:$M$786,7,FALSE)</f>
        <v>180</v>
      </c>
      <c r="AK347" s="47">
        <f>VLOOKUP(Table1[[#This Row],[SEG KEY LY]],'29Dec24_LY'!$A$1:$M$784,7,FALSE)</f>
        <v>507</v>
      </c>
      <c r="AL347" s="29">
        <f>VLOOKUP(Table1[[#This Row],[SEG KEY]],'22Dec24_TY '!$A$1:$M$786,7,FALSE)</f>
        <v>165</v>
      </c>
      <c r="AM347" s="29">
        <f>VLOOKUP(Table1[[#This Row],[SEG KEY LY]],'22Dec24_LY '!$A$1:$M$486,7,FALSE)</f>
        <v>480</v>
      </c>
      <c r="AN347" s="29">
        <f>VLOOKUP(Table1[[#This Row],[SEG KEY]],'15Dec24_TY'!$A$1:$M$786,7,FALSE)</f>
        <v>158</v>
      </c>
      <c r="AO347" s="29">
        <f>VLOOKUP(Table1[[#This Row],[SEG KEY LY]],'15Dec24_LY'!$A$1:$M$784,7,FALSE)</f>
        <v>456</v>
      </c>
      <c r="AP347" s="29">
        <f>VLOOKUP(Table1[[#This Row],[SEG KEY]],'08Dec24_TY'!$A$1:$M$786,7,FALSE)</f>
        <v>144</v>
      </c>
      <c r="AQ347" s="29">
        <f>VLOOKUP(Table1[[#This Row],[SEG KEY LY]],'08Dec24_LY'!$A$1:$M$784,7,FALSE)</f>
        <v>440</v>
      </c>
      <c r="AR347" s="29">
        <f>VLOOKUP(Table1[[#This Row],[SEG KEY]],'01Dec24_TY'!$A$1:$M$786,7,FALSE)</f>
        <v>131</v>
      </c>
      <c r="AS347" s="29">
        <f>VLOOKUP(Table1[[#This Row],[SEG KEY LY]],'01Dec24_LY'!$A$1:$M$784,7,FALSE)</f>
        <v>419</v>
      </c>
      <c r="AT347" s="29">
        <f>VLOOKUP(Table1[[#This Row],[SEG KEY]],'24Nov24_TY'!$A$1:$M$786,7,FALSE)</f>
        <v>116</v>
      </c>
      <c r="AU347" s="29">
        <f>VLOOKUP(Table1[[#This Row],[SEG KEY LY]],'24Nov24_LY'!$A$1:$M$784,7,FALSE)</f>
        <v>381</v>
      </c>
      <c r="AV347" s="29">
        <f>VLOOKUP(Table1[[#This Row],[SEG KEY]],'17Nov24_TY'!$A$1:$M$786,7,FALSE)</f>
        <v>102</v>
      </c>
      <c r="AW347" s="29">
        <f>VLOOKUP(Table1[[#This Row],[SEG KEY LY]],'17Nov24_LY'!$A$1:$M$784,7,FALSE)</f>
        <v>359</v>
      </c>
      <c r="AX347" s="29" t="e">
        <f>VLOOKUP(Table1[[#This Row],[SEG KEY]],'10Nov24_TY   '!$A$1:$K$786,7,FALSE)</f>
        <v>#N/A</v>
      </c>
      <c r="AY347" s="29" t="e">
        <f>VLOOKUP(Table1[[#This Row],[SEG KEY LY]],'10Nov24_LY   '!$A$1:$J$784,7,FALSE)</f>
        <v>#N/A</v>
      </c>
      <c r="AZ347" s="29">
        <f>IFERROR(VLOOKUP(Table1[[#This Row],[SEG KEY]],'03Nov24_TY   '!$A$1:$J$786,7,FALSE),0)</f>
        <v>0</v>
      </c>
      <c r="BA347" s="29">
        <f>IFERROR(VLOOKUP(Table1[[#This Row],[SEG KEY LY]],'03Nov24_LY    '!$A$1:$J$784,7,FALSE),0)</f>
        <v>0</v>
      </c>
    </row>
    <row r="348" spans="1:53" x14ac:dyDescent="0.25">
      <c r="A348" s="53" t="str">
        <f>Table1[[#This Row],[FROM_CITY]]&amp;Table1[[#This Row],[TO_CITY]]&amp;Table1[[#This Row],[Month]]</f>
        <v>CMBCGKMay-2025</v>
      </c>
      <c r="B348" s="56" t="str">
        <f>Table1[[#This Row],[FROM_CITY]]&amp;Table1[[#This Row],[TO_CITY]]&amp;Table1[[#This Row],[MonthM_LY]]</f>
        <v>CMBCGKMay-2024</v>
      </c>
      <c r="C348" s="44" t="s">
        <v>206</v>
      </c>
      <c r="D348" s="2">
        <v>2025</v>
      </c>
      <c r="E348" s="2" t="s">
        <v>205</v>
      </c>
      <c r="F348" t="s">
        <v>10</v>
      </c>
      <c r="G348" s="2" t="s">
        <v>20</v>
      </c>
      <c r="H348" t="s">
        <v>13</v>
      </c>
      <c r="I348">
        <v>30</v>
      </c>
      <c r="J348">
        <v>6017.51</v>
      </c>
      <c r="K348" s="29">
        <f>VLOOKUP(Table1[[#This Row],[SEG KEY]],'29Dec24_TY  '!$A$1:$M$786,11,FALSE)</f>
        <v>99540</v>
      </c>
      <c r="L348" s="29">
        <f>VLOOKUP(Table1[[#This Row],[SEG KEY LY]],'29Dec24_LY'!$A$1:$M$784,11,FALSE)</f>
        <v>63042</v>
      </c>
      <c r="M348" s="55">
        <f>VLOOKUP(Table1[[#This Row],[SEG KEY]],'29Dec24_TY  '!$A$1:$M$786,12,FALSE)</f>
        <v>6.0453184649387183E-2</v>
      </c>
      <c r="N348" s="55">
        <f>VLOOKUP(Table1[[#This Row],[SEG KEY LY]],'29Dec24_LY'!$A$1:$M$784,12,FALSE)</f>
        <v>7.3152184258113637E-2</v>
      </c>
      <c r="O348" s="29">
        <f>IFERROR(VLOOKUP(Table1[[#This Row],[SEG KEY LY]],'LY AVG FARE ACT'!$A$1:$G$5000,5,FALSE),0)</f>
        <v>3929</v>
      </c>
      <c r="P348" s="29">
        <f>IFERROR(VLOOKUP(Table1[[#This Row],[SEG KEY LY]],'LY AVG FARE ACT'!$A$1:$F$5000,6,FALSE),0)</f>
        <v>656736.83925206494</v>
      </c>
      <c r="Q348" s="29">
        <f>IFERROR(VLOOKUP(Table1[[#This Row],[SEG KEY LY]],'LY AVG FARE ACT'!$A$1:$G$5000,7,FALSE),0)</f>
        <v>167.15114259406081</v>
      </c>
      <c r="R348" s="47">
        <f>VLOOKUP(Table1[[#This Row],[SEG KEY]],'29Dec24_TY  '!$A$1:$M$786,13,FALSE)</f>
        <v>200.58366666666669</v>
      </c>
      <c r="S348" s="47">
        <f>VLOOKUP(Table1[[#This Row],[SEG KEY LY]],'29Dec24_LY'!$A$1:$M$784,13,FALSE)</f>
        <v>242.71894736842106</v>
      </c>
      <c r="T348" s="29">
        <f>VLOOKUP(Table1[[#This Row],[SEG KEY]],'22Dec24_TY '!$A$1:$M$786,13,FALSE)</f>
        <v>192.7907142857143</v>
      </c>
      <c r="U348" s="29">
        <f>VLOOKUP(Table1[[#This Row],[SEG KEY LY]],'22Dec24_LY '!$A$2:$M$784,13,FALSE)</f>
        <v>254.80000000000004</v>
      </c>
      <c r="V348" s="29">
        <f>VLOOKUP(Table1[[#This Row],[SEG KEY]],'15Dec24_TY'!$A$1:$M$786,13,FALSE)</f>
        <v>192.7907142857143</v>
      </c>
      <c r="W348" s="29">
        <f>VLOOKUP(Table1[[#This Row],[SEG KEY LY]],'15Dec24_LY'!$A$1:$M$784,13,FALSE)</f>
        <v>257.16928571428576</v>
      </c>
      <c r="X348" s="29">
        <f>VLOOKUP(Table1[[#This Row],[SEG KEY]],'08Dec24_TY'!$A$1:$M$786,13,FALSE)</f>
        <v>204.38679999999999</v>
      </c>
      <c r="Y348" s="29">
        <f>VLOOKUP(Table1[[#This Row],[SEG KEY LY]],'08Dec24_LY'!$A$1:$M$784,13,FALSE)</f>
        <v>263.09333333333336</v>
      </c>
      <c r="Z348" s="29">
        <f>VLOOKUP(Table1[[#This Row],[SEG KEY]],'01Dec24_TY'!$A$1:$M$786,13,FALSE)</f>
        <v>195.77782608695654</v>
      </c>
      <c r="AA348" s="29">
        <f>VLOOKUP(Table1[[#This Row],[SEG KEY LY]],'01Dec24_LY'!$A$1:$M$784,13,FALSE)</f>
        <v>263.09333333333336</v>
      </c>
      <c r="AB348" s="29">
        <f>VLOOKUP(Table1[[#This Row],[SEG KEY]],'24Nov24_TY'!$A$1:$M$786,13,FALSE)</f>
        <v>195.77782608695654</v>
      </c>
      <c r="AC348" s="29">
        <f>VLOOKUP(Table1[[#This Row],[SEG KEY LY]],'24Nov24_LY'!$A$1:$M$784,13,FALSE)</f>
        <v>269.06363636363636</v>
      </c>
      <c r="AD348" s="29">
        <f>VLOOKUP(Table1[[#This Row],[SEG KEY]],'17Nov24_TY'!$A$1:$M$786,13,FALSE)</f>
        <v>195.77782608695654</v>
      </c>
      <c r="AE348" s="29">
        <f>VLOOKUP(Table1[[#This Row],[SEG KEY LY]],'17Nov24_LY'!$A$1:$M$784,13,FALSE)</f>
        <v>231.10666666666665</v>
      </c>
      <c r="AF348" s="29" t="e">
        <f>VLOOKUP(Table1[[#This Row],[SEG KEY]],'10Nov24_TY   '!$A$1:$M$786,13,FALSE)</f>
        <v>#N/A</v>
      </c>
      <c r="AG348" s="29" t="e">
        <f>VLOOKUP(Table1[[#This Row],[SEG KEY LY]],'10Nov24_LY   '!$A$1:$M$784,13,FALSE)</f>
        <v>#N/A</v>
      </c>
      <c r="AH348" s="29">
        <f>IFERROR(VLOOKUP(Table1[[#This Row],[SEG KEY]],'03Nov24_TY   '!A410:M1195,13,FALSE),0)</f>
        <v>0</v>
      </c>
      <c r="AI348" s="29">
        <f>IFERROR(VLOOKUP(Table1[[#This Row],[SEG KEY LY]],'03Nov24_LY    '!$A$1:$M$784,13,FALSE),0)</f>
        <v>0</v>
      </c>
      <c r="AJ348" s="47">
        <f>VLOOKUP(Table1[[#This Row],[SEG KEY]],'29Dec24_TY  '!$A$1:$M$786,7,FALSE)</f>
        <v>30</v>
      </c>
      <c r="AK348" s="47">
        <f>VLOOKUP(Table1[[#This Row],[SEG KEY LY]],'29Dec24_LY'!$A$1:$M$784,7,FALSE)</f>
        <v>19</v>
      </c>
      <c r="AL348" s="29">
        <f>VLOOKUP(Table1[[#This Row],[SEG KEY]],'22Dec24_TY '!$A$1:$M$786,7,FALSE)</f>
        <v>28</v>
      </c>
      <c r="AM348" s="29">
        <f>VLOOKUP(Table1[[#This Row],[SEG KEY LY]],'22Dec24_LY '!$A$1:$M$486,7,FALSE)</f>
        <v>15</v>
      </c>
      <c r="AN348" s="29">
        <f>VLOOKUP(Table1[[#This Row],[SEG KEY]],'15Dec24_TY'!$A$1:$M$786,7,FALSE)</f>
        <v>28</v>
      </c>
      <c r="AO348" s="29">
        <f>VLOOKUP(Table1[[#This Row],[SEG KEY LY]],'15Dec24_LY'!$A$1:$M$784,7,FALSE)</f>
        <v>14</v>
      </c>
      <c r="AP348" s="29">
        <f>VLOOKUP(Table1[[#This Row],[SEG KEY]],'08Dec24_TY'!$A$1:$M$786,7,FALSE)</f>
        <v>25</v>
      </c>
      <c r="AQ348" s="29">
        <f>VLOOKUP(Table1[[#This Row],[SEG KEY LY]],'08Dec24_LY'!$A$1:$M$784,7,FALSE)</f>
        <v>12</v>
      </c>
      <c r="AR348" s="29">
        <f>VLOOKUP(Table1[[#This Row],[SEG KEY]],'01Dec24_TY'!$A$1:$M$786,7,FALSE)</f>
        <v>23</v>
      </c>
      <c r="AS348" s="29">
        <f>VLOOKUP(Table1[[#This Row],[SEG KEY LY]],'01Dec24_LY'!$A$1:$M$784,7,FALSE)</f>
        <v>12</v>
      </c>
      <c r="AT348" s="29">
        <f>VLOOKUP(Table1[[#This Row],[SEG KEY]],'24Nov24_TY'!$A$1:$M$786,7,FALSE)</f>
        <v>23</v>
      </c>
      <c r="AU348" s="29">
        <f>VLOOKUP(Table1[[#This Row],[SEG KEY LY]],'24Nov24_LY'!$A$1:$M$784,7,FALSE)</f>
        <v>11</v>
      </c>
      <c r="AV348" s="29">
        <f>VLOOKUP(Table1[[#This Row],[SEG KEY]],'17Nov24_TY'!$A$1:$M$786,7,FALSE)</f>
        <v>23</v>
      </c>
      <c r="AW348" s="29">
        <f>VLOOKUP(Table1[[#This Row],[SEG KEY LY]],'17Nov24_LY'!$A$1:$M$784,7,FALSE)</f>
        <v>6</v>
      </c>
      <c r="AX348" s="29" t="e">
        <f>VLOOKUP(Table1[[#This Row],[SEG KEY]],'10Nov24_TY   '!$A$1:$K$786,7,FALSE)</f>
        <v>#N/A</v>
      </c>
      <c r="AY348" s="29" t="e">
        <f>VLOOKUP(Table1[[#This Row],[SEG KEY LY]],'10Nov24_LY   '!$A$1:$J$784,7,FALSE)</f>
        <v>#N/A</v>
      </c>
      <c r="AZ348" s="29">
        <f>IFERROR(VLOOKUP(Table1[[#This Row],[SEG KEY]],'03Nov24_TY   '!$A$1:$J$786,7,FALSE),0)</f>
        <v>0</v>
      </c>
      <c r="BA348" s="29">
        <f>IFERROR(VLOOKUP(Table1[[#This Row],[SEG KEY LY]],'03Nov24_LY    '!$A$1:$J$784,7,FALSE),0)</f>
        <v>0</v>
      </c>
    </row>
    <row r="349" spans="1:53" x14ac:dyDescent="0.25">
      <c r="A349" s="53" t="str">
        <f>Table1[[#This Row],[FROM_CITY]]&amp;Table1[[#This Row],[TO_CITY]]&amp;Table1[[#This Row],[Month]]</f>
        <v>CMBCOKMay-2025</v>
      </c>
      <c r="B349" s="56" t="str">
        <f>Table1[[#This Row],[FROM_CITY]]&amp;Table1[[#This Row],[TO_CITY]]&amp;Table1[[#This Row],[MonthM_LY]]</f>
        <v>CMBCOKMay-2024</v>
      </c>
      <c r="C349" s="44" t="s">
        <v>206</v>
      </c>
      <c r="D349" s="2">
        <v>2025</v>
      </c>
      <c r="E349" s="2" t="s">
        <v>205</v>
      </c>
      <c r="F349" t="s">
        <v>10</v>
      </c>
      <c r="G349" s="2" t="s">
        <v>21</v>
      </c>
      <c r="H349" t="s">
        <v>15</v>
      </c>
      <c r="I349">
        <v>61</v>
      </c>
      <c r="J349">
        <v>1993.9300000000003</v>
      </c>
      <c r="K349" s="29">
        <f>VLOOKUP(Table1[[#This Row],[SEG KEY]],'29Dec24_TY  '!$A$1:$M$786,11,FALSE)</f>
        <v>31537</v>
      </c>
      <c r="L349" s="29">
        <f>VLOOKUP(Table1[[#This Row],[SEG KEY LY]],'29Dec24_LY'!$A$1:$M$784,11,FALSE)</f>
        <v>9306</v>
      </c>
      <c r="M349" s="55">
        <f>VLOOKUP(Table1[[#This Row],[SEG KEY]],'29Dec24_TY  '!$A$1:$M$786,12,FALSE)</f>
        <v>6.3225100675397161E-2</v>
      </c>
      <c r="N349" s="55">
        <f>VLOOKUP(Table1[[#This Row],[SEG KEY LY]],'29Dec24_LY'!$A$1:$M$784,12,FALSE)</f>
        <v>0.15065441650548037</v>
      </c>
      <c r="O349" s="29">
        <f>IFERROR(VLOOKUP(Table1[[#This Row],[SEG KEY LY]],'LY AVG FARE ACT'!$A$1:$G$5000,5,FALSE),0)</f>
        <v>4822</v>
      </c>
      <c r="P349" s="29">
        <f>IFERROR(VLOOKUP(Table1[[#This Row],[SEG KEY LY]],'LY AVG FARE ACT'!$A$1:$F$5000,6,FALSE),0)</f>
        <v>248307.78154157448</v>
      </c>
      <c r="Q349" s="29">
        <f>IFERROR(VLOOKUP(Table1[[#This Row],[SEG KEY LY]],'LY AVG FARE ACT'!$A$1:$G$5000,7,FALSE),0)</f>
        <v>51.494770124756215</v>
      </c>
      <c r="R349" s="47">
        <f>VLOOKUP(Table1[[#This Row],[SEG KEY]],'29Dec24_TY  '!$A$1:$M$786,13,FALSE)</f>
        <v>32.687377049180334</v>
      </c>
      <c r="S349" s="47">
        <f>VLOOKUP(Table1[[#This Row],[SEG KEY LY]],'29Dec24_LY'!$A$1:$M$784,13,FALSE)</f>
        <v>77.88833333333335</v>
      </c>
      <c r="T349" s="29">
        <f>VLOOKUP(Table1[[#This Row],[SEG KEY]],'22Dec24_TY '!$A$1:$M$786,13,FALSE)</f>
        <v>32.82416666666667</v>
      </c>
      <c r="U349" s="29">
        <f>VLOOKUP(Table1[[#This Row],[SEG KEY LY]],'22Dec24_LY '!$A$2:$M$784,13,FALSE)</f>
        <v>84.2</v>
      </c>
      <c r="V349" s="29">
        <f>VLOOKUP(Table1[[#This Row],[SEG KEY]],'15Dec24_TY'!$A$1:$M$786,13,FALSE)</f>
        <v>34.700000000000003</v>
      </c>
      <c r="W349" s="29">
        <f>VLOOKUP(Table1[[#This Row],[SEG KEY LY]],'15Dec24_LY'!$A$1:$M$784,13,FALSE)</f>
        <v>76.504999999999995</v>
      </c>
      <c r="X349" s="29">
        <f>VLOOKUP(Table1[[#This Row],[SEG KEY]],'08Dec24_TY'!$A$1:$M$786,13,FALSE)</f>
        <v>34.958775510204084</v>
      </c>
      <c r="Y349" s="29">
        <f>VLOOKUP(Table1[[#This Row],[SEG KEY LY]],'08Dec24_LY'!$A$1:$M$784,13,FALSE)</f>
        <v>76.504999999999995</v>
      </c>
      <c r="Z349" s="29">
        <f>VLOOKUP(Table1[[#This Row],[SEG KEY]],'01Dec24_TY'!$A$1:$M$786,13,FALSE)</f>
        <v>34.564680851063827</v>
      </c>
      <c r="AA349" s="29">
        <f>VLOOKUP(Table1[[#This Row],[SEG KEY LY]],'01Dec24_LY'!$A$1:$M$784,13,FALSE)</f>
        <v>81.74222222222221</v>
      </c>
      <c r="AB349" s="29">
        <f>VLOOKUP(Table1[[#This Row],[SEG KEY]],'24Nov24_TY'!$A$1:$M$786,13,FALSE)</f>
        <v>35.465897435897439</v>
      </c>
      <c r="AC349" s="29">
        <f>VLOOKUP(Table1[[#This Row],[SEG KEY LY]],'24Nov24_LY'!$A$1:$M$784,13,FALSE)</f>
        <v>83.168000000000006</v>
      </c>
      <c r="AD349" s="29">
        <f>VLOOKUP(Table1[[#This Row],[SEG KEY]],'17Nov24_TY'!$A$1:$M$786,13,FALSE)</f>
        <v>37.260909090909095</v>
      </c>
      <c r="AE349" s="29">
        <f>VLOOKUP(Table1[[#This Row],[SEG KEY LY]],'17Nov24_LY'!$A$1:$M$784,13,FALSE)</f>
        <v>39.659999999999997</v>
      </c>
      <c r="AF349" s="29" t="e">
        <f>VLOOKUP(Table1[[#This Row],[SEG KEY]],'10Nov24_TY   '!$A$1:$M$786,13,FALSE)</f>
        <v>#N/A</v>
      </c>
      <c r="AG349" s="29" t="e">
        <f>VLOOKUP(Table1[[#This Row],[SEG KEY LY]],'10Nov24_LY   '!$A$1:$M$784,13,FALSE)</f>
        <v>#N/A</v>
      </c>
      <c r="AH349" s="29">
        <f>IFERROR(VLOOKUP(Table1[[#This Row],[SEG KEY]],'03Nov24_TY   '!A411:M1196,13,FALSE),0)</f>
        <v>0</v>
      </c>
      <c r="AI349" s="29">
        <f>IFERROR(VLOOKUP(Table1[[#This Row],[SEG KEY LY]],'03Nov24_LY    '!$A$1:$M$784,13,FALSE),0)</f>
        <v>0</v>
      </c>
      <c r="AJ349" s="47">
        <f>VLOOKUP(Table1[[#This Row],[SEG KEY]],'29Dec24_TY  '!$A$1:$M$786,7,FALSE)</f>
        <v>61</v>
      </c>
      <c r="AK349" s="47">
        <f>VLOOKUP(Table1[[#This Row],[SEG KEY LY]],'29Dec24_LY'!$A$1:$M$784,7,FALSE)</f>
        <v>18</v>
      </c>
      <c r="AL349" s="29">
        <f>VLOOKUP(Table1[[#This Row],[SEG KEY]],'22Dec24_TY '!$A$1:$M$786,7,FALSE)</f>
        <v>60</v>
      </c>
      <c r="AM349" s="29">
        <f>VLOOKUP(Table1[[#This Row],[SEG KEY LY]],'22Dec24_LY '!$A$1:$M$486,7,FALSE)</f>
        <v>11</v>
      </c>
      <c r="AN349" s="29">
        <f>VLOOKUP(Table1[[#This Row],[SEG KEY]],'15Dec24_TY'!$A$1:$M$786,7,FALSE)</f>
        <v>50</v>
      </c>
      <c r="AO349" s="29">
        <f>VLOOKUP(Table1[[#This Row],[SEG KEY LY]],'15Dec24_LY'!$A$1:$M$784,7,FALSE)</f>
        <v>10</v>
      </c>
      <c r="AP349" s="29">
        <f>VLOOKUP(Table1[[#This Row],[SEG KEY]],'08Dec24_TY'!$A$1:$M$786,7,FALSE)</f>
        <v>49</v>
      </c>
      <c r="AQ349" s="29">
        <f>VLOOKUP(Table1[[#This Row],[SEG KEY LY]],'08Dec24_LY'!$A$1:$M$784,7,FALSE)</f>
        <v>10</v>
      </c>
      <c r="AR349" s="29">
        <f>VLOOKUP(Table1[[#This Row],[SEG KEY]],'01Dec24_TY'!$A$1:$M$786,7,FALSE)</f>
        <v>47</v>
      </c>
      <c r="AS349" s="29">
        <f>VLOOKUP(Table1[[#This Row],[SEG KEY LY]],'01Dec24_LY'!$A$1:$M$784,7,FALSE)</f>
        <v>9</v>
      </c>
      <c r="AT349" s="29">
        <f>VLOOKUP(Table1[[#This Row],[SEG KEY]],'24Nov24_TY'!$A$1:$M$786,7,FALSE)</f>
        <v>39</v>
      </c>
      <c r="AU349" s="29">
        <f>VLOOKUP(Table1[[#This Row],[SEG KEY LY]],'24Nov24_LY'!$A$1:$M$784,7,FALSE)</f>
        <v>5</v>
      </c>
      <c r="AV349" s="29">
        <f>VLOOKUP(Table1[[#This Row],[SEG KEY]],'17Nov24_TY'!$A$1:$M$786,7,FALSE)</f>
        <v>33</v>
      </c>
      <c r="AW349" s="29">
        <f>VLOOKUP(Table1[[#This Row],[SEG KEY LY]],'17Nov24_LY'!$A$1:$M$784,7,FALSE)</f>
        <v>3</v>
      </c>
      <c r="AX349" s="29" t="e">
        <f>VLOOKUP(Table1[[#This Row],[SEG KEY]],'10Nov24_TY   '!$A$1:$K$786,7,FALSE)</f>
        <v>#N/A</v>
      </c>
      <c r="AY349" s="29" t="e">
        <f>VLOOKUP(Table1[[#This Row],[SEG KEY LY]],'10Nov24_LY   '!$A$1:$J$784,7,FALSE)</f>
        <v>#N/A</v>
      </c>
      <c r="AZ349" s="29">
        <f>IFERROR(VLOOKUP(Table1[[#This Row],[SEG KEY]],'03Nov24_TY   '!$A$1:$J$786,7,FALSE),0)</f>
        <v>0</v>
      </c>
      <c r="BA349" s="29">
        <f>IFERROR(VLOOKUP(Table1[[#This Row],[SEG KEY LY]],'03Nov24_LY    '!$A$1:$J$784,7,FALSE),0)</f>
        <v>0</v>
      </c>
    </row>
    <row r="350" spans="1:53" x14ac:dyDescent="0.25">
      <c r="A350" s="53" t="str">
        <f>Table1[[#This Row],[FROM_CITY]]&amp;Table1[[#This Row],[TO_CITY]]&amp;Table1[[#This Row],[Month]]</f>
        <v>CMBDACMay-2025</v>
      </c>
      <c r="B350" s="56" t="str">
        <f>Table1[[#This Row],[FROM_CITY]]&amp;Table1[[#This Row],[TO_CITY]]&amp;Table1[[#This Row],[MonthM_LY]]</f>
        <v>CMBDACMay-2024</v>
      </c>
      <c r="C350" s="44" t="s">
        <v>206</v>
      </c>
      <c r="D350" s="2">
        <v>2025</v>
      </c>
      <c r="E350" s="2" t="s">
        <v>205</v>
      </c>
      <c r="F350" t="s">
        <v>10</v>
      </c>
      <c r="G350" s="2" t="s">
        <v>22</v>
      </c>
      <c r="H350" t="s">
        <v>15</v>
      </c>
      <c r="I350">
        <v>3</v>
      </c>
      <c r="J350">
        <v>1514.93</v>
      </c>
      <c r="K350" s="29">
        <f>VLOOKUP(Table1[[#This Row],[SEG KEY]],'29Dec24_TY  '!$A$1:$M$786,11,FALSE)</f>
        <v>6495</v>
      </c>
      <c r="L350" s="29">
        <f>VLOOKUP(Table1[[#This Row],[SEG KEY LY]],'29Dec24_LY'!$A$1:$M$784,11,FALSE)</f>
        <v>17320</v>
      </c>
      <c r="M350" s="55">
        <f>VLOOKUP(Table1[[#This Row],[SEG KEY]],'29Dec24_TY  '!$A$1:$M$786,12,FALSE)</f>
        <v>0.23324557351809086</v>
      </c>
      <c r="N350" s="55">
        <f>VLOOKUP(Table1[[#This Row],[SEG KEY LY]],'29Dec24_LY'!$A$1:$M$784,12,FALSE)</f>
        <v>9.0615473441108541E-2</v>
      </c>
      <c r="O350" s="29">
        <f>IFERROR(VLOOKUP(Table1[[#This Row],[SEG KEY LY]],'LY AVG FARE ACT'!$A$1:$G$5000,5,FALSE),0)</f>
        <v>6197</v>
      </c>
      <c r="P350" s="29">
        <f>IFERROR(VLOOKUP(Table1[[#This Row],[SEG KEY LY]],'LY AVG FARE ACT'!$A$1:$F$5000,6,FALSE),0)</f>
        <v>1029732.5810184507</v>
      </c>
      <c r="Q350" s="29">
        <f>IFERROR(VLOOKUP(Table1[[#This Row],[SEG KEY LY]],'LY AVG FARE ACT'!$A$1:$G$5000,7,FALSE),0)</f>
        <v>166.1663032142086</v>
      </c>
      <c r="R350" s="47">
        <f>VLOOKUP(Table1[[#This Row],[SEG KEY]],'29Dec24_TY  '!$A$1:$M$786,13,FALSE)</f>
        <v>504.97666666666669</v>
      </c>
      <c r="S350" s="47">
        <f>VLOOKUP(Table1[[#This Row],[SEG KEY LY]],'29Dec24_LY'!$A$1:$M$784,13,FALSE)</f>
        <v>196.1825</v>
      </c>
      <c r="T350" s="29">
        <f>VLOOKUP(Table1[[#This Row],[SEG KEY]],'22Dec24_TY '!$A$1:$M$786,13,FALSE)</f>
        <v>504.97666666666669</v>
      </c>
      <c r="U350" s="29">
        <f>VLOOKUP(Table1[[#This Row],[SEG KEY LY]],'22Dec24_LY '!$A$2:$M$784,13,FALSE)</f>
        <v>196.1825</v>
      </c>
      <c r="V350" s="29">
        <f>VLOOKUP(Table1[[#This Row],[SEG KEY]],'15Dec24_TY'!$A$1:$M$786,13,FALSE)</f>
        <v>504.97666666666669</v>
      </c>
      <c r="W350" s="29">
        <f>VLOOKUP(Table1[[#This Row],[SEG KEY LY]],'15Dec24_LY'!$A$1:$M$784,13,FALSE)</f>
        <v>196.1825</v>
      </c>
      <c r="X350" s="29">
        <f>VLOOKUP(Table1[[#This Row],[SEG KEY]],'08Dec24_TY'!$A$1:$M$786,13,FALSE)</f>
        <v>504.97666666666669</v>
      </c>
      <c r="Y350" s="29">
        <f>VLOOKUP(Table1[[#This Row],[SEG KEY LY]],'08Dec24_LY'!$A$1:$M$784,13,FALSE)</f>
        <v>196.1825</v>
      </c>
      <c r="Z350" s="29">
        <f>VLOOKUP(Table1[[#This Row],[SEG KEY]],'01Dec24_TY'!$A$1:$M$786,13,FALSE)</f>
        <v>343.93</v>
      </c>
      <c r="AA350" s="29">
        <f>VLOOKUP(Table1[[#This Row],[SEG KEY LY]],'01Dec24_LY'!$A$1:$M$784,13,FALSE)</f>
        <v>172.14166666666665</v>
      </c>
      <c r="AB350" s="29">
        <f>VLOOKUP(Table1[[#This Row],[SEG KEY]],'24Nov24_TY'!$A$1:$M$786,13,FALSE)</f>
        <v>343.93</v>
      </c>
      <c r="AC350" s="29">
        <f>VLOOKUP(Table1[[#This Row],[SEG KEY LY]],'24Nov24_LY'!$A$1:$M$784,13,FALSE)</f>
        <v>172.14166666666665</v>
      </c>
      <c r="AD350" s="29">
        <f>VLOOKUP(Table1[[#This Row],[SEG KEY]],'17Nov24_TY'!$A$1:$M$786,13,FALSE)</f>
        <v>343.93</v>
      </c>
      <c r="AE350" s="29">
        <f>VLOOKUP(Table1[[#This Row],[SEG KEY LY]],'17Nov24_LY'!$A$1:$M$784,13,FALSE)</f>
        <v>168.58500000000001</v>
      </c>
      <c r="AF350" s="29" t="e">
        <f>VLOOKUP(Table1[[#This Row],[SEG KEY]],'10Nov24_TY   '!$A$1:$M$786,13,FALSE)</f>
        <v>#N/A</v>
      </c>
      <c r="AG350" s="29" t="e">
        <f>VLOOKUP(Table1[[#This Row],[SEG KEY LY]],'10Nov24_LY   '!$A$1:$M$784,13,FALSE)</f>
        <v>#N/A</v>
      </c>
      <c r="AH350" s="29">
        <f>IFERROR(VLOOKUP(Table1[[#This Row],[SEG KEY]],'03Nov24_TY   '!A412:M1197,13,FALSE),0)</f>
        <v>0</v>
      </c>
      <c r="AI350" s="29">
        <f>IFERROR(VLOOKUP(Table1[[#This Row],[SEG KEY LY]],'03Nov24_LY    '!$A$1:$M$784,13,FALSE),0)</f>
        <v>0</v>
      </c>
      <c r="AJ350" s="47">
        <f>VLOOKUP(Table1[[#This Row],[SEG KEY]],'29Dec24_TY  '!$A$1:$M$786,7,FALSE)</f>
        <v>3</v>
      </c>
      <c r="AK350" s="47">
        <f>VLOOKUP(Table1[[#This Row],[SEG KEY LY]],'29Dec24_LY'!$A$1:$M$784,7,FALSE)</f>
        <v>8</v>
      </c>
      <c r="AL350" s="29">
        <f>VLOOKUP(Table1[[#This Row],[SEG KEY]],'22Dec24_TY '!$A$1:$M$786,7,FALSE)</f>
        <v>3</v>
      </c>
      <c r="AM350" s="29">
        <f>VLOOKUP(Table1[[#This Row],[SEG KEY LY]],'22Dec24_LY '!$A$1:$M$486,7,FALSE)</f>
        <v>8</v>
      </c>
      <c r="AN350" s="29">
        <f>VLOOKUP(Table1[[#This Row],[SEG KEY]],'15Dec24_TY'!$A$1:$M$786,7,FALSE)</f>
        <v>3</v>
      </c>
      <c r="AO350" s="29">
        <f>VLOOKUP(Table1[[#This Row],[SEG KEY LY]],'15Dec24_LY'!$A$1:$M$784,7,FALSE)</f>
        <v>8</v>
      </c>
      <c r="AP350" s="29">
        <f>VLOOKUP(Table1[[#This Row],[SEG KEY]],'08Dec24_TY'!$A$1:$M$786,7,FALSE)</f>
        <v>3</v>
      </c>
      <c r="AQ350" s="29">
        <f>VLOOKUP(Table1[[#This Row],[SEG KEY LY]],'08Dec24_LY'!$A$1:$M$784,7,FALSE)</f>
        <v>8</v>
      </c>
      <c r="AR350" s="29">
        <f>VLOOKUP(Table1[[#This Row],[SEG KEY]],'01Dec24_TY'!$A$1:$M$786,7,FALSE)</f>
        <v>1</v>
      </c>
      <c r="AS350" s="29">
        <f>VLOOKUP(Table1[[#This Row],[SEG KEY LY]],'01Dec24_LY'!$A$1:$M$784,7,FALSE)</f>
        <v>6</v>
      </c>
      <c r="AT350" s="29">
        <f>VLOOKUP(Table1[[#This Row],[SEG KEY]],'24Nov24_TY'!$A$1:$M$786,7,FALSE)</f>
        <v>1</v>
      </c>
      <c r="AU350" s="29">
        <f>VLOOKUP(Table1[[#This Row],[SEG KEY LY]],'24Nov24_LY'!$A$1:$M$784,7,FALSE)</f>
        <v>6</v>
      </c>
      <c r="AV350" s="29">
        <f>VLOOKUP(Table1[[#This Row],[SEG KEY]],'17Nov24_TY'!$A$1:$M$786,7,FALSE)</f>
        <v>1</v>
      </c>
      <c r="AW350" s="29">
        <f>VLOOKUP(Table1[[#This Row],[SEG KEY LY]],'17Nov24_LY'!$A$1:$M$784,7,FALSE)</f>
        <v>4</v>
      </c>
      <c r="AX350" s="29" t="e">
        <f>VLOOKUP(Table1[[#This Row],[SEG KEY]],'10Nov24_TY   '!$A$1:$K$786,7,FALSE)</f>
        <v>#N/A</v>
      </c>
      <c r="AY350" s="29" t="e">
        <f>VLOOKUP(Table1[[#This Row],[SEG KEY LY]],'10Nov24_LY   '!$A$1:$J$784,7,FALSE)</f>
        <v>#N/A</v>
      </c>
      <c r="AZ350" s="29">
        <f>IFERROR(VLOOKUP(Table1[[#This Row],[SEG KEY]],'03Nov24_TY   '!$A$1:$J$786,7,FALSE),0)</f>
        <v>0</v>
      </c>
      <c r="BA350" s="29">
        <f>IFERROR(VLOOKUP(Table1[[#This Row],[SEG KEY LY]],'03Nov24_LY    '!$A$1:$J$784,7,FALSE),0)</f>
        <v>0</v>
      </c>
    </row>
    <row r="351" spans="1:53" x14ac:dyDescent="0.25">
      <c r="A351" s="53" t="str">
        <f>Table1[[#This Row],[FROM_CITY]]&amp;Table1[[#This Row],[TO_CITY]]&amp;Table1[[#This Row],[Month]]</f>
        <v>CMBDELMay-2025</v>
      </c>
      <c r="B351" s="56" t="str">
        <f>Table1[[#This Row],[FROM_CITY]]&amp;Table1[[#This Row],[TO_CITY]]&amp;Table1[[#This Row],[MonthM_LY]]</f>
        <v>CMBDELMay-2024</v>
      </c>
      <c r="C351" s="44" t="s">
        <v>206</v>
      </c>
      <c r="D351" s="2">
        <v>2025</v>
      </c>
      <c r="E351" s="2" t="s">
        <v>205</v>
      </c>
      <c r="F351" t="s">
        <v>10</v>
      </c>
      <c r="G351" s="2" t="s">
        <v>23</v>
      </c>
      <c r="H351" t="s">
        <v>15</v>
      </c>
      <c r="I351">
        <v>62</v>
      </c>
      <c r="J351">
        <v>7464.1999999999989</v>
      </c>
      <c r="K351" s="29">
        <f>VLOOKUP(Table1[[#This Row],[SEG KEY]],'29Dec24_TY  '!$A$1:$M$786,11,FALSE)</f>
        <v>150350</v>
      </c>
      <c r="L351" s="29">
        <f>VLOOKUP(Table1[[#This Row],[SEG KEY LY]],'29Dec24_LY'!$A$1:$M$784,11,FALSE)</f>
        <v>254625</v>
      </c>
      <c r="M351" s="55">
        <f>VLOOKUP(Table1[[#This Row],[SEG KEY]],'29Dec24_TY  '!$A$1:$M$786,12,FALSE)</f>
        <v>4.9645493847688717E-2</v>
      </c>
      <c r="N351" s="55">
        <f>VLOOKUP(Table1[[#This Row],[SEG KEY LY]],'29Dec24_LY'!$A$1:$M$784,12,FALSE)</f>
        <v>4.8629474717722145E-2</v>
      </c>
      <c r="O351" s="29">
        <f>IFERROR(VLOOKUP(Table1[[#This Row],[SEG KEY LY]],'LY AVG FARE ACT'!$A$1:$G$5000,5,FALSE),0)</f>
        <v>4355</v>
      </c>
      <c r="P351" s="29">
        <f>IFERROR(VLOOKUP(Table1[[#This Row],[SEG KEY LY]],'LY AVG FARE ACT'!$A$1:$F$5000,6,FALSE),0)</f>
        <v>569656.03850826249</v>
      </c>
      <c r="Q351" s="29">
        <f>IFERROR(VLOOKUP(Table1[[#This Row],[SEG KEY LY]],'LY AVG FARE ACT'!$A$1:$G$5000,7,FALSE),0)</f>
        <v>130.80506050706373</v>
      </c>
      <c r="R351" s="47">
        <f>VLOOKUP(Table1[[#This Row],[SEG KEY]],'29Dec24_TY  '!$A$1:$M$786,13,FALSE)</f>
        <v>120.39032258064515</v>
      </c>
      <c r="S351" s="47">
        <f>VLOOKUP(Table1[[#This Row],[SEG KEY LY]],'29Dec24_LY'!$A$1:$M$784,13,FALSE)</f>
        <v>117.92647619047619</v>
      </c>
      <c r="T351" s="29">
        <f>VLOOKUP(Table1[[#This Row],[SEG KEY]],'22Dec24_TY '!$A$1:$M$786,13,FALSE)</f>
        <v>117.23213114754097</v>
      </c>
      <c r="U351" s="29">
        <f>VLOOKUP(Table1[[#This Row],[SEG KEY LY]],'22Dec24_LY '!$A$2:$M$784,13,FALSE)</f>
        <v>120.08012195121952</v>
      </c>
      <c r="V351" s="29">
        <f>VLOOKUP(Table1[[#This Row],[SEG KEY]],'15Dec24_TY'!$A$1:$M$786,13,FALSE)</f>
        <v>117.23213114754097</v>
      </c>
      <c r="W351" s="29">
        <f>VLOOKUP(Table1[[#This Row],[SEG KEY LY]],'15Dec24_LY'!$A$1:$M$784,13,FALSE)</f>
        <v>120.37538461538465</v>
      </c>
      <c r="X351" s="29">
        <f>VLOOKUP(Table1[[#This Row],[SEG KEY]],'08Dec24_TY'!$A$1:$M$786,13,FALSE)</f>
        <v>119.22173076923076</v>
      </c>
      <c r="Y351" s="29">
        <f>VLOOKUP(Table1[[#This Row],[SEG KEY LY]],'08Dec24_LY'!$A$1:$M$784,13,FALSE)</f>
        <v>120.34630136986303</v>
      </c>
      <c r="Z351" s="29">
        <f>VLOOKUP(Table1[[#This Row],[SEG KEY]],'01Dec24_TY'!$A$1:$M$786,13,FALSE)</f>
        <v>118.64187499999998</v>
      </c>
      <c r="AA351" s="29">
        <f>VLOOKUP(Table1[[#This Row],[SEG KEY LY]],'01Dec24_LY'!$A$1:$M$784,13,FALSE)</f>
        <v>120.25666666666667</v>
      </c>
      <c r="AB351" s="29">
        <f>VLOOKUP(Table1[[#This Row],[SEG KEY]],'24Nov24_TY'!$A$1:$M$786,13,FALSE)</f>
        <v>112.28886363636362</v>
      </c>
      <c r="AC351" s="29">
        <f>VLOOKUP(Table1[[#This Row],[SEG KEY LY]],'24Nov24_LY'!$A$1:$M$784,13,FALSE)</f>
        <v>120.65841269841269</v>
      </c>
      <c r="AD351" s="29">
        <f>VLOOKUP(Table1[[#This Row],[SEG KEY]],'17Nov24_TY'!$A$1:$M$786,13,FALSE)</f>
        <v>112.61499999999998</v>
      </c>
      <c r="AE351" s="29">
        <f>VLOOKUP(Table1[[#This Row],[SEG KEY LY]],'17Nov24_LY'!$A$1:$M$784,13,FALSE)</f>
        <v>123.41877551020409</v>
      </c>
      <c r="AF351" s="29" t="e">
        <f>VLOOKUP(Table1[[#This Row],[SEG KEY]],'10Nov24_TY   '!$A$1:$M$786,13,FALSE)</f>
        <v>#N/A</v>
      </c>
      <c r="AG351" s="29" t="e">
        <f>VLOOKUP(Table1[[#This Row],[SEG KEY LY]],'10Nov24_LY   '!$A$1:$M$784,13,FALSE)</f>
        <v>#N/A</v>
      </c>
      <c r="AH351" s="29">
        <f>IFERROR(VLOOKUP(Table1[[#This Row],[SEG KEY]],'03Nov24_TY   '!A413:M1198,13,FALSE),0)</f>
        <v>0</v>
      </c>
      <c r="AI351" s="29">
        <f>IFERROR(VLOOKUP(Table1[[#This Row],[SEG KEY LY]],'03Nov24_LY    '!$A$1:$M$784,13,FALSE),0)</f>
        <v>0</v>
      </c>
      <c r="AJ351" s="47">
        <f>VLOOKUP(Table1[[#This Row],[SEG KEY]],'29Dec24_TY  '!$A$1:$M$786,7,FALSE)</f>
        <v>62</v>
      </c>
      <c r="AK351" s="47">
        <f>VLOOKUP(Table1[[#This Row],[SEG KEY LY]],'29Dec24_LY'!$A$1:$M$784,7,FALSE)</f>
        <v>105</v>
      </c>
      <c r="AL351" s="29">
        <f>VLOOKUP(Table1[[#This Row],[SEG KEY]],'22Dec24_TY '!$A$1:$M$786,7,FALSE)</f>
        <v>61</v>
      </c>
      <c r="AM351" s="29">
        <f>VLOOKUP(Table1[[#This Row],[SEG KEY LY]],'22Dec24_LY '!$A$1:$M$486,7,FALSE)</f>
        <v>82</v>
      </c>
      <c r="AN351" s="29">
        <f>VLOOKUP(Table1[[#This Row],[SEG KEY]],'15Dec24_TY'!$A$1:$M$786,7,FALSE)</f>
        <v>61</v>
      </c>
      <c r="AO351" s="29">
        <f>VLOOKUP(Table1[[#This Row],[SEG KEY LY]],'15Dec24_LY'!$A$1:$M$784,7,FALSE)</f>
        <v>78</v>
      </c>
      <c r="AP351" s="29">
        <f>VLOOKUP(Table1[[#This Row],[SEG KEY]],'08Dec24_TY'!$A$1:$M$786,7,FALSE)</f>
        <v>52</v>
      </c>
      <c r="AQ351" s="29">
        <f>VLOOKUP(Table1[[#This Row],[SEG KEY LY]],'08Dec24_LY'!$A$1:$M$784,7,FALSE)</f>
        <v>73</v>
      </c>
      <c r="AR351" s="29">
        <f>VLOOKUP(Table1[[#This Row],[SEG KEY]],'01Dec24_TY'!$A$1:$M$786,7,FALSE)</f>
        <v>48</v>
      </c>
      <c r="AS351" s="29">
        <f>VLOOKUP(Table1[[#This Row],[SEG KEY LY]],'01Dec24_LY'!$A$1:$M$784,7,FALSE)</f>
        <v>66</v>
      </c>
      <c r="AT351" s="29">
        <f>VLOOKUP(Table1[[#This Row],[SEG KEY]],'24Nov24_TY'!$A$1:$M$786,7,FALSE)</f>
        <v>44</v>
      </c>
      <c r="AU351" s="29">
        <f>VLOOKUP(Table1[[#This Row],[SEG KEY LY]],'24Nov24_LY'!$A$1:$M$784,7,FALSE)</f>
        <v>63</v>
      </c>
      <c r="AV351" s="29">
        <f>VLOOKUP(Table1[[#This Row],[SEG KEY]],'17Nov24_TY'!$A$1:$M$786,7,FALSE)</f>
        <v>42</v>
      </c>
      <c r="AW351" s="29">
        <f>VLOOKUP(Table1[[#This Row],[SEG KEY LY]],'17Nov24_LY'!$A$1:$M$784,7,FALSE)</f>
        <v>49</v>
      </c>
      <c r="AX351" s="29" t="e">
        <f>VLOOKUP(Table1[[#This Row],[SEG KEY]],'10Nov24_TY   '!$A$1:$K$786,7,FALSE)</f>
        <v>#N/A</v>
      </c>
      <c r="AY351" s="29" t="e">
        <f>VLOOKUP(Table1[[#This Row],[SEG KEY LY]],'10Nov24_LY   '!$A$1:$J$784,7,FALSE)</f>
        <v>#N/A</v>
      </c>
      <c r="AZ351" s="29">
        <f>IFERROR(VLOOKUP(Table1[[#This Row],[SEG KEY]],'03Nov24_TY   '!$A$1:$J$786,7,FALSE),0)</f>
        <v>0</v>
      </c>
      <c r="BA351" s="29">
        <f>IFERROR(VLOOKUP(Table1[[#This Row],[SEG KEY LY]],'03Nov24_LY    '!$A$1:$J$784,7,FALSE),0)</f>
        <v>0</v>
      </c>
    </row>
    <row r="352" spans="1:53" x14ac:dyDescent="0.25">
      <c r="A352" s="53" t="str">
        <f>Table1[[#This Row],[FROM_CITY]]&amp;Table1[[#This Row],[TO_CITY]]&amp;Table1[[#This Row],[Month]]</f>
        <v>CMBDMMMay-2025</v>
      </c>
      <c r="B352" s="56" t="str">
        <f>Table1[[#This Row],[FROM_CITY]]&amp;Table1[[#This Row],[TO_CITY]]&amp;Table1[[#This Row],[MonthM_LY]]</f>
        <v>CMBDMMMay-2024</v>
      </c>
      <c r="C352" s="44" t="s">
        <v>206</v>
      </c>
      <c r="D352" s="2">
        <v>2025</v>
      </c>
      <c r="E352" s="2" t="s">
        <v>205</v>
      </c>
      <c r="F352" t="s">
        <v>10</v>
      </c>
      <c r="G352" s="2" t="s">
        <v>24</v>
      </c>
      <c r="H352" t="s">
        <v>11</v>
      </c>
      <c r="I352">
        <v>24</v>
      </c>
      <c r="J352">
        <v>5668.07</v>
      </c>
      <c r="K352" s="29">
        <f>VLOOKUP(Table1[[#This Row],[SEG KEY]],'29Dec24_TY  '!$A$1:$M$786,11,FALSE)</f>
        <v>92472</v>
      </c>
      <c r="L352" s="29">
        <f>VLOOKUP(Table1[[#This Row],[SEG KEY LY]],'29Dec24_LY'!$A$1:$M$784,11,FALSE)</f>
        <v>107884</v>
      </c>
      <c r="M352" s="55">
        <f>VLOOKUP(Table1[[#This Row],[SEG KEY]],'29Dec24_TY  '!$A$1:$M$786,12,FALSE)</f>
        <v>6.1294986590535512E-2</v>
      </c>
      <c r="N352" s="55">
        <f>VLOOKUP(Table1[[#This Row],[SEG KEY LY]],'29Dec24_LY'!$A$1:$M$784,12,FALSE)</f>
        <v>7.283665789180975E-2</v>
      </c>
      <c r="O352" s="29">
        <f>IFERROR(VLOOKUP(Table1[[#This Row],[SEG KEY LY]],'LY AVG FARE ACT'!$A$1:$G$5000,5,FALSE),0)</f>
        <v>2581</v>
      </c>
      <c r="P352" s="29">
        <f>IFERROR(VLOOKUP(Table1[[#This Row],[SEG KEY LY]],'LY AVG FARE ACT'!$A$1:$F$5000,6,FALSE),0)</f>
        <v>539523.65694903058</v>
      </c>
      <c r="Q352" s="29">
        <f>IFERROR(VLOOKUP(Table1[[#This Row],[SEG KEY LY]],'LY AVG FARE ACT'!$A$1:$G$5000,7,FALSE),0)</f>
        <v>209.03667452500216</v>
      </c>
      <c r="R352" s="47">
        <f>VLOOKUP(Table1[[#This Row],[SEG KEY]],'29Dec24_TY  '!$A$1:$M$786,13,FALSE)</f>
        <v>236.16958333333332</v>
      </c>
      <c r="S352" s="47">
        <f>VLOOKUP(Table1[[#This Row],[SEG KEY LY]],'29Dec24_LY'!$A$1:$M$784,13,FALSE)</f>
        <v>280.63964285714297</v>
      </c>
      <c r="T352" s="29">
        <f>VLOOKUP(Table1[[#This Row],[SEG KEY]],'22Dec24_TY '!$A$1:$M$786,13,FALSE)</f>
        <v>233.05000000000004</v>
      </c>
      <c r="U352" s="29">
        <f>VLOOKUP(Table1[[#This Row],[SEG KEY LY]],'22Dec24_LY '!$A$2:$M$784,13,FALSE)</f>
        <v>293.9430434782609</v>
      </c>
      <c r="V352" s="29">
        <f>VLOOKUP(Table1[[#This Row],[SEG KEY]],'15Dec24_TY'!$A$1:$M$786,13,FALSE)</f>
        <v>249.37133333333338</v>
      </c>
      <c r="W352" s="29">
        <f>VLOOKUP(Table1[[#This Row],[SEG KEY LY]],'15Dec24_LY'!$A$1:$M$784,13,FALSE)</f>
        <v>311.22894736842107</v>
      </c>
      <c r="X352" s="29">
        <f>VLOOKUP(Table1[[#This Row],[SEG KEY]],'08Dec24_TY'!$A$1:$M$786,13,FALSE)</f>
        <v>273.15272727272736</v>
      </c>
      <c r="Y352" s="29">
        <f>VLOOKUP(Table1[[#This Row],[SEG KEY LY]],'08Dec24_LY'!$A$1:$M$784,13,FALSE)</f>
        <v>324.61750000000001</v>
      </c>
      <c r="Z352" s="29">
        <f>VLOOKUP(Table1[[#This Row],[SEG KEY]],'01Dec24_TY'!$A$1:$M$786,13,FALSE)</f>
        <v>279.24222222222221</v>
      </c>
      <c r="AA352" s="29">
        <f>VLOOKUP(Table1[[#This Row],[SEG KEY LY]],'01Dec24_LY'!$A$1:$M$784,13,FALSE)</f>
        <v>343.97666666666663</v>
      </c>
      <c r="AB352" s="29">
        <f>VLOOKUP(Table1[[#This Row],[SEG KEY]],'24Nov24_TY'!$A$1:$M$786,13,FALSE)</f>
        <v>353.47499999999997</v>
      </c>
      <c r="AC352" s="29">
        <f>VLOOKUP(Table1[[#This Row],[SEG KEY LY]],'24Nov24_LY'!$A$1:$M$784,13,FALSE)</f>
        <v>357.07799999999997</v>
      </c>
      <c r="AD352" s="29">
        <f>VLOOKUP(Table1[[#This Row],[SEG KEY]],'17Nov24_TY'!$A$1:$M$786,13,FALSE)</f>
        <v>362.1366666666666</v>
      </c>
      <c r="AE352" s="29">
        <f>VLOOKUP(Table1[[#This Row],[SEG KEY LY]],'17Nov24_LY'!$A$1:$M$784,13,FALSE)</f>
        <v>290.62333333333333</v>
      </c>
      <c r="AF352" s="29" t="e">
        <f>VLOOKUP(Table1[[#This Row],[SEG KEY]],'10Nov24_TY   '!$A$1:$M$786,13,FALSE)</f>
        <v>#N/A</v>
      </c>
      <c r="AG352" s="29" t="e">
        <f>VLOOKUP(Table1[[#This Row],[SEG KEY LY]],'10Nov24_LY   '!$A$1:$M$784,13,FALSE)</f>
        <v>#N/A</v>
      </c>
      <c r="AH352" s="29">
        <f>IFERROR(VLOOKUP(Table1[[#This Row],[SEG KEY]],'03Nov24_TY   '!A414:M1199,13,FALSE),0)</f>
        <v>0</v>
      </c>
      <c r="AI352" s="29">
        <f>IFERROR(VLOOKUP(Table1[[#This Row],[SEG KEY LY]],'03Nov24_LY    '!$A$1:$M$784,13,FALSE),0)</f>
        <v>0</v>
      </c>
      <c r="AJ352" s="47">
        <f>VLOOKUP(Table1[[#This Row],[SEG KEY]],'29Dec24_TY  '!$A$1:$M$786,7,FALSE)</f>
        <v>24</v>
      </c>
      <c r="AK352" s="47">
        <f>VLOOKUP(Table1[[#This Row],[SEG KEY LY]],'29Dec24_LY'!$A$1:$M$784,7,FALSE)</f>
        <v>28</v>
      </c>
      <c r="AL352" s="29">
        <f>VLOOKUP(Table1[[#This Row],[SEG KEY]],'22Dec24_TY '!$A$1:$M$786,7,FALSE)</f>
        <v>18</v>
      </c>
      <c r="AM352" s="29">
        <f>VLOOKUP(Table1[[#This Row],[SEG KEY LY]],'22Dec24_LY '!$A$1:$M$486,7,FALSE)</f>
        <v>23</v>
      </c>
      <c r="AN352" s="29">
        <f>VLOOKUP(Table1[[#This Row],[SEG KEY]],'15Dec24_TY'!$A$1:$M$786,7,FALSE)</f>
        <v>15</v>
      </c>
      <c r="AO352" s="29">
        <f>VLOOKUP(Table1[[#This Row],[SEG KEY LY]],'15Dec24_LY'!$A$1:$M$784,7,FALSE)</f>
        <v>19</v>
      </c>
      <c r="AP352" s="29">
        <f>VLOOKUP(Table1[[#This Row],[SEG KEY]],'08Dec24_TY'!$A$1:$M$786,7,FALSE)</f>
        <v>11</v>
      </c>
      <c r="AQ352" s="29">
        <f>VLOOKUP(Table1[[#This Row],[SEG KEY LY]],'08Dec24_LY'!$A$1:$M$784,7,FALSE)</f>
        <v>16</v>
      </c>
      <c r="AR352" s="29">
        <f>VLOOKUP(Table1[[#This Row],[SEG KEY]],'01Dec24_TY'!$A$1:$M$786,7,FALSE)</f>
        <v>9</v>
      </c>
      <c r="AS352" s="29">
        <f>VLOOKUP(Table1[[#This Row],[SEG KEY LY]],'01Dec24_LY'!$A$1:$M$784,7,FALSE)</f>
        <v>12</v>
      </c>
      <c r="AT352" s="29">
        <f>VLOOKUP(Table1[[#This Row],[SEG KEY]],'24Nov24_TY'!$A$1:$M$786,7,FALSE)</f>
        <v>4</v>
      </c>
      <c r="AU352" s="29">
        <f>VLOOKUP(Table1[[#This Row],[SEG KEY LY]],'24Nov24_LY'!$A$1:$M$784,7,FALSE)</f>
        <v>10</v>
      </c>
      <c r="AV352" s="29">
        <f>VLOOKUP(Table1[[#This Row],[SEG KEY]],'17Nov24_TY'!$A$1:$M$786,7,FALSE)</f>
        <v>3</v>
      </c>
      <c r="AW352" s="29">
        <f>VLOOKUP(Table1[[#This Row],[SEG KEY LY]],'17Nov24_LY'!$A$1:$M$784,7,FALSE)</f>
        <v>6</v>
      </c>
      <c r="AX352" s="29" t="e">
        <f>VLOOKUP(Table1[[#This Row],[SEG KEY]],'10Nov24_TY   '!$A$1:$K$786,7,FALSE)</f>
        <v>#N/A</v>
      </c>
      <c r="AY352" s="29" t="e">
        <f>VLOOKUP(Table1[[#This Row],[SEG KEY LY]],'10Nov24_LY   '!$A$1:$J$784,7,FALSE)</f>
        <v>#N/A</v>
      </c>
      <c r="AZ352" s="29">
        <f>IFERROR(VLOOKUP(Table1[[#This Row],[SEG KEY]],'03Nov24_TY   '!$A$1:$J$786,7,FALSE),0)</f>
        <v>0</v>
      </c>
      <c r="BA352" s="29">
        <f>IFERROR(VLOOKUP(Table1[[#This Row],[SEG KEY LY]],'03Nov24_LY    '!$A$1:$J$784,7,FALSE),0)</f>
        <v>0</v>
      </c>
    </row>
    <row r="353" spans="1:53" x14ac:dyDescent="0.25">
      <c r="A353" s="53" t="str">
        <f>Table1[[#This Row],[FROM_CITY]]&amp;Table1[[#This Row],[TO_CITY]]&amp;Table1[[#This Row],[Month]]</f>
        <v>CMBDOHMay-2025</v>
      </c>
      <c r="B353" s="56" t="str">
        <f>Table1[[#This Row],[FROM_CITY]]&amp;Table1[[#This Row],[TO_CITY]]&amp;Table1[[#This Row],[MonthM_LY]]</f>
        <v>CMBDOHMay-2024</v>
      </c>
      <c r="C353" s="44" t="s">
        <v>206</v>
      </c>
      <c r="D353" s="2">
        <v>2025</v>
      </c>
      <c r="E353" s="2" t="s">
        <v>205</v>
      </c>
      <c r="F353" t="s">
        <v>10</v>
      </c>
      <c r="G353" s="2" t="s">
        <v>25</v>
      </c>
      <c r="H353" t="s">
        <v>11</v>
      </c>
      <c r="I353">
        <v>57</v>
      </c>
      <c r="J353">
        <v>13080.039999999999</v>
      </c>
      <c r="K353" s="29">
        <f>VLOOKUP(Table1[[#This Row],[SEG KEY]],'29Dec24_TY  '!$A$1:$M$786,11,FALSE)</f>
        <v>207081</v>
      </c>
      <c r="L353" s="29">
        <f>VLOOKUP(Table1[[#This Row],[SEG KEY LY]],'29Dec24_LY'!$A$1:$M$784,11,FALSE)</f>
        <v>185283</v>
      </c>
      <c r="M353" s="55">
        <f>VLOOKUP(Table1[[#This Row],[SEG KEY]],'29Dec24_TY  '!$A$1:$M$786,12,FALSE)</f>
        <v>6.3163882731877855E-2</v>
      </c>
      <c r="N353" s="55">
        <f>VLOOKUP(Table1[[#This Row],[SEG KEY LY]],'29Dec24_LY'!$A$1:$M$784,12,FALSE)</f>
        <v>6.4687046302143197E-2</v>
      </c>
      <c r="O353" s="29">
        <f>IFERROR(VLOOKUP(Table1[[#This Row],[SEG KEY LY]],'LY AVG FARE ACT'!$A$1:$G$5000,5,FALSE),0)</f>
        <v>4008</v>
      </c>
      <c r="P353" s="29">
        <f>IFERROR(VLOOKUP(Table1[[#This Row],[SEG KEY LY]],'LY AVG FARE ACT'!$A$1:$F$5000,6,FALSE),0)</f>
        <v>839017.81942797895</v>
      </c>
      <c r="Q353" s="29">
        <f>IFERROR(VLOOKUP(Table1[[#This Row],[SEG KEY LY]],'LY AVG FARE ACT'!$A$1:$G$5000,7,FALSE),0)</f>
        <v>209.3357832904139</v>
      </c>
      <c r="R353" s="47">
        <f>VLOOKUP(Table1[[#This Row],[SEG KEY]],'29Dec24_TY  '!$A$1:$M$786,13,FALSE)</f>
        <v>229.47438596491227</v>
      </c>
      <c r="S353" s="47">
        <f>VLOOKUP(Table1[[#This Row],[SEG KEY LY]],'29Dec24_LY'!$A$1:$M$784,13,FALSE)</f>
        <v>235.00803921568624</v>
      </c>
      <c r="T353" s="29">
        <f>VLOOKUP(Table1[[#This Row],[SEG KEY]],'22Dec24_TY '!$A$1:$M$786,13,FALSE)</f>
        <v>235.94166666666669</v>
      </c>
      <c r="U353" s="29">
        <f>VLOOKUP(Table1[[#This Row],[SEG KEY LY]],'22Dec24_LY '!$A$2:$M$784,13,FALSE)</f>
        <v>233.98265306122448</v>
      </c>
      <c r="V353" s="29">
        <f>VLOOKUP(Table1[[#This Row],[SEG KEY]],'15Dec24_TY'!$A$1:$M$786,13,FALSE)</f>
        <v>239.3979545454545</v>
      </c>
      <c r="W353" s="29">
        <f>VLOOKUP(Table1[[#This Row],[SEG KEY LY]],'15Dec24_LY'!$A$1:$M$784,13,FALSE)</f>
        <v>234.14212765957447</v>
      </c>
      <c r="X353" s="29">
        <f>VLOOKUP(Table1[[#This Row],[SEG KEY]],'08Dec24_TY'!$A$1:$M$786,13,FALSE)</f>
        <v>254.36054054054048</v>
      </c>
      <c r="Y353" s="29">
        <f>VLOOKUP(Table1[[#This Row],[SEG KEY LY]],'08Dec24_LY'!$A$1:$M$784,13,FALSE)</f>
        <v>234.5141304347826</v>
      </c>
      <c r="Z353" s="29">
        <f>VLOOKUP(Table1[[#This Row],[SEG KEY]],'01Dec24_TY'!$A$1:$M$786,13,FALSE)</f>
        <v>259.43205882352942</v>
      </c>
      <c r="AA353" s="29">
        <f>VLOOKUP(Table1[[#This Row],[SEG KEY LY]],'01Dec24_LY'!$A$1:$M$784,13,FALSE)</f>
        <v>265.06727272727272</v>
      </c>
      <c r="AB353" s="29">
        <f>VLOOKUP(Table1[[#This Row],[SEG KEY]],'24Nov24_TY'!$A$1:$M$786,13,FALSE)</f>
        <v>243.68269230769238</v>
      </c>
      <c r="AC353" s="29">
        <f>VLOOKUP(Table1[[#This Row],[SEG KEY LY]],'24Nov24_LY'!$A$1:$M$784,13,FALSE)</f>
        <v>352.84062499999993</v>
      </c>
      <c r="AD353" s="29">
        <f>VLOOKUP(Table1[[#This Row],[SEG KEY]],'17Nov24_TY'!$A$1:$M$786,13,FALSE)</f>
        <v>206.58263157894737</v>
      </c>
      <c r="AE353" s="29">
        <f>VLOOKUP(Table1[[#This Row],[SEG KEY LY]],'17Nov24_LY'!$A$1:$M$784,13,FALSE)</f>
        <v>384.68666666666667</v>
      </c>
      <c r="AF353" s="29" t="e">
        <f>VLOOKUP(Table1[[#This Row],[SEG KEY]],'10Nov24_TY   '!$A$1:$M$786,13,FALSE)</f>
        <v>#N/A</v>
      </c>
      <c r="AG353" s="29" t="e">
        <f>VLOOKUP(Table1[[#This Row],[SEG KEY LY]],'10Nov24_LY   '!$A$1:$M$784,13,FALSE)</f>
        <v>#N/A</v>
      </c>
      <c r="AH353" s="29">
        <f>IFERROR(VLOOKUP(Table1[[#This Row],[SEG KEY]],'03Nov24_TY   '!A415:M1200,13,FALSE),0)</f>
        <v>0</v>
      </c>
      <c r="AI353" s="29">
        <f>IFERROR(VLOOKUP(Table1[[#This Row],[SEG KEY LY]],'03Nov24_LY    '!$A$1:$M$784,13,FALSE),0)</f>
        <v>0</v>
      </c>
      <c r="AJ353" s="47">
        <f>VLOOKUP(Table1[[#This Row],[SEG KEY]],'29Dec24_TY  '!$A$1:$M$786,7,FALSE)</f>
        <v>57</v>
      </c>
      <c r="AK353" s="47">
        <f>VLOOKUP(Table1[[#This Row],[SEG KEY LY]],'29Dec24_LY'!$A$1:$M$784,7,FALSE)</f>
        <v>51</v>
      </c>
      <c r="AL353" s="29">
        <f>VLOOKUP(Table1[[#This Row],[SEG KEY]],'22Dec24_TY '!$A$1:$M$786,7,FALSE)</f>
        <v>48</v>
      </c>
      <c r="AM353" s="29">
        <f>VLOOKUP(Table1[[#This Row],[SEG KEY LY]],'22Dec24_LY '!$A$1:$M$486,7,FALSE)</f>
        <v>49</v>
      </c>
      <c r="AN353" s="29">
        <f>VLOOKUP(Table1[[#This Row],[SEG KEY]],'15Dec24_TY'!$A$1:$M$786,7,FALSE)</f>
        <v>44</v>
      </c>
      <c r="AO353" s="29">
        <f>VLOOKUP(Table1[[#This Row],[SEG KEY LY]],'15Dec24_LY'!$A$1:$M$784,7,FALSE)</f>
        <v>47</v>
      </c>
      <c r="AP353" s="29">
        <f>VLOOKUP(Table1[[#This Row],[SEG KEY]],'08Dec24_TY'!$A$1:$M$786,7,FALSE)</f>
        <v>37</v>
      </c>
      <c r="AQ353" s="29">
        <f>VLOOKUP(Table1[[#This Row],[SEG KEY LY]],'08Dec24_LY'!$A$1:$M$784,7,FALSE)</f>
        <v>46</v>
      </c>
      <c r="AR353" s="29">
        <f>VLOOKUP(Table1[[#This Row],[SEG KEY]],'01Dec24_TY'!$A$1:$M$786,7,FALSE)</f>
        <v>34</v>
      </c>
      <c r="AS353" s="29">
        <f>VLOOKUP(Table1[[#This Row],[SEG KEY LY]],'01Dec24_LY'!$A$1:$M$784,7,FALSE)</f>
        <v>44</v>
      </c>
      <c r="AT353" s="29">
        <f>VLOOKUP(Table1[[#This Row],[SEG KEY]],'24Nov24_TY'!$A$1:$M$786,7,FALSE)</f>
        <v>26</v>
      </c>
      <c r="AU353" s="29">
        <f>VLOOKUP(Table1[[#This Row],[SEG KEY LY]],'24Nov24_LY'!$A$1:$M$784,7,FALSE)</f>
        <v>16</v>
      </c>
      <c r="AV353" s="29">
        <f>VLOOKUP(Table1[[#This Row],[SEG KEY]],'17Nov24_TY'!$A$1:$M$786,7,FALSE)</f>
        <v>19</v>
      </c>
      <c r="AW353" s="29">
        <f>VLOOKUP(Table1[[#This Row],[SEG KEY LY]],'17Nov24_LY'!$A$1:$M$784,7,FALSE)</f>
        <v>12</v>
      </c>
      <c r="AX353" s="29" t="e">
        <f>VLOOKUP(Table1[[#This Row],[SEG KEY]],'10Nov24_TY   '!$A$1:$K$786,7,FALSE)</f>
        <v>#N/A</v>
      </c>
      <c r="AY353" s="29" t="e">
        <f>VLOOKUP(Table1[[#This Row],[SEG KEY LY]],'10Nov24_LY   '!$A$1:$J$784,7,FALSE)</f>
        <v>#N/A</v>
      </c>
      <c r="AZ353" s="29">
        <f>IFERROR(VLOOKUP(Table1[[#This Row],[SEG KEY]],'03Nov24_TY   '!$A$1:$J$786,7,FALSE),0)</f>
        <v>0</v>
      </c>
      <c r="BA353" s="29">
        <f>IFERROR(VLOOKUP(Table1[[#This Row],[SEG KEY LY]],'03Nov24_LY    '!$A$1:$J$784,7,FALSE),0)</f>
        <v>0</v>
      </c>
    </row>
    <row r="354" spans="1:53" x14ac:dyDescent="0.25">
      <c r="A354" s="53" t="str">
        <f>Table1[[#This Row],[FROM_CITY]]&amp;Table1[[#This Row],[TO_CITY]]&amp;Table1[[#This Row],[Month]]</f>
        <v>CMBDXBMay-2025</v>
      </c>
      <c r="B354" s="56" t="str">
        <f>Table1[[#This Row],[FROM_CITY]]&amp;Table1[[#This Row],[TO_CITY]]&amp;Table1[[#This Row],[MonthM_LY]]</f>
        <v>CMBDXBMay-2024</v>
      </c>
      <c r="C354" s="44" t="s">
        <v>206</v>
      </c>
      <c r="D354" s="2">
        <v>2025</v>
      </c>
      <c r="E354" s="2" t="s">
        <v>205</v>
      </c>
      <c r="F354" t="s">
        <v>10</v>
      </c>
      <c r="G354" s="2" t="s">
        <v>26</v>
      </c>
      <c r="H354" t="s">
        <v>11</v>
      </c>
      <c r="I354">
        <v>36</v>
      </c>
      <c r="J354">
        <v>7973.2599999999984</v>
      </c>
      <c r="K354" s="29">
        <f>VLOOKUP(Table1[[#This Row],[SEG KEY]],'29Dec24_TY  '!$A$1:$M$786,11,FALSE)</f>
        <v>119124</v>
      </c>
      <c r="L354" s="29">
        <f>VLOOKUP(Table1[[#This Row],[SEG KEY LY]],'29Dec24_LY'!$A$1:$M$784,11,FALSE)</f>
        <v>62871</v>
      </c>
      <c r="M354" s="55">
        <f>VLOOKUP(Table1[[#This Row],[SEG KEY]],'29Dec24_TY  '!$A$1:$M$786,12,FALSE)</f>
        <v>6.6932440146402053E-2</v>
      </c>
      <c r="N354" s="55">
        <f>VLOOKUP(Table1[[#This Row],[SEG KEY LY]],'29Dec24_LY'!$A$1:$M$784,12,FALSE)</f>
        <v>7.8713556329627343E-2</v>
      </c>
      <c r="O354" s="29">
        <f>IFERROR(VLOOKUP(Table1[[#This Row],[SEG KEY LY]],'LY AVG FARE ACT'!$A$1:$G$5000,5,FALSE),0)</f>
        <v>6248</v>
      </c>
      <c r="P354" s="29">
        <f>IFERROR(VLOOKUP(Table1[[#This Row],[SEG KEY LY]],'LY AVG FARE ACT'!$A$1:$F$5000,6,FALSE),0)</f>
        <v>1198018.6144894322</v>
      </c>
      <c r="Q354" s="29">
        <f>IFERROR(VLOOKUP(Table1[[#This Row],[SEG KEY LY]],'LY AVG FARE ACT'!$A$1:$G$5000,7,FALSE),0)</f>
        <v>191.74433650599107</v>
      </c>
      <c r="R354" s="47">
        <f>VLOOKUP(Table1[[#This Row],[SEG KEY]],'29Dec24_TY  '!$A$1:$M$786,13,FALSE)</f>
        <v>221.4794444444444</v>
      </c>
      <c r="S354" s="47">
        <f>VLOOKUP(Table1[[#This Row],[SEG KEY LY]],'29Dec24_LY'!$A$1:$M$784,13,FALSE)</f>
        <v>260.46315789473692</v>
      </c>
      <c r="T354" s="29">
        <f>VLOOKUP(Table1[[#This Row],[SEG KEY]],'22Dec24_TY '!$A$1:$M$786,13,FALSE)</f>
        <v>235.50161290322575</v>
      </c>
      <c r="U354" s="29">
        <f>VLOOKUP(Table1[[#This Row],[SEG KEY LY]],'22Dec24_LY '!$A$2:$M$784,13,FALSE)</f>
        <v>250.02125000000004</v>
      </c>
      <c r="V354" s="29">
        <f>VLOOKUP(Table1[[#This Row],[SEG KEY]],'15Dec24_TY'!$A$1:$M$786,13,FALSE)</f>
        <v>237.09066666666661</v>
      </c>
      <c r="W354" s="29">
        <f>VLOOKUP(Table1[[#This Row],[SEG KEY LY]],'15Dec24_LY'!$A$1:$M$784,13,FALSE)</f>
        <v>250.18428571428575</v>
      </c>
      <c r="X354" s="29">
        <f>VLOOKUP(Table1[[#This Row],[SEG KEY]],'08Dec24_TY'!$A$1:$M$786,13,FALSE)</f>
        <v>231.3604</v>
      </c>
      <c r="Y354" s="29">
        <f>VLOOKUP(Table1[[#This Row],[SEG KEY LY]],'08Dec24_LY'!$A$1:$M$784,13,FALSE)</f>
        <v>248.16166666666672</v>
      </c>
      <c r="Z354" s="29">
        <f>VLOOKUP(Table1[[#This Row],[SEG KEY]],'01Dec24_TY'!$A$1:$M$786,13,FALSE)</f>
        <v>252.4015</v>
      </c>
      <c r="AA354" s="29">
        <f>VLOOKUP(Table1[[#This Row],[SEG KEY LY]],'01Dec24_LY'!$A$1:$M$784,13,FALSE)</f>
        <v>249.06190476190483</v>
      </c>
      <c r="AB354" s="29">
        <f>VLOOKUP(Table1[[#This Row],[SEG KEY]],'24Nov24_TY'!$A$1:$M$786,13,FALSE)</f>
        <v>259.57500000000005</v>
      </c>
      <c r="AC354" s="29">
        <f>VLOOKUP(Table1[[#This Row],[SEG KEY LY]],'24Nov24_LY'!$A$1:$M$784,13,FALSE)</f>
        <v>267.65357142857141</v>
      </c>
      <c r="AD354" s="29">
        <f>VLOOKUP(Table1[[#This Row],[SEG KEY]],'17Nov24_TY'!$A$1:$M$786,13,FALSE)</f>
        <v>269.08176470588239</v>
      </c>
      <c r="AE354" s="29">
        <f>VLOOKUP(Table1[[#This Row],[SEG KEY LY]],'17Nov24_LY'!$A$1:$M$784,13,FALSE)</f>
        <v>285.82636363636362</v>
      </c>
      <c r="AF354" s="29" t="e">
        <f>VLOOKUP(Table1[[#This Row],[SEG KEY]],'10Nov24_TY   '!$A$1:$M$786,13,FALSE)</f>
        <v>#N/A</v>
      </c>
      <c r="AG354" s="29" t="e">
        <f>VLOOKUP(Table1[[#This Row],[SEG KEY LY]],'10Nov24_LY   '!$A$1:$M$784,13,FALSE)</f>
        <v>#N/A</v>
      </c>
      <c r="AH354" s="29">
        <f>IFERROR(VLOOKUP(Table1[[#This Row],[SEG KEY]],'03Nov24_TY   '!A416:M1201,13,FALSE),0)</f>
        <v>0</v>
      </c>
      <c r="AI354" s="29">
        <f>IFERROR(VLOOKUP(Table1[[#This Row],[SEG KEY LY]],'03Nov24_LY    '!$A$1:$M$784,13,FALSE),0)</f>
        <v>0</v>
      </c>
      <c r="AJ354" s="47">
        <f>VLOOKUP(Table1[[#This Row],[SEG KEY]],'29Dec24_TY  '!$A$1:$M$786,7,FALSE)</f>
        <v>36</v>
      </c>
      <c r="AK354" s="47">
        <f>VLOOKUP(Table1[[#This Row],[SEG KEY LY]],'29Dec24_LY'!$A$1:$M$784,7,FALSE)</f>
        <v>19</v>
      </c>
      <c r="AL354" s="29">
        <f>VLOOKUP(Table1[[#This Row],[SEG KEY]],'22Dec24_TY '!$A$1:$M$786,7,FALSE)</f>
        <v>31</v>
      </c>
      <c r="AM354" s="29">
        <f>VLOOKUP(Table1[[#This Row],[SEG KEY LY]],'22Dec24_LY '!$A$1:$M$486,7,FALSE)</f>
        <v>16</v>
      </c>
      <c r="AN354" s="29">
        <f>VLOOKUP(Table1[[#This Row],[SEG KEY]],'15Dec24_TY'!$A$1:$M$786,7,FALSE)</f>
        <v>30</v>
      </c>
      <c r="AO354" s="29">
        <f>VLOOKUP(Table1[[#This Row],[SEG KEY LY]],'15Dec24_LY'!$A$1:$M$784,7,FALSE)</f>
        <v>14</v>
      </c>
      <c r="AP354" s="29">
        <f>VLOOKUP(Table1[[#This Row],[SEG KEY]],'08Dec24_TY'!$A$1:$M$786,7,FALSE)</f>
        <v>25</v>
      </c>
      <c r="AQ354" s="29">
        <f>VLOOKUP(Table1[[#This Row],[SEG KEY LY]],'08Dec24_LY'!$A$1:$M$784,7,FALSE)</f>
        <v>12</v>
      </c>
      <c r="AR354" s="29">
        <f>VLOOKUP(Table1[[#This Row],[SEG KEY]],'01Dec24_TY'!$A$1:$M$786,7,FALSE)</f>
        <v>20</v>
      </c>
      <c r="AS354" s="29">
        <f>VLOOKUP(Table1[[#This Row],[SEG KEY LY]],'01Dec24_LY'!$A$1:$M$784,7,FALSE)</f>
        <v>21</v>
      </c>
      <c r="AT354" s="29">
        <f>VLOOKUP(Table1[[#This Row],[SEG KEY]],'24Nov24_TY'!$A$1:$M$786,7,FALSE)</f>
        <v>18</v>
      </c>
      <c r="AU354" s="29">
        <f>VLOOKUP(Table1[[#This Row],[SEG KEY LY]],'24Nov24_LY'!$A$1:$M$784,7,FALSE)</f>
        <v>14</v>
      </c>
      <c r="AV354" s="29">
        <f>VLOOKUP(Table1[[#This Row],[SEG KEY]],'17Nov24_TY'!$A$1:$M$786,7,FALSE)</f>
        <v>17</v>
      </c>
      <c r="AW354" s="29">
        <f>VLOOKUP(Table1[[#This Row],[SEG KEY LY]],'17Nov24_LY'!$A$1:$M$784,7,FALSE)</f>
        <v>11</v>
      </c>
      <c r="AX354" s="29" t="e">
        <f>VLOOKUP(Table1[[#This Row],[SEG KEY]],'10Nov24_TY   '!$A$1:$K$786,7,FALSE)</f>
        <v>#N/A</v>
      </c>
      <c r="AY354" s="29" t="e">
        <f>VLOOKUP(Table1[[#This Row],[SEG KEY LY]],'10Nov24_LY   '!$A$1:$J$784,7,FALSE)</f>
        <v>#N/A</v>
      </c>
      <c r="AZ354" s="29">
        <f>IFERROR(VLOOKUP(Table1[[#This Row],[SEG KEY]],'03Nov24_TY   '!$A$1:$J$786,7,FALSE),0)</f>
        <v>0</v>
      </c>
      <c r="BA354" s="29">
        <f>IFERROR(VLOOKUP(Table1[[#This Row],[SEG KEY LY]],'03Nov24_LY    '!$A$1:$J$784,7,FALSE),0)</f>
        <v>0</v>
      </c>
    </row>
    <row r="355" spans="1:53" x14ac:dyDescent="0.25">
      <c r="A355" s="53" t="str">
        <f>Table1[[#This Row],[FROM_CITY]]&amp;Table1[[#This Row],[TO_CITY]]&amp;Table1[[#This Row],[Month]]</f>
        <v>CMBFRAMay-2025</v>
      </c>
      <c r="B355" s="56" t="str">
        <f>Table1[[#This Row],[FROM_CITY]]&amp;Table1[[#This Row],[TO_CITY]]&amp;Table1[[#This Row],[MonthM_LY]]</f>
        <v>CMBFRAMay-2024</v>
      </c>
      <c r="C355" s="44" t="s">
        <v>206</v>
      </c>
      <c r="D355" s="2">
        <v>2025</v>
      </c>
      <c r="E355" s="2" t="s">
        <v>205</v>
      </c>
      <c r="F355" t="s">
        <v>10</v>
      </c>
      <c r="G355" s="2" t="s">
        <v>27</v>
      </c>
      <c r="H355" t="s">
        <v>19</v>
      </c>
      <c r="I355">
        <v>98</v>
      </c>
      <c r="J355">
        <v>47606.66</v>
      </c>
      <c r="K355" s="29">
        <f>VLOOKUP(Table1[[#This Row],[SEG KEY]],'29Dec24_TY  '!$A$1:$M$786,11,FALSE)</f>
        <v>793114</v>
      </c>
      <c r="L355" s="29">
        <f>VLOOKUP(Table1[[#This Row],[SEG KEY LY]],'29Dec24_LY'!$A$1:$M$784,11,FALSE)</f>
        <v>1901855</v>
      </c>
      <c r="M355" s="55">
        <f>VLOOKUP(Table1[[#This Row],[SEG KEY]],'29Dec24_TY  '!$A$1:$M$786,12,FALSE)</f>
        <v>6.0024990102305602E-2</v>
      </c>
      <c r="N355" s="55">
        <f>VLOOKUP(Table1[[#This Row],[SEG KEY LY]],'29Dec24_LY'!$A$1:$M$784,12,FALSE)</f>
        <v>4.821651492884578E-2</v>
      </c>
      <c r="O355" s="29">
        <f>IFERROR(VLOOKUP(Table1[[#This Row],[SEG KEY LY]],'LY AVG FARE ACT'!$A$1:$G$5000,5,FALSE),0)</f>
        <v>0</v>
      </c>
      <c r="P355" s="29">
        <f>IFERROR(VLOOKUP(Table1[[#This Row],[SEG KEY LY]],'LY AVG FARE ACT'!$A$1:$F$5000,6,FALSE),0)</f>
        <v>0</v>
      </c>
      <c r="Q355" s="29">
        <f>IFERROR(VLOOKUP(Table1[[#This Row],[SEG KEY LY]],'LY AVG FARE ACT'!$A$1:$G$5000,7,FALSE),0)</f>
        <v>0</v>
      </c>
      <c r="R355" s="47">
        <f>VLOOKUP(Table1[[#This Row],[SEG KEY]],'29Dec24_TY  '!$A$1:$M$786,13,FALSE)</f>
        <v>485.78224489795923</v>
      </c>
      <c r="S355" s="47">
        <f>VLOOKUP(Table1[[#This Row],[SEG KEY LY]],'29Dec24_LY'!$A$1:$M$784,13,FALSE)</f>
        <v>390.2162553191489</v>
      </c>
      <c r="T355" s="29">
        <f>VLOOKUP(Table1[[#This Row],[SEG KEY]],'22Dec24_TY '!$A$1:$M$786,13,FALSE)</f>
        <v>483.20587628865979</v>
      </c>
      <c r="U355" s="29">
        <f>VLOOKUP(Table1[[#This Row],[SEG KEY LY]],'22Dec24_LY '!$A$2:$M$784,13,FALSE)</f>
        <v>389.44261467889896</v>
      </c>
      <c r="V355" s="29">
        <f>VLOOKUP(Table1[[#This Row],[SEG KEY]],'15Dec24_TY'!$A$1:$M$786,13,FALSE)</f>
        <v>476.13620689655181</v>
      </c>
      <c r="W355" s="29">
        <f>VLOOKUP(Table1[[#This Row],[SEG KEY LY]],'15Dec24_LY'!$A$1:$M$784,13,FALSE)</f>
        <v>391.13379807692303</v>
      </c>
      <c r="X355" s="29">
        <f>VLOOKUP(Table1[[#This Row],[SEG KEY]],'08Dec24_TY'!$A$1:$M$786,13,FALSE)</f>
        <v>475.42776315789484</v>
      </c>
      <c r="Y355" s="29">
        <f>VLOOKUP(Table1[[#This Row],[SEG KEY LY]],'08Dec24_LY'!$A$1:$M$784,13,FALSE)</f>
        <v>394.08338797814196</v>
      </c>
      <c r="Z355" s="29">
        <f>VLOOKUP(Table1[[#This Row],[SEG KEY]],'01Dec24_TY'!$A$1:$M$786,13,FALSE)</f>
        <v>479.15040540540548</v>
      </c>
      <c r="AA355" s="29">
        <f>VLOOKUP(Table1[[#This Row],[SEG KEY LY]],'01Dec24_LY'!$A$1:$M$784,13,FALSE)</f>
        <v>395.66587209302315</v>
      </c>
      <c r="AB355" s="29">
        <f>VLOOKUP(Table1[[#This Row],[SEG KEY]],'24Nov24_TY'!$A$1:$M$786,13,FALSE)</f>
        <v>457.72027777777777</v>
      </c>
      <c r="AC355" s="29">
        <f>VLOOKUP(Table1[[#This Row],[SEG KEY LY]],'24Nov24_LY'!$A$1:$M$784,13,FALSE)</f>
        <v>402.34888888888889</v>
      </c>
      <c r="AD355" s="29">
        <f>VLOOKUP(Table1[[#This Row],[SEG KEY]],'17Nov24_TY'!$A$1:$M$786,13,FALSE)</f>
        <v>460.54333333333329</v>
      </c>
      <c r="AE355" s="29">
        <f>VLOOKUP(Table1[[#This Row],[SEG KEY LY]],'17Nov24_LY'!$A$1:$M$784,13,FALSE)</f>
        <v>397.59984848484845</v>
      </c>
      <c r="AF355" s="29" t="e">
        <f>VLOOKUP(Table1[[#This Row],[SEG KEY]],'10Nov24_TY   '!$A$1:$M$786,13,FALSE)</f>
        <v>#N/A</v>
      </c>
      <c r="AG355" s="29" t="e">
        <f>VLOOKUP(Table1[[#This Row],[SEG KEY LY]],'10Nov24_LY   '!$A$1:$M$784,13,FALSE)</f>
        <v>#N/A</v>
      </c>
      <c r="AH355" s="29">
        <f>IFERROR(VLOOKUP(Table1[[#This Row],[SEG KEY]],'03Nov24_TY   '!A417:M1202,13,FALSE),0)</f>
        <v>0</v>
      </c>
      <c r="AI355" s="29">
        <f>IFERROR(VLOOKUP(Table1[[#This Row],[SEG KEY LY]],'03Nov24_LY    '!$A$1:$M$784,13,FALSE),0)</f>
        <v>0</v>
      </c>
      <c r="AJ355" s="47">
        <f>VLOOKUP(Table1[[#This Row],[SEG KEY]],'29Dec24_TY  '!$A$1:$M$786,7,FALSE)</f>
        <v>98</v>
      </c>
      <c r="AK355" s="47">
        <f>VLOOKUP(Table1[[#This Row],[SEG KEY LY]],'29Dec24_LY'!$A$1:$M$784,7,FALSE)</f>
        <v>235</v>
      </c>
      <c r="AL355" s="29">
        <f>VLOOKUP(Table1[[#This Row],[SEG KEY]],'22Dec24_TY '!$A$1:$M$786,7,FALSE)</f>
        <v>97</v>
      </c>
      <c r="AM355" s="29">
        <f>VLOOKUP(Table1[[#This Row],[SEG KEY LY]],'22Dec24_LY '!$A$1:$M$486,7,FALSE)</f>
        <v>218</v>
      </c>
      <c r="AN355" s="29">
        <f>VLOOKUP(Table1[[#This Row],[SEG KEY]],'15Dec24_TY'!$A$1:$M$786,7,FALSE)</f>
        <v>87</v>
      </c>
      <c r="AO355" s="29">
        <f>VLOOKUP(Table1[[#This Row],[SEG KEY LY]],'15Dec24_LY'!$A$1:$M$784,7,FALSE)</f>
        <v>208</v>
      </c>
      <c r="AP355" s="29">
        <f>VLOOKUP(Table1[[#This Row],[SEG KEY]],'08Dec24_TY'!$A$1:$M$786,7,FALSE)</f>
        <v>76</v>
      </c>
      <c r="AQ355" s="29">
        <f>VLOOKUP(Table1[[#This Row],[SEG KEY LY]],'08Dec24_LY'!$A$1:$M$784,7,FALSE)</f>
        <v>183</v>
      </c>
      <c r="AR355" s="29">
        <f>VLOOKUP(Table1[[#This Row],[SEG KEY]],'01Dec24_TY'!$A$1:$M$786,7,FALSE)</f>
        <v>74</v>
      </c>
      <c r="AS355" s="29">
        <f>VLOOKUP(Table1[[#This Row],[SEG KEY LY]],'01Dec24_LY'!$A$1:$M$784,7,FALSE)</f>
        <v>172</v>
      </c>
      <c r="AT355" s="29">
        <f>VLOOKUP(Table1[[#This Row],[SEG KEY]],'24Nov24_TY'!$A$1:$M$786,7,FALSE)</f>
        <v>72</v>
      </c>
      <c r="AU355" s="29">
        <f>VLOOKUP(Table1[[#This Row],[SEG KEY LY]],'24Nov24_LY'!$A$1:$M$784,7,FALSE)</f>
        <v>144</v>
      </c>
      <c r="AV355" s="29">
        <f>VLOOKUP(Table1[[#This Row],[SEG KEY]],'17Nov24_TY'!$A$1:$M$786,7,FALSE)</f>
        <v>69</v>
      </c>
      <c r="AW355" s="29">
        <f>VLOOKUP(Table1[[#This Row],[SEG KEY LY]],'17Nov24_LY'!$A$1:$M$784,7,FALSE)</f>
        <v>132</v>
      </c>
      <c r="AX355" s="29" t="e">
        <f>VLOOKUP(Table1[[#This Row],[SEG KEY]],'10Nov24_TY   '!$A$1:$K$786,7,FALSE)</f>
        <v>#N/A</v>
      </c>
      <c r="AY355" s="29" t="e">
        <f>VLOOKUP(Table1[[#This Row],[SEG KEY LY]],'10Nov24_LY   '!$A$1:$J$784,7,FALSE)</f>
        <v>#N/A</v>
      </c>
      <c r="AZ355" s="29">
        <f>IFERROR(VLOOKUP(Table1[[#This Row],[SEG KEY]],'03Nov24_TY   '!$A$1:$J$786,7,FALSE),0)</f>
        <v>0</v>
      </c>
      <c r="BA355" s="29">
        <f>IFERROR(VLOOKUP(Table1[[#This Row],[SEG KEY LY]],'03Nov24_LY    '!$A$1:$J$784,7,FALSE),0)</f>
        <v>0</v>
      </c>
    </row>
    <row r="356" spans="1:53" x14ac:dyDescent="0.25">
      <c r="A356" s="53" t="str">
        <f>Table1[[#This Row],[FROM_CITY]]&amp;Table1[[#This Row],[TO_CITY]]&amp;Table1[[#This Row],[Month]]</f>
        <v>CMBGANMay-2025</v>
      </c>
      <c r="B356" s="56" t="str">
        <f>Table1[[#This Row],[FROM_CITY]]&amp;Table1[[#This Row],[TO_CITY]]&amp;Table1[[#This Row],[MonthM_LY]]</f>
        <v>CMBGANMay-2024</v>
      </c>
      <c r="C356" s="44" t="s">
        <v>206</v>
      </c>
      <c r="D356" s="2">
        <v>2025</v>
      </c>
      <c r="E356" s="2" t="s">
        <v>205</v>
      </c>
      <c r="F356" t="s">
        <v>10</v>
      </c>
      <c r="G356" s="2" t="s">
        <v>28</v>
      </c>
      <c r="H356" t="s">
        <v>15</v>
      </c>
      <c r="I356">
        <v>7</v>
      </c>
      <c r="J356">
        <v>709.06</v>
      </c>
      <c r="K356" s="29">
        <f>VLOOKUP(Table1[[#This Row],[SEG KEY]],'29Dec24_TY  '!$A$1:$M$786,11,FALSE)</f>
        <v>8029</v>
      </c>
      <c r="L356" s="29" t="e">
        <f>VLOOKUP(Table1[[#This Row],[SEG KEY LY]],'29Dec24_LY'!$A$1:$M$784,11,FALSE)</f>
        <v>#N/A</v>
      </c>
      <c r="M356" s="55">
        <f>VLOOKUP(Table1[[#This Row],[SEG KEY]],'29Dec24_TY  '!$A$1:$M$786,12,FALSE)</f>
        <v>8.8312367667206376E-2</v>
      </c>
      <c r="N356" s="55" t="e">
        <f>VLOOKUP(Table1[[#This Row],[SEG KEY LY]],'29Dec24_LY'!$A$1:$M$784,12,FALSE)</f>
        <v>#N/A</v>
      </c>
      <c r="O356" s="29">
        <f>IFERROR(VLOOKUP(Table1[[#This Row],[SEG KEY LY]],'LY AVG FARE ACT'!$A$1:$G$5000,5,FALSE),0)</f>
        <v>942</v>
      </c>
      <c r="P356" s="29">
        <f>IFERROR(VLOOKUP(Table1[[#This Row],[SEG KEY LY]],'LY AVG FARE ACT'!$A$1:$F$5000,6,FALSE),0)</f>
        <v>132971.43319433523</v>
      </c>
      <c r="Q356" s="29">
        <f>IFERROR(VLOOKUP(Table1[[#This Row],[SEG KEY LY]],'LY AVG FARE ACT'!$A$1:$G$5000,7,FALSE),0)</f>
        <v>141.15863396426246</v>
      </c>
      <c r="R356" s="47">
        <f>VLOOKUP(Table1[[#This Row],[SEG KEY]],'29Dec24_TY  '!$A$1:$M$786,13,FALSE)</f>
        <v>101.29428571428571</v>
      </c>
      <c r="S356" s="47" t="e">
        <f>VLOOKUP(Table1[[#This Row],[SEG KEY LY]],'29Dec24_LY'!$A$1:$M$784,13,FALSE)</f>
        <v>#N/A</v>
      </c>
      <c r="T356" s="29">
        <f>VLOOKUP(Table1[[#This Row],[SEG KEY]],'22Dec24_TY '!$A$1:$M$786,13,FALSE)</f>
        <v>127.48666666666666</v>
      </c>
      <c r="U356" s="29" t="e">
        <f>VLOOKUP(Table1[[#This Row],[SEG KEY LY]],'22Dec24_LY '!$A$2:$M$784,13,FALSE)</f>
        <v>#N/A</v>
      </c>
      <c r="V356" s="29">
        <f>VLOOKUP(Table1[[#This Row],[SEG KEY]],'15Dec24_TY'!$A$1:$M$786,13,FALSE)</f>
        <v>127.48666666666666</v>
      </c>
      <c r="W356" s="29" t="e">
        <f>VLOOKUP(Table1[[#This Row],[SEG KEY LY]],'15Dec24_LY'!$A$1:$M$784,13,FALSE)</f>
        <v>#N/A</v>
      </c>
      <c r="X356" s="29">
        <f>VLOOKUP(Table1[[#This Row],[SEG KEY]],'08Dec24_TY'!$A$1:$M$786,13,FALSE)</f>
        <v>127.48666666666666</v>
      </c>
      <c r="Y356" s="29" t="e">
        <f>VLOOKUP(Table1[[#This Row],[SEG KEY LY]],'08Dec24_LY'!$A$1:$M$784,13,FALSE)</f>
        <v>#N/A</v>
      </c>
      <c r="Z356" s="29">
        <f>VLOOKUP(Table1[[#This Row],[SEG KEY]],'01Dec24_TY'!$A$1:$M$786,13,FALSE)</f>
        <v>127.48666666666666</v>
      </c>
      <c r="AA356" s="29" t="e">
        <f>VLOOKUP(Table1[[#This Row],[SEG KEY LY]],'01Dec24_LY'!$A$1:$M$784,13,FALSE)</f>
        <v>#N/A</v>
      </c>
      <c r="AB356" s="29">
        <f>VLOOKUP(Table1[[#This Row],[SEG KEY]],'24Nov24_TY'!$A$1:$M$786,13,FALSE)</f>
        <v>127.48666666666666</v>
      </c>
      <c r="AC356" s="29" t="e">
        <f>VLOOKUP(Table1[[#This Row],[SEG KEY LY]],'24Nov24_LY'!$A$1:$M$784,13,FALSE)</f>
        <v>#N/A</v>
      </c>
      <c r="AD356" s="29">
        <f>VLOOKUP(Table1[[#This Row],[SEG KEY]],'17Nov24_TY'!$A$1:$M$786,13,FALSE)</f>
        <v>162.10999999999999</v>
      </c>
      <c r="AE356" s="29" t="e">
        <f>VLOOKUP(Table1[[#This Row],[SEG KEY LY]],'17Nov24_LY'!$A$1:$M$784,13,FALSE)</f>
        <v>#N/A</v>
      </c>
      <c r="AF356" s="29" t="e">
        <f>VLOOKUP(Table1[[#This Row],[SEG KEY]],'10Nov24_TY   '!$A$1:$M$786,13,FALSE)</f>
        <v>#N/A</v>
      </c>
      <c r="AG356" s="29" t="e">
        <f>VLOOKUP(Table1[[#This Row],[SEG KEY LY]],'10Nov24_LY   '!$A$1:$M$784,13,FALSE)</f>
        <v>#N/A</v>
      </c>
      <c r="AH356" s="29">
        <f>IFERROR(VLOOKUP(Table1[[#This Row],[SEG KEY]],'03Nov24_TY   '!A418:M1203,13,FALSE),0)</f>
        <v>0</v>
      </c>
      <c r="AI356" s="29">
        <f>IFERROR(VLOOKUP(Table1[[#This Row],[SEG KEY LY]],'03Nov24_LY    '!$A$1:$M$784,13,FALSE),0)</f>
        <v>0</v>
      </c>
      <c r="AJ356" s="47">
        <f>VLOOKUP(Table1[[#This Row],[SEG KEY]],'29Dec24_TY  '!$A$1:$M$786,7,FALSE)</f>
        <v>7</v>
      </c>
      <c r="AK356" s="47" t="e">
        <f>VLOOKUP(Table1[[#This Row],[SEG KEY LY]],'29Dec24_LY'!$A$1:$M$784,7,FALSE)</f>
        <v>#N/A</v>
      </c>
      <c r="AL356" s="29">
        <f>VLOOKUP(Table1[[#This Row],[SEG KEY]],'22Dec24_TY '!$A$1:$M$786,7,FALSE)</f>
        <v>3</v>
      </c>
      <c r="AM356" s="29" t="e">
        <f>VLOOKUP(Table1[[#This Row],[SEG KEY LY]],'22Dec24_LY '!$A$1:$M$486,7,FALSE)</f>
        <v>#N/A</v>
      </c>
      <c r="AN356" s="29">
        <f>VLOOKUP(Table1[[#This Row],[SEG KEY]],'15Dec24_TY'!$A$1:$M$786,7,FALSE)</f>
        <v>3</v>
      </c>
      <c r="AO356" s="29" t="e">
        <f>VLOOKUP(Table1[[#This Row],[SEG KEY LY]],'15Dec24_LY'!$A$1:$M$784,7,FALSE)</f>
        <v>#N/A</v>
      </c>
      <c r="AP356" s="29">
        <f>VLOOKUP(Table1[[#This Row],[SEG KEY]],'08Dec24_TY'!$A$1:$M$786,7,FALSE)</f>
        <v>3</v>
      </c>
      <c r="AQ356" s="29" t="e">
        <f>VLOOKUP(Table1[[#This Row],[SEG KEY LY]],'08Dec24_LY'!$A$1:$M$784,7,FALSE)</f>
        <v>#N/A</v>
      </c>
      <c r="AR356" s="29">
        <f>VLOOKUP(Table1[[#This Row],[SEG KEY]],'01Dec24_TY'!$A$1:$M$786,7,FALSE)</f>
        <v>3</v>
      </c>
      <c r="AS356" s="29" t="e">
        <f>VLOOKUP(Table1[[#This Row],[SEG KEY LY]],'01Dec24_LY'!$A$1:$M$784,7,FALSE)</f>
        <v>#N/A</v>
      </c>
      <c r="AT356" s="29">
        <f>VLOOKUP(Table1[[#This Row],[SEG KEY]],'24Nov24_TY'!$A$1:$M$786,7,FALSE)</f>
        <v>3</v>
      </c>
      <c r="AU356" s="29" t="e">
        <f>VLOOKUP(Table1[[#This Row],[SEG KEY LY]],'24Nov24_LY'!$A$1:$M$784,7,FALSE)</f>
        <v>#N/A</v>
      </c>
      <c r="AV356" s="29">
        <f>VLOOKUP(Table1[[#This Row],[SEG KEY]],'17Nov24_TY'!$A$1:$M$786,7,FALSE)</f>
        <v>2</v>
      </c>
      <c r="AW356" s="29" t="e">
        <f>VLOOKUP(Table1[[#This Row],[SEG KEY LY]],'17Nov24_LY'!$A$1:$M$784,7,FALSE)</f>
        <v>#N/A</v>
      </c>
      <c r="AX356" s="29" t="e">
        <f>VLOOKUP(Table1[[#This Row],[SEG KEY]],'10Nov24_TY   '!$A$1:$K$786,7,FALSE)</f>
        <v>#N/A</v>
      </c>
      <c r="AY356" s="29" t="e">
        <f>VLOOKUP(Table1[[#This Row],[SEG KEY LY]],'10Nov24_LY   '!$A$1:$J$784,7,FALSE)</f>
        <v>#N/A</v>
      </c>
      <c r="AZ356" s="29">
        <f>IFERROR(VLOOKUP(Table1[[#This Row],[SEG KEY]],'03Nov24_TY   '!$A$1:$J$786,7,FALSE),0)</f>
        <v>0</v>
      </c>
      <c r="BA356" s="29">
        <f>IFERROR(VLOOKUP(Table1[[#This Row],[SEG KEY LY]],'03Nov24_LY    '!$A$1:$J$784,7,FALSE),0)</f>
        <v>0</v>
      </c>
    </row>
    <row r="357" spans="1:53" x14ac:dyDescent="0.25">
      <c r="A357" s="53" t="str">
        <f>Table1[[#This Row],[FROM_CITY]]&amp;Table1[[#This Row],[TO_CITY]]&amp;Table1[[#This Row],[Month]]</f>
        <v>CMBHYDMay-2025</v>
      </c>
      <c r="B357" s="56" t="str">
        <f>Table1[[#This Row],[FROM_CITY]]&amp;Table1[[#This Row],[TO_CITY]]&amp;Table1[[#This Row],[MonthM_LY]]</f>
        <v>CMBHYDMay-2024</v>
      </c>
      <c r="C357" s="44" t="s">
        <v>206</v>
      </c>
      <c r="D357" s="2">
        <v>2025</v>
      </c>
      <c r="E357" s="2" t="s">
        <v>205</v>
      </c>
      <c r="F357" t="s">
        <v>10</v>
      </c>
      <c r="G357" s="2" t="s">
        <v>29</v>
      </c>
      <c r="H357" t="s">
        <v>15</v>
      </c>
      <c r="I357">
        <v>17</v>
      </c>
      <c r="J357">
        <v>888.1</v>
      </c>
      <c r="K357" s="29">
        <f>VLOOKUP(Table1[[#This Row],[SEG KEY]],'29Dec24_TY  '!$A$1:$M$786,11,FALSE)</f>
        <v>19924</v>
      </c>
      <c r="L357" s="29">
        <f>VLOOKUP(Table1[[#This Row],[SEG KEY LY]],'29Dec24_LY'!$A$1:$M$784,11,FALSE)</f>
        <v>16408</v>
      </c>
      <c r="M357" s="55">
        <f>VLOOKUP(Table1[[#This Row],[SEG KEY]],'29Dec24_TY  '!$A$1:$M$786,12,FALSE)</f>
        <v>4.4574382654085525E-2</v>
      </c>
      <c r="N357" s="55">
        <f>VLOOKUP(Table1[[#This Row],[SEG KEY LY]],'29Dec24_LY'!$A$1:$M$784,12,FALSE)</f>
        <v>8.7320819112627984E-2</v>
      </c>
      <c r="O357" s="29">
        <f>IFERROR(VLOOKUP(Table1[[#This Row],[SEG KEY LY]],'LY AVG FARE ACT'!$A$1:$G$5000,5,FALSE),0)</f>
        <v>1355</v>
      </c>
      <c r="P357" s="29">
        <f>IFERROR(VLOOKUP(Table1[[#This Row],[SEG KEY LY]],'LY AVG FARE ACT'!$A$1:$F$5000,6,FALSE),0)</f>
        <v>142621.82688163116</v>
      </c>
      <c r="Q357" s="29">
        <f>IFERROR(VLOOKUP(Table1[[#This Row],[SEG KEY LY]],'LY AVG FARE ACT'!$A$1:$G$5000,7,FALSE),0)</f>
        <v>105.25596079825178</v>
      </c>
      <c r="R357" s="47">
        <f>VLOOKUP(Table1[[#This Row],[SEG KEY]],'29Dec24_TY  '!$A$1:$M$786,13,FALSE)</f>
        <v>52.241176470588236</v>
      </c>
      <c r="S357" s="47">
        <f>VLOOKUP(Table1[[#This Row],[SEG KEY LY]],'29Dec24_LY'!$A$1:$M$784,13,FALSE)</f>
        <v>102.34</v>
      </c>
      <c r="T357" s="29">
        <f>VLOOKUP(Table1[[#This Row],[SEG KEY]],'22Dec24_TY '!$A$1:$M$786,13,FALSE)</f>
        <v>52.241176470588236</v>
      </c>
      <c r="U357" s="29">
        <f>VLOOKUP(Table1[[#This Row],[SEG KEY LY]],'22Dec24_LY '!$A$2:$M$784,13,FALSE)</f>
        <v>82.533888888888896</v>
      </c>
      <c r="V357" s="29">
        <f>VLOOKUP(Table1[[#This Row],[SEG KEY]],'15Dec24_TY'!$A$1:$M$786,13,FALSE)</f>
        <v>49.573571428571427</v>
      </c>
      <c r="W357" s="29">
        <f>VLOOKUP(Table1[[#This Row],[SEG KEY LY]],'15Dec24_LY'!$A$1:$M$784,13,FALSE)</f>
        <v>99.86454545454545</v>
      </c>
      <c r="X357" s="29">
        <f>VLOOKUP(Table1[[#This Row],[SEG KEY]],'08Dec24_TY'!$A$1:$M$786,13,FALSE)</f>
        <v>56.547777777777782</v>
      </c>
      <c r="Y357" s="29">
        <f>VLOOKUP(Table1[[#This Row],[SEG KEY LY]],'08Dec24_LY'!$A$1:$M$784,13,FALSE)</f>
        <v>99.86454545454545</v>
      </c>
      <c r="Z357" s="29">
        <f>VLOOKUP(Table1[[#This Row],[SEG KEY]],'01Dec24_TY'!$A$1:$M$786,13,FALSE)</f>
        <v>56.547777777777782</v>
      </c>
      <c r="AA357" s="29">
        <f>VLOOKUP(Table1[[#This Row],[SEG KEY LY]],'01Dec24_LY'!$A$1:$M$784,13,FALSE)</f>
        <v>99.86454545454545</v>
      </c>
      <c r="AB357" s="29">
        <f>VLOOKUP(Table1[[#This Row],[SEG KEY]],'24Nov24_TY'!$A$1:$M$786,13,FALSE)</f>
        <v>56.547777777777782</v>
      </c>
      <c r="AC357" s="29">
        <f>VLOOKUP(Table1[[#This Row],[SEG KEY LY]],'24Nov24_LY'!$A$1:$M$784,13,FALSE)</f>
        <v>99.86454545454545</v>
      </c>
      <c r="AD357" s="29">
        <f>VLOOKUP(Table1[[#This Row],[SEG KEY]],'17Nov24_TY'!$A$1:$M$786,13,FALSE)</f>
        <v>56.547777777777782</v>
      </c>
      <c r="AE357" s="29">
        <f>VLOOKUP(Table1[[#This Row],[SEG KEY LY]],'17Nov24_LY'!$A$1:$M$784,13,FALSE)</f>
        <v>99.86454545454545</v>
      </c>
      <c r="AF357" s="29" t="e">
        <f>VLOOKUP(Table1[[#This Row],[SEG KEY]],'10Nov24_TY   '!$A$1:$M$786,13,FALSE)</f>
        <v>#N/A</v>
      </c>
      <c r="AG357" s="29" t="e">
        <f>VLOOKUP(Table1[[#This Row],[SEG KEY LY]],'10Nov24_LY   '!$A$1:$M$784,13,FALSE)</f>
        <v>#N/A</v>
      </c>
      <c r="AH357" s="29">
        <f>IFERROR(VLOOKUP(Table1[[#This Row],[SEG KEY]],'03Nov24_TY   '!A419:M1204,13,FALSE),0)</f>
        <v>0</v>
      </c>
      <c r="AI357" s="29">
        <f>IFERROR(VLOOKUP(Table1[[#This Row],[SEG KEY LY]],'03Nov24_LY    '!$A$1:$M$784,13,FALSE),0)</f>
        <v>0</v>
      </c>
      <c r="AJ357" s="47">
        <f>VLOOKUP(Table1[[#This Row],[SEG KEY]],'29Dec24_TY  '!$A$1:$M$786,7,FALSE)</f>
        <v>17</v>
      </c>
      <c r="AK357" s="47">
        <f>VLOOKUP(Table1[[#This Row],[SEG KEY LY]],'29Dec24_LY'!$A$1:$M$784,7,FALSE)</f>
        <v>14</v>
      </c>
      <c r="AL357" s="29">
        <f>VLOOKUP(Table1[[#This Row],[SEG KEY]],'22Dec24_TY '!$A$1:$M$786,7,FALSE)</f>
        <v>17</v>
      </c>
      <c r="AM357" s="29">
        <f>VLOOKUP(Table1[[#This Row],[SEG KEY LY]],'22Dec24_LY '!$A$1:$M$486,7,FALSE)</f>
        <v>18</v>
      </c>
      <c r="AN357" s="29">
        <f>VLOOKUP(Table1[[#This Row],[SEG KEY]],'15Dec24_TY'!$A$1:$M$786,7,FALSE)</f>
        <v>14</v>
      </c>
      <c r="AO357" s="29">
        <f>VLOOKUP(Table1[[#This Row],[SEG KEY LY]],'15Dec24_LY'!$A$1:$M$784,7,FALSE)</f>
        <v>11</v>
      </c>
      <c r="AP357" s="29">
        <f>VLOOKUP(Table1[[#This Row],[SEG KEY]],'08Dec24_TY'!$A$1:$M$786,7,FALSE)</f>
        <v>9</v>
      </c>
      <c r="AQ357" s="29">
        <f>VLOOKUP(Table1[[#This Row],[SEG KEY LY]],'08Dec24_LY'!$A$1:$M$784,7,FALSE)</f>
        <v>11</v>
      </c>
      <c r="AR357" s="29">
        <f>VLOOKUP(Table1[[#This Row],[SEG KEY]],'01Dec24_TY'!$A$1:$M$786,7,FALSE)</f>
        <v>9</v>
      </c>
      <c r="AS357" s="29">
        <f>VLOOKUP(Table1[[#This Row],[SEG KEY LY]],'01Dec24_LY'!$A$1:$M$784,7,FALSE)</f>
        <v>11</v>
      </c>
      <c r="AT357" s="29">
        <f>VLOOKUP(Table1[[#This Row],[SEG KEY]],'24Nov24_TY'!$A$1:$M$786,7,FALSE)</f>
        <v>9</v>
      </c>
      <c r="AU357" s="29">
        <f>VLOOKUP(Table1[[#This Row],[SEG KEY LY]],'24Nov24_LY'!$A$1:$M$784,7,FALSE)</f>
        <v>11</v>
      </c>
      <c r="AV357" s="29">
        <f>VLOOKUP(Table1[[#This Row],[SEG KEY]],'17Nov24_TY'!$A$1:$M$786,7,FALSE)</f>
        <v>9</v>
      </c>
      <c r="AW357" s="29">
        <f>VLOOKUP(Table1[[#This Row],[SEG KEY LY]],'17Nov24_LY'!$A$1:$M$784,7,FALSE)</f>
        <v>11</v>
      </c>
      <c r="AX357" s="29" t="e">
        <f>VLOOKUP(Table1[[#This Row],[SEG KEY]],'10Nov24_TY   '!$A$1:$K$786,7,FALSE)</f>
        <v>#N/A</v>
      </c>
      <c r="AY357" s="29" t="e">
        <f>VLOOKUP(Table1[[#This Row],[SEG KEY LY]],'10Nov24_LY   '!$A$1:$J$784,7,FALSE)</f>
        <v>#N/A</v>
      </c>
      <c r="AZ357" s="29">
        <f>IFERROR(VLOOKUP(Table1[[#This Row],[SEG KEY]],'03Nov24_TY   '!$A$1:$J$786,7,FALSE),0)</f>
        <v>0</v>
      </c>
      <c r="BA357" s="29">
        <f>IFERROR(VLOOKUP(Table1[[#This Row],[SEG KEY LY]],'03Nov24_LY    '!$A$1:$J$784,7,FALSE),0)</f>
        <v>0</v>
      </c>
    </row>
    <row r="358" spans="1:53" x14ac:dyDescent="0.25">
      <c r="A358" s="53" t="str">
        <f>Table1[[#This Row],[FROM_CITY]]&amp;Table1[[#This Row],[TO_CITY]]&amp;Table1[[#This Row],[Month]]</f>
        <v>CMBICNMay-2025</v>
      </c>
      <c r="B358" s="56" t="str">
        <f>Table1[[#This Row],[FROM_CITY]]&amp;Table1[[#This Row],[TO_CITY]]&amp;Table1[[#This Row],[MonthM_LY]]</f>
        <v>CMBICNMay-2024</v>
      </c>
      <c r="C358" s="44" t="s">
        <v>206</v>
      </c>
      <c r="D358" s="2">
        <v>2025</v>
      </c>
      <c r="E358" s="2" t="s">
        <v>205</v>
      </c>
      <c r="F358" t="s">
        <v>10</v>
      </c>
      <c r="G358" s="2" t="s">
        <v>30</v>
      </c>
      <c r="H358" t="s">
        <v>13</v>
      </c>
      <c r="I358">
        <v>70</v>
      </c>
      <c r="J358">
        <v>19111.059999999998</v>
      </c>
      <c r="K358" s="29">
        <f>VLOOKUP(Table1[[#This Row],[SEG KEY]],'29Dec24_TY  '!$A$1:$M$786,11,FALSE)</f>
        <v>403550</v>
      </c>
      <c r="L358" s="29">
        <f>VLOOKUP(Table1[[#This Row],[SEG KEY LY]],'29Dec24_LY'!$A$1:$M$784,11,FALSE)</f>
        <v>824395</v>
      </c>
      <c r="M358" s="55">
        <f>VLOOKUP(Table1[[#This Row],[SEG KEY]],'29Dec24_TY  '!$A$1:$M$786,12,FALSE)</f>
        <v>4.7357353487795809E-2</v>
      </c>
      <c r="N358" s="55">
        <f>VLOOKUP(Table1[[#This Row],[SEG KEY LY]],'29Dec24_LY'!$A$1:$M$784,12,FALSE)</f>
        <v>4.7008193887638813E-2</v>
      </c>
      <c r="O358" s="29">
        <f>IFERROR(VLOOKUP(Table1[[#This Row],[SEG KEY LY]],'LY AVG FARE ACT'!$A$1:$G$5000,5,FALSE),0)</f>
        <v>1770</v>
      </c>
      <c r="P358" s="29">
        <f>IFERROR(VLOOKUP(Table1[[#This Row],[SEG KEY LY]],'LY AVG FARE ACT'!$A$1:$F$5000,6,FALSE),0)</f>
        <v>933827.5262413118</v>
      </c>
      <c r="Q358" s="29">
        <f>IFERROR(VLOOKUP(Table1[[#This Row],[SEG KEY LY]],'LY AVG FARE ACT'!$A$1:$G$5000,7,FALSE),0)</f>
        <v>527.58617301769027</v>
      </c>
      <c r="R358" s="47">
        <f>VLOOKUP(Table1[[#This Row],[SEG KEY]],'29Dec24_TY  '!$A$1:$M$786,13,FALSE)</f>
        <v>273.01514285714285</v>
      </c>
      <c r="S358" s="47">
        <f>VLOOKUP(Table1[[#This Row],[SEG KEY LY]],'29Dec24_LY'!$A$1:$M$784,13,FALSE)</f>
        <v>271.00223776223777</v>
      </c>
      <c r="T358" s="29">
        <f>VLOOKUP(Table1[[#This Row],[SEG KEY]],'22Dec24_TY '!$A$1:$M$786,13,FALSE)</f>
        <v>274.65671641791039</v>
      </c>
      <c r="U358" s="29">
        <f>VLOOKUP(Table1[[#This Row],[SEG KEY LY]],'22Dec24_LY '!$A$2:$M$784,13,FALSE)</f>
        <v>270.53992805755399</v>
      </c>
      <c r="V358" s="29">
        <f>VLOOKUP(Table1[[#This Row],[SEG KEY]],'15Dec24_TY'!$A$1:$M$786,13,FALSE)</f>
        <v>275.35151515151512</v>
      </c>
      <c r="W358" s="29">
        <f>VLOOKUP(Table1[[#This Row],[SEG KEY LY]],'15Dec24_LY'!$A$1:$M$784,13,FALSE)</f>
        <v>263.55448818897651</v>
      </c>
      <c r="X358" s="29">
        <f>VLOOKUP(Table1[[#This Row],[SEG KEY]],'08Dec24_TY'!$A$1:$M$786,13,FALSE)</f>
        <v>277.61269841269831</v>
      </c>
      <c r="Y358" s="29">
        <f>VLOOKUP(Table1[[#This Row],[SEG KEY LY]],'08Dec24_LY'!$A$1:$M$784,13,FALSE)</f>
        <v>263.86160000000007</v>
      </c>
      <c r="Z358" s="29">
        <f>VLOOKUP(Table1[[#This Row],[SEG KEY]],'01Dec24_TY'!$A$1:$M$786,13,FALSE)</f>
        <v>284.03500000000003</v>
      </c>
      <c r="AA358" s="29">
        <f>VLOOKUP(Table1[[#This Row],[SEG KEY LY]],'01Dec24_LY'!$A$1:$M$784,13,FALSE)</f>
        <v>263.11146341463416</v>
      </c>
      <c r="AB358" s="29">
        <f>VLOOKUP(Table1[[#This Row],[SEG KEY]],'24Nov24_TY'!$A$1:$M$786,13,FALSE)</f>
        <v>341.15392857142854</v>
      </c>
      <c r="AC358" s="29">
        <f>VLOOKUP(Table1[[#This Row],[SEG KEY LY]],'24Nov24_LY'!$A$1:$M$784,13,FALSE)</f>
        <v>265.8741818181818</v>
      </c>
      <c r="AD358" s="29">
        <f>VLOOKUP(Table1[[#This Row],[SEG KEY]],'17Nov24_TY'!$A$1:$M$786,13,FALSE)</f>
        <v>379.73095238095237</v>
      </c>
      <c r="AE358" s="29">
        <f>VLOOKUP(Table1[[#This Row],[SEG KEY LY]],'17Nov24_LY'!$A$1:$M$784,13,FALSE)</f>
        <v>267.82676470588234</v>
      </c>
      <c r="AF358" s="29" t="e">
        <f>VLOOKUP(Table1[[#This Row],[SEG KEY]],'10Nov24_TY   '!$A$1:$M$786,13,FALSE)</f>
        <v>#N/A</v>
      </c>
      <c r="AG358" s="29" t="e">
        <f>VLOOKUP(Table1[[#This Row],[SEG KEY LY]],'10Nov24_LY   '!$A$1:$M$784,13,FALSE)</f>
        <v>#N/A</v>
      </c>
      <c r="AH358" s="29">
        <f>IFERROR(VLOOKUP(Table1[[#This Row],[SEG KEY]],'03Nov24_TY   '!A420:M1205,13,FALSE),0)</f>
        <v>0</v>
      </c>
      <c r="AI358" s="29">
        <f>IFERROR(VLOOKUP(Table1[[#This Row],[SEG KEY LY]],'03Nov24_LY    '!$A$1:$M$784,13,FALSE),0)</f>
        <v>0</v>
      </c>
      <c r="AJ358" s="47">
        <f>VLOOKUP(Table1[[#This Row],[SEG KEY]],'29Dec24_TY  '!$A$1:$M$786,7,FALSE)</f>
        <v>70</v>
      </c>
      <c r="AK358" s="47">
        <f>VLOOKUP(Table1[[#This Row],[SEG KEY LY]],'29Dec24_LY'!$A$1:$M$784,7,FALSE)</f>
        <v>143</v>
      </c>
      <c r="AL358" s="29">
        <f>VLOOKUP(Table1[[#This Row],[SEG KEY]],'22Dec24_TY '!$A$1:$M$786,7,FALSE)</f>
        <v>67</v>
      </c>
      <c r="AM358" s="29">
        <f>VLOOKUP(Table1[[#This Row],[SEG KEY LY]],'22Dec24_LY '!$A$1:$M$486,7,FALSE)</f>
        <v>139</v>
      </c>
      <c r="AN358" s="29">
        <f>VLOOKUP(Table1[[#This Row],[SEG KEY]],'15Dec24_TY'!$A$1:$M$786,7,FALSE)</f>
        <v>66</v>
      </c>
      <c r="AO358" s="29">
        <f>VLOOKUP(Table1[[#This Row],[SEG KEY LY]],'15Dec24_LY'!$A$1:$M$784,7,FALSE)</f>
        <v>127</v>
      </c>
      <c r="AP358" s="29">
        <f>VLOOKUP(Table1[[#This Row],[SEG KEY]],'08Dec24_TY'!$A$1:$M$786,7,FALSE)</f>
        <v>63</v>
      </c>
      <c r="AQ358" s="29">
        <f>VLOOKUP(Table1[[#This Row],[SEG KEY LY]],'08Dec24_LY'!$A$1:$M$784,7,FALSE)</f>
        <v>125</v>
      </c>
      <c r="AR358" s="29">
        <f>VLOOKUP(Table1[[#This Row],[SEG KEY]],'01Dec24_TY'!$A$1:$M$786,7,FALSE)</f>
        <v>56</v>
      </c>
      <c r="AS358" s="29">
        <f>VLOOKUP(Table1[[#This Row],[SEG KEY LY]],'01Dec24_LY'!$A$1:$M$784,7,FALSE)</f>
        <v>123</v>
      </c>
      <c r="AT358" s="29">
        <f>VLOOKUP(Table1[[#This Row],[SEG KEY]],'24Nov24_TY'!$A$1:$M$786,7,FALSE)</f>
        <v>28</v>
      </c>
      <c r="AU358" s="29">
        <f>VLOOKUP(Table1[[#This Row],[SEG KEY LY]],'24Nov24_LY'!$A$1:$M$784,7,FALSE)</f>
        <v>110</v>
      </c>
      <c r="AV358" s="29">
        <f>VLOOKUP(Table1[[#This Row],[SEG KEY]],'17Nov24_TY'!$A$1:$M$786,7,FALSE)</f>
        <v>21</v>
      </c>
      <c r="AW358" s="29">
        <f>VLOOKUP(Table1[[#This Row],[SEG KEY LY]],'17Nov24_LY'!$A$1:$M$784,7,FALSE)</f>
        <v>102</v>
      </c>
      <c r="AX358" s="29" t="e">
        <f>VLOOKUP(Table1[[#This Row],[SEG KEY]],'10Nov24_TY   '!$A$1:$K$786,7,FALSE)</f>
        <v>#N/A</v>
      </c>
      <c r="AY358" s="29" t="e">
        <f>VLOOKUP(Table1[[#This Row],[SEG KEY LY]],'10Nov24_LY   '!$A$1:$J$784,7,FALSE)</f>
        <v>#N/A</v>
      </c>
      <c r="AZ358" s="29">
        <f>IFERROR(VLOOKUP(Table1[[#This Row],[SEG KEY]],'03Nov24_TY   '!$A$1:$J$786,7,FALSE),0)</f>
        <v>0</v>
      </c>
      <c r="BA358" s="29">
        <f>IFERROR(VLOOKUP(Table1[[#This Row],[SEG KEY LY]],'03Nov24_LY    '!$A$1:$J$784,7,FALSE),0)</f>
        <v>0</v>
      </c>
    </row>
    <row r="359" spans="1:53" x14ac:dyDescent="0.25">
      <c r="A359" s="53" t="str">
        <f>Table1[[#This Row],[FROM_CITY]]&amp;Table1[[#This Row],[TO_CITY]]&amp;Table1[[#This Row],[Month]]</f>
        <v>CMBIXMMay-2025</v>
      </c>
      <c r="B359" s="56" t="str">
        <f>Table1[[#This Row],[FROM_CITY]]&amp;Table1[[#This Row],[TO_CITY]]&amp;Table1[[#This Row],[MonthM_LY]]</f>
        <v>CMBIXMMay-2024</v>
      </c>
      <c r="C359" s="44" t="s">
        <v>206</v>
      </c>
      <c r="D359" s="2">
        <v>2025</v>
      </c>
      <c r="E359" s="2" t="s">
        <v>205</v>
      </c>
      <c r="F359" t="s">
        <v>10</v>
      </c>
      <c r="G359" s="2" t="s">
        <v>31</v>
      </c>
      <c r="H359" t="s">
        <v>15</v>
      </c>
      <c r="I359">
        <v>51</v>
      </c>
      <c r="J359">
        <v>1417.0199999999998</v>
      </c>
      <c r="K359" s="29">
        <f>VLOOKUP(Table1[[#This Row],[SEG KEY]],'29Dec24_TY  '!$A$1:$M$786,11,FALSE)</f>
        <v>18054</v>
      </c>
      <c r="L359" s="29">
        <f>VLOOKUP(Table1[[#This Row],[SEG KEY LY]],'29Dec24_LY'!$A$1:$M$784,11,FALSE)</f>
        <v>9912</v>
      </c>
      <c r="M359" s="55">
        <f>VLOOKUP(Table1[[#This Row],[SEG KEY]],'29Dec24_TY  '!$A$1:$M$786,12,FALSE)</f>
        <v>7.848786972416083E-2</v>
      </c>
      <c r="N359" s="55">
        <f>VLOOKUP(Table1[[#This Row],[SEG KEY LY]],'29Dec24_LY'!$A$1:$M$784,12,FALSE)</f>
        <v>0.10938054882970136</v>
      </c>
      <c r="O359" s="29">
        <f>IFERROR(VLOOKUP(Table1[[#This Row],[SEG KEY LY]],'LY AVG FARE ACT'!$A$1:$G$5000,5,FALSE),0)</f>
        <v>2487</v>
      </c>
      <c r="P359" s="29">
        <f>IFERROR(VLOOKUP(Table1[[#This Row],[SEG KEY LY]],'LY AVG FARE ACT'!$A$1:$F$5000,6,FALSE),0)</f>
        <v>136011.23043832459</v>
      </c>
      <c r="Q359" s="29">
        <f>IFERROR(VLOOKUP(Table1[[#This Row],[SEG KEY LY]],'LY AVG FARE ACT'!$A$1:$G$5000,7,FALSE),0)</f>
        <v>54.688874321803212</v>
      </c>
      <c r="R359" s="47">
        <f>VLOOKUP(Table1[[#This Row],[SEG KEY]],'29Dec24_TY  '!$A$1:$M$786,13,FALSE)</f>
        <v>27.784705882352938</v>
      </c>
      <c r="S359" s="47">
        <f>VLOOKUP(Table1[[#This Row],[SEG KEY LY]],'29Dec24_LY'!$A$1:$M$784,13,FALSE)</f>
        <v>38.72071428571428</v>
      </c>
      <c r="T359" s="29">
        <f>VLOOKUP(Table1[[#This Row],[SEG KEY]],'22Dec24_TY '!$A$1:$M$786,13,FALSE)</f>
        <v>27.689722222222215</v>
      </c>
      <c r="U359" s="29">
        <f>VLOOKUP(Table1[[#This Row],[SEG KEY LY]],'22Dec24_LY '!$A$2:$M$784,13,FALSE)</f>
        <v>38.60307692307692</v>
      </c>
      <c r="V359" s="29">
        <f>VLOOKUP(Table1[[#This Row],[SEG KEY]],'15Dec24_TY'!$A$1:$M$786,13,FALSE)</f>
        <v>28.880624999999995</v>
      </c>
      <c r="W359" s="29">
        <f>VLOOKUP(Table1[[#This Row],[SEG KEY LY]],'15Dec24_LY'!$A$1:$M$784,13,FALSE)</f>
        <v>38.60307692307692</v>
      </c>
      <c r="X359" s="29">
        <f>VLOOKUP(Table1[[#This Row],[SEG KEY]],'08Dec24_TY'!$A$1:$M$786,13,FALSE)</f>
        <v>28.555333333333333</v>
      </c>
      <c r="Y359" s="29">
        <f>VLOOKUP(Table1[[#This Row],[SEG KEY LY]],'08Dec24_LY'!$A$1:$M$784,13,FALSE)</f>
        <v>39.043499999999995</v>
      </c>
      <c r="Z359" s="29">
        <f>VLOOKUP(Table1[[#This Row],[SEG KEY]],'01Dec24_TY'!$A$1:$M$786,13,FALSE)</f>
        <v>27.992413793103449</v>
      </c>
      <c r="AA359" s="29">
        <f>VLOOKUP(Table1[[#This Row],[SEG KEY LY]],'01Dec24_LY'!$A$1:$M$784,13,FALSE)</f>
        <v>39.923157894736839</v>
      </c>
      <c r="AB359" s="29">
        <f>VLOOKUP(Table1[[#This Row],[SEG KEY]],'24Nov24_TY'!$A$1:$M$786,13,FALSE)</f>
        <v>36.914285714285711</v>
      </c>
      <c r="AC359" s="29">
        <f>VLOOKUP(Table1[[#This Row],[SEG KEY LY]],'24Nov24_LY'!$A$1:$M$784,13,FALSE)</f>
        <v>41.00411764705882</v>
      </c>
      <c r="AD359" s="29">
        <f>VLOOKUP(Table1[[#This Row],[SEG KEY]],'17Nov24_TY'!$A$1:$M$786,13,FALSE)</f>
        <v>36.914285714285711</v>
      </c>
      <c r="AE359" s="29">
        <f>VLOOKUP(Table1[[#This Row],[SEG KEY LY]],'17Nov24_LY'!$A$1:$M$784,13,FALSE)</f>
        <v>38.804999999999993</v>
      </c>
      <c r="AF359" s="29" t="e">
        <f>VLOOKUP(Table1[[#This Row],[SEG KEY]],'10Nov24_TY   '!$A$1:$M$786,13,FALSE)</f>
        <v>#N/A</v>
      </c>
      <c r="AG359" s="29" t="e">
        <f>VLOOKUP(Table1[[#This Row],[SEG KEY LY]],'10Nov24_LY   '!$A$1:$M$784,13,FALSE)</f>
        <v>#N/A</v>
      </c>
      <c r="AH359" s="29">
        <f>IFERROR(VLOOKUP(Table1[[#This Row],[SEG KEY]],'03Nov24_TY   '!A421:M1206,13,FALSE),0)</f>
        <v>0</v>
      </c>
      <c r="AI359" s="29">
        <f>IFERROR(VLOOKUP(Table1[[#This Row],[SEG KEY LY]],'03Nov24_LY    '!$A$1:$M$784,13,FALSE),0)</f>
        <v>0</v>
      </c>
      <c r="AJ359" s="47">
        <f>VLOOKUP(Table1[[#This Row],[SEG KEY]],'29Dec24_TY  '!$A$1:$M$786,7,FALSE)</f>
        <v>51</v>
      </c>
      <c r="AK359" s="47">
        <f>VLOOKUP(Table1[[#This Row],[SEG KEY LY]],'29Dec24_LY'!$A$1:$M$784,7,FALSE)</f>
        <v>28</v>
      </c>
      <c r="AL359" s="29">
        <f>VLOOKUP(Table1[[#This Row],[SEG KEY]],'22Dec24_TY '!$A$1:$M$786,7,FALSE)</f>
        <v>36</v>
      </c>
      <c r="AM359" s="29">
        <f>VLOOKUP(Table1[[#This Row],[SEG KEY LY]],'22Dec24_LY '!$A$1:$M$486,7,FALSE)</f>
        <v>26</v>
      </c>
      <c r="AN359" s="29">
        <f>VLOOKUP(Table1[[#This Row],[SEG KEY]],'15Dec24_TY'!$A$1:$M$786,7,FALSE)</f>
        <v>32</v>
      </c>
      <c r="AO359" s="29">
        <f>VLOOKUP(Table1[[#This Row],[SEG KEY LY]],'15Dec24_LY'!$A$1:$M$784,7,FALSE)</f>
        <v>26</v>
      </c>
      <c r="AP359" s="29">
        <f>VLOOKUP(Table1[[#This Row],[SEG KEY]],'08Dec24_TY'!$A$1:$M$786,7,FALSE)</f>
        <v>30</v>
      </c>
      <c r="AQ359" s="29">
        <f>VLOOKUP(Table1[[#This Row],[SEG KEY LY]],'08Dec24_LY'!$A$1:$M$784,7,FALSE)</f>
        <v>20</v>
      </c>
      <c r="AR359" s="29">
        <f>VLOOKUP(Table1[[#This Row],[SEG KEY]],'01Dec24_TY'!$A$1:$M$786,7,FALSE)</f>
        <v>29</v>
      </c>
      <c r="AS359" s="29">
        <f>VLOOKUP(Table1[[#This Row],[SEG KEY LY]],'01Dec24_LY'!$A$1:$M$784,7,FALSE)</f>
        <v>19</v>
      </c>
      <c r="AT359" s="29">
        <f>VLOOKUP(Table1[[#This Row],[SEG KEY]],'24Nov24_TY'!$A$1:$M$786,7,FALSE)</f>
        <v>14</v>
      </c>
      <c r="AU359" s="29">
        <f>VLOOKUP(Table1[[#This Row],[SEG KEY LY]],'24Nov24_LY'!$A$1:$M$784,7,FALSE)</f>
        <v>17</v>
      </c>
      <c r="AV359" s="29">
        <f>VLOOKUP(Table1[[#This Row],[SEG KEY]],'17Nov24_TY'!$A$1:$M$786,7,FALSE)</f>
        <v>14</v>
      </c>
      <c r="AW359" s="29">
        <f>VLOOKUP(Table1[[#This Row],[SEG KEY LY]],'17Nov24_LY'!$A$1:$M$784,7,FALSE)</f>
        <v>16</v>
      </c>
      <c r="AX359" s="29" t="e">
        <f>VLOOKUP(Table1[[#This Row],[SEG KEY]],'10Nov24_TY   '!$A$1:$K$786,7,FALSE)</f>
        <v>#N/A</v>
      </c>
      <c r="AY359" s="29" t="e">
        <f>VLOOKUP(Table1[[#This Row],[SEG KEY LY]],'10Nov24_LY   '!$A$1:$J$784,7,FALSE)</f>
        <v>#N/A</v>
      </c>
      <c r="AZ359" s="29">
        <f>IFERROR(VLOOKUP(Table1[[#This Row],[SEG KEY]],'03Nov24_TY   '!$A$1:$J$786,7,FALSE),0)</f>
        <v>0</v>
      </c>
      <c r="BA359" s="29">
        <f>IFERROR(VLOOKUP(Table1[[#This Row],[SEG KEY LY]],'03Nov24_LY    '!$A$1:$J$784,7,FALSE),0)</f>
        <v>0</v>
      </c>
    </row>
    <row r="360" spans="1:53" x14ac:dyDescent="0.25">
      <c r="A360" s="53" t="str">
        <f>Table1[[#This Row],[FROM_CITY]]&amp;Table1[[#This Row],[TO_CITY]]&amp;Table1[[#This Row],[Month]]</f>
        <v>CMBKHIMay-2025</v>
      </c>
      <c r="B360" s="56" t="str">
        <f>Table1[[#This Row],[FROM_CITY]]&amp;Table1[[#This Row],[TO_CITY]]&amp;Table1[[#This Row],[MonthM_LY]]</f>
        <v>CMBKHIMay-2024</v>
      </c>
      <c r="C360" s="44" t="s">
        <v>206</v>
      </c>
      <c r="D360" s="2">
        <v>2025</v>
      </c>
      <c r="E360" s="2" t="s">
        <v>205</v>
      </c>
      <c r="F360" t="s">
        <v>10</v>
      </c>
      <c r="G360" s="2" t="s">
        <v>32</v>
      </c>
      <c r="H360" t="s">
        <v>15</v>
      </c>
      <c r="I360">
        <v>66</v>
      </c>
      <c r="J360">
        <v>9938.18</v>
      </c>
      <c r="K360" s="29">
        <f>VLOOKUP(Table1[[#This Row],[SEG KEY]],'29Dec24_TY  '!$A$1:$M$786,11,FALSE)</f>
        <v>159324</v>
      </c>
      <c r="L360" s="29">
        <f>VLOOKUP(Table1[[#This Row],[SEG KEY LY]],'29Dec24_LY'!$A$1:$M$784,11,FALSE)</f>
        <v>115872</v>
      </c>
      <c r="M360" s="55">
        <f>VLOOKUP(Table1[[#This Row],[SEG KEY]],'29Dec24_TY  '!$A$1:$M$786,12,FALSE)</f>
        <v>6.2377168537069122E-2</v>
      </c>
      <c r="N360" s="55">
        <f>VLOOKUP(Table1[[#This Row],[SEG KEY LY]],'29Dec24_LY'!$A$1:$M$784,12,FALSE)</f>
        <v>6.1782570422535217E-2</v>
      </c>
      <c r="O360" s="29">
        <f>IFERROR(VLOOKUP(Table1[[#This Row],[SEG KEY LY]],'LY AVG FARE ACT'!$A$1:$G$5000,5,FALSE),0)</f>
        <v>1160</v>
      </c>
      <c r="P360" s="29">
        <f>IFERROR(VLOOKUP(Table1[[#This Row],[SEG KEY LY]],'LY AVG FARE ACT'!$A$1:$F$5000,6,FALSE),0)</f>
        <v>196964.28068816272</v>
      </c>
      <c r="Q360" s="29">
        <f>IFERROR(VLOOKUP(Table1[[#This Row],[SEG KEY LY]],'LY AVG FARE ACT'!$A$1:$G$5000,7,FALSE),0)</f>
        <v>169.79679369669199</v>
      </c>
      <c r="R360" s="47">
        <f>VLOOKUP(Table1[[#This Row],[SEG KEY]],'29Dec24_TY  '!$A$1:$M$786,13,FALSE)</f>
        <v>150.57848484848486</v>
      </c>
      <c r="S360" s="47">
        <f>VLOOKUP(Table1[[#This Row],[SEG KEY LY]],'29Dec24_LY'!$A$1:$M$784,13,FALSE)</f>
        <v>149.14312500000003</v>
      </c>
      <c r="T360" s="29">
        <f>VLOOKUP(Table1[[#This Row],[SEG KEY]],'22Dec24_TY '!$A$1:$M$786,13,FALSE)</f>
        <v>149.69603174603174</v>
      </c>
      <c r="U360" s="29">
        <f>VLOOKUP(Table1[[#This Row],[SEG KEY LY]],'22Dec24_LY '!$A$2:$M$784,13,FALSE)</f>
        <v>155.74487179487181</v>
      </c>
      <c r="V360" s="29">
        <f>VLOOKUP(Table1[[#This Row],[SEG KEY]],'15Dec24_TY'!$A$1:$M$786,13,FALSE)</f>
        <v>150.50699999999998</v>
      </c>
      <c r="W360" s="29">
        <f>VLOOKUP(Table1[[#This Row],[SEG KEY LY]],'15Dec24_LY'!$A$1:$M$784,13,FALSE)</f>
        <v>154.26631578947368</v>
      </c>
      <c r="X360" s="29">
        <f>VLOOKUP(Table1[[#This Row],[SEG KEY]],'08Dec24_TY'!$A$1:$M$786,13,FALSE)</f>
        <v>146.87795454545451</v>
      </c>
      <c r="Y360" s="29">
        <f>VLOOKUP(Table1[[#This Row],[SEG KEY LY]],'08Dec24_LY'!$A$1:$M$784,13,FALSE)</f>
        <v>147.12200000000001</v>
      </c>
      <c r="Z360" s="29">
        <f>VLOOKUP(Table1[[#This Row],[SEG KEY]],'01Dec24_TY'!$A$1:$M$786,13,FALSE)</f>
        <v>139.3735135135135</v>
      </c>
      <c r="AA360" s="29">
        <f>VLOOKUP(Table1[[#This Row],[SEG KEY LY]],'01Dec24_LY'!$A$1:$M$784,13,FALSE)</f>
        <v>148.43575757575758</v>
      </c>
      <c r="AB360" s="29">
        <f>VLOOKUP(Table1[[#This Row],[SEG KEY]],'24Nov24_TY'!$A$1:$M$786,13,FALSE)</f>
        <v>145.58879999999999</v>
      </c>
      <c r="AC360" s="29">
        <f>VLOOKUP(Table1[[#This Row],[SEG KEY LY]],'24Nov24_LY'!$A$1:$M$784,13,FALSE)</f>
        <v>149.13</v>
      </c>
      <c r="AD360" s="29">
        <f>VLOOKUP(Table1[[#This Row],[SEG KEY]],'17Nov24_TY'!$A$1:$M$786,13,FALSE)</f>
        <v>148.22272727272727</v>
      </c>
      <c r="AE360" s="29">
        <f>VLOOKUP(Table1[[#This Row],[SEG KEY LY]],'17Nov24_LY'!$A$1:$M$784,13,FALSE)</f>
        <v>138.35344827586206</v>
      </c>
      <c r="AF360" s="29" t="e">
        <f>VLOOKUP(Table1[[#This Row],[SEG KEY]],'10Nov24_TY   '!$A$1:$M$786,13,FALSE)</f>
        <v>#N/A</v>
      </c>
      <c r="AG360" s="29" t="e">
        <f>VLOOKUP(Table1[[#This Row],[SEG KEY LY]],'10Nov24_LY   '!$A$1:$M$784,13,FALSE)</f>
        <v>#N/A</v>
      </c>
      <c r="AH360" s="29">
        <f>IFERROR(VLOOKUP(Table1[[#This Row],[SEG KEY]],'03Nov24_TY   '!A422:M1207,13,FALSE),0)</f>
        <v>0</v>
      </c>
      <c r="AI360" s="29">
        <f>IFERROR(VLOOKUP(Table1[[#This Row],[SEG KEY LY]],'03Nov24_LY    '!$A$1:$M$784,13,FALSE),0)</f>
        <v>0</v>
      </c>
      <c r="AJ360" s="47">
        <f>VLOOKUP(Table1[[#This Row],[SEG KEY]],'29Dec24_TY  '!$A$1:$M$786,7,FALSE)</f>
        <v>66</v>
      </c>
      <c r="AK360" s="47">
        <f>VLOOKUP(Table1[[#This Row],[SEG KEY LY]],'29Dec24_LY'!$A$1:$M$784,7,FALSE)</f>
        <v>48</v>
      </c>
      <c r="AL360" s="29">
        <f>VLOOKUP(Table1[[#This Row],[SEG KEY]],'22Dec24_TY '!$A$1:$M$786,7,FALSE)</f>
        <v>63</v>
      </c>
      <c r="AM360" s="29">
        <f>VLOOKUP(Table1[[#This Row],[SEG KEY LY]],'22Dec24_LY '!$A$1:$M$486,7,FALSE)</f>
        <v>39</v>
      </c>
      <c r="AN360" s="29">
        <f>VLOOKUP(Table1[[#This Row],[SEG KEY]],'15Dec24_TY'!$A$1:$M$786,7,FALSE)</f>
        <v>60</v>
      </c>
      <c r="AO360" s="29">
        <f>VLOOKUP(Table1[[#This Row],[SEG KEY LY]],'15Dec24_LY'!$A$1:$M$784,7,FALSE)</f>
        <v>38</v>
      </c>
      <c r="AP360" s="29">
        <f>VLOOKUP(Table1[[#This Row],[SEG KEY]],'08Dec24_TY'!$A$1:$M$786,7,FALSE)</f>
        <v>44</v>
      </c>
      <c r="AQ360" s="29">
        <f>VLOOKUP(Table1[[#This Row],[SEG KEY LY]],'08Dec24_LY'!$A$1:$M$784,7,FALSE)</f>
        <v>35</v>
      </c>
      <c r="AR360" s="29">
        <f>VLOOKUP(Table1[[#This Row],[SEG KEY]],'01Dec24_TY'!$A$1:$M$786,7,FALSE)</f>
        <v>37</v>
      </c>
      <c r="AS360" s="29">
        <f>VLOOKUP(Table1[[#This Row],[SEG KEY LY]],'01Dec24_LY'!$A$1:$M$784,7,FALSE)</f>
        <v>33</v>
      </c>
      <c r="AT360" s="29">
        <f>VLOOKUP(Table1[[#This Row],[SEG KEY]],'24Nov24_TY'!$A$1:$M$786,7,FALSE)</f>
        <v>25</v>
      </c>
      <c r="AU360" s="29">
        <f>VLOOKUP(Table1[[#This Row],[SEG KEY LY]],'24Nov24_LY'!$A$1:$M$784,7,FALSE)</f>
        <v>32</v>
      </c>
      <c r="AV360" s="29">
        <f>VLOOKUP(Table1[[#This Row],[SEG KEY]],'17Nov24_TY'!$A$1:$M$786,7,FALSE)</f>
        <v>22</v>
      </c>
      <c r="AW360" s="29">
        <f>VLOOKUP(Table1[[#This Row],[SEG KEY LY]],'17Nov24_LY'!$A$1:$M$784,7,FALSE)</f>
        <v>29</v>
      </c>
      <c r="AX360" s="29" t="e">
        <f>VLOOKUP(Table1[[#This Row],[SEG KEY]],'10Nov24_TY   '!$A$1:$K$786,7,FALSE)</f>
        <v>#N/A</v>
      </c>
      <c r="AY360" s="29" t="e">
        <f>VLOOKUP(Table1[[#This Row],[SEG KEY LY]],'10Nov24_LY   '!$A$1:$J$784,7,FALSE)</f>
        <v>#N/A</v>
      </c>
      <c r="AZ360" s="29">
        <f>IFERROR(VLOOKUP(Table1[[#This Row],[SEG KEY]],'03Nov24_TY   '!$A$1:$J$786,7,FALSE),0)</f>
        <v>0</v>
      </c>
      <c r="BA360" s="29">
        <f>IFERROR(VLOOKUP(Table1[[#This Row],[SEG KEY LY]],'03Nov24_LY    '!$A$1:$J$784,7,FALSE),0)</f>
        <v>0</v>
      </c>
    </row>
    <row r="361" spans="1:53" x14ac:dyDescent="0.25">
      <c r="A361" s="53" t="str">
        <f>Table1[[#This Row],[FROM_CITY]]&amp;Table1[[#This Row],[TO_CITY]]&amp;Table1[[#This Row],[Month]]</f>
        <v>CMBKTMMay-2025</v>
      </c>
      <c r="B361" s="56" t="str">
        <f>Table1[[#This Row],[FROM_CITY]]&amp;Table1[[#This Row],[TO_CITY]]&amp;Table1[[#This Row],[MonthM_LY]]</f>
        <v>CMBKTMMay-2024</v>
      </c>
      <c r="C361" s="44" t="s">
        <v>206</v>
      </c>
      <c r="D361" s="2">
        <v>2025</v>
      </c>
      <c r="E361" s="2" t="s">
        <v>205</v>
      </c>
      <c r="F361" t="s">
        <v>10</v>
      </c>
      <c r="G361" s="2" t="s">
        <v>52</v>
      </c>
      <c r="H361" t="s">
        <v>15</v>
      </c>
      <c r="I361">
        <v>15</v>
      </c>
      <c r="J361">
        <v>4798.5200000000004</v>
      </c>
      <c r="K361" s="29">
        <f>VLOOKUP(Table1[[#This Row],[SEG KEY]],'29Dec24_TY  '!$A$1:$M$786,11,FALSE)</f>
        <v>35295</v>
      </c>
      <c r="L361" s="29">
        <f>VLOOKUP(Table1[[#This Row],[SEG KEY LY]],'29Dec24_LY'!$A$1:$M$784,11,FALSE)</f>
        <v>51766</v>
      </c>
      <c r="M361" s="55">
        <f>VLOOKUP(Table1[[#This Row],[SEG KEY]],'29Dec24_TY  '!$A$1:$M$786,12,FALSE)</f>
        <v>0.13595466779997167</v>
      </c>
      <c r="N361" s="55">
        <f>VLOOKUP(Table1[[#This Row],[SEG KEY LY]],'29Dec24_LY'!$A$1:$M$784,12,FALSE)</f>
        <v>7.5950237607696175E-2</v>
      </c>
      <c r="O361" s="29">
        <f>IFERROR(VLOOKUP(Table1[[#This Row],[SEG KEY LY]],'LY AVG FARE ACT'!$A$1:$G$5000,5,FALSE),0)</f>
        <v>1135</v>
      </c>
      <c r="P361" s="29">
        <f>IFERROR(VLOOKUP(Table1[[#This Row],[SEG KEY LY]],'LY AVG FARE ACT'!$A$1:$F$5000,6,FALSE),0)</f>
        <v>185770.38324524116</v>
      </c>
      <c r="Q361" s="29">
        <f>IFERROR(VLOOKUP(Table1[[#This Row],[SEG KEY LY]],'LY AVG FARE ACT'!$A$1:$G$5000,7,FALSE),0)</f>
        <v>163.6743464715781</v>
      </c>
      <c r="R361" s="47">
        <f>VLOOKUP(Table1[[#This Row],[SEG KEY]],'29Dec24_TY  '!$A$1:$M$786,13,FALSE)</f>
        <v>319.90133333333335</v>
      </c>
      <c r="S361" s="47">
        <f>VLOOKUP(Table1[[#This Row],[SEG KEY LY]],'29Dec24_LY'!$A$1:$M$784,13,FALSE)</f>
        <v>178.7109090909091</v>
      </c>
      <c r="T361" s="29">
        <f>VLOOKUP(Table1[[#This Row],[SEG KEY]],'22Dec24_TY '!$A$1:$M$786,13,FALSE)</f>
        <v>286.53272727272724</v>
      </c>
      <c r="U361" s="29">
        <f>VLOOKUP(Table1[[#This Row],[SEG KEY LY]],'22Dec24_LY '!$A$2:$M$784,13,FALSE)</f>
        <v>178.7109090909091</v>
      </c>
      <c r="V361" s="29">
        <f>VLOOKUP(Table1[[#This Row],[SEG KEY]],'15Dec24_TY'!$A$1:$M$786,13,FALSE)</f>
        <v>286.53272727272724</v>
      </c>
      <c r="W361" s="29">
        <f>VLOOKUP(Table1[[#This Row],[SEG KEY LY]],'15Dec24_LY'!$A$1:$M$784,13,FALSE)</f>
        <v>184.45476190476191</v>
      </c>
      <c r="X361" s="29">
        <f>VLOOKUP(Table1[[#This Row],[SEG KEY]],'08Dec24_TY'!$A$1:$M$786,13,FALSE)</f>
        <v>287.97200000000004</v>
      </c>
      <c r="Y361" s="29">
        <f>VLOOKUP(Table1[[#This Row],[SEG KEY LY]],'08Dec24_LY'!$A$1:$M$784,13,FALSE)</f>
        <v>187.42764705882354</v>
      </c>
      <c r="Z361" s="29">
        <f>VLOOKUP(Table1[[#This Row],[SEG KEY]],'01Dec24_TY'!$A$1:$M$786,13,FALSE)</f>
        <v>290.54124999999999</v>
      </c>
      <c r="AA361" s="29">
        <f>VLOOKUP(Table1[[#This Row],[SEG KEY LY]],'01Dec24_LY'!$A$1:$M$784,13,FALSE)</f>
        <v>196.286</v>
      </c>
      <c r="AB361" s="29">
        <f>VLOOKUP(Table1[[#This Row],[SEG KEY]],'24Nov24_TY'!$A$1:$M$786,13,FALSE)</f>
        <v>294.54166666666669</v>
      </c>
      <c r="AC361" s="29">
        <f>VLOOKUP(Table1[[#This Row],[SEG KEY LY]],'24Nov24_LY'!$A$1:$M$784,13,FALSE)</f>
        <v>188.19928571428571</v>
      </c>
      <c r="AD361" s="29">
        <f>VLOOKUP(Table1[[#This Row],[SEG KEY]],'17Nov24_TY'!$A$1:$M$786,13,FALSE)</f>
        <v>294.54166666666669</v>
      </c>
      <c r="AE361" s="29">
        <f>VLOOKUP(Table1[[#This Row],[SEG KEY LY]],'17Nov24_LY'!$A$1:$M$784,13,FALSE)</f>
        <v>188.19928571428571</v>
      </c>
      <c r="AF361" s="29" t="e">
        <f>VLOOKUP(Table1[[#This Row],[SEG KEY]],'10Nov24_TY   '!$A$1:$M$786,13,FALSE)</f>
        <v>#N/A</v>
      </c>
      <c r="AG361" s="29" t="e">
        <f>VLOOKUP(Table1[[#This Row],[SEG KEY LY]],'10Nov24_LY   '!$A$1:$M$784,13,FALSE)</f>
        <v>#N/A</v>
      </c>
      <c r="AH361" s="29">
        <f>IFERROR(VLOOKUP(Table1[[#This Row],[SEG KEY]],'03Nov24_TY   '!A423:M1208,13,FALSE),0)</f>
        <v>0</v>
      </c>
      <c r="AI361" s="29">
        <f>IFERROR(VLOOKUP(Table1[[#This Row],[SEG KEY LY]],'03Nov24_LY    '!$A$1:$M$784,13,FALSE),0)</f>
        <v>0</v>
      </c>
      <c r="AJ361" s="47">
        <f>VLOOKUP(Table1[[#This Row],[SEG KEY]],'29Dec24_TY  '!$A$1:$M$786,7,FALSE)</f>
        <v>15</v>
      </c>
      <c r="AK361" s="47">
        <f>VLOOKUP(Table1[[#This Row],[SEG KEY LY]],'29Dec24_LY'!$A$1:$M$784,7,FALSE)</f>
        <v>22</v>
      </c>
      <c r="AL361" s="29">
        <f>VLOOKUP(Table1[[#This Row],[SEG KEY]],'22Dec24_TY '!$A$1:$M$786,7,FALSE)</f>
        <v>11</v>
      </c>
      <c r="AM361" s="29">
        <f>VLOOKUP(Table1[[#This Row],[SEG KEY LY]],'22Dec24_LY '!$A$1:$M$486,7,FALSE)</f>
        <v>22</v>
      </c>
      <c r="AN361" s="29">
        <f>VLOOKUP(Table1[[#This Row],[SEG KEY]],'15Dec24_TY'!$A$1:$M$786,7,FALSE)</f>
        <v>11</v>
      </c>
      <c r="AO361" s="29">
        <f>VLOOKUP(Table1[[#This Row],[SEG KEY LY]],'15Dec24_LY'!$A$1:$M$784,7,FALSE)</f>
        <v>21</v>
      </c>
      <c r="AP361" s="29">
        <f>VLOOKUP(Table1[[#This Row],[SEG KEY]],'08Dec24_TY'!$A$1:$M$786,7,FALSE)</f>
        <v>10</v>
      </c>
      <c r="AQ361" s="29">
        <f>VLOOKUP(Table1[[#This Row],[SEG KEY LY]],'08Dec24_LY'!$A$1:$M$784,7,FALSE)</f>
        <v>17</v>
      </c>
      <c r="AR361" s="29">
        <f>VLOOKUP(Table1[[#This Row],[SEG KEY]],'01Dec24_TY'!$A$1:$M$786,7,FALSE)</f>
        <v>8</v>
      </c>
      <c r="AS361" s="29">
        <f>VLOOKUP(Table1[[#This Row],[SEG KEY LY]],'01Dec24_LY'!$A$1:$M$784,7,FALSE)</f>
        <v>15</v>
      </c>
      <c r="AT361" s="29">
        <f>VLOOKUP(Table1[[#This Row],[SEG KEY]],'24Nov24_TY'!$A$1:$M$786,7,FALSE)</f>
        <v>6</v>
      </c>
      <c r="AU361" s="29">
        <f>VLOOKUP(Table1[[#This Row],[SEG KEY LY]],'24Nov24_LY'!$A$1:$M$784,7,FALSE)</f>
        <v>14</v>
      </c>
      <c r="AV361" s="29">
        <f>VLOOKUP(Table1[[#This Row],[SEG KEY]],'17Nov24_TY'!$A$1:$M$786,7,FALSE)</f>
        <v>6</v>
      </c>
      <c r="AW361" s="29">
        <f>VLOOKUP(Table1[[#This Row],[SEG KEY LY]],'17Nov24_LY'!$A$1:$M$784,7,FALSE)</f>
        <v>14</v>
      </c>
      <c r="AX361" s="29" t="e">
        <f>VLOOKUP(Table1[[#This Row],[SEG KEY]],'10Nov24_TY   '!$A$1:$K$786,7,FALSE)</f>
        <v>#N/A</v>
      </c>
      <c r="AY361" s="29" t="e">
        <f>VLOOKUP(Table1[[#This Row],[SEG KEY LY]],'10Nov24_LY   '!$A$1:$J$784,7,FALSE)</f>
        <v>#N/A</v>
      </c>
      <c r="AZ361" s="29">
        <f>IFERROR(VLOOKUP(Table1[[#This Row],[SEG KEY]],'03Nov24_TY   '!$A$1:$J$786,7,FALSE),0)</f>
        <v>0</v>
      </c>
      <c r="BA361" s="29">
        <f>IFERROR(VLOOKUP(Table1[[#This Row],[SEG KEY LY]],'03Nov24_LY    '!$A$1:$J$784,7,FALSE),0)</f>
        <v>0</v>
      </c>
    </row>
    <row r="362" spans="1:53" x14ac:dyDescent="0.25">
      <c r="A362" s="53" t="str">
        <f>Table1[[#This Row],[FROM_CITY]]&amp;Table1[[#This Row],[TO_CITY]]&amp;Table1[[#This Row],[Month]]</f>
        <v>CMBKULMay-2025</v>
      </c>
      <c r="B362" s="56" t="str">
        <f>Table1[[#This Row],[FROM_CITY]]&amp;Table1[[#This Row],[TO_CITY]]&amp;Table1[[#This Row],[MonthM_LY]]</f>
        <v>CMBKULMay-2024</v>
      </c>
      <c r="C362" s="44" t="s">
        <v>206</v>
      </c>
      <c r="D362" s="2">
        <v>2025</v>
      </c>
      <c r="E362" s="2" t="s">
        <v>205</v>
      </c>
      <c r="F362" t="s">
        <v>10</v>
      </c>
      <c r="G362" s="2" t="s">
        <v>33</v>
      </c>
      <c r="H362" t="s">
        <v>13</v>
      </c>
      <c r="I362">
        <v>101</v>
      </c>
      <c r="J362">
        <v>9723.44</v>
      </c>
      <c r="K362" s="29">
        <f>VLOOKUP(Table1[[#This Row],[SEG KEY]],'29Dec24_TY  '!$A$1:$M$786,11,FALSE)</f>
        <v>248359</v>
      </c>
      <c r="L362" s="29">
        <f>VLOOKUP(Table1[[#This Row],[SEG KEY LY]],'29Dec24_LY'!$A$1:$M$784,11,FALSE)</f>
        <v>191802</v>
      </c>
      <c r="M362" s="55">
        <f>VLOOKUP(Table1[[#This Row],[SEG KEY]],'29Dec24_TY  '!$A$1:$M$786,12,FALSE)</f>
        <v>3.9150745493418806E-2</v>
      </c>
      <c r="N362" s="55">
        <f>VLOOKUP(Table1[[#This Row],[SEG KEY LY]],'29Dec24_LY'!$A$1:$M$784,12,FALSE)</f>
        <v>5.6448785726947587E-2</v>
      </c>
      <c r="O362" s="29">
        <f>IFERROR(VLOOKUP(Table1[[#This Row],[SEG KEY LY]],'LY AVG FARE ACT'!$A$1:$G$5000,5,FALSE),0)</f>
        <v>5063</v>
      </c>
      <c r="P362" s="29">
        <f>IFERROR(VLOOKUP(Table1[[#This Row],[SEG KEY LY]],'LY AVG FARE ACT'!$A$1:$F$5000,6,FALSE),0)</f>
        <v>719001.0410367687</v>
      </c>
      <c r="Q362" s="29">
        <f>IFERROR(VLOOKUP(Table1[[#This Row],[SEG KEY LY]],'LY AVG FARE ACT'!$A$1:$G$5000,7,FALSE),0)</f>
        <v>142.01087122985754</v>
      </c>
      <c r="R362" s="47">
        <f>VLOOKUP(Table1[[#This Row],[SEG KEY]],'29Dec24_TY  '!$A$1:$M$786,13,FALSE)</f>
        <v>96.271683168316841</v>
      </c>
      <c r="S362" s="47">
        <f>VLOOKUP(Table1[[#This Row],[SEG KEY LY]],'29Dec24_LY'!$A$1:$M$784,13,FALSE)</f>
        <v>138.80756410256413</v>
      </c>
      <c r="T362" s="29">
        <f>VLOOKUP(Table1[[#This Row],[SEG KEY]],'22Dec24_TY '!$A$1:$M$786,13,FALSE)</f>
        <v>95.217263157894749</v>
      </c>
      <c r="U362" s="29">
        <f>VLOOKUP(Table1[[#This Row],[SEG KEY LY]],'22Dec24_LY '!$A$2:$M$784,13,FALSE)</f>
        <v>119.30562500000002</v>
      </c>
      <c r="V362" s="29">
        <f>VLOOKUP(Table1[[#This Row],[SEG KEY]],'15Dec24_TY'!$A$1:$M$786,13,FALSE)</f>
        <v>100.23071428571427</v>
      </c>
      <c r="W362" s="29">
        <f>VLOOKUP(Table1[[#This Row],[SEG KEY LY]],'15Dec24_LY'!$A$1:$M$784,13,FALSE)</f>
        <v>119.15870967741937</v>
      </c>
      <c r="X362" s="29">
        <f>VLOOKUP(Table1[[#This Row],[SEG KEY]],'08Dec24_TY'!$A$1:$M$786,13,FALSE)</f>
        <v>97.682923076923061</v>
      </c>
      <c r="Y362" s="29">
        <f>VLOOKUP(Table1[[#This Row],[SEG KEY LY]],'08Dec24_LY'!$A$1:$M$784,13,FALSE)</f>
        <v>119.89084745762713</v>
      </c>
      <c r="Z362" s="29">
        <f>VLOOKUP(Table1[[#This Row],[SEG KEY]],'01Dec24_TY'!$A$1:$M$786,13,FALSE)</f>
        <v>102.01999999999998</v>
      </c>
      <c r="AA362" s="29">
        <f>VLOOKUP(Table1[[#This Row],[SEG KEY LY]],'01Dec24_LY'!$A$1:$M$784,13,FALSE)</f>
        <v>127.44239130434784</v>
      </c>
      <c r="AB362" s="29">
        <f>VLOOKUP(Table1[[#This Row],[SEG KEY]],'24Nov24_TY'!$A$1:$M$786,13,FALSE)</f>
        <v>101.35947368421051</v>
      </c>
      <c r="AC362" s="29">
        <f>VLOOKUP(Table1[[#This Row],[SEG KEY LY]],'24Nov24_LY'!$A$1:$M$784,13,FALSE)</f>
        <v>132.75942857142857</v>
      </c>
      <c r="AD362" s="29">
        <f>VLOOKUP(Table1[[#This Row],[SEG KEY]],'17Nov24_TY'!$A$1:$M$786,13,FALSE)</f>
        <v>119.20605263157893</v>
      </c>
      <c r="AE362" s="29">
        <f>VLOOKUP(Table1[[#This Row],[SEG KEY LY]],'17Nov24_LY'!$A$1:$M$784,13,FALSE)</f>
        <v>132.75942857142857</v>
      </c>
      <c r="AF362" s="29" t="e">
        <f>VLOOKUP(Table1[[#This Row],[SEG KEY]],'10Nov24_TY   '!$A$1:$M$786,13,FALSE)</f>
        <v>#N/A</v>
      </c>
      <c r="AG362" s="29" t="e">
        <f>VLOOKUP(Table1[[#This Row],[SEG KEY LY]],'10Nov24_LY   '!$A$1:$M$784,13,FALSE)</f>
        <v>#N/A</v>
      </c>
      <c r="AH362" s="29">
        <f>IFERROR(VLOOKUP(Table1[[#This Row],[SEG KEY]],'03Nov24_TY   '!A424:M1209,13,FALSE),0)</f>
        <v>0</v>
      </c>
      <c r="AI362" s="29">
        <f>IFERROR(VLOOKUP(Table1[[#This Row],[SEG KEY LY]],'03Nov24_LY    '!$A$1:$M$784,13,FALSE),0)</f>
        <v>0</v>
      </c>
      <c r="AJ362" s="47">
        <f>VLOOKUP(Table1[[#This Row],[SEG KEY]],'29Dec24_TY  '!$A$1:$M$786,7,FALSE)</f>
        <v>101</v>
      </c>
      <c r="AK362" s="47">
        <f>VLOOKUP(Table1[[#This Row],[SEG KEY LY]],'29Dec24_LY'!$A$1:$M$784,7,FALSE)</f>
        <v>78</v>
      </c>
      <c r="AL362" s="29">
        <f>VLOOKUP(Table1[[#This Row],[SEG KEY]],'22Dec24_TY '!$A$1:$M$786,7,FALSE)</f>
        <v>95</v>
      </c>
      <c r="AM362" s="29">
        <f>VLOOKUP(Table1[[#This Row],[SEG KEY LY]],'22Dec24_LY '!$A$1:$M$486,7,FALSE)</f>
        <v>64</v>
      </c>
      <c r="AN362" s="29">
        <f>VLOOKUP(Table1[[#This Row],[SEG KEY]],'15Dec24_TY'!$A$1:$M$786,7,FALSE)</f>
        <v>84</v>
      </c>
      <c r="AO362" s="29">
        <f>VLOOKUP(Table1[[#This Row],[SEG KEY LY]],'15Dec24_LY'!$A$1:$M$784,7,FALSE)</f>
        <v>62</v>
      </c>
      <c r="AP362" s="29">
        <f>VLOOKUP(Table1[[#This Row],[SEG KEY]],'08Dec24_TY'!$A$1:$M$786,7,FALSE)</f>
        <v>65</v>
      </c>
      <c r="AQ362" s="29">
        <f>VLOOKUP(Table1[[#This Row],[SEG KEY LY]],'08Dec24_LY'!$A$1:$M$784,7,FALSE)</f>
        <v>59</v>
      </c>
      <c r="AR362" s="29">
        <f>VLOOKUP(Table1[[#This Row],[SEG KEY]],'01Dec24_TY'!$A$1:$M$786,7,FALSE)</f>
        <v>58</v>
      </c>
      <c r="AS362" s="29">
        <f>VLOOKUP(Table1[[#This Row],[SEG KEY LY]],'01Dec24_LY'!$A$1:$M$784,7,FALSE)</f>
        <v>46</v>
      </c>
      <c r="AT362" s="29">
        <f>VLOOKUP(Table1[[#This Row],[SEG KEY]],'24Nov24_TY'!$A$1:$M$786,7,FALSE)</f>
        <v>57</v>
      </c>
      <c r="AU362" s="29">
        <f>VLOOKUP(Table1[[#This Row],[SEG KEY LY]],'24Nov24_LY'!$A$1:$M$784,7,FALSE)</f>
        <v>35</v>
      </c>
      <c r="AV362" s="29">
        <f>VLOOKUP(Table1[[#This Row],[SEG KEY]],'17Nov24_TY'!$A$1:$M$786,7,FALSE)</f>
        <v>38</v>
      </c>
      <c r="AW362" s="29">
        <f>VLOOKUP(Table1[[#This Row],[SEG KEY LY]],'17Nov24_LY'!$A$1:$M$784,7,FALSE)</f>
        <v>35</v>
      </c>
      <c r="AX362" s="29" t="e">
        <f>VLOOKUP(Table1[[#This Row],[SEG KEY]],'10Nov24_TY   '!$A$1:$K$786,7,FALSE)</f>
        <v>#N/A</v>
      </c>
      <c r="AY362" s="29" t="e">
        <f>VLOOKUP(Table1[[#This Row],[SEG KEY LY]],'10Nov24_LY   '!$A$1:$J$784,7,FALSE)</f>
        <v>#N/A</v>
      </c>
      <c r="AZ362" s="29">
        <f>IFERROR(VLOOKUP(Table1[[#This Row],[SEG KEY]],'03Nov24_TY   '!$A$1:$J$786,7,FALSE),0)</f>
        <v>0</v>
      </c>
      <c r="BA362" s="29">
        <f>IFERROR(VLOOKUP(Table1[[#This Row],[SEG KEY LY]],'03Nov24_LY    '!$A$1:$J$784,7,FALSE),0)</f>
        <v>0</v>
      </c>
    </row>
    <row r="363" spans="1:53" x14ac:dyDescent="0.25">
      <c r="A363" s="53" t="str">
        <f>Table1[[#This Row],[FROM_CITY]]&amp;Table1[[#This Row],[TO_CITY]]&amp;Table1[[#This Row],[Month]]</f>
        <v>CMBKWIMay-2025</v>
      </c>
      <c r="B363" s="56" t="str">
        <f>Table1[[#This Row],[FROM_CITY]]&amp;Table1[[#This Row],[TO_CITY]]&amp;Table1[[#This Row],[MonthM_LY]]</f>
        <v>CMBKWIMay-2024</v>
      </c>
      <c r="C363" s="44" t="s">
        <v>206</v>
      </c>
      <c r="D363" s="2">
        <v>2025</v>
      </c>
      <c r="E363" s="2" t="s">
        <v>205</v>
      </c>
      <c r="F363" t="s">
        <v>10</v>
      </c>
      <c r="G363" s="2" t="s">
        <v>34</v>
      </c>
      <c r="H363" t="s">
        <v>11</v>
      </c>
      <c r="I363">
        <v>30</v>
      </c>
      <c r="J363">
        <v>5867.96</v>
      </c>
      <c r="K363" s="29">
        <f>VLOOKUP(Table1[[#This Row],[SEG KEY]],'29Dec24_TY  '!$A$1:$M$786,11,FALSE)</f>
        <v>125850</v>
      </c>
      <c r="L363" s="29">
        <f>VLOOKUP(Table1[[#This Row],[SEG KEY LY]],'29Dec24_LY'!$A$1:$M$784,11,FALSE)</f>
        <v>71315</v>
      </c>
      <c r="M363" s="55">
        <f>VLOOKUP(Table1[[#This Row],[SEG KEY]],'29Dec24_TY  '!$A$1:$M$786,12,FALSE)</f>
        <v>4.6626618990862137E-2</v>
      </c>
      <c r="N363" s="55">
        <f>VLOOKUP(Table1[[#This Row],[SEG KEY LY]],'29Dec24_LY'!$A$1:$M$784,12,FALSE)</f>
        <v>7.7112108252120865E-2</v>
      </c>
      <c r="O363" s="29">
        <f>IFERROR(VLOOKUP(Table1[[#This Row],[SEG KEY LY]],'LY AVG FARE ACT'!$A$1:$G$5000,5,FALSE),0)</f>
        <v>4150</v>
      </c>
      <c r="P363" s="29">
        <f>IFERROR(VLOOKUP(Table1[[#This Row],[SEG KEY LY]],'LY AVG FARE ACT'!$A$1:$F$5000,6,FALSE),0)</f>
        <v>783593.65501566767</v>
      </c>
      <c r="Q363" s="29">
        <f>IFERROR(VLOOKUP(Table1[[#This Row],[SEG KEY LY]],'LY AVG FARE ACT'!$A$1:$G$5000,7,FALSE),0)</f>
        <v>188.81774819654643</v>
      </c>
      <c r="R363" s="47">
        <f>VLOOKUP(Table1[[#This Row],[SEG KEY]],'29Dec24_TY  '!$A$1:$M$786,13,FALSE)</f>
        <v>195.59866666666667</v>
      </c>
      <c r="S363" s="47">
        <f>VLOOKUP(Table1[[#This Row],[SEG KEY LY]],'29Dec24_LY'!$A$1:$M$784,13,FALSE)</f>
        <v>323.48529411764702</v>
      </c>
      <c r="T363" s="29">
        <f>VLOOKUP(Table1[[#This Row],[SEG KEY]],'22Dec24_TY '!$A$1:$M$786,13,FALSE)</f>
        <v>202.91518518518512</v>
      </c>
      <c r="U363" s="29">
        <f>VLOOKUP(Table1[[#This Row],[SEG KEY LY]],'22Dec24_LY '!$A$2:$M$784,13,FALSE)</f>
        <v>316.0435714285714</v>
      </c>
      <c r="V363" s="29">
        <f>VLOOKUP(Table1[[#This Row],[SEG KEY]],'15Dec24_TY'!$A$1:$M$786,13,FALSE)</f>
        <v>212.64850000000001</v>
      </c>
      <c r="W363" s="29">
        <f>VLOOKUP(Table1[[#This Row],[SEG KEY LY]],'15Dec24_LY'!$A$1:$M$784,13,FALSE)</f>
        <v>311.44111111111113</v>
      </c>
      <c r="X363" s="29">
        <f>VLOOKUP(Table1[[#This Row],[SEG KEY]],'08Dec24_TY'!$A$1:$M$786,13,FALSE)</f>
        <v>222.33374999999998</v>
      </c>
      <c r="Y363" s="29">
        <f>VLOOKUP(Table1[[#This Row],[SEG KEY LY]],'08Dec24_LY'!$A$1:$M$784,13,FALSE)</f>
        <v>344.47142857142859</v>
      </c>
      <c r="Z363" s="29">
        <f>VLOOKUP(Table1[[#This Row],[SEG KEY]],'01Dec24_TY'!$A$1:$M$786,13,FALSE)</f>
        <v>171.39166666666668</v>
      </c>
      <c r="AA363" s="29">
        <f>VLOOKUP(Table1[[#This Row],[SEG KEY LY]],'01Dec24_LY'!$A$1:$M$784,13,FALSE)</f>
        <v>344.47142857142859</v>
      </c>
      <c r="AB363" s="29">
        <f>VLOOKUP(Table1[[#This Row],[SEG KEY]],'24Nov24_TY'!$A$1:$M$786,13,FALSE)</f>
        <v>167.55124999999998</v>
      </c>
      <c r="AC363" s="29">
        <f>VLOOKUP(Table1[[#This Row],[SEG KEY LY]],'24Nov24_LY'!$A$1:$M$784,13,FALSE)</f>
        <v>394.608</v>
      </c>
      <c r="AD363" s="29">
        <f>VLOOKUP(Table1[[#This Row],[SEG KEY]],'17Nov24_TY'!$A$1:$M$786,13,FALSE)</f>
        <v>166.09</v>
      </c>
      <c r="AE363" s="29">
        <f>VLOOKUP(Table1[[#This Row],[SEG KEY LY]],'17Nov24_LY'!$A$1:$M$784,13,FALSE)</f>
        <v>253.12</v>
      </c>
      <c r="AF363" s="29" t="e">
        <f>VLOOKUP(Table1[[#This Row],[SEG KEY]],'10Nov24_TY   '!$A$1:$M$786,13,FALSE)</f>
        <v>#N/A</v>
      </c>
      <c r="AG363" s="29" t="e">
        <f>VLOOKUP(Table1[[#This Row],[SEG KEY LY]],'10Nov24_LY   '!$A$1:$M$784,13,FALSE)</f>
        <v>#N/A</v>
      </c>
      <c r="AH363" s="29">
        <f>IFERROR(VLOOKUP(Table1[[#This Row],[SEG KEY]],'03Nov24_TY   '!A425:M1210,13,FALSE),0)</f>
        <v>0</v>
      </c>
      <c r="AI363" s="29">
        <f>IFERROR(VLOOKUP(Table1[[#This Row],[SEG KEY LY]],'03Nov24_LY    '!$A$1:$M$784,13,FALSE),0)</f>
        <v>0</v>
      </c>
      <c r="AJ363" s="47">
        <f>VLOOKUP(Table1[[#This Row],[SEG KEY]],'29Dec24_TY  '!$A$1:$M$786,7,FALSE)</f>
        <v>30</v>
      </c>
      <c r="AK363" s="47">
        <f>VLOOKUP(Table1[[#This Row],[SEG KEY LY]],'29Dec24_LY'!$A$1:$M$784,7,FALSE)</f>
        <v>17</v>
      </c>
      <c r="AL363" s="29">
        <f>VLOOKUP(Table1[[#This Row],[SEG KEY]],'22Dec24_TY '!$A$1:$M$786,7,FALSE)</f>
        <v>27</v>
      </c>
      <c r="AM363" s="29">
        <f>VLOOKUP(Table1[[#This Row],[SEG KEY LY]],'22Dec24_LY '!$A$1:$M$486,7,FALSE)</f>
        <v>14</v>
      </c>
      <c r="AN363" s="29">
        <f>VLOOKUP(Table1[[#This Row],[SEG KEY]],'15Dec24_TY'!$A$1:$M$786,7,FALSE)</f>
        <v>20</v>
      </c>
      <c r="AO363" s="29">
        <f>VLOOKUP(Table1[[#This Row],[SEG KEY LY]],'15Dec24_LY'!$A$1:$M$784,7,FALSE)</f>
        <v>9</v>
      </c>
      <c r="AP363" s="29">
        <f>VLOOKUP(Table1[[#This Row],[SEG KEY]],'08Dec24_TY'!$A$1:$M$786,7,FALSE)</f>
        <v>16</v>
      </c>
      <c r="AQ363" s="29">
        <f>VLOOKUP(Table1[[#This Row],[SEG KEY LY]],'08Dec24_LY'!$A$1:$M$784,7,FALSE)</f>
        <v>7</v>
      </c>
      <c r="AR363" s="29">
        <f>VLOOKUP(Table1[[#This Row],[SEG KEY]],'01Dec24_TY'!$A$1:$M$786,7,FALSE)</f>
        <v>12</v>
      </c>
      <c r="AS363" s="29">
        <f>VLOOKUP(Table1[[#This Row],[SEG KEY LY]],'01Dec24_LY'!$A$1:$M$784,7,FALSE)</f>
        <v>7</v>
      </c>
      <c r="AT363" s="29">
        <f>VLOOKUP(Table1[[#This Row],[SEG KEY]],'24Nov24_TY'!$A$1:$M$786,7,FALSE)</f>
        <v>8</v>
      </c>
      <c r="AU363" s="29">
        <f>VLOOKUP(Table1[[#This Row],[SEG KEY LY]],'24Nov24_LY'!$A$1:$M$784,7,FALSE)</f>
        <v>5</v>
      </c>
      <c r="AV363" s="29">
        <f>VLOOKUP(Table1[[#This Row],[SEG KEY]],'17Nov24_TY'!$A$1:$M$786,7,FALSE)</f>
        <v>6</v>
      </c>
      <c r="AW363" s="29">
        <f>VLOOKUP(Table1[[#This Row],[SEG KEY LY]],'17Nov24_LY'!$A$1:$M$784,7,FALSE)</f>
        <v>2</v>
      </c>
      <c r="AX363" s="29" t="e">
        <f>VLOOKUP(Table1[[#This Row],[SEG KEY]],'10Nov24_TY   '!$A$1:$K$786,7,FALSE)</f>
        <v>#N/A</v>
      </c>
      <c r="AY363" s="29" t="e">
        <f>VLOOKUP(Table1[[#This Row],[SEG KEY LY]],'10Nov24_LY   '!$A$1:$J$784,7,FALSE)</f>
        <v>#N/A</v>
      </c>
      <c r="AZ363" s="29">
        <f>IFERROR(VLOOKUP(Table1[[#This Row],[SEG KEY]],'03Nov24_TY   '!$A$1:$J$786,7,FALSE),0)</f>
        <v>0</v>
      </c>
      <c r="BA363" s="29">
        <f>IFERROR(VLOOKUP(Table1[[#This Row],[SEG KEY LY]],'03Nov24_LY    '!$A$1:$J$784,7,FALSE),0)</f>
        <v>0</v>
      </c>
    </row>
    <row r="364" spans="1:53" x14ac:dyDescent="0.25">
      <c r="A364" s="53" t="str">
        <f>Table1[[#This Row],[FROM_CITY]]&amp;Table1[[#This Row],[TO_CITY]]&amp;Table1[[#This Row],[Month]]</f>
        <v>CMBLHEMay-2025</v>
      </c>
      <c r="B364" s="56" t="str">
        <f>Table1[[#This Row],[FROM_CITY]]&amp;Table1[[#This Row],[TO_CITY]]&amp;Table1[[#This Row],[MonthM_LY]]</f>
        <v>CMBLHEMay-2024</v>
      </c>
      <c r="C364" s="44" t="s">
        <v>206</v>
      </c>
      <c r="D364" s="2">
        <v>2025</v>
      </c>
      <c r="E364" s="2" t="s">
        <v>205</v>
      </c>
      <c r="F364" t="s">
        <v>10</v>
      </c>
      <c r="G364" s="2" t="s">
        <v>35</v>
      </c>
      <c r="H364" t="s">
        <v>15</v>
      </c>
      <c r="I364">
        <v>34</v>
      </c>
      <c r="J364">
        <v>5189.99</v>
      </c>
      <c r="K364" s="29">
        <f>VLOOKUP(Table1[[#This Row],[SEG KEY]],'29Dec24_TY  '!$A$1:$M$786,11,FALSE)</f>
        <v>94690</v>
      </c>
      <c r="L364" s="29">
        <f>VLOOKUP(Table1[[#This Row],[SEG KEY LY]],'29Dec24_LY'!$A$1:$M$784,11,FALSE)</f>
        <v>52915</v>
      </c>
      <c r="M364" s="55">
        <f>VLOOKUP(Table1[[#This Row],[SEG KEY]],'29Dec24_TY  '!$A$1:$M$786,12,FALSE)</f>
        <v>5.4810328440173195E-2</v>
      </c>
      <c r="N364" s="55">
        <f>VLOOKUP(Table1[[#This Row],[SEG KEY LY]],'29Dec24_LY'!$A$1:$M$784,12,FALSE)</f>
        <v>8.0087120854200139E-2</v>
      </c>
      <c r="O364" s="29">
        <f>IFERROR(VLOOKUP(Table1[[#This Row],[SEG KEY LY]],'LY AVG FARE ACT'!$A$1:$G$5000,5,FALSE),0)</f>
        <v>1494</v>
      </c>
      <c r="P364" s="29">
        <f>IFERROR(VLOOKUP(Table1[[#This Row],[SEG KEY LY]],'LY AVG FARE ACT'!$A$1:$F$5000,6,FALSE),0)</f>
        <v>251696.40374570646</v>
      </c>
      <c r="Q364" s="29">
        <f>IFERROR(VLOOKUP(Table1[[#This Row],[SEG KEY LY]],'LY AVG FARE ACT'!$A$1:$G$5000,7,FALSE),0)</f>
        <v>168.47148845094139</v>
      </c>
      <c r="R364" s="47">
        <f>VLOOKUP(Table1[[#This Row],[SEG KEY]],'29Dec24_TY  '!$A$1:$M$786,13,FALSE)</f>
        <v>152.64676470588233</v>
      </c>
      <c r="S364" s="47">
        <f>VLOOKUP(Table1[[#This Row],[SEG KEY LY]],'29Dec24_LY'!$A$1:$M$784,13,FALSE)</f>
        <v>223.04263157894738</v>
      </c>
      <c r="T364" s="29">
        <f>VLOOKUP(Table1[[#This Row],[SEG KEY]],'22Dec24_TY '!$A$1:$M$786,13,FALSE)</f>
        <v>163.21458333333331</v>
      </c>
      <c r="U364" s="29">
        <f>VLOOKUP(Table1[[#This Row],[SEG KEY LY]],'22Dec24_LY '!$A$2:$M$784,13,FALSE)</f>
        <v>223.04263157894738</v>
      </c>
      <c r="V364" s="29">
        <f>VLOOKUP(Table1[[#This Row],[SEG KEY]],'15Dec24_TY'!$A$1:$M$786,13,FALSE)</f>
        <v>142.89809523809527</v>
      </c>
      <c r="W364" s="29">
        <f>VLOOKUP(Table1[[#This Row],[SEG KEY LY]],'15Dec24_LY'!$A$1:$M$784,13,FALSE)</f>
        <v>162.89764705882351</v>
      </c>
      <c r="X364" s="29">
        <f>VLOOKUP(Table1[[#This Row],[SEG KEY]],'08Dec24_TY'!$A$1:$M$786,13,FALSE)</f>
        <v>146.9588235294118</v>
      </c>
      <c r="Y364" s="29">
        <f>VLOOKUP(Table1[[#This Row],[SEG KEY LY]],'08Dec24_LY'!$A$1:$M$784,13,FALSE)</f>
        <v>161.60000000000002</v>
      </c>
      <c r="Z364" s="29">
        <f>VLOOKUP(Table1[[#This Row],[SEG KEY]],'01Dec24_TY'!$A$1:$M$786,13,FALSE)</f>
        <v>133.91800000000001</v>
      </c>
      <c r="AA364" s="29">
        <f>VLOOKUP(Table1[[#This Row],[SEG KEY LY]],'01Dec24_LY'!$A$1:$M$784,13,FALSE)</f>
        <v>161.60000000000002</v>
      </c>
      <c r="AB364" s="29">
        <f>VLOOKUP(Table1[[#This Row],[SEG KEY]],'24Nov24_TY'!$A$1:$M$786,13,FALSE)</f>
        <v>136.48000000000002</v>
      </c>
      <c r="AC364" s="29">
        <f>VLOOKUP(Table1[[#This Row],[SEG KEY LY]],'24Nov24_LY'!$A$1:$M$784,13,FALSE)</f>
        <v>161.60000000000002</v>
      </c>
      <c r="AD364" s="29">
        <f>VLOOKUP(Table1[[#This Row],[SEG KEY]],'17Nov24_TY'!$A$1:$M$786,13,FALSE)</f>
        <v>136.48000000000002</v>
      </c>
      <c r="AE364" s="29">
        <f>VLOOKUP(Table1[[#This Row],[SEG KEY LY]],'17Nov24_LY'!$A$1:$M$784,13,FALSE)</f>
        <v>161.60000000000002</v>
      </c>
      <c r="AF364" s="29" t="e">
        <f>VLOOKUP(Table1[[#This Row],[SEG KEY]],'10Nov24_TY   '!$A$1:$M$786,13,FALSE)</f>
        <v>#N/A</v>
      </c>
      <c r="AG364" s="29" t="e">
        <f>VLOOKUP(Table1[[#This Row],[SEG KEY LY]],'10Nov24_LY   '!$A$1:$M$784,13,FALSE)</f>
        <v>#N/A</v>
      </c>
      <c r="AH364" s="29">
        <f>IFERROR(VLOOKUP(Table1[[#This Row],[SEG KEY]],'03Nov24_TY   '!A426:M1211,13,FALSE),0)</f>
        <v>0</v>
      </c>
      <c r="AI364" s="29">
        <f>IFERROR(VLOOKUP(Table1[[#This Row],[SEG KEY LY]],'03Nov24_LY    '!$A$1:$M$784,13,FALSE),0)</f>
        <v>0</v>
      </c>
      <c r="AJ364" s="47">
        <f>VLOOKUP(Table1[[#This Row],[SEG KEY]],'29Dec24_TY  '!$A$1:$M$786,7,FALSE)</f>
        <v>34</v>
      </c>
      <c r="AK364" s="47">
        <f>VLOOKUP(Table1[[#This Row],[SEG KEY LY]],'29Dec24_LY'!$A$1:$M$784,7,FALSE)</f>
        <v>19</v>
      </c>
      <c r="AL364" s="29">
        <f>VLOOKUP(Table1[[#This Row],[SEG KEY]],'22Dec24_TY '!$A$1:$M$786,7,FALSE)</f>
        <v>24</v>
      </c>
      <c r="AM364" s="29">
        <f>VLOOKUP(Table1[[#This Row],[SEG KEY LY]],'22Dec24_LY '!$A$1:$M$486,7,FALSE)</f>
        <v>19</v>
      </c>
      <c r="AN364" s="29">
        <f>VLOOKUP(Table1[[#This Row],[SEG KEY]],'15Dec24_TY'!$A$1:$M$786,7,FALSE)</f>
        <v>21</v>
      </c>
      <c r="AO364" s="29">
        <f>VLOOKUP(Table1[[#This Row],[SEG KEY LY]],'15Dec24_LY'!$A$1:$M$784,7,FALSE)</f>
        <v>17</v>
      </c>
      <c r="AP364" s="29">
        <f>VLOOKUP(Table1[[#This Row],[SEG KEY]],'08Dec24_TY'!$A$1:$M$786,7,FALSE)</f>
        <v>17</v>
      </c>
      <c r="AQ364" s="29">
        <f>VLOOKUP(Table1[[#This Row],[SEG KEY LY]],'08Dec24_LY'!$A$1:$M$784,7,FALSE)</f>
        <v>16</v>
      </c>
      <c r="AR364" s="29">
        <f>VLOOKUP(Table1[[#This Row],[SEG KEY]],'01Dec24_TY'!$A$1:$M$786,7,FALSE)</f>
        <v>15</v>
      </c>
      <c r="AS364" s="29">
        <f>VLOOKUP(Table1[[#This Row],[SEG KEY LY]],'01Dec24_LY'!$A$1:$M$784,7,FALSE)</f>
        <v>16</v>
      </c>
      <c r="AT364" s="29">
        <f>VLOOKUP(Table1[[#This Row],[SEG KEY]],'24Nov24_TY'!$A$1:$M$786,7,FALSE)</f>
        <v>12</v>
      </c>
      <c r="AU364" s="29">
        <f>VLOOKUP(Table1[[#This Row],[SEG KEY LY]],'24Nov24_LY'!$A$1:$M$784,7,FALSE)</f>
        <v>16</v>
      </c>
      <c r="AV364" s="29">
        <f>VLOOKUP(Table1[[#This Row],[SEG KEY]],'17Nov24_TY'!$A$1:$M$786,7,FALSE)</f>
        <v>12</v>
      </c>
      <c r="AW364" s="29">
        <f>VLOOKUP(Table1[[#This Row],[SEG KEY LY]],'17Nov24_LY'!$A$1:$M$784,7,FALSE)</f>
        <v>16</v>
      </c>
      <c r="AX364" s="29" t="e">
        <f>VLOOKUP(Table1[[#This Row],[SEG KEY]],'10Nov24_TY   '!$A$1:$K$786,7,FALSE)</f>
        <v>#N/A</v>
      </c>
      <c r="AY364" s="29" t="e">
        <f>VLOOKUP(Table1[[#This Row],[SEG KEY LY]],'10Nov24_LY   '!$A$1:$J$784,7,FALSE)</f>
        <v>#N/A</v>
      </c>
      <c r="AZ364" s="29">
        <f>IFERROR(VLOOKUP(Table1[[#This Row],[SEG KEY]],'03Nov24_TY   '!$A$1:$J$786,7,FALSE),0)</f>
        <v>0</v>
      </c>
      <c r="BA364" s="29">
        <f>IFERROR(VLOOKUP(Table1[[#This Row],[SEG KEY LY]],'03Nov24_LY    '!$A$1:$J$784,7,FALSE),0)</f>
        <v>0</v>
      </c>
    </row>
    <row r="365" spans="1:53" x14ac:dyDescent="0.25">
      <c r="A365" s="53" t="str">
        <f>Table1[[#This Row],[FROM_CITY]]&amp;Table1[[#This Row],[TO_CITY]]&amp;Table1[[#This Row],[Month]]</f>
        <v>CMBLHRMay-2025</v>
      </c>
      <c r="B365" s="56" t="str">
        <f>Table1[[#This Row],[FROM_CITY]]&amp;Table1[[#This Row],[TO_CITY]]&amp;Table1[[#This Row],[MonthM_LY]]</f>
        <v>CMBLHRMay-2024</v>
      </c>
      <c r="C365" s="44" t="s">
        <v>206</v>
      </c>
      <c r="D365" s="2">
        <v>2025</v>
      </c>
      <c r="E365" s="2" t="s">
        <v>205</v>
      </c>
      <c r="F365" t="s">
        <v>10</v>
      </c>
      <c r="G365" s="2" t="s">
        <v>36</v>
      </c>
      <c r="H365" t="s">
        <v>19</v>
      </c>
      <c r="I365">
        <v>423</v>
      </c>
      <c r="J365">
        <v>201501.78000000006</v>
      </c>
      <c r="K365" s="29">
        <f>VLOOKUP(Table1[[#This Row],[SEG KEY]],'29Dec24_TY  '!$A$1:$M$786,11,FALSE)</f>
        <v>3688137</v>
      </c>
      <c r="L365" s="29">
        <f>VLOOKUP(Table1[[#This Row],[SEG KEY LY]],'29Dec24_LY'!$A$1:$M$784,11,FALSE)</f>
        <v>4856483</v>
      </c>
      <c r="M365" s="55">
        <f>VLOOKUP(Table1[[#This Row],[SEG KEY]],'29Dec24_TY  '!$A$1:$M$786,12,FALSE)</f>
        <v>5.4635112524290735E-2</v>
      </c>
      <c r="N365" s="55">
        <f>VLOOKUP(Table1[[#This Row],[SEG KEY LY]],'29Dec24_LY'!$A$1:$M$784,12,FALSE)</f>
        <v>4.5229080385950075E-2</v>
      </c>
      <c r="O365" s="29">
        <f>IFERROR(VLOOKUP(Table1[[#This Row],[SEG KEY LY]],'LY AVG FARE ACT'!$A$1:$G$5000,5,FALSE),0)</f>
        <v>8572</v>
      </c>
      <c r="P365" s="29">
        <f>IFERROR(VLOOKUP(Table1[[#This Row],[SEG KEY LY]],'LY AVG FARE ACT'!$A$1:$F$5000,6,FALSE),0)</f>
        <v>3930388.575922152</v>
      </c>
      <c r="Q365" s="29">
        <f>IFERROR(VLOOKUP(Table1[[#This Row],[SEG KEY LY]],'LY AVG FARE ACT'!$A$1:$G$5000,7,FALSE),0)</f>
        <v>458.51476620650396</v>
      </c>
      <c r="R365" s="47">
        <f>VLOOKUP(Table1[[#This Row],[SEG KEY]],'29Dec24_TY  '!$A$1:$M$786,13,FALSE)</f>
        <v>476.36354609929094</v>
      </c>
      <c r="S365" s="47">
        <f>VLOOKUP(Table1[[#This Row],[SEG KEY LY]],'29Dec24_LY'!$A$1:$M$784,13,FALSE)</f>
        <v>394.3523518850987</v>
      </c>
      <c r="T365" s="29">
        <f>VLOOKUP(Table1[[#This Row],[SEG KEY]],'22Dec24_TY '!$A$1:$M$786,13,FALSE)</f>
        <v>480.0875429975431</v>
      </c>
      <c r="U365" s="29">
        <f>VLOOKUP(Table1[[#This Row],[SEG KEY LY]],'22Dec24_LY '!$A$2:$M$784,13,FALSE)</f>
        <v>391.22572232645416</v>
      </c>
      <c r="V365" s="29">
        <f>VLOOKUP(Table1[[#This Row],[SEG KEY]],'15Dec24_TY'!$A$1:$M$786,13,FALSE)</f>
        <v>481.08203084832911</v>
      </c>
      <c r="W365" s="29">
        <f>VLOOKUP(Table1[[#This Row],[SEG KEY LY]],'15Dec24_LY'!$A$1:$M$784,13,FALSE)</f>
        <v>385.90774319066156</v>
      </c>
      <c r="X365" s="29">
        <f>VLOOKUP(Table1[[#This Row],[SEG KEY]],'08Dec24_TY'!$A$1:$M$786,13,FALSE)</f>
        <v>487.23080332409972</v>
      </c>
      <c r="Y365" s="29">
        <f>VLOOKUP(Table1[[#This Row],[SEG KEY LY]],'08Dec24_LY'!$A$1:$M$784,13,FALSE)</f>
        <v>383.80756756756767</v>
      </c>
      <c r="Z365" s="29">
        <f>VLOOKUP(Table1[[#This Row],[SEG KEY]],'01Dec24_TY'!$A$1:$M$786,13,FALSE)</f>
        <v>491.3047468354431</v>
      </c>
      <c r="AA365" s="29">
        <f>VLOOKUP(Table1[[#This Row],[SEG KEY LY]],'01Dec24_LY'!$A$1:$M$784,13,FALSE)</f>
        <v>377.23313465783673</v>
      </c>
      <c r="AB365" s="29">
        <f>VLOOKUP(Table1[[#This Row],[SEG KEY]],'24Nov24_TY'!$A$1:$M$786,13,FALSE)</f>
        <v>487.56322033898311</v>
      </c>
      <c r="AC365" s="29">
        <f>VLOOKUP(Table1[[#This Row],[SEG KEY LY]],'24Nov24_LY'!$A$1:$M$784,13,FALSE)</f>
        <v>381.09305970149279</v>
      </c>
      <c r="AD365" s="29">
        <f>VLOOKUP(Table1[[#This Row],[SEG KEY]],'17Nov24_TY'!$A$1:$M$786,13,FALSE)</f>
        <v>492.84372262773718</v>
      </c>
      <c r="AE365" s="29">
        <f>VLOOKUP(Table1[[#This Row],[SEG KEY LY]],'17Nov24_LY'!$A$1:$M$784,13,FALSE)</f>
        <v>355.31636887608067</v>
      </c>
      <c r="AF365" s="29" t="e">
        <f>VLOOKUP(Table1[[#This Row],[SEG KEY]],'10Nov24_TY   '!$A$1:$M$786,13,FALSE)</f>
        <v>#N/A</v>
      </c>
      <c r="AG365" s="29" t="e">
        <f>VLOOKUP(Table1[[#This Row],[SEG KEY LY]],'10Nov24_LY   '!$A$1:$M$784,13,FALSE)</f>
        <v>#N/A</v>
      </c>
      <c r="AH365" s="29">
        <f>IFERROR(VLOOKUP(Table1[[#This Row],[SEG KEY]],'03Nov24_TY   '!A427:M1212,13,FALSE),0)</f>
        <v>0</v>
      </c>
      <c r="AI365" s="29">
        <f>IFERROR(VLOOKUP(Table1[[#This Row],[SEG KEY LY]],'03Nov24_LY    '!$A$1:$M$784,13,FALSE),0)</f>
        <v>0</v>
      </c>
      <c r="AJ365" s="47">
        <f>VLOOKUP(Table1[[#This Row],[SEG KEY]],'29Dec24_TY  '!$A$1:$M$786,7,FALSE)</f>
        <v>423</v>
      </c>
      <c r="AK365" s="47">
        <f>VLOOKUP(Table1[[#This Row],[SEG KEY LY]],'29Dec24_LY'!$A$1:$M$784,7,FALSE)</f>
        <v>557</v>
      </c>
      <c r="AL365" s="29">
        <f>VLOOKUP(Table1[[#This Row],[SEG KEY]],'22Dec24_TY '!$A$1:$M$786,7,FALSE)</f>
        <v>407</v>
      </c>
      <c r="AM365" s="29">
        <f>VLOOKUP(Table1[[#This Row],[SEG KEY LY]],'22Dec24_LY '!$A$1:$M$486,7,FALSE)</f>
        <v>533</v>
      </c>
      <c r="AN365" s="29">
        <f>VLOOKUP(Table1[[#This Row],[SEG KEY]],'15Dec24_TY'!$A$1:$M$786,7,FALSE)</f>
        <v>389</v>
      </c>
      <c r="AO365" s="29">
        <f>VLOOKUP(Table1[[#This Row],[SEG KEY LY]],'15Dec24_LY'!$A$1:$M$784,7,FALSE)</f>
        <v>514</v>
      </c>
      <c r="AP365" s="29">
        <f>VLOOKUP(Table1[[#This Row],[SEG KEY]],'08Dec24_TY'!$A$1:$M$786,7,FALSE)</f>
        <v>361</v>
      </c>
      <c r="AQ365" s="29">
        <f>VLOOKUP(Table1[[#This Row],[SEG KEY LY]],'08Dec24_LY'!$A$1:$M$784,7,FALSE)</f>
        <v>481</v>
      </c>
      <c r="AR365" s="29">
        <f>VLOOKUP(Table1[[#This Row],[SEG KEY]],'01Dec24_TY'!$A$1:$M$786,7,FALSE)</f>
        <v>316</v>
      </c>
      <c r="AS365" s="29">
        <f>VLOOKUP(Table1[[#This Row],[SEG KEY LY]],'01Dec24_LY'!$A$1:$M$784,7,FALSE)</f>
        <v>453</v>
      </c>
      <c r="AT365" s="29">
        <f>VLOOKUP(Table1[[#This Row],[SEG KEY]],'24Nov24_TY'!$A$1:$M$786,7,FALSE)</f>
        <v>295</v>
      </c>
      <c r="AU365" s="29">
        <f>VLOOKUP(Table1[[#This Row],[SEG KEY LY]],'24Nov24_LY'!$A$1:$M$784,7,FALSE)</f>
        <v>402</v>
      </c>
      <c r="AV365" s="29">
        <f>VLOOKUP(Table1[[#This Row],[SEG KEY]],'17Nov24_TY'!$A$1:$M$786,7,FALSE)</f>
        <v>274</v>
      </c>
      <c r="AW365" s="29">
        <f>VLOOKUP(Table1[[#This Row],[SEG KEY LY]],'17Nov24_LY'!$A$1:$M$784,7,FALSE)</f>
        <v>347</v>
      </c>
      <c r="AX365" s="29" t="e">
        <f>VLOOKUP(Table1[[#This Row],[SEG KEY]],'10Nov24_TY   '!$A$1:$K$786,7,FALSE)</f>
        <v>#N/A</v>
      </c>
      <c r="AY365" s="29" t="e">
        <f>VLOOKUP(Table1[[#This Row],[SEG KEY LY]],'10Nov24_LY   '!$A$1:$J$784,7,FALSE)</f>
        <v>#N/A</v>
      </c>
      <c r="AZ365" s="29">
        <f>IFERROR(VLOOKUP(Table1[[#This Row],[SEG KEY]],'03Nov24_TY   '!$A$1:$J$786,7,FALSE),0)</f>
        <v>0</v>
      </c>
      <c r="BA365" s="29">
        <f>IFERROR(VLOOKUP(Table1[[#This Row],[SEG KEY LY]],'03Nov24_LY    '!$A$1:$J$784,7,FALSE),0)</f>
        <v>0</v>
      </c>
    </row>
    <row r="366" spans="1:53" x14ac:dyDescent="0.25">
      <c r="A366" s="53" t="str">
        <f>Table1[[#This Row],[FROM_CITY]]&amp;Table1[[#This Row],[TO_CITY]]&amp;Table1[[#This Row],[Month]]</f>
        <v>CMBMAAMay-2025</v>
      </c>
      <c r="B366" s="56" t="str">
        <f>Table1[[#This Row],[FROM_CITY]]&amp;Table1[[#This Row],[TO_CITY]]&amp;Table1[[#This Row],[MonthM_LY]]</f>
        <v>CMBMAAMay-2024</v>
      </c>
      <c r="C366" s="44" t="s">
        <v>206</v>
      </c>
      <c r="D366" s="2">
        <v>2025</v>
      </c>
      <c r="E366" s="2" t="s">
        <v>205</v>
      </c>
      <c r="F366" t="s">
        <v>10</v>
      </c>
      <c r="G366" s="2" t="s">
        <v>37</v>
      </c>
      <c r="H366" t="s">
        <v>15</v>
      </c>
      <c r="I366">
        <v>151</v>
      </c>
      <c r="J366">
        <v>4920.5400000000009</v>
      </c>
      <c r="K366" s="29">
        <f>VLOOKUP(Table1[[#This Row],[SEG KEY]],'29Dec24_TY  '!$A$1:$M$786,11,FALSE)</f>
        <v>103586</v>
      </c>
      <c r="L366" s="29">
        <f>VLOOKUP(Table1[[#This Row],[SEG KEY LY]],'29Dec24_LY'!$A$1:$M$784,11,FALSE)</f>
        <v>85064</v>
      </c>
      <c r="M366" s="55">
        <f>VLOOKUP(Table1[[#This Row],[SEG KEY]],'29Dec24_TY  '!$A$1:$M$786,12,FALSE)</f>
        <v>4.7501979031915519E-2</v>
      </c>
      <c r="N366" s="55">
        <f>VLOOKUP(Table1[[#This Row],[SEG KEY LY]],'29Dec24_LY'!$A$1:$M$784,12,FALSE)</f>
        <v>7.8717906517445702E-2</v>
      </c>
      <c r="O366" s="29">
        <f>IFERROR(VLOOKUP(Table1[[#This Row],[SEG KEY LY]],'LY AVG FARE ACT'!$A$1:$G$5000,5,FALSE),0)</f>
        <v>12341</v>
      </c>
      <c r="P366" s="29">
        <f>IFERROR(VLOOKUP(Table1[[#This Row],[SEG KEY LY]],'LY AVG FARE ACT'!$A$1:$F$5000,6,FALSE),0)</f>
        <v>734212.48073091218</v>
      </c>
      <c r="Q366" s="29">
        <f>IFERROR(VLOOKUP(Table1[[#This Row],[SEG KEY LY]],'LY AVG FARE ACT'!$A$1:$G$5000,7,FALSE),0)</f>
        <v>59.493759073892889</v>
      </c>
      <c r="R366" s="47">
        <f>VLOOKUP(Table1[[#This Row],[SEG KEY]],'29Dec24_TY  '!$A$1:$M$786,13,FALSE)</f>
        <v>32.586357615894045</v>
      </c>
      <c r="S366" s="47">
        <f>VLOOKUP(Table1[[#This Row],[SEG KEY LY]],'29Dec24_LY'!$A$1:$M$784,13,FALSE)</f>
        <v>54.000483870967756</v>
      </c>
      <c r="T366" s="29">
        <f>VLOOKUP(Table1[[#This Row],[SEG KEY]],'22Dec24_TY '!$A$1:$M$786,13,FALSE)</f>
        <v>32.984824561403506</v>
      </c>
      <c r="U366" s="29">
        <f>VLOOKUP(Table1[[#This Row],[SEG KEY LY]],'22Dec24_LY '!$A$2:$M$784,13,FALSE)</f>
        <v>51.772959183673471</v>
      </c>
      <c r="V366" s="29">
        <f>VLOOKUP(Table1[[#This Row],[SEG KEY]],'15Dec24_TY'!$A$1:$M$786,13,FALSE)</f>
        <v>32.775688073394491</v>
      </c>
      <c r="W366" s="29">
        <f>VLOOKUP(Table1[[#This Row],[SEG KEY LY]],'15Dec24_LY'!$A$1:$M$784,13,FALSE)</f>
        <v>52.036447368421044</v>
      </c>
      <c r="X366" s="29">
        <f>VLOOKUP(Table1[[#This Row],[SEG KEY]],'08Dec24_TY'!$A$1:$M$786,13,FALSE)</f>
        <v>31.600842105263158</v>
      </c>
      <c r="Y366" s="29">
        <f>VLOOKUP(Table1[[#This Row],[SEG KEY LY]],'08Dec24_LY'!$A$1:$M$784,13,FALSE)</f>
        <v>49.970895522388062</v>
      </c>
      <c r="Z366" s="29">
        <f>VLOOKUP(Table1[[#This Row],[SEG KEY]],'01Dec24_TY'!$A$1:$M$786,13,FALSE)</f>
        <v>30.87738095238095</v>
      </c>
      <c r="AA366" s="29">
        <f>VLOOKUP(Table1[[#This Row],[SEG KEY LY]],'01Dec24_LY'!$A$1:$M$784,13,FALSE)</f>
        <v>49.428125000000001</v>
      </c>
      <c r="AB366" s="29">
        <f>VLOOKUP(Table1[[#This Row],[SEG KEY]],'24Nov24_TY'!$A$1:$M$786,13,FALSE)</f>
        <v>30.229852941176464</v>
      </c>
      <c r="AC366" s="29">
        <f>VLOOKUP(Table1[[#This Row],[SEG KEY LY]],'24Nov24_LY'!$A$1:$M$784,13,FALSE)</f>
        <v>52.162222222222219</v>
      </c>
      <c r="AD366" s="29">
        <f>VLOOKUP(Table1[[#This Row],[SEG KEY]],'17Nov24_TY'!$A$1:$M$786,13,FALSE)</f>
        <v>35.556122448979593</v>
      </c>
      <c r="AE366" s="29">
        <f>VLOOKUP(Table1[[#This Row],[SEG KEY LY]],'17Nov24_LY'!$A$1:$M$784,13,FALSE)</f>
        <v>51.489433962264151</v>
      </c>
      <c r="AF366" s="29" t="e">
        <f>VLOOKUP(Table1[[#This Row],[SEG KEY]],'10Nov24_TY   '!$A$1:$M$786,13,FALSE)</f>
        <v>#N/A</v>
      </c>
      <c r="AG366" s="29" t="e">
        <f>VLOOKUP(Table1[[#This Row],[SEG KEY LY]],'10Nov24_LY   '!$A$1:$M$784,13,FALSE)</f>
        <v>#N/A</v>
      </c>
      <c r="AH366" s="29">
        <f>IFERROR(VLOOKUP(Table1[[#This Row],[SEG KEY]],'03Nov24_TY   '!A428:M1213,13,FALSE),0)</f>
        <v>0</v>
      </c>
      <c r="AI366" s="29">
        <f>IFERROR(VLOOKUP(Table1[[#This Row],[SEG KEY LY]],'03Nov24_LY    '!$A$1:$M$784,13,FALSE),0)</f>
        <v>0</v>
      </c>
      <c r="AJ366" s="47">
        <f>VLOOKUP(Table1[[#This Row],[SEG KEY]],'29Dec24_TY  '!$A$1:$M$786,7,FALSE)</f>
        <v>151</v>
      </c>
      <c r="AK366" s="47">
        <f>VLOOKUP(Table1[[#This Row],[SEG KEY LY]],'29Dec24_LY'!$A$1:$M$784,7,FALSE)</f>
        <v>124</v>
      </c>
      <c r="AL366" s="29">
        <f>VLOOKUP(Table1[[#This Row],[SEG KEY]],'22Dec24_TY '!$A$1:$M$786,7,FALSE)</f>
        <v>114</v>
      </c>
      <c r="AM366" s="29">
        <f>VLOOKUP(Table1[[#This Row],[SEG KEY LY]],'22Dec24_LY '!$A$1:$M$486,7,FALSE)</f>
        <v>98</v>
      </c>
      <c r="AN366" s="29">
        <f>VLOOKUP(Table1[[#This Row],[SEG KEY]],'15Dec24_TY'!$A$1:$M$786,7,FALSE)</f>
        <v>109</v>
      </c>
      <c r="AO366" s="29">
        <f>VLOOKUP(Table1[[#This Row],[SEG KEY LY]],'15Dec24_LY'!$A$1:$M$784,7,FALSE)</f>
        <v>76</v>
      </c>
      <c r="AP366" s="29">
        <f>VLOOKUP(Table1[[#This Row],[SEG KEY]],'08Dec24_TY'!$A$1:$M$786,7,FALSE)</f>
        <v>95</v>
      </c>
      <c r="AQ366" s="29">
        <f>VLOOKUP(Table1[[#This Row],[SEG KEY LY]],'08Dec24_LY'!$A$1:$M$784,7,FALSE)</f>
        <v>67</v>
      </c>
      <c r="AR366" s="29">
        <f>VLOOKUP(Table1[[#This Row],[SEG KEY]],'01Dec24_TY'!$A$1:$M$786,7,FALSE)</f>
        <v>84</v>
      </c>
      <c r="AS366" s="29">
        <f>VLOOKUP(Table1[[#This Row],[SEG KEY LY]],'01Dec24_LY'!$A$1:$M$784,7,FALSE)</f>
        <v>64</v>
      </c>
      <c r="AT366" s="29">
        <f>VLOOKUP(Table1[[#This Row],[SEG KEY]],'24Nov24_TY'!$A$1:$M$786,7,FALSE)</f>
        <v>68</v>
      </c>
      <c r="AU366" s="29">
        <f>VLOOKUP(Table1[[#This Row],[SEG KEY LY]],'24Nov24_LY'!$A$1:$M$784,7,FALSE)</f>
        <v>54</v>
      </c>
      <c r="AV366" s="29">
        <f>VLOOKUP(Table1[[#This Row],[SEG KEY]],'17Nov24_TY'!$A$1:$M$786,7,FALSE)</f>
        <v>49</v>
      </c>
      <c r="AW366" s="29">
        <f>VLOOKUP(Table1[[#This Row],[SEG KEY LY]],'17Nov24_LY'!$A$1:$M$784,7,FALSE)</f>
        <v>53</v>
      </c>
      <c r="AX366" s="29" t="e">
        <f>VLOOKUP(Table1[[#This Row],[SEG KEY]],'10Nov24_TY   '!$A$1:$K$786,7,FALSE)</f>
        <v>#N/A</v>
      </c>
      <c r="AY366" s="29" t="e">
        <f>VLOOKUP(Table1[[#This Row],[SEG KEY LY]],'10Nov24_LY   '!$A$1:$J$784,7,FALSE)</f>
        <v>#N/A</v>
      </c>
      <c r="AZ366" s="29">
        <f>IFERROR(VLOOKUP(Table1[[#This Row],[SEG KEY]],'03Nov24_TY   '!$A$1:$J$786,7,FALSE),0)</f>
        <v>0</v>
      </c>
      <c r="BA366" s="29">
        <f>IFERROR(VLOOKUP(Table1[[#This Row],[SEG KEY LY]],'03Nov24_LY    '!$A$1:$J$784,7,FALSE),0)</f>
        <v>0</v>
      </c>
    </row>
    <row r="367" spans="1:53" x14ac:dyDescent="0.25">
      <c r="A367" s="53" t="str">
        <f>Table1[[#This Row],[FROM_CITY]]&amp;Table1[[#This Row],[TO_CITY]]&amp;Table1[[#This Row],[Month]]</f>
        <v>CMBMELMay-2025</v>
      </c>
      <c r="B367" s="56" t="str">
        <f>Table1[[#This Row],[FROM_CITY]]&amp;Table1[[#This Row],[TO_CITY]]&amp;Table1[[#This Row],[MonthM_LY]]</f>
        <v>CMBMELMay-2024</v>
      </c>
      <c r="C367" s="44" t="s">
        <v>206</v>
      </c>
      <c r="D367" s="2">
        <v>2025</v>
      </c>
      <c r="E367" s="2" t="s">
        <v>205</v>
      </c>
      <c r="F367" t="s">
        <v>10</v>
      </c>
      <c r="G367" s="2" t="s">
        <v>38</v>
      </c>
      <c r="H367" t="s">
        <v>13</v>
      </c>
      <c r="I367">
        <v>624</v>
      </c>
      <c r="J367">
        <v>234977.87999999992</v>
      </c>
      <c r="K367" s="29">
        <f>VLOOKUP(Table1[[#This Row],[SEG KEY]],'29Dec24_TY  '!$A$1:$M$786,11,FALSE)</f>
        <v>5247216</v>
      </c>
      <c r="L367" s="29">
        <f>VLOOKUP(Table1[[#This Row],[SEG KEY LY]],'29Dec24_LY'!$A$1:$M$784,11,FALSE)</f>
        <v>7097196</v>
      </c>
      <c r="M367" s="55">
        <f>VLOOKUP(Table1[[#This Row],[SEG KEY]],'29Dec24_TY  '!$A$1:$M$786,12,FALSE)</f>
        <v>4.4781438385612472E-2</v>
      </c>
      <c r="N367" s="55">
        <f>VLOOKUP(Table1[[#This Row],[SEG KEY LY]],'29Dec24_LY'!$A$1:$M$784,12,FALSE)</f>
        <v>3.8026540340720477E-2</v>
      </c>
      <c r="O367" s="29">
        <f>IFERROR(VLOOKUP(Table1[[#This Row],[SEG KEY LY]],'LY AVG FARE ACT'!$A$1:$G$5000,5,FALSE),0)</f>
        <v>7707</v>
      </c>
      <c r="P367" s="29">
        <f>IFERROR(VLOOKUP(Table1[[#This Row],[SEG KEY LY]],'LY AVG FARE ACT'!$A$1:$F$5000,6,FALSE),0)</f>
        <v>3051356.0761070503</v>
      </c>
      <c r="Q367" s="29">
        <f>IFERROR(VLOOKUP(Table1[[#This Row],[SEG KEY LY]],'LY AVG FARE ACT'!$A$1:$G$5000,7,FALSE),0)</f>
        <v>395.92008253627228</v>
      </c>
      <c r="R367" s="47">
        <f>VLOOKUP(Table1[[#This Row],[SEG KEY]],'29Dec24_TY  '!$A$1:$M$786,13,FALSE)</f>
        <v>376.56711538461525</v>
      </c>
      <c r="S367" s="47">
        <f>VLOOKUP(Table1[[#This Row],[SEG KEY LY]],'29Dec24_LY'!$A$1:$M$784,13,FALSE)</f>
        <v>319.76517772511846</v>
      </c>
      <c r="T367" s="29">
        <f>VLOOKUP(Table1[[#This Row],[SEG KEY]],'22Dec24_TY '!$A$1:$M$786,13,FALSE)</f>
        <v>377.21005484460693</v>
      </c>
      <c r="U367" s="29">
        <f>VLOOKUP(Table1[[#This Row],[SEG KEY LY]],'22Dec24_LY '!$A$2:$M$784,13,FALSE)</f>
        <v>321.94711081794202</v>
      </c>
      <c r="V367" s="29">
        <f>VLOOKUP(Table1[[#This Row],[SEG KEY]],'15Dec24_TY'!$A$1:$M$786,13,FALSE)</f>
        <v>372.29729622266399</v>
      </c>
      <c r="W367" s="29">
        <f>VLOOKUP(Table1[[#This Row],[SEG KEY LY]],'15Dec24_LY'!$A$1:$M$784,13,FALSE)</f>
        <v>318.66062841530061</v>
      </c>
      <c r="X367" s="29">
        <f>VLOOKUP(Table1[[#This Row],[SEG KEY]],'08Dec24_TY'!$A$1:$M$786,13,FALSE)</f>
        <v>377.62514348785874</v>
      </c>
      <c r="Y367" s="29">
        <f>VLOOKUP(Table1[[#This Row],[SEG KEY LY]],'08Dec24_LY'!$A$1:$M$784,13,FALSE)</f>
        <v>318.90783185840723</v>
      </c>
      <c r="Z367" s="29">
        <f>VLOOKUP(Table1[[#This Row],[SEG KEY]],'01Dec24_TY'!$A$1:$M$786,13,FALSE)</f>
        <v>384.71436724565763</v>
      </c>
      <c r="AA367" s="29">
        <f>VLOOKUP(Table1[[#This Row],[SEG KEY LY]],'01Dec24_LY'!$A$1:$M$784,13,FALSE)</f>
        <v>318.16012195121965</v>
      </c>
      <c r="AB367" s="29">
        <f>VLOOKUP(Table1[[#This Row],[SEG KEY]],'24Nov24_TY'!$A$1:$M$786,13,FALSE)</f>
        <v>379.189051490515</v>
      </c>
      <c r="AC367" s="29">
        <f>VLOOKUP(Table1[[#This Row],[SEG KEY LY]],'24Nov24_LY'!$A$1:$M$784,13,FALSE)</f>
        <v>315.47330464716026</v>
      </c>
      <c r="AD367" s="29">
        <f>VLOOKUP(Table1[[#This Row],[SEG KEY]],'17Nov24_TY'!$A$1:$M$786,13,FALSE)</f>
        <v>383.63943620178037</v>
      </c>
      <c r="AE367" s="29">
        <f>VLOOKUP(Table1[[#This Row],[SEG KEY LY]],'17Nov24_LY'!$A$1:$M$784,13,FALSE)</f>
        <v>315.80625000000009</v>
      </c>
      <c r="AF367" s="29" t="e">
        <f>VLOOKUP(Table1[[#This Row],[SEG KEY]],'10Nov24_TY   '!$A$1:$M$786,13,FALSE)</f>
        <v>#N/A</v>
      </c>
      <c r="AG367" s="29" t="e">
        <f>VLOOKUP(Table1[[#This Row],[SEG KEY LY]],'10Nov24_LY   '!$A$1:$M$784,13,FALSE)</f>
        <v>#N/A</v>
      </c>
      <c r="AH367" s="29">
        <f>IFERROR(VLOOKUP(Table1[[#This Row],[SEG KEY]],'03Nov24_TY   '!A429:M1214,13,FALSE),0)</f>
        <v>0</v>
      </c>
      <c r="AI367" s="29">
        <f>IFERROR(VLOOKUP(Table1[[#This Row],[SEG KEY LY]],'03Nov24_LY    '!$A$1:$M$784,13,FALSE),0)</f>
        <v>0</v>
      </c>
      <c r="AJ367" s="47">
        <f>VLOOKUP(Table1[[#This Row],[SEG KEY]],'29Dec24_TY  '!$A$1:$M$786,7,FALSE)</f>
        <v>624</v>
      </c>
      <c r="AK367" s="47">
        <f>VLOOKUP(Table1[[#This Row],[SEG KEY LY]],'29Dec24_LY'!$A$1:$M$784,7,FALSE)</f>
        <v>844</v>
      </c>
      <c r="AL367" s="29">
        <f>VLOOKUP(Table1[[#This Row],[SEG KEY]],'22Dec24_TY '!$A$1:$M$786,7,FALSE)</f>
        <v>547</v>
      </c>
      <c r="AM367" s="29">
        <f>VLOOKUP(Table1[[#This Row],[SEG KEY LY]],'22Dec24_LY '!$A$1:$M$486,7,FALSE)</f>
        <v>758</v>
      </c>
      <c r="AN367" s="29">
        <f>VLOOKUP(Table1[[#This Row],[SEG KEY]],'15Dec24_TY'!$A$1:$M$786,7,FALSE)</f>
        <v>503</v>
      </c>
      <c r="AO367" s="29">
        <f>VLOOKUP(Table1[[#This Row],[SEG KEY LY]],'15Dec24_LY'!$A$1:$M$784,7,FALSE)</f>
        <v>732</v>
      </c>
      <c r="AP367" s="29">
        <f>VLOOKUP(Table1[[#This Row],[SEG KEY]],'08Dec24_TY'!$A$1:$M$786,7,FALSE)</f>
        <v>453</v>
      </c>
      <c r="AQ367" s="29">
        <f>VLOOKUP(Table1[[#This Row],[SEG KEY LY]],'08Dec24_LY'!$A$1:$M$784,7,FALSE)</f>
        <v>678</v>
      </c>
      <c r="AR367" s="29">
        <f>VLOOKUP(Table1[[#This Row],[SEG KEY]],'01Dec24_TY'!$A$1:$M$786,7,FALSE)</f>
        <v>403</v>
      </c>
      <c r="AS367" s="29">
        <f>VLOOKUP(Table1[[#This Row],[SEG KEY LY]],'01Dec24_LY'!$A$1:$M$784,7,FALSE)</f>
        <v>656</v>
      </c>
      <c r="AT367" s="29">
        <f>VLOOKUP(Table1[[#This Row],[SEG KEY]],'24Nov24_TY'!$A$1:$M$786,7,FALSE)</f>
        <v>369</v>
      </c>
      <c r="AU367" s="29">
        <f>VLOOKUP(Table1[[#This Row],[SEG KEY LY]],'24Nov24_LY'!$A$1:$M$784,7,FALSE)</f>
        <v>581</v>
      </c>
      <c r="AV367" s="29">
        <f>VLOOKUP(Table1[[#This Row],[SEG KEY]],'17Nov24_TY'!$A$1:$M$786,7,FALSE)</f>
        <v>337</v>
      </c>
      <c r="AW367" s="29">
        <f>VLOOKUP(Table1[[#This Row],[SEG KEY LY]],'17Nov24_LY'!$A$1:$M$784,7,FALSE)</f>
        <v>544</v>
      </c>
      <c r="AX367" s="29" t="e">
        <f>VLOOKUP(Table1[[#This Row],[SEG KEY]],'10Nov24_TY   '!$A$1:$K$786,7,FALSE)</f>
        <v>#N/A</v>
      </c>
      <c r="AY367" s="29" t="e">
        <f>VLOOKUP(Table1[[#This Row],[SEG KEY LY]],'10Nov24_LY   '!$A$1:$J$784,7,FALSE)</f>
        <v>#N/A</v>
      </c>
      <c r="AZ367" s="29">
        <f>IFERROR(VLOOKUP(Table1[[#This Row],[SEG KEY]],'03Nov24_TY   '!$A$1:$J$786,7,FALSE),0)</f>
        <v>0</v>
      </c>
      <c r="BA367" s="29">
        <f>IFERROR(VLOOKUP(Table1[[#This Row],[SEG KEY LY]],'03Nov24_LY    '!$A$1:$J$784,7,FALSE),0)</f>
        <v>0</v>
      </c>
    </row>
    <row r="368" spans="1:53" x14ac:dyDescent="0.25">
      <c r="A368" s="53" t="str">
        <f>Table1[[#This Row],[FROM_CITY]]&amp;Table1[[#This Row],[TO_CITY]]&amp;Table1[[#This Row],[Month]]</f>
        <v>CMBMLEMay-2025</v>
      </c>
      <c r="B368" s="56" t="str">
        <f>Table1[[#This Row],[FROM_CITY]]&amp;Table1[[#This Row],[TO_CITY]]&amp;Table1[[#This Row],[MonthM_LY]]</f>
        <v>CMBMLEMay-2024</v>
      </c>
      <c r="C368" s="44" t="s">
        <v>206</v>
      </c>
      <c r="D368" s="2">
        <v>2025</v>
      </c>
      <c r="E368" s="2" t="s">
        <v>205</v>
      </c>
      <c r="F368" t="s">
        <v>10</v>
      </c>
      <c r="G368" s="2" t="s">
        <v>39</v>
      </c>
      <c r="H368" t="s">
        <v>15</v>
      </c>
      <c r="I368">
        <v>478</v>
      </c>
      <c r="J368">
        <v>44175.299999999981</v>
      </c>
      <c r="K368" s="29">
        <f>VLOOKUP(Table1[[#This Row],[SEG KEY]],'29Dec24_TY  '!$A$1:$M$786,11,FALSE)</f>
        <v>367104</v>
      </c>
      <c r="L368" s="29">
        <f>VLOOKUP(Table1[[#This Row],[SEG KEY LY]],'29Dec24_LY'!$A$1:$M$784,11,FALSE)</f>
        <v>390912</v>
      </c>
      <c r="M368" s="55">
        <f>VLOOKUP(Table1[[#This Row],[SEG KEY]],'29Dec24_TY  '!$A$1:$M$786,12,FALSE)</f>
        <v>0.12033456459205016</v>
      </c>
      <c r="N368" s="55">
        <f>VLOOKUP(Table1[[#This Row],[SEG KEY LY]],'29Dec24_LY'!$A$1:$M$784,12,FALSE)</f>
        <v>9.6041922478716429E-2</v>
      </c>
      <c r="O368" s="29">
        <f>IFERROR(VLOOKUP(Table1[[#This Row],[SEG KEY LY]],'LY AVG FARE ACT'!$A$1:$G$5000,5,FALSE),0)</f>
        <v>15240</v>
      </c>
      <c r="P368" s="29">
        <f>IFERROR(VLOOKUP(Table1[[#This Row],[SEG KEY LY]],'LY AVG FARE ACT'!$A$1:$F$5000,6,FALSE),0)</f>
        <v>1361318.4441852584</v>
      </c>
      <c r="Q368" s="29">
        <f>IFERROR(VLOOKUP(Table1[[#This Row],[SEG KEY LY]],'LY AVG FARE ACT'!$A$1:$G$5000,7,FALSE),0)</f>
        <v>89.325357230003831</v>
      </c>
      <c r="R368" s="47">
        <f>VLOOKUP(Table1[[#This Row],[SEG KEY]],'29Dec24_TY  '!$A$1:$M$786,13,FALSE)</f>
        <v>92.416945606694526</v>
      </c>
      <c r="S368" s="47">
        <f>VLOOKUP(Table1[[#This Row],[SEG KEY LY]],'29Dec24_LY'!$A$1:$M$784,13,FALSE)</f>
        <v>73.760196463654211</v>
      </c>
      <c r="T368" s="29">
        <f>VLOOKUP(Table1[[#This Row],[SEG KEY]],'22Dec24_TY '!$A$1:$M$786,13,FALSE)</f>
        <v>96.28676959619952</v>
      </c>
      <c r="U368" s="29">
        <f>VLOOKUP(Table1[[#This Row],[SEG KEY LY]],'22Dec24_LY '!$A$2:$M$784,13,FALSE)</f>
        <v>72.932016632016641</v>
      </c>
      <c r="V368" s="29">
        <f>VLOOKUP(Table1[[#This Row],[SEG KEY]],'15Dec24_TY'!$A$1:$M$786,13,FALSE)</f>
        <v>95.095824999999962</v>
      </c>
      <c r="W368" s="29">
        <f>VLOOKUP(Table1[[#This Row],[SEG KEY LY]],'15Dec24_LY'!$A$1:$M$784,13,FALSE)</f>
        <v>73.855199999999996</v>
      </c>
      <c r="X368" s="29">
        <f>VLOOKUP(Table1[[#This Row],[SEG KEY]],'08Dec24_TY'!$A$1:$M$786,13,FALSE)</f>
        <v>94.94999999999996</v>
      </c>
      <c r="Y368" s="29">
        <f>VLOOKUP(Table1[[#This Row],[SEG KEY LY]],'08Dec24_LY'!$A$1:$M$784,13,FALSE)</f>
        <v>73.216986301369857</v>
      </c>
      <c r="Z368" s="29">
        <f>VLOOKUP(Table1[[#This Row],[SEG KEY]],'01Dec24_TY'!$A$1:$M$786,13,FALSE)</f>
        <v>97.611399999999975</v>
      </c>
      <c r="AA368" s="29">
        <f>VLOOKUP(Table1[[#This Row],[SEG KEY LY]],'01Dec24_LY'!$A$1:$M$784,13,FALSE)</f>
        <v>71.676666666666662</v>
      </c>
      <c r="AB368" s="29">
        <f>VLOOKUP(Table1[[#This Row],[SEG KEY]],'24Nov24_TY'!$A$1:$M$786,13,FALSE)</f>
        <v>99.800833333333273</v>
      </c>
      <c r="AC368" s="29">
        <f>VLOOKUP(Table1[[#This Row],[SEG KEY LY]],'24Nov24_LY'!$A$1:$M$784,13,FALSE)</f>
        <v>74.837493036211683</v>
      </c>
      <c r="AD368" s="29">
        <f>VLOOKUP(Table1[[#This Row],[SEG KEY]],'17Nov24_TY'!$A$1:$M$786,13,FALSE)</f>
        <v>100.90915708812257</v>
      </c>
      <c r="AE368" s="29">
        <f>VLOOKUP(Table1[[#This Row],[SEG KEY LY]],'17Nov24_LY'!$A$1:$M$784,13,FALSE)</f>
        <v>73.728056426332301</v>
      </c>
      <c r="AF368" s="29" t="e">
        <f>VLOOKUP(Table1[[#This Row],[SEG KEY]],'10Nov24_TY   '!$A$1:$M$786,13,FALSE)</f>
        <v>#N/A</v>
      </c>
      <c r="AG368" s="29" t="e">
        <f>VLOOKUP(Table1[[#This Row],[SEG KEY LY]],'10Nov24_LY   '!$A$1:$M$784,13,FALSE)</f>
        <v>#N/A</v>
      </c>
      <c r="AH368" s="29">
        <f>IFERROR(VLOOKUP(Table1[[#This Row],[SEG KEY]],'03Nov24_TY   '!A430:M1215,13,FALSE),0)</f>
        <v>0</v>
      </c>
      <c r="AI368" s="29">
        <f>IFERROR(VLOOKUP(Table1[[#This Row],[SEG KEY LY]],'03Nov24_LY    '!$A$1:$M$784,13,FALSE),0)</f>
        <v>0</v>
      </c>
      <c r="AJ368" s="47">
        <f>VLOOKUP(Table1[[#This Row],[SEG KEY]],'29Dec24_TY  '!$A$1:$M$786,7,FALSE)</f>
        <v>478</v>
      </c>
      <c r="AK368" s="47">
        <f>VLOOKUP(Table1[[#This Row],[SEG KEY LY]],'29Dec24_LY'!$A$1:$M$784,7,FALSE)</f>
        <v>509</v>
      </c>
      <c r="AL368" s="29">
        <f>VLOOKUP(Table1[[#This Row],[SEG KEY]],'22Dec24_TY '!$A$1:$M$786,7,FALSE)</f>
        <v>421</v>
      </c>
      <c r="AM368" s="29">
        <f>VLOOKUP(Table1[[#This Row],[SEG KEY LY]],'22Dec24_LY '!$A$1:$M$486,7,FALSE)</f>
        <v>481</v>
      </c>
      <c r="AN368" s="29">
        <f>VLOOKUP(Table1[[#This Row],[SEG KEY]],'15Dec24_TY'!$A$1:$M$786,7,FALSE)</f>
        <v>400</v>
      </c>
      <c r="AO368" s="29">
        <f>VLOOKUP(Table1[[#This Row],[SEG KEY LY]],'15Dec24_LY'!$A$1:$M$784,7,FALSE)</f>
        <v>450</v>
      </c>
      <c r="AP368" s="29">
        <f>VLOOKUP(Table1[[#This Row],[SEG KEY]],'08Dec24_TY'!$A$1:$M$786,7,FALSE)</f>
        <v>375</v>
      </c>
      <c r="AQ368" s="29">
        <f>VLOOKUP(Table1[[#This Row],[SEG KEY LY]],'08Dec24_LY'!$A$1:$M$784,7,FALSE)</f>
        <v>438</v>
      </c>
      <c r="AR368" s="29">
        <f>VLOOKUP(Table1[[#This Row],[SEG KEY]],'01Dec24_TY'!$A$1:$M$786,7,FALSE)</f>
        <v>350</v>
      </c>
      <c r="AS368" s="29">
        <f>VLOOKUP(Table1[[#This Row],[SEG KEY LY]],'01Dec24_LY'!$A$1:$M$784,7,FALSE)</f>
        <v>417</v>
      </c>
      <c r="AT368" s="29">
        <f>VLOOKUP(Table1[[#This Row],[SEG KEY]],'24Nov24_TY'!$A$1:$M$786,7,FALSE)</f>
        <v>300</v>
      </c>
      <c r="AU368" s="29">
        <f>VLOOKUP(Table1[[#This Row],[SEG KEY LY]],'24Nov24_LY'!$A$1:$M$784,7,FALSE)</f>
        <v>359</v>
      </c>
      <c r="AV368" s="29">
        <f>VLOOKUP(Table1[[#This Row],[SEG KEY]],'17Nov24_TY'!$A$1:$M$786,7,FALSE)</f>
        <v>261</v>
      </c>
      <c r="AW368" s="29">
        <f>VLOOKUP(Table1[[#This Row],[SEG KEY LY]],'17Nov24_LY'!$A$1:$M$784,7,FALSE)</f>
        <v>319</v>
      </c>
      <c r="AX368" s="29" t="e">
        <f>VLOOKUP(Table1[[#This Row],[SEG KEY]],'10Nov24_TY   '!$A$1:$K$786,7,FALSE)</f>
        <v>#N/A</v>
      </c>
      <c r="AY368" s="29" t="e">
        <f>VLOOKUP(Table1[[#This Row],[SEG KEY LY]],'10Nov24_LY   '!$A$1:$J$784,7,FALSE)</f>
        <v>#N/A</v>
      </c>
      <c r="AZ368" s="29">
        <f>IFERROR(VLOOKUP(Table1[[#This Row],[SEG KEY]],'03Nov24_TY   '!$A$1:$J$786,7,FALSE),0)</f>
        <v>0</v>
      </c>
      <c r="BA368" s="29">
        <f>IFERROR(VLOOKUP(Table1[[#This Row],[SEG KEY LY]],'03Nov24_LY    '!$A$1:$J$784,7,FALSE),0)</f>
        <v>0</v>
      </c>
    </row>
    <row r="369" spans="1:53" x14ac:dyDescent="0.25">
      <c r="A369" s="53" t="str">
        <f>Table1[[#This Row],[FROM_CITY]]&amp;Table1[[#This Row],[TO_CITY]]&amp;Table1[[#This Row],[Month]]</f>
        <v>CMBNRTMay-2025</v>
      </c>
      <c r="B369" s="56" t="str">
        <f>Table1[[#This Row],[FROM_CITY]]&amp;Table1[[#This Row],[TO_CITY]]&amp;Table1[[#This Row],[MonthM_LY]]</f>
        <v>CMBNRTMay-2024</v>
      </c>
      <c r="C369" s="44" t="s">
        <v>206</v>
      </c>
      <c r="D369" s="2">
        <v>2025</v>
      </c>
      <c r="E369" s="2" t="s">
        <v>205</v>
      </c>
      <c r="F369" t="s">
        <v>10</v>
      </c>
      <c r="G369" s="2" t="s">
        <v>40</v>
      </c>
      <c r="H369" t="s">
        <v>13</v>
      </c>
      <c r="I369">
        <v>84</v>
      </c>
      <c r="J369">
        <v>50013.390000000007</v>
      </c>
      <c r="K369" s="29">
        <f>VLOOKUP(Table1[[#This Row],[SEG KEY]],'29Dec24_TY  '!$A$1:$M$786,11,FALSE)</f>
        <v>576576</v>
      </c>
      <c r="L369" s="29">
        <f>VLOOKUP(Table1[[#This Row],[SEG KEY LY]],'29Dec24_LY'!$A$1:$M$784,11,FALSE)</f>
        <v>1057056</v>
      </c>
      <c r="M369" s="55">
        <f>VLOOKUP(Table1[[#This Row],[SEG KEY]],'29Dec24_TY  '!$A$1:$M$786,12,FALSE)</f>
        <v>8.674206002331003E-2</v>
      </c>
      <c r="N369" s="55">
        <f>VLOOKUP(Table1[[#This Row],[SEG KEY LY]],'29Dec24_LY'!$A$1:$M$784,12,FALSE)</f>
        <v>6.1424721112221123E-2</v>
      </c>
      <c r="O369" s="29">
        <f>IFERROR(VLOOKUP(Table1[[#This Row],[SEG KEY LY]],'LY AVG FARE ACT'!$A$1:$G$5000,5,FALSE),0)</f>
        <v>3924</v>
      </c>
      <c r="P369" s="29">
        <f>IFERROR(VLOOKUP(Table1[[#This Row],[SEG KEY LY]],'LY AVG FARE ACT'!$A$1:$F$5000,6,FALSE),0)</f>
        <v>1614711.5071420257</v>
      </c>
      <c r="Q369" s="29">
        <f>IFERROR(VLOOKUP(Table1[[#This Row],[SEG KEY LY]],'LY AVG FARE ACT'!$A$1:$G$5000,7,FALSE),0)</f>
        <v>411.49630661111769</v>
      </c>
      <c r="R369" s="47">
        <f>VLOOKUP(Table1[[#This Row],[SEG KEY]],'29Dec24_TY  '!$A$1:$M$786,13,FALSE)</f>
        <v>595.39750000000004</v>
      </c>
      <c r="S369" s="47">
        <f>VLOOKUP(Table1[[#This Row],[SEG KEY LY]],'29Dec24_LY'!$A$1:$M$784,13,FALSE)</f>
        <v>421.61928571428575</v>
      </c>
      <c r="T369" s="29">
        <f>VLOOKUP(Table1[[#This Row],[SEG KEY]],'22Dec24_TY '!$A$1:$M$786,13,FALSE)</f>
        <v>558.84613333333357</v>
      </c>
      <c r="U369" s="29">
        <f>VLOOKUP(Table1[[#This Row],[SEG KEY LY]],'22Dec24_LY '!$A$2:$M$784,13,FALSE)</f>
        <v>437.48971014492764</v>
      </c>
      <c r="V369" s="29">
        <f>VLOOKUP(Table1[[#This Row],[SEG KEY]],'15Dec24_TY'!$A$1:$M$786,13,FALSE)</f>
        <v>592.71553846153859</v>
      </c>
      <c r="W369" s="29">
        <f>VLOOKUP(Table1[[#This Row],[SEG KEY LY]],'15Dec24_LY'!$A$1:$M$784,13,FALSE)</f>
        <v>447.27661016949156</v>
      </c>
      <c r="X369" s="29">
        <f>VLOOKUP(Table1[[#This Row],[SEG KEY]],'08Dec24_TY'!$A$1:$M$786,13,FALSE)</f>
        <v>619.35153846153833</v>
      </c>
      <c r="Y369" s="29">
        <f>VLOOKUP(Table1[[#This Row],[SEG KEY LY]],'08Dec24_LY'!$A$1:$M$784,13,FALSE)</f>
        <v>448.60602040816332</v>
      </c>
      <c r="Z369" s="29">
        <f>VLOOKUP(Table1[[#This Row],[SEG KEY]],'01Dec24_TY'!$A$1:$M$786,13,FALSE)</f>
        <v>622.44803921568621</v>
      </c>
      <c r="AA369" s="29">
        <f>VLOOKUP(Table1[[#This Row],[SEG KEY LY]],'01Dec24_LY'!$A$1:$M$784,13,FALSE)</f>
        <v>414.78100000000001</v>
      </c>
      <c r="AB369" s="29">
        <f>VLOOKUP(Table1[[#This Row],[SEG KEY]],'24Nov24_TY'!$A$1:$M$786,13,FALSE)</f>
        <v>622.44803921568621</v>
      </c>
      <c r="AC369" s="29">
        <f>VLOOKUP(Table1[[#This Row],[SEG KEY LY]],'24Nov24_LY'!$A$1:$M$784,13,FALSE)</f>
        <v>422.50134453781516</v>
      </c>
      <c r="AD369" s="29">
        <f>VLOOKUP(Table1[[#This Row],[SEG KEY]],'17Nov24_TY'!$A$1:$M$786,13,FALSE)</f>
        <v>627.7847999999999</v>
      </c>
      <c r="AE369" s="29">
        <f>VLOOKUP(Table1[[#This Row],[SEG KEY LY]],'17Nov24_LY'!$A$1:$M$784,13,FALSE)</f>
        <v>427.82642201834858</v>
      </c>
      <c r="AF369" s="29" t="e">
        <f>VLOOKUP(Table1[[#This Row],[SEG KEY]],'10Nov24_TY   '!$A$1:$M$786,13,FALSE)</f>
        <v>#N/A</v>
      </c>
      <c r="AG369" s="29" t="e">
        <f>VLOOKUP(Table1[[#This Row],[SEG KEY LY]],'10Nov24_LY   '!$A$1:$M$784,13,FALSE)</f>
        <v>#N/A</v>
      </c>
      <c r="AH369" s="29">
        <f>IFERROR(VLOOKUP(Table1[[#This Row],[SEG KEY]],'03Nov24_TY   '!A431:M1216,13,FALSE),0)</f>
        <v>0</v>
      </c>
      <c r="AI369" s="29">
        <f>IFERROR(VLOOKUP(Table1[[#This Row],[SEG KEY LY]],'03Nov24_LY    '!$A$1:$M$784,13,FALSE),0)</f>
        <v>0</v>
      </c>
      <c r="AJ369" s="47">
        <f>VLOOKUP(Table1[[#This Row],[SEG KEY]],'29Dec24_TY  '!$A$1:$M$786,7,FALSE)</f>
        <v>84</v>
      </c>
      <c r="AK369" s="47">
        <f>VLOOKUP(Table1[[#This Row],[SEG KEY LY]],'29Dec24_LY'!$A$1:$M$784,7,FALSE)</f>
        <v>154</v>
      </c>
      <c r="AL369" s="29">
        <f>VLOOKUP(Table1[[#This Row],[SEG KEY]],'22Dec24_TY '!$A$1:$M$786,7,FALSE)</f>
        <v>75</v>
      </c>
      <c r="AM369" s="29">
        <f>VLOOKUP(Table1[[#This Row],[SEG KEY LY]],'22Dec24_LY '!$A$1:$M$486,7,FALSE)</f>
        <v>138</v>
      </c>
      <c r="AN369" s="29">
        <f>VLOOKUP(Table1[[#This Row],[SEG KEY]],'15Dec24_TY'!$A$1:$M$786,7,FALSE)</f>
        <v>65</v>
      </c>
      <c r="AO369" s="29">
        <f>VLOOKUP(Table1[[#This Row],[SEG KEY LY]],'15Dec24_LY'!$A$1:$M$784,7,FALSE)</f>
        <v>118</v>
      </c>
      <c r="AP369" s="29">
        <f>VLOOKUP(Table1[[#This Row],[SEG KEY]],'08Dec24_TY'!$A$1:$M$786,7,FALSE)</f>
        <v>52</v>
      </c>
      <c r="AQ369" s="29">
        <f>VLOOKUP(Table1[[#This Row],[SEG KEY LY]],'08Dec24_LY'!$A$1:$M$784,7,FALSE)</f>
        <v>98</v>
      </c>
      <c r="AR369" s="29">
        <f>VLOOKUP(Table1[[#This Row],[SEG KEY]],'01Dec24_TY'!$A$1:$M$786,7,FALSE)</f>
        <v>51</v>
      </c>
      <c r="AS369" s="29">
        <f>VLOOKUP(Table1[[#This Row],[SEG KEY LY]],'01Dec24_LY'!$A$1:$M$784,7,FALSE)</f>
        <v>130</v>
      </c>
      <c r="AT369" s="29">
        <f>VLOOKUP(Table1[[#This Row],[SEG KEY]],'24Nov24_TY'!$A$1:$M$786,7,FALSE)</f>
        <v>51</v>
      </c>
      <c r="AU369" s="29">
        <f>VLOOKUP(Table1[[#This Row],[SEG KEY LY]],'24Nov24_LY'!$A$1:$M$784,7,FALSE)</f>
        <v>119</v>
      </c>
      <c r="AV369" s="29">
        <f>VLOOKUP(Table1[[#This Row],[SEG KEY]],'17Nov24_TY'!$A$1:$M$786,7,FALSE)</f>
        <v>50</v>
      </c>
      <c r="AW369" s="29">
        <f>VLOOKUP(Table1[[#This Row],[SEG KEY LY]],'17Nov24_LY'!$A$1:$M$784,7,FALSE)</f>
        <v>109</v>
      </c>
      <c r="AX369" s="29" t="e">
        <f>VLOOKUP(Table1[[#This Row],[SEG KEY]],'10Nov24_TY   '!$A$1:$K$786,7,FALSE)</f>
        <v>#N/A</v>
      </c>
      <c r="AY369" s="29" t="e">
        <f>VLOOKUP(Table1[[#This Row],[SEG KEY LY]],'10Nov24_LY   '!$A$1:$J$784,7,FALSE)</f>
        <v>#N/A</v>
      </c>
      <c r="AZ369" s="29">
        <f>IFERROR(VLOOKUP(Table1[[#This Row],[SEG KEY]],'03Nov24_TY   '!$A$1:$J$786,7,FALSE),0)</f>
        <v>0</v>
      </c>
      <c r="BA369" s="29">
        <f>IFERROR(VLOOKUP(Table1[[#This Row],[SEG KEY LY]],'03Nov24_LY    '!$A$1:$J$784,7,FALSE),0)</f>
        <v>0</v>
      </c>
    </row>
    <row r="370" spans="1:53" x14ac:dyDescent="0.25">
      <c r="A370" s="53" t="str">
        <f>Table1[[#This Row],[FROM_CITY]]&amp;Table1[[#This Row],[TO_CITY]]&amp;Table1[[#This Row],[Month]]</f>
        <v>CMBRUHMay-2025</v>
      </c>
      <c r="B370" s="56" t="str">
        <f>Table1[[#This Row],[FROM_CITY]]&amp;Table1[[#This Row],[TO_CITY]]&amp;Table1[[#This Row],[MonthM_LY]]</f>
        <v>CMBRUHMay-2024</v>
      </c>
      <c r="C370" s="44" t="s">
        <v>206</v>
      </c>
      <c r="D370" s="2">
        <v>2025</v>
      </c>
      <c r="E370" s="2" t="s">
        <v>205</v>
      </c>
      <c r="F370" t="s">
        <v>10</v>
      </c>
      <c r="G370" s="2" t="s">
        <v>41</v>
      </c>
      <c r="H370" t="s">
        <v>11</v>
      </c>
      <c r="I370">
        <v>113</v>
      </c>
      <c r="J370">
        <v>31725.010000000009</v>
      </c>
      <c r="K370" s="29">
        <f>VLOOKUP(Table1[[#This Row],[SEG KEY]],'29Dec24_TY  '!$A$1:$M$786,11,FALSE)</f>
        <v>457085</v>
      </c>
      <c r="L370" s="29">
        <f>VLOOKUP(Table1[[#This Row],[SEG KEY LY]],'29Dec24_LY'!$A$1:$M$784,11,FALSE)</f>
        <v>295285</v>
      </c>
      <c r="M370" s="55">
        <f>VLOOKUP(Table1[[#This Row],[SEG KEY]],'29Dec24_TY  '!$A$1:$M$786,12,FALSE)</f>
        <v>6.9407243729284501E-2</v>
      </c>
      <c r="N370" s="55">
        <f>VLOOKUP(Table1[[#This Row],[SEG KEY LY]],'29Dec24_LY'!$A$1:$M$784,12,FALSE)</f>
        <v>6.5236297136664567E-2</v>
      </c>
      <c r="O370" s="29">
        <f>IFERROR(VLOOKUP(Table1[[#This Row],[SEG KEY LY]],'LY AVG FARE ACT'!$A$1:$G$5000,5,FALSE),0)</f>
        <v>7446</v>
      </c>
      <c r="P370" s="29">
        <f>IFERROR(VLOOKUP(Table1[[#This Row],[SEG KEY LY]],'LY AVG FARE ACT'!$A$1:$F$5000,6,FALSE),0)</f>
        <v>1701754.8697694817</v>
      </c>
      <c r="Q370" s="29">
        <f>IFERROR(VLOOKUP(Table1[[#This Row],[SEG KEY LY]],'LY AVG FARE ACT'!$A$1:$G$5000,7,FALSE),0)</f>
        <v>228.54618181164139</v>
      </c>
      <c r="R370" s="47">
        <f>VLOOKUP(Table1[[#This Row],[SEG KEY]],'29Dec24_TY  '!$A$1:$M$786,13,FALSE)</f>
        <v>280.75230088495584</v>
      </c>
      <c r="S370" s="47">
        <f>VLOOKUP(Table1[[#This Row],[SEG KEY LY]],'29Dec24_LY'!$A$1:$M$784,13,FALSE)</f>
        <v>263.88082191780813</v>
      </c>
      <c r="T370" s="29">
        <f>VLOOKUP(Table1[[#This Row],[SEG KEY]],'22Dec24_TY '!$A$1:$M$786,13,FALSE)</f>
        <v>310.81662500000004</v>
      </c>
      <c r="U370" s="29">
        <f>VLOOKUP(Table1[[#This Row],[SEG KEY LY]],'22Dec24_LY '!$A$2:$M$784,13,FALSE)</f>
        <v>263.84066666666666</v>
      </c>
      <c r="V370" s="29">
        <f>VLOOKUP(Table1[[#This Row],[SEG KEY]],'15Dec24_TY'!$A$1:$M$786,13,FALSE)</f>
        <v>314.93304347826086</v>
      </c>
      <c r="W370" s="29">
        <f>VLOOKUP(Table1[[#This Row],[SEG KEY LY]],'15Dec24_LY'!$A$1:$M$784,13,FALSE)</f>
        <v>263.62416666666661</v>
      </c>
      <c r="X370" s="29">
        <f>VLOOKUP(Table1[[#This Row],[SEG KEY]],'08Dec24_TY'!$A$1:$M$786,13,FALSE)</f>
        <v>317.60647058823531</v>
      </c>
      <c r="Y370" s="29">
        <f>VLOOKUP(Table1[[#This Row],[SEG KEY LY]],'08Dec24_LY'!$A$1:$M$784,13,FALSE)</f>
        <v>258.89235294117645</v>
      </c>
      <c r="Z370" s="29">
        <f>VLOOKUP(Table1[[#This Row],[SEG KEY]],'01Dec24_TY'!$A$1:$M$786,13,FALSE)</f>
        <v>317.98333333333335</v>
      </c>
      <c r="AA370" s="29">
        <f>VLOOKUP(Table1[[#This Row],[SEG KEY LY]],'01Dec24_LY'!$A$1:$M$784,13,FALSE)</f>
        <v>252.35760000000005</v>
      </c>
      <c r="AB370" s="29">
        <f>VLOOKUP(Table1[[#This Row],[SEG KEY]],'24Nov24_TY'!$A$1:$M$786,13,FALSE)</f>
        <v>324.13677419354838</v>
      </c>
      <c r="AC370" s="29">
        <f>VLOOKUP(Table1[[#This Row],[SEG KEY LY]],'24Nov24_LY'!$A$1:$M$784,13,FALSE)</f>
        <v>257.15578947368425</v>
      </c>
      <c r="AD370" s="29">
        <f>VLOOKUP(Table1[[#This Row],[SEG KEY]],'17Nov24_TY'!$A$1:$M$786,13,FALSE)</f>
        <v>326.8560714285714</v>
      </c>
      <c r="AE370" s="29">
        <f>VLOOKUP(Table1[[#This Row],[SEG KEY LY]],'17Nov24_LY'!$A$1:$M$784,13,FALSE)</f>
        <v>261.05384615384617</v>
      </c>
      <c r="AF370" s="29" t="e">
        <f>VLOOKUP(Table1[[#This Row],[SEG KEY]],'10Nov24_TY   '!$A$1:$M$786,13,FALSE)</f>
        <v>#N/A</v>
      </c>
      <c r="AG370" s="29" t="e">
        <f>VLOOKUP(Table1[[#This Row],[SEG KEY LY]],'10Nov24_LY   '!$A$1:$M$784,13,FALSE)</f>
        <v>#N/A</v>
      </c>
      <c r="AH370" s="29">
        <f>IFERROR(VLOOKUP(Table1[[#This Row],[SEG KEY]],'03Nov24_TY   '!A432:M1217,13,FALSE),0)</f>
        <v>0</v>
      </c>
      <c r="AI370" s="29">
        <f>IFERROR(VLOOKUP(Table1[[#This Row],[SEG KEY LY]],'03Nov24_LY    '!$A$1:$M$784,13,FALSE),0)</f>
        <v>0</v>
      </c>
      <c r="AJ370" s="47">
        <f>VLOOKUP(Table1[[#This Row],[SEG KEY]],'29Dec24_TY  '!$A$1:$M$786,7,FALSE)</f>
        <v>113</v>
      </c>
      <c r="AK370" s="47">
        <f>VLOOKUP(Table1[[#This Row],[SEG KEY LY]],'29Dec24_LY'!$A$1:$M$784,7,FALSE)</f>
        <v>73</v>
      </c>
      <c r="AL370" s="29">
        <f>VLOOKUP(Table1[[#This Row],[SEG KEY]],'22Dec24_TY '!$A$1:$M$786,7,FALSE)</f>
        <v>80</v>
      </c>
      <c r="AM370" s="29">
        <f>VLOOKUP(Table1[[#This Row],[SEG KEY LY]],'22Dec24_LY '!$A$1:$M$486,7,FALSE)</f>
        <v>60</v>
      </c>
      <c r="AN370" s="29">
        <f>VLOOKUP(Table1[[#This Row],[SEG KEY]],'15Dec24_TY'!$A$1:$M$786,7,FALSE)</f>
        <v>69</v>
      </c>
      <c r="AO370" s="29">
        <f>VLOOKUP(Table1[[#This Row],[SEG KEY LY]],'15Dec24_LY'!$A$1:$M$784,7,FALSE)</f>
        <v>48</v>
      </c>
      <c r="AP370" s="29">
        <f>VLOOKUP(Table1[[#This Row],[SEG KEY]],'08Dec24_TY'!$A$1:$M$786,7,FALSE)</f>
        <v>51</v>
      </c>
      <c r="AQ370" s="29">
        <f>VLOOKUP(Table1[[#This Row],[SEG KEY LY]],'08Dec24_LY'!$A$1:$M$784,7,FALSE)</f>
        <v>34</v>
      </c>
      <c r="AR370" s="29">
        <f>VLOOKUP(Table1[[#This Row],[SEG KEY]],'01Dec24_TY'!$A$1:$M$786,7,FALSE)</f>
        <v>39</v>
      </c>
      <c r="AS370" s="29">
        <f>VLOOKUP(Table1[[#This Row],[SEG KEY LY]],'01Dec24_LY'!$A$1:$M$784,7,FALSE)</f>
        <v>25</v>
      </c>
      <c r="AT370" s="29">
        <f>VLOOKUP(Table1[[#This Row],[SEG KEY]],'24Nov24_TY'!$A$1:$M$786,7,FALSE)</f>
        <v>31</v>
      </c>
      <c r="AU370" s="29">
        <f>VLOOKUP(Table1[[#This Row],[SEG KEY LY]],'24Nov24_LY'!$A$1:$M$784,7,FALSE)</f>
        <v>19</v>
      </c>
      <c r="AV370" s="29">
        <f>VLOOKUP(Table1[[#This Row],[SEG KEY]],'17Nov24_TY'!$A$1:$M$786,7,FALSE)</f>
        <v>28</v>
      </c>
      <c r="AW370" s="29">
        <f>VLOOKUP(Table1[[#This Row],[SEG KEY LY]],'17Nov24_LY'!$A$1:$M$784,7,FALSE)</f>
        <v>13</v>
      </c>
      <c r="AX370" s="29" t="e">
        <f>VLOOKUP(Table1[[#This Row],[SEG KEY]],'10Nov24_TY   '!$A$1:$K$786,7,FALSE)</f>
        <v>#N/A</v>
      </c>
      <c r="AY370" s="29" t="e">
        <f>VLOOKUP(Table1[[#This Row],[SEG KEY LY]],'10Nov24_LY   '!$A$1:$J$784,7,FALSE)</f>
        <v>#N/A</v>
      </c>
      <c r="AZ370" s="29">
        <f>IFERROR(VLOOKUP(Table1[[#This Row],[SEG KEY]],'03Nov24_TY   '!$A$1:$J$786,7,FALSE),0)</f>
        <v>0</v>
      </c>
      <c r="BA370" s="29">
        <f>IFERROR(VLOOKUP(Table1[[#This Row],[SEG KEY LY]],'03Nov24_LY    '!$A$1:$J$784,7,FALSE),0)</f>
        <v>0</v>
      </c>
    </row>
    <row r="371" spans="1:53" x14ac:dyDescent="0.25">
      <c r="A371" s="53" t="str">
        <f>Table1[[#This Row],[FROM_CITY]]&amp;Table1[[#This Row],[TO_CITY]]&amp;Table1[[#This Row],[Month]]</f>
        <v>CMBSINMay-2025</v>
      </c>
      <c r="B371" s="56" t="str">
        <f>Table1[[#This Row],[FROM_CITY]]&amp;Table1[[#This Row],[TO_CITY]]&amp;Table1[[#This Row],[MonthM_LY]]</f>
        <v>CMBSINMay-2024</v>
      </c>
      <c r="C371" s="44" t="s">
        <v>206</v>
      </c>
      <c r="D371" s="2">
        <v>2025</v>
      </c>
      <c r="E371" s="2" t="s">
        <v>205</v>
      </c>
      <c r="F371" t="s">
        <v>10</v>
      </c>
      <c r="G371" s="2" t="s">
        <v>42</v>
      </c>
      <c r="H371" t="s">
        <v>13</v>
      </c>
      <c r="I371">
        <v>177</v>
      </c>
      <c r="J371">
        <v>24083.790000000005</v>
      </c>
      <c r="K371" s="29">
        <f>VLOOKUP(Table1[[#This Row],[SEG KEY]],'29Dec24_TY  '!$A$1:$M$786,11,FALSE)</f>
        <v>486573</v>
      </c>
      <c r="L371" s="29">
        <f>VLOOKUP(Table1[[#This Row],[SEG KEY LY]],'29Dec24_LY'!$A$1:$M$784,11,FALSE)</f>
        <v>442589</v>
      </c>
      <c r="M371" s="55">
        <f>VLOOKUP(Table1[[#This Row],[SEG KEY]],'29Dec24_TY  '!$A$1:$M$786,12,FALSE)</f>
        <v>4.9496766158418172E-2</v>
      </c>
      <c r="N371" s="55">
        <f>VLOOKUP(Table1[[#This Row],[SEG KEY LY]],'29Dec24_LY'!$A$1:$M$784,12,FALSE)</f>
        <v>6.9168144712136989E-2</v>
      </c>
      <c r="O371" s="29">
        <f>IFERROR(VLOOKUP(Table1[[#This Row],[SEG KEY LY]],'LY AVG FARE ACT'!$A$1:$G$5000,5,FALSE),0)</f>
        <v>6030</v>
      </c>
      <c r="P371" s="29">
        <f>IFERROR(VLOOKUP(Table1[[#This Row],[SEG KEY LY]],'LY AVG FARE ACT'!$A$1:$F$5000,6,FALSE),0)</f>
        <v>1136171.5732447861</v>
      </c>
      <c r="Q371" s="29">
        <f>IFERROR(VLOOKUP(Table1[[#This Row],[SEG KEY LY]],'LY AVG FARE ACT'!$A$1:$G$5000,7,FALSE),0)</f>
        <v>188.41982972550349</v>
      </c>
      <c r="R371" s="47">
        <f>VLOOKUP(Table1[[#This Row],[SEG KEY]],'29Dec24_TY  '!$A$1:$M$786,13,FALSE)</f>
        <v>136.06661016949155</v>
      </c>
      <c r="S371" s="47">
        <f>VLOOKUP(Table1[[#This Row],[SEG KEY LY]],'29Dec24_LY'!$A$1:$M$784,13,FALSE)</f>
        <v>190.14322981366459</v>
      </c>
      <c r="T371" s="29">
        <f>VLOOKUP(Table1[[#This Row],[SEG KEY]],'22Dec24_TY '!$A$1:$M$786,13,FALSE)</f>
        <v>135.4977966101695</v>
      </c>
      <c r="U371" s="29">
        <f>VLOOKUP(Table1[[#This Row],[SEG KEY LY]],'22Dec24_LY '!$A$2:$M$784,13,FALSE)</f>
        <v>188.91604166666664</v>
      </c>
      <c r="V371" s="29">
        <f>VLOOKUP(Table1[[#This Row],[SEG KEY]],'15Dec24_TY'!$A$1:$M$786,13,FALSE)</f>
        <v>146.43900000000002</v>
      </c>
      <c r="W371" s="29">
        <f>VLOOKUP(Table1[[#This Row],[SEG KEY LY]],'15Dec24_LY'!$A$1:$M$784,13,FALSE)</f>
        <v>193.53385185185181</v>
      </c>
      <c r="X371" s="29">
        <f>VLOOKUP(Table1[[#This Row],[SEG KEY]],'08Dec24_TY'!$A$1:$M$786,13,FALSE)</f>
        <v>176.46672566371686</v>
      </c>
      <c r="Y371" s="29">
        <f>VLOOKUP(Table1[[#This Row],[SEG KEY LY]],'08Dec24_LY'!$A$1:$M$784,13,FALSE)</f>
        <v>189.93038461538458</v>
      </c>
      <c r="Z371" s="29">
        <f>VLOOKUP(Table1[[#This Row],[SEG KEY]],'01Dec24_TY'!$A$1:$M$786,13,FALSE)</f>
        <v>209.72447058823528</v>
      </c>
      <c r="AA371" s="29">
        <f>VLOOKUP(Table1[[#This Row],[SEG KEY LY]],'01Dec24_LY'!$A$1:$M$784,13,FALSE)</f>
        <v>185.6674166666667</v>
      </c>
      <c r="AB371" s="29">
        <f>VLOOKUP(Table1[[#This Row],[SEG KEY]],'24Nov24_TY'!$A$1:$M$786,13,FALSE)</f>
        <v>215.07874999999999</v>
      </c>
      <c r="AC371" s="29">
        <f>VLOOKUP(Table1[[#This Row],[SEG KEY LY]],'24Nov24_LY'!$A$1:$M$784,13,FALSE)</f>
        <v>193.38194174757285</v>
      </c>
      <c r="AD371" s="29">
        <f>VLOOKUP(Table1[[#This Row],[SEG KEY]],'17Nov24_TY'!$A$1:$M$786,13,FALSE)</f>
        <v>215.38375000000005</v>
      </c>
      <c r="AE371" s="29">
        <f>VLOOKUP(Table1[[#This Row],[SEG KEY LY]],'17Nov24_LY'!$A$1:$M$784,13,FALSE)</f>
        <v>186.4178125</v>
      </c>
      <c r="AF371" s="29" t="e">
        <f>VLOOKUP(Table1[[#This Row],[SEG KEY]],'10Nov24_TY   '!$A$1:$M$786,13,FALSE)</f>
        <v>#N/A</v>
      </c>
      <c r="AG371" s="29" t="e">
        <f>VLOOKUP(Table1[[#This Row],[SEG KEY LY]],'10Nov24_LY   '!$A$1:$M$784,13,FALSE)</f>
        <v>#N/A</v>
      </c>
      <c r="AH371" s="29">
        <f>IFERROR(VLOOKUP(Table1[[#This Row],[SEG KEY]],'03Nov24_TY   '!A433:M1218,13,FALSE),0)</f>
        <v>0</v>
      </c>
      <c r="AI371" s="29">
        <f>IFERROR(VLOOKUP(Table1[[#This Row],[SEG KEY LY]],'03Nov24_LY    '!$A$1:$M$784,13,FALSE),0)</f>
        <v>0</v>
      </c>
      <c r="AJ371" s="47">
        <f>VLOOKUP(Table1[[#This Row],[SEG KEY]],'29Dec24_TY  '!$A$1:$M$786,7,FALSE)</f>
        <v>177</v>
      </c>
      <c r="AK371" s="47">
        <f>VLOOKUP(Table1[[#This Row],[SEG KEY LY]],'29Dec24_LY'!$A$1:$M$784,7,FALSE)</f>
        <v>161</v>
      </c>
      <c r="AL371" s="29">
        <f>VLOOKUP(Table1[[#This Row],[SEG KEY]],'22Dec24_TY '!$A$1:$M$786,7,FALSE)</f>
        <v>177</v>
      </c>
      <c r="AM371" s="29">
        <f>VLOOKUP(Table1[[#This Row],[SEG KEY LY]],'22Dec24_LY '!$A$1:$M$486,7,FALSE)</f>
        <v>144</v>
      </c>
      <c r="AN371" s="29">
        <f>VLOOKUP(Table1[[#This Row],[SEG KEY]],'15Dec24_TY'!$A$1:$M$786,7,FALSE)</f>
        <v>150</v>
      </c>
      <c r="AO371" s="29">
        <f>VLOOKUP(Table1[[#This Row],[SEG KEY LY]],'15Dec24_LY'!$A$1:$M$784,7,FALSE)</f>
        <v>135</v>
      </c>
      <c r="AP371" s="29">
        <f>VLOOKUP(Table1[[#This Row],[SEG KEY]],'08Dec24_TY'!$A$1:$M$786,7,FALSE)</f>
        <v>113</v>
      </c>
      <c r="AQ371" s="29">
        <f>VLOOKUP(Table1[[#This Row],[SEG KEY LY]],'08Dec24_LY'!$A$1:$M$784,7,FALSE)</f>
        <v>130</v>
      </c>
      <c r="AR371" s="29">
        <f>VLOOKUP(Table1[[#This Row],[SEG KEY]],'01Dec24_TY'!$A$1:$M$786,7,FALSE)</f>
        <v>85</v>
      </c>
      <c r="AS371" s="29">
        <f>VLOOKUP(Table1[[#This Row],[SEG KEY LY]],'01Dec24_LY'!$A$1:$M$784,7,FALSE)</f>
        <v>120</v>
      </c>
      <c r="AT371" s="29">
        <f>VLOOKUP(Table1[[#This Row],[SEG KEY]],'24Nov24_TY'!$A$1:$M$786,7,FALSE)</f>
        <v>72</v>
      </c>
      <c r="AU371" s="29">
        <f>VLOOKUP(Table1[[#This Row],[SEG KEY LY]],'24Nov24_LY'!$A$1:$M$784,7,FALSE)</f>
        <v>103</v>
      </c>
      <c r="AV371" s="29">
        <f>VLOOKUP(Table1[[#This Row],[SEG KEY]],'17Nov24_TY'!$A$1:$M$786,7,FALSE)</f>
        <v>64</v>
      </c>
      <c r="AW371" s="29">
        <f>VLOOKUP(Table1[[#This Row],[SEG KEY LY]],'17Nov24_LY'!$A$1:$M$784,7,FALSE)</f>
        <v>96</v>
      </c>
      <c r="AX371" s="29" t="e">
        <f>VLOOKUP(Table1[[#This Row],[SEG KEY]],'10Nov24_TY   '!$A$1:$K$786,7,FALSE)</f>
        <v>#N/A</v>
      </c>
      <c r="AY371" s="29" t="e">
        <f>VLOOKUP(Table1[[#This Row],[SEG KEY LY]],'10Nov24_LY   '!$A$1:$J$784,7,FALSE)</f>
        <v>#N/A</v>
      </c>
      <c r="AZ371" s="29">
        <f>IFERROR(VLOOKUP(Table1[[#This Row],[SEG KEY]],'03Nov24_TY   '!$A$1:$J$786,7,FALSE),0)</f>
        <v>0</v>
      </c>
      <c r="BA371" s="29">
        <f>IFERROR(VLOOKUP(Table1[[#This Row],[SEG KEY LY]],'03Nov24_LY    '!$A$1:$J$784,7,FALSE),0)</f>
        <v>0</v>
      </c>
    </row>
    <row r="372" spans="1:53" x14ac:dyDescent="0.25">
      <c r="A372" s="53" t="str">
        <f>Table1[[#This Row],[FROM_CITY]]&amp;Table1[[#This Row],[TO_CITY]]&amp;Table1[[#This Row],[Month]]</f>
        <v>CMBSYDMay-2025</v>
      </c>
      <c r="B372" s="56" t="str">
        <f>Table1[[#This Row],[FROM_CITY]]&amp;Table1[[#This Row],[TO_CITY]]&amp;Table1[[#This Row],[MonthM_LY]]</f>
        <v>CMBSYDMay-2024</v>
      </c>
      <c r="C372" s="44" t="s">
        <v>206</v>
      </c>
      <c r="D372" s="2">
        <v>2025</v>
      </c>
      <c r="E372" s="2" t="s">
        <v>205</v>
      </c>
      <c r="F372" t="s">
        <v>10</v>
      </c>
      <c r="G372" s="2" t="s">
        <v>53</v>
      </c>
      <c r="H372" t="s">
        <v>13</v>
      </c>
      <c r="I372">
        <v>404</v>
      </c>
      <c r="J372">
        <v>165376.89999999991</v>
      </c>
      <c r="K372" s="29">
        <f>VLOOKUP(Table1[[#This Row],[SEG KEY]],'29Dec24_TY  '!$A$1:$M$786,11,FALSE)</f>
        <v>3536616</v>
      </c>
      <c r="L372" s="29">
        <f>VLOOKUP(Table1[[#This Row],[SEG KEY LY]],'29Dec24_LY'!$A$1:$M$784,11,FALSE)</f>
        <v>3886776</v>
      </c>
      <c r="M372" s="55">
        <f>VLOOKUP(Table1[[#This Row],[SEG KEY]],'29Dec24_TY  '!$A$1:$M$786,12,FALSE)</f>
        <v>4.6761339087986908E-2</v>
      </c>
      <c r="N372" s="55">
        <f>VLOOKUP(Table1[[#This Row],[SEG KEY LY]],'29Dec24_LY'!$A$1:$M$784,12,FALSE)</f>
        <v>3.5674229747224957E-2</v>
      </c>
      <c r="O372" s="29">
        <f>IFERROR(VLOOKUP(Table1[[#This Row],[SEG KEY LY]],'LY AVG FARE ACT'!$A$1:$G$5000,5,FALSE),0)</f>
        <v>2989</v>
      </c>
      <c r="P372" s="29">
        <f>IFERROR(VLOOKUP(Table1[[#This Row],[SEG KEY LY]],'LY AVG FARE ACT'!$A$1:$F$5000,6,FALSE),0)</f>
        <v>1242080.6844404184</v>
      </c>
      <c r="Q372" s="29">
        <f>IFERROR(VLOOKUP(Table1[[#This Row],[SEG KEY LY]],'LY AVG FARE ACT'!$A$1:$G$5000,7,FALSE),0)</f>
        <v>415.55058027447922</v>
      </c>
      <c r="R372" s="47">
        <f>VLOOKUP(Table1[[#This Row],[SEG KEY]],'29Dec24_TY  '!$A$1:$M$786,13,FALSE)</f>
        <v>409.3487623762374</v>
      </c>
      <c r="S372" s="47">
        <f>VLOOKUP(Table1[[#This Row],[SEG KEY LY]],'29Dec24_LY'!$A$1:$M$784,13,FALSE)</f>
        <v>312.29220720720724</v>
      </c>
      <c r="T372" s="29">
        <f>VLOOKUP(Table1[[#This Row],[SEG KEY]],'22Dec24_TY '!$A$1:$M$786,13,FALSE)</f>
        <v>411.88331460674129</v>
      </c>
      <c r="U372" s="29">
        <f>VLOOKUP(Table1[[#This Row],[SEG KEY LY]],'22Dec24_LY '!$A$2:$M$784,13,FALSE)</f>
        <v>313.49826424870457</v>
      </c>
      <c r="V372" s="29">
        <f>VLOOKUP(Table1[[#This Row],[SEG KEY]],'15Dec24_TY'!$A$1:$M$786,13,FALSE)</f>
        <v>393.78478124999981</v>
      </c>
      <c r="W372" s="29">
        <f>VLOOKUP(Table1[[#This Row],[SEG KEY LY]],'15Dec24_LY'!$A$1:$M$784,13,FALSE)</f>
        <v>309.2988524590163</v>
      </c>
      <c r="X372" s="29">
        <f>VLOOKUP(Table1[[#This Row],[SEG KEY]],'08Dec24_TY'!$A$1:$M$786,13,FALSE)</f>
        <v>400.02253378378356</v>
      </c>
      <c r="Y372" s="29">
        <f>VLOOKUP(Table1[[#This Row],[SEG KEY LY]],'08Dec24_LY'!$A$1:$M$784,13,FALSE)</f>
        <v>310.2565014577259</v>
      </c>
      <c r="Z372" s="29">
        <f>VLOOKUP(Table1[[#This Row],[SEG KEY]],'01Dec24_TY'!$A$1:$M$786,13,FALSE)</f>
        <v>401.94625441696093</v>
      </c>
      <c r="AA372" s="29">
        <f>VLOOKUP(Table1[[#This Row],[SEG KEY LY]],'01Dec24_LY'!$A$1:$M$784,13,FALSE)</f>
        <v>306.9765653495441</v>
      </c>
      <c r="AB372" s="29">
        <f>VLOOKUP(Table1[[#This Row],[SEG KEY]],'24Nov24_TY'!$A$1:$M$786,13,FALSE)</f>
        <v>403.03472924187702</v>
      </c>
      <c r="AC372" s="29">
        <f>VLOOKUP(Table1[[#This Row],[SEG KEY LY]],'24Nov24_LY'!$A$1:$M$784,13,FALSE)</f>
        <v>313.15867857142854</v>
      </c>
      <c r="AD372" s="29">
        <f>VLOOKUP(Table1[[#This Row],[SEG KEY]],'17Nov24_TY'!$A$1:$M$786,13,FALSE)</f>
        <v>387.04746153846139</v>
      </c>
      <c r="AE372" s="29">
        <f>VLOOKUP(Table1[[#This Row],[SEG KEY LY]],'17Nov24_LY'!$A$1:$M$784,13,FALSE)</f>
        <v>309.63746938775495</v>
      </c>
      <c r="AF372" s="29" t="e">
        <f>VLOOKUP(Table1[[#This Row],[SEG KEY]],'10Nov24_TY   '!$A$1:$M$786,13,FALSE)</f>
        <v>#N/A</v>
      </c>
      <c r="AG372" s="29" t="e">
        <f>VLOOKUP(Table1[[#This Row],[SEG KEY LY]],'10Nov24_LY   '!$A$1:$M$784,13,FALSE)</f>
        <v>#N/A</v>
      </c>
      <c r="AH372" s="29">
        <f>IFERROR(VLOOKUP(Table1[[#This Row],[SEG KEY]],'03Nov24_TY   '!A434:M1219,13,FALSE),0)</f>
        <v>0</v>
      </c>
      <c r="AI372" s="29">
        <f>IFERROR(VLOOKUP(Table1[[#This Row],[SEG KEY LY]],'03Nov24_LY    '!$A$1:$M$784,13,FALSE),0)</f>
        <v>0</v>
      </c>
      <c r="AJ372" s="47">
        <f>VLOOKUP(Table1[[#This Row],[SEG KEY]],'29Dec24_TY  '!$A$1:$M$786,7,FALSE)</f>
        <v>404</v>
      </c>
      <c r="AK372" s="47">
        <f>VLOOKUP(Table1[[#This Row],[SEG KEY LY]],'29Dec24_LY'!$A$1:$M$784,7,FALSE)</f>
        <v>444</v>
      </c>
      <c r="AL372" s="29">
        <f>VLOOKUP(Table1[[#This Row],[SEG KEY]],'22Dec24_TY '!$A$1:$M$786,7,FALSE)</f>
        <v>356</v>
      </c>
      <c r="AM372" s="29">
        <f>VLOOKUP(Table1[[#This Row],[SEG KEY LY]],'22Dec24_LY '!$A$1:$M$486,7,FALSE)</f>
        <v>386</v>
      </c>
      <c r="AN372" s="29">
        <f>VLOOKUP(Table1[[#This Row],[SEG KEY]],'15Dec24_TY'!$A$1:$M$786,7,FALSE)</f>
        <v>320</v>
      </c>
      <c r="AO372" s="29">
        <f>VLOOKUP(Table1[[#This Row],[SEG KEY LY]],'15Dec24_LY'!$A$1:$M$784,7,FALSE)</f>
        <v>366</v>
      </c>
      <c r="AP372" s="29">
        <f>VLOOKUP(Table1[[#This Row],[SEG KEY]],'08Dec24_TY'!$A$1:$M$786,7,FALSE)</f>
        <v>296</v>
      </c>
      <c r="AQ372" s="29">
        <f>VLOOKUP(Table1[[#This Row],[SEG KEY LY]],'08Dec24_LY'!$A$1:$M$784,7,FALSE)</f>
        <v>343</v>
      </c>
      <c r="AR372" s="29">
        <f>VLOOKUP(Table1[[#This Row],[SEG KEY]],'01Dec24_TY'!$A$1:$M$786,7,FALSE)</f>
        <v>283</v>
      </c>
      <c r="AS372" s="29">
        <f>VLOOKUP(Table1[[#This Row],[SEG KEY LY]],'01Dec24_LY'!$A$1:$M$784,7,FALSE)</f>
        <v>329</v>
      </c>
      <c r="AT372" s="29">
        <f>VLOOKUP(Table1[[#This Row],[SEG KEY]],'24Nov24_TY'!$A$1:$M$786,7,FALSE)</f>
        <v>277</v>
      </c>
      <c r="AU372" s="29">
        <f>VLOOKUP(Table1[[#This Row],[SEG KEY LY]],'24Nov24_LY'!$A$1:$M$784,7,FALSE)</f>
        <v>280</v>
      </c>
      <c r="AV372" s="29">
        <f>VLOOKUP(Table1[[#This Row],[SEG KEY]],'17Nov24_TY'!$A$1:$M$786,7,FALSE)</f>
        <v>260</v>
      </c>
      <c r="AW372" s="29">
        <f>VLOOKUP(Table1[[#This Row],[SEG KEY LY]],'17Nov24_LY'!$A$1:$M$784,7,FALSE)</f>
        <v>245</v>
      </c>
      <c r="AX372" s="29" t="e">
        <f>VLOOKUP(Table1[[#This Row],[SEG KEY]],'10Nov24_TY   '!$A$1:$K$786,7,FALSE)</f>
        <v>#N/A</v>
      </c>
      <c r="AY372" s="29" t="e">
        <f>VLOOKUP(Table1[[#This Row],[SEG KEY LY]],'10Nov24_LY   '!$A$1:$J$784,7,FALSE)</f>
        <v>#N/A</v>
      </c>
      <c r="AZ372" s="29">
        <f>IFERROR(VLOOKUP(Table1[[#This Row],[SEG KEY]],'03Nov24_TY   '!$A$1:$J$786,7,FALSE),0)</f>
        <v>0</v>
      </c>
      <c r="BA372" s="29">
        <f>IFERROR(VLOOKUP(Table1[[#This Row],[SEG KEY LY]],'03Nov24_LY    '!$A$1:$J$784,7,FALSE),0)</f>
        <v>0</v>
      </c>
    </row>
    <row r="373" spans="1:53" x14ac:dyDescent="0.25">
      <c r="A373" s="53" t="str">
        <f>Table1[[#This Row],[FROM_CITY]]&amp;Table1[[#This Row],[TO_CITY]]&amp;Table1[[#This Row],[Month]]</f>
        <v>CMBTRVMay-2025</v>
      </c>
      <c r="B373" s="56" t="str">
        <f>Table1[[#This Row],[FROM_CITY]]&amp;Table1[[#This Row],[TO_CITY]]&amp;Table1[[#This Row],[MonthM_LY]]</f>
        <v>CMBTRVMay-2024</v>
      </c>
      <c r="C373" s="44" t="s">
        <v>206</v>
      </c>
      <c r="D373" s="2">
        <v>2025</v>
      </c>
      <c r="E373" s="2" t="s">
        <v>205</v>
      </c>
      <c r="F373" t="s">
        <v>10</v>
      </c>
      <c r="G373" s="2" t="s">
        <v>43</v>
      </c>
      <c r="H373" t="s">
        <v>15</v>
      </c>
      <c r="I373">
        <v>7</v>
      </c>
      <c r="J373">
        <v>609.58000000000004</v>
      </c>
      <c r="K373" s="29">
        <f>VLOOKUP(Table1[[#This Row],[SEG KEY]],'29Dec24_TY  '!$A$1:$M$786,11,FALSE)</f>
        <v>2562</v>
      </c>
      <c r="L373" s="29">
        <f>VLOOKUP(Table1[[#This Row],[SEG KEY LY]],'29Dec24_LY'!$A$1:$M$784,11,FALSE)</f>
        <v>6954</v>
      </c>
      <c r="M373" s="55">
        <f>VLOOKUP(Table1[[#This Row],[SEG KEY]],'29Dec24_TY  '!$A$1:$M$786,12,FALSE)</f>
        <v>0.23793130366900861</v>
      </c>
      <c r="N373" s="55">
        <f>VLOOKUP(Table1[[#This Row],[SEG KEY LY]],'29Dec24_LY'!$A$1:$M$784,12,FALSE)</f>
        <v>0.12093615185504746</v>
      </c>
      <c r="O373" s="29">
        <f>IFERROR(VLOOKUP(Table1[[#This Row],[SEG KEY LY]],'LY AVG FARE ACT'!$A$1:$G$5000,5,FALSE),0)</f>
        <v>2632</v>
      </c>
      <c r="P373" s="29">
        <f>IFERROR(VLOOKUP(Table1[[#This Row],[SEG KEY LY]],'LY AVG FARE ACT'!$A$1:$F$5000,6,FALSE),0)</f>
        <v>103564.48582562755</v>
      </c>
      <c r="Q373" s="29">
        <f>IFERROR(VLOOKUP(Table1[[#This Row],[SEG KEY LY]],'LY AVG FARE ACT'!$A$1:$G$5000,7,FALSE),0)</f>
        <v>39.348208900314418</v>
      </c>
      <c r="R373" s="47">
        <f>VLOOKUP(Table1[[#This Row],[SEG KEY]],'29Dec24_TY  '!$A$1:$M$786,13,FALSE)</f>
        <v>87.082857142857151</v>
      </c>
      <c r="S373" s="47">
        <f>VLOOKUP(Table1[[#This Row],[SEG KEY LY]],'29Dec24_LY'!$A$1:$M$784,13,FALSE)</f>
        <v>44.262631578947371</v>
      </c>
      <c r="T373" s="29">
        <f>VLOOKUP(Table1[[#This Row],[SEG KEY]],'22Dec24_TY '!$A$1:$M$786,13,FALSE)</f>
        <v>37.884999999999998</v>
      </c>
      <c r="U373" s="29">
        <f>VLOOKUP(Table1[[#This Row],[SEG KEY LY]],'22Dec24_LY '!$A$2:$M$784,13,FALSE)</f>
        <v>44.262631578947371</v>
      </c>
      <c r="V373" s="29">
        <f>VLOOKUP(Table1[[#This Row],[SEG KEY]],'15Dec24_TY'!$A$1:$M$786,13,FALSE)</f>
        <v>37.884999999999998</v>
      </c>
      <c r="W373" s="29">
        <f>VLOOKUP(Table1[[#This Row],[SEG KEY LY]],'15Dec24_LY'!$A$1:$M$784,13,FALSE)</f>
        <v>52.579999999999991</v>
      </c>
      <c r="X373" s="29">
        <f>VLOOKUP(Table1[[#This Row],[SEG KEY]],'08Dec24_TY'!$A$1:$M$786,13,FALSE)</f>
        <v>31.763333333333332</v>
      </c>
      <c r="Y373" s="29">
        <f>VLOOKUP(Table1[[#This Row],[SEG KEY LY]],'08Dec24_LY'!$A$1:$M$784,13,FALSE)</f>
        <v>54.483636363636357</v>
      </c>
      <c r="Z373" s="29">
        <f>VLOOKUP(Table1[[#This Row],[SEG KEY]],'01Dec24_TY'!$A$1:$M$786,13,FALSE)</f>
        <v>31.763333333333332</v>
      </c>
      <c r="AA373" s="29">
        <f>VLOOKUP(Table1[[#This Row],[SEG KEY LY]],'01Dec24_LY'!$A$1:$M$784,13,FALSE)</f>
        <v>58.993333333333325</v>
      </c>
      <c r="AB373" s="29">
        <f>VLOOKUP(Table1[[#This Row],[SEG KEY]],'24Nov24_TY'!$A$1:$M$786,13,FALSE)</f>
        <v>31.763333333333332</v>
      </c>
      <c r="AC373" s="29">
        <f>VLOOKUP(Table1[[#This Row],[SEG KEY LY]],'24Nov24_LY'!$A$1:$M$784,13,FALSE)</f>
        <v>34.808571428571426</v>
      </c>
      <c r="AD373" s="29">
        <f>VLOOKUP(Table1[[#This Row],[SEG KEY]],'17Nov24_TY'!$A$1:$M$786,13,FALSE)</f>
        <v>31.763333333333332</v>
      </c>
      <c r="AE373" s="29">
        <f>VLOOKUP(Table1[[#This Row],[SEG KEY LY]],'17Nov24_LY'!$A$1:$M$784,13,FALSE)</f>
        <v>33.876666666666665</v>
      </c>
      <c r="AF373" s="29" t="e">
        <f>VLOOKUP(Table1[[#This Row],[SEG KEY]],'10Nov24_TY   '!$A$1:$M$786,13,FALSE)</f>
        <v>#N/A</v>
      </c>
      <c r="AG373" s="29" t="e">
        <f>VLOOKUP(Table1[[#This Row],[SEG KEY LY]],'10Nov24_LY   '!$A$1:$M$784,13,FALSE)</f>
        <v>#N/A</v>
      </c>
      <c r="AH373" s="29">
        <f>IFERROR(VLOOKUP(Table1[[#This Row],[SEG KEY]],'03Nov24_TY   '!A435:M1220,13,FALSE),0)</f>
        <v>0</v>
      </c>
      <c r="AI373" s="29">
        <f>IFERROR(VLOOKUP(Table1[[#This Row],[SEG KEY LY]],'03Nov24_LY    '!$A$1:$M$784,13,FALSE),0)</f>
        <v>0</v>
      </c>
      <c r="AJ373" s="47">
        <f>VLOOKUP(Table1[[#This Row],[SEG KEY]],'29Dec24_TY  '!$A$1:$M$786,7,FALSE)</f>
        <v>7</v>
      </c>
      <c r="AK373" s="47">
        <f>VLOOKUP(Table1[[#This Row],[SEG KEY LY]],'29Dec24_LY'!$A$1:$M$784,7,FALSE)</f>
        <v>19</v>
      </c>
      <c r="AL373" s="29">
        <f>VLOOKUP(Table1[[#This Row],[SEG KEY]],'22Dec24_TY '!$A$1:$M$786,7,FALSE)</f>
        <v>4</v>
      </c>
      <c r="AM373" s="29">
        <f>VLOOKUP(Table1[[#This Row],[SEG KEY LY]],'22Dec24_LY '!$A$1:$M$486,7,FALSE)</f>
        <v>19</v>
      </c>
      <c r="AN373" s="29">
        <f>VLOOKUP(Table1[[#This Row],[SEG KEY]],'15Dec24_TY'!$A$1:$M$786,7,FALSE)</f>
        <v>4</v>
      </c>
      <c r="AO373" s="29">
        <f>VLOOKUP(Table1[[#This Row],[SEG KEY LY]],'15Dec24_LY'!$A$1:$M$784,7,FALSE)</f>
        <v>12</v>
      </c>
      <c r="AP373" s="29">
        <f>VLOOKUP(Table1[[#This Row],[SEG KEY]],'08Dec24_TY'!$A$1:$M$786,7,FALSE)</f>
        <v>3</v>
      </c>
      <c r="AQ373" s="29">
        <f>VLOOKUP(Table1[[#This Row],[SEG KEY LY]],'08Dec24_LY'!$A$1:$M$784,7,FALSE)</f>
        <v>11</v>
      </c>
      <c r="AR373" s="29">
        <f>VLOOKUP(Table1[[#This Row],[SEG KEY]],'01Dec24_TY'!$A$1:$M$786,7,FALSE)</f>
        <v>3</v>
      </c>
      <c r="AS373" s="29">
        <f>VLOOKUP(Table1[[#This Row],[SEG KEY LY]],'01Dec24_LY'!$A$1:$M$784,7,FALSE)</f>
        <v>9</v>
      </c>
      <c r="AT373" s="29">
        <f>VLOOKUP(Table1[[#This Row],[SEG KEY]],'24Nov24_TY'!$A$1:$M$786,7,FALSE)</f>
        <v>3</v>
      </c>
      <c r="AU373" s="29">
        <f>VLOOKUP(Table1[[#This Row],[SEG KEY LY]],'24Nov24_LY'!$A$1:$M$784,7,FALSE)</f>
        <v>7</v>
      </c>
      <c r="AV373" s="29">
        <f>VLOOKUP(Table1[[#This Row],[SEG KEY]],'17Nov24_TY'!$A$1:$M$786,7,FALSE)</f>
        <v>3</v>
      </c>
      <c r="AW373" s="29">
        <f>VLOOKUP(Table1[[#This Row],[SEG KEY LY]],'17Nov24_LY'!$A$1:$M$784,7,FALSE)</f>
        <v>6</v>
      </c>
      <c r="AX373" s="29" t="e">
        <f>VLOOKUP(Table1[[#This Row],[SEG KEY]],'10Nov24_TY   '!$A$1:$K$786,7,FALSE)</f>
        <v>#N/A</v>
      </c>
      <c r="AY373" s="29" t="e">
        <f>VLOOKUP(Table1[[#This Row],[SEG KEY LY]],'10Nov24_LY   '!$A$1:$J$784,7,FALSE)</f>
        <v>#N/A</v>
      </c>
      <c r="AZ373" s="29">
        <f>IFERROR(VLOOKUP(Table1[[#This Row],[SEG KEY]],'03Nov24_TY   '!$A$1:$J$786,7,FALSE),0)</f>
        <v>0</v>
      </c>
      <c r="BA373" s="29">
        <f>IFERROR(VLOOKUP(Table1[[#This Row],[SEG KEY LY]],'03Nov24_LY    '!$A$1:$J$784,7,FALSE),0)</f>
        <v>0</v>
      </c>
    </row>
    <row r="374" spans="1:53" x14ac:dyDescent="0.25">
      <c r="A374" s="53" t="str">
        <f>Table1[[#This Row],[FROM_CITY]]&amp;Table1[[#This Row],[TO_CITY]]&amp;Table1[[#This Row],[Month]]</f>
        <v>CMBTRZMay-2025</v>
      </c>
      <c r="B374" s="56" t="str">
        <f>Table1[[#This Row],[FROM_CITY]]&amp;Table1[[#This Row],[TO_CITY]]&amp;Table1[[#This Row],[MonthM_LY]]</f>
        <v>CMBTRZMay-2024</v>
      </c>
      <c r="C374" s="44" t="s">
        <v>206</v>
      </c>
      <c r="D374" s="2">
        <v>2025</v>
      </c>
      <c r="E374" s="2" t="s">
        <v>205</v>
      </c>
      <c r="F374" t="s">
        <v>10</v>
      </c>
      <c r="G374" s="2" t="s">
        <v>44</v>
      </c>
      <c r="H374" t="s">
        <v>15</v>
      </c>
      <c r="I374">
        <v>38</v>
      </c>
      <c r="J374">
        <v>1554.2599999999998</v>
      </c>
      <c r="K374" s="29">
        <f>VLOOKUP(Table1[[#This Row],[SEG KEY]],'29Dec24_TY  '!$A$1:$M$786,11,FALSE)</f>
        <v>16834</v>
      </c>
      <c r="L374" s="29">
        <f>VLOOKUP(Table1[[#This Row],[SEG KEY LY]],'29Dec24_LY'!$A$1:$M$784,11,FALSE)</f>
        <v>15505</v>
      </c>
      <c r="M374" s="55">
        <f>VLOOKUP(Table1[[#This Row],[SEG KEY]],'29Dec24_TY  '!$A$1:$M$786,12,FALSE)</f>
        <v>9.2328620648687174E-2</v>
      </c>
      <c r="N374" s="55">
        <f>VLOOKUP(Table1[[#This Row],[SEG KEY LY]],'29Dec24_LY'!$A$1:$M$784,12,FALSE)</f>
        <v>8.511963882618509E-2</v>
      </c>
      <c r="O374" s="29">
        <f>IFERROR(VLOOKUP(Table1[[#This Row],[SEG KEY LY]],'LY AVG FARE ACT'!$A$1:$G$5000,5,FALSE),0)</f>
        <v>4638</v>
      </c>
      <c r="P374" s="29">
        <f>IFERROR(VLOOKUP(Table1[[#This Row],[SEG KEY LY]],'LY AVG FARE ACT'!$A$1:$F$5000,6,FALSE),0)</f>
        <v>255706.80015379234</v>
      </c>
      <c r="Q374" s="29">
        <f>IFERROR(VLOOKUP(Table1[[#This Row],[SEG KEY LY]],'LY AVG FARE ACT'!$A$1:$G$5000,7,FALSE),0)</f>
        <v>55.132988390209647</v>
      </c>
      <c r="R374" s="47">
        <f>VLOOKUP(Table1[[#This Row],[SEG KEY]],'29Dec24_TY  '!$A$1:$M$786,13,FALSE)</f>
        <v>40.901578947368414</v>
      </c>
      <c r="S374" s="47">
        <f>VLOOKUP(Table1[[#This Row],[SEG KEY LY]],'29Dec24_LY'!$A$1:$M$784,13,FALSE)</f>
        <v>37.707999999999991</v>
      </c>
      <c r="T374" s="29">
        <f>VLOOKUP(Table1[[#This Row],[SEG KEY]],'22Dec24_TY '!$A$1:$M$786,13,FALSE)</f>
        <v>44.093214285714282</v>
      </c>
      <c r="U374" s="29">
        <f>VLOOKUP(Table1[[#This Row],[SEG KEY LY]],'22Dec24_LY '!$A$2:$M$784,13,FALSE)</f>
        <v>39.047499999999992</v>
      </c>
      <c r="V374" s="29">
        <f>VLOOKUP(Table1[[#This Row],[SEG KEY]],'15Dec24_TY'!$A$1:$M$786,13,FALSE)</f>
        <v>44.093214285714282</v>
      </c>
      <c r="W374" s="29">
        <f>VLOOKUP(Table1[[#This Row],[SEG KEY LY]],'15Dec24_LY'!$A$1:$M$784,13,FALSE)</f>
        <v>37.025238095238088</v>
      </c>
      <c r="X374" s="29">
        <f>VLOOKUP(Table1[[#This Row],[SEG KEY]],'08Dec24_TY'!$A$1:$M$786,13,FALSE)</f>
        <v>45.283076923076919</v>
      </c>
      <c r="Y374" s="29">
        <f>VLOOKUP(Table1[[#This Row],[SEG KEY LY]],'08Dec24_LY'!$A$1:$M$784,13,FALSE)</f>
        <v>48.41749999999999</v>
      </c>
      <c r="Z374" s="29">
        <f>VLOOKUP(Table1[[#This Row],[SEG KEY]],'01Dec24_TY'!$A$1:$M$786,13,FALSE)</f>
        <v>50.159047619047627</v>
      </c>
      <c r="AA374" s="29">
        <f>VLOOKUP(Table1[[#This Row],[SEG KEY LY]],'01Dec24_LY'!$A$1:$M$784,13,FALSE)</f>
        <v>46.674999999999997</v>
      </c>
      <c r="AB374" s="29">
        <f>VLOOKUP(Table1[[#This Row],[SEG KEY]],'24Nov24_TY'!$A$1:$M$786,13,FALSE)</f>
        <v>52.829473684210541</v>
      </c>
      <c r="AC374" s="29">
        <f>VLOOKUP(Table1[[#This Row],[SEG KEY LY]],'24Nov24_LY'!$A$1:$M$784,13,FALSE)</f>
        <v>46.674999999999997</v>
      </c>
      <c r="AD374" s="29">
        <f>VLOOKUP(Table1[[#This Row],[SEG KEY]],'17Nov24_TY'!$A$1:$M$786,13,FALSE)</f>
        <v>45.095833333333339</v>
      </c>
      <c r="AE374" s="29">
        <f>VLOOKUP(Table1[[#This Row],[SEG KEY LY]],'17Nov24_LY'!$A$1:$M$784,13,FALSE)</f>
        <v>46.674999999999997</v>
      </c>
      <c r="AF374" s="29" t="e">
        <f>VLOOKUP(Table1[[#This Row],[SEG KEY]],'10Nov24_TY   '!$A$1:$M$786,13,FALSE)</f>
        <v>#N/A</v>
      </c>
      <c r="AG374" s="29" t="e">
        <f>VLOOKUP(Table1[[#This Row],[SEG KEY LY]],'10Nov24_LY   '!$A$1:$M$784,13,FALSE)</f>
        <v>#N/A</v>
      </c>
      <c r="AH374" s="29">
        <f>IFERROR(VLOOKUP(Table1[[#This Row],[SEG KEY]],'03Nov24_TY   '!A436:M1221,13,FALSE),0)</f>
        <v>0</v>
      </c>
      <c r="AI374" s="29">
        <f>IFERROR(VLOOKUP(Table1[[#This Row],[SEG KEY LY]],'03Nov24_LY    '!$A$1:$M$784,13,FALSE),0)</f>
        <v>0</v>
      </c>
      <c r="AJ374" s="47">
        <f>VLOOKUP(Table1[[#This Row],[SEG KEY]],'29Dec24_TY  '!$A$1:$M$786,7,FALSE)</f>
        <v>38</v>
      </c>
      <c r="AK374" s="47">
        <f>VLOOKUP(Table1[[#This Row],[SEG KEY LY]],'29Dec24_LY'!$A$1:$M$784,7,FALSE)</f>
        <v>35</v>
      </c>
      <c r="AL374" s="29">
        <f>VLOOKUP(Table1[[#This Row],[SEG KEY]],'22Dec24_TY '!$A$1:$M$786,7,FALSE)</f>
        <v>28</v>
      </c>
      <c r="AM374" s="29">
        <f>VLOOKUP(Table1[[#This Row],[SEG KEY LY]],'22Dec24_LY '!$A$1:$M$486,7,FALSE)</f>
        <v>32</v>
      </c>
      <c r="AN374" s="29">
        <f>VLOOKUP(Table1[[#This Row],[SEG KEY]],'15Dec24_TY'!$A$1:$M$786,7,FALSE)</f>
        <v>28</v>
      </c>
      <c r="AO374" s="29">
        <f>VLOOKUP(Table1[[#This Row],[SEG KEY LY]],'15Dec24_LY'!$A$1:$M$784,7,FALSE)</f>
        <v>21</v>
      </c>
      <c r="AP374" s="29">
        <f>VLOOKUP(Table1[[#This Row],[SEG KEY]],'08Dec24_TY'!$A$1:$M$786,7,FALSE)</f>
        <v>26</v>
      </c>
      <c r="AQ374" s="29">
        <f>VLOOKUP(Table1[[#This Row],[SEG KEY LY]],'08Dec24_LY'!$A$1:$M$784,7,FALSE)</f>
        <v>12</v>
      </c>
      <c r="AR374" s="29">
        <f>VLOOKUP(Table1[[#This Row],[SEG KEY]],'01Dec24_TY'!$A$1:$M$786,7,FALSE)</f>
        <v>21</v>
      </c>
      <c r="AS374" s="29">
        <f>VLOOKUP(Table1[[#This Row],[SEG KEY LY]],'01Dec24_LY'!$A$1:$M$784,7,FALSE)</f>
        <v>10</v>
      </c>
      <c r="AT374" s="29">
        <f>VLOOKUP(Table1[[#This Row],[SEG KEY]],'24Nov24_TY'!$A$1:$M$786,7,FALSE)</f>
        <v>19</v>
      </c>
      <c r="AU374" s="29">
        <f>VLOOKUP(Table1[[#This Row],[SEG KEY LY]],'24Nov24_LY'!$A$1:$M$784,7,FALSE)</f>
        <v>10</v>
      </c>
      <c r="AV374" s="29">
        <f>VLOOKUP(Table1[[#This Row],[SEG KEY]],'17Nov24_TY'!$A$1:$M$786,7,FALSE)</f>
        <v>12</v>
      </c>
      <c r="AW374" s="29">
        <f>VLOOKUP(Table1[[#This Row],[SEG KEY LY]],'17Nov24_LY'!$A$1:$M$784,7,FALSE)</f>
        <v>10</v>
      </c>
      <c r="AX374" s="29" t="e">
        <f>VLOOKUP(Table1[[#This Row],[SEG KEY]],'10Nov24_TY   '!$A$1:$K$786,7,FALSE)</f>
        <v>#N/A</v>
      </c>
      <c r="AY374" s="29" t="e">
        <f>VLOOKUP(Table1[[#This Row],[SEG KEY LY]],'10Nov24_LY   '!$A$1:$J$784,7,FALSE)</f>
        <v>#N/A</v>
      </c>
      <c r="AZ374" s="29">
        <f>IFERROR(VLOOKUP(Table1[[#This Row],[SEG KEY]],'03Nov24_TY   '!$A$1:$J$786,7,FALSE),0)</f>
        <v>0</v>
      </c>
      <c r="BA374" s="29">
        <f>IFERROR(VLOOKUP(Table1[[#This Row],[SEG KEY LY]],'03Nov24_LY    '!$A$1:$J$784,7,FALSE),0)</f>
        <v>0</v>
      </c>
    </row>
    <row r="375" spans="1:53" x14ac:dyDescent="0.25">
      <c r="A375" s="53" t="str">
        <f>Table1[[#This Row],[FROM_CITY]]&amp;Table1[[#This Row],[TO_CITY]]&amp;Table1[[#This Row],[Month]]</f>
        <v>COKCMBMay-2025</v>
      </c>
      <c r="B375" s="56" t="str">
        <f>Table1[[#This Row],[FROM_CITY]]&amp;Table1[[#This Row],[TO_CITY]]&amp;Table1[[#This Row],[MonthM_LY]]</f>
        <v>COKCMBMay-2024</v>
      </c>
      <c r="C375" s="44" t="s">
        <v>206</v>
      </c>
      <c r="D375" s="2">
        <v>2025</v>
      </c>
      <c r="E375" s="2" t="s">
        <v>205</v>
      </c>
      <c r="F375" t="s">
        <v>21</v>
      </c>
      <c r="G375" s="2" t="s">
        <v>10</v>
      </c>
      <c r="H375" t="s">
        <v>15</v>
      </c>
      <c r="I375">
        <v>41</v>
      </c>
      <c r="J375">
        <v>2229.25</v>
      </c>
      <c r="K375" s="29">
        <f>VLOOKUP(Table1[[#This Row],[SEG KEY]],'29Dec24_TY  '!$A$1:$M$786,11,FALSE)</f>
        <v>21197</v>
      </c>
      <c r="L375" s="29">
        <f>VLOOKUP(Table1[[#This Row],[SEG KEY LY]],'29Dec24_LY'!$A$1:$M$784,11,FALSE)</f>
        <v>28435</v>
      </c>
      <c r="M375" s="55">
        <f>VLOOKUP(Table1[[#This Row],[SEG KEY]],'29Dec24_TY  '!$A$1:$M$786,12,FALSE)</f>
        <v>0.10516818417700619</v>
      </c>
      <c r="N375" s="55">
        <f>VLOOKUP(Table1[[#This Row],[SEG KEY LY]],'29Dec24_LY'!$A$1:$M$784,12,FALSE)</f>
        <v>0.11613645155618078</v>
      </c>
      <c r="O375" s="29">
        <f>IFERROR(VLOOKUP(Table1[[#This Row],[SEG KEY LY]],'LY AVG FARE ACT'!$A$1:$G$5000,5,FALSE),0)</f>
        <v>4154</v>
      </c>
      <c r="P375" s="29">
        <f>IFERROR(VLOOKUP(Table1[[#This Row],[SEG KEY LY]],'LY AVG FARE ACT'!$A$1:$F$5000,6,FALSE),0)</f>
        <v>259750.49667720767</v>
      </c>
      <c r="Q375" s="29">
        <f>IFERROR(VLOOKUP(Table1[[#This Row],[SEG KEY LY]],'LY AVG FARE ACT'!$A$1:$G$5000,7,FALSE),0)</f>
        <v>62.530211044103915</v>
      </c>
      <c r="R375" s="47">
        <f>VLOOKUP(Table1[[#This Row],[SEG KEY]],'29Dec24_TY  '!$A$1:$M$786,13,FALSE)</f>
        <v>54.371951219512198</v>
      </c>
      <c r="S375" s="47">
        <f>VLOOKUP(Table1[[#This Row],[SEG KEY LY]],'29Dec24_LY'!$A$1:$M$784,13,FALSE)</f>
        <v>60.042545454545468</v>
      </c>
      <c r="T375" s="29">
        <f>VLOOKUP(Table1[[#This Row],[SEG KEY]],'22Dec24_TY '!$A$1:$M$786,13,FALSE)</f>
        <v>55.119250000000001</v>
      </c>
      <c r="U375" s="29">
        <f>VLOOKUP(Table1[[#This Row],[SEG KEY LY]],'22Dec24_LY '!$A$2:$M$784,13,FALSE)</f>
        <v>61.633469387755113</v>
      </c>
      <c r="V375" s="29">
        <f>VLOOKUP(Table1[[#This Row],[SEG KEY]],'15Dec24_TY'!$A$1:$M$786,13,FALSE)</f>
        <v>54.743783783783783</v>
      </c>
      <c r="W375" s="29">
        <f>VLOOKUP(Table1[[#This Row],[SEG KEY LY]],'15Dec24_LY'!$A$1:$M$784,13,FALSE)</f>
        <v>63.299347826086958</v>
      </c>
      <c r="X375" s="29">
        <f>VLOOKUP(Table1[[#This Row],[SEG KEY]],'08Dec24_TY'!$A$1:$M$786,13,FALSE)</f>
        <v>54.463142857142856</v>
      </c>
      <c r="Y375" s="29">
        <f>VLOOKUP(Table1[[#This Row],[SEG KEY LY]],'08Dec24_LY'!$A$1:$M$784,13,FALSE)</f>
        <v>65.992926829268299</v>
      </c>
      <c r="Z375" s="29">
        <f>VLOOKUP(Table1[[#This Row],[SEG KEY]],'01Dec24_TY'!$A$1:$M$786,13,FALSE)</f>
        <v>54.911515151515154</v>
      </c>
      <c r="AA375" s="29">
        <f>VLOOKUP(Table1[[#This Row],[SEG KEY LY]],'01Dec24_LY'!$A$1:$M$784,13,FALSE)</f>
        <v>65.412857142857149</v>
      </c>
      <c r="AB375" s="29">
        <f>VLOOKUP(Table1[[#This Row],[SEG KEY]],'24Nov24_TY'!$A$1:$M$786,13,FALSE)</f>
        <v>52.378666666666668</v>
      </c>
      <c r="AC375" s="29">
        <f>VLOOKUP(Table1[[#This Row],[SEG KEY LY]],'24Nov24_LY'!$A$1:$M$784,13,FALSE)</f>
        <v>62.867499999999993</v>
      </c>
      <c r="AD375" s="29">
        <f>VLOOKUP(Table1[[#This Row],[SEG KEY]],'17Nov24_TY'!$A$1:$M$786,13,FALSE)</f>
        <v>55.478076923076927</v>
      </c>
      <c r="AE375" s="29">
        <f>VLOOKUP(Table1[[#This Row],[SEG KEY LY]],'17Nov24_LY'!$A$1:$M$784,13,FALSE)</f>
        <v>48.338695652173911</v>
      </c>
      <c r="AF375" s="29" t="e">
        <f>VLOOKUP(Table1[[#This Row],[SEG KEY]],'10Nov24_TY   '!$A$1:$M$786,13,FALSE)</f>
        <v>#N/A</v>
      </c>
      <c r="AG375" s="29" t="e">
        <f>VLOOKUP(Table1[[#This Row],[SEG KEY LY]],'10Nov24_LY   '!$A$1:$M$784,13,FALSE)</f>
        <v>#N/A</v>
      </c>
      <c r="AH375" s="29">
        <f>IFERROR(VLOOKUP(Table1[[#This Row],[SEG KEY]],'03Nov24_TY   '!A437:M1222,13,FALSE),0)</f>
        <v>0</v>
      </c>
      <c r="AI375" s="29">
        <f>IFERROR(VLOOKUP(Table1[[#This Row],[SEG KEY LY]],'03Nov24_LY    '!$A$1:$M$784,13,FALSE),0)</f>
        <v>0</v>
      </c>
      <c r="AJ375" s="47">
        <f>VLOOKUP(Table1[[#This Row],[SEG KEY]],'29Dec24_TY  '!$A$1:$M$786,7,FALSE)</f>
        <v>41</v>
      </c>
      <c r="AK375" s="47">
        <f>VLOOKUP(Table1[[#This Row],[SEG KEY LY]],'29Dec24_LY'!$A$1:$M$784,7,FALSE)</f>
        <v>55</v>
      </c>
      <c r="AL375" s="29">
        <f>VLOOKUP(Table1[[#This Row],[SEG KEY]],'22Dec24_TY '!$A$1:$M$786,7,FALSE)</f>
        <v>40</v>
      </c>
      <c r="AM375" s="29">
        <f>VLOOKUP(Table1[[#This Row],[SEG KEY LY]],'22Dec24_LY '!$A$1:$M$486,7,FALSE)</f>
        <v>49</v>
      </c>
      <c r="AN375" s="29">
        <f>VLOOKUP(Table1[[#This Row],[SEG KEY]],'15Dec24_TY'!$A$1:$M$786,7,FALSE)</f>
        <v>37</v>
      </c>
      <c r="AO375" s="29">
        <f>VLOOKUP(Table1[[#This Row],[SEG KEY LY]],'15Dec24_LY'!$A$1:$M$784,7,FALSE)</f>
        <v>46</v>
      </c>
      <c r="AP375" s="29">
        <f>VLOOKUP(Table1[[#This Row],[SEG KEY]],'08Dec24_TY'!$A$1:$M$786,7,FALSE)</f>
        <v>35</v>
      </c>
      <c r="AQ375" s="29">
        <f>VLOOKUP(Table1[[#This Row],[SEG KEY LY]],'08Dec24_LY'!$A$1:$M$784,7,FALSE)</f>
        <v>41</v>
      </c>
      <c r="AR375" s="29">
        <f>VLOOKUP(Table1[[#This Row],[SEG KEY]],'01Dec24_TY'!$A$1:$M$786,7,FALSE)</f>
        <v>33</v>
      </c>
      <c r="AS375" s="29">
        <f>VLOOKUP(Table1[[#This Row],[SEG KEY LY]],'01Dec24_LY'!$A$1:$M$784,7,FALSE)</f>
        <v>35</v>
      </c>
      <c r="AT375" s="29">
        <f>VLOOKUP(Table1[[#This Row],[SEG KEY]],'24Nov24_TY'!$A$1:$M$786,7,FALSE)</f>
        <v>30</v>
      </c>
      <c r="AU375" s="29">
        <f>VLOOKUP(Table1[[#This Row],[SEG KEY LY]],'24Nov24_LY'!$A$1:$M$784,7,FALSE)</f>
        <v>32</v>
      </c>
      <c r="AV375" s="29">
        <f>VLOOKUP(Table1[[#This Row],[SEG KEY]],'17Nov24_TY'!$A$1:$M$786,7,FALSE)</f>
        <v>26</v>
      </c>
      <c r="AW375" s="29">
        <f>VLOOKUP(Table1[[#This Row],[SEG KEY LY]],'17Nov24_LY'!$A$1:$M$784,7,FALSE)</f>
        <v>23</v>
      </c>
      <c r="AX375" s="29" t="e">
        <f>VLOOKUP(Table1[[#This Row],[SEG KEY]],'10Nov24_TY   '!$A$1:$K$786,7,FALSE)</f>
        <v>#N/A</v>
      </c>
      <c r="AY375" s="29" t="e">
        <f>VLOOKUP(Table1[[#This Row],[SEG KEY LY]],'10Nov24_LY   '!$A$1:$J$784,7,FALSE)</f>
        <v>#N/A</v>
      </c>
      <c r="AZ375" s="29">
        <f>IFERROR(VLOOKUP(Table1[[#This Row],[SEG KEY]],'03Nov24_TY   '!$A$1:$J$786,7,FALSE),0)</f>
        <v>0</v>
      </c>
      <c r="BA375" s="29">
        <f>IFERROR(VLOOKUP(Table1[[#This Row],[SEG KEY LY]],'03Nov24_LY    '!$A$1:$J$784,7,FALSE),0)</f>
        <v>0</v>
      </c>
    </row>
    <row r="376" spans="1:53" x14ac:dyDescent="0.25">
      <c r="A376" s="53" t="str">
        <f>Table1[[#This Row],[FROM_CITY]]&amp;Table1[[#This Row],[TO_CITY]]&amp;Table1[[#This Row],[Month]]</f>
        <v>DACCMBMay-2025</v>
      </c>
      <c r="B376" s="56" t="str">
        <f>Table1[[#This Row],[FROM_CITY]]&amp;Table1[[#This Row],[TO_CITY]]&amp;Table1[[#This Row],[MonthM_LY]]</f>
        <v>DACCMBMay-2024</v>
      </c>
      <c r="C376" s="44" t="s">
        <v>206</v>
      </c>
      <c r="D376" s="2">
        <v>2025</v>
      </c>
      <c r="E376" s="2" t="s">
        <v>205</v>
      </c>
      <c r="F376" t="s">
        <v>22</v>
      </c>
      <c r="G376" s="2" t="s">
        <v>10</v>
      </c>
      <c r="H376" t="s">
        <v>15</v>
      </c>
      <c r="I376">
        <v>39</v>
      </c>
      <c r="J376">
        <v>3957.5</v>
      </c>
      <c r="K376" s="29">
        <f>VLOOKUP(Table1[[#This Row],[SEG KEY]],'29Dec24_TY  '!$A$1:$M$786,11,FALSE)</f>
        <v>84435</v>
      </c>
      <c r="L376" s="29">
        <f>VLOOKUP(Table1[[#This Row],[SEG KEY LY]],'29Dec24_LY'!$A$1:$M$784,11,FALSE)</f>
        <v>19485</v>
      </c>
      <c r="M376" s="55">
        <f>VLOOKUP(Table1[[#This Row],[SEG KEY]],'29Dec24_TY  '!$A$1:$M$786,12,FALSE)</f>
        <v>4.6870373660211996E-2</v>
      </c>
      <c r="N376" s="55">
        <f>VLOOKUP(Table1[[#This Row],[SEG KEY LY]],'29Dec24_LY'!$A$1:$M$784,12,FALSE)</f>
        <v>7.3239414934565053E-2</v>
      </c>
      <c r="O376" s="29">
        <f>IFERROR(VLOOKUP(Table1[[#This Row],[SEG KEY LY]],'LY AVG FARE ACT'!$A$1:$G$5000,5,FALSE),0)</f>
        <v>7038</v>
      </c>
      <c r="P376" s="29">
        <f>IFERROR(VLOOKUP(Table1[[#This Row],[SEG KEY LY]],'LY AVG FARE ACT'!$A$1:$F$5000,6,FALSE),0)</f>
        <v>1380207.1181787972</v>
      </c>
      <c r="Q376" s="29">
        <f>IFERROR(VLOOKUP(Table1[[#This Row],[SEG KEY LY]],'LY AVG FARE ACT'!$A$1:$G$5000,7,FALSE),0)</f>
        <v>196.10785992878618</v>
      </c>
      <c r="R376" s="47">
        <f>VLOOKUP(Table1[[#This Row],[SEG KEY]],'29Dec24_TY  '!$A$1:$M$786,13,FALSE)</f>
        <v>101.47435897435898</v>
      </c>
      <c r="S376" s="47">
        <f>VLOOKUP(Table1[[#This Row],[SEG KEY LY]],'29Dec24_LY'!$A$1:$M$784,13,FALSE)</f>
        <v>158.56333333333333</v>
      </c>
      <c r="T376" s="29">
        <f>VLOOKUP(Table1[[#This Row],[SEG KEY]],'22Dec24_TY '!$A$1:$M$786,13,FALSE)</f>
        <v>104.18750000000001</v>
      </c>
      <c r="U376" s="29">
        <f>VLOOKUP(Table1[[#This Row],[SEG KEY LY]],'22Dec24_LY '!$A$2:$M$784,13,FALSE)</f>
        <v>158.56333333333333</v>
      </c>
      <c r="V376" s="29">
        <f>VLOOKUP(Table1[[#This Row],[SEG KEY]],'15Dec24_TY'!$A$1:$M$786,13,FALSE)</f>
        <v>106.49586206896552</v>
      </c>
      <c r="W376" s="29">
        <f>VLOOKUP(Table1[[#This Row],[SEG KEY LY]],'15Dec24_LY'!$A$1:$M$784,13,FALSE)</f>
        <v>158.56333333333336</v>
      </c>
      <c r="X376" s="29">
        <f>VLOOKUP(Table1[[#This Row],[SEG KEY]],'08Dec24_TY'!$A$1:$M$786,13,FALSE)</f>
        <v>110.42863636363637</v>
      </c>
      <c r="Y376" s="29">
        <f>VLOOKUP(Table1[[#This Row],[SEG KEY LY]],'08Dec24_LY'!$A$1:$M$784,13,FALSE)</f>
        <v>163.82999999999998</v>
      </c>
      <c r="Z376" s="29">
        <f>VLOOKUP(Table1[[#This Row],[SEG KEY]],'01Dec24_TY'!$A$1:$M$786,13,FALSE)</f>
        <v>111.93944444444446</v>
      </c>
      <c r="AA376" s="29">
        <f>VLOOKUP(Table1[[#This Row],[SEG KEY LY]],'01Dec24_LY'!$A$1:$M$784,13,FALSE)</f>
        <v>163.82999999999998</v>
      </c>
      <c r="AB376" s="29">
        <f>VLOOKUP(Table1[[#This Row],[SEG KEY]],'24Nov24_TY'!$A$1:$M$786,13,FALSE)</f>
        <v>109.46111111111111</v>
      </c>
      <c r="AC376" s="29">
        <f>VLOOKUP(Table1[[#This Row],[SEG KEY LY]],'24Nov24_LY'!$A$1:$M$784,13,FALSE)</f>
        <v>170.52571428571426</v>
      </c>
      <c r="AD376" s="29">
        <f>VLOOKUP(Table1[[#This Row],[SEG KEY]],'17Nov24_TY'!$A$1:$M$786,13,FALSE)</f>
        <v>108.00999999999999</v>
      </c>
      <c r="AE376" s="29">
        <f>VLOOKUP(Table1[[#This Row],[SEG KEY LY]],'17Nov24_LY'!$A$1:$M$784,13,FALSE)</f>
        <v>149.08166666666665</v>
      </c>
      <c r="AF376" s="29" t="e">
        <f>VLOOKUP(Table1[[#This Row],[SEG KEY]],'10Nov24_TY   '!$A$1:$M$786,13,FALSE)</f>
        <v>#N/A</v>
      </c>
      <c r="AG376" s="29" t="e">
        <f>VLOOKUP(Table1[[#This Row],[SEG KEY LY]],'10Nov24_LY   '!$A$1:$M$784,13,FALSE)</f>
        <v>#N/A</v>
      </c>
      <c r="AH376" s="29">
        <f>IFERROR(VLOOKUP(Table1[[#This Row],[SEG KEY]],'03Nov24_TY   '!A438:M1223,13,FALSE),0)</f>
        <v>0</v>
      </c>
      <c r="AI376" s="29">
        <f>IFERROR(VLOOKUP(Table1[[#This Row],[SEG KEY LY]],'03Nov24_LY    '!$A$1:$M$784,13,FALSE),0)</f>
        <v>0</v>
      </c>
      <c r="AJ376" s="47">
        <f>VLOOKUP(Table1[[#This Row],[SEG KEY]],'29Dec24_TY  '!$A$1:$M$786,7,FALSE)</f>
        <v>39</v>
      </c>
      <c r="AK376" s="47">
        <f>VLOOKUP(Table1[[#This Row],[SEG KEY LY]],'29Dec24_LY'!$A$1:$M$784,7,FALSE)</f>
        <v>9</v>
      </c>
      <c r="AL376" s="29">
        <f>VLOOKUP(Table1[[#This Row],[SEG KEY]],'22Dec24_TY '!$A$1:$M$786,7,FALSE)</f>
        <v>32</v>
      </c>
      <c r="AM376" s="29">
        <f>VLOOKUP(Table1[[#This Row],[SEG KEY LY]],'22Dec24_LY '!$A$1:$M$486,7,FALSE)</f>
        <v>9</v>
      </c>
      <c r="AN376" s="29">
        <f>VLOOKUP(Table1[[#This Row],[SEG KEY]],'15Dec24_TY'!$A$1:$M$786,7,FALSE)</f>
        <v>29</v>
      </c>
      <c r="AO376" s="29">
        <f>VLOOKUP(Table1[[#This Row],[SEG KEY LY]],'15Dec24_LY'!$A$1:$M$784,7,FALSE)</f>
        <v>9</v>
      </c>
      <c r="AP376" s="29">
        <f>VLOOKUP(Table1[[#This Row],[SEG KEY]],'08Dec24_TY'!$A$1:$M$786,7,FALSE)</f>
        <v>22</v>
      </c>
      <c r="AQ376" s="29">
        <f>VLOOKUP(Table1[[#This Row],[SEG KEY LY]],'08Dec24_LY'!$A$1:$M$784,7,FALSE)</f>
        <v>8</v>
      </c>
      <c r="AR376" s="29">
        <f>VLOOKUP(Table1[[#This Row],[SEG KEY]],'01Dec24_TY'!$A$1:$M$786,7,FALSE)</f>
        <v>18</v>
      </c>
      <c r="AS376" s="29">
        <f>VLOOKUP(Table1[[#This Row],[SEG KEY LY]],'01Dec24_LY'!$A$1:$M$784,7,FALSE)</f>
        <v>8</v>
      </c>
      <c r="AT376" s="29">
        <f>VLOOKUP(Table1[[#This Row],[SEG KEY]],'24Nov24_TY'!$A$1:$M$786,7,FALSE)</f>
        <v>9</v>
      </c>
      <c r="AU376" s="29">
        <f>VLOOKUP(Table1[[#This Row],[SEG KEY LY]],'24Nov24_LY'!$A$1:$M$784,7,FALSE)</f>
        <v>7</v>
      </c>
      <c r="AV376" s="29">
        <f>VLOOKUP(Table1[[#This Row],[SEG KEY]],'17Nov24_TY'!$A$1:$M$786,7,FALSE)</f>
        <v>7</v>
      </c>
      <c r="AW376" s="29">
        <f>VLOOKUP(Table1[[#This Row],[SEG KEY LY]],'17Nov24_LY'!$A$1:$M$784,7,FALSE)</f>
        <v>6</v>
      </c>
      <c r="AX376" s="29" t="e">
        <f>VLOOKUP(Table1[[#This Row],[SEG KEY]],'10Nov24_TY   '!$A$1:$K$786,7,FALSE)</f>
        <v>#N/A</v>
      </c>
      <c r="AY376" s="29" t="e">
        <f>VLOOKUP(Table1[[#This Row],[SEG KEY LY]],'10Nov24_LY   '!$A$1:$J$784,7,FALSE)</f>
        <v>#N/A</v>
      </c>
      <c r="AZ376" s="29">
        <f>IFERROR(VLOOKUP(Table1[[#This Row],[SEG KEY]],'03Nov24_TY   '!$A$1:$J$786,7,FALSE),0)</f>
        <v>0</v>
      </c>
      <c r="BA376" s="29">
        <f>IFERROR(VLOOKUP(Table1[[#This Row],[SEG KEY LY]],'03Nov24_LY    '!$A$1:$J$784,7,FALSE),0)</f>
        <v>0</v>
      </c>
    </row>
    <row r="377" spans="1:53" x14ac:dyDescent="0.25">
      <c r="A377" s="53" t="str">
        <f>Table1[[#This Row],[FROM_CITY]]&amp;Table1[[#This Row],[TO_CITY]]&amp;Table1[[#This Row],[Month]]</f>
        <v>DELCMBMay-2025</v>
      </c>
      <c r="B377" s="56" t="str">
        <f>Table1[[#This Row],[FROM_CITY]]&amp;Table1[[#This Row],[TO_CITY]]&amp;Table1[[#This Row],[MonthM_LY]]</f>
        <v>DELCMBMay-2024</v>
      </c>
      <c r="C377" s="44" t="s">
        <v>206</v>
      </c>
      <c r="D377" s="2">
        <v>2025</v>
      </c>
      <c r="E377" s="2" t="s">
        <v>205</v>
      </c>
      <c r="F377" t="s">
        <v>23</v>
      </c>
      <c r="G377" s="2" t="s">
        <v>10</v>
      </c>
      <c r="H377" t="s">
        <v>15</v>
      </c>
      <c r="I377">
        <v>195</v>
      </c>
      <c r="J377">
        <v>23614.1</v>
      </c>
      <c r="K377" s="29">
        <f>VLOOKUP(Table1[[#This Row],[SEG KEY]],'29Dec24_TY  '!$A$1:$M$786,11,FALSE)</f>
        <v>472875</v>
      </c>
      <c r="L377" s="29">
        <f>VLOOKUP(Table1[[#This Row],[SEG KEY LY]],'29Dec24_LY'!$A$1:$M$784,11,FALSE)</f>
        <v>300700</v>
      </c>
      <c r="M377" s="55">
        <f>VLOOKUP(Table1[[#This Row],[SEG KEY]],'29Dec24_TY  '!$A$1:$M$786,12,FALSE)</f>
        <v>4.9937298440391222E-2</v>
      </c>
      <c r="N377" s="55">
        <f>VLOOKUP(Table1[[#This Row],[SEG KEY LY]],'29Dec24_LY'!$A$1:$M$784,12,FALSE)</f>
        <v>4.6790422347854993E-2</v>
      </c>
      <c r="O377" s="29">
        <f>IFERROR(VLOOKUP(Table1[[#This Row],[SEG KEY LY]],'LY AVG FARE ACT'!$A$1:$G$5000,5,FALSE),0)</f>
        <v>5601</v>
      </c>
      <c r="P377" s="29">
        <f>IFERROR(VLOOKUP(Table1[[#This Row],[SEG KEY LY]],'LY AVG FARE ACT'!$A$1:$F$5000,6,FALSE),0)</f>
        <v>703892.88086854387</v>
      </c>
      <c r="Q377" s="29">
        <f>IFERROR(VLOOKUP(Table1[[#This Row],[SEG KEY LY]],'LY AVG FARE ACT'!$A$1:$G$5000,7,FALSE),0)</f>
        <v>125.67271574157184</v>
      </c>
      <c r="R377" s="47">
        <f>VLOOKUP(Table1[[#This Row],[SEG KEY]],'29Dec24_TY  '!$A$1:$M$786,13,FALSE)</f>
        <v>121.09794871794871</v>
      </c>
      <c r="S377" s="47">
        <f>VLOOKUP(Table1[[#This Row],[SEG KEY LY]],'29Dec24_LY'!$A$1:$M$784,13,FALSE)</f>
        <v>113.46677419354835</v>
      </c>
      <c r="T377" s="29">
        <f>VLOOKUP(Table1[[#This Row],[SEG KEY]],'22Dec24_TY '!$A$1:$M$786,13,FALSE)</f>
        <v>120.00800000000001</v>
      </c>
      <c r="U377" s="29">
        <f>VLOOKUP(Table1[[#This Row],[SEG KEY LY]],'22Dec24_LY '!$A$2:$M$784,13,FALSE)</f>
        <v>112.9125714285714</v>
      </c>
      <c r="V377" s="29">
        <f>VLOOKUP(Table1[[#This Row],[SEG KEY]],'15Dec24_TY'!$A$1:$M$786,13,FALSE)</f>
        <v>120.20641891891891</v>
      </c>
      <c r="W377" s="29">
        <f>VLOOKUP(Table1[[#This Row],[SEG KEY LY]],'15Dec24_LY'!$A$1:$M$784,13,FALSE)</f>
        <v>112.28392156862741</v>
      </c>
      <c r="X377" s="29">
        <f>VLOOKUP(Table1[[#This Row],[SEG KEY]],'08Dec24_TY'!$A$1:$M$786,13,FALSE)</f>
        <v>120.20641891891891</v>
      </c>
      <c r="Y377" s="29">
        <f>VLOOKUP(Table1[[#This Row],[SEG KEY LY]],'08Dec24_LY'!$A$1:$M$784,13,FALSE)</f>
        <v>111.26009999999997</v>
      </c>
      <c r="Z377" s="29">
        <f>VLOOKUP(Table1[[#This Row],[SEG KEY]],'01Dec24_TY'!$A$1:$M$786,13,FALSE)</f>
        <v>119.03801369863014</v>
      </c>
      <c r="AA377" s="29">
        <f>VLOOKUP(Table1[[#This Row],[SEG KEY LY]],'01Dec24_LY'!$A$1:$M$784,13,FALSE)</f>
        <v>113.11855555555552</v>
      </c>
      <c r="AB377" s="29">
        <f>VLOOKUP(Table1[[#This Row],[SEG KEY]],'24Nov24_TY'!$A$1:$M$786,13,FALSE)</f>
        <v>120.69555555555554</v>
      </c>
      <c r="AC377" s="29">
        <f>VLOOKUP(Table1[[#This Row],[SEG KEY LY]],'24Nov24_LY'!$A$1:$M$784,13,FALSE)</f>
        <v>102.36262500000001</v>
      </c>
      <c r="AD377" s="29">
        <f>VLOOKUP(Table1[[#This Row],[SEG KEY]],'17Nov24_TY'!$A$1:$M$786,13,FALSE)</f>
        <v>120.69555555555554</v>
      </c>
      <c r="AE377" s="29">
        <f>VLOOKUP(Table1[[#This Row],[SEG KEY LY]],'17Nov24_LY'!$A$1:$M$784,13,FALSE)</f>
        <v>100.63868421052632</v>
      </c>
      <c r="AF377" s="29" t="e">
        <f>VLOOKUP(Table1[[#This Row],[SEG KEY]],'10Nov24_TY   '!$A$1:$M$786,13,FALSE)</f>
        <v>#N/A</v>
      </c>
      <c r="AG377" s="29" t="e">
        <f>VLOOKUP(Table1[[#This Row],[SEG KEY LY]],'10Nov24_LY   '!$A$1:$M$784,13,FALSE)</f>
        <v>#N/A</v>
      </c>
      <c r="AH377" s="29">
        <f>IFERROR(VLOOKUP(Table1[[#This Row],[SEG KEY]],'03Nov24_TY   '!A439:M1224,13,FALSE),0)</f>
        <v>0</v>
      </c>
      <c r="AI377" s="29">
        <f>IFERROR(VLOOKUP(Table1[[#This Row],[SEG KEY LY]],'03Nov24_LY    '!$A$1:$M$784,13,FALSE),0)</f>
        <v>0</v>
      </c>
      <c r="AJ377" s="47">
        <f>VLOOKUP(Table1[[#This Row],[SEG KEY]],'29Dec24_TY  '!$A$1:$M$786,7,FALSE)</f>
        <v>195</v>
      </c>
      <c r="AK377" s="47">
        <f>VLOOKUP(Table1[[#This Row],[SEG KEY LY]],'29Dec24_LY'!$A$1:$M$784,7,FALSE)</f>
        <v>124</v>
      </c>
      <c r="AL377" s="29">
        <f>VLOOKUP(Table1[[#This Row],[SEG KEY]],'22Dec24_TY '!$A$1:$M$786,7,FALSE)</f>
        <v>150</v>
      </c>
      <c r="AM377" s="29">
        <f>VLOOKUP(Table1[[#This Row],[SEG KEY LY]],'22Dec24_LY '!$A$1:$M$486,7,FALSE)</f>
        <v>105</v>
      </c>
      <c r="AN377" s="29">
        <f>VLOOKUP(Table1[[#This Row],[SEG KEY]],'15Dec24_TY'!$A$1:$M$786,7,FALSE)</f>
        <v>148</v>
      </c>
      <c r="AO377" s="29">
        <f>VLOOKUP(Table1[[#This Row],[SEG KEY LY]],'15Dec24_LY'!$A$1:$M$784,7,FALSE)</f>
        <v>102</v>
      </c>
      <c r="AP377" s="29">
        <f>VLOOKUP(Table1[[#This Row],[SEG KEY]],'08Dec24_TY'!$A$1:$M$786,7,FALSE)</f>
        <v>148</v>
      </c>
      <c r="AQ377" s="29">
        <f>VLOOKUP(Table1[[#This Row],[SEG KEY LY]],'08Dec24_LY'!$A$1:$M$784,7,FALSE)</f>
        <v>100</v>
      </c>
      <c r="AR377" s="29">
        <f>VLOOKUP(Table1[[#This Row],[SEG KEY]],'01Dec24_TY'!$A$1:$M$786,7,FALSE)</f>
        <v>146</v>
      </c>
      <c r="AS377" s="29">
        <f>VLOOKUP(Table1[[#This Row],[SEG KEY LY]],'01Dec24_LY'!$A$1:$M$784,7,FALSE)</f>
        <v>90</v>
      </c>
      <c r="AT377" s="29">
        <f>VLOOKUP(Table1[[#This Row],[SEG KEY]],'24Nov24_TY'!$A$1:$M$786,7,FALSE)</f>
        <v>126</v>
      </c>
      <c r="AU377" s="29">
        <f>VLOOKUP(Table1[[#This Row],[SEG KEY LY]],'24Nov24_LY'!$A$1:$M$784,7,FALSE)</f>
        <v>80</v>
      </c>
      <c r="AV377" s="29">
        <f>VLOOKUP(Table1[[#This Row],[SEG KEY]],'17Nov24_TY'!$A$1:$M$786,7,FALSE)</f>
        <v>126</v>
      </c>
      <c r="AW377" s="29">
        <f>VLOOKUP(Table1[[#This Row],[SEG KEY LY]],'17Nov24_LY'!$A$1:$M$784,7,FALSE)</f>
        <v>76</v>
      </c>
      <c r="AX377" s="29" t="e">
        <f>VLOOKUP(Table1[[#This Row],[SEG KEY]],'10Nov24_TY   '!$A$1:$K$786,7,FALSE)</f>
        <v>#N/A</v>
      </c>
      <c r="AY377" s="29" t="e">
        <f>VLOOKUP(Table1[[#This Row],[SEG KEY LY]],'10Nov24_LY   '!$A$1:$J$784,7,FALSE)</f>
        <v>#N/A</v>
      </c>
      <c r="AZ377" s="29">
        <f>IFERROR(VLOOKUP(Table1[[#This Row],[SEG KEY]],'03Nov24_TY   '!$A$1:$J$786,7,FALSE),0)</f>
        <v>0</v>
      </c>
      <c r="BA377" s="29">
        <f>IFERROR(VLOOKUP(Table1[[#This Row],[SEG KEY LY]],'03Nov24_LY    '!$A$1:$J$784,7,FALSE),0)</f>
        <v>0</v>
      </c>
    </row>
    <row r="378" spans="1:53" x14ac:dyDescent="0.25">
      <c r="A378" s="53" t="str">
        <f>Table1[[#This Row],[FROM_CITY]]&amp;Table1[[#This Row],[TO_CITY]]&amp;Table1[[#This Row],[Month]]</f>
        <v>DMMCMBMay-2025</v>
      </c>
      <c r="B378" s="56" t="str">
        <f>Table1[[#This Row],[FROM_CITY]]&amp;Table1[[#This Row],[TO_CITY]]&amp;Table1[[#This Row],[MonthM_LY]]</f>
        <v>DMMCMBMay-2024</v>
      </c>
      <c r="C378" s="44" t="s">
        <v>206</v>
      </c>
      <c r="D378" s="2">
        <v>2025</v>
      </c>
      <c r="E378" s="2" t="s">
        <v>205</v>
      </c>
      <c r="F378" t="s">
        <v>24</v>
      </c>
      <c r="G378" s="2" t="s">
        <v>10</v>
      </c>
      <c r="H378" t="s">
        <v>11</v>
      </c>
      <c r="I378">
        <v>9</v>
      </c>
      <c r="J378">
        <v>2461.67</v>
      </c>
      <c r="K378" s="29">
        <f>VLOOKUP(Table1[[#This Row],[SEG KEY]],'29Dec24_TY  '!$A$1:$M$786,11,FALSE)</f>
        <v>34677</v>
      </c>
      <c r="L378" s="29">
        <f>VLOOKUP(Table1[[#This Row],[SEG KEY LY]],'29Dec24_LY'!$A$1:$M$784,11,FALSE)</f>
        <v>26971</v>
      </c>
      <c r="M378" s="55">
        <f>VLOOKUP(Table1[[#This Row],[SEG KEY]],'29Dec24_TY  '!$A$1:$M$786,12,FALSE)</f>
        <v>7.0988551489459872E-2</v>
      </c>
      <c r="N378" s="55">
        <f>VLOOKUP(Table1[[#This Row],[SEG KEY LY]],'29Dec24_LY'!$A$1:$M$784,12,FALSE)</f>
        <v>0.10260502020688887</v>
      </c>
      <c r="O378" s="29">
        <f>IFERROR(VLOOKUP(Table1[[#This Row],[SEG KEY LY]],'LY AVG FARE ACT'!$A$1:$G$5000,5,FALSE),0)</f>
        <v>3062</v>
      </c>
      <c r="P378" s="29">
        <f>IFERROR(VLOOKUP(Table1[[#This Row],[SEG KEY LY]],'LY AVG FARE ACT'!$A$1:$F$5000,6,FALSE),0)</f>
        <v>609362.87042987032</v>
      </c>
      <c r="Q378" s="29">
        <f>IFERROR(VLOOKUP(Table1[[#This Row],[SEG KEY LY]],'LY AVG FARE ACT'!$A$1:$G$5000,7,FALSE),0)</f>
        <v>199.00812228277934</v>
      </c>
      <c r="R378" s="47">
        <f>VLOOKUP(Table1[[#This Row],[SEG KEY]],'29Dec24_TY  '!$A$1:$M$786,13,FALSE)</f>
        <v>273.51888888888891</v>
      </c>
      <c r="S378" s="47">
        <f>VLOOKUP(Table1[[#This Row],[SEG KEY LY]],'29Dec24_LY'!$A$1:$M$784,13,FALSE)</f>
        <v>395.33714285714279</v>
      </c>
      <c r="T378" s="29">
        <f>VLOOKUP(Table1[[#This Row],[SEG KEY]],'22Dec24_TY '!$A$1:$M$786,13,FALSE)</f>
        <v>315.846</v>
      </c>
      <c r="U378" s="29">
        <f>VLOOKUP(Table1[[#This Row],[SEG KEY LY]],'22Dec24_LY '!$A$2:$M$784,13,FALSE)</f>
        <v>415.49166666666662</v>
      </c>
      <c r="V378" s="29">
        <f>VLOOKUP(Table1[[#This Row],[SEG KEY]],'15Dec24_TY'!$A$1:$M$786,13,FALSE)</f>
        <v>323.94</v>
      </c>
      <c r="W378" s="29">
        <f>VLOOKUP(Table1[[#This Row],[SEG KEY LY]],'15Dec24_LY'!$A$1:$M$784,13,FALSE)</f>
        <v>437.07</v>
      </c>
      <c r="X378" s="29">
        <f>VLOOKUP(Table1[[#This Row],[SEG KEY]],'08Dec24_TY'!$A$1:$M$786,13,FALSE)</f>
        <v>301.77999999999997</v>
      </c>
      <c r="Y378" s="29">
        <f>VLOOKUP(Table1[[#This Row],[SEG KEY LY]],'08Dec24_LY'!$A$1:$M$784,13,FALSE)</f>
        <v>437.07</v>
      </c>
      <c r="Z378" s="29">
        <f>VLOOKUP(Table1[[#This Row],[SEG KEY]],'01Dec24_TY'!$A$1:$M$786,13,FALSE)</f>
        <v>301.77999999999997</v>
      </c>
      <c r="AA378" s="29">
        <f>VLOOKUP(Table1[[#This Row],[SEG KEY LY]],'01Dec24_LY'!$A$1:$M$784,13,FALSE)</f>
        <v>437.07</v>
      </c>
      <c r="AB378" s="29">
        <f>VLOOKUP(Table1[[#This Row],[SEG KEY]],'24Nov24_TY'!$A$1:$M$786,13,FALSE)</f>
        <v>301.77999999999997</v>
      </c>
      <c r="AC378" s="29">
        <f>VLOOKUP(Table1[[#This Row],[SEG KEY LY]],'24Nov24_LY'!$A$1:$M$784,13,FALSE)</f>
        <v>437.07</v>
      </c>
      <c r="AD378" s="29">
        <f>VLOOKUP(Table1[[#This Row],[SEG KEY]],'17Nov24_TY'!$A$1:$M$786,13,FALSE)</f>
        <v>301.77999999999997</v>
      </c>
      <c r="AE378" s="29">
        <f>VLOOKUP(Table1[[#This Row],[SEG KEY LY]],'17Nov24_LY'!$A$1:$M$784,13,FALSE)</f>
        <v>358.31</v>
      </c>
      <c r="AF378" s="29" t="e">
        <f>VLOOKUP(Table1[[#This Row],[SEG KEY]],'10Nov24_TY   '!$A$1:$M$786,13,FALSE)</f>
        <v>#N/A</v>
      </c>
      <c r="AG378" s="29" t="e">
        <f>VLOOKUP(Table1[[#This Row],[SEG KEY LY]],'10Nov24_LY   '!$A$1:$M$784,13,FALSE)</f>
        <v>#N/A</v>
      </c>
      <c r="AH378" s="29">
        <f>IFERROR(VLOOKUP(Table1[[#This Row],[SEG KEY]],'03Nov24_TY   '!A440:M1225,13,FALSE),0)</f>
        <v>0</v>
      </c>
      <c r="AI378" s="29">
        <f>IFERROR(VLOOKUP(Table1[[#This Row],[SEG KEY LY]],'03Nov24_LY    '!$A$1:$M$784,13,FALSE),0)</f>
        <v>0</v>
      </c>
      <c r="AJ378" s="47">
        <f>VLOOKUP(Table1[[#This Row],[SEG KEY]],'29Dec24_TY  '!$A$1:$M$786,7,FALSE)</f>
        <v>9</v>
      </c>
      <c r="AK378" s="47">
        <f>VLOOKUP(Table1[[#This Row],[SEG KEY LY]],'29Dec24_LY'!$A$1:$M$784,7,FALSE)</f>
        <v>7</v>
      </c>
      <c r="AL378" s="29">
        <f>VLOOKUP(Table1[[#This Row],[SEG KEY]],'22Dec24_TY '!$A$1:$M$786,7,FALSE)</f>
        <v>5</v>
      </c>
      <c r="AM378" s="29">
        <f>VLOOKUP(Table1[[#This Row],[SEG KEY LY]],'22Dec24_LY '!$A$1:$M$486,7,FALSE)</f>
        <v>6</v>
      </c>
      <c r="AN378" s="29">
        <f>VLOOKUP(Table1[[#This Row],[SEG KEY]],'15Dec24_TY'!$A$1:$M$786,7,FALSE)</f>
        <v>4</v>
      </c>
      <c r="AO378" s="29">
        <f>VLOOKUP(Table1[[#This Row],[SEG KEY LY]],'15Dec24_LY'!$A$1:$M$784,7,FALSE)</f>
        <v>5</v>
      </c>
      <c r="AP378" s="29">
        <f>VLOOKUP(Table1[[#This Row],[SEG KEY]],'08Dec24_TY'!$A$1:$M$786,7,FALSE)</f>
        <v>3</v>
      </c>
      <c r="AQ378" s="29">
        <f>VLOOKUP(Table1[[#This Row],[SEG KEY LY]],'08Dec24_LY'!$A$1:$M$784,7,FALSE)</f>
        <v>5</v>
      </c>
      <c r="AR378" s="29">
        <f>VLOOKUP(Table1[[#This Row],[SEG KEY]],'01Dec24_TY'!$A$1:$M$786,7,FALSE)</f>
        <v>3</v>
      </c>
      <c r="AS378" s="29">
        <f>VLOOKUP(Table1[[#This Row],[SEG KEY LY]],'01Dec24_LY'!$A$1:$M$784,7,FALSE)</f>
        <v>5</v>
      </c>
      <c r="AT378" s="29">
        <f>VLOOKUP(Table1[[#This Row],[SEG KEY]],'24Nov24_TY'!$A$1:$M$786,7,FALSE)</f>
        <v>3</v>
      </c>
      <c r="AU378" s="29">
        <f>VLOOKUP(Table1[[#This Row],[SEG KEY LY]],'24Nov24_LY'!$A$1:$M$784,7,FALSE)</f>
        <v>5</v>
      </c>
      <c r="AV378" s="29">
        <f>VLOOKUP(Table1[[#This Row],[SEG KEY]],'17Nov24_TY'!$A$1:$M$786,7,FALSE)</f>
        <v>3</v>
      </c>
      <c r="AW378" s="29">
        <f>VLOOKUP(Table1[[#This Row],[SEG KEY LY]],'17Nov24_LY'!$A$1:$M$784,7,FALSE)</f>
        <v>1</v>
      </c>
      <c r="AX378" s="29" t="e">
        <f>VLOOKUP(Table1[[#This Row],[SEG KEY]],'10Nov24_TY   '!$A$1:$K$786,7,FALSE)</f>
        <v>#N/A</v>
      </c>
      <c r="AY378" s="29" t="e">
        <f>VLOOKUP(Table1[[#This Row],[SEG KEY LY]],'10Nov24_LY   '!$A$1:$J$784,7,FALSE)</f>
        <v>#N/A</v>
      </c>
      <c r="AZ378" s="29">
        <f>IFERROR(VLOOKUP(Table1[[#This Row],[SEG KEY]],'03Nov24_TY   '!$A$1:$J$786,7,FALSE),0)</f>
        <v>0</v>
      </c>
      <c r="BA378" s="29">
        <f>IFERROR(VLOOKUP(Table1[[#This Row],[SEG KEY LY]],'03Nov24_LY    '!$A$1:$J$784,7,FALSE),0)</f>
        <v>0</v>
      </c>
    </row>
    <row r="379" spans="1:53" x14ac:dyDescent="0.25">
      <c r="A379" s="53" t="str">
        <f>Table1[[#This Row],[FROM_CITY]]&amp;Table1[[#This Row],[TO_CITY]]&amp;Table1[[#This Row],[Month]]</f>
        <v>DOHCMBMay-2025</v>
      </c>
      <c r="B379" s="56" t="str">
        <f>Table1[[#This Row],[FROM_CITY]]&amp;Table1[[#This Row],[TO_CITY]]&amp;Table1[[#This Row],[MonthM_LY]]</f>
        <v>DOHCMBMay-2024</v>
      </c>
      <c r="C379" s="44" t="s">
        <v>206</v>
      </c>
      <c r="D379" s="2">
        <v>2025</v>
      </c>
      <c r="E379" s="2" t="s">
        <v>205</v>
      </c>
      <c r="F379" t="s">
        <v>25</v>
      </c>
      <c r="G379" s="2" t="s">
        <v>10</v>
      </c>
      <c r="H379" t="s">
        <v>11</v>
      </c>
      <c r="I379">
        <v>24</v>
      </c>
      <c r="J379">
        <v>4068.3399999999997</v>
      </c>
      <c r="K379" s="29">
        <f>VLOOKUP(Table1[[#This Row],[SEG KEY]],'29Dec24_TY  '!$A$1:$M$786,11,FALSE)</f>
        <v>87192</v>
      </c>
      <c r="L379" s="29">
        <f>VLOOKUP(Table1[[#This Row],[SEG KEY LY]],'29Dec24_LY'!$A$1:$M$784,11,FALSE)</f>
        <v>61761</v>
      </c>
      <c r="M379" s="55">
        <f>VLOOKUP(Table1[[#This Row],[SEG KEY]],'29Dec24_TY  '!$A$1:$M$786,12,FALSE)</f>
        <v>4.6659555922561699E-2</v>
      </c>
      <c r="N379" s="55">
        <f>VLOOKUP(Table1[[#This Row],[SEG KEY LY]],'29Dec24_LY'!$A$1:$M$784,12,FALSE)</f>
        <v>7.5378960832888059E-2</v>
      </c>
      <c r="O379" s="29">
        <f>IFERROR(VLOOKUP(Table1[[#This Row],[SEG KEY LY]],'LY AVG FARE ACT'!$A$1:$G$5000,5,FALSE),0)</f>
        <v>4533</v>
      </c>
      <c r="P379" s="29">
        <f>IFERROR(VLOOKUP(Table1[[#This Row],[SEG KEY LY]],'LY AVG FARE ACT'!$A$1:$F$5000,6,FALSE),0)</f>
        <v>768006.68914579786</v>
      </c>
      <c r="Q379" s="29">
        <f>IFERROR(VLOOKUP(Table1[[#This Row],[SEG KEY LY]],'LY AVG FARE ACT'!$A$1:$G$5000,7,FALSE),0)</f>
        <v>169.42569802466312</v>
      </c>
      <c r="R379" s="47">
        <f>VLOOKUP(Table1[[#This Row],[SEG KEY]],'29Dec24_TY  '!$A$1:$M$786,13,FALSE)</f>
        <v>169.51416666666665</v>
      </c>
      <c r="S379" s="47">
        <f>VLOOKUP(Table1[[#This Row],[SEG KEY LY]],'29Dec24_LY'!$A$1:$M$784,13,FALSE)</f>
        <v>273.85176470588232</v>
      </c>
      <c r="T379" s="29">
        <f>VLOOKUP(Table1[[#This Row],[SEG KEY]],'22Dec24_TY '!$A$1:$M$786,13,FALSE)</f>
        <v>157.83649999999997</v>
      </c>
      <c r="U379" s="29">
        <f>VLOOKUP(Table1[[#This Row],[SEG KEY LY]],'22Dec24_LY '!$A$2:$M$784,13,FALSE)</f>
        <v>273.85176470588232</v>
      </c>
      <c r="V379" s="29">
        <f>VLOOKUP(Table1[[#This Row],[SEG KEY]],'15Dec24_TY'!$A$1:$M$786,13,FALSE)</f>
        <v>201.10900000000001</v>
      </c>
      <c r="W379" s="29">
        <f>VLOOKUP(Table1[[#This Row],[SEG KEY LY]],'15Dec24_LY'!$A$1:$M$784,13,FALSE)</f>
        <v>233.2825</v>
      </c>
      <c r="X379" s="29">
        <f>VLOOKUP(Table1[[#This Row],[SEG KEY]],'08Dec24_TY'!$A$1:$M$786,13,FALSE)</f>
        <v>202.23888888888891</v>
      </c>
      <c r="Y379" s="29">
        <f>VLOOKUP(Table1[[#This Row],[SEG KEY LY]],'08Dec24_LY'!$A$1:$M$784,13,FALSE)</f>
        <v>241.00333333333333</v>
      </c>
      <c r="Z379" s="29">
        <f>VLOOKUP(Table1[[#This Row],[SEG KEY]],'01Dec24_TY'!$A$1:$M$786,13,FALSE)</f>
        <v>190.03125000000003</v>
      </c>
      <c r="AA379" s="29">
        <f>VLOOKUP(Table1[[#This Row],[SEG KEY LY]],'01Dec24_LY'!$A$1:$M$784,13,FALSE)</f>
        <v>291.68900000000002</v>
      </c>
      <c r="AB379" s="29">
        <f>VLOOKUP(Table1[[#This Row],[SEG KEY]],'24Nov24_TY'!$A$1:$M$786,13,FALSE)</f>
        <v>174.20333333333338</v>
      </c>
      <c r="AC379" s="29">
        <f>VLOOKUP(Table1[[#This Row],[SEG KEY LY]],'24Nov24_LY'!$A$1:$M$784,13,FALSE)</f>
        <v>292.72222222222229</v>
      </c>
      <c r="AD379" s="29">
        <f>VLOOKUP(Table1[[#This Row],[SEG KEY]],'17Nov24_TY'!$A$1:$M$786,13,FALSE)</f>
        <v>147.35000000000002</v>
      </c>
      <c r="AE379" s="29">
        <f>VLOOKUP(Table1[[#This Row],[SEG KEY LY]],'17Nov24_LY'!$A$1:$M$784,13,FALSE)</f>
        <v>283.40750000000003</v>
      </c>
      <c r="AF379" s="29" t="e">
        <f>VLOOKUP(Table1[[#This Row],[SEG KEY]],'10Nov24_TY   '!$A$1:$M$786,13,FALSE)</f>
        <v>#N/A</v>
      </c>
      <c r="AG379" s="29" t="e">
        <f>VLOOKUP(Table1[[#This Row],[SEG KEY LY]],'10Nov24_LY   '!$A$1:$M$784,13,FALSE)</f>
        <v>#N/A</v>
      </c>
      <c r="AH379" s="29">
        <f>IFERROR(VLOOKUP(Table1[[#This Row],[SEG KEY]],'03Nov24_TY   '!A441:M1226,13,FALSE),0)</f>
        <v>0</v>
      </c>
      <c r="AI379" s="29">
        <f>IFERROR(VLOOKUP(Table1[[#This Row],[SEG KEY LY]],'03Nov24_LY    '!$A$1:$M$784,13,FALSE),0)</f>
        <v>0</v>
      </c>
      <c r="AJ379" s="47">
        <f>VLOOKUP(Table1[[#This Row],[SEG KEY]],'29Dec24_TY  '!$A$1:$M$786,7,FALSE)</f>
        <v>24</v>
      </c>
      <c r="AK379" s="47">
        <f>VLOOKUP(Table1[[#This Row],[SEG KEY LY]],'29Dec24_LY'!$A$1:$M$784,7,FALSE)</f>
        <v>17</v>
      </c>
      <c r="AL379" s="29">
        <f>VLOOKUP(Table1[[#This Row],[SEG KEY]],'22Dec24_TY '!$A$1:$M$786,7,FALSE)</f>
        <v>20</v>
      </c>
      <c r="AM379" s="29">
        <f>VLOOKUP(Table1[[#This Row],[SEG KEY LY]],'22Dec24_LY '!$A$1:$M$486,7,FALSE)</f>
        <v>17</v>
      </c>
      <c r="AN379" s="29">
        <f>VLOOKUP(Table1[[#This Row],[SEG KEY]],'15Dec24_TY'!$A$1:$M$786,7,FALSE)</f>
        <v>10</v>
      </c>
      <c r="AO379" s="29">
        <f>VLOOKUP(Table1[[#This Row],[SEG KEY LY]],'15Dec24_LY'!$A$1:$M$784,7,FALSE)</f>
        <v>4</v>
      </c>
      <c r="AP379" s="29">
        <f>VLOOKUP(Table1[[#This Row],[SEG KEY]],'08Dec24_TY'!$A$1:$M$786,7,FALSE)</f>
        <v>9</v>
      </c>
      <c r="AQ379" s="29">
        <f>VLOOKUP(Table1[[#This Row],[SEG KEY LY]],'08Dec24_LY'!$A$1:$M$784,7,FALSE)</f>
        <v>3</v>
      </c>
      <c r="AR379" s="29">
        <f>VLOOKUP(Table1[[#This Row],[SEG KEY]],'01Dec24_TY'!$A$1:$M$786,7,FALSE)</f>
        <v>8</v>
      </c>
      <c r="AS379" s="29">
        <f>VLOOKUP(Table1[[#This Row],[SEG KEY LY]],'01Dec24_LY'!$A$1:$M$784,7,FALSE)</f>
        <v>10</v>
      </c>
      <c r="AT379" s="29">
        <f>VLOOKUP(Table1[[#This Row],[SEG KEY]],'24Nov24_TY'!$A$1:$M$786,7,FALSE)</f>
        <v>3</v>
      </c>
      <c r="AU379" s="29">
        <f>VLOOKUP(Table1[[#This Row],[SEG KEY LY]],'24Nov24_LY'!$A$1:$M$784,7,FALSE)</f>
        <v>9</v>
      </c>
      <c r="AV379" s="29">
        <f>VLOOKUP(Table1[[#This Row],[SEG KEY]],'17Nov24_TY'!$A$1:$M$786,7,FALSE)</f>
        <v>2</v>
      </c>
      <c r="AW379" s="29">
        <f>VLOOKUP(Table1[[#This Row],[SEG KEY LY]],'17Nov24_LY'!$A$1:$M$784,7,FALSE)</f>
        <v>8</v>
      </c>
      <c r="AX379" s="29" t="e">
        <f>VLOOKUP(Table1[[#This Row],[SEG KEY]],'10Nov24_TY   '!$A$1:$K$786,7,FALSE)</f>
        <v>#N/A</v>
      </c>
      <c r="AY379" s="29" t="e">
        <f>VLOOKUP(Table1[[#This Row],[SEG KEY LY]],'10Nov24_LY   '!$A$1:$J$784,7,FALSE)</f>
        <v>#N/A</v>
      </c>
      <c r="AZ379" s="29">
        <f>IFERROR(VLOOKUP(Table1[[#This Row],[SEG KEY]],'03Nov24_TY   '!$A$1:$J$786,7,FALSE),0)</f>
        <v>0</v>
      </c>
      <c r="BA379" s="29">
        <f>IFERROR(VLOOKUP(Table1[[#This Row],[SEG KEY LY]],'03Nov24_LY    '!$A$1:$J$784,7,FALSE),0)</f>
        <v>0</v>
      </c>
    </row>
    <row r="380" spans="1:53" x14ac:dyDescent="0.25">
      <c r="A380" s="53" t="str">
        <f>Table1[[#This Row],[FROM_CITY]]&amp;Table1[[#This Row],[TO_CITY]]&amp;Table1[[#This Row],[Month]]</f>
        <v>DXBCMBMay-2025</v>
      </c>
      <c r="B380" s="56" t="str">
        <f>Table1[[#This Row],[FROM_CITY]]&amp;Table1[[#This Row],[TO_CITY]]&amp;Table1[[#This Row],[MonthM_LY]]</f>
        <v>DXBCMBMay-2024</v>
      </c>
      <c r="C380" s="44" t="s">
        <v>206</v>
      </c>
      <c r="D380" s="2">
        <v>2025</v>
      </c>
      <c r="E380" s="2" t="s">
        <v>205</v>
      </c>
      <c r="F380" t="s">
        <v>26</v>
      </c>
      <c r="G380" s="2" t="s">
        <v>10</v>
      </c>
      <c r="H380" t="s">
        <v>11</v>
      </c>
      <c r="I380">
        <v>77</v>
      </c>
      <c r="J380">
        <v>13605.04</v>
      </c>
      <c r="K380" s="29">
        <f>VLOOKUP(Table1[[#This Row],[SEG KEY]],'29Dec24_TY  '!$A$1:$M$786,11,FALSE)</f>
        <v>254793</v>
      </c>
      <c r="L380" s="29">
        <f>VLOOKUP(Table1[[#This Row],[SEG KEY LY]],'29Dec24_LY'!$A$1:$M$784,11,FALSE)</f>
        <v>82725</v>
      </c>
      <c r="M380" s="55">
        <f>VLOOKUP(Table1[[#This Row],[SEG KEY]],'29Dec24_TY  '!$A$1:$M$786,12,FALSE)</f>
        <v>5.3396443387377208E-2</v>
      </c>
      <c r="N380" s="55">
        <f>VLOOKUP(Table1[[#This Row],[SEG KEY LY]],'29Dec24_LY'!$A$1:$M$784,12,FALSE)</f>
        <v>9.1096161982472043E-2</v>
      </c>
      <c r="O380" s="29">
        <f>IFERROR(VLOOKUP(Table1[[#This Row],[SEG KEY LY]],'LY AVG FARE ACT'!$A$1:$G$5000,5,FALSE),0)</f>
        <v>6347</v>
      </c>
      <c r="P380" s="29">
        <f>IFERROR(VLOOKUP(Table1[[#This Row],[SEG KEY LY]],'LY AVG FARE ACT'!$A$1:$F$5000,6,FALSE),0)</f>
        <v>1049414.8550230337</v>
      </c>
      <c r="Q380" s="29">
        <f>IFERROR(VLOOKUP(Table1[[#This Row],[SEG KEY LY]],'LY AVG FARE ACT'!$A$1:$G$5000,7,FALSE),0)</f>
        <v>165.34029541878584</v>
      </c>
      <c r="R380" s="47">
        <f>VLOOKUP(Table1[[#This Row],[SEG KEY]],'29Dec24_TY  '!$A$1:$M$786,13,FALSE)</f>
        <v>176.68883116883117</v>
      </c>
      <c r="S380" s="47">
        <f>VLOOKUP(Table1[[#This Row],[SEG KEY LY]],'29Dec24_LY'!$A$1:$M$784,13,FALSE)</f>
        <v>301.43720000000002</v>
      </c>
      <c r="T380" s="29">
        <f>VLOOKUP(Table1[[#This Row],[SEG KEY]],'22Dec24_TY '!$A$1:$M$786,13,FALSE)</f>
        <v>177.49759999999995</v>
      </c>
      <c r="U380" s="29">
        <f>VLOOKUP(Table1[[#This Row],[SEG KEY LY]],'22Dec24_LY '!$A$2:$M$784,13,FALSE)</f>
        <v>309.17150000000004</v>
      </c>
      <c r="V380" s="29">
        <f>VLOOKUP(Table1[[#This Row],[SEG KEY]],'15Dec24_TY'!$A$1:$M$786,13,FALSE)</f>
        <v>176.55068493150682</v>
      </c>
      <c r="W380" s="29">
        <f>VLOOKUP(Table1[[#This Row],[SEG KEY LY]],'15Dec24_LY'!$A$1:$M$784,13,FALSE)</f>
        <v>301.48611111111109</v>
      </c>
      <c r="X380" s="29">
        <f>VLOOKUP(Table1[[#This Row],[SEG KEY]],'08Dec24_TY'!$A$1:$M$786,13,FALSE)</f>
        <v>181.09961538461536</v>
      </c>
      <c r="Y380" s="29">
        <f>VLOOKUP(Table1[[#This Row],[SEG KEY LY]],'08Dec24_LY'!$A$1:$M$784,13,FALSE)</f>
        <v>296.47466666666674</v>
      </c>
      <c r="Z380" s="29">
        <f>VLOOKUP(Table1[[#This Row],[SEG KEY]],'01Dec24_TY'!$A$1:$M$786,13,FALSE)</f>
        <v>182.1121951219512</v>
      </c>
      <c r="AA380" s="29">
        <f>VLOOKUP(Table1[[#This Row],[SEG KEY LY]],'01Dec24_LY'!$A$1:$M$784,13,FALSE)</f>
        <v>258.25550000000004</v>
      </c>
      <c r="AB380" s="29">
        <f>VLOOKUP(Table1[[#This Row],[SEG KEY]],'24Nov24_TY'!$A$1:$M$786,13,FALSE)</f>
        <v>190.91344827586209</v>
      </c>
      <c r="AC380" s="29">
        <f>VLOOKUP(Table1[[#This Row],[SEG KEY LY]],'24Nov24_LY'!$A$1:$M$784,13,FALSE)</f>
        <v>258.25550000000004</v>
      </c>
      <c r="AD380" s="29">
        <f>VLOOKUP(Table1[[#This Row],[SEG KEY]],'17Nov24_TY'!$A$1:$M$786,13,FALSE)</f>
        <v>207.66041666666663</v>
      </c>
      <c r="AE380" s="29">
        <f>VLOOKUP(Table1[[#This Row],[SEG KEY LY]],'17Nov24_LY'!$A$1:$M$784,13,FALSE)</f>
        <v>263.90684210526314</v>
      </c>
      <c r="AF380" s="29" t="e">
        <f>VLOOKUP(Table1[[#This Row],[SEG KEY]],'10Nov24_TY   '!$A$1:$M$786,13,FALSE)</f>
        <v>#N/A</v>
      </c>
      <c r="AG380" s="29" t="e">
        <f>VLOOKUP(Table1[[#This Row],[SEG KEY LY]],'10Nov24_LY   '!$A$1:$M$784,13,FALSE)</f>
        <v>#N/A</v>
      </c>
      <c r="AH380" s="29">
        <f>IFERROR(VLOOKUP(Table1[[#This Row],[SEG KEY]],'03Nov24_TY   '!A442:M1227,13,FALSE),0)</f>
        <v>0</v>
      </c>
      <c r="AI380" s="29">
        <f>IFERROR(VLOOKUP(Table1[[#This Row],[SEG KEY LY]],'03Nov24_LY    '!$A$1:$M$784,13,FALSE),0)</f>
        <v>0</v>
      </c>
      <c r="AJ380" s="47">
        <f>VLOOKUP(Table1[[#This Row],[SEG KEY]],'29Dec24_TY  '!$A$1:$M$786,7,FALSE)</f>
        <v>77</v>
      </c>
      <c r="AK380" s="47">
        <f>VLOOKUP(Table1[[#This Row],[SEG KEY LY]],'29Dec24_LY'!$A$1:$M$784,7,FALSE)</f>
        <v>25</v>
      </c>
      <c r="AL380" s="29">
        <f>VLOOKUP(Table1[[#This Row],[SEG KEY]],'22Dec24_TY '!$A$1:$M$786,7,FALSE)</f>
        <v>75</v>
      </c>
      <c r="AM380" s="29">
        <f>VLOOKUP(Table1[[#This Row],[SEG KEY LY]],'22Dec24_LY '!$A$1:$M$486,7,FALSE)</f>
        <v>20</v>
      </c>
      <c r="AN380" s="29">
        <f>VLOOKUP(Table1[[#This Row],[SEG KEY]],'15Dec24_TY'!$A$1:$M$786,7,FALSE)</f>
        <v>73</v>
      </c>
      <c r="AO380" s="29">
        <f>VLOOKUP(Table1[[#This Row],[SEG KEY LY]],'15Dec24_LY'!$A$1:$M$784,7,FALSE)</f>
        <v>18</v>
      </c>
      <c r="AP380" s="29">
        <f>VLOOKUP(Table1[[#This Row],[SEG KEY]],'08Dec24_TY'!$A$1:$M$786,7,FALSE)</f>
        <v>52</v>
      </c>
      <c r="AQ380" s="29">
        <f>VLOOKUP(Table1[[#This Row],[SEG KEY LY]],'08Dec24_LY'!$A$1:$M$784,7,FALSE)</f>
        <v>15</v>
      </c>
      <c r="AR380" s="29">
        <f>VLOOKUP(Table1[[#This Row],[SEG KEY]],'01Dec24_TY'!$A$1:$M$786,7,FALSE)</f>
        <v>41</v>
      </c>
      <c r="AS380" s="29">
        <f>VLOOKUP(Table1[[#This Row],[SEG KEY LY]],'01Dec24_LY'!$A$1:$M$784,7,FALSE)</f>
        <v>20</v>
      </c>
      <c r="AT380" s="29">
        <f>VLOOKUP(Table1[[#This Row],[SEG KEY]],'24Nov24_TY'!$A$1:$M$786,7,FALSE)</f>
        <v>29</v>
      </c>
      <c r="AU380" s="29">
        <f>VLOOKUP(Table1[[#This Row],[SEG KEY LY]],'24Nov24_LY'!$A$1:$M$784,7,FALSE)</f>
        <v>20</v>
      </c>
      <c r="AV380" s="29">
        <f>VLOOKUP(Table1[[#This Row],[SEG KEY]],'17Nov24_TY'!$A$1:$M$786,7,FALSE)</f>
        <v>24</v>
      </c>
      <c r="AW380" s="29">
        <f>VLOOKUP(Table1[[#This Row],[SEG KEY LY]],'17Nov24_LY'!$A$1:$M$784,7,FALSE)</f>
        <v>19</v>
      </c>
      <c r="AX380" s="29" t="e">
        <f>VLOOKUP(Table1[[#This Row],[SEG KEY]],'10Nov24_TY   '!$A$1:$K$786,7,FALSE)</f>
        <v>#N/A</v>
      </c>
      <c r="AY380" s="29" t="e">
        <f>VLOOKUP(Table1[[#This Row],[SEG KEY LY]],'10Nov24_LY   '!$A$1:$J$784,7,FALSE)</f>
        <v>#N/A</v>
      </c>
      <c r="AZ380" s="29">
        <f>IFERROR(VLOOKUP(Table1[[#This Row],[SEG KEY]],'03Nov24_TY   '!$A$1:$J$786,7,FALSE),0)</f>
        <v>0</v>
      </c>
      <c r="BA380" s="29">
        <f>IFERROR(VLOOKUP(Table1[[#This Row],[SEG KEY LY]],'03Nov24_LY    '!$A$1:$J$784,7,FALSE),0)</f>
        <v>0</v>
      </c>
    </row>
    <row r="381" spans="1:53" x14ac:dyDescent="0.25">
      <c r="A381" s="53" t="str">
        <f>Table1[[#This Row],[FROM_CITY]]&amp;Table1[[#This Row],[TO_CITY]]&amp;Table1[[#This Row],[Month]]</f>
        <v>FRACMBMay-2025</v>
      </c>
      <c r="B381" s="56" t="str">
        <f>Table1[[#This Row],[FROM_CITY]]&amp;Table1[[#This Row],[TO_CITY]]&amp;Table1[[#This Row],[MonthM_LY]]</f>
        <v>FRACMBMay-2024</v>
      </c>
      <c r="C381" s="44" t="s">
        <v>206</v>
      </c>
      <c r="D381" s="2">
        <v>2025</v>
      </c>
      <c r="E381" s="2" t="s">
        <v>205</v>
      </c>
      <c r="F381" t="s">
        <v>27</v>
      </c>
      <c r="G381" s="2" t="s">
        <v>10</v>
      </c>
      <c r="H381" t="s">
        <v>19</v>
      </c>
      <c r="I381">
        <v>32</v>
      </c>
      <c r="J381">
        <v>13532.11</v>
      </c>
      <c r="K381" s="29">
        <f>VLOOKUP(Table1[[#This Row],[SEG KEY]],'29Dec24_TY  '!$A$1:$M$786,11,FALSE)</f>
        <v>258976</v>
      </c>
      <c r="L381" s="29">
        <f>VLOOKUP(Table1[[#This Row],[SEG KEY LY]],'29Dec24_LY'!$A$1:$M$784,11,FALSE)</f>
        <v>930695</v>
      </c>
      <c r="M381" s="55">
        <f>VLOOKUP(Table1[[#This Row],[SEG KEY]],'29Dec24_TY  '!$A$1:$M$786,12,FALSE)</f>
        <v>5.225237087606574E-2</v>
      </c>
      <c r="N381" s="55">
        <f>VLOOKUP(Table1[[#This Row],[SEG KEY LY]],'29Dec24_LY'!$A$1:$M$784,12,FALSE)</f>
        <v>4.60070807299921E-2</v>
      </c>
      <c r="O381" s="29">
        <f>IFERROR(VLOOKUP(Table1[[#This Row],[SEG KEY LY]],'LY AVG FARE ACT'!$A$1:$G$5000,5,FALSE),0)</f>
        <v>2677</v>
      </c>
      <c r="P381" s="29">
        <f>IFERROR(VLOOKUP(Table1[[#This Row],[SEG KEY LY]],'LY AVG FARE ACT'!$A$1:$F$5000,6,FALSE),0)</f>
        <v>863352.24811457517</v>
      </c>
      <c r="Q381" s="29">
        <f>IFERROR(VLOOKUP(Table1[[#This Row],[SEG KEY LY]],'LY AVG FARE ACT'!$A$1:$G$5000,7,FALSE),0)</f>
        <v>322.50737695725633</v>
      </c>
      <c r="R381" s="47">
        <f>VLOOKUP(Table1[[#This Row],[SEG KEY]],'29Dec24_TY  '!$A$1:$M$786,13,FALSE)</f>
        <v>422.87843750000002</v>
      </c>
      <c r="S381" s="47">
        <f>VLOOKUP(Table1[[#This Row],[SEG KEY LY]],'29Dec24_LY'!$A$1:$M$784,13,FALSE)</f>
        <v>372.33530434782608</v>
      </c>
      <c r="T381" s="29">
        <f>VLOOKUP(Table1[[#This Row],[SEG KEY]],'22Dec24_TY '!$A$1:$M$786,13,FALSE)</f>
        <v>428.55733333333336</v>
      </c>
      <c r="U381" s="29">
        <f>VLOOKUP(Table1[[#This Row],[SEG KEY LY]],'22Dec24_LY '!$A$2:$M$784,13,FALSE)</f>
        <v>368.01263636363637</v>
      </c>
      <c r="V381" s="29">
        <f>VLOOKUP(Table1[[#This Row],[SEG KEY]],'15Dec24_TY'!$A$1:$M$786,13,FALSE)</f>
        <v>373.31840000000005</v>
      </c>
      <c r="W381" s="29">
        <f>VLOOKUP(Table1[[#This Row],[SEG KEY LY]],'15Dec24_LY'!$A$1:$M$784,13,FALSE)</f>
        <v>366.65366336633662</v>
      </c>
      <c r="X381" s="29">
        <f>VLOOKUP(Table1[[#This Row],[SEG KEY]],'08Dec24_TY'!$A$1:$M$786,13,FALSE)</f>
        <v>373.31840000000005</v>
      </c>
      <c r="Y381" s="29">
        <f>VLOOKUP(Table1[[#This Row],[SEG KEY LY]],'08Dec24_LY'!$A$1:$M$784,13,FALSE)</f>
        <v>366.0270103092783</v>
      </c>
      <c r="Z381" s="29">
        <f>VLOOKUP(Table1[[#This Row],[SEG KEY]],'01Dec24_TY'!$A$1:$M$786,13,FALSE)</f>
        <v>376.41652173913042</v>
      </c>
      <c r="AA381" s="29">
        <f>VLOOKUP(Table1[[#This Row],[SEG KEY LY]],'01Dec24_LY'!$A$1:$M$784,13,FALSE)</f>
        <v>364.9724468085106</v>
      </c>
      <c r="AB381" s="29">
        <f>VLOOKUP(Table1[[#This Row],[SEG KEY]],'24Nov24_TY'!$A$1:$M$786,13,FALSE)</f>
        <v>387.02952380952382</v>
      </c>
      <c r="AC381" s="29">
        <f>VLOOKUP(Table1[[#This Row],[SEG KEY LY]],'24Nov24_LY'!$A$1:$M$784,13,FALSE)</f>
        <v>370.36437499999994</v>
      </c>
      <c r="AD381" s="29">
        <f>VLOOKUP(Table1[[#This Row],[SEG KEY]],'17Nov24_TY'!$A$1:$M$786,13,FALSE)</f>
        <v>376.37947368421055</v>
      </c>
      <c r="AE381" s="29">
        <f>VLOOKUP(Table1[[#This Row],[SEG KEY LY]],'17Nov24_LY'!$A$1:$M$784,13,FALSE)</f>
        <v>363.07565217391294</v>
      </c>
      <c r="AF381" s="29" t="e">
        <f>VLOOKUP(Table1[[#This Row],[SEG KEY]],'10Nov24_TY   '!$A$1:$M$786,13,FALSE)</f>
        <v>#N/A</v>
      </c>
      <c r="AG381" s="29" t="e">
        <f>VLOOKUP(Table1[[#This Row],[SEG KEY LY]],'10Nov24_LY   '!$A$1:$M$784,13,FALSE)</f>
        <v>#N/A</v>
      </c>
      <c r="AH381" s="29">
        <f>IFERROR(VLOOKUP(Table1[[#This Row],[SEG KEY]],'03Nov24_TY   '!A443:M1228,13,FALSE),0)</f>
        <v>0</v>
      </c>
      <c r="AI381" s="29">
        <f>IFERROR(VLOOKUP(Table1[[#This Row],[SEG KEY LY]],'03Nov24_LY    '!$A$1:$M$784,13,FALSE),0)</f>
        <v>0</v>
      </c>
      <c r="AJ381" s="47">
        <f>VLOOKUP(Table1[[#This Row],[SEG KEY]],'29Dec24_TY  '!$A$1:$M$786,7,FALSE)</f>
        <v>32</v>
      </c>
      <c r="AK381" s="47">
        <f>VLOOKUP(Table1[[#This Row],[SEG KEY LY]],'29Dec24_LY'!$A$1:$M$784,7,FALSE)</f>
        <v>115</v>
      </c>
      <c r="AL381" s="29">
        <f>VLOOKUP(Table1[[#This Row],[SEG KEY]],'22Dec24_TY '!$A$1:$M$786,7,FALSE)</f>
        <v>30</v>
      </c>
      <c r="AM381" s="29">
        <f>VLOOKUP(Table1[[#This Row],[SEG KEY LY]],'22Dec24_LY '!$A$1:$M$486,7,FALSE)</f>
        <v>110</v>
      </c>
      <c r="AN381" s="29">
        <f>VLOOKUP(Table1[[#This Row],[SEG KEY]],'15Dec24_TY'!$A$1:$M$786,7,FALSE)</f>
        <v>25</v>
      </c>
      <c r="AO381" s="29">
        <f>VLOOKUP(Table1[[#This Row],[SEG KEY LY]],'15Dec24_LY'!$A$1:$M$784,7,FALSE)</f>
        <v>101</v>
      </c>
      <c r="AP381" s="29">
        <f>VLOOKUP(Table1[[#This Row],[SEG KEY]],'08Dec24_TY'!$A$1:$M$786,7,FALSE)</f>
        <v>25</v>
      </c>
      <c r="AQ381" s="29">
        <f>VLOOKUP(Table1[[#This Row],[SEG KEY LY]],'08Dec24_LY'!$A$1:$M$784,7,FALSE)</f>
        <v>97</v>
      </c>
      <c r="AR381" s="29">
        <f>VLOOKUP(Table1[[#This Row],[SEG KEY]],'01Dec24_TY'!$A$1:$M$786,7,FALSE)</f>
        <v>23</v>
      </c>
      <c r="AS381" s="29">
        <f>VLOOKUP(Table1[[#This Row],[SEG KEY LY]],'01Dec24_LY'!$A$1:$M$784,7,FALSE)</f>
        <v>94</v>
      </c>
      <c r="AT381" s="29">
        <f>VLOOKUP(Table1[[#This Row],[SEG KEY]],'24Nov24_TY'!$A$1:$M$786,7,FALSE)</f>
        <v>21</v>
      </c>
      <c r="AU381" s="29">
        <f>VLOOKUP(Table1[[#This Row],[SEG KEY LY]],'24Nov24_LY'!$A$1:$M$784,7,FALSE)</f>
        <v>80</v>
      </c>
      <c r="AV381" s="29">
        <f>VLOOKUP(Table1[[#This Row],[SEG KEY]],'17Nov24_TY'!$A$1:$M$786,7,FALSE)</f>
        <v>19</v>
      </c>
      <c r="AW381" s="29">
        <f>VLOOKUP(Table1[[#This Row],[SEG KEY LY]],'17Nov24_LY'!$A$1:$M$784,7,FALSE)</f>
        <v>69</v>
      </c>
      <c r="AX381" s="29" t="e">
        <f>VLOOKUP(Table1[[#This Row],[SEG KEY]],'10Nov24_TY   '!$A$1:$K$786,7,FALSE)</f>
        <v>#N/A</v>
      </c>
      <c r="AY381" s="29" t="e">
        <f>VLOOKUP(Table1[[#This Row],[SEG KEY LY]],'10Nov24_LY   '!$A$1:$J$784,7,FALSE)</f>
        <v>#N/A</v>
      </c>
      <c r="AZ381" s="29">
        <f>IFERROR(VLOOKUP(Table1[[#This Row],[SEG KEY]],'03Nov24_TY   '!$A$1:$J$786,7,FALSE),0)</f>
        <v>0</v>
      </c>
      <c r="BA381" s="29">
        <f>IFERROR(VLOOKUP(Table1[[#This Row],[SEG KEY LY]],'03Nov24_LY    '!$A$1:$J$784,7,FALSE),0)</f>
        <v>0</v>
      </c>
    </row>
    <row r="382" spans="1:53" x14ac:dyDescent="0.25">
      <c r="A382" s="53" t="str">
        <f>Table1[[#This Row],[FROM_CITY]]&amp;Table1[[#This Row],[TO_CITY]]&amp;Table1[[#This Row],[Month]]</f>
        <v>GANCMBMay-2025</v>
      </c>
      <c r="B382" s="56" t="str">
        <f>Table1[[#This Row],[FROM_CITY]]&amp;Table1[[#This Row],[TO_CITY]]&amp;Table1[[#This Row],[MonthM_LY]]</f>
        <v>GANCMBMay-2024</v>
      </c>
      <c r="C382" s="44" t="s">
        <v>206</v>
      </c>
      <c r="D382" s="2">
        <v>2025</v>
      </c>
      <c r="E382" s="2" t="s">
        <v>205</v>
      </c>
      <c r="F382" t="s">
        <v>28</v>
      </c>
      <c r="G382" s="2" t="s">
        <v>10</v>
      </c>
      <c r="H382" t="s">
        <v>15</v>
      </c>
      <c r="I382">
        <v>10</v>
      </c>
      <c r="J382">
        <v>976.22</v>
      </c>
      <c r="K382" s="29">
        <f>VLOOKUP(Table1[[#This Row],[SEG KEY]],'29Dec24_TY  '!$A$1:$M$786,11,FALSE)</f>
        <v>11470</v>
      </c>
      <c r="L382" s="29">
        <f>VLOOKUP(Table1[[#This Row],[SEG KEY LY]],'29Dec24_LY'!$A$1:$M$784,11,FALSE)</f>
        <v>16058</v>
      </c>
      <c r="M382" s="55">
        <f>VLOOKUP(Table1[[#This Row],[SEG KEY]],'29Dec24_TY  '!$A$1:$M$786,12,FALSE)</f>
        <v>8.5110723626852666E-2</v>
      </c>
      <c r="N382" s="55">
        <f>VLOOKUP(Table1[[#This Row],[SEG KEY LY]],'29Dec24_LY'!$A$1:$M$784,12,FALSE)</f>
        <v>5.3368414497446753E-2</v>
      </c>
      <c r="O382" s="29">
        <f>IFERROR(VLOOKUP(Table1[[#This Row],[SEG KEY LY]],'LY AVG FARE ACT'!$A$1:$G$5000,5,FALSE),0)</f>
        <v>716</v>
      </c>
      <c r="P382" s="29">
        <f>IFERROR(VLOOKUP(Table1[[#This Row],[SEG KEY LY]],'LY AVG FARE ACT'!$A$1:$F$5000,6,FALSE),0)</f>
        <v>100980.52308978082</v>
      </c>
      <c r="Q382" s="29">
        <f>IFERROR(VLOOKUP(Table1[[#This Row],[SEG KEY LY]],'LY AVG FARE ACT'!$A$1:$G$5000,7,FALSE),0)</f>
        <v>141.03425012539222</v>
      </c>
      <c r="R382" s="47">
        <f>VLOOKUP(Table1[[#This Row],[SEG KEY]],'29Dec24_TY  '!$A$1:$M$786,13,FALSE)</f>
        <v>97.622</v>
      </c>
      <c r="S382" s="47">
        <f>VLOOKUP(Table1[[#This Row],[SEG KEY LY]],'29Dec24_LY'!$A$1:$M$784,13,FALSE)</f>
        <v>61.213571428571427</v>
      </c>
      <c r="T382" s="29">
        <f>VLOOKUP(Table1[[#This Row],[SEG KEY]],'22Dec24_TY '!$A$1:$M$786,13,FALSE)</f>
        <v>108.27</v>
      </c>
      <c r="U382" s="29">
        <f>VLOOKUP(Table1[[#This Row],[SEG KEY LY]],'22Dec24_LY '!$A$2:$M$784,13,FALSE)</f>
        <v>61.213571428571427</v>
      </c>
      <c r="V382" s="29">
        <f>VLOOKUP(Table1[[#This Row],[SEG KEY]],'15Dec24_TY'!$A$1:$M$786,13,FALSE)</f>
        <v>108.27</v>
      </c>
      <c r="W382" s="29">
        <f>VLOOKUP(Table1[[#This Row],[SEG KEY LY]],'15Dec24_LY'!$A$1:$M$784,13,FALSE)</f>
        <v>61.213571428571427</v>
      </c>
      <c r="X382" s="29">
        <f>VLOOKUP(Table1[[#This Row],[SEG KEY]],'08Dec24_TY'!$A$1:$M$786,13,FALSE)</f>
        <v>108.27</v>
      </c>
      <c r="Y382" s="29">
        <f>VLOOKUP(Table1[[#This Row],[SEG KEY LY]],'08Dec24_LY'!$A$1:$M$784,13,FALSE)</f>
        <v>61.213571428571427</v>
      </c>
      <c r="Z382" s="29">
        <f>VLOOKUP(Table1[[#This Row],[SEG KEY]],'01Dec24_TY'!$A$1:$M$786,13,FALSE)</f>
        <v>108.27</v>
      </c>
      <c r="AA382" s="29">
        <f>VLOOKUP(Table1[[#This Row],[SEG KEY LY]],'01Dec24_LY'!$A$1:$M$784,13,FALSE)</f>
        <v>60.765000000000008</v>
      </c>
      <c r="AB382" s="29">
        <f>VLOOKUP(Table1[[#This Row],[SEG KEY]],'24Nov24_TY'!$A$1:$M$786,13,FALSE)</f>
        <v>108.27</v>
      </c>
      <c r="AC382" s="29">
        <f>VLOOKUP(Table1[[#This Row],[SEG KEY LY]],'24Nov24_LY'!$A$1:$M$784,13,FALSE)</f>
        <v>58.707500000000003</v>
      </c>
      <c r="AD382" s="29">
        <f>VLOOKUP(Table1[[#This Row],[SEG KEY]],'17Nov24_TY'!$A$1:$M$786,13,FALSE)</f>
        <v>133.6275</v>
      </c>
      <c r="AE382" s="29">
        <f>VLOOKUP(Table1[[#This Row],[SEG KEY LY]],'17Nov24_LY'!$A$1:$M$784,13,FALSE)</f>
        <v>58.707500000000003</v>
      </c>
      <c r="AF382" s="29" t="e">
        <f>VLOOKUP(Table1[[#This Row],[SEG KEY]],'10Nov24_TY   '!$A$1:$M$786,13,FALSE)</f>
        <v>#N/A</v>
      </c>
      <c r="AG382" s="29" t="e">
        <f>VLOOKUP(Table1[[#This Row],[SEG KEY LY]],'10Nov24_LY   '!$A$1:$M$784,13,FALSE)</f>
        <v>#N/A</v>
      </c>
      <c r="AH382" s="29">
        <f>IFERROR(VLOOKUP(Table1[[#This Row],[SEG KEY]],'03Nov24_TY   '!A444:M1229,13,FALSE),0)</f>
        <v>0</v>
      </c>
      <c r="AI382" s="29">
        <f>IFERROR(VLOOKUP(Table1[[#This Row],[SEG KEY LY]],'03Nov24_LY    '!$A$1:$M$784,13,FALSE),0)</f>
        <v>0</v>
      </c>
      <c r="AJ382" s="47">
        <f>VLOOKUP(Table1[[#This Row],[SEG KEY]],'29Dec24_TY  '!$A$1:$M$786,7,FALSE)</f>
        <v>10</v>
      </c>
      <c r="AK382" s="47">
        <f>VLOOKUP(Table1[[#This Row],[SEG KEY LY]],'29Dec24_LY'!$A$1:$M$784,7,FALSE)</f>
        <v>14</v>
      </c>
      <c r="AL382" s="29">
        <f>VLOOKUP(Table1[[#This Row],[SEG KEY]],'22Dec24_TY '!$A$1:$M$786,7,FALSE)</f>
        <v>6</v>
      </c>
      <c r="AM382" s="29">
        <f>VLOOKUP(Table1[[#This Row],[SEG KEY LY]],'22Dec24_LY '!$A$1:$M$486,7,FALSE)</f>
        <v>14</v>
      </c>
      <c r="AN382" s="29">
        <f>VLOOKUP(Table1[[#This Row],[SEG KEY]],'15Dec24_TY'!$A$1:$M$786,7,FALSE)</f>
        <v>6</v>
      </c>
      <c r="AO382" s="29">
        <f>VLOOKUP(Table1[[#This Row],[SEG KEY LY]],'15Dec24_LY'!$A$1:$M$784,7,FALSE)</f>
        <v>14</v>
      </c>
      <c r="AP382" s="29">
        <f>VLOOKUP(Table1[[#This Row],[SEG KEY]],'08Dec24_TY'!$A$1:$M$786,7,FALSE)</f>
        <v>6</v>
      </c>
      <c r="AQ382" s="29">
        <f>VLOOKUP(Table1[[#This Row],[SEG KEY LY]],'08Dec24_LY'!$A$1:$M$784,7,FALSE)</f>
        <v>14</v>
      </c>
      <c r="AR382" s="29">
        <f>VLOOKUP(Table1[[#This Row],[SEG KEY]],'01Dec24_TY'!$A$1:$M$786,7,FALSE)</f>
        <v>6</v>
      </c>
      <c r="AS382" s="29">
        <f>VLOOKUP(Table1[[#This Row],[SEG KEY LY]],'01Dec24_LY'!$A$1:$M$784,7,FALSE)</f>
        <v>12</v>
      </c>
      <c r="AT382" s="29">
        <f>VLOOKUP(Table1[[#This Row],[SEG KEY]],'24Nov24_TY'!$A$1:$M$786,7,FALSE)</f>
        <v>6</v>
      </c>
      <c r="AU382" s="29">
        <f>VLOOKUP(Table1[[#This Row],[SEG KEY LY]],'24Nov24_LY'!$A$1:$M$784,7,FALSE)</f>
        <v>4</v>
      </c>
      <c r="AV382" s="29">
        <f>VLOOKUP(Table1[[#This Row],[SEG KEY]],'17Nov24_TY'!$A$1:$M$786,7,FALSE)</f>
        <v>4</v>
      </c>
      <c r="AW382" s="29">
        <f>VLOOKUP(Table1[[#This Row],[SEG KEY LY]],'17Nov24_LY'!$A$1:$M$784,7,FALSE)</f>
        <v>4</v>
      </c>
      <c r="AX382" s="29" t="e">
        <f>VLOOKUP(Table1[[#This Row],[SEG KEY]],'10Nov24_TY   '!$A$1:$K$786,7,FALSE)</f>
        <v>#N/A</v>
      </c>
      <c r="AY382" s="29" t="e">
        <f>VLOOKUP(Table1[[#This Row],[SEG KEY LY]],'10Nov24_LY   '!$A$1:$J$784,7,FALSE)</f>
        <v>#N/A</v>
      </c>
      <c r="AZ382" s="29">
        <f>IFERROR(VLOOKUP(Table1[[#This Row],[SEG KEY]],'03Nov24_TY   '!$A$1:$J$786,7,FALSE),0)</f>
        <v>0</v>
      </c>
      <c r="BA382" s="29">
        <f>IFERROR(VLOOKUP(Table1[[#This Row],[SEG KEY LY]],'03Nov24_LY    '!$A$1:$J$784,7,FALSE),0)</f>
        <v>0</v>
      </c>
    </row>
    <row r="383" spans="1:53" x14ac:dyDescent="0.25">
      <c r="A383" s="53" t="str">
        <f>Table1[[#This Row],[FROM_CITY]]&amp;Table1[[#This Row],[TO_CITY]]&amp;Table1[[#This Row],[Month]]</f>
        <v>HYDCMBMay-2025</v>
      </c>
      <c r="B383" s="56" t="str">
        <f>Table1[[#This Row],[FROM_CITY]]&amp;Table1[[#This Row],[TO_CITY]]&amp;Table1[[#This Row],[MonthM_LY]]</f>
        <v>HYDCMBMay-2024</v>
      </c>
      <c r="C383" s="44" t="s">
        <v>206</v>
      </c>
      <c r="D383" s="2">
        <v>2025</v>
      </c>
      <c r="E383" s="2" t="s">
        <v>205</v>
      </c>
      <c r="F383" t="s">
        <v>29</v>
      </c>
      <c r="G383" s="2" t="s">
        <v>10</v>
      </c>
      <c r="H383" t="s">
        <v>15</v>
      </c>
      <c r="I383">
        <v>11</v>
      </c>
      <c r="J383">
        <v>423.07</v>
      </c>
      <c r="K383" s="29">
        <f>VLOOKUP(Table1[[#This Row],[SEG KEY]],'29Dec24_TY  '!$A$1:$M$786,11,FALSE)</f>
        <v>12892</v>
      </c>
      <c r="L383" s="29">
        <f>VLOOKUP(Table1[[#This Row],[SEG KEY LY]],'29Dec24_LY'!$A$1:$M$784,11,FALSE)</f>
        <v>2344</v>
      </c>
      <c r="M383" s="55">
        <f>VLOOKUP(Table1[[#This Row],[SEG KEY]],'29Dec24_TY  '!$A$1:$M$786,12,FALSE)</f>
        <v>3.2816475333540179E-2</v>
      </c>
      <c r="N383" s="55">
        <f>VLOOKUP(Table1[[#This Row],[SEG KEY LY]],'29Dec24_LY'!$A$1:$M$784,12,FALSE)</f>
        <v>0.13192832764505119</v>
      </c>
      <c r="O383" s="29">
        <f>IFERROR(VLOOKUP(Table1[[#This Row],[SEG KEY LY]],'LY AVG FARE ACT'!$A$1:$G$5000,5,FALSE),0)</f>
        <v>1833</v>
      </c>
      <c r="P383" s="29">
        <f>IFERROR(VLOOKUP(Table1[[#This Row],[SEG KEY LY]],'LY AVG FARE ACT'!$A$1:$F$5000,6,FALSE),0)</f>
        <v>167159.57233413623</v>
      </c>
      <c r="Q383" s="29">
        <f>IFERROR(VLOOKUP(Table1[[#This Row],[SEG KEY LY]],'LY AVG FARE ACT'!$A$1:$G$5000,7,FALSE),0)</f>
        <v>91.194529369414198</v>
      </c>
      <c r="R383" s="47">
        <f>VLOOKUP(Table1[[#This Row],[SEG KEY]],'29Dec24_TY  '!$A$1:$M$786,13,FALSE)</f>
        <v>38.460909090909091</v>
      </c>
      <c r="S383" s="47">
        <f>VLOOKUP(Table1[[#This Row],[SEG KEY LY]],'29Dec24_LY'!$A$1:$M$784,13,FALSE)</f>
        <v>154.62</v>
      </c>
      <c r="T383" s="29">
        <f>VLOOKUP(Table1[[#This Row],[SEG KEY]],'22Dec24_TY '!$A$1:$M$786,13,FALSE)</f>
        <v>41.841428571428573</v>
      </c>
      <c r="U383" s="29">
        <f>VLOOKUP(Table1[[#This Row],[SEG KEY LY]],'22Dec24_LY '!$A$2:$M$784,13,FALSE)</f>
        <v>53.603636363636362</v>
      </c>
      <c r="V383" s="29">
        <f>VLOOKUP(Table1[[#This Row],[SEG KEY]],'15Dec24_TY'!$A$1:$M$786,13,FALSE)</f>
        <v>41.841428571428573</v>
      </c>
      <c r="W383" s="29">
        <f>VLOOKUP(Table1[[#This Row],[SEG KEY LY]],'15Dec24_LY'!$A$1:$M$784,13,FALSE)</f>
        <v>53.603636363636362</v>
      </c>
      <c r="X383" s="29">
        <f>VLOOKUP(Table1[[#This Row],[SEG KEY]],'08Dec24_TY'!$A$1:$M$786,13,FALSE)</f>
        <v>36.972000000000001</v>
      </c>
      <c r="Y383" s="29">
        <f>VLOOKUP(Table1[[#This Row],[SEG KEY LY]],'08Dec24_LY'!$A$1:$M$784,13,FALSE)</f>
        <v>53.603636363636362</v>
      </c>
      <c r="Z383" s="29">
        <f>VLOOKUP(Table1[[#This Row],[SEG KEY]],'01Dec24_TY'!$A$1:$M$786,13,FALSE)</f>
        <v>37.287500000000001</v>
      </c>
      <c r="AA383" s="29">
        <f>VLOOKUP(Table1[[#This Row],[SEG KEY LY]],'01Dec24_LY'!$A$1:$M$784,13,FALSE)</f>
        <v>53.603636363636362</v>
      </c>
      <c r="AB383" s="29">
        <f>VLOOKUP(Table1[[#This Row],[SEG KEY]],'24Nov24_TY'!$A$1:$M$786,13,FALSE)</f>
        <v>37.287500000000001</v>
      </c>
      <c r="AC383" s="29">
        <f>VLOOKUP(Table1[[#This Row],[SEG KEY LY]],'24Nov24_LY'!$A$1:$M$784,13,FALSE)</f>
        <v>53.603636363636362</v>
      </c>
      <c r="AD383" s="29">
        <f>VLOOKUP(Table1[[#This Row],[SEG KEY]],'17Nov24_TY'!$A$1:$M$786,13,FALSE)</f>
        <v>37.287500000000001</v>
      </c>
      <c r="AE383" s="29">
        <f>VLOOKUP(Table1[[#This Row],[SEG KEY LY]],'17Nov24_LY'!$A$1:$M$784,13,FALSE)</f>
        <v>53.603636363636362</v>
      </c>
      <c r="AF383" s="29" t="e">
        <f>VLOOKUP(Table1[[#This Row],[SEG KEY]],'10Nov24_TY   '!$A$1:$M$786,13,FALSE)</f>
        <v>#N/A</v>
      </c>
      <c r="AG383" s="29" t="e">
        <f>VLOOKUP(Table1[[#This Row],[SEG KEY LY]],'10Nov24_LY   '!$A$1:$M$784,13,FALSE)</f>
        <v>#N/A</v>
      </c>
      <c r="AH383" s="29">
        <f>IFERROR(VLOOKUP(Table1[[#This Row],[SEG KEY]],'03Nov24_TY   '!A445:M1230,13,FALSE),0)</f>
        <v>0</v>
      </c>
      <c r="AI383" s="29">
        <f>IFERROR(VLOOKUP(Table1[[#This Row],[SEG KEY LY]],'03Nov24_LY    '!$A$1:$M$784,13,FALSE),0)</f>
        <v>0</v>
      </c>
      <c r="AJ383" s="47">
        <f>VLOOKUP(Table1[[#This Row],[SEG KEY]],'29Dec24_TY  '!$A$1:$M$786,7,FALSE)</f>
        <v>11</v>
      </c>
      <c r="AK383" s="47">
        <f>VLOOKUP(Table1[[#This Row],[SEG KEY LY]],'29Dec24_LY'!$A$1:$M$784,7,FALSE)</f>
        <v>2</v>
      </c>
      <c r="AL383" s="29">
        <f>VLOOKUP(Table1[[#This Row],[SEG KEY]],'22Dec24_TY '!$A$1:$M$786,7,FALSE)</f>
        <v>7</v>
      </c>
      <c r="AM383" s="29">
        <f>VLOOKUP(Table1[[#This Row],[SEG KEY LY]],'22Dec24_LY '!$A$1:$M$486,7,FALSE)</f>
        <v>11</v>
      </c>
      <c r="AN383" s="29">
        <f>VLOOKUP(Table1[[#This Row],[SEG KEY]],'15Dec24_TY'!$A$1:$M$786,7,FALSE)</f>
        <v>7</v>
      </c>
      <c r="AO383" s="29">
        <f>VLOOKUP(Table1[[#This Row],[SEG KEY LY]],'15Dec24_LY'!$A$1:$M$784,7,FALSE)</f>
        <v>11</v>
      </c>
      <c r="AP383" s="29">
        <f>VLOOKUP(Table1[[#This Row],[SEG KEY]],'08Dec24_TY'!$A$1:$M$786,7,FALSE)</f>
        <v>5</v>
      </c>
      <c r="AQ383" s="29">
        <f>VLOOKUP(Table1[[#This Row],[SEG KEY LY]],'08Dec24_LY'!$A$1:$M$784,7,FALSE)</f>
        <v>11</v>
      </c>
      <c r="AR383" s="29">
        <f>VLOOKUP(Table1[[#This Row],[SEG KEY]],'01Dec24_TY'!$A$1:$M$786,7,FALSE)</f>
        <v>4</v>
      </c>
      <c r="AS383" s="29">
        <f>VLOOKUP(Table1[[#This Row],[SEG KEY LY]],'01Dec24_LY'!$A$1:$M$784,7,FALSE)</f>
        <v>11</v>
      </c>
      <c r="AT383" s="29">
        <f>VLOOKUP(Table1[[#This Row],[SEG KEY]],'24Nov24_TY'!$A$1:$M$786,7,FALSE)</f>
        <v>4</v>
      </c>
      <c r="AU383" s="29">
        <f>VLOOKUP(Table1[[#This Row],[SEG KEY LY]],'24Nov24_LY'!$A$1:$M$784,7,FALSE)</f>
        <v>11</v>
      </c>
      <c r="AV383" s="29">
        <f>VLOOKUP(Table1[[#This Row],[SEG KEY]],'17Nov24_TY'!$A$1:$M$786,7,FALSE)</f>
        <v>4</v>
      </c>
      <c r="AW383" s="29">
        <f>VLOOKUP(Table1[[#This Row],[SEG KEY LY]],'17Nov24_LY'!$A$1:$M$784,7,FALSE)</f>
        <v>11</v>
      </c>
      <c r="AX383" s="29" t="e">
        <f>VLOOKUP(Table1[[#This Row],[SEG KEY]],'10Nov24_TY   '!$A$1:$K$786,7,FALSE)</f>
        <v>#N/A</v>
      </c>
      <c r="AY383" s="29" t="e">
        <f>VLOOKUP(Table1[[#This Row],[SEG KEY LY]],'10Nov24_LY   '!$A$1:$J$784,7,FALSE)</f>
        <v>#N/A</v>
      </c>
      <c r="AZ383" s="29">
        <f>IFERROR(VLOOKUP(Table1[[#This Row],[SEG KEY]],'03Nov24_TY   '!$A$1:$J$786,7,FALSE),0)</f>
        <v>0</v>
      </c>
      <c r="BA383" s="29">
        <f>IFERROR(VLOOKUP(Table1[[#This Row],[SEG KEY LY]],'03Nov24_LY    '!$A$1:$J$784,7,FALSE),0)</f>
        <v>0</v>
      </c>
    </row>
    <row r="384" spans="1:53" x14ac:dyDescent="0.25">
      <c r="A384" s="53" t="str">
        <f>Table1[[#This Row],[FROM_CITY]]&amp;Table1[[#This Row],[TO_CITY]]&amp;Table1[[#This Row],[Month]]</f>
        <v>ICNCMBMay-2025</v>
      </c>
      <c r="B384" s="56" t="str">
        <f>Table1[[#This Row],[FROM_CITY]]&amp;Table1[[#This Row],[TO_CITY]]&amp;Table1[[#This Row],[MonthM_LY]]</f>
        <v>ICNCMBMay-2024</v>
      </c>
      <c r="C384" s="44" t="s">
        <v>206</v>
      </c>
      <c r="D384" s="2">
        <v>2025</v>
      </c>
      <c r="E384" s="2" t="s">
        <v>205</v>
      </c>
      <c r="F384" t="s">
        <v>30</v>
      </c>
      <c r="G384" s="2" t="s">
        <v>10</v>
      </c>
      <c r="H384" t="s">
        <v>13</v>
      </c>
      <c r="I384">
        <v>38</v>
      </c>
      <c r="J384">
        <v>9790.34</v>
      </c>
      <c r="K384" s="29">
        <f>VLOOKUP(Table1[[#This Row],[SEG KEY]],'29Dec24_TY  '!$A$1:$M$786,11,FALSE)</f>
        <v>219070</v>
      </c>
      <c r="L384" s="29">
        <f>VLOOKUP(Table1[[#This Row],[SEG KEY LY]],'29Dec24_LY'!$A$1:$M$784,11,FALSE)</f>
        <v>507320</v>
      </c>
      <c r="M384" s="55">
        <f>VLOOKUP(Table1[[#This Row],[SEG KEY]],'29Dec24_TY  '!$A$1:$M$786,12,FALSE)</f>
        <v>4.4690464235175975E-2</v>
      </c>
      <c r="N384" s="55">
        <f>VLOOKUP(Table1[[#This Row],[SEG KEY LY]],'29Dec24_LY'!$A$1:$M$784,12,FALSE)</f>
        <v>5.8107308996294252E-2</v>
      </c>
      <c r="O384" s="29">
        <f>IFERROR(VLOOKUP(Table1[[#This Row],[SEG KEY LY]],'LY AVG FARE ACT'!$A$1:$G$5000,5,FALSE),0)</f>
        <v>1392</v>
      </c>
      <c r="P384" s="29">
        <f>IFERROR(VLOOKUP(Table1[[#This Row],[SEG KEY LY]],'LY AVG FARE ACT'!$A$1:$F$5000,6,FALSE),0)</f>
        <v>486266.65260943311</v>
      </c>
      <c r="Q384" s="29">
        <f>IFERROR(VLOOKUP(Table1[[#This Row],[SEG KEY LY]],'LY AVG FARE ACT'!$A$1:$G$5000,7,FALSE),0)</f>
        <v>349.32949181712149</v>
      </c>
      <c r="R384" s="47">
        <f>VLOOKUP(Table1[[#This Row],[SEG KEY]],'29Dec24_TY  '!$A$1:$M$786,13,FALSE)</f>
        <v>257.64052631578949</v>
      </c>
      <c r="S384" s="47">
        <f>VLOOKUP(Table1[[#This Row],[SEG KEY LY]],'29Dec24_LY'!$A$1:$M$784,13,FALSE)</f>
        <v>334.98863636363637</v>
      </c>
      <c r="T384" s="29">
        <f>VLOOKUP(Table1[[#This Row],[SEG KEY]],'22Dec24_TY '!$A$1:$M$786,13,FALSE)</f>
        <v>257.64052631578949</v>
      </c>
      <c r="U384" s="29">
        <f>VLOOKUP(Table1[[#This Row],[SEG KEY LY]],'22Dec24_LY '!$A$2:$M$784,13,FALSE)</f>
        <v>334.98863636363637</v>
      </c>
      <c r="V384" s="29">
        <f>VLOOKUP(Table1[[#This Row],[SEG KEY]],'15Dec24_TY'!$A$1:$M$786,13,FALSE)</f>
        <v>257.64052631578949</v>
      </c>
      <c r="W384" s="29">
        <f>VLOOKUP(Table1[[#This Row],[SEG KEY LY]],'15Dec24_LY'!$A$1:$M$784,13,FALSE)</f>
        <v>336.16646341463417</v>
      </c>
      <c r="X384" s="29">
        <f>VLOOKUP(Table1[[#This Row],[SEG KEY]],'08Dec24_TY'!$A$1:$M$786,13,FALSE)</f>
        <v>257.64052631578949</v>
      </c>
      <c r="Y384" s="29">
        <f>VLOOKUP(Table1[[#This Row],[SEG KEY LY]],'08Dec24_LY'!$A$1:$M$784,13,FALSE)</f>
        <v>338.46162500000003</v>
      </c>
      <c r="Z384" s="29">
        <f>VLOOKUP(Table1[[#This Row],[SEG KEY]],'01Dec24_TY'!$A$1:$M$786,13,FALSE)</f>
        <v>238.46861111111113</v>
      </c>
      <c r="AA384" s="29">
        <f>VLOOKUP(Table1[[#This Row],[SEG KEY LY]],'01Dec24_LY'!$A$1:$M$784,13,FALSE)</f>
        <v>338.46162500000003</v>
      </c>
      <c r="AB384" s="29">
        <f>VLOOKUP(Table1[[#This Row],[SEG KEY]],'24Nov24_TY'!$A$1:$M$786,13,FALSE)</f>
        <v>249.43374999999997</v>
      </c>
      <c r="AC384" s="29">
        <f>VLOOKUP(Table1[[#This Row],[SEG KEY LY]],'24Nov24_LY'!$A$1:$M$784,13,FALSE)</f>
        <v>347.97410958904112</v>
      </c>
      <c r="AD384" s="29">
        <f>VLOOKUP(Table1[[#This Row],[SEG KEY]],'17Nov24_TY'!$A$1:$M$786,13,FALSE)</f>
        <v>258.85999999999996</v>
      </c>
      <c r="AE384" s="29">
        <f>VLOOKUP(Table1[[#This Row],[SEG KEY LY]],'17Nov24_LY'!$A$1:$M$784,13,FALSE)</f>
        <v>357.54805970149255</v>
      </c>
      <c r="AF384" s="29" t="e">
        <f>VLOOKUP(Table1[[#This Row],[SEG KEY]],'10Nov24_TY   '!$A$1:$M$786,13,FALSE)</f>
        <v>#N/A</v>
      </c>
      <c r="AG384" s="29" t="e">
        <f>VLOOKUP(Table1[[#This Row],[SEG KEY LY]],'10Nov24_LY   '!$A$1:$M$784,13,FALSE)</f>
        <v>#N/A</v>
      </c>
      <c r="AH384" s="29">
        <f>IFERROR(VLOOKUP(Table1[[#This Row],[SEG KEY]],'03Nov24_TY   '!A446:M1231,13,FALSE),0)</f>
        <v>0</v>
      </c>
      <c r="AI384" s="29">
        <f>IFERROR(VLOOKUP(Table1[[#This Row],[SEG KEY LY]],'03Nov24_LY    '!$A$1:$M$784,13,FALSE),0)</f>
        <v>0</v>
      </c>
      <c r="AJ384" s="47">
        <f>VLOOKUP(Table1[[#This Row],[SEG KEY]],'29Dec24_TY  '!$A$1:$M$786,7,FALSE)</f>
        <v>38</v>
      </c>
      <c r="AK384" s="47">
        <f>VLOOKUP(Table1[[#This Row],[SEG KEY LY]],'29Dec24_LY'!$A$1:$M$784,7,FALSE)</f>
        <v>88</v>
      </c>
      <c r="AL384" s="29">
        <f>VLOOKUP(Table1[[#This Row],[SEG KEY]],'22Dec24_TY '!$A$1:$M$786,7,FALSE)</f>
        <v>38</v>
      </c>
      <c r="AM384" s="29">
        <f>VLOOKUP(Table1[[#This Row],[SEG KEY LY]],'22Dec24_LY '!$A$1:$M$486,7,FALSE)</f>
        <v>88</v>
      </c>
      <c r="AN384" s="29">
        <f>VLOOKUP(Table1[[#This Row],[SEG KEY]],'15Dec24_TY'!$A$1:$M$786,7,FALSE)</f>
        <v>38</v>
      </c>
      <c r="AO384" s="29">
        <f>VLOOKUP(Table1[[#This Row],[SEG KEY LY]],'15Dec24_LY'!$A$1:$M$784,7,FALSE)</f>
        <v>82</v>
      </c>
      <c r="AP384" s="29">
        <f>VLOOKUP(Table1[[#This Row],[SEG KEY]],'08Dec24_TY'!$A$1:$M$786,7,FALSE)</f>
        <v>38</v>
      </c>
      <c r="AQ384" s="29">
        <f>VLOOKUP(Table1[[#This Row],[SEG KEY LY]],'08Dec24_LY'!$A$1:$M$784,7,FALSE)</f>
        <v>80</v>
      </c>
      <c r="AR384" s="29">
        <f>VLOOKUP(Table1[[#This Row],[SEG KEY]],'01Dec24_TY'!$A$1:$M$786,7,FALSE)</f>
        <v>36</v>
      </c>
      <c r="AS384" s="29">
        <f>VLOOKUP(Table1[[#This Row],[SEG KEY LY]],'01Dec24_LY'!$A$1:$M$784,7,FALSE)</f>
        <v>80</v>
      </c>
      <c r="AT384" s="29">
        <f>VLOOKUP(Table1[[#This Row],[SEG KEY]],'24Nov24_TY'!$A$1:$M$786,7,FALSE)</f>
        <v>16</v>
      </c>
      <c r="AU384" s="29">
        <f>VLOOKUP(Table1[[#This Row],[SEG KEY LY]],'24Nov24_LY'!$A$1:$M$784,7,FALSE)</f>
        <v>73</v>
      </c>
      <c r="AV384" s="29">
        <f>VLOOKUP(Table1[[#This Row],[SEG KEY]],'17Nov24_TY'!$A$1:$M$786,7,FALSE)</f>
        <v>12</v>
      </c>
      <c r="AW384" s="29">
        <f>VLOOKUP(Table1[[#This Row],[SEG KEY LY]],'17Nov24_LY'!$A$1:$M$784,7,FALSE)</f>
        <v>67</v>
      </c>
      <c r="AX384" s="29" t="e">
        <f>VLOOKUP(Table1[[#This Row],[SEG KEY]],'10Nov24_TY   '!$A$1:$K$786,7,FALSE)</f>
        <v>#N/A</v>
      </c>
      <c r="AY384" s="29" t="e">
        <f>VLOOKUP(Table1[[#This Row],[SEG KEY LY]],'10Nov24_LY   '!$A$1:$J$784,7,FALSE)</f>
        <v>#N/A</v>
      </c>
      <c r="AZ384" s="29">
        <f>IFERROR(VLOOKUP(Table1[[#This Row],[SEG KEY]],'03Nov24_TY   '!$A$1:$J$786,7,FALSE),0)</f>
        <v>0</v>
      </c>
      <c r="BA384" s="29">
        <f>IFERROR(VLOOKUP(Table1[[#This Row],[SEG KEY LY]],'03Nov24_LY    '!$A$1:$J$784,7,FALSE),0)</f>
        <v>0</v>
      </c>
    </row>
    <row r="385" spans="1:53" x14ac:dyDescent="0.25">
      <c r="A385" s="53" t="str">
        <f>Table1[[#This Row],[FROM_CITY]]&amp;Table1[[#This Row],[TO_CITY]]&amp;Table1[[#This Row],[Month]]</f>
        <v>IXMCMBMay-2025</v>
      </c>
      <c r="B385" s="56" t="str">
        <f>Table1[[#This Row],[FROM_CITY]]&amp;Table1[[#This Row],[TO_CITY]]&amp;Table1[[#This Row],[MonthM_LY]]</f>
        <v>IXMCMBMay-2024</v>
      </c>
      <c r="C385" s="44" t="s">
        <v>206</v>
      </c>
      <c r="D385" s="2">
        <v>2025</v>
      </c>
      <c r="E385" s="2" t="s">
        <v>205</v>
      </c>
      <c r="F385" t="s">
        <v>31</v>
      </c>
      <c r="G385" s="2" t="s">
        <v>10</v>
      </c>
      <c r="H385" t="s">
        <v>15</v>
      </c>
      <c r="I385">
        <v>27</v>
      </c>
      <c r="J385">
        <v>1002.6</v>
      </c>
      <c r="K385" s="29">
        <f>VLOOKUP(Table1[[#This Row],[SEG KEY]],'29Dec24_TY  '!$A$1:$M$786,11,FALSE)</f>
        <v>9558</v>
      </c>
      <c r="L385" s="29">
        <f>VLOOKUP(Table1[[#This Row],[SEG KEY LY]],'29Dec24_LY'!$A$1:$M$784,11,FALSE)</f>
        <v>10974</v>
      </c>
      <c r="M385" s="55">
        <f>VLOOKUP(Table1[[#This Row],[SEG KEY]],'29Dec24_TY  '!$A$1:$M$786,12,FALSE)</f>
        <v>0.10489642184557439</v>
      </c>
      <c r="N385" s="55">
        <f>VLOOKUP(Table1[[#This Row],[SEG KEY LY]],'29Dec24_LY'!$A$1:$M$784,12,FALSE)</f>
        <v>0.1097813012575178</v>
      </c>
      <c r="O385" s="29">
        <f>IFERROR(VLOOKUP(Table1[[#This Row],[SEG KEY LY]],'LY AVG FARE ACT'!$A$1:$G$5000,5,FALSE),0)</f>
        <v>2652</v>
      </c>
      <c r="P385" s="29">
        <f>IFERROR(VLOOKUP(Table1[[#This Row],[SEG KEY LY]],'LY AVG FARE ACT'!$A$1:$F$5000,6,FALSE),0)</f>
        <v>141701.06144493565</v>
      </c>
      <c r="Q385" s="29">
        <f>IFERROR(VLOOKUP(Table1[[#This Row],[SEG KEY LY]],'LY AVG FARE ACT'!$A$1:$G$5000,7,FALSE),0)</f>
        <v>53.431772792208015</v>
      </c>
      <c r="R385" s="47">
        <f>VLOOKUP(Table1[[#This Row],[SEG KEY]],'29Dec24_TY  '!$A$1:$M$786,13,FALSE)</f>
        <v>37.133333333333333</v>
      </c>
      <c r="S385" s="47">
        <f>VLOOKUP(Table1[[#This Row],[SEG KEY LY]],'29Dec24_LY'!$A$1:$M$784,13,FALSE)</f>
        <v>38.862580645161295</v>
      </c>
      <c r="T385" s="29">
        <f>VLOOKUP(Table1[[#This Row],[SEG KEY]],'22Dec24_TY '!$A$1:$M$786,13,FALSE)</f>
        <v>40.330000000000005</v>
      </c>
      <c r="U385" s="29">
        <f>VLOOKUP(Table1[[#This Row],[SEG KEY LY]],'22Dec24_LY '!$A$2:$M$784,13,FALSE)</f>
        <v>38.886071428571434</v>
      </c>
      <c r="V385" s="29">
        <f>VLOOKUP(Table1[[#This Row],[SEG KEY]],'15Dec24_TY'!$A$1:$M$786,13,FALSE)</f>
        <v>41.55833333333333</v>
      </c>
      <c r="W385" s="29">
        <f>VLOOKUP(Table1[[#This Row],[SEG KEY LY]],'15Dec24_LY'!$A$1:$M$784,13,FALSE)</f>
        <v>39.784285714285716</v>
      </c>
      <c r="X385" s="29">
        <f>VLOOKUP(Table1[[#This Row],[SEG KEY]],'08Dec24_TY'!$A$1:$M$786,13,FALSE)</f>
        <v>43.339999999999996</v>
      </c>
      <c r="Y385" s="29">
        <f>VLOOKUP(Table1[[#This Row],[SEG KEY LY]],'08Dec24_LY'!$A$1:$M$784,13,FALSE)</f>
        <v>40.917368421052636</v>
      </c>
      <c r="Z385" s="29">
        <f>VLOOKUP(Table1[[#This Row],[SEG KEY]],'01Dec24_TY'!$A$1:$M$786,13,FALSE)</f>
        <v>45.391666666666673</v>
      </c>
      <c r="AA385" s="29">
        <f>VLOOKUP(Table1[[#This Row],[SEG KEY LY]],'01Dec24_LY'!$A$1:$M$784,13,FALSE)</f>
        <v>41.85235294117647</v>
      </c>
      <c r="AB385" s="29">
        <f>VLOOKUP(Table1[[#This Row],[SEG KEY]],'24Nov24_TY'!$A$1:$M$786,13,FALSE)</f>
        <v>48.085000000000001</v>
      </c>
      <c r="AC385" s="29">
        <f>VLOOKUP(Table1[[#This Row],[SEG KEY LY]],'24Nov24_LY'!$A$1:$M$784,13,FALSE)</f>
        <v>37.583750000000002</v>
      </c>
      <c r="AD385" s="29">
        <f>VLOOKUP(Table1[[#This Row],[SEG KEY]],'17Nov24_TY'!$A$1:$M$786,13,FALSE)</f>
        <v>52.655714285714289</v>
      </c>
      <c r="AE385" s="29">
        <f>VLOOKUP(Table1[[#This Row],[SEG KEY LY]],'17Nov24_LY'!$A$1:$M$784,13,FALSE)</f>
        <v>33.231999999999999</v>
      </c>
      <c r="AF385" s="29" t="e">
        <f>VLOOKUP(Table1[[#This Row],[SEG KEY]],'10Nov24_TY   '!$A$1:$M$786,13,FALSE)</f>
        <v>#N/A</v>
      </c>
      <c r="AG385" s="29" t="e">
        <f>VLOOKUP(Table1[[#This Row],[SEG KEY LY]],'10Nov24_LY   '!$A$1:$M$784,13,FALSE)</f>
        <v>#N/A</v>
      </c>
      <c r="AH385" s="29">
        <f>IFERROR(VLOOKUP(Table1[[#This Row],[SEG KEY]],'03Nov24_TY   '!A447:M1232,13,FALSE),0)</f>
        <v>0</v>
      </c>
      <c r="AI385" s="29">
        <f>IFERROR(VLOOKUP(Table1[[#This Row],[SEG KEY LY]],'03Nov24_LY    '!$A$1:$M$784,13,FALSE),0)</f>
        <v>0</v>
      </c>
      <c r="AJ385" s="47">
        <f>VLOOKUP(Table1[[#This Row],[SEG KEY]],'29Dec24_TY  '!$A$1:$M$786,7,FALSE)</f>
        <v>27</v>
      </c>
      <c r="AK385" s="47">
        <f>VLOOKUP(Table1[[#This Row],[SEG KEY LY]],'29Dec24_LY'!$A$1:$M$784,7,FALSE)</f>
        <v>31</v>
      </c>
      <c r="AL385" s="29">
        <f>VLOOKUP(Table1[[#This Row],[SEG KEY]],'22Dec24_TY '!$A$1:$M$786,7,FALSE)</f>
        <v>20</v>
      </c>
      <c r="AM385" s="29">
        <f>VLOOKUP(Table1[[#This Row],[SEG KEY LY]],'22Dec24_LY '!$A$1:$M$486,7,FALSE)</f>
        <v>28</v>
      </c>
      <c r="AN385" s="29">
        <f>VLOOKUP(Table1[[#This Row],[SEG KEY]],'15Dec24_TY'!$A$1:$M$786,7,FALSE)</f>
        <v>18</v>
      </c>
      <c r="AO385" s="29">
        <f>VLOOKUP(Table1[[#This Row],[SEG KEY LY]],'15Dec24_LY'!$A$1:$M$784,7,FALSE)</f>
        <v>21</v>
      </c>
      <c r="AP385" s="29">
        <f>VLOOKUP(Table1[[#This Row],[SEG KEY]],'08Dec24_TY'!$A$1:$M$786,7,FALSE)</f>
        <v>14</v>
      </c>
      <c r="AQ385" s="29">
        <f>VLOOKUP(Table1[[#This Row],[SEG KEY LY]],'08Dec24_LY'!$A$1:$M$784,7,FALSE)</f>
        <v>19</v>
      </c>
      <c r="AR385" s="29">
        <f>VLOOKUP(Table1[[#This Row],[SEG KEY]],'01Dec24_TY'!$A$1:$M$786,7,FALSE)</f>
        <v>12</v>
      </c>
      <c r="AS385" s="29">
        <f>VLOOKUP(Table1[[#This Row],[SEG KEY LY]],'01Dec24_LY'!$A$1:$M$784,7,FALSE)</f>
        <v>17</v>
      </c>
      <c r="AT385" s="29">
        <f>VLOOKUP(Table1[[#This Row],[SEG KEY]],'24Nov24_TY'!$A$1:$M$786,7,FALSE)</f>
        <v>8</v>
      </c>
      <c r="AU385" s="29">
        <f>VLOOKUP(Table1[[#This Row],[SEG KEY LY]],'24Nov24_LY'!$A$1:$M$784,7,FALSE)</f>
        <v>8</v>
      </c>
      <c r="AV385" s="29">
        <f>VLOOKUP(Table1[[#This Row],[SEG KEY]],'17Nov24_TY'!$A$1:$M$786,7,FALSE)</f>
        <v>7</v>
      </c>
      <c r="AW385" s="29">
        <f>VLOOKUP(Table1[[#This Row],[SEG KEY LY]],'17Nov24_LY'!$A$1:$M$784,7,FALSE)</f>
        <v>5</v>
      </c>
      <c r="AX385" s="29" t="e">
        <f>VLOOKUP(Table1[[#This Row],[SEG KEY]],'10Nov24_TY   '!$A$1:$K$786,7,FALSE)</f>
        <v>#N/A</v>
      </c>
      <c r="AY385" s="29" t="e">
        <f>VLOOKUP(Table1[[#This Row],[SEG KEY LY]],'10Nov24_LY   '!$A$1:$J$784,7,FALSE)</f>
        <v>#N/A</v>
      </c>
      <c r="AZ385" s="29">
        <f>IFERROR(VLOOKUP(Table1[[#This Row],[SEG KEY]],'03Nov24_TY   '!$A$1:$J$786,7,FALSE),0)</f>
        <v>0</v>
      </c>
      <c r="BA385" s="29">
        <f>IFERROR(VLOOKUP(Table1[[#This Row],[SEG KEY LY]],'03Nov24_LY    '!$A$1:$J$784,7,FALSE),0)</f>
        <v>0</v>
      </c>
    </row>
    <row r="386" spans="1:53" x14ac:dyDescent="0.25">
      <c r="A386" s="53" t="str">
        <f>Table1[[#This Row],[FROM_CITY]]&amp;Table1[[#This Row],[TO_CITY]]&amp;Table1[[#This Row],[Month]]</f>
        <v>KHICMBMay-2025</v>
      </c>
      <c r="B386" s="56" t="str">
        <f>Table1[[#This Row],[FROM_CITY]]&amp;Table1[[#This Row],[TO_CITY]]&amp;Table1[[#This Row],[MonthM_LY]]</f>
        <v>KHICMBMay-2024</v>
      </c>
      <c r="C386" s="44" t="s">
        <v>206</v>
      </c>
      <c r="D386" s="2">
        <v>2025</v>
      </c>
      <c r="E386" s="2" t="s">
        <v>205</v>
      </c>
      <c r="F386" t="s">
        <v>32</v>
      </c>
      <c r="G386" s="2" t="s">
        <v>10</v>
      </c>
      <c r="H386" t="s">
        <v>15</v>
      </c>
      <c r="I386">
        <v>17</v>
      </c>
      <c r="J386">
        <v>1633.49</v>
      </c>
      <c r="K386" s="29">
        <f>VLOOKUP(Table1[[#This Row],[SEG KEY]],'29Dec24_TY  '!$A$1:$M$786,11,FALSE)</f>
        <v>41038</v>
      </c>
      <c r="L386" s="29">
        <f>VLOOKUP(Table1[[#This Row],[SEG KEY LY]],'29Dec24_LY'!$A$1:$M$784,11,FALSE)</f>
        <v>270368</v>
      </c>
      <c r="M386" s="55">
        <f>VLOOKUP(Table1[[#This Row],[SEG KEY]],'29Dec24_TY  '!$A$1:$M$786,12,FALSE)</f>
        <v>3.9804327696281498E-2</v>
      </c>
      <c r="N386" s="55">
        <f>VLOOKUP(Table1[[#This Row],[SEG KEY LY]],'29Dec24_LY'!$A$1:$M$784,12,FALSE)</f>
        <v>4.5680036098946629E-2</v>
      </c>
      <c r="O386" s="29">
        <f>IFERROR(VLOOKUP(Table1[[#This Row],[SEG KEY LY]],'LY AVG FARE ACT'!$A$1:$G$5000,5,FALSE),0)</f>
        <v>1157</v>
      </c>
      <c r="P386" s="29">
        <f>IFERROR(VLOOKUP(Table1[[#This Row],[SEG KEY LY]],'LY AVG FARE ACT'!$A$1:$F$5000,6,FALSE),0)</f>
        <v>209959.28429085438</v>
      </c>
      <c r="Q386" s="29">
        <f>IFERROR(VLOOKUP(Table1[[#This Row],[SEG KEY LY]],'LY AVG FARE ACT'!$A$1:$G$5000,7,FALSE),0)</f>
        <v>181.46869860920862</v>
      </c>
      <c r="R386" s="47">
        <f>VLOOKUP(Table1[[#This Row],[SEG KEY]],'29Dec24_TY  '!$A$1:$M$786,13,FALSE)</f>
        <v>96.087647058823535</v>
      </c>
      <c r="S386" s="47">
        <f>VLOOKUP(Table1[[#This Row],[SEG KEY LY]],'29Dec24_LY'!$A$1:$M$784,13,FALSE)</f>
        <v>110.27160714285716</v>
      </c>
      <c r="T386" s="29">
        <f>VLOOKUP(Table1[[#This Row],[SEG KEY]],'22Dec24_TY '!$A$1:$M$786,13,FALSE)</f>
        <v>96.087647058823535</v>
      </c>
      <c r="U386" s="29">
        <f>VLOOKUP(Table1[[#This Row],[SEG KEY LY]],'22Dec24_LY '!$A$2:$M$784,13,FALSE)</f>
        <v>108.3800925925926</v>
      </c>
      <c r="V386" s="29">
        <f>VLOOKUP(Table1[[#This Row],[SEG KEY]],'15Dec24_TY'!$A$1:$M$786,13,FALSE)</f>
        <v>96.087647058823535</v>
      </c>
      <c r="W386" s="29">
        <f>VLOOKUP(Table1[[#This Row],[SEG KEY LY]],'15Dec24_LY'!$A$1:$M$784,13,FALSE)</f>
        <v>105.87112149532712</v>
      </c>
      <c r="X386" s="29">
        <f>VLOOKUP(Table1[[#This Row],[SEG KEY]],'08Dec24_TY'!$A$1:$M$786,13,FALSE)</f>
        <v>96.087647058823535</v>
      </c>
      <c r="Y386" s="29">
        <f>VLOOKUP(Table1[[#This Row],[SEG KEY LY]],'08Dec24_LY'!$A$1:$M$784,13,FALSE)</f>
        <v>106.68588235294116</v>
      </c>
      <c r="Z386" s="29">
        <f>VLOOKUP(Table1[[#This Row],[SEG KEY]],'01Dec24_TY'!$A$1:$M$786,13,FALSE)</f>
        <v>96.087647058823535</v>
      </c>
      <c r="AA386" s="29">
        <f>VLOOKUP(Table1[[#This Row],[SEG KEY LY]],'01Dec24_LY'!$A$1:$M$784,13,FALSE)</f>
        <v>106.52630952380952</v>
      </c>
      <c r="AB386" s="29">
        <f>VLOOKUP(Table1[[#This Row],[SEG KEY]],'24Nov24_TY'!$A$1:$M$786,13,FALSE)</f>
        <v>96.087647058823535</v>
      </c>
      <c r="AC386" s="29">
        <f>VLOOKUP(Table1[[#This Row],[SEG KEY LY]],'24Nov24_LY'!$A$1:$M$784,13,FALSE)</f>
        <v>103.81890410958906</v>
      </c>
      <c r="AD386" s="29">
        <f>VLOOKUP(Table1[[#This Row],[SEG KEY]],'17Nov24_TY'!$A$1:$M$786,13,FALSE)</f>
        <v>96.087647058823535</v>
      </c>
      <c r="AE386" s="29">
        <f>VLOOKUP(Table1[[#This Row],[SEG KEY LY]],'17Nov24_LY'!$A$1:$M$784,13,FALSE)</f>
        <v>103.56861111111112</v>
      </c>
      <c r="AF386" s="29" t="e">
        <f>VLOOKUP(Table1[[#This Row],[SEG KEY]],'10Nov24_TY   '!$A$1:$M$786,13,FALSE)</f>
        <v>#N/A</v>
      </c>
      <c r="AG386" s="29" t="e">
        <f>VLOOKUP(Table1[[#This Row],[SEG KEY LY]],'10Nov24_LY   '!$A$1:$M$784,13,FALSE)</f>
        <v>#N/A</v>
      </c>
      <c r="AH386" s="29">
        <f>IFERROR(VLOOKUP(Table1[[#This Row],[SEG KEY]],'03Nov24_TY   '!A448:M1233,13,FALSE),0)</f>
        <v>0</v>
      </c>
      <c r="AI386" s="29">
        <f>IFERROR(VLOOKUP(Table1[[#This Row],[SEG KEY LY]],'03Nov24_LY    '!$A$1:$M$784,13,FALSE),0)</f>
        <v>0</v>
      </c>
      <c r="AJ386" s="47">
        <f>VLOOKUP(Table1[[#This Row],[SEG KEY]],'29Dec24_TY  '!$A$1:$M$786,7,FALSE)</f>
        <v>17</v>
      </c>
      <c r="AK386" s="47">
        <f>VLOOKUP(Table1[[#This Row],[SEG KEY LY]],'29Dec24_LY'!$A$1:$M$784,7,FALSE)</f>
        <v>112</v>
      </c>
      <c r="AL386" s="29">
        <f>VLOOKUP(Table1[[#This Row],[SEG KEY]],'22Dec24_TY '!$A$1:$M$786,7,FALSE)</f>
        <v>17</v>
      </c>
      <c r="AM386" s="29">
        <f>VLOOKUP(Table1[[#This Row],[SEG KEY LY]],'22Dec24_LY '!$A$1:$M$486,7,FALSE)</f>
        <v>108</v>
      </c>
      <c r="AN386" s="29">
        <f>VLOOKUP(Table1[[#This Row],[SEG KEY]],'15Dec24_TY'!$A$1:$M$786,7,FALSE)</f>
        <v>17</v>
      </c>
      <c r="AO386" s="29">
        <f>VLOOKUP(Table1[[#This Row],[SEG KEY LY]],'15Dec24_LY'!$A$1:$M$784,7,FALSE)</f>
        <v>107</v>
      </c>
      <c r="AP386" s="29">
        <f>VLOOKUP(Table1[[#This Row],[SEG KEY]],'08Dec24_TY'!$A$1:$M$786,7,FALSE)</f>
        <v>17</v>
      </c>
      <c r="AQ386" s="29">
        <f>VLOOKUP(Table1[[#This Row],[SEG KEY LY]],'08Dec24_LY'!$A$1:$M$784,7,FALSE)</f>
        <v>85</v>
      </c>
      <c r="AR386" s="29">
        <f>VLOOKUP(Table1[[#This Row],[SEG KEY]],'01Dec24_TY'!$A$1:$M$786,7,FALSE)</f>
        <v>17</v>
      </c>
      <c r="AS386" s="29">
        <f>VLOOKUP(Table1[[#This Row],[SEG KEY LY]],'01Dec24_LY'!$A$1:$M$784,7,FALSE)</f>
        <v>84</v>
      </c>
      <c r="AT386" s="29">
        <f>VLOOKUP(Table1[[#This Row],[SEG KEY]],'24Nov24_TY'!$A$1:$M$786,7,FALSE)</f>
        <v>17</v>
      </c>
      <c r="AU386" s="29">
        <f>VLOOKUP(Table1[[#This Row],[SEG KEY LY]],'24Nov24_LY'!$A$1:$M$784,7,FALSE)</f>
        <v>73</v>
      </c>
      <c r="AV386" s="29">
        <f>VLOOKUP(Table1[[#This Row],[SEG KEY]],'17Nov24_TY'!$A$1:$M$786,7,FALSE)</f>
        <v>17</v>
      </c>
      <c r="AW386" s="29">
        <f>VLOOKUP(Table1[[#This Row],[SEG KEY LY]],'17Nov24_LY'!$A$1:$M$784,7,FALSE)</f>
        <v>72</v>
      </c>
      <c r="AX386" s="29" t="e">
        <f>VLOOKUP(Table1[[#This Row],[SEG KEY]],'10Nov24_TY   '!$A$1:$K$786,7,FALSE)</f>
        <v>#N/A</v>
      </c>
      <c r="AY386" s="29" t="e">
        <f>VLOOKUP(Table1[[#This Row],[SEG KEY LY]],'10Nov24_LY   '!$A$1:$J$784,7,FALSE)</f>
        <v>#N/A</v>
      </c>
      <c r="AZ386" s="29">
        <f>IFERROR(VLOOKUP(Table1[[#This Row],[SEG KEY]],'03Nov24_TY   '!$A$1:$J$786,7,FALSE),0)</f>
        <v>0</v>
      </c>
      <c r="BA386" s="29">
        <f>IFERROR(VLOOKUP(Table1[[#This Row],[SEG KEY LY]],'03Nov24_LY    '!$A$1:$J$784,7,FALSE),0)</f>
        <v>0</v>
      </c>
    </row>
    <row r="387" spans="1:53" x14ac:dyDescent="0.25">
      <c r="A387" s="53" t="str">
        <f>Table1[[#This Row],[FROM_CITY]]&amp;Table1[[#This Row],[TO_CITY]]&amp;Table1[[#This Row],[Month]]</f>
        <v>KTMCMBMay-2025</v>
      </c>
      <c r="B387" s="56" t="str">
        <f>Table1[[#This Row],[FROM_CITY]]&amp;Table1[[#This Row],[TO_CITY]]&amp;Table1[[#This Row],[MonthM_LY]]</f>
        <v>KTMCMBMay-2024</v>
      </c>
      <c r="C387" s="44" t="s">
        <v>206</v>
      </c>
      <c r="D387" s="2">
        <v>2025</v>
      </c>
      <c r="E387" s="2" t="s">
        <v>205</v>
      </c>
      <c r="F387" t="s">
        <v>52</v>
      </c>
      <c r="G387" s="2" t="s">
        <v>10</v>
      </c>
      <c r="H387" t="s">
        <v>15</v>
      </c>
      <c r="I387">
        <v>21</v>
      </c>
      <c r="J387">
        <v>5925.43</v>
      </c>
      <c r="K387" s="29">
        <f>VLOOKUP(Table1[[#This Row],[SEG KEY]],'29Dec24_TY  '!$A$1:$M$786,11,FALSE)</f>
        <v>49413</v>
      </c>
      <c r="L387" s="29">
        <f>VLOOKUP(Table1[[#This Row],[SEG KEY LY]],'29Dec24_LY'!$A$1:$M$784,11,FALSE)</f>
        <v>44707</v>
      </c>
      <c r="M387" s="55">
        <f>VLOOKUP(Table1[[#This Row],[SEG KEY]],'29Dec24_TY  '!$A$1:$M$786,12,FALSE)</f>
        <v>0.11991641875619777</v>
      </c>
      <c r="N387" s="55">
        <f>VLOOKUP(Table1[[#This Row],[SEG KEY LY]],'29Dec24_LY'!$A$1:$M$784,12,FALSE)</f>
        <v>0.10228129823070212</v>
      </c>
      <c r="O387" s="29">
        <f>IFERROR(VLOOKUP(Table1[[#This Row],[SEG KEY LY]],'LY AVG FARE ACT'!$A$1:$G$5000,5,FALSE),0)</f>
        <v>2105</v>
      </c>
      <c r="P387" s="29">
        <f>IFERROR(VLOOKUP(Table1[[#This Row],[SEG KEY LY]],'LY AVG FARE ACT'!$A$1:$F$5000,6,FALSE),0)</f>
        <v>472779.10096172459</v>
      </c>
      <c r="Q387" s="29">
        <f>IFERROR(VLOOKUP(Table1[[#This Row],[SEG KEY LY]],'LY AVG FARE ACT'!$A$1:$G$5000,7,FALSE),0)</f>
        <v>224.59814772528483</v>
      </c>
      <c r="R387" s="47">
        <f>VLOOKUP(Table1[[#This Row],[SEG KEY]],'29Dec24_TY  '!$A$1:$M$786,13,FALSE)</f>
        <v>282.16333333333336</v>
      </c>
      <c r="S387" s="47">
        <f>VLOOKUP(Table1[[#This Row],[SEG KEY LY]],'29Dec24_LY'!$A$1:$M$784,13,FALSE)</f>
        <v>240.66789473684207</v>
      </c>
      <c r="T387" s="29">
        <f>VLOOKUP(Table1[[#This Row],[SEG KEY]],'22Dec24_TY '!$A$1:$M$786,13,FALSE)</f>
        <v>283.42235294117643</v>
      </c>
      <c r="U387" s="29">
        <f>VLOOKUP(Table1[[#This Row],[SEG KEY LY]],'22Dec24_LY '!$A$2:$M$784,13,FALSE)</f>
        <v>256.05529411764701</v>
      </c>
      <c r="V387" s="29">
        <f>VLOOKUP(Table1[[#This Row],[SEG KEY]],'15Dec24_TY'!$A$1:$M$786,13,FALSE)</f>
        <v>272.26466666666664</v>
      </c>
      <c r="W387" s="29">
        <f>VLOOKUP(Table1[[#This Row],[SEG KEY LY]],'15Dec24_LY'!$A$1:$M$784,13,FALSE)</f>
        <v>261.66785714285714</v>
      </c>
      <c r="X387" s="29">
        <f>VLOOKUP(Table1[[#This Row],[SEG KEY]],'08Dec24_TY'!$A$1:$M$786,13,FALSE)</f>
        <v>294.79307692307691</v>
      </c>
      <c r="Y387" s="29">
        <f>VLOOKUP(Table1[[#This Row],[SEG KEY LY]],'08Dec24_LY'!$A$1:$M$784,13,FALSE)</f>
        <v>261.03769230769234</v>
      </c>
      <c r="Z387" s="29">
        <f>VLOOKUP(Table1[[#This Row],[SEG KEY]],'01Dec24_TY'!$A$1:$M$786,13,FALSE)</f>
        <v>294.79307692307691</v>
      </c>
      <c r="AA387" s="29">
        <f>VLOOKUP(Table1[[#This Row],[SEG KEY LY]],'01Dec24_LY'!$A$1:$M$784,13,FALSE)</f>
        <v>252.108</v>
      </c>
      <c r="AB387" s="29">
        <f>VLOOKUP(Table1[[#This Row],[SEG KEY]],'24Nov24_TY'!$A$1:$M$786,13,FALSE)</f>
        <v>294.79307692307691</v>
      </c>
      <c r="AC387" s="29">
        <f>VLOOKUP(Table1[[#This Row],[SEG KEY LY]],'24Nov24_LY'!$A$1:$M$784,13,FALSE)</f>
        <v>252.108</v>
      </c>
      <c r="AD387" s="29">
        <f>VLOOKUP(Table1[[#This Row],[SEG KEY]],'17Nov24_TY'!$A$1:$M$786,13,FALSE)</f>
        <v>277.20400000000001</v>
      </c>
      <c r="AE387" s="29">
        <f>VLOOKUP(Table1[[#This Row],[SEG KEY LY]],'17Nov24_LY'!$A$1:$M$784,13,FALSE)</f>
        <v>252.108</v>
      </c>
      <c r="AF387" s="29" t="e">
        <f>VLOOKUP(Table1[[#This Row],[SEG KEY]],'10Nov24_TY   '!$A$1:$M$786,13,FALSE)</f>
        <v>#N/A</v>
      </c>
      <c r="AG387" s="29" t="e">
        <f>VLOOKUP(Table1[[#This Row],[SEG KEY LY]],'10Nov24_LY   '!$A$1:$M$784,13,FALSE)</f>
        <v>#N/A</v>
      </c>
      <c r="AH387" s="29">
        <f>IFERROR(VLOOKUP(Table1[[#This Row],[SEG KEY]],'03Nov24_TY   '!A449:M1234,13,FALSE),0)</f>
        <v>0</v>
      </c>
      <c r="AI387" s="29">
        <f>IFERROR(VLOOKUP(Table1[[#This Row],[SEG KEY LY]],'03Nov24_LY    '!$A$1:$M$784,13,FALSE),0)</f>
        <v>0</v>
      </c>
      <c r="AJ387" s="47">
        <f>VLOOKUP(Table1[[#This Row],[SEG KEY]],'29Dec24_TY  '!$A$1:$M$786,7,FALSE)</f>
        <v>21</v>
      </c>
      <c r="AK387" s="47">
        <f>VLOOKUP(Table1[[#This Row],[SEG KEY LY]],'29Dec24_LY'!$A$1:$M$784,7,FALSE)</f>
        <v>19</v>
      </c>
      <c r="AL387" s="29">
        <f>VLOOKUP(Table1[[#This Row],[SEG KEY]],'22Dec24_TY '!$A$1:$M$786,7,FALSE)</f>
        <v>17</v>
      </c>
      <c r="AM387" s="29">
        <f>VLOOKUP(Table1[[#This Row],[SEG KEY LY]],'22Dec24_LY '!$A$1:$M$486,7,FALSE)</f>
        <v>17</v>
      </c>
      <c r="AN387" s="29">
        <f>VLOOKUP(Table1[[#This Row],[SEG KEY]],'15Dec24_TY'!$A$1:$M$786,7,FALSE)</f>
        <v>15</v>
      </c>
      <c r="AO387" s="29">
        <f>VLOOKUP(Table1[[#This Row],[SEG KEY LY]],'15Dec24_LY'!$A$1:$M$784,7,FALSE)</f>
        <v>14</v>
      </c>
      <c r="AP387" s="29">
        <f>VLOOKUP(Table1[[#This Row],[SEG KEY]],'08Dec24_TY'!$A$1:$M$786,7,FALSE)</f>
        <v>13</v>
      </c>
      <c r="AQ387" s="29">
        <f>VLOOKUP(Table1[[#This Row],[SEG KEY LY]],'08Dec24_LY'!$A$1:$M$784,7,FALSE)</f>
        <v>13</v>
      </c>
      <c r="AR387" s="29">
        <f>VLOOKUP(Table1[[#This Row],[SEG KEY]],'01Dec24_TY'!$A$1:$M$786,7,FALSE)</f>
        <v>13</v>
      </c>
      <c r="AS387" s="29">
        <f>VLOOKUP(Table1[[#This Row],[SEG KEY LY]],'01Dec24_LY'!$A$1:$M$784,7,FALSE)</f>
        <v>10</v>
      </c>
      <c r="AT387" s="29">
        <f>VLOOKUP(Table1[[#This Row],[SEG KEY]],'24Nov24_TY'!$A$1:$M$786,7,FALSE)</f>
        <v>13</v>
      </c>
      <c r="AU387" s="29">
        <f>VLOOKUP(Table1[[#This Row],[SEG KEY LY]],'24Nov24_LY'!$A$1:$M$784,7,FALSE)</f>
        <v>10</v>
      </c>
      <c r="AV387" s="29">
        <f>VLOOKUP(Table1[[#This Row],[SEG KEY]],'17Nov24_TY'!$A$1:$M$786,7,FALSE)</f>
        <v>10</v>
      </c>
      <c r="AW387" s="29">
        <f>VLOOKUP(Table1[[#This Row],[SEG KEY LY]],'17Nov24_LY'!$A$1:$M$784,7,FALSE)</f>
        <v>10</v>
      </c>
      <c r="AX387" s="29" t="e">
        <f>VLOOKUP(Table1[[#This Row],[SEG KEY]],'10Nov24_TY   '!$A$1:$K$786,7,FALSE)</f>
        <v>#N/A</v>
      </c>
      <c r="AY387" s="29" t="e">
        <f>VLOOKUP(Table1[[#This Row],[SEG KEY LY]],'10Nov24_LY   '!$A$1:$J$784,7,FALSE)</f>
        <v>#N/A</v>
      </c>
      <c r="AZ387" s="29">
        <f>IFERROR(VLOOKUP(Table1[[#This Row],[SEG KEY]],'03Nov24_TY   '!$A$1:$J$786,7,FALSE),0)</f>
        <v>0</v>
      </c>
      <c r="BA387" s="29">
        <f>IFERROR(VLOOKUP(Table1[[#This Row],[SEG KEY LY]],'03Nov24_LY    '!$A$1:$J$784,7,FALSE),0)</f>
        <v>0</v>
      </c>
    </row>
    <row r="388" spans="1:53" x14ac:dyDescent="0.25">
      <c r="A388" s="53" t="str">
        <f>Table1[[#This Row],[FROM_CITY]]&amp;Table1[[#This Row],[TO_CITY]]&amp;Table1[[#This Row],[Month]]</f>
        <v>KULCMBMay-2025</v>
      </c>
      <c r="B388" s="56" t="str">
        <f>Table1[[#This Row],[FROM_CITY]]&amp;Table1[[#This Row],[TO_CITY]]&amp;Table1[[#This Row],[MonthM_LY]]</f>
        <v>KULCMBMay-2024</v>
      </c>
      <c r="C388" s="44" t="s">
        <v>206</v>
      </c>
      <c r="D388" s="2">
        <v>2025</v>
      </c>
      <c r="E388" s="2" t="s">
        <v>205</v>
      </c>
      <c r="F388" t="s">
        <v>33</v>
      </c>
      <c r="G388" s="2" t="s">
        <v>10</v>
      </c>
      <c r="H388" t="s">
        <v>13</v>
      </c>
      <c r="I388">
        <v>122</v>
      </c>
      <c r="J388">
        <v>13331.5</v>
      </c>
      <c r="K388" s="29">
        <f>VLOOKUP(Table1[[#This Row],[SEG KEY]],'29Dec24_TY  '!$A$1:$M$786,11,FALSE)</f>
        <v>299998</v>
      </c>
      <c r="L388" s="29">
        <f>VLOOKUP(Table1[[#This Row],[SEG KEY LY]],'29Dec24_LY'!$A$1:$M$784,11,FALSE)</f>
        <v>331965</v>
      </c>
      <c r="M388" s="55">
        <f>VLOOKUP(Table1[[#This Row],[SEG KEY]],'29Dec24_TY  '!$A$1:$M$786,12,FALSE)</f>
        <v>4.4438629590863941E-2</v>
      </c>
      <c r="N388" s="55">
        <f>VLOOKUP(Table1[[#This Row],[SEG KEY LY]],'29Dec24_LY'!$A$1:$M$784,12,FALSE)</f>
        <v>3.9951290045637335E-2</v>
      </c>
      <c r="O388" s="29">
        <f>IFERROR(VLOOKUP(Table1[[#This Row],[SEG KEY LY]],'LY AVG FARE ACT'!$A$1:$G$5000,5,FALSE),0)</f>
        <v>4849</v>
      </c>
      <c r="P388" s="29">
        <f>IFERROR(VLOOKUP(Table1[[#This Row],[SEG KEY LY]],'LY AVG FARE ACT'!$A$1:$F$5000,6,FALSE),0)</f>
        <v>655341.89211108186</v>
      </c>
      <c r="Q388" s="29">
        <f>IFERROR(VLOOKUP(Table1[[#This Row],[SEG KEY LY]],'LY AVG FARE ACT'!$A$1:$G$5000,7,FALSE),0)</f>
        <v>135.14990557044376</v>
      </c>
      <c r="R388" s="47">
        <f>VLOOKUP(Table1[[#This Row],[SEG KEY]],'29Dec24_TY  '!$A$1:$M$786,13,FALSE)</f>
        <v>109.27459016393442</v>
      </c>
      <c r="S388" s="47">
        <f>VLOOKUP(Table1[[#This Row],[SEG KEY LY]],'29Dec24_LY'!$A$1:$M$784,13,FALSE)</f>
        <v>98.240222222222201</v>
      </c>
      <c r="T388" s="29">
        <f>VLOOKUP(Table1[[#This Row],[SEG KEY]],'22Dec24_TY '!$A$1:$M$786,13,FALSE)</f>
        <v>110.73638655462186</v>
      </c>
      <c r="U388" s="29">
        <f>VLOOKUP(Table1[[#This Row],[SEG KEY LY]],'22Dec24_LY '!$A$2:$M$784,13,FALSE)</f>
        <v>97.071349206349197</v>
      </c>
      <c r="V388" s="29">
        <f>VLOOKUP(Table1[[#This Row],[SEG KEY]],'15Dec24_TY'!$A$1:$M$786,13,FALSE)</f>
        <v>112.30861111111113</v>
      </c>
      <c r="W388" s="29">
        <f>VLOOKUP(Table1[[#This Row],[SEG KEY LY]],'15Dec24_LY'!$A$1:$M$784,13,FALSE)</f>
        <v>95.760341880341898</v>
      </c>
      <c r="X388" s="29">
        <f>VLOOKUP(Table1[[#This Row],[SEG KEY]],'08Dec24_TY'!$A$1:$M$786,13,FALSE)</f>
        <v>103.09358024691358</v>
      </c>
      <c r="Y388" s="29">
        <f>VLOOKUP(Table1[[#This Row],[SEG KEY LY]],'08Dec24_LY'!$A$1:$M$784,13,FALSE)</f>
        <v>97.008380952380961</v>
      </c>
      <c r="Z388" s="29">
        <f>VLOOKUP(Table1[[#This Row],[SEG KEY]],'01Dec24_TY'!$A$1:$M$786,13,FALSE)</f>
        <v>121.10758620689657</v>
      </c>
      <c r="AA388" s="29">
        <f>VLOOKUP(Table1[[#This Row],[SEG KEY LY]],'01Dec24_LY'!$A$1:$M$784,13,FALSE)</f>
        <v>99.521789473684208</v>
      </c>
      <c r="AB388" s="29">
        <f>VLOOKUP(Table1[[#This Row],[SEG KEY]],'24Nov24_TY'!$A$1:$M$786,13,FALSE)</f>
        <v>119.67142857142858</v>
      </c>
      <c r="AC388" s="29">
        <f>VLOOKUP(Table1[[#This Row],[SEG KEY LY]],'24Nov24_LY'!$A$1:$M$784,13,FALSE)</f>
        <v>98.187976190476206</v>
      </c>
      <c r="AD388" s="29">
        <f>VLOOKUP(Table1[[#This Row],[SEG KEY]],'17Nov24_TY'!$A$1:$M$786,13,FALSE)</f>
        <v>144.65742857142857</v>
      </c>
      <c r="AE388" s="29">
        <f>VLOOKUP(Table1[[#This Row],[SEG KEY LY]],'17Nov24_LY'!$A$1:$M$784,13,FALSE)</f>
        <v>92.815853658536568</v>
      </c>
      <c r="AF388" s="29" t="e">
        <f>VLOOKUP(Table1[[#This Row],[SEG KEY]],'10Nov24_TY   '!$A$1:$M$786,13,FALSE)</f>
        <v>#N/A</v>
      </c>
      <c r="AG388" s="29" t="e">
        <f>VLOOKUP(Table1[[#This Row],[SEG KEY LY]],'10Nov24_LY   '!$A$1:$M$784,13,FALSE)</f>
        <v>#N/A</v>
      </c>
      <c r="AH388" s="29">
        <f>IFERROR(VLOOKUP(Table1[[#This Row],[SEG KEY]],'03Nov24_TY   '!A450:M1235,13,FALSE),0)</f>
        <v>0</v>
      </c>
      <c r="AI388" s="29">
        <f>IFERROR(VLOOKUP(Table1[[#This Row],[SEG KEY LY]],'03Nov24_LY    '!$A$1:$M$784,13,FALSE),0)</f>
        <v>0</v>
      </c>
      <c r="AJ388" s="47">
        <f>VLOOKUP(Table1[[#This Row],[SEG KEY]],'29Dec24_TY  '!$A$1:$M$786,7,FALSE)</f>
        <v>122</v>
      </c>
      <c r="AK388" s="47">
        <f>VLOOKUP(Table1[[#This Row],[SEG KEY LY]],'29Dec24_LY'!$A$1:$M$784,7,FALSE)</f>
        <v>135</v>
      </c>
      <c r="AL388" s="29">
        <f>VLOOKUP(Table1[[#This Row],[SEG KEY]],'22Dec24_TY '!$A$1:$M$786,7,FALSE)</f>
        <v>119</v>
      </c>
      <c r="AM388" s="29">
        <f>VLOOKUP(Table1[[#This Row],[SEG KEY LY]],'22Dec24_LY '!$A$1:$M$486,7,FALSE)</f>
        <v>126</v>
      </c>
      <c r="AN388" s="29">
        <f>VLOOKUP(Table1[[#This Row],[SEG KEY]],'15Dec24_TY'!$A$1:$M$786,7,FALSE)</f>
        <v>108</v>
      </c>
      <c r="AO388" s="29">
        <f>VLOOKUP(Table1[[#This Row],[SEG KEY LY]],'15Dec24_LY'!$A$1:$M$784,7,FALSE)</f>
        <v>117</v>
      </c>
      <c r="AP388" s="29">
        <f>VLOOKUP(Table1[[#This Row],[SEG KEY]],'08Dec24_TY'!$A$1:$M$786,7,FALSE)</f>
        <v>81</v>
      </c>
      <c r="AQ388" s="29">
        <f>VLOOKUP(Table1[[#This Row],[SEG KEY LY]],'08Dec24_LY'!$A$1:$M$784,7,FALSE)</f>
        <v>105</v>
      </c>
      <c r="AR388" s="29">
        <f>VLOOKUP(Table1[[#This Row],[SEG KEY]],'01Dec24_TY'!$A$1:$M$786,7,FALSE)</f>
        <v>58</v>
      </c>
      <c r="AS388" s="29">
        <f>VLOOKUP(Table1[[#This Row],[SEG KEY LY]],'01Dec24_LY'!$A$1:$M$784,7,FALSE)</f>
        <v>95</v>
      </c>
      <c r="AT388" s="29">
        <f>VLOOKUP(Table1[[#This Row],[SEG KEY]],'24Nov24_TY'!$A$1:$M$786,7,FALSE)</f>
        <v>56</v>
      </c>
      <c r="AU388" s="29">
        <f>VLOOKUP(Table1[[#This Row],[SEG KEY LY]],'24Nov24_LY'!$A$1:$M$784,7,FALSE)</f>
        <v>84</v>
      </c>
      <c r="AV388" s="29">
        <f>VLOOKUP(Table1[[#This Row],[SEG KEY]],'17Nov24_TY'!$A$1:$M$786,7,FALSE)</f>
        <v>35</v>
      </c>
      <c r="AW388" s="29">
        <f>VLOOKUP(Table1[[#This Row],[SEG KEY LY]],'17Nov24_LY'!$A$1:$M$784,7,FALSE)</f>
        <v>82</v>
      </c>
      <c r="AX388" s="29" t="e">
        <f>VLOOKUP(Table1[[#This Row],[SEG KEY]],'10Nov24_TY   '!$A$1:$K$786,7,FALSE)</f>
        <v>#N/A</v>
      </c>
      <c r="AY388" s="29" t="e">
        <f>VLOOKUP(Table1[[#This Row],[SEG KEY LY]],'10Nov24_LY   '!$A$1:$J$784,7,FALSE)</f>
        <v>#N/A</v>
      </c>
      <c r="AZ388" s="29">
        <f>IFERROR(VLOOKUP(Table1[[#This Row],[SEG KEY]],'03Nov24_TY   '!$A$1:$J$786,7,FALSE),0)</f>
        <v>0</v>
      </c>
      <c r="BA388" s="29">
        <f>IFERROR(VLOOKUP(Table1[[#This Row],[SEG KEY LY]],'03Nov24_LY    '!$A$1:$J$784,7,FALSE),0)</f>
        <v>0</v>
      </c>
    </row>
    <row r="389" spans="1:53" x14ac:dyDescent="0.25">
      <c r="A389" s="53" t="str">
        <f>Table1[[#This Row],[FROM_CITY]]&amp;Table1[[#This Row],[TO_CITY]]&amp;Table1[[#This Row],[Month]]</f>
        <v>KWICMBMay-2025</v>
      </c>
      <c r="B389" s="56" t="str">
        <f>Table1[[#This Row],[FROM_CITY]]&amp;Table1[[#This Row],[TO_CITY]]&amp;Table1[[#This Row],[MonthM_LY]]</f>
        <v>KWICMBMay-2024</v>
      </c>
      <c r="C389" s="44" t="s">
        <v>206</v>
      </c>
      <c r="D389" s="2">
        <v>2025</v>
      </c>
      <c r="E389" s="2" t="s">
        <v>205</v>
      </c>
      <c r="F389" t="s">
        <v>34</v>
      </c>
      <c r="G389" s="2" t="s">
        <v>10</v>
      </c>
      <c r="H389" t="s">
        <v>11</v>
      </c>
      <c r="I389">
        <v>25</v>
      </c>
      <c r="J389">
        <v>3717.6099999999997</v>
      </c>
      <c r="K389" s="29">
        <f>VLOOKUP(Table1[[#This Row],[SEG KEY]],'29Dec24_TY  '!$A$1:$M$786,11,FALSE)</f>
        <v>104875</v>
      </c>
      <c r="L389" s="29">
        <f>VLOOKUP(Table1[[#This Row],[SEG KEY LY]],'29Dec24_LY'!$A$1:$M$784,11,FALSE)</f>
        <v>16780</v>
      </c>
      <c r="M389" s="55">
        <f>VLOOKUP(Table1[[#This Row],[SEG KEY]],'29Dec24_TY  '!$A$1:$M$786,12,FALSE)</f>
        <v>3.5448009535160904E-2</v>
      </c>
      <c r="N389" s="55">
        <f>VLOOKUP(Table1[[#This Row],[SEG KEY LY]],'29Dec24_LY'!$A$1:$M$784,12,FALSE)</f>
        <v>4.0296781883194285E-2</v>
      </c>
      <c r="O389" s="29">
        <f>IFERROR(VLOOKUP(Table1[[#This Row],[SEG KEY LY]],'LY AVG FARE ACT'!$A$1:$G$5000,5,FALSE),0)</f>
        <v>5293</v>
      </c>
      <c r="P389" s="29">
        <f>IFERROR(VLOOKUP(Table1[[#This Row],[SEG KEY LY]],'LY AVG FARE ACT'!$A$1:$F$5000,6,FALSE),0)</f>
        <v>836928.39235943509</v>
      </c>
      <c r="Q389" s="29">
        <f>IFERROR(VLOOKUP(Table1[[#This Row],[SEG KEY LY]],'LY AVG FARE ACT'!$A$1:$G$5000,7,FALSE),0)</f>
        <v>158.11985497060931</v>
      </c>
      <c r="R389" s="47">
        <f>VLOOKUP(Table1[[#This Row],[SEG KEY]],'29Dec24_TY  '!$A$1:$M$786,13,FALSE)</f>
        <v>148.70439999999999</v>
      </c>
      <c r="S389" s="47">
        <f>VLOOKUP(Table1[[#This Row],[SEG KEY LY]],'29Dec24_LY'!$A$1:$M$784,13,FALSE)</f>
        <v>169.04500000000002</v>
      </c>
      <c r="T389" s="29">
        <f>VLOOKUP(Table1[[#This Row],[SEG KEY]],'22Dec24_TY '!$A$1:$M$786,13,FALSE)</f>
        <v>154.14176470588231</v>
      </c>
      <c r="U389" s="29">
        <f>VLOOKUP(Table1[[#This Row],[SEG KEY LY]],'22Dec24_LY '!$A$2:$M$784,13,FALSE)</f>
        <v>169.04500000000002</v>
      </c>
      <c r="V389" s="29">
        <f>VLOOKUP(Table1[[#This Row],[SEG KEY]],'15Dec24_TY'!$A$1:$M$786,13,FALSE)</f>
        <v>158.87916666666663</v>
      </c>
      <c r="W389" s="29">
        <f>VLOOKUP(Table1[[#This Row],[SEG KEY LY]],'15Dec24_LY'!$A$1:$M$784,13,FALSE)</f>
        <v>169.04500000000002</v>
      </c>
      <c r="X389" s="29">
        <f>VLOOKUP(Table1[[#This Row],[SEG KEY]],'08Dec24_TY'!$A$1:$M$786,13,FALSE)</f>
        <v>159.16727272727275</v>
      </c>
      <c r="Y389" s="29">
        <f>VLOOKUP(Table1[[#This Row],[SEG KEY LY]],'08Dec24_LY'!$A$1:$M$784,13,FALSE)</f>
        <v>169.04500000000002</v>
      </c>
      <c r="Z389" s="29">
        <f>VLOOKUP(Table1[[#This Row],[SEG KEY]],'01Dec24_TY'!$A$1:$M$786,13,FALSE)</f>
        <v>155.95400000000004</v>
      </c>
      <c r="AA389" s="29">
        <f>VLOOKUP(Table1[[#This Row],[SEG KEY LY]],'01Dec24_LY'!$A$1:$M$784,13,FALSE)</f>
        <v>169.04500000000002</v>
      </c>
      <c r="AB389" s="29">
        <f>VLOOKUP(Table1[[#This Row],[SEG KEY]],'24Nov24_TY'!$A$1:$M$786,13,FALSE)</f>
        <v>161.23000000000002</v>
      </c>
      <c r="AC389" s="29">
        <f>VLOOKUP(Table1[[#This Row],[SEG KEY LY]],'24Nov24_LY'!$A$1:$M$784,13,FALSE)</f>
        <v>169.04500000000002</v>
      </c>
      <c r="AD389" s="29">
        <f>VLOOKUP(Table1[[#This Row],[SEG KEY]],'17Nov24_TY'!$A$1:$M$786,13,FALSE)</f>
        <v>161.23000000000002</v>
      </c>
      <c r="AE389" s="29">
        <f>VLOOKUP(Table1[[#This Row],[SEG KEY LY]],'17Nov24_LY'!$A$1:$M$784,13,FALSE)</f>
        <v>163.83333333333334</v>
      </c>
      <c r="AF389" s="29" t="e">
        <f>VLOOKUP(Table1[[#This Row],[SEG KEY]],'10Nov24_TY   '!$A$1:$M$786,13,FALSE)</f>
        <v>#N/A</v>
      </c>
      <c r="AG389" s="29" t="e">
        <f>VLOOKUP(Table1[[#This Row],[SEG KEY LY]],'10Nov24_LY   '!$A$1:$M$784,13,FALSE)</f>
        <v>#N/A</v>
      </c>
      <c r="AH389" s="29">
        <f>IFERROR(VLOOKUP(Table1[[#This Row],[SEG KEY]],'03Nov24_TY   '!A451:M1236,13,FALSE),0)</f>
        <v>0</v>
      </c>
      <c r="AI389" s="29">
        <f>IFERROR(VLOOKUP(Table1[[#This Row],[SEG KEY LY]],'03Nov24_LY    '!$A$1:$M$784,13,FALSE),0)</f>
        <v>0</v>
      </c>
      <c r="AJ389" s="47">
        <f>VLOOKUP(Table1[[#This Row],[SEG KEY]],'29Dec24_TY  '!$A$1:$M$786,7,FALSE)</f>
        <v>25</v>
      </c>
      <c r="AK389" s="47">
        <f>VLOOKUP(Table1[[#This Row],[SEG KEY LY]],'29Dec24_LY'!$A$1:$M$784,7,FALSE)</f>
        <v>4</v>
      </c>
      <c r="AL389" s="29">
        <f>VLOOKUP(Table1[[#This Row],[SEG KEY]],'22Dec24_TY '!$A$1:$M$786,7,FALSE)</f>
        <v>17</v>
      </c>
      <c r="AM389" s="29">
        <f>VLOOKUP(Table1[[#This Row],[SEG KEY LY]],'22Dec24_LY '!$A$1:$M$486,7,FALSE)</f>
        <v>4</v>
      </c>
      <c r="AN389" s="29">
        <f>VLOOKUP(Table1[[#This Row],[SEG KEY]],'15Dec24_TY'!$A$1:$M$786,7,FALSE)</f>
        <v>12</v>
      </c>
      <c r="AO389" s="29">
        <f>VLOOKUP(Table1[[#This Row],[SEG KEY LY]],'15Dec24_LY'!$A$1:$M$784,7,FALSE)</f>
        <v>4</v>
      </c>
      <c r="AP389" s="29">
        <f>VLOOKUP(Table1[[#This Row],[SEG KEY]],'08Dec24_TY'!$A$1:$M$786,7,FALSE)</f>
        <v>11</v>
      </c>
      <c r="AQ389" s="29">
        <f>VLOOKUP(Table1[[#This Row],[SEG KEY LY]],'08Dec24_LY'!$A$1:$M$784,7,FALSE)</f>
        <v>4</v>
      </c>
      <c r="AR389" s="29">
        <f>VLOOKUP(Table1[[#This Row],[SEG KEY]],'01Dec24_TY'!$A$1:$M$786,7,FALSE)</f>
        <v>10</v>
      </c>
      <c r="AS389" s="29">
        <f>VLOOKUP(Table1[[#This Row],[SEG KEY LY]],'01Dec24_LY'!$A$1:$M$784,7,FALSE)</f>
        <v>4</v>
      </c>
      <c r="AT389" s="29">
        <f>VLOOKUP(Table1[[#This Row],[SEG KEY]],'24Nov24_TY'!$A$1:$M$786,7,FALSE)</f>
        <v>4</v>
      </c>
      <c r="AU389" s="29">
        <f>VLOOKUP(Table1[[#This Row],[SEG KEY LY]],'24Nov24_LY'!$A$1:$M$784,7,FALSE)</f>
        <v>4</v>
      </c>
      <c r="AV389" s="29">
        <f>VLOOKUP(Table1[[#This Row],[SEG KEY]],'17Nov24_TY'!$A$1:$M$786,7,FALSE)</f>
        <v>4</v>
      </c>
      <c r="AW389" s="29">
        <f>VLOOKUP(Table1[[#This Row],[SEG KEY LY]],'17Nov24_LY'!$A$1:$M$784,7,FALSE)</f>
        <v>3</v>
      </c>
      <c r="AX389" s="29" t="e">
        <f>VLOOKUP(Table1[[#This Row],[SEG KEY]],'10Nov24_TY   '!$A$1:$K$786,7,FALSE)</f>
        <v>#N/A</v>
      </c>
      <c r="AY389" s="29" t="e">
        <f>VLOOKUP(Table1[[#This Row],[SEG KEY LY]],'10Nov24_LY   '!$A$1:$J$784,7,FALSE)</f>
        <v>#N/A</v>
      </c>
      <c r="AZ389" s="29">
        <f>IFERROR(VLOOKUP(Table1[[#This Row],[SEG KEY]],'03Nov24_TY   '!$A$1:$J$786,7,FALSE),0)</f>
        <v>0</v>
      </c>
      <c r="BA389" s="29">
        <f>IFERROR(VLOOKUP(Table1[[#This Row],[SEG KEY LY]],'03Nov24_LY    '!$A$1:$J$784,7,FALSE),0)</f>
        <v>0</v>
      </c>
    </row>
    <row r="390" spans="1:53" x14ac:dyDescent="0.25">
      <c r="A390" s="53" t="str">
        <f>Table1[[#This Row],[FROM_CITY]]&amp;Table1[[#This Row],[TO_CITY]]&amp;Table1[[#This Row],[Month]]</f>
        <v>LHECMBMay-2025</v>
      </c>
      <c r="B390" s="56" t="str">
        <f>Table1[[#This Row],[FROM_CITY]]&amp;Table1[[#This Row],[TO_CITY]]&amp;Table1[[#This Row],[MonthM_LY]]</f>
        <v>LHECMBMay-2024</v>
      </c>
      <c r="C390" s="44" t="s">
        <v>206</v>
      </c>
      <c r="D390" s="2">
        <v>2025</v>
      </c>
      <c r="E390" s="2" t="s">
        <v>205</v>
      </c>
      <c r="F390" t="s">
        <v>35</v>
      </c>
      <c r="G390" s="2" t="s">
        <v>10</v>
      </c>
      <c r="H390" t="s">
        <v>15</v>
      </c>
      <c r="I390">
        <v>62</v>
      </c>
      <c r="J390">
        <v>6554.6900000000005</v>
      </c>
      <c r="K390" s="29">
        <f>VLOOKUP(Table1[[#This Row],[SEG KEY]],'29Dec24_TY  '!$A$1:$M$786,11,FALSE)</f>
        <v>172670</v>
      </c>
      <c r="L390" s="29">
        <f>VLOOKUP(Table1[[#This Row],[SEG KEY LY]],'29Dec24_LY'!$A$1:$M$784,11,FALSE)</f>
        <v>520795</v>
      </c>
      <c r="M390" s="55">
        <f>VLOOKUP(Table1[[#This Row],[SEG KEY]],'29Dec24_TY  '!$A$1:$M$786,12,FALSE)</f>
        <v>3.7960792262697635E-2</v>
      </c>
      <c r="N390" s="55">
        <f>VLOOKUP(Table1[[#This Row],[SEG KEY LY]],'29Dec24_LY'!$A$1:$M$784,12,FALSE)</f>
        <v>4.1836365556504967E-2</v>
      </c>
      <c r="O390" s="29">
        <f>IFERROR(VLOOKUP(Table1[[#This Row],[SEG KEY LY]],'LY AVG FARE ACT'!$A$1:$G$5000,5,FALSE),0)</f>
        <v>2592</v>
      </c>
      <c r="P390" s="29">
        <f>IFERROR(VLOOKUP(Table1[[#This Row],[SEG KEY LY]],'LY AVG FARE ACT'!$A$1:$F$5000,6,FALSE),0)</f>
        <v>438104.23997322842</v>
      </c>
      <c r="Q390" s="29">
        <f>IFERROR(VLOOKUP(Table1[[#This Row],[SEG KEY LY]],'LY AVG FARE ACT'!$A$1:$G$5000,7,FALSE),0)</f>
        <v>169.02169752053567</v>
      </c>
      <c r="R390" s="47">
        <f>VLOOKUP(Table1[[#This Row],[SEG KEY]],'29Dec24_TY  '!$A$1:$M$786,13,FALSE)</f>
        <v>105.72080645161292</v>
      </c>
      <c r="S390" s="47">
        <f>VLOOKUP(Table1[[#This Row],[SEG KEY LY]],'29Dec24_LY'!$A$1:$M$784,13,FALSE)</f>
        <v>116.51427807486634</v>
      </c>
      <c r="T390" s="29">
        <f>VLOOKUP(Table1[[#This Row],[SEG KEY]],'22Dec24_TY '!$A$1:$M$786,13,FALSE)</f>
        <v>105.72080645161292</v>
      </c>
      <c r="U390" s="29">
        <f>VLOOKUP(Table1[[#This Row],[SEG KEY LY]],'22Dec24_LY '!$A$2:$M$784,13,FALSE)</f>
        <v>115.59039325842699</v>
      </c>
      <c r="V390" s="29">
        <f>VLOOKUP(Table1[[#This Row],[SEG KEY]],'15Dec24_TY'!$A$1:$M$786,13,FALSE)</f>
        <v>105.22147540983609</v>
      </c>
      <c r="W390" s="29">
        <f>VLOOKUP(Table1[[#This Row],[SEG KEY LY]],'15Dec24_LY'!$A$1:$M$784,13,FALSE)</f>
        <v>115.43388235294121</v>
      </c>
      <c r="X390" s="29">
        <f>VLOOKUP(Table1[[#This Row],[SEG KEY]],'08Dec24_TY'!$A$1:$M$786,13,FALSE)</f>
        <v>102.75625000000001</v>
      </c>
      <c r="Y390" s="29">
        <f>VLOOKUP(Table1[[#This Row],[SEG KEY LY]],'08Dec24_LY'!$A$1:$M$784,13,FALSE)</f>
        <v>113.74460606060606</v>
      </c>
      <c r="Z390" s="29">
        <f>VLOOKUP(Table1[[#This Row],[SEG KEY]],'01Dec24_TY'!$A$1:$M$786,13,FALSE)</f>
        <v>100.04686274509807</v>
      </c>
      <c r="AA390" s="29">
        <f>VLOOKUP(Table1[[#This Row],[SEG KEY LY]],'01Dec24_LY'!$A$1:$M$784,13,FALSE)</f>
        <v>112.00679738562093</v>
      </c>
      <c r="AB390" s="29">
        <f>VLOOKUP(Table1[[#This Row],[SEG KEY]],'24Nov24_TY'!$A$1:$M$786,13,FALSE)</f>
        <v>94.285957446808524</v>
      </c>
      <c r="AC390" s="29">
        <f>VLOOKUP(Table1[[#This Row],[SEG KEY LY]],'24Nov24_LY'!$A$1:$M$784,13,FALSE)</f>
        <v>112.56341085271316</v>
      </c>
      <c r="AD390" s="29">
        <f>VLOOKUP(Table1[[#This Row],[SEG KEY]],'17Nov24_TY'!$A$1:$M$786,13,FALSE)</f>
        <v>94.285957446808524</v>
      </c>
      <c r="AE390" s="29">
        <f>VLOOKUP(Table1[[#This Row],[SEG KEY LY]],'17Nov24_LY'!$A$1:$M$784,13,FALSE)</f>
        <v>112.03252252252251</v>
      </c>
      <c r="AF390" s="29" t="e">
        <f>VLOOKUP(Table1[[#This Row],[SEG KEY]],'10Nov24_TY   '!$A$1:$M$786,13,FALSE)</f>
        <v>#N/A</v>
      </c>
      <c r="AG390" s="29" t="e">
        <f>VLOOKUP(Table1[[#This Row],[SEG KEY LY]],'10Nov24_LY   '!$A$1:$M$784,13,FALSE)</f>
        <v>#N/A</v>
      </c>
      <c r="AH390" s="29">
        <f>IFERROR(VLOOKUP(Table1[[#This Row],[SEG KEY]],'03Nov24_TY   '!A452:M1237,13,FALSE),0)</f>
        <v>0</v>
      </c>
      <c r="AI390" s="29">
        <f>IFERROR(VLOOKUP(Table1[[#This Row],[SEG KEY LY]],'03Nov24_LY    '!$A$1:$M$784,13,FALSE),0)</f>
        <v>0</v>
      </c>
      <c r="AJ390" s="47">
        <f>VLOOKUP(Table1[[#This Row],[SEG KEY]],'29Dec24_TY  '!$A$1:$M$786,7,FALSE)</f>
        <v>62</v>
      </c>
      <c r="AK390" s="47">
        <f>VLOOKUP(Table1[[#This Row],[SEG KEY LY]],'29Dec24_LY'!$A$1:$M$784,7,FALSE)</f>
        <v>187</v>
      </c>
      <c r="AL390" s="29">
        <f>VLOOKUP(Table1[[#This Row],[SEG KEY]],'22Dec24_TY '!$A$1:$M$786,7,FALSE)</f>
        <v>62</v>
      </c>
      <c r="AM390" s="29">
        <f>VLOOKUP(Table1[[#This Row],[SEG KEY LY]],'22Dec24_LY '!$A$1:$M$486,7,FALSE)</f>
        <v>178</v>
      </c>
      <c r="AN390" s="29">
        <f>VLOOKUP(Table1[[#This Row],[SEG KEY]],'15Dec24_TY'!$A$1:$M$786,7,FALSE)</f>
        <v>61</v>
      </c>
      <c r="AO390" s="29">
        <f>VLOOKUP(Table1[[#This Row],[SEG KEY LY]],'15Dec24_LY'!$A$1:$M$784,7,FALSE)</f>
        <v>170</v>
      </c>
      <c r="AP390" s="29">
        <f>VLOOKUP(Table1[[#This Row],[SEG KEY]],'08Dec24_TY'!$A$1:$M$786,7,FALSE)</f>
        <v>56</v>
      </c>
      <c r="AQ390" s="29">
        <f>VLOOKUP(Table1[[#This Row],[SEG KEY LY]],'08Dec24_LY'!$A$1:$M$784,7,FALSE)</f>
        <v>165</v>
      </c>
      <c r="AR390" s="29">
        <f>VLOOKUP(Table1[[#This Row],[SEG KEY]],'01Dec24_TY'!$A$1:$M$786,7,FALSE)</f>
        <v>51</v>
      </c>
      <c r="AS390" s="29">
        <f>VLOOKUP(Table1[[#This Row],[SEG KEY LY]],'01Dec24_LY'!$A$1:$M$784,7,FALSE)</f>
        <v>153</v>
      </c>
      <c r="AT390" s="29">
        <f>VLOOKUP(Table1[[#This Row],[SEG KEY]],'24Nov24_TY'!$A$1:$M$786,7,FALSE)</f>
        <v>47</v>
      </c>
      <c r="AU390" s="29">
        <f>VLOOKUP(Table1[[#This Row],[SEG KEY LY]],'24Nov24_LY'!$A$1:$M$784,7,FALSE)</f>
        <v>129</v>
      </c>
      <c r="AV390" s="29">
        <f>VLOOKUP(Table1[[#This Row],[SEG KEY]],'17Nov24_TY'!$A$1:$M$786,7,FALSE)</f>
        <v>47</v>
      </c>
      <c r="AW390" s="29">
        <f>VLOOKUP(Table1[[#This Row],[SEG KEY LY]],'17Nov24_LY'!$A$1:$M$784,7,FALSE)</f>
        <v>111</v>
      </c>
      <c r="AX390" s="29" t="e">
        <f>VLOOKUP(Table1[[#This Row],[SEG KEY]],'10Nov24_TY   '!$A$1:$K$786,7,FALSE)</f>
        <v>#N/A</v>
      </c>
      <c r="AY390" s="29" t="e">
        <f>VLOOKUP(Table1[[#This Row],[SEG KEY LY]],'10Nov24_LY   '!$A$1:$J$784,7,FALSE)</f>
        <v>#N/A</v>
      </c>
      <c r="AZ390" s="29">
        <f>IFERROR(VLOOKUP(Table1[[#This Row],[SEG KEY]],'03Nov24_TY   '!$A$1:$J$786,7,FALSE),0)</f>
        <v>0</v>
      </c>
      <c r="BA390" s="29">
        <f>IFERROR(VLOOKUP(Table1[[#This Row],[SEG KEY LY]],'03Nov24_LY    '!$A$1:$J$784,7,FALSE),0)</f>
        <v>0</v>
      </c>
    </row>
    <row r="391" spans="1:53" x14ac:dyDescent="0.25">
      <c r="A391" s="53" t="str">
        <f>Table1[[#This Row],[FROM_CITY]]&amp;Table1[[#This Row],[TO_CITY]]&amp;Table1[[#This Row],[Month]]</f>
        <v>LHRCMBMay-2025</v>
      </c>
      <c r="B391" s="56" t="str">
        <f>Table1[[#This Row],[FROM_CITY]]&amp;Table1[[#This Row],[TO_CITY]]&amp;Table1[[#This Row],[MonthM_LY]]</f>
        <v>LHRCMBMay-2024</v>
      </c>
      <c r="C391" s="44" t="s">
        <v>206</v>
      </c>
      <c r="D391" s="2">
        <v>2025</v>
      </c>
      <c r="E391" s="2" t="s">
        <v>205</v>
      </c>
      <c r="F391" t="s">
        <v>36</v>
      </c>
      <c r="G391" s="2" t="s">
        <v>10</v>
      </c>
      <c r="H391" t="s">
        <v>19</v>
      </c>
      <c r="I391">
        <v>245</v>
      </c>
      <c r="J391">
        <v>113730.41000000002</v>
      </c>
      <c r="K391" s="29">
        <f>VLOOKUP(Table1[[#This Row],[SEG KEY]],'29Dec24_TY  '!$A$1:$M$786,11,FALSE)</f>
        <v>2136155</v>
      </c>
      <c r="L391" s="29">
        <f>VLOOKUP(Table1[[#This Row],[SEG KEY LY]],'29Dec24_LY'!$A$1:$M$784,11,FALSE)</f>
        <v>3382972</v>
      </c>
      <c r="M391" s="55">
        <f>VLOOKUP(Table1[[#This Row],[SEG KEY]],'29Dec24_TY  '!$A$1:$M$786,12,FALSE)</f>
        <v>5.3240710528964431E-2</v>
      </c>
      <c r="N391" s="55">
        <f>VLOOKUP(Table1[[#This Row],[SEG KEY LY]],'29Dec24_LY'!$A$1:$M$784,12,FALSE)</f>
        <v>5.3097424394881174E-2</v>
      </c>
      <c r="O391" s="29">
        <f>IFERROR(VLOOKUP(Table1[[#This Row],[SEG KEY LY]],'LY AVG FARE ACT'!$A$1:$G$5000,5,FALSE),0)</f>
        <v>6359</v>
      </c>
      <c r="P391" s="29">
        <f>IFERROR(VLOOKUP(Table1[[#This Row],[SEG KEY LY]],'LY AVG FARE ACT'!$A$1:$F$5000,6,FALSE),0)</f>
        <v>2904792.289249388</v>
      </c>
      <c r="Q391" s="29">
        <f>IFERROR(VLOOKUP(Table1[[#This Row],[SEG KEY LY]],'LY AVG FARE ACT'!$A$1:$G$5000,7,FALSE),0)</f>
        <v>456.80017129255987</v>
      </c>
      <c r="R391" s="47">
        <f>VLOOKUP(Table1[[#This Row],[SEG KEY]],'29Dec24_TY  '!$A$1:$M$786,13,FALSE)</f>
        <v>464.20575510204088</v>
      </c>
      <c r="S391" s="47">
        <f>VLOOKUP(Table1[[#This Row],[SEG KEY LY]],'29Dec24_LY'!$A$1:$M$784,13,FALSE)</f>
        <v>462.95644329896896</v>
      </c>
      <c r="T391" s="29">
        <f>VLOOKUP(Table1[[#This Row],[SEG KEY]],'22Dec24_TY '!$A$1:$M$786,13,FALSE)</f>
        <v>464.40709543568465</v>
      </c>
      <c r="U391" s="29">
        <f>VLOOKUP(Table1[[#This Row],[SEG KEY LY]],'22Dec24_LY '!$A$2:$M$784,13,FALSE)</f>
        <v>459.15254143646399</v>
      </c>
      <c r="V391" s="29">
        <f>VLOOKUP(Table1[[#This Row],[SEG KEY]],'15Dec24_TY'!$A$1:$M$786,13,FALSE)</f>
        <v>466.09517391304342</v>
      </c>
      <c r="W391" s="29">
        <f>VLOOKUP(Table1[[#This Row],[SEG KEY LY]],'15Dec24_LY'!$A$1:$M$784,13,FALSE)</f>
        <v>457.35245664739898</v>
      </c>
      <c r="X391" s="29">
        <f>VLOOKUP(Table1[[#This Row],[SEG KEY]],'08Dec24_TY'!$A$1:$M$786,13,FALSE)</f>
        <v>471.06181818181818</v>
      </c>
      <c r="Y391" s="29">
        <f>VLOOKUP(Table1[[#This Row],[SEG KEY LY]],'08Dec24_LY'!$A$1:$M$784,13,FALSE)</f>
        <v>443.49284829721364</v>
      </c>
      <c r="Z391" s="29">
        <f>VLOOKUP(Table1[[#This Row],[SEG KEY]],'01Dec24_TY'!$A$1:$M$786,13,FALSE)</f>
        <v>455.33485714285712</v>
      </c>
      <c r="AA391" s="29">
        <f>VLOOKUP(Table1[[#This Row],[SEG KEY LY]],'01Dec24_LY'!$A$1:$M$784,13,FALSE)</f>
        <v>444.68221854304636</v>
      </c>
      <c r="AB391" s="29">
        <f>VLOOKUP(Table1[[#This Row],[SEG KEY]],'24Nov24_TY'!$A$1:$M$786,13,FALSE)</f>
        <v>450.15986206896559</v>
      </c>
      <c r="AC391" s="29">
        <f>VLOOKUP(Table1[[#This Row],[SEG KEY LY]],'24Nov24_LY'!$A$1:$M$784,13,FALSE)</f>
        <v>434.89883720930249</v>
      </c>
      <c r="AD391" s="29">
        <f>VLOOKUP(Table1[[#This Row],[SEG KEY]],'17Nov24_TY'!$A$1:$M$786,13,FALSE)</f>
        <v>451.70182481751829</v>
      </c>
      <c r="AE391" s="29">
        <f>VLOOKUP(Table1[[#This Row],[SEG KEY LY]],'17Nov24_LY'!$A$1:$M$784,13,FALSE)</f>
        <v>420.78428571428577</v>
      </c>
      <c r="AF391" s="29" t="e">
        <f>VLOOKUP(Table1[[#This Row],[SEG KEY]],'10Nov24_TY   '!$A$1:$M$786,13,FALSE)</f>
        <v>#N/A</v>
      </c>
      <c r="AG391" s="29" t="e">
        <f>VLOOKUP(Table1[[#This Row],[SEG KEY LY]],'10Nov24_LY   '!$A$1:$M$784,13,FALSE)</f>
        <v>#N/A</v>
      </c>
      <c r="AH391" s="29">
        <f>IFERROR(VLOOKUP(Table1[[#This Row],[SEG KEY]],'03Nov24_TY   '!A453:M1238,13,FALSE),0)</f>
        <v>0</v>
      </c>
      <c r="AI391" s="29">
        <f>IFERROR(VLOOKUP(Table1[[#This Row],[SEG KEY LY]],'03Nov24_LY    '!$A$1:$M$784,13,FALSE),0)</f>
        <v>0</v>
      </c>
      <c r="AJ391" s="47">
        <f>VLOOKUP(Table1[[#This Row],[SEG KEY]],'29Dec24_TY  '!$A$1:$M$786,7,FALSE)</f>
        <v>245</v>
      </c>
      <c r="AK391" s="47">
        <f>VLOOKUP(Table1[[#This Row],[SEG KEY LY]],'29Dec24_LY'!$A$1:$M$784,7,FALSE)</f>
        <v>388</v>
      </c>
      <c r="AL391" s="29">
        <f>VLOOKUP(Table1[[#This Row],[SEG KEY]],'22Dec24_TY '!$A$1:$M$786,7,FALSE)</f>
        <v>241</v>
      </c>
      <c r="AM391" s="29">
        <f>VLOOKUP(Table1[[#This Row],[SEG KEY LY]],'22Dec24_LY '!$A$1:$M$486,7,FALSE)</f>
        <v>362</v>
      </c>
      <c r="AN391" s="29">
        <f>VLOOKUP(Table1[[#This Row],[SEG KEY]],'15Dec24_TY'!$A$1:$M$786,7,FALSE)</f>
        <v>230</v>
      </c>
      <c r="AO391" s="29">
        <f>VLOOKUP(Table1[[#This Row],[SEG KEY LY]],'15Dec24_LY'!$A$1:$M$784,7,FALSE)</f>
        <v>346</v>
      </c>
      <c r="AP391" s="29">
        <f>VLOOKUP(Table1[[#This Row],[SEG KEY]],'08Dec24_TY'!$A$1:$M$786,7,FALSE)</f>
        <v>209</v>
      </c>
      <c r="AQ391" s="29">
        <f>VLOOKUP(Table1[[#This Row],[SEG KEY LY]],'08Dec24_LY'!$A$1:$M$784,7,FALSE)</f>
        <v>323</v>
      </c>
      <c r="AR391" s="29">
        <f>VLOOKUP(Table1[[#This Row],[SEG KEY]],'01Dec24_TY'!$A$1:$M$786,7,FALSE)</f>
        <v>175</v>
      </c>
      <c r="AS391" s="29">
        <f>VLOOKUP(Table1[[#This Row],[SEG KEY LY]],'01Dec24_LY'!$A$1:$M$784,7,FALSE)</f>
        <v>302</v>
      </c>
      <c r="AT391" s="29">
        <f>VLOOKUP(Table1[[#This Row],[SEG KEY]],'24Nov24_TY'!$A$1:$M$786,7,FALSE)</f>
        <v>145</v>
      </c>
      <c r="AU391" s="29">
        <f>VLOOKUP(Table1[[#This Row],[SEG KEY LY]],'24Nov24_LY'!$A$1:$M$784,7,FALSE)</f>
        <v>258</v>
      </c>
      <c r="AV391" s="29">
        <f>VLOOKUP(Table1[[#This Row],[SEG KEY]],'17Nov24_TY'!$A$1:$M$786,7,FALSE)</f>
        <v>137</v>
      </c>
      <c r="AW391" s="29">
        <f>VLOOKUP(Table1[[#This Row],[SEG KEY LY]],'17Nov24_LY'!$A$1:$M$784,7,FALSE)</f>
        <v>210</v>
      </c>
      <c r="AX391" s="29" t="e">
        <f>VLOOKUP(Table1[[#This Row],[SEG KEY]],'10Nov24_TY   '!$A$1:$K$786,7,FALSE)</f>
        <v>#N/A</v>
      </c>
      <c r="AY391" s="29" t="e">
        <f>VLOOKUP(Table1[[#This Row],[SEG KEY LY]],'10Nov24_LY   '!$A$1:$J$784,7,FALSE)</f>
        <v>#N/A</v>
      </c>
      <c r="AZ391" s="29">
        <f>IFERROR(VLOOKUP(Table1[[#This Row],[SEG KEY]],'03Nov24_TY   '!$A$1:$J$786,7,FALSE),0)</f>
        <v>0</v>
      </c>
      <c r="BA391" s="29">
        <f>IFERROR(VLOOKUP(Table1[[#This Row],[SEG KEY LY]],'03Nov24_LY    '!$A$1:$J$784,7,FALSE),0)</f>
        <v>0</v>
      </c>
    </row>
    <row r="392" spans="1:53" x14ac:dyDescent="0.25">
      <c r="A392" s="53" t="str">
        <f>Table1[[#This Row],[FROM_CITY]]&amp;Table1[[#This Row],[TO_CITY]]&amp;Table1[[#This Row],[Month]]</f>
        <v>MAACMBMay-2025</v>
      </c>
      <c r="B392" s="56" t="str">
        <f>Table1[[#This Row],[FROM_CITY]]&amp;Table1[[#This Row],[TO_CITY]]&amp;Table1[[#This Row],[MonthM_LY]]</f>
        <v>MAACMBMay-2024</v>
      </c>
      <c r="C392" s="44" t="s">
        <v>206</v>
      </c>
      <c r="D392" s="2">
        <v>2025</v>
      </c>
      <c r="E392" s="2" t="s">
        <v>205</v>
      </c>
      <c r="F392" t="s">
        <v>37</v>
      </c>
      <c r="G392" s="2" t="s">
        <v>10</v>
      </c>
      <c r="H392" t="s">
        <v>15</v>
      </c>
      <c r="I392">
        <v>85</v>
      </c>
      <c r="J392">
        <v>3694.5899999999992</v>
      </c>
      <c r="K392" s="29">
        <f>VLOOKUP(Table1[[#This Row],[SEG KEY]],'29Dec24_TY  '!$A$1:$M$786,11,FALSE)</f>
        <v>58310</v>
      </c>
      <c r="L392" s="29">
        <f>VLOOKUP(Table1[[#This Row],[SEG KEY LY]],'29Dec24_LY'!$A$1:$M$784,11,FALSE)</f>
        <v>75460</v>
      </c>
      <c r="M392" s="55">
        <f>VLOOKUP(Table1[[#This Row],[SEG KEY]],'29Dec24_TY  '!$A$1:$M$786,12,FALSE)</f>
        <v>6.3361173040644814E-2</v>
      </c>
      <c r="N392" s="55">
        <f>VLOOKUP(Table1[[#This Row],[SEG KEY LY]],'29Dec24_LY'!$A$1:$M$784,12,FALSE)</f>
        <v>7.5841902994964225E-2</v>
      </c>
      <c r="O392" s="29">
        <f>IFERROR(VLOOKUP(Table1[[#This Row],[SEG KEY LY]],'LY AVG FARE ACT'!$A$1:$G$5000,5,FALSE),0)</f>
        <v>12702</v>
      </c>
      <c r="P392" s="29">
        <f>IFERROR(VLOOKUP(Table1[[#This Row],[SEG KEY LY]],'LY AVG FARE ACT'!$A$1:$F$5000,6,FALSE),0)</f>
        <v>739902.37747120007</v>
      </c>
      <c r="Q392" s="29">
        <f>IFERROR(VLOOKUP(Table1[[#This Row],[SEG KEY LY]],'LY AVG FARE ACT'!$A$1:$G$5000,7,FALSE),0)</f>
        <v>58.250856358935607</v>
      </c>
      <c r="R392" s="47">
        <f>VLOOKUP(Table1[[#This Row],[SEG KEY]],'29Dec24_TY  '!$A$1:$M$786,13,FALSE)</f>
        <v>43.465764705882343</v>
      </c>
      <c r="S392" s="47">
        <f>VLOOKUP(Table1[[#This Row],[SEG KEY LY]],'29Dec24_LY'!$A$1:$M$784,13,FALSE)</f>
        <v>52.027545454545461</v>
      </c>
      <c r="T392" s="29">
        <f>VLOOKUP(Table1[[#This Row],[SEG KEY]],'22Dec24_TY '!$A$1:$M$786,13,FALSE)</f>
        <v>43.725774647887313</v>
      </c>
      <c r="U392" s="29">
        <f>VLOOKUP(Table1[[#This Row],[SEG KEY LY]],'22Dec24_LY '!$A$2:$M$784,13,FALSE)</f>
        <v>49.644938271604921</v>
      </c>
      <c r="V392" s="29">
        <f>VLOOKUP(Table1[[#This Row],[SEG KEY]],'15Dec24_TY'!$A$1:$M$786,13,FALSE)</f>
        <v>46.470833333333317</v>
      </c>
      <c r="W392" s="29">
        <f>VLOOKUP(Table1[[#This Row],[SEG KEY LY]],'15Dec24_LY'!$A$1:$M$784,13,FALSE)</f>
        <v>47.518281249999994</v>
      </c>
      <c r="X392" s="29">
        <f>VLOOKUP(Table1[[#This Row],[SEG KEY]],'08Dec24_TY'!$A$1:$M$786,13,FALSE)</f>
        <v>47.792037037037026</v>
      </c>
      <c r="Y392" s="29">
        <f>VLOOKUP(Table1[[#This Row],[SEG KEY LY]],'08Dec24_LY'!$A$1:$M$784,13,FALSE)</f>
        <v>45.351379310344825</v>
      </c>
      <c r="Z392" s="29">
        <f>VLOOKUP(Table1[[#This Row],[SEG KEY]],'01Dec24_TY'!$A$1:$M$786,13,FALSE)</f>
        <v>48.566279069767432</v>
      </c>
      <c r="AA392" s="29">
        <f>VLOOKUP(Table1[[#This Row],[SEG KEY LY]],'01Dec24_LY'!$A$1:$M$784,13,FALSE)</f>
        <v>45.071372549019614</v>
      </c>
      <c r="AB392" s="29">
        <f>VLOOKUP(Table1[[#This Row],[SEG KEY]],'24Nov24_TY'!$A$1:$M$786,13,FALSE)</f>
        <v>51.28875</v>
      </c>
      <c r="AC392" s="29">
        <f>VLOOKUP(Table1[[#This Row],[SEG KEY LY]],'24Nov24_LY'!$A$1:$M$784,13,FALSE)</f>
        <v>47.438837209302321</v>
      </c>
      <c r="AD392" s="29">
        <f>VLOOKUP(Table1[[#This Row],[SEG KEY]],'17Nov24_TY'!$A$1:$M$786,13,FALSE)</f>
        <v>51.650333333333336</v>
      </c>
      <c r="AE392" s="29">
        <f>VLOOKUP(Table1[[#This Row],[SEG KEY LY]],'17Nov24_LY'!$A$1:$M$784,13,FALSE)</f>
        <v>47.153749999999995</v>
      </c>
      <c r="AF392" s="29" t="e">
        <f>VLOOKUP(Table1[[#This Row],[SEG KEY]],'10Nov24_TY   '!$A$1:$M$786,13,FALSE)</f>
        <v>#N/A</v>
      </c>
      <c r="AG392" s="29" t="e">
        <f>VLOOKUP(Table1[[#This Row],[SEG KEY LY]],'10Nov24_LY   '!$A$1:$M$784,13,FALSE)</f>
        <v>#N/A</v>
      </c>
      <c r="AH392" s="29">
        <f>IFERROR(VLOOKUP(Table1[[#This Row],[SEG KEY]],'03Nov24_TY   '!A454:M1239,13,FALSE),0)</f>
        <v>0</v>
      </c>
      <c r="AI392" s="29">
        <f>IFERROR(VLOOKUP(Table1[[#This Row],[SEG KEY LY]],'03Nov24_LY    '!$A$1:$M$784,13,FALSE),0)</f>
        <v>0</v>
      </c>
      <c r="AJ392" s="47">
        <f>VLOOKUP(Table1[[#This Row],[SEG KEY]],'29Dec24_TY  '!$A$1:$M$786,7,FALSE)</f>
        <v>85</v>
      </c>
      <c r="AK392" s="47">
        <f>VLOOKUP(Table1[[#This Row],[SEG KEY LY]],'29Dec24_LY'!$A$1:$M$784,7,FALSE)</f>
        <v>110</v>
      </c>
      <c r="AL392" s="29">
        <f>VLOOKUP(Table1[[#This Row],[SEG KEY]],'22Dec24_TY '!$A$1:$M$786,7,FALSE)</f>
        <v>71</v>
      </c>
      <c r="AM392" s="29">
        <f>VLOOKUP(Table1[[#This Row],[SEG KEY LY]],'22Dec24_LY '!$A$1:$M$486,7,FALSE)</f>
        <v>81</v>
      </c>
      <c r="AN392" s="29">
        <f>VLOOKUP(Table1[[#This Row],[SEG KEY]],'15Dec24_TY'!$A$1:$M$786,7,FALSE)</f>
        <v>60</v>
      </c>
      <c r="AO392" s="29">
        <f>VLOOKUP(Table1[[#This Row],[SEG KEY LY]],'15Dec24_LY'!$A$1:$M$784,7,FALSE)</f>
        <v>64</v>
      </c>
      <c r="AP392" s="29">
        <f>VLOOKUP(Table1[[#This Row],[SEG KEY]],'08Dec24_TY'!$A$1:$M$786,7,FALSE)</f>
        <v>54</v>
      </c>
      <c r="AQ392" s="29">
        <f>VLOOKUP(Table1[[#This Row],[SEG KEY LY]],'08Dec24_LY'!$A$1:$M$784,7,FALSE)</f>
        <v>58</v>
      </c>
      <c r="AR392" s="29">
        <f>VLOOKUP(Table1[[#This Row],[SEG KEY]],'01Dec24_TY'!$A$1:$M$786,7,FALSE)</f>
        <v>43</v>
      </c>
      <c r="AS392" s="29">
        <f>VLOOKUP(Table1[[#This Row],[SEG KEY LY]],'01Dec24_LY'!$A$1:$M$784,7,FALSE)</f>
        <v>51</v>
      </c>
      <c r="AT392" s="29">
        <f>VLOOKUP(Table1[[#This Row],[SEG KEY]],'24Nov24_TY'!$A$1:$M$786,7,FALSE)</f>
        <v>32</v>
      </c>
      <c r="AU392" s="29">
        <f>VLOOKUP(Table1[[#This Row],[SEG KEY LY]],'24Nov24_LY'!$A$1:$M$784,7,FALSE)</f>
        <v>43</v>
      </c>
      <c r="AV392" s="29">
        <f>VLOOKUP(Table1[[#This Row],[SEG KEY]],'17Nov24_TY'!$A$1:$M$786,7,FALSE)</f>
        <v>30</v>
      </c>
      <c r="AW392" s="29">
        <f>VLOOKUP(Table1[[#This Row],[SEG KEY LY]],'17Nov24_LY'!$A$1:$M$784,7,FALSE)</f>
        <v>40</v>
      </c>
      <c r="AX392" s="29" t="e">
        <f>VLOOKUP(Table1[[#This Row],[SEG KEY]],'10Nov24_TY   '!$A$1:$K$786,7,FALSE)</f>
        <v>#N/A</v>
      </c>
      <c r="AY392" s="29" t="e">
        <f>VLOOKUP(Table1[[#This Row],[SEG KEY LY]],'10Nov24_LY   '!$A$1:$J$784,7,FALSE)</f>
        <v>#N/A</v>
      </c>
      <c r="AZ392" s="29">
        <f>IFERROR(VLOOKUP(Table1[[#This Row],[SEG KEY]],'03Nov24_TY   '!$A$1:$J$786,7,FALSE),0)</f>
        <v>0</v>
      </c>
      <c r="BA392" s="29">
        <f>IFERROR(VLOOKUP(Table1[[#This Row],[SEG KEY LY]],'03Nov24_LY    '!$A$1:$J$784,7,FALSE),0)</f>
        <v>0</v>
      </c>
    </row>
    <row r="393" spans="1:53" x14ac:dyDescent="0.25">
      <c r="A393" s="53" t="str">
        <f>Table1[[#This Row],[FROM_CITY]]&amp;Table1[[#This Row],[TO_CITY]]&amp;Table1[[#This Row],[Month]]</f>
        <v>MELCMBMay-2025</v>
      </c>
      <c r="B393" s="56" t="str">
        <f>Table1[[#This Row],[FROM_CITY]]&amp;Table1[[#This Row],[TO_CITY]]&amp;Table1[[#This Row],[MonthM_LY]]</f>
        <v>MELCMBMay-2024</v>
      </c>
      <c r="C393" s="44" t="s">
        <v>206</v>
      </c>
      <c r="D393" s="2">
        <v>2025</v>
      </c>
      <c r="E393" s="2" t="s">
        <v>205</v>
      </c>
      <c r="F393" t="s">
        <v>38</v>
      </c>
      <c r="G393" s="2" t="s">
        <v>10</v>
      </c>
      <c r="H393" t="s">
        <v>13</v>
      </c>
      <c r="I393">
        <v>550</v>
      </c>
      <c r="J393">
        <v>244147.42999999996</v>
      </c>
      <c r="K393" s="29">
        <f>VLOOKUP(Table1[[#This Row],[SEG KEY]],'29Dec24_TY  '!$A$1:$M$786,11,FALSE)</f>
        <v>4624950</v>
      </c>
      <c r="L393" s="29">
        <f>VLOOKUP(Table1[[#This Row],[SEG KEY LY]],'29Dec24_LY'!$A$1:$M$784,11,FALSE)</f>
        <v>9140583</v>
      </c>
      <c r="M393" s="55">
        <f>VLOOKUP(Table1[[#This Row],[SEG KEY]],'29Dec24_TY  '!$A$1:$M$786,12,FALSE)</f>
        <v>5.2789204207613044E-2</v>
      </c>
      <c r="N393" s="55">
        <f>VLOOKUP(Table1[[#This Row],[SEG KEY LY]],'29Dec24_LY'!$A$1:$M$784,12,FALSE)</f>
        <v>4.2467597526328442E-2</v>
      </c>
      <c r="O393" s="29">
        <f>IFERROR(VLOOKUP(Table1[[#This Row],[SEG KEY LY]],'LY AVG FARE ACT'!$A$1:$G$5000,5,FALSE),0)</f>
        <v>7019</v>
      </c>
      <c r="P393" s="29">
        <f>IFERROR(VLOOKUP(Table1[[#This Row],[SEG KEY LY]],'LY AVG FARE ACT'!$A$1:$F$5000,6,FALSE),0)</f>
        <v>2747470.612988878</v>
      </c>
      <c r="Q393" s="29">
        <f>IFERROR(VLOOKUP(Table1[[#This Row],[SEG KEY LY]],'LY AVG FARE ACT'!$A$1:$G$5000,7,FALSE),0)</f>
        <v>391.43333993287905</v>
      </c>
      <c r="R393" s="47">
        <f>VLOOKUP(Table1[[#This Row],[SEG KEY]],'29Dec24_TY  '!$A$1:$M$786,13,FALSE)</f>
        <v>443.90441818181813</v>
      </c>
      <c r="S393" s="47">
        <f>VLOOKUP(Table1[[#This Row],[SEG KEY LY]],'29Dec24_LY'!$A$1:$M$784,13,FALSE)</f>
        <v>357.11002759889584</v>
      </c>
      <c r="T393" s="29">
        <f>VLOOKUP(Table1[[#This Row],[SEG KEY]],'22Dec24_TY '!$A$1:$M$786,13,FALSE)</f>
        <v>448.29589941972921</v>
      </c>
      <c r="U393" s="29">
        <f>VLOOKUP(Table1[[#This Row],[SEG KEY LY]],'22Dec24_LY '!$A$2:$M$784,13,FALSE)</f>
        <v>355.81249003984055</v>
      </c>
      <c r="V393" s="29">
        <f>VLOOKUP(Table1[[#This Row],[SEG KEY]],'15Dec24_TY'!$A$1:$M$786,13,FALSE)</f>
        <v>450.00115226337448</v>
      </c>
      <c r="W393" s="29">
        <f>VLOOKUP(Table1[[#This Row],[SEG KEY LY]],'15Dec24_LY'!$A$1:$M$784,13,FALSE)</f>
        <v>349.60329842931941</v>
      </c>
      <c r="X393" s="29">
        <f>VLOOKUP(Table1[[#This Row],[SEG KEY]],'08Dec24_TY'!$A$1:$M$786,13,FALSE)</f>
        <v>453.56441647597251</v>
      </c>
      <c r="Y393" s="29">
        <f>VLOOKUP(Table1[[#This Row],[SEG KEY LY]],'08Dec24_LY'!$A$1:$M$784,13,FALSE)</f>
        <v>349.05332229580574</v>
      </c>
      <c r="Z393" s="29">
        <f>VLOOKUP(Table1[[#This Row],[SEG KEY]],'01Dec24_TY'!$A$1:$M$786,13,FALSE)</f>
        <v>454.81608374384234</v>
      </c>
      <c r="AA393" s="29">
        <f>VLOOKUP(Table1[[#This Row],[SEG KEY LY]],'01Dec24_LY'!$A$1:$M$784,13,FALSE)</f>
        <v>346.55489631336405</v>
      </c>
      <c r="AB393" s="29">
        <f>VLOOKUP(Table1[[#This Row],[SEG KEY]],'24Nov24_TY'!$A$1:$M$786,13,FALSE)</f>
        <v>442.54154450261774</v>
      </c>
      <c r="AC393" s="29">
        <f>VLOOKUP(Table1[[#This Row],[SEG KEY LY]],'24Nov24_LY'!$A$1:$M$784,13,FALSE)</f>
        <v>348.10661558109837</v>
      </c>
      <c r="AD393" s="29">
        <f>VLOOKUP(Table1[[#This Row],[SEG KEY]],'17Nov24_TY'!$A$1:$M$786,13,FALSE)</f>
        <v>442.68596774193549</v>
      </c>
      <c r="AE393" s="29">
        <f>VLOOKUP(Table1[[#This Row],[SEG KEY LY]],'17Nov24_LY'!$A$1:$M$784,13,FALSE)</f>
        <v>342.78324965132509</v>
      </c>
      <c r="AF393" s="29" t="e">
        <f>VLOOKUP(Table1[[#This Row],[SEG KEY]],'10Nov24_TY   '!$A$1:$M$786,13,FALSE)</f>
        <v>#N/A</v>
      </c>
      <c r="AG393" s="29" t="e">
        <f>VLOOKUP(Table1[[#This Row],[SEG KEY LY]],'10Nov24_LY   '!$A$1:$M$784,13,FALSE)</f>
        <v>#N/A</v>
      </c>
      <c r="AH393" s="29">
        <f>IFERROR(VLOOKUP(Table1[[#This Row],[SEG KEY]],'03Nov24_TY   '!A455:M1240,13,FALSE),0)</f>
        <v>0</v>
      </c>
      <c r="AI393" s="29">
        <f>IFERROR(VLOOKUP(Table1[[#This Row],[SEG KEY LY]],'03Nov24_LY    '!$A$1:$M$784,13,FALSE),0)</f>
        <v>0</v>
      </c>
      <c r="AJ393" s="47">
        <f>VLOOKUP(Table1[[#This Row],[SEG KEY]],'29Dec24_TY  '!$A$1:$M$786,7,FALSE)</f>
        <v>550</v>
      </c>
      <c r="AK393" s="47">
        <f>VLOOKUP(Table1[[#This Row],[SEG KEY LY]],'29Dec24_LY'!$A$1:$M$784,7,FALSE)</f>
        <v>1087</v>
      </c>
      <c r="AL393" s="29">
        <f>VLOOKUP(Table1[[#This Row],[SEG KEY]],'22Dec24_TY '!$A$1:$M$786,7,FALSE)</f>
        <v>517</v>
      </c>
      <c r="AM393" s="29">
        <f>VLOOKUP(Table1[[#This Row],[SEG KEY LY]],'22Dec24_LY '!$A$1:$M$486,7,FALSE)</f>
        <v>1004</v>
      </c>
      <c r="AN393" s="29">
        <f>VLOOKUP(Table1[[#This Row],[SEG KEY]],'15Dec24_TY'!$A$1:$M$786,7,FALSE)</f>
        <v>486</v>
      </c>
      <c r="AO393" s="29">
        <f>VLOOKUP(Table1[[#This Row],[SEG KEY LY]],'15Dec24_LY'!$A$1:$M$784,7,FALSE)</f>
        <v>955</v>
      </c>
      <c r="AP393" s="29">
        <f>VLOOKUP(Table1[[#This Row],[SEG KEY]],'08Dec24_TY'!$A$1:$M$786,7,FALSE)</f>
        <v>437</v>
      </c>
      <c r="AQ393" s="29">
        <f>VLOOKUP(Table1[[#This Row],[SEG KEY LY]],'08Dec24_LY'!$A$1:$M$784,7,FALSE)</f>
        <v>906</v>
      </c>
      <c r="AR393" s="29">
        <f>VLOOKUP(Table1[[#This Row],[SEG KEY]],'01Dec24_TY'!$A$1:$M$786,7,FALSE)</f>
        <v>406</v>
      </c>
      <c r="AS393" s="29">
        <f>VLOOKUP(Table1[[#This Row],[SEG KEY LY]],'01Dec24_LY'!$A$1:$M$784,7,FALSE)</f>
        <v>868</v>
      </c>
      <c r="AT393" s="29">
        <f>VLOOKUP(Table1[[#This Row],[SEG KEY]],'24Nov24_TY'!$A$1:$M$786,7,FALSE)</f>
        <v>382</v>
      </c>
      <c r="AU393" s="29">
        <f>VLOOKUP(Table1[[#This Row],[SEG KEY LY]],'24Nov24_LY'!$A$1:$M$784,7,FALSE)</f>
        <v>783</v>
      </c>
      <c r="AV393" s="29">
        <f>VLOOKUP(Table1[[#This Row],[SEG KEY]],'17Nov24_TY'!$A$1:$M$786,7,FALSE)</f>
        <v>372</v>
      </c>
      <c r="AW393" s="29">
        <f>VLOOKUP(Table1[[#This Row],[SEG KEY LY]],'17Nov24_LY'!$A$1:$M$784,7,FALSE)</f>
        <v>717</v>
      </c>
      <c r="AX393" s="29" t="e">
        <f>VLOOKUP(Table1[[#This Row],[SEG KEY]],'10Nov24_TY   '!$A$1:$K$786,7,FALSE)</f>
        <v>#N/A</v>
      </c>
      <c r="AY393" s="29" t="e">
        <f>VLOOKUP(Table1[[#This Row],[SEG KEY LY]],'10Nov24_LY   '!$A$1:$J$784,7,FALSE)</f>
        <v>#N/A</v>
      </c>
      <c r="AZ393" s="29">
        <f>IFERROR(VLOOKUP(Table1[[#This Row],[SEG KEY]],'03Nov24_TY   '!$A$1:$J$786,7,FALSE),0)</f>
        <v>0</v>
      </c>
      <c r="BA393" s="29">
        <f>IFERROR(VLOOKUP(Table1[[#This Row],[SEG KEY LY]],'03Nov24_LY    '!$A$1:$J$784,7,FALSE),0)</f>
        <v>0</v>
      </c>
    </row>
    <row r="394" spans="1:53" x14ac:dyDescent="0.25">
      <c r="A394" s="53" t="str">
        <f>Table1[[#This Row],[FROM_CITY]]&amp;Table1[[#This Row],[TO_CITY]]&amp;Table1[[#This Row],[Month]]</f>
        <v>MLECMBMay-2025</v>
      </c>
      <c r="B394" s="56" t="str">
        <f>Table1[[#This Row],[FROM_CITY]]&amp;Table1[[#This Row],[TO_CITY]]&amp;Table1[[#This Row],[MonthM_LY]]</f>
        <v>MLECMBMay-2024</v>
      </c>
      <c r="C394" s="44" t="s">
        <v>206</v>
      </c>
      <c r="D394" s="2">
        <v>2025</v>
      </c>
      <c r="E394" s="2" t="s">
        <v>205</v>
      </c>
      <c r="F394" t="s">
        <v>39</v>
      </c>
      <c r="G394" s="2" t="s">
        <v>10</v>
      </c>
      <c r="H394" t="s">
        <v>15</v>
      </c>
      <c r="I394">
        <v>358</v>
      </c>
      <c r="J394">
        <v>30235.18</v>
      </c>
      <c r="K394" s="29">
        <f>VLOOKUP(Table1[[#This Row],[SEG KEY]],'29Dec24_TY  '!$A$1:$M$786,11,FALSE)</f>
        <v>274944</v>
      </c>
      <c r="L394" s="29">
        <f>VLOOKUP(Table1[[#This Row],[SEG KEY LY]],'29Dec24_LY'!$A$1:$M$784,11,FALSE)</f>
        <v>436224</v>
      </c>
      <c r="M394" s="55">
        <f>VLOOKUP(Table1[[#This Row],[SEG KEY]],'29Dec24_TY  '!$A$1:$M$786,12,FALSE)</f>
        <v>0.10996850267690875</v>
      </c>
      <c r="N394" s="55">
        <f>VLOOKUP(Table1[[#This Row],[SEG KEY LY]],'29Dec24_LY'!$A$1:$M$784,12,FALSE)</f>
        <v>8.9225581352699521E-2</v>
      </c>
      <c r="O394" s="29">
        <f>IFERROR(VLOOKUP(Table1[[#This Row],[SEG KEY LY]],'LY AVG FARE ACT'!$A$1:$G$5000,5,FALSE),0)</f>
        <v>12562</v>
      </c>
      <c r="P394" s="29">
        <f>IFERROR(VLOOKUP(Table1[[#This Row],[SEG KEY LY]],'LY AVG FARE ACT'!$A$1:$F$5000,6,FALSE),0)</f>
        <v>1153320.6222287873</v>
      </c>
      <c r="Q394" s="29">
        <f>IFERROR(VLOOKUP(Table1[[#This Row],[SEG KEY LY]],'LY AVG FARE ACT'!$A$1:$G$5000,7,FALSE),0)</f>
        <v>91.810270834961571</v>
      </c>
      <c r="R394" s="47">
        <f>VLOOKUP(Table1[[#This Row],[SEG KEY]],'29Dec24_TY  '!$A$1:$M$786,13,FALSE)</f>
        <v>84.455810055865925</v>
      </c>
      <c r="S394" s="47">
        <f>VLOOKUP(Table1[[#This Row],[SEG KEY LY]],'29Dec24_LY'!$A$1:$M$784,13,FALSE)</f>
        <v>68.525246478873228</v>
      </c>
      <c r="T394" s="29">
        <f>VLOOKUP(Table1[[#This Row],[SEG KEY]],'22Dec24_TY '!$A$1:$M$786,13,FALSE)</f>
        <v>85.19599423631125</v>
      </c>
      <c r="U394" s="29">
        <f>VLOOKUP(Table1[[#This Row],[SEG KEY LY]],'22Dec24_LY '!$A$2:$M$784,13,FALSE)</f>
        <v>68.487369402985067</v>
      </c>
      <c r="V394" s="29">
        <f>VLOOKUP(Table1[[#This Row],[SEG KEY]],'15Dec24_TY'!$A$1:$M$786,13,FALSE)</f>
        <v>85.853875739644977</v>
      </c>
      <c r="W394" s="29">
        <f>VLOOKUP(Table1[[#This Row],[SEG KEY LY]],'15Dec24_LY'!$A$1:$M$784,13,FALSE)</f>
        <v>69.019346534653465</v>
      </c>
      <c r="X394" s="29">
        <f>VLOOKUP(Table1[[#This Row],[SEG KEY]],'08Dec24_TY'!$A$1:$M$786,13,FALSE)</f>
        <v>86.051261538461532</v>
      </c>
      <c r="Y394" s="29">
        <f>VLOOKUP(Table1[[#This Row],[SEG KEY LY]],'08Dec24_LY'!$A$1:$M$784,13,FALSE)</f>
        <v>68.864585062240664</v>
      </c>
      <c r="Z394" s="29">
        <f>VLOOKUP(Table1[[#This Row],[SEG KEY]],'01Dec24_TY'!$A$1:$M$786,13,FALSE)</f>
        <v>88.836199999999991</v>
      </c>
      <c r="AA394" s="29">
        <f>VLOOKUP(Table1[[#This Row],[SEG KEY LY]],'01Dec24_LY'!$A$1:$M$784,13,FALSE)</f>
        <v>67.656659528907909</v>
      </c>
      <c r="AB394" s="29">
        <f>VLOOKUP(Table1[[#This Row],[SEG KEY]],'24Nov24_TY'!$A$1:$M$786,13,FALSE)</f>
        <v>87.813529411764691</v>
      </c>
      <c r="AC394" s="29">
        <f>VLOOKUP(Table1[[#This Row],[SEG KEY LY]],'24Nov24_LY'!$A$1:$M$784,13,FALSE)</f>
        <v>70.342758620689665</v>
      </c>
      <c r="AD394" s="29">
        <f>VLOOKUP(Table1[[#This Row],[SEG KEY]],'17Nov24_TY'!$A$1:$M$786,13,FALSE)</f>
        <v>88.031591836734677</v>
      </c>
      <c r="AE394" s="29">
        <f>VLOOKUP(Table1[[#This Row],[SEG KEY LY]],'17Nov24_LY'!$A$1:$M$784,13,FALSE)</f>
        <v>69.536829268292678</v>
      </c>
      <c r="AF394" s="29" t="e">
        <f>VLOOKUP(Table1[[#This Row],[SEG KEY]],'10Nov24_TY   '!$A$1:$M$786,13,FALSE)</f>
        <v>#N/A</v>
      </c>
      <c r="AG394" s="29" t="e">
        <f>VLOOKUP(Table1[[#This Row],[SEG KEY LY]],'10Nov24_LY   '!$A$1:$M$784,13,FALSE)</f>
        <v>#N/A</v>
      </c>
      <c r="AH394" s="29">
        <f>IFERROR(VLOOKUP(Table1[[#This Row],[SEG KEY]],'03Nov24_TY   '!A456:M1241,13,FALSE),0)</f>
        <v>0</v>
      </c>
      <c r="AI394" s="29">
        <f>IFERROR(VLOOKUP(Table1[[#This Row],[SEG KEY LY]],'03Nov24_LY    '!$A$1:$M$784,13,FALSE),0)</f>
        <v>0</v>
      </c>
      <c r="AJ394" s="47">
        <f>VLOOKUP(Table1[[#This Row],[SEG KEY]],'29Dec24_TY  '!$A$1:$M$786,7,FALSE)</f>
        <v>358</v>
      </c>
      <c r="AK394" s="47">
        <f>VLOOKUP(Table1[[#This Row],[SEG KEY LY]],'29Dec24_LY'!$A$1:$M$784,7,FALSE)</f>
        <v>568</v>
      </c>
      <c r="AL394" s="29">
        <f>VLOOKUP(Table1[[#This Row],[SEG KEY]],'22Dec24_TY '!$A$1:$M$786,7,FALSE)</f>
        <v>347</v>
      </c>
      <c r="AM394" s="29">
        <f>VLOOKUP(Table1[[#This Row],[SEG KEY LY]],'22Dec24_LY '!$A$1:$M$486,7,FALSE)</f>
        <v>536</v>
      </c>
      <c r="AN394" s="29">
        <f>VLOOKUP(Table1[[#This Row],[SEG KEY]],'15Dec24_TY'!$A$1:$M$786,7,FALSE)</f>
        <v>338</v>
      </c>
      <c r="AO394" s="29">
        <f>VLOOKUP(Table1[[#This Row],[SEG KEY LY]],'15Dec24_LY'!$A$1:$M$784,7,FALSE)</f>
        <v>505</v>
      </c>
      <c r="AP394" s="29">
        <f>VLOOKUP(Table1[[#This Row],[SEG KEY]],'08Dec24_TY'!$A$1:$M$786,7,FALSE)</f>
        <v>325</v>
      </c>
      <c r="AQ394" s="29">
        <f>VLOOKUP(Table1[[#This Row],[SEG KEY LY]],'08Dec24_LY'!$A$1:$M$784,7,FALSE)</f>
        <v>482</v>
      </c>
      <c r="AR394" s="29">
        <f>VLOOKUP(Table1[[#This Row],[SEG KEY]],'01Dec24_TY'!$A$1:$M$786,7,FALSE)</f>
        <v>300</v>
      </c>
      <c r="AS394" s="29">
        <f>VLOOKUP(Table1[[#This Row],[SEG KEY LY]],'01Dec24_LY'!$A$1:$M$784,7,FALSE)</f>
        <v>467</v>
      </c>
      <c r="AT394" s="29">
        <f>VLOOKUP(Table1[[#This Row],[SEG KEY]],'24Nov24_TY'!$A$1:$M$786,7,FALSE)</f>
        <v>272</v>
      </c>
      <c r="AU394" s="29">
        <f>VLOOKUP(Table1[[#This Row],[SEG KEY LY]],'24Nov24_LY'!$A$1:$M$784,7,FALSE)</f>
        <v>406</v>
      </c>
      <c r="AV394" s="29">
        <f>VLOOKUP(Table1[[#This Row],[SEG KEY]],'17Nov24_TY'!$A$1:$M$786,7,FALSE)</f>
        <v>245</v>
      </c>
      <c r="AW394" s="29">
        <f>VLOOKUP(Table1[[#This Row],[SEG KEY LY]],'17Nov24_LY'!$A$1:$M$784,7,FALSE)</f>
        <v>369</v>
      </c>
      <c r="AX394" s="29" t="e">
        <f>VLOOKUP(Table1[[#This Row],[SEG KEY]],'10Nov24_TY   '!$A$1:$K$786,7,FALSE)</f>
        <v>#N/A</v>
      </c>
      <c r="AY394" s="29" t="e">
        <f>VLOOKUP(Table1[[#This Row],[SEG KEY LY]],'10Nov24_LY   '!$A$1:$J$784,7,FALSE)</f>
        <v>#N/A</v>
      </c>
      <c r="AZ394" s="29">
        <f>IFERROR(VLOOKUP(Table1[[#This Row],[SEG KEY]],'03Nov24_TY   '!$A$1:$J$786,7,FALSE),0)</f>
        <v>0</v>
      </c>
      <c r="BA394" s="29">
        <f>IFERROR(VLOOKUP(Table1[[#This Row],[SEG KEY LY]],'03Nov24_LY    '!$A$1:$J$784,7,FALSE),0)</f>
        <v>0</v>
      </c>
    </row>
    <row r="395" spans="1:53" x14ac:dyDescent="0.25">
      <c r="A395" s="53" t="str">
        <f>Table1[[#This Row],[FROM_CITY]]&amp;Table1[[#This Row],[TO_CITY]]&amp;Table1[[#This Row],[Month]]</f>
        <v>NRTCMBMay-2025</v>
      </c>
      <c r="B395" s="56" t="str">
        <f>Table1[[#This Row],[FROM_CITY]]&amp;Table1[[#This Row],[TO_CITY]]&amp;Table1[[#This Row],[MonthM_LY]]</f>
        <v>NRTCMBMay-2024</v>
      </c>
      <c r="C395" s="44" t="s">
        <v>206</v>
      </c>
      <c r="D395" s="2">
        <v>2025</v>
      </c>
      <c r="E395" s="2" t="s">
        <v>205</v>
      </c>
      <c r="F395" t="s">
        <v>40</v>
      </c>
      <c r="G395" s="2" t="s">
        <v>10</v>
      </c>
      <c r="H395" t="s">
        <v>13</v>
      </c>
      <c r="I395">
        <v>56</v>
      </c>
      <c r="J395">
        <v>30162.039999999994</v>
      </c>
      <c r="K395" s="29">
        <f>VLOOKUP(Table1[[#This Row],[SEG KEY]],'29Dec24_TY  '!$A$1:$M$786,11,FALSE)</f>
        <v>384384</v>
      </c>
      <c r="L395" s="29">
        <f>VLOOKUP(Table1[[#This Row],[SEG KEY LY]],'29Dec24_LY'!$A$1:$M$784,11,FALSE)</f>
        <v>624624</v>
      </c>
      <c r="M395" s="55">
        <f>VLOOKUP(Table1[[#This Row],[SEG KEY]],'29Dec24_TY  '!$A$1:$M$786,12,FALSE)</f>
        <v>7.846851065601064E-2</v>
      </c>
      <c r="N395" s="55">
        <f>VLOOKUP(Table1[[#This Row],[SEG KEY LY]],'29Dec24_LY'!$A$1:$M$784,12,FALSE)</f>
        <v>6.4844226286533954E-2</v>
      </c>
      <c r="O395" s="29">
        <f>IFERROR(VLOOKUP(Table1[[#This Row],[SEG KEY LY]],'LY AVG FARE ACT'!$A$1:$G$5000,5,FALSE),0)</f>
        <v>2463</v>
      </c>
      <c r="P395" s="29">
        <f>IFERROR(VLOOKUP(Table1[[#This Row],[SEG KEY LY]],'LY AVG FARE ACT'!$A$1:$F$5000,6,FALSE),0)</f>
        <v>915239.4197510425</v>
      </c>
      <c r="Q395" s="29">
        <f>IFERROR(VLOOKUP(Table1[[#This Row],[SEG KEY LY]],'LY AVG FARE ACT'!$A$1:$G$5000,7,FALSE),0)</f>
        <v>371.59537951727265</v>
      </c>
      <c r="R395" s="47">
        <f>VLOOKUP(Table1[[#This Row],[SEG KEY]],'29Dec24_TY  '!$A$1:$M$786,13,FALSE)</f>
        <v>538.60785714285703</v>
      </c>
      <c r="S395" s="47">
        <f>VLOOKUP(Table1[[#This Row],[SEG KEY LY]],'29Dec24_LY'!$A$1:$M$784,13,FALSE)</f>
        <v>445.09076923076907</v>
      </c>
      <c r="T395" s="29">
        <f>VLOOKUP(Table1[[#This Row],[SEG KEY]],'22Dec24_TY '!$A$1:$M$786,13,FALSE)</f>
        <v>562.87379999999996</v>
      </c>
      <c r="U395" s="29">
        <f>VLOOKUP(Table1[[#This Row],[SEG KEY LY]],'22Dec24_LY '!$A$2:$M$784,13,FALSE)</f>
        <v>473.50168831168827</v>
      </c>
      <c r="V395" s="29">
        <f>VLOOKUP(Table1[[#This Row],[SEG KEY]],'15Dec24_TY'!$A$1:$M$786,13,FALSE)</f>
        <v>573.0668750000001</v>
      </c>
      <c r="W395" s="29">
        <f>VLOOKUP(Table1[[#This Row],[SEG KEY LY]],'15Dec24_LY'!$A$1:$M$784,13,FALSE)</f>
        <v>497.98396825396821</v>
      </c>
      <c r="X395" s="29">
        <f>VLOOKUP(Table1[[#This Row],[SEG KEY]],'08Dec24_TY'!$A$1:$M$786,13,FALSE)</f>
        <v>600.0353658536585</v>
      </c>
      <c r="Y395" s="29">
        <f>VLOOKUP(Table1[[#This Row],[SEG KEY LY]],'08Dec24_LY'!$A$1:$M$784,13,FALSE)</f>
        <v>474.6796363636364</v>
      </c>
      <c r="Z395" s="29">
        <f>VLOOKUP(Table1[[#This Row],[SEG KEY]],'01Dec24_TY'!$A$1:$M$786,13,FALSE)</f>
        <v>606.78128205128201</v>
      </c>
      <c r="AA395" s="29">
        <f>VLOOKUP(Table1[[#This Row],[SEG KEY LY]],'01Dec24_LY'!$A$1:$M$784,13,FALSE)</f>
        <v>399.43265306122453</v>
      </c>
      <c r="AB395" s="29">
        <f>VLOOKUP(Table1[[#This Row],[SEG KEY]],'24Nov24_TY'!$A$1:$M$786,13,FALSE)</f>
        <v>624.90805555555562</v>
      </c>
      <c r="AC395" s="29">
        <f>VLOOKUP(Table1[[#This Row],[SEG KEY LY]],'24Nov24_LY'!$A$1:$M$784,13,FALSE)</f>
        <v>420.14975000000004</v>
      </c>
      <c r="AD395" s="29">
        <f>VLOOKUP(Table1[[#This Row],[SEG KEY]],'17Nov24_TY'!$A$1:$M$786,13,FALSE)</f>
        <v>642.90147058823538</v>
      </c>
      <c r="AE395" s="29">
        <f>VLOOKUP(Table1[[#This Row],[SEG KEY LY]],'17Nov24_LY'!$A$1:$M$784,13,FALSE)</f>
        <v>402.36078947368424</v>
      </c>
      <c r="AF395" s="29" t="e">
        <f>VLOOKUP(Table1[[#This Row],[SEG KEY]],'10Nov24_TY   '!$A$1:$M$786,13,FALSE)</f>
        <v>#N/A</v>
      </c>
      <c r="AG395" s="29" t="e">
        <f>VLOOKUP(Table1[[#This Row],[SEG KEY LY]],'10Nov24_LY   '!$A$1:$M$784,13,FALSE)</f>
        <v>#N/A</v>
      </c>
      <c r="AH395" s="29">
        <f>IFERROR(VLOOKUP(Table1[[#This Row],[SEG KEY]],'03Nov24_TY   '!A457:M1242,13,FALSE),0)</f>
        <v>0</v>
      </c>
      <c r="AI395" s="29">
        <f>IFERROR(VLOOKUP(Table1[[#This Row],[SEG KEY LY]],'03Nov24_LY    '!$A$1:$M$784,13,FALSE),0)</f>
        <v>0</v>
      </c>
      <c r="AJ395" s="47">
        <f>VLOOKUP(Table1[[#This Row],[SEG KEY]],'29Dec24_TY  '!$A$1:$M$786,7,FALSE)</f>
        <v>56</v>
      </c>
      <c r="AK395" s="47">
        <f>VLOOKUP(Table1[[#This Row],[SEG KEY LY]],'29Dec24_LY'!$A$1:$M$784,7,FALSE)</f>
        <v>91</v>
      </c>
      <c r="AL395" s="29">
        <f>VLOOKUP(Table1[[#This Row],[SEG KEY]],'22Dec24_TY '!$A$1:$M$786,7,FALSE)</f>
        <v>50</v>
      </c>
      <c r="AM395" s="29">
        <f>VLOOKUP(Table1[[#This Row],[SEG KEY LY]],'22Dec24_LY '!$A$1:$M$486,7,FALSE)</f>
        <v>77</v>
      </c>
      <c r="AN395" s="29">
        <f>VLOOKUP(Table1[[#This Row],[SEG KEY]],'15Dec24_TY'!$A$1:$M$786,7,FALSE)</f>
        <v>48</v>
      </c>
      <c r="AO395" s="29">
        <f>VLOOKUP(Table1[[#This Row],[SEG KEY LY]],'15Dec24_LY'!$A$1:$M$784,7,FALSE)</f>
        <v>63</v>
      </c>
      <c r="AP395" s="29">
        <f>VLOOKUP(Table1[[#This Row],[SEG KEY]],'08Dec24_TY'!$A$1:$M$786,7,FALSE)</f>
        <v>41</v>
      </c>
      <c r="AQ395" s="29">
        <f>VLOOKUP(Table1[[#This Row],[SEG KEY LY]],'08Dec24_LY'!$A$1:$M$784,7,FALSE)</f>
        <v>55</v>
      </c>
      <c r="AR395" s="29">
        <f>VLOOKUP(Table1[[#This Row],[SEG KEY]],'01Dec24_TY'!$A$1:$M$786,7,FALSE)</f>
        <v>39</v>
      </c>
      <c r="AS395" s="29">
        <f>VLOOKUP(Table1[[#This Row],[SEG KEY LY]],'01Dec24_LY'!$A$1:$M$784,7,FALSE)</f>
        <v>49</v>
      </c>
      <c r="AT395" s="29">
        <f>VLOOKUP(Table1[[#This Row],[SEG KEY]],'24Nov24_TY'!$A$1:$M$786,7,FALSE)</f>
        <v>36</v>
      </c>
      <c r="AU395" s="29">
        <f>VLOOKUP(Table1[[#This Row],[SEG KEY LY]],'24Nov24_LY'!$A$1:$M$784,7,FALSE)</f>
        <v>40</v>
      </c>
      <c r="AV395" s="29">
        <f>VLOOKUP(Table1[[#This Row],[SEG KEY]],'17Nov24_TY'!$A$1:$M$786,7,FALSE)</f>
        <v>34</v>
      </c>
      <c r="AW395" s="29">
        <f>VLOOKUP(Table1[[#This Row],[SEG KEY LY]],'17Nov24_LY'!$A$1:$M$784,7,FALSE)</f>
        <v>38</v>
      </c>
      <c r="AX395" s="29" t="e">
        <f>VLOOKUP(Table1[[#This Row],[SEG KEY]],'10Nov24_TY   '!$A$1:$K$786,7,FALSE)</f>
        <v>#N/A</v>
      </c>
      <c r="AY395" s="29" t="e">
        <f>VLOOKUP(Table1[[#This Row],[SEG KEY LY]],'10Nov24_LY   '!$A$1:$J$784,7,FALSE)</f>
        <v>#N/A</v>
      </c>
      <c r="AZ395" s="29">
        <f>IFERROR(VLOOKUP(Table1[[#This Row],[SEG KEY]],'03Nov24_TY   '!$A$1:$J$786,7,FALSE),0)</f>
        <v>0</v>
      </c>
      <c r="BA395" s="29">
        <f>IFERROR(VLOOKUP(Table1[[#This Row],[SEG KEY LY]],'03Nov24_LY    '!$A$1:$J$784,7,FALSE),0)</f>
        <v>0</v>
      </c>
    </row>
    <row r="396" spans="1:53" x14ac:dyDescent="0.25">
      <c r="A396" s="53" t="str">
        <f>Table1[[#This Row],[FROM_CITY]]&amp;Table1[[#This Row],[TO_CITY]]&amp;Table1[[#This Row],[Month]]</f>
        <v>RUHCMBMay-2025</v>
      </c>
      <c r="B396" s="56" t="str">
        <f>Table1[[#This Row],[FROM_CITY]]&amp;Table1[[#This Row],[TO_CITY]]&amp;Table1[[#This Row],[MonthM_LY]]</f>
        <v>RUHCMBMay-2024</v>
      </c>
      <c r="C396" s="44" t="s">
        <v>206</v>
      </c>
      <c r="D396" s="2">
        <v>2025</v>
      </c>
      <c r="E396" s="2" t="s">
        <v>205</v>
      </c>
      <c r="F396" t="s">
        <v>41</v>
      </c>
      <c r="G396" s="2" t="s">
        <v>10</v>
      </c>
      <c r="H396" t="s">
        <v>11</v>
      </c>
      <c r="I396">
        <v>29</v>
      </c>
      <c r="J396">
        <v>7768.83</v>
      </c>
      <c r="K396" s="29">
        <f>VLOOKUP(Table1[[#This Row],[SEG KEY]],'29Dec24_TY  '!$A$1:$M$786,11,FALSE)</f>
        <v>117305</v>
      </c>
      <c r="L396" s="29">
        <f>VLOOKUP(Table1[[#This Row],[SEG KEY LY]],'29Dec24_LY'!$A$1:$M$784,11,FALSE)</f>
        <v>169890</v>
      </c>
      <c r="M396" s="55">
        <f>VLOOKUP(Table1[[#This Row],[SEG KEY]],'29Dec24_TY  '!$A$1:$M$786,12,FALSE)</f>
        <v>6.6227611781253998E-2</v>
      </c>
      <c r="N396" s="55">
        <f>VLOOKUP(Table1[[#This Row],[SEG KEY LY]],'29Dec24_LY'!$A$1:$M$784,12,FALSE)</f>
        <v>5.9016598975807855E-2</v>
      </c>
      <c r="O396" s="29">
        <f>IFERROR(VLOOKUP(Table1[[#This Row],[SEG KEY LY]],'LY AVG FARE ACT'!$A$1:$G$5000,5,FALSE),0)</f>
        <v>7482</v>
      </c>
      <c r="P396" s="29">
        <f>IFERROR(VLOOKUP(Table1[[#This Row],[SEG KEY LY]],'LY AVG FARE ACT'!$A$1:$F$5000,6,FALSE),0)</f>
        <v>1429152.4948809075</v>
      </c>
      <c r="Q396" s="29">
        <f>IFERROR(VLOOKUP(Table1[[#This Row],[SEG KEY LY]],'LY AVG FARE ACT'!$A$1:$G$5000,7,FALSE),0)</f>
        <v>191.01209501215016</v>
      </c>
      <c r="R396" s="47">
        <f>VLOOKUP(Table1[[#This Row],[SEG KEY]],'29Dec24_TY  '!$A$1:$M$786,13,FALSE)</f>
        <v>267.89068965517242</v>
      </c>
      <c r="S396" s="47">
        <f>VLOOKUP(Table1[[#This Row],[SEG KEY LY]],'29Dec24_LY'!$A$1:$M$784,13,FALSE)</f>
        <v>238.72214285714276</v>
      </c>
      <c r="T396" s="29">
        <f>VLOOKUP(Table1[[#This Row],[SEG KEY]],'22Dec24_TY '!$A$1:$M$786,13,FALSE)</f>
        <v>256.87818181818182</v>
      </c>
      <c r="U396" s="29">
        <f>VLOOKUP(Table1[[#This Row],[SEG KEY LY]],'22Dec24_LY '!$A$2:$M$784,13,FALSE)</f>
        <v>242.62973684210522</v>
      </c>
      <c r="V396" s="29">
        <f>VLOOKUP(Table1[[#This Row],[SEG KEY]],'15Dec24_TY'!$A$1:$M$786,13,FALSE)</f>
        <v>263.21300000000002</v>
      </c>
      <c r="W396" s="29">
        <f>VLOOKUP(Table1[[#This Row],[SEG KEY LY]],'15Dec24_LY'!$A$1:$M$784,13,FALSE)</f>
        <v>236.73217391304348</v>
      </c>
      <c r="X396" s="29">
        <f>VLOOKUP(Table1[[#This Row],[SEG KEY]],'08Dec24_TY'!$A$1:$M$786,13,FALSE)</f>
        <v>263.21300000000002</v>
      </c>
      <c r="Y396" s="29">
        <f>VLOOKUP(Table1[[#This Row],[SEG KEY LY]],'08Dec24_LY'!$A$1:$M$784,13,FALSE)</f>
        <v>230.51315789473685</v>
      </c>
      <c r="Z396" s="29">
        <f>VLOOKUP(Table1[[#This Row],[SEG KEY]],'01Dec24_TY'!$A$1:$M$786,13,FALSE)</f>
        <v>256.8278947368421</v>
      </c>
      <c r="AA396" s="29">
        <f>VLOOKUP(Table1[[#This Row],[SEG KEY LY]],'01Dec24_LY'!$A$1:$M$784,13,FALSE)</f>
        <v>221.22166666666669</v>
      </c>
      <c r="AB396" s="29">
        <f>VLOOKUP(Table1[[#This Row],[SEG KEY]],'24Nov24_TY'!$A$1:$M$786,13,FALSE)</f>
        <v>251.05500000000001</v>
      </c>
      <c r="AC396" s="29">
        <f>VLOOKUP(Table1[[#This Row],[SEG KEY LY]],'24Nov24_LY'!$A$1:$M$784,13,FALSE)</f>
        <v>221.54357142857143</v>
      </c>
      <c r="AD396" s="29">
        <f>VLOOKUP(Table1[[#This Row],[SEG KEY]],'17Nov24_TY'!$A$1:$M$786,13,FALSE)</f>
        <v>266.21750000000003</v>
      </c>
      <c r="AE396" s="29">
        <f>VLOOKUP(Table1[[#This Row],[SEG KEY LY]],'17Nov24_LY'!$A$1:$M$784,13,FALSE)</f>
        <v>248.16444444444446</v>
      </c>
      <c r="AF396" s="29" t="e">
        <f>VLOOKUP(Table1[[#This Row],[SEG KEY]],'10Nov24_TY   '!$A$1:$M$786,13,FALSE)</f>
        <v>#N/A</v>
      </c>
      <c r="AG396" s="29" t="e">
        <f>VLOOKUP(Table1[[#This Row],[SEG KEY LY]],'10Nov24_LY   '!$A$1:$M$784,13,FALSE)</f>
        <v>#N/A</v>
      </c>
      <c r="AH396" s="29">
        <f>IFERROR(VLOOKUP(Table1[[#This Row],[SEG KEY]],'03Nov24_TY   '!A458:M1243,13,FALSE),0)</f>
        <v>0</v>
      </c>
      <c r="AI396" s="29">
        <f>IFERROR(VLOOKUP(Table1[[#This Row],[SEG KEY LY]],'03Nov24_LY    '!$A$1:$M$784,13,FALSE),0)</f>
        <v>0</v>
      </c>
      <c r="AJ396" s="47">
        <f>VLOOKUP(Table1[[#This Row],[SEG KEY]],'29Dec24_TY  '!$A$1:$M$786,7,FALSE)</f>
        <v>29</v>
      </c>
      <c r="AK396" s="47">
        <f>VLOOKUP(Table1[[#This Row],[SEG KEY LY]],'29Dec24_LY'!$A$1:$M$784,7,FALSE)</f>
        <v>42</v>
      </c>
      <c r="AL396" s="29">
        <f>VLOOKUP(Table1[[#This Row],[SEG KEY]],'22Dec24_TY '!$A$1:$M$786,7,FALSE)</f>
        <v>22</v>
      </c>
      <c r="AM396" s="29">
        <f>VLOOKUP(Table1[[#This Row],[SEG KEY LY]],'22Dec24_LY '!$A$1:$M$486,7,FALSE)</f>
        <v>38</v>
      </c>
      <c r="AN396" s="29">
        <f>VLOOKUP(Table1[[#This Row],[SEG KEY]],'15Dec24_TY'!$A$1:$M$786,7,FALSE)</f>
        <v>20</v>
      </c>
      <c r="AO396" s="29">
        <f>VLOOKUP(Table1[[#This Row],[SEG KEY LY]],'15Dec24_LY'!$A$1:$M$784,7,FALSE)</f>
        <v>23</v>
      </c>
      <c r="AP396" s="29">
        <f>VLOOKUP(Table1[[#This Row],[SEG KEY]],'08Dec24_TY'!$A$1:$M$786,7,FALSE)</f>
        <v>20</v>
      </c>
      <c r="AQ396" s="29">
        <f>VLOOKUP(Table1[[#This Row],[SEG KEY LY]],'08Dec24_LY'!$A$1:$M$784,7,FALSE)</f>
        <v>19</v>
      </c>
      <c r="AR396" s="29">
        <f>VLOOKUP(Table1[[#This Row],[SEG KEY]],'01Dec24_TY'!$A$1:$M$786,7,FALSE)</f>
        <v>19</v>
      </c>
      <c r="AS396" s="29">
        <f>VLOOKUP(Table1[[#This Row],[SEG KEY LY]],'01Dec24_LY'!$A$1:$M$784,7,FALSE)</f>
        <v>18</v>
      </c>
      <c r="AT396" s="29">
        <f>VLOOKUP(Table1[[#This Row],[SEG KEY]],'24Nov24_TY'!$A$1:$M$786,7,FALSE)</f>
        <v>14</v>
      </c>
      <c r="AU396" s="29">
        <f>VLOOKUP(Table1[[#This Row],[SEG KEY LY]],'24Nov24_LY'!$A$1:$M$784,7,FALSE)</f>
        <v>14</v>
      </c>
      <c r="AV396" s="29">
        <f>VLOOKUP(Table1[[#This Row],[SEG KEY]],'17Nov24_TY'!$A$1:$M$786,7,FALSE)</f>
        <v>12</v>
      </c>
      <c r="AW396" s="29">
        <f>VLOOKUP(Table1[[#This Row],[SEG KEY LY]],'17Nov24_LY'!$A$1:$M$784,7,FALSE)</f>
        <v>9</v>
      </c>
      <c r="AX396" s="29" t="e">
        <f>VLOOKUP(Table1[[#This Row],[SEG KEY]],'10Nov24_TY   '!$A$1:$K$786,7,FALSE)</f>
        <v>#N/A</v>
      </c>
      <c r="AY396" s="29" t="e">
        <f>VLOOKUP(Table1[[#This Row],[SEG KEY LY]],'10Nov24_LY   '!$A$1:$J$784,7,FALSE)</f>
        <v>#N/A</v>
      </c>
      <c r="AZ396" s="29">
        <f>IFERROR(VLOOKUP(Table1[[#This Row],[SEG KEY]],'03Nov24_TY   '!$A$1:$J$786,7,FALSE),0)</f>
        <v>0</v>
      </c>
      <c r="BA396" s="29">
        <f>IFERROR(VLOOKUP(Table1[[#This Row],[SEG KEY LY]],'03Nov24_LY    '!$A$1:$J$784,7,FALSE),0)</f>
        <v>0</v>
      </c>
    </row>
    <row r="397" spans="1:53" x14ac:dyDescent="0.25">
      <c r="A397" s="53" t="str">
        <f>Table1[[#This Row],[FROM_CITY]]&amp;Table1[[#This Row],[TO_CITY]]&amp;Table1[[#This Row],[Month]]</f>
        <v>SINCMBMay-2025</v>
      </c>
      <c r="B397" s="56" t="str">
        <f>Table1[[#This Row],[FROM_CITY]]&amp;Table1[[#This Row],[TO_CITY]]&amp;Table1[[#This Row],[MonthM_LY]]</f>
        <v>SINCMBMay-2024</v>
      </c>
      <c r="C397" s="44" t="s">
        <v>206</v>
      </c>
      <c r="D397" s="2">
        <v>2025</v>
      </c>
      <c r="E397" s="2" t="s">
        <v>205</v>
      </c>
      <c r="F397" t="s">
        <v>42</v>
      </c>
      <c r="G397" s="2" t="s">
        <v>10</v>
      </c>
      <c r="H397" t="s">
        <v>13</v>
      </c>
      <c r="I397">
        <v>180</v>
      </c>
      <c r="J397">
        <v>14632.340000000002</v>
      </c>
      <c r="K397" s="29">
        <f>VLOOKUP(Table1[[#This Row],[SEG KEY]],'29Dec24_TY  '!$A$1:$M$786,11,FALSE)</f>
        <v>494820</v>
      </c>
      <c r="L397" s="29">
        <f>VLOOKUP(Table1[[#This Row],[SEG KEY LY]],'29Dec24_LY'!$A$1:$M$784,11,FALSE)</f>
        <v>266653</v>
      </c>
      <c r="M397" s="55">
        <f>VLOOKUP(Table1[[#This Row],[SEG KEY]],'29Dec24_TY  '!$A$1:$M$786,12,FALSE)</f>
        <v>2.95710359322582E-2</v>
      </c>
      <c r="N397" s="55">
        <f>VLOOKUP(Table1[[#This Row],[SEG KEY LY]],'29Dec24_LY'!$A$1:$M$784,12,FALSE)</f>
        <v>6.8118378566901561E-2</v>
      </c>
      <c r="O397" s="29">
        <f>IFERROR(VLOOKUP(Table1[[#This Row],[SEG KEY LY]],'LY AVG FARE ACT'!$A$1:$G$5000,5,FALSE),0)</f>
        <v>5759</v>
      </c>
      <c r="P397" s="29">
        <f>IFERROR(VLOOKUP(Table1[[#This Row],[SEG KEY LY]],'LY AVG FARE ACT'!$A$1:$F$5000,6,FALSE),0)</f>
        <v>1039925.5595849873</v>
      </c>
      <c r="Q397" s="29">
        <f>IFERROR(VLOOKUP(Table1[[#This Row],[SEG KEY LY]],'LY AVG FARE ACT'!$A$1:$G$5000,7,FALSE),0)</f>
        <v>180.57398152196342</v>
      </c>
      <c r="R397" s="47">
        <f>VLOOKUP(Table1[[#This Row],[SEG KEY]],'29Dec24_TY  '!$A$1:$M$786,13,FALSE)</f>
        <v>81.290777777777791</v>
      </c>
      <c r="S397" s="47">
        <f>VLOOKUP(Table1[[#This Row],[SEG KEY LY]],'29Dec24_LY'!$A$1:$M$784,13,FALSE)</f>
        <v>187.25742268041239</v>
      </c>
      <c r="T397" s="29">
        <f>VLOOKUP(Table1[[#This Row],[SEG KEY]],'22Dec24_TY '!$A$1:$M$786,13,FALSE)</f>
        <v>87.610710059171609</v>
      </c>
      <c r="U397" s="29">
        <f>VLOOKUP(Table1[[#This Row],[SEG KEY LY]],'22Dec24_LY '!$A$2:$M$784,13,FALSE)</f>
        <v>189.70000000000002</v>
      </c>
      <c r="V397" s="29">
        <f>VLOOKUP(Table1[[#This Row],[SEG KEY]],'15Dec24_TY'!$A$1:$M$786,13,FALSE)</f>
        <v>90.355369127516767</v>
      </c>
      <c r="W397" s="29">
        <f>VLOOKUP(Table1[[#This Row],[SEG KEY LY]],'15Dec24_LY'!$A$1:$M$784,13,FALSE)</f>
        <v>189.47882352941178</v>
      </c>
      <c r="X397" s="29">
        <f>VLOOKUP(Table1[[#This Row],[SEG KEY]],'08Dec24_TY'!$A$1:$M$786,13,FALSE)</f>
        <v>99.530689655172409</v>
      </c>
      <c r="Y397" s="29">
        <f>VLOOKUP(Table1[[#This Row],[SEG KEY LY]],'08Dec24_LY'!$A$1:$M$784,13,FALSE)</f>
        <v>189.29833333333335</v>
      </c>
      <c r="Z397" s="29">
        <f>VLOOKUP(Table1[[#This Row],[SEG KEY]],'01Dec24_TY'!$A$1:$M$786,13,FALSE)</f>
        <v>105.2576288659794</v>
      </c>
      <c r="AA397" s="29">
        <f>VLOOKUP(Table1[[#This Row],[SEG KEY LY]],'01Dec24_LY'!$A$1:$M$784,13,FALSE)</f>
        <v>188.70109756097563</v>
      </c>
      <c r="AB397" s="29">
        <f>VLOOKUP(Table1[[#This Row],[SEG KEY]],'24Nov24_TY'!$A$1:$M$786,13,FALSE)</f>
        <v>110.22098765432098</v>
      </c>
      <c r="AC397" s="29">
        <f>VLOOKUP(Table1[[#This Row],[SEG KEY LY]],'24Nov24_LY'!$A$1:$M$784,13,FALSE)</f>
        <v>191.50053333333335</v>
      </c>
      <c r="AD397" s="29">
        <f>VLOOKUP(Table1[[#This Row],[SEG KEY]],'17Nov24_TY'!$A$1:$M$786,13,FALSE)</f>
        <v>124.01596491228069</v>
      </c>
      <c r="AE397" s="29">
        <f>VLOOKUP(Table1[[#This Row],[SEG KEY LY]],'17Nov24_LY'!$A$1:$M$784,13,FALSE)</f>
        <v>194.33746478873243</v>
      </c>
      <c r="AF397" s="29" t="e">
        <f>VLOOKUP(Table1[[#This Row],[SEG KEY]],'10Nov24_TY   '!$A$1:$M$786,13,FALSE)</f>
        <v>#N/A</v>
      </c>
      <c r="AG397" s="29" t="e">
        <f>VLOOKUP(Table1[[#This Row],[SEG KEY LY]],'10Nov24_LY   '!$A$1:$M$784,13,FALSE)</f>
        <v>#N/A</v>
      </c>
      <c r="AH397" s="29">
        <f>IFERROR(VLOOKUP(Table1[[#This Row],[SEG KEY]],'03Nov24_TY   '!A459:M1244,13,FALSE),0)</f>
        <v>0</v>
      </c>
      <c r="AI397" s="29">
        <f>IFERROR(VLOOKUP(Table1[[#This Row],[SEG KEY LY]],'03Nov24_LY    '!$A$1:$M$784,13,FALSE),0)</f>
        <v>0</v>
      </c>
      <c r="AJ397" s="47">
        <f>VLOOKUP(Table1[[#This Row],[SEG KEY]],'29Dec24_TY  '!$A$1:$M$786,7,FALSE)</f>
        <v>180</v>
      </c>
      <c r="AK397" s="47">
        <f>VLOOKUP(Table1[[#This Row],[SEG KEY LY]],'29Dec24_LY'!$A$1:$M$784,7,FALSE)</f>
        <v>97</v>
      </c>
      <c r="AL397" s="29">
        <f>VLOOKUP(Table1[[#This Row],[SEG KEY]],'22Dec24_TY '!$A$1:$M$786,7,FALSE)</f>
        <v>169</v>
      </c>
      <c r="AM397" s="29">
        <f>VLOOKUP(Table1[[#This Row],[SEG KEY LY]],'22Dec24_LY '!$A$1:$M$486,7,FALSE)</f>
        <v>86</v>
      </c>
      <c r="AN397" s="29">
        <f>VLOOKUP(Table1[[#This Row],[SEG KEY]],'15Dec24_TY'!$A$1:$M$786,7,FALSE)</f>
        <v>149</v>
      </c>
      <c r="AO397" s="29">
        <f>VLOOKUP(Table1[[#This Row],[SEG KEY LY]],'15Dec24_LY'!$A$1:$M$784,7,FALSE)</f>
        <v>85</v>
      </c>
      <c r="AP397" s="29">
        <f>VLOOKUP(Table1[[#This Row],[SEG KEY]],'08Dec24_TY'!$A$1:$M$786,7,FALSE)</f>
        <v>116</v>
      </c>
      <c r="AQ397" s="29">
        <f>VLOOKUP(Table1[[#This Row],[SEG KEY LY]],'08Dec24_LY'!$A$1:$M$784,7,FALSE)</f>
        <v>84</v>
      </c>
      <c r="AR397" s="29">
        <f>VLOOKUP(Table1[[#This Row],[SEG KEY]],'01Dec24_TY'!$A$1:$M$786,7,FALSE)</f>
        <v>97</v>
      </c>
      <c r="AS397" s="29">
        <f>VLOOKUP(Table1[[#This Row],[SEG KEY LY]],'01Dec24_LY'!$A$1:$M$784,7,FALSE)</f>
        <v>82</v>
      </c>
      <c r="AT397" s="29">
        <f>VLOOKUP(Table1[[#This Row],[SEG KEY]],'24Nov24_TY'!$A$1:$M$786,7,FALSE)</f>
        <v>81</v>
      </c>
      <c r="AU397" s="29">
        <f>VLOOKUP(Table1[[#This Row],[SEG KEY LY]],'24Nov24_LY'!$A$1:$M$784,7,FALSE)</f>
        <v>75</v>
      </c>
      <c r="AV397" s="29">
        <f>VLOOKUP(Table1[[#This Row],[SEG KEY]],'17Nov24_TY'!$A$1:$M$786,7,FALSE)</f>
        <v>57</v>
      </c>
      <c r="AW397" s="29">
        <f>VLOOKUP(Table1[[#This Row],[SEG KEY LY]],'17Nov24_LY'!$A$1:$M$784,7,FALSE)</f>
        <v>71</v>
      </c>
      <c r="AX397" s="29" t="e">
        <f>VLOOKUP(Table1[[#This Row],[SEG KEY]],'10Nov24_TY   '!$A$1:$K$786,7,FALSE)</f>
        <v>#N/A</v>
      </c>
      <c r="AY397" s="29" t="e">
        <f>VLOOKUP(Table1[[#This Row],[SEG KEY LY]],'10Nov24_LY   '!$A$1:$J$784,7,FALSE)</f>
        <v>#N/A</v>
      </c>
      <c r="AZ397" s="29">
        <f>IFERROR(VLOOKUP(Table1[[#This Row],[SEG KEY]],'03Nov24_TY   '!$A$1:$J$786,7,FALSE),0)</f>
        <v>0</v>
      </c>
      <c r="BA397" s="29">
        <f>IFERROR(VLOOKUP(Table1[[#This Row],[SEG KEY LY]],'03Nov24_LY    '!$A$1:$J$784,7,FALSE),0)</f>
        <v>0</v>
      </c>
    </row>
    <row r="398" spans="1:53" x14ac:dyDescent="0.25">
      <c r="A398" s="53" t="str">
        <f>Table1[[#This Row],[FROM_CITY]]&amp;Table1[[#This Row],[TO_CITY]]&amp;Table1[[#This Row],[Month]]</f>
        <v>SYDCMBMay-2025</v>
      </c>
      <c r="B398" s="56" t="str">
        <f>Table1[[#This Row],[FROM_CITY]]&amp;Table1[[#This Row],[TO_CITY]]&amp;Table1[[#This Row],[MonthM_LY]]</f>
        <v>SYDCMBMay-2024</v>
      </c>
      <c r="C398" s="44" t="s">
        <v>206</v>
      </c>
      <c r="D398" s="2">
        <v>2025</v>
      </c>
      <c r="E398" s="2" t="s">
        <v>205</v>
      </c>
      <c r="F398" t="s">
        <v>53</v>
      </c>
      <c r="G398" s="2" t="s">
        <v>10</v>
      </c>
      <c r="H398" t="s">
        <v>13</v>
      </c>
      <c r="I398">
        <v>270</v>
      </c>
      <c r="J398">
        <v>110385.76999999997</v>
      </c>
      <c r="K398" s="29">
        <f>VLOOKUP(Table1[[#This Row],[SEG KEY]],'29Dec24_TY  '!$A$1:$M$786,11,FALSE)</f>
        <v>2363580</v>
      </c>
      <c r="L398" s="29">
        <f>VLOOKUP(Table1[[#This Row],[SEG KEY LY]],'29Dec24_LY'!$A$1:$M$784,11,FALSE)</f>
        <v>3151440</v>
      </c>
      <c r="M398" s="55">
        <f>VLOOKUP(Table1[[#This Row],[SEG KEY]],'29Dec24_TY  '!$A$1:$M$786,12,FALSE)</f>
        <v>4.6702785604887491E-2</v>
      </c>
      <c r="N398" s="55">
        <f>VLOOKUP(Table1[[#This Row],[SEG KEY LY]],'29Dec24_LY'!$A$1:$M$784,12,FALSE)</f>
        <v>4.5073807529256465E-2</v>
      </c>
      <c r="O398" s="29">
        <f>IFERROR(VLOOKUP(Table1[[#This Row],[SEG KEY LY]],'LY AVG FARE ACT'!$A$1:$G$5000,5,FALSE),0)</f>
        <v>2506</v>
      </c>
      <c r="P398" s="29">
        <f>IFERROR(VLOOKUP(Table1[[#This Row],[SEG KEY LY]],'LY AVG FARE ACT'!$A$1:$F$5000,6,FALSE),0)</f>
        <v>998048.34759527619</v>
      </c>
      <c r="Q398" s="29">
        <f>IFERROR(VLOOKUP(Table1[[#This Row],[SEG KEY LY]],'LY AVG FARE ACT'!$A$1:$G$5000,7,FALSE),0)</f>
        <v>398.26350662221716</v>
      </c>
      <c r="R398" s="47">
        <f>VLOOKUP(Table1[[#This Row],[SEG KEY]],'29Dec24_TY  '!$A$1:$M$786,13,FALSE)</f>
        <v>408.83618518518512</v>
      </c>
      <c r="S398" s="47">
        <f>VLOOKUP(Table1[[#This Row],[SEG KEY LY]],'29Dec24_LY'!$A$1:$M$784,13,FALSE)</f>
        <v>394.57611111111112</v>
      </c>
      <c r="T398" s="29">
        <f>VLOOKUP(Table1[[#This Row],[SEG KEY]],'22Dec24_TY '!$A$1:$M$786,13,FALSE)</f>
        <v>398.68206896551715</v>
      </c>
      <c r="U398" s="29">
        <f>VLOOKUP(Table1[[#This Row],[SEG KEY LY]],'22Dec24_LY '!$A$2:$M$784,13,FALSE)</f>
        <v>404.71236760124611</v>
      </c>
      <c r="V398" s="29">
        <f>VLOOKUP(Table1[[#This Row],[SEG KEY]],'15Dec24_TY'!$A$1:$M$786,13,FALSE)</f>
        <v>388.10660287081328</v>
      </c>
      <c r="W398" s="29">
        <f>VLOOKUP(Table1[[#This Row],[SEG KEY LY]],'15Dec24_LY'!$A$1:$M$784,13,FALSE)</f>
        <v>401.61090604026839</v>
      </c>
      <c r="X398" s="29">
        <f>VLOOKUP(Table1[[#This Row],[SEG KEY]],'08Dec24_TY'!$A$1:$M$786,13,FALSE)</f>
        <v>386.99468421052626</v>
      </c>
      <c r="Y398" s="29">
        <f>VLOOKUP(Table1[[#This Row],[SEG KEY LY]],'08Dec24_LY'!$A$1:$M$784,13,FALSE)</f>
        <v>401.90498207885304</v>
      </c>
      <c r="Z398" s="29">
        <f>VLOOKUP(Table1[[#This Row],[SEG KEY]],'01Dec24_TY'!$A$1:$M$786,13,FALSE)</f>
        <v>385.10573863636364</v>
      </c>
      <c r="AA398" s="29">
        <f>VLOOKUP(Table1[[#This Row],[SEG KEY LY]],'01Dec24_LY'!$A$1:$M$784,13,FALSE)</f>
        <v>394.2872490706319</v>
      </c>
      <c r="AB398" s="29">
        <f>VLOOKUP(Table1[[#This Row],[SEG KEY]],'24Nov24_TY'!$A$1:$M$786,13,FALSE)</f>
        <v>387.77935294117651</v>
      </c>
      <c r="AC398" s="29">
        <f>VLOOKUP(Table1[[#This Row],[SEG KEY LY]],'24Nov24_LY'!$A$1:$M$784,13,FALSE)</f>
        <v>411.90572727272729</v>
      </c>
      <c r="AD398" s="29">
        <f>VLOOKUP(Table1[[#This Row],[SEG KEY]],'17Nov24_TY'!$A$1:$M$786,13,FALSE)</f>
        <v>383.33943396226414</v>
      </c>
      <c r="AE398" s="29">
        <f>VLOOKUP(Table1[[#This Row],[SEG KEY LY]],'17Nov24_LY'!$A$1:$M$784,13,FALSE)</f>
        <v>410.99169014084521</v>
      </c>
      <c r="AF398" s="29" t="e">
        <f>VLOOKUP(Table1[[#This Row],[SEG KEY]],'10Nov24_TY   '!$A$1:$M$786,13,FALSE)</f>
        <v>#N/A</v>
      </c>
      <c r="AG398" s="29" t="e">
        <f>VLOOKUP(Table1[[#This Row],[SEG KEY LY]],'10Nov24_LY   '!$A$1:$M$784,13,FALSE)</f>
        <v>#N/A</v>
      </c>
      <c r="AH398" s="29">
        <f>IFERROR(VLOOKUP(Table1[[#This Row],[SEG KEY]],'03Nov24_TY   '!A460:M1245,13,FALSE),0)</f>
        <v>0</v>
      </c>
      <c r="AI398" s="29">
        <f>IFERROR(VLOOKUP(Table1[[#This Row],[SEG KEY LY]],'03Nov24_LY    '!$A$1:$M$784,13,FALSE),0)</f>
        <v>0</v>
      </c>
      <c r="AJ398" s="47">
        <f>VLOOKUP(Table1[[#This Row],[SEG KEY]],'29Dec24_TY  '!$A$1:$M$786,7,FALSE)</f>
        <v>270</v>
      </c>
      <c r="AK398" s="47">
        <f>VLOOKUP(Table1[[#This Row],[SEG KEY LY]],'29Dec24_LY'!$A$1:$M$784,7,FALSE)</f>
        <v>360</v>
      </c>
      <c r="AL398" s="29">
        <f>VLOOKUP(Table1[[#This Row],[SEG KEY]],'22Dec24_TY '!$A$1:$M$786,7,FALSE)</f>
        <v>232</v>
      </c>
      <c r="AM398" s="29">
        <f>VLOOKUP(Table1[[#This Row],[SEG KEY LY]],'22Dec24_LY '!$A$1:$M$486,7,FALSE)</f>
        <v>321</v>
      </c>
      <c r="AN398" s="29">
        <f>VLOOKUP(Table1[[#This Row],[SEG KEY]],'15Dec24_TY'!$A$1:$M$786,7,FALSE)</f>
        <v>209</v>
      </c>
      <c r="AO398" s="29">
        <f>VLOOKUP(Table1[[#This Row],[SEG KEY LY]],'15Dec24_LY'!$A$1:$M$784,7,FALSE)</f>
        <v>298</v>
      </c>
      <c r="AP398" s="29">
        <f>VLOOKUP(Table1[[#This Row],[SEG KEY]],'08Dec24_TY'!$A$1:$M$786,7,FALSE)</f>
        <v>190</v>
      </c>
      <c r="AQ398" s="29">
        <f>VLOOKUP(Table1[[#This Row],[SEG KEY LY]],'08Dec24_LY'!$A$1:$M$784,7,FALSE)</f>
        <v>279</v>
      </c>
      <c r="AR398" s="29">
        <f>VLOOKUP(Table1[[#This Row],[SEG KEY]],'01Dec24_TY'!$A$1:$M$786,7,FALSE)</f>
        <v>176</v>
      </c>
      <c r="AS398" s="29">
        <f>VLOOKUP(Table1[[#This Row],[SEG KEY LY]],'01Dec24_LY'!$A$1:$M$784,7,FALSE)</f>
        <v>269</v>
      </c>
      <c r="AT398" s="29">
        <f>VLOOKUP(Table1[[#This Row],[SEG KEY]],'24Nov24_TY'!$A$1:$M$786,7,FALSE)</f>
        <v>170</v>
      </c>
      <c r="AU398" s="29">
        <f>VLOOKUP(Table1[[#This Row],[SEG KEY LY]],'24Nov24_LY'!$A$1:$M$784,7,FALSE)</f>
        <v>220</v>
      </c>
      <c r="AV398" s="29">
        <f>VLOOKUP(Table1[[#This Row],[SEG KEY]],'17Nov24_TY'!$A$1:$M$786,7,FALSE)</f>
        <v>159</v>
      </c>
      <c r="AW398" s="29">
        <f>VLOOKUP(Table1[[#This Row],[SEG KEY LY]],'17Nov24_LY'!$A$1:$M$784,7,FALSE)</f>
        <v>213</v>
      </c>
      <c r="AX398" s="29" t="e">
        <f>VLOOKUP(Table1[[#This Row],[SEG KEY]],'10Nov24_TY   '!$A$1:$K$786,7,FALSE)</f>
        <v>#N/A</v>
      </c>
      <c r="AY398" s="29" t="e">
        <f>VLOOKUP(Table1[[#This Row],[SEG KEY LY]],'10Nov24_LY   '!$A$1:$J$784,7,FALSE)</f>
        <v>#N/A</v>
      </c>
      <c r="AZ398" s="29">
        <f>IFERROR(VLOOKUP(Table1[[#This Row],[SEG KEY]],'03Nov24_TY   '!$A$1:$J$786,7,FALSE),0)</f>
        <v>0</v>
      </c>
      <c r="BA398" s="29">
        <f>IFERROR(VLOOKUP(Table1[[#This Row],[SEG KEY LY]],'03Nov24_LY    '!$A$1:$J$784,7,FALSE),0)</f>
        <v>0</v>
      </c>
    </row>
    <row r="399" spans="1:53" x14ac:dyDescent="0.25">
      <c r="A399" s="53" t="str">
        <f>Table1[[#This Row],[FROM_CITY]]&amp;Table1[[#This Row],[TO_CITY]]&amp;Table1[[#This Row],[Month]]</f>
        <v>TRVCMBMay-2025</v>
      </c>
      <c r="B399" s="56" t="str">
        <f>Table1[[#This Row],[FROM_CITY]]&amp;Table1[[#This Row],[TO_CITY]]&amp;Table1[[#This Row],[MonthM_LY]]</f>
        <v>TRVCMBMay-2024</v>
      </c>
      <c r="C399" s="44" t="s">
        <v>206</v>
      </c>
      <c r="D399" s="2">
        <v>2025</v>
      </c>
      <c r="E399" s="2" t="s">
        <v>205</v>
      </c>
      <c r="F399" t="s">
        <v>43</v>
      </c>
      <c r="G399" s="2" t="s">
        <v>10</v>
      </c>
      <c r="H399" t="s">
        <v>15</v>
      </c>
      <c r="I399">
        <v>24</v>
      </c>
      <c r="J399">
        <v>982.8599999999999</v>
      </c>
      <c r="K399" s="29">
        <f>VLOOKUP(Table1[[#This Row],[SEG KEY]],'29Dec24_TY  '!$A$1:$M$786,11,FALSE)</f>
        <v>8784</v>
      </c>
      <c r="L399" s="29">
        <f>VLOOKUP(Table1[[#This Row],[SEG KEY LY]],'29Dec24_LY'!$A$1:$M$784,11,FALSE)</f>
        <v>9150</v>
      </c>
      <c r="M399" s="55">
        <f>VLOOKUP(Table1[[#This Row],[SEG KEY]],'29Dec24_TY  '!$A$1:$M$786,12,FALSE)</f>
        <v>0.11189207650273222</v>
      </c>
      <c r="N399" s="55">
        <f>VLOOKUP(Table1[[#This Row],[SEG KEY LY]],'29Dec24_LY'!$A$1:$M$784,12,FALSE)</f>
        <v>0.14404699453551911</v>
      </c>
      <c r="O399" s="29">
        <f>IFERROR(VLOOKUP(Table1[[#This Row],[SEG KEY LY]],'LY AVG FARE ACT'!$A$1:$G$5000,5,FALSE),0)</f>
        <v>2360</v>
      </c>
      <c r="P399" s="29">
        <f>IFERROR(VLOOKUP(Table1[[#This Row],[SEG KEY LY]],'LY AVG FARE ACT'!$A$1:$F$5000,6,FALSE),0)</f>
        <v>118706.35292514457</v>
      </c>
      <c r="Q399" s="29">
        <f>IFERROR(VLOOKUP(Table1[[#This Row],[SEG KEY LY]],'LY AVG FARE ACT'!$A$1:$G$5000,7,FALSE),0)</f>
        <v>50.299302086925664</v>
      </c>
      <c r="R399" s="47">
        <f>VLOOKUP(Table1[[#This Row],[SEG KEY]],'29Dec24_TY  '!$A$1:$M$786,13,FALSE)</f>
        <v>40.952499999999993</v>
      </c>
      <c r="S399" s="47">
        <f>VLOOKUP(Table1[[#This Row],[SEG KEY LY]],'29Dec24_LY'!$A$1:$M$784,13,FALSE)</f>
        <v>52.721199999999996</v>
      </c>
      <c r="T399" s="29">
        <f>VLOOKUP(Table1[[#This Row],[SEG KEY]],'22Dec24_TY '!$A$1:$M$786,13,FALSE)</f>
        <v>44.333809523809521</v>
      </c>
      <c r="U399" s="29">
        <f>VLOOKUP(Table1[[#This Row],[SEG KEY LY]],'22Dec24_LY '!$A$2:$M$784,13,FALSE)</f>
        <v>55.265909090909084</v>
      </c>
      <c r="V399" s="29">
        <f>VLOOKUP(Table1[[#This Row],[SEG KEY]],'15Dec24_TY'!$A$1:$M$786,13,FALSE)</f>
        <v>45.264499999999998</v>
      </c>
      <c r="W399" s="29">
        <f>VLOOKUP(Table1[[#This Row],[SEG KEY LY]],'15Dec24_LY'!$A$1:$M$784,13,FALSE)</f>
        <v>56.242380952380962</v>
      </c>
      <c r="X399" s="29">
        <f>VLOOKUP(Table1[[#This Row],[SEG KEY]],'08Dec24_TY'!$A$1:$M$786,13,FALSE)</f>
        <v>50.917142857142856</v>
      </c>
      <c r="Y399" s="29">
        <f>VLOOKUP(Table1[[#This Row],[SEG KEY LY]],'08Dec24_LY'!$A$1:$M$784,13,FALSE)</f>
        <v>60.523888888888891</v>
      </c>
      <c r="Z399" s="29">
        <f>VLOOKUP(Table1[[#This Row],[SEG KEY]],'01Dec24_TY'!$A$1:$M$786,13,FALSE)</f>
        <v>50.917142857142856</v>
      </c>
      <c r="AA399" s="29">
        <f>VLOOKUP(Table1[[#This Row],[SEG KEY LY]],'01Dec24_LY'!$A$1:$M$784,13,FALSE)</f>
        <v>60.181666666666672</v>
      </c>
      <c r="AB399" s="29">
        <f>VLOOKUP(Table1[[#This Row],[SEG KEY]],'24Nov24_TY'!$A$1:$M$786,13,FALSE)</f>
        <v>51.12</v>
      </c>
      <c r="AC399" s="29">
        <f>VLOOKUP(Table1[[#This Row],[SEG KEY LY]],'24Nov24_LY'!$A$1:$M$784,13,FALSE)</f>
        <v>62.923636363636369</v>
      </c>
      <c r="AD399" s="29">
        <f>VLOOKUP(Table1[[#This Row],[SEG KEY]],'17Nov24_TY'!$A$1:$M$786,13,FALSE)</f>
        <v>53.986666666666672</v>
      </c>
      <c r="AE399" s="29">
        <f>VLOOKUP(Table1[[#This Row],[SEG KEY LY]],'17Nov24_LY'!$A$1:$M$784,13,FALSE)</f>
        <v>34.636249999999997</v>
      </c>
      <c r="AF399" s="29" t="e">
        <f>VLOOKUP(Table1[[#This Row],[SEG KEY]],'10Nov24_TY   '!$A$1:$M$786,13,FALSE)</f>
        <v>#N/A</v>
      </c>
      <c r="AG399" s="29" t="e">
        <f>VLOOKUP(Table1[[#This Row],[SEG KEY LY]],'10Nov24_LY   '!$A$1:$M$784,13,FALSE)</f>
        <v>#N/A</v>
      </c>
      <c r="AH399" s="29">
        <f>IFERROR(VLOOKUP(Table1[[#This Row],[SEG KEY]],'03Nov24_TY   '!A461:M1246,13,FALSE),0)</f>
        <v>0</v>
      </c>
      <c r="AI399" s="29">
        <f>IFERROR(VLOOKUP(Table1[[#This Row],[SEG KEY LY]],'03Nov24_LY    '!$A$1:$M$784,13,FALSE),0)</f>
        <v>0</v>
      </c>
      <c r="AJ399" s="47">
        <f>VLOOKUP(Table1[[#This Row],[SEG KEY]],'29Dec24_TY  '!$A$1:$M$786,7,FALSE)</f>
        <v>24</v>
      </c>
      <c r="AK399" s="47">
        <f>VLOOKUP(Table1[[#This Row],[SEG KEY LY]],'29Dec24_LY'!$A$1:$M$784,7,FALSE)</f>
        <v>25</v>
      </c>
      <c r="AL399" s="29">
        <f>VLOOKUP(Table1[[#This Row],[SEG KEY]],'22Dec24_TY '!$A$1:$M$786,7,FALSE)</f>
        <v>21</v>
      </c>
      <c r="AM399" s="29">
        <f>VLOOKUP(Table1[[#This Row],[SEG KEY LY]],'22Dec24_LY '!$A$1:$M$486,7,FALSE)</f>
        <v>22</v>
      </c>
      <c r="AN399" s="29">
        <f>VLOOKUP(Table1[[#This Row],[SEG KEY]],'15Dec24_TY'!$A$1:$M$786,7,FALSE)</f>
        <v>20</v>
      </c>
      <c r="AO399" s="29">
        <f>VLOOKUP(Table1[[#This Row],[SEG KEY LY]],'15Dec24_LY'!$A$1:$M$784,7,FALSE)</f>
        <v>21</v>
      </c>
      <c r="AP399" s="29">
        <f>VLOOKUP(Table1[[#This Row],[SEG KEY]],'08Dec24_TY'!$A$1:$M$786,7,FALSE)</f>
        <v>14</v>
      </c>
      <c r="AQ399" s="29">
        <f>VLOOKUP(Table1[[#This Row],[SEG KEY LY]],'08Dec24_LY'!$A$1:$M$784,7,FALSE)</f>
        <v>18</v>
      </c>
      <c r="AR399" s="29">
        <f>VLOOKUP(Table1[[#This Row],[SEG KEY]],'01Dec24_TY'!$A$1:$M$786,7,FALSE)</f>
        <v>14</v>
      </c>
      <c r="AS399" s="29">
        <f>VLOOKUP(Table1[[#This Row],[SEG KEY LY]],'01Dec24_LY'!$A$1:$M$784,7,FALSE)</f>
        <v>12</v>
      </c>
      <c r="AT399" s="29">
        <f>VLOOKUP(Table1[[#This Row],[SEG KEY]],'24Nov24_TY'!$A$1:$M$786,7,FALSE)</f>
        <v>13</v>
      </c>
      <c r="AU399" s="29">
        <f>VLOOKUP(Table1[[#This Row],[SEG KEY LY]],'24Nov24_LY'!$A$1:$M$784,7,FALSE)</f>
        <v>11</v>
      </c>
      <c r="AV399" s="29">
        <f>VLOOKUP(Table1[[#This Row],[SEG KEY]],'17Nov24_TY'!$A$1:$M$786,7,FALSE)</f>
        <v>12</v>
      </c>
      <c r="AW399" s="29">
        <f>VLOOKUP(Table1[[#This Row],[SEG KEY LY]],'17Nov24_LY'!$A$1:$M$784,7,FALSE)</f>
        <v>8</v>
      </c>
      <c r="AX399" s="29" t="e">
        <f>VLOOKUP(Table1[[#This Row],[SEG KEY]],'10Nov24_TY   '!$A$1:$K$786,7,FALSE)</f>
        <v>#N/A</v>
      </c>
      <c r="AY399" s="29" t="e">
        <f>VLOOKUP(Table1[[#This Row],[SEG KEY LY]],'10Nov24_LY   '!$A$1:$J$784,7,FALSE)</f>
        <v>#N/A</v>
      </c>
      <c r="AZ399" s="29">
        <f>IFERROR(VLOOKUP(Table1[[#This Row],[SEG KEY]],'03Nov24_TY   '!$A$1:$J$786,7,FALSE),0)</f>
        <v>0</v>
      </c>
      <c r="BA399" s="29">
        <f>IFERROR(VLOOKUP(Table1[[#This Row],[SEG KEY LY]],'03Nov24_LY    '!$A$1:$J$784,7,FALSE),0)</f>
        <v>0</v>
      </c>
    </row>
    <row r="400" spans="1:53" x14ac:dyDescent="0.25">
      <c r="A400" s="53" t="str">
        <f>Table1[[#This Row],[FROM_CITY]]&amp;Table1[[#This Row],[TO_CITY]]&amp;Table1[[#This Row],[Month]]</f>
        <v>TRZCMBMay-2025</v>
      </c>
      <c r="B400" s="56" t="str">
        <f>Table1[[#This Row],[FROM_CITY]]&amp;Table1[[#This Row],[TO_CITY]]&amp;Table1[[#This Row],[MonthM_LY]]</f>
        <v>TRZCMBMay-2024</v>
      </c>
      <c r="C400" s="44" t="s">
        <v>206</v>
      </c>
      <c r="D400" s="2">
        <v>2025</v>
      </c>
      <c r="E400" s="2" t="s">
        <v>205</v>
      </c>
      <c r="F400" t="s">
        <v>44</v>
      </c>
      <c r="G400" s="2" t="s">
        <v>10</v>
      </c>
      <c r="H400" t="s">
        <v>15</v>
      </c>
      <c r="I400">
        <v>55</v>
      </c>
      <c r="J400">
        <v>2144.8000000000002</v>
      </c>
      <c r="K400" s="29">
        <f>VLOOKUP(Table1[[#This Row],[SEG KEY]],'29Dec24_TY  '!$A$1:$M$786,11,FALSE)</f>
        <v>24365</v>
      </c>
      <c r="L400" s="29">
        <f>VLOOKUP(Table1[[#This Row],[SEG KEY LY]],'29Dec24_LY'!$A$1:$M$784,11,FALSE)</f>
        <v>23036</v>
      </c>
      <c r="M400" s="55">
        <f>VLOOKUP(Table1[[#This Row],[SEG KEY]],'29Dec24_TY  '!$A$1:$M$786,12,FALSE)</f>
        <v>8.8027908885696698E-2</v>
      </c>
      <c r="N400" s="55">
        <f>VLOOKUP(Table1[[#This Row],[SEG KEY LY]],'29Dec24_LY'!$A$1:$M$784,12,FALSE)</f>
        <v>0.10194347977079353</v>
      </c>
      <c r="O400" s="29">
        <f>IFERROR(VLOOKUP(Table1[[#This Row],[SEG KEY LY]],'LY AVG FARE ACT'!$A$1:$G$5000,5,FALSE),0)</f>
        <v>4608</v>
      </c>
      <c r="P400" s="29">
        <f>IFERROR(VLOOKUP(Table1[[#This Row],[SEG KEY LY]],'LY AVG FARE ACT'!$A$1:$F$5000,6,FALSE),0)</f>
        <v>252558.63339699103</v>
      </c>
      <c r="Q400" s="29">
        <f>IFERROR(VLOOKUP(Table1[[#This Row],[SEG KEY LY]],'LY AVG FARE ACT'!$A$1:$G$5000,7,FALSE),0)</f>
        <v>54.808731205944234</v>
      </c>
      <c r="R400" s="47">
        <f>VLOOKUP(Table1[[#This Row],[SEG KEY]],'29Dec24_TY  '!$A$1:$M$786,13,FALSE)</f>
        <v>38.99636363636364</v>
      </c>
      <c r="S400" s="47">
        <f>VLOOKUP(Table1[[#This Row],[SEG KEY LY]],'29Dec24_LY'!$A$1:$M$784,13,FALSE)</f>
        <v>45.160961538461535</v>
      </c>
      <c r="T400" s="29">
        <f>VLOOKUP(Table1[[#This Row],[SEG KEY]],'22Dec24_TY '!$A$1:$M$786,13,FALSE)</f>
        <v>39.395909090909079</v>
      </c>
      <c r="U400" s="29">
        <f>VLOOKUP(Table1[[#This Row],[SEG KEY LY]],'22Dec24_LY '!$A$2:$M$784,13,FALSE)</f>
        <v>44.95</v>
      </c>
      <c r="V400" s="29">
        <f>VLOOKUP(Table1[[#This Row],[SEG KEY]],'15Dec24_TY'!$A$1:$M$786,13,FALSE)</f>
        <v>40.76973684210526</v>
      </c>
      <c r="W400" s="29">
        <f>VLOOKUP(Table1[[#This Row],[SEG KEY LY]],'15Dec24_LY'!$A$1:$M$784,13,FALSE)</f>
        <v>45.68697674418604</v>
      </c>
      <c r="X400" s="29">
        <f>VLOOKUP(Table1[[#This Row],[SEG KEY]],'08Dec24_TY'!$A$1:$M$786,13,FALSE)</f>
        <v>41.399032258064516</v>
      </c>
      <c r="Y400" s="29">
        <f>VLOOKUP(Table1[[#This Row],[SEG KEY LY]],'08Dec24_LY'!$A$1:$M$784,13,FALSE)</f>
        <v>45.94108108108108</v>
      </c>
      <c r="Z400" s="29">
        <f>VLOOKUP(Table1[[#This Row],[SEG KEY]],'01Dec24_TY'!$A$1:$M$786,13,FALSE)</f>
        <v>36.835714285714282</v>
      </c>
      <c r="AA400" s="29">
        <f>VLOOKUP(Table1[[#This Row],[SEG KEY LY]],'01Dec24_LY'!$A$1:$M$784,13,FALSE)</f>
        <v>46.500606060606053</v>
      </c>
      <c r="AB400" s="29">
        <f>VLOOKUP(Table1[[#This Row],[SEG KEY]],'24Nov24_TY'!$A$1:$M$786,13,FALSE)</f>
        <v>37.512941176470584</v>
      </c>
      <c r="AC400" s="29">
        <f>VLOOKUP(Table1[[#This Row],[SEG KEY LY]],'24Nov24_LY'!$A$1:$M$784,13,FALSE)</f>
        <v>41.48866666666666</v>
      </c>
      <c r="AD400" s="29">
        <f>VLOOKUP(Table1[[#This Row],[SEG KEY]],'17Nov24_TY'!$A$1:$M$786,13,FALSE)</f>
        <v>35.171428571428571</v>
      </c>
      <c r="AE400" s="29">
        <f>VLOOKUP(Table1[[#This Row],[SEG KEY LY]],'17Nov24_LY'!$A$1:$M$784,13,FALSE)</f>
        <v>35.993636363636362</v>
      </c>
      <c r="AF400" s="29" t="e">
        <f>VLOOKUP(Table1[[#This Row],[SEG KEY]],'10Nov24_TY   '!$A$1:$M$786,13,FALSE)</f>
        <v>#N/A</v>
      </c>
      <c r="AG400" s="29" t="e">
        <f>VLOOKUP(Table1[[#This Row],[SEG KEY LY]],'10Nov24_LY   '!$A$1:$M$784,13,FALSE)</f>
        <v>#N/A</v>
      </c>
      <c r="AH400" s="29">
        <f>IFERROR(VLOOKUP(Table1[[#This Row],[SEG KEY]],'03Nov24_TY   '!A462:M1247,13,FALSE),0)</f>
        <v>0</v>
      </c>
      <c r="AI400" s="29">
        <f>IFERROR(VLOOKUP(Table1[[#This Row],[SEG KEY LY]],'03Nov24_LY    '!$A$1:$M$784,13,FALSE),0)</f>
        <v>0</v>
      </c>
      <c r="AJ400" s="47">
        <f>VLOOKUP(Table1[[#This Row],[SEG KEY]],'29Dec24_TY  '!$A$1:$M$786,7,FALSE)</f>
        <v>55</v>
      </c>
      <c r="AK400" s="47">
        <f>VLOOKUP(Table1[[#This Row],[SEG KEY LY]],'29Dec24_LY'!$A$1:$M$784,7,FALSE)</f>
        <v>52</v>
      </c>
      <c r="AL400" s="29">
        <f>VLOOKUP(Table1[[#This Row],[SEG KEY]],'22Dec24_TY '!$A$1:$M$786,7,FALSE)</f>
        <v>44</v>
      </c>
      <c r="AM400" s="29">
        <f>VLOOKUP(Table1[[#This Row],[SEG KEY LY]],'22Dec24_LY '!$A$1:$M$486,7,FALSE)</f>
        <v>49</v>
      </c>
      <c r="AN400" s="29">
        <f>VLOOKUP(Table1[[#This Row],[SEG KEY]],'15Dec24_TY'!$A$1:$M$786,7,FALSE)</f>
        <v>38</v>
      </c>
      <c r="AO400" s="29">
        <f>VLOOKUP(Table1[[#This Row],[SEG KEY LY]],'15Dec24_LY'!$A$1:$M$784,7,FALSE)</f>
        <v>43</v>
      </c>
      <c r="AP400" s="29">
        <f>VLOOKUP(Table1[[#This Row],[SEG KEY]],'08Dec24_TY'!$A$1:$M$786,7,FALSE)</f>
        <v>31</v>
      </c>
      <c r="AQ400" s="29">
        <f>VLOOKUP(Table1[[#This Row],[SEG KEY LY]],'08Dec24_LY'!$A$1:$M$784,7,FALSE)</f>
        <v>37</v>
      </c>
      <c r="AR400" s="29">
        <f>VLOOKUP(Table1[[#This Row],[SEG KEY]],'01Dec24_TY'!$A$1:$M$786,7,FALSE)</f>
        <v>21</v>
      </c>
      <c r="AS400" s="29">
        <f>VLOOKUP(Table1[[#This Row],[SEG KEY LY]],'01Dec24_LY'!$A$1:$M$784,7,FALSE)</f>
        <v>33</v>
      </c>
      <c r="AT400" s="29">
        <f>VLOOKUP(Table1[[#This Row],[SEG KEY]],'24Nov24_TY'!$A$1:$M$786,7,FALSE)</f>
        <v>17</v>
      </c>
      <c r="AU400" s="29">
        <f>VLOOKUP(Table1[[#This Row],[SEG KEY LY]],'24Nov24_LY'!$A$1:$M$784,7,FALSE)</f>
        <v>15</v>
      </c>
      <c r="AV400" s="29">
        <f>VLOOKUP(Table1[[#This Row],[SEG KEY]],'17Nov24_TY'!$A$1:$M$786,7,FALSE)</f>
        <v>14</v>
      </c>
      <c r="AW400" s="29">
        <f>VLOOKUP(Table1[[#This Row],[SEG KEY LY]],'17Nov24_LY'!$A$1:$M$784,7,FALSE)</f>
        <v>11</v>
      </c>
      <c r="AX400" s="29" t="e">
        <f>VLOOKUP(Table1[[#This Row],[SEG KEY]],'10Nov24_TY   '!$A$1:$K$786,7,FALSE)</f>
        <v>#N/A</v>
      </c>
      <c r="AY400" s="29" t="e">
        <f>VLOOKUP(Table1[[#This Row],[SEG KEY LY]],'10Nov24_LY   '!$A$1:$J$784,7,FALSE)</f>
        <v>#N/A</v>
      </c>
      <c r="AZ400" s="29">
        <f>IFERROR(VLOOKUP(Table1[[#This Row],[SEG KEY]],'03Nov24_TY   '!$A$1:$J$786,7,FALSE),0)</f>
        <v>0</v>
      </c>
      <c r="BA400" s="29">
        <f>IFERROR(VLOOKUP(Table1[[#This Row],[SEG KEY LY]],'03Nov24_LY    '!$A$1:$J$784,7,FALSE),0)</f>
        <v>0</v>
      </c>
    </row>
    <row r="401" spans="1:53" x14ac:dyDescent="0.25">
      <c r="A401" s="53" t="str">
        <f>Table1[[#This Row],[FROM_CITY]]&amp;Table1[[#This Row],[TO_CITY]]&amp;Table1[[#This Row],[Month]]</f>
        <v>AUHCMBJun-2025</v>
      </c>
      <c r="B401" s="56" t="str">
        <f>Table1[[#This Row],[FROM_CITY]]&amp;Table1[[#This Row],[TO_CITY]]&amp;Table1[[#This Row],[MonthM_LY]]</f>
        <v>AUHCMBJun-2024</v>
      </c>
      <c r="C401" s="44" t="s">
        <v>222</v>
      </c>
      <c r="D401" s="2">
        <v>2025</v>
      </c>
      <c r="E401" s="2" t="s">
        <v>221</v>
      </c>
      <c r="F401" t="s">
        <v>9</v>
      </c>
      <c r="G401" s="2" t="s">
        <v>10</v>
      </c>
      <c r="H401" t="s">
        <v>11</v>
      </c>
      <c r="I401">
        <v>40</v>
      </c>
      <c r="J401">
        <v>7340.3</v>
      </c>
      <c r="K401" s="29">
        <f>VLOOKUP(Table1[[#This Row],[SEG KEY]],'29Dec24_TY  '!$A$1:$M$786,11,FALSE)</f>
        <v>133760</v>
      </c>
      <c r="L401" s="29">
        <f>VLOOKUP(Table1[[#This Row],[SEG KEY LY]],'29Dec24_LY'!$A$1:$M$784,11,FALSE)</f>
        <v>43472</v>
      </c>
      <c r="M401" s="55">
        <f>VLOOKUP(Table1[[#This Row],[SEG KEY]],'29Dec24_TY  '!$A$1:$M$786,12,FALSE)</f>
        <v>5.4876644736842103E-2</v>
      </c>
      <c r="N401" s="55">
        <f>VLOOKUP(Table1[[#This Row],[SEG KEY LY]],'29Dec24_LY'!$A$1:$M$784,12,FALSE)</f>
        <v>9.1139354066985645E-2</v>
      </c>
      <c r="O401" s="29">
        <f>IFERROR(VLOOKUP(Table1[[#This Row],[SEG KEY LY]],'LY AVG FARE ACT'!$A$1:$G$5000,5,FALSE),0)</f>
        <v>2751</v>
      </c>
      <c r="P401" s="29">
        <f>IFERROR(VLOOKUP(Table1[[#This Row],[SEG KEY LY]],'LY AVG FARE ACT'!$A$1:$F$5000,6,FALSE),0)</f>
        <v>563225.3727766152</v>
      </c>
      <c r="Q401" s="29">
        <f>IFERROR(VLOOKUP(Table1[[#This Row],[SEG KEY LY]],'LY AVG FARE ACT'!$A$1:$G$5000,7,FALSE),0)</f>
        <v>204.73477745424034</v>
      </c>
      <c r="R401" s="47">
        <f>VLOOKUP(Table1[[#This Row],[SEG KEY]],'29Dec24_TY  '!$A$1:$M$786,13,FALSE)</f>
        <v>183.50749999999999</v>
      </c>
      <c r="S401" s="47">
        <f>VLOOKUP(Table1[[#This Row],[SEG KEY LY]],'29Dec24_LY'!$A$1:$M$784,13,FALSE)</f>
        <v>304.77000000000004</v>
      </c>
      <c r="T401" s="29">
        <f>VLOOKUP(Table1[[#This Row],[SEG KEY]],'22Dec24_TY '!$A$1:$M$786,13,FALSE)</f>
        <v>187.07514285714285</v>
      </c>
      <c r="U401" s="29">
        <f>VLOOKUP(Table1[[#This Row],[SEG KEY LY]],'22Dec24_LY '!$A$2:$M$784,13,FALSE)</f>
        <v>304.77000000000004</v>
      </c>
      <c r="V401" s="29" t="e">
        <f>VLOOKUP(Table1[[#This Row],[SEG KEY]],'15Dec24_TY'!$A$1:$M$786,13,FALSE)</f>
        <v>#N/A</v>
      </c>
      <c r="W401" s="29" t="e">
        <f>VLOOKUP(Table1[[#This Row],[SEG KEY LY]],'15Dec24_LY'!$A$1:$M$784,13,FALSE)</f>
        <v>#N/A</v>
      </c>
      <c r="X401" s="29">
        <f>VLOOKUP(Table1[[#This Row],[SEG KEY]],'08Dec24_TY'!$A$1:$M$786,13,FALSE)</f>
        <v>207.16294117647061</v>
      </c>
      <c r="Y401" s="29">
        <f>VLOOKUP(Table1[[#This Row],[SEG KEY LY]],'08Dec24_LY'!$A$1:$M$784,13,FALSE)</f>
        <v>304.77000000000004</v>
      </c>
      <c r="Z401" s="29" t="e">
        <f>VLOOKUP(Table1[[#This Row],[SEG KEY]],'01Dec24_TY'!$A$1:$M$786,13,FALSE)</f>
        <v>#N/A</v>
      </c>
      <c r="AA401" s="29" t="e">
        <f>VLOOKUP(Table1[[#This Row],[SEG KEY LY]],'01Dec24_LY'!$A$1:$M$784,13,FALSE)</f>
        <v>#N/A</v>
      </c>
      <c r="AB401" s="29" t="e">
        <f>VLOOKUP(Table1[[#This Row],[SEG KEY]],'24Nov24_TY'!$A$1:$M$786,13,FALSE)</f>
        <v>#N/A</v>
      </c>
      <c r="AC401" s="29" t="e">
        <f>VLOOKUP(Table1[[#This Row],[SEG KEY LY]],'24Nov24_LY'!$A$1:$M$784,13,FALSE)</f>
        <v>#N/A</v>
      </c>
      <c r="AD401" s="29" t="e">
        <f>VLOOKUP(Table1[[#This Row],[SEG KEY]],'17Nov24_TY'!$A$1:$M$786,13,FALSE)</f>
        <v>#N/A</v>
      </c>
      <c r="AE401" s="29" t="e">
        <f>VLOOKUP(Table1[[#This Row],[SEG KEY LY]],'17Nov24_LY'!$A$1:$M$784,13,FALSE)</f>
        <v>#N/A</v>
      </c>
      <c r="AF401" s="29" t="e">
        <f>VLOOKUP(Table1[[#This Row],[SEG KEY]],'10Nov24_TY   '!$A$1:$M$786,13,FALSE)</f>
        <v>#N/A</v>
      </c>
      <c r="AG401" s="29" t="e">
        <f>VLOOKUP(Table1[[#This Row],[SEG KEY LY]],'10Nov24_LY   '!$A$1:$M$784,13,FALSE)</f>
        <v>#N/A</v>
      </c>
      <c r="AH401" s="29">
        <f>IFERROR(VLOOKUP(Table1[[#This Row],[SEG KEY]],'03Nov24_TY   '!A463:M1248,13,FALSE),0)</f>
        <v>0</v>
      </c>
      <c r="AI401" s="29">
        <f>IFERROR(VLOOKUP(Table1[[#This Row],[SEG KEY LY]],'03Nov24_LY    '!$A$1:$M$784,13,FALSE),0)</f>
        <v>0</v>
      </c>
      <c r="AJ401" s="47">
        <f>VLOOKUP(Table1[[#This Row],[SEG KEY]],'29Dec24_TY  '!$A$1:$M$786,7,FALSE)</f>
        <v>40</v>
      </c>
      <c r="AK401" s="47">
        <f>VLOOKUP(Table1[[#This Row],[SEG KEY LY]],'29Dec24_LY'!$A$1:$M$784,7,FALSE)</f>
        <v>13</v>
      </c>
      <c r="AL401" s="29">
        <f>VLOOKUP(Table1[[#This Row],[SEG KEY]],'22Dec24_TY '!$A$1:$M$786,7,FALSE)</f>
        <v>35</v>
      </c>
      <c r="AM401" s="29">
        <f>VLOOKUP(Table1[[#This Row],[SEG KEY LY]],'22Dec24_LY '!$A$1:$M$486,7,FALSE)</f>
        <v>13</v>
      </c>
      <c r="AN401" s="29" t="e">
        <f>VLOOKUP(Table1[[#This Row],[SEG KEY]],'15Dec24_TY'!$A$1:$M$786,7,FALSE)</f>
        <v>#N/A</v>
      </c>
      <c r="AO401" s="29" t="e">
        <f>VLOOKUP(Table1[[#This Row],[SEG KEY LY]],'15Dec24_LY'!$A$1:$M$784,7,FALSE)</f>
        <v>#N/A</v>
      </c>
      <c r="AP401" s="29">
        <f>VLOOKUP(Table1[[#This Row],[SEG KEY]],'08Dec24_TY'!$A$1:$M$786,7,FALSE)</f>
        <v>17</v>
      </c>
      <c r="AQ401" s="29">
        <f>VLOOKUP(Table1[[#This Row],[SEG KEY LY]],'08Dec24_LY'!$A$1:$M$784,7,FALSE)</f>
        <v>13</v>
      </c>
      <c r="AR401" s="29" t="e">
        <f>VLOOKUP(Table1[[#This Row],[SEG KEY]],'01Dec24_TY'!$A$1:$M$786,7,FALSE)</f>
        <v>#N/A</v>
      </c>
      <c r="AS401" s="29" t="e">
        <f>VLOOKUP(Table1[[#This Row],[SEG KEY LY]],'01Dec24_LY'!$A$1:$M$784,7,FALSE)</f>
        <v>#N/A</v>
      </c>
      <c r="AT401" s="29" t="e">
        <f>VLOOKUP(Table1[[#This Row],[SEG KEY]],'24Nov24_TY'!$A$1:$M$786,7,FALSE)</f>
        <v>#N/A</v>
      </c>
      <c r="AU401" s="29" t="e">
        <f>VLOOKUP(Table1[[#This Row],[SEG KEY LY]],'24Nov24_LY'!$A$1:$M$784,7,FALSE)</f>
        <v>#N/A</v>
      </c>
      <c r="AV401" s="29" t="e">
        <f>VLOOKUP(Table1[[#This Row],[SEG KEY]],'17Nov24_TY'!$A$1:$M$786,7,FALSE)</f>
        <v>#N/A</v>
      </c>
      <c r="AW401" s="29" t="e">
        <f>VLOOKUP(Table1[[#This Row],[SEG KEY LY]],'17Nov24_LY'!$A$1:$M$784,7,FALSE)</f>
        <v>#N/A</v>
      </c>
      <c r="AX401" s="29" t="e">
        <f>VLOOKUP(Table1[[#This Row],[SEG KEY]],'10Nov24_TY   '!$A$1:$K$786,7,FALSE)</f>
        <v>#N/A</v>
      </c>
      <c r="AY401" s="29" t="e">
        <f>VLOOKUP(Table1[[#This Row],[SEG KEY LY]],'10Nov24_LY   '!$A$1:$J$784,7,FALSE)</f>
        <v>#N/A</v>
      </c>
      <c r="AZ401" s="29">
        <f>IFERROR(VLOOKUP(Table1[[#This Row],[SEG KEY]],'03Nov24_TY   '!$A$1:$J$786,7,FALSE),0)</f>
        <v>0</v>
      </c>
      <c r="BA401" s="29">
        <f>IFERROR(VLOOKUP(Table1[[#This Row],[SEG KEY LY]],'03Nov24_LY    '!$A$1:$J$784,7,FALSE),0)</f>
        <v>0</v>
      </c>
    </row>
    <row r="402" spans="1:53" x14ac:dyDescent="0.25">
      <c r="A402" s="53" t="str">
        <f>Table1[[#This Row],[FROM_CITY]]&amp;Table1[[#This Row],[TO_CITY]]&amp;Table1[[#This Row],[Month]]</f>
        <v>BKKCMBJun-2025</v>
      </c>
      <c r="B402" s="56" t="str">
        <f>Table1[[#This Row],[FROM_CITY]]&amp;Table1[[#This Row],[TO_CITY]]&amp;Table1[[#This Row],[MonthM_LY]]</f>
        <v>BKKCMBJun-2024</v>
      </c>
      <c r="C402" s="44" t="s">
        <v>222</v>
      </c>
      <c r="D402" s="2">
        <v>2025</v>
      </c>
      <c r="E402" s="2" t="s">
        <v>221</v>
      </c>
      <c r="F402" t="s">
        <v>12</v>
      </c>
      <c r="G402" s="2" t="s">
        <v>10</v>
      </c>
      <c r="H402" t="s">
        <v>13</v>
      </c>
      <c r="I402">
        <v>28</v>
      </c>
      <c r="J402">
        <v>5743.2</v>
      </c>
      <c r="K402" s="29">
        <f>VLOOKUP(Table1[[#This Row],[SEG KEY]],'29Dec24_TY  '!$A$1:$M$786,11,FALSE)</f>
        <v>66780</v>
      </c>
      <c r="L402" s="29">
        <f>VLOOKUP(Table1[[#This Row],[SEG KEY LY]],'29Dec24_LY'!$A$1:$M$784,11,FALSE)</f>
        <v>140715</v>
      </c>
      <c r="M402" s="55">
        <f>VLOOKUP(Table1[[#This Row],[SEG KEY]],'29Dec24_TY  '!$A$1:$M$786,12,FALSE)</f>
        <v>8.6001796945193165E-2</v>
      </c>
      <c r="N402" s="55">
        <f>VLOOKUP(Table1[[#This Row],[SEG KEY LY]],'29Dec24_LY'!$A$1:$M$784,12,FALSE)</f>
        <v>8.1610205024340007E-2</v>
      </c>
      <c r="O402" s="29">
        <f>IFERROR(VLOOKUP(Table1[[#This Row],[SEG KEY LY]],'LY AVG FARE ACT'!$A$1:$G$5000,5,FALSE),0)</f>
        <v>3544</v>
      </c>
      <c r="P402" s="29">
        <f>IFERROR(VLOOKUP(Table1[[#This Row],[SEG KEY LY]],'LY AVG FARE ACT'!$A$1:$F$5000,6,FALSE),0)</f>
        <v>594908.98751711368</v>
      </c>
      <c r="Q402" s="29">
        <f>IFERROR(VLOOKUP(Table1[[#This Row],[SEG KEY LY]],'LY AVG FARE ACT'!$A$1:$G$5000,7,FALSE),0)</f>
        <v>167.86370979602532</v>
      </c>
      <c r="R402" s="47">
        <f>VLOOKUP(Table1[[#This Row],[SEG KEY]],'29Dec24_TY  '!$A$1:$M$786,13,FALSE)</f>
        <v>205.1142857142857</v>
      </c>
      <c r="S402" s="47">
        <f>VLOOKUP(Table1[[#This Row],[SEG KEY LY]],'29Dec24_LY'!$A$1:$M$784,13,FALSE)</f>
        <v>194.64033898305092</v>
      </c>
      <c r="T402" s="29">
        <f>VLOOKUP(Table1[[#This Row],[SEG KEY]],'22Dec24_TY '!$A$1:$M$786,13,FALSE)</f>
        <v>215.02125000000004</v>
      </c>
      <c r="U402" s="29">
        <f>VLOOKUP(Table1[[#This Row],[SEG KEY LY]],'22Dec24_LY '!$A$2:$M$784,13,FALSE)</f>
        <v>191.48571428571432</v>
      </c>
      <c r="V402" s="29" t="e">
        <f>VLOOKUP(Table1[[#This Row],[SEG KEY]],'15Dec24_TY'!$A$1:$M$786,13,FALSE)</f>
        <v>#N/A</v>
      </c>
      <c r="W402" s="29" t="e">
        <f>VLOOKUP(Table1[[#This Row],[SEG KEY LY]],'15Dec24_LY'!$A$1:$M$784,13,FALSE)</f>
        <v>#N/A</v>
      </c>
      <c r="X402" s="29">
        <f>VLOOKUP(Table1[[#This Row],[SEG KEY]],'08Dec24_TY'!$A$1:$M$786,13,FALSE)</f>
        <v>214.86894736842106</v>
      </c>
      <c r="Y402" s="29">
        <f>VLOOKUP(Table1[[#This Row],[SEG KEY LY]],'08Dec24_LY'!$A$1:$M$784,13,FALSE)</f>
        <v>181.91086956521738</v>
      </c>
      <c r="Z402" s="29" t="e">
        <f>VLOOKUP(Table1[[#This Row],[SEG KEY]],'01Dec24_TY'!$A$1:$M$786,13,FALSE)</f>
        <v>#N/A</v>
      </c>
      <c r="AA402" s="29" t="e">
        <f>VLOOKUP(Table1[[#This Row],[SEG KEY LY]],'01Dec24_LY'!$A$1:$M$784,13,FALSE)</f>
        <v>#N/A</v>
      </c>
      <c r="AB402" s="29" t="e">
        <f>VLOOKUP(Table1[[#This Row],[SEG KEY]],'24Nov24_TY'!$A$1:$M$786,13,FALSE)</f>
        <v>#N/A</v>
      </c>
      <c r="AC402" s="29" t="e">
        <f>VLOOKUP(Table1[[#This Row],[SEG KEY LY]],'24Nov24_LY'!$A$1:$M$784,13,FALSE)</f>
        <v>#N/A</v>
      </c>
      <c r="AD402" s="29" t="e">
        <f>VLOOKUP(Table1[[#This Row],[SEG KEY]],'17Nov24_TY'!$A$1:$M$786,13,FALSE)</f>
        <v>#N/A</v>
      </c>
      <c r="AE402" s="29" t="e">
        <f>VLOOKUP(Table1[[#This Row],[SEG KEY LY]],'17Nov24_LY'!$A$1:$M$784,13,FALSE)</f>
        <v>#N/A</v>
      </c>
      <c r="AF402" s="29" t="e">
        <f>VLOOKUP(Table1[[#This Row],[SEG KEY]],'10Nov24_TY   '!$A$1:$M$786,13,FALSE)</f>
        <v>#N/A</v>
      </c>
      <c r="AG402" s="29" t="e">
        <f>VLOOKUP(Table1[[#This Row],[SEG KEY LY]],'10Nov24_LY   '!$A$1:$M$784,13,FALSE)</f>
        <v>#N/A</v>
      </c>
      <c r="AH402" s="29">
        <f>IFERROR(VLOOKUP(Table1[[#This Row],[SEG KEY]],'03Nov24_TY   '!A464:M1249,13,FALSE),0)</f>
        <v>0</v>
      </c>
      <c r="AI402" s="29">
        <f>IFERROR(VLOOKUP(Table1[[#This Row],[SEG KEY LY]],'03Nov24_LY    '!$A$1:$M$784,13,FALSE),0)</f>
        <v>0</v>
      </c>
      <c r="AJ402" s="47">
        <f>VLOOKUP(Table1[[#This Row],[SEG KEY]],'29Dec24_TY  '!$A$1:$M$786,7,FALSE)</f>
        <v>28</v>
      </c>
      <c r="AK402" s="47">
        <f>VLOOKUP(Table1[[#This Row],[SEG KEY LY]],'29Dec24_LY'!$A$1:$M$784,7,FALSE)</f>
        <v>59</v>
      </c>
      <c r="AL402" s="29">
        <f>VLOOKUP(Table1[[#This Row],[SEG KEY]],'22Dec24_TY '!$A$1:$M$786,7,FALSE)</f>
        <v>24</v>
      </c>
      <c r="AM402" s="29">
        <f>VLOOKUP(Table1[[#This Row],[SEG KEY LY]],'22Dec24_LY '!$A$1:$M$486,7,FALSE)</f>
        <v>56</v>
      </c>
      <c r="AN402" s="29" t="e">
        <f>VLOOKUP(Table1[[#This Row],[SEG KEY]],'15Dec24_TY'!$A$1:$M$786,7,FALSE)</f>
        <v>#N/A</v>
      </c>
      <c r="AO402" s="29" t="e">
        <f>VLOOKUP(Table1[[#This Row],[SEG KEY LY]],'15Dec24_LY'!$A$1:$M$784,7,FALSE)</f>
        <v>#N/A</v>
      </c>
      <c r="AP402" s="29">
        <f>VLOOKUP(Table1[[#This Row],[SEG KEY]],'08Dec24_TY'!$A$1:$M$786,7,FALSE)</f>
        <v>19</v>
      </c>
      <c r="AQ402" s="29">
        <f>VLOOKUP(Table1[[#This Row],[SEG KEY LY]],'08Dec24_LY'!$A$1:$M$784,7,FALSE)</f>
        <v>46</v>
      </c>
      <c r="AR402" s="29" t="e">
        <f>VLOOKUP(Table1[[#This Row],[SEG KEY]],'01Dec24_TY'!$A$1:$M$786,7,FALSE)</f>
        <v>#N/A</v>
      </c>
      <c r="AS402" s="29" t="e">
        <f>VLOOKUP(Table1[[#This Row],[SEG KEY LY]],'01Dec24_LY'!$A$1:$M$784,7,FALSE)</f>
        <v>#N/A</v>
      </c>
      <c r="AT402" s="29" t="e">
        <f>VLOOKUP(Table1[[#This Row],[SEG KEY]],'24Nov24_TY'!$A$1:$M$786,7,FALSE)</f>
        <v>#N/A</v>
      </c>
      <c r="AU402" s="29" t="e">
        <f>VLOOKUP(Table1[[#This Row],[SEG KEY LY]],'24Nov24_LY'!$A$1:$M$784,7,FALSE)</f>
        <v>#N/A</v>
      </c>
      <c r="AV402" s="29" t="e">
        <f>VLOOKUP(Table1[[#This Row],[SEG KEY]],'17Nov24_TY'!$A$1:$M$786,7,FALSE)</f>
        <v>#N/A</v>
      </c>
      <c r="AW402" s="29" t="e">
        <f>VLOOKUP(Table1[[#This Row],[SEG KEY LY]],'17Nov24_LY'!$A$1:$M$784,7,FALSE)</f>
        <v>#N/A</v>
      </c>
      <c r="AX402" s="29" t="e">
        <f>VLOOKUP(Table1[[#This Row],[SEG KEY]],'10Nov24_TY   '!$A$1:$K$786,7,FALSE)</f>
        <v>#N/A</v>
      </c>
      <c r="AY402" s="29" t="e">
        <f>VLOOKUP(Table1[[#This Row],[SEG KEY LY]],'10Nov24_LY   '!$A$1:$J$784,7,FALSE)</f>
        <v>#N/A</v>
      </c>
      <c r="AZ402" s="29">
        <f>IFERROR(VLOOKUP(Table1[[#This Row],[SEG KEY]],'03Nov24_TY   '!$A$1:$J$786,7,FALSE),0)</f>
        <v>0</v>
      </c>
      <c r="BA402" s="29">
        <f>IFERROR(VLOOKUP(Table1[[#This Row],[SEG KEY LY]],'03Nov24_LY    '!$A$1:$J$784,7,FALSE),0)</f>
        <v>0</v>
      </c>
    </row>
    <row r="403" spans="1:53" x14ac:dyDescent="0.25">
      <c r="A403" s="53" t="str">
        <f>Table1[[#This Row],[FROM_CITY]]&amp;Table1[[#This Row],[TO_CITY]]&amp;Table1[[#This Row],[Month]]</f>
        <v>BLRCMBJun-2025</v>
      </c>
      <c r="B403" s="56" t="str">
        <f>Table1[[#This Row],[FROM_CITY]]&amp;Table1[[#This Row],[TO_CITY]]&amp;Table1[[#This Row],[MonthM_LY]]</f>
        <v>BLRCMBJun-2024</v>
      </c>
      <c r="C403" s="44" t="s">
        <v>222</v>
      </c>
      <c r="D403" s="2">
        <v>2025</v>
      </c>
      <c r="E403" s="2" t="s">
        <v>221</v>
      </c>
      <c r="F403" t="s">
        <v>14</v>
      </c>
      <c r="G403" s="2" t="s">
        <v>10</v>
      </c>
      <c r="H403" t="s">
        <v>15</v>
      </c>
      <c r="I403">
        <v>6</v>
      </c>
      <c r="J403">
        <v>500.18</v>
      </c>
      <c r="K403" s="29">
        <f>VLOOKUP(Table1[[#This Row],[SEG KEY]],'29Dec24_TY  '!$A$1:$M$786,11,FALSE)</f>
        <v>4290</v>
      </c>
      <c r="L403" s="29">
        <f>VLOOKUP(Table1[[#This Row],[SEG KEY LY]],'29Dec24_LY'!$A$1:$M$784,11,FALSE)</f>
        <v>4290</v>
      </c>
      <c r="M403" s="55">
        <f>VLOOKUP(Table1[[#This Row],[SEG KEY]],'29Dec24_TY  '!$A$1:$M$786,12,FALSE)</f>
        <v>0.11659207459207459</v>
      </c>
      <c r="N403" s="55">
        <f>VLOOKUP(Table1[[#This Row],[SEG KEY LY]],'29Dec24_LY'!$A$1:$M$784,12,FALSE)</f>
        <v>0.14148717948717948</v>
      </c>
      <c r="O403" s="29">
        <f>IFERROR(VLOOKUP(Table1[[#This Row],[SEG KEY LY]],'LY AVG FARE ACT'!$A$1:$G$5000,5,FALSE),0)</f>
        <v>2410</v>
      </c>
      <c r="P403" s="29">
        <f>IFERROR(VLOOKUP(Table1[[#This Row],[SEG KEY LY]],'LY AVG FARE ACT'!$A$1:$F$5000,6,FALSE),0)</f>
        <v>227594.94201164303</v>
      </c>
      <c r="Q403" s="29">
        <f>IFERROR(VLOOKUP(Table1[[#This Row],[SEG KEY LY]],'LY AVG FARE ACT'!$A$1:$G$5000,7,FALSE),0)</f>
        <v>94.437735274540671</v>
      </c>
      <c r="R403" s="47">
        <f>VLOOKUP(Table1[[#This Row],[SEG KEY]],'29Dec24_TY  '!$A$1:$M$786,13,FALSE)</f>
        <v>83.36333333333333</v>
      </c>
      <c r="S403" s="47">
        <f>VLOOKUP(Table1[[#This Row],[SEG KEY LY]],'29Dec24_LY'!$A$1:$M$784,13,FALSE)</f>
        <v>101.16333333333334</v>
      </c>
      <c r="T403" s="29">
        <f>VLOOKUP(Table1[[#This Row],[SEG KEY]],'22Dec24_TY '!$A$1:$M$786,13,FALSE)</f>
        <v>69.762</v>
      </c>
      <c r="U403" s="29">
        <f>VLOOKUP(Table1[[#This Row],[SEG KEY LY]],'22Dec24_LY '!$A$2:$M$784,13,FALSE)</f>
        <v>81.333999999999989</v>
      </c>
      <c r="V403" s="29" t="e">
        <f>VLOOKUP(Table1[[#This Row],[SEG KEY]],'15Dec24_TY'!$A$1:$M$786,13,FALSE)</f>
        <v>#N/A</v>
      </c>
      <c r="W403" s="29" t="e">
        <f>VLOOKUP(Table1[[#This Row],[SEG KEY LY]],'15Dec24_LY'!$A$1:$M$784,13,FALSE)</f>
        <v>#N/A</v>
      </c>
      <c r="X403" s="29">
        <f>VLOOKUP(Table1[[#This Row],[SEG KEY]],'08Dec24_TY'!$A$1:$M$786,13,FALSE)</f>
        <v>69.762</v>
      </c>
      <c r="Y403" s="29">
        <f>VLOOKUP(Table1[[#This Row],[SEG KEY LY]],'08Dec24_LY'!$A$1:$M$784,13,FALSE)</f>
        <v>90.99</v>
      </c>
      <c r="Z403" s="29" t="e">
        <f>VLOOKUP(Table1[[#This Row],[SEG KEY]],'01Dec24_TY'!$A$1:$M$786,13,FALSE)</f>
        <v>#N/A</v>
      </c>
      <c r="AA403" s="29" t="e">
        <f>VLOOKUP(Table1[[#This Row],[SEG KEY LY]],'01Dec24_LY'!$A$1:$M$784,13,FALSE)</f>
        <v>#N/A</v>
      </c>
      <c r="AB403" s="29" t="e">
        <f>VLOOKUP(Table1[[#This Row],[SEG KEY]],'24Nov24_TY'!$A$1:$M$786,13,FALSE)</f>
        <v>#N/A</v>
      </c>
      <c r="AC403" s="29" t="e">
        <f>VLOOKUP(Table1[[#This Row],[SEG KEY LY]],'24Nov24_LY'!$A$1:$M$784,13,FALSE)</f>
        <v>#N/A</v>
      </c>
      <c r="AD403" s="29" t="e">
        <f>VLOOKUP(Table1[[#This Row],[SEG KEY]],'17Nov24_TY'!$A$1:$M$786,13,FALSE)</f>
        <v>#N/A</v>
      </c>
      <c r="AE403" s="29" t="e">
        <f>VLOOKUP(Table1[[#This Row],[SEG KEY LY]],'17Nov24_LY'!$A$1:$M$784,13,FALSE)</f>
        <v>#N/A</v>
      </c>
      <c r="AF403" s="29" t="e">
        <f>VLOOKUP(Table1[[#This Row],[SEG KEY]],'10Nov24_TY   '!$A$1:$M$786,13,FALSE)</f>
        <v>#N/A</v>
      </c>
      <c r="AG403" s="29" t="e">
        <f>VLOOKUP(Table1[[#This Row],[SEG KEY LY]],'10Nov24_LY   '!$A$1:$M$784,13,FALSE)</f>
        <v>#N/A</v>
      </c>
      <c r="AH403" s="29">
        <f>IFERROR(VLOOKUP(Table1[[#This Row],[SEG KEY]],'03Nov24_TY   '!A465:M1250,13,FALSE),0)</f>
        <v>0</v>
      </c>
      <c r="AI403" s="29">
        <f>IFERROR(VLOOKUP(Table1[[#This Row],[SEG KEY LY]],'03Nov24_LY    '!$A$1:$M$784,13,FALSE),0)</f>
        <v>0</v>
      </c>
      <c r="AJ403" s="47">
        <f>VLOOKUP(Table1[[#This Row],[SEG KEY]],'29Dec24_TY  '!$A$1:$M$786,7,FALSE)</f>
        <v>6</v>
      </c>
      <c r="AK403" s="47">
        <f>VLOOKUP(Table1[[#This Row],[SEG KEY LY]],'29Dec24_LY'!$A$1:$M$784,7,FALSE)</f>
        <v>6</v>
      </c>
      <c r="AL403" s="29">
        <f>VLOOKUP(Table1[[#This Row],[SEG KEY]],'22Dec24_TY '!$A$1:$M$786,7,FALSE)</f>
        <v>5</v>
      </c>
      <c r="AM403" s="29">
        <f>VLOOKUP(Table1[[#This Row],[SEG KEY LY]],'22Dec24_LY '!$A$1:$M$486,7,FALSE)</f>
        <v>5</v>
      </c>
      <c r="AN403" s="29" t="e">
        <f>VLOOKUP(Table1[[#This Row],[SEG KEY]],'15Dec24_TY'!$A$1:$M$786,7,FALSE)</f>
        <v>#N/A</v>
      </c>
      <c r="AO403" s="29" t="e">
        <f>VLOOKUP(Table1[[#This Row],[SEG KEY LY]],'15Dec24_LY'!$A$1:$M$784,7,FALSE)</f>
        <v>#N/A</v>
      </c>
      <c r="AP403" s="29">
        <f>VLOOKUP(Table1[[#This Row],[SEG KEY]],'08Dec24_TY'!$A$1:$M$786,7,FALSE)</f>
        <v>5</v>
      </c>
      <c r="AQ403" s="29">
        <f>VLOOKUP(Table1[[#This Row],[SEG KEY LY]],'08Dec24_LY'!$A$1:$M$784,7,FALSE)</f>
        <v>4</v>
      </c>
      <c r="AR403" s="29" t="e">
        <f>VLOOKUP(Table1[[#This Row],[SEG KEY]],'01Dec24_TY'!$A$1:$M$786,7,FALSE)</f>
        <v>#N/A</v>
      </c>
      <c r="AS403" s="29" t="e">
        <f>VLOOKUP(Table1[[#This Row],[SEG KEY LY]],'01Dec24_LY'!$A$1:$M$784,7,FALSE)</f>
        <v>#N/A</v>
      </c>
      <c r="AT403" s="29" t="e">
        <f>VLOOKUP(Table1[[#This Row],[SEG KEY]],'24Nov24_TY'!$A$1:$M$786,7,FALSE)</f>
        <v>#N/A</v>
      </c>
      <c r="AU403" s="29" t="e">
        <f>VLOOKUP(Table1[[#This Row],[SEG KEY LY]],'24Nov24_LY'!$A$1:$M$784,7,FALSE)</f>
        <v>#N/A</v>
      </c>
      <c r="AV403" s="29" t="e">
        <f>VLOOKUP(Table1[[#This Row],[SEG KEY]],'17Nov24_TY'!$A$1:$M$786,7,FALSE)</f>
        <v>#N/A</v>
      </c>
      <c r="AW403" s="29" t="e">
        <f>VLOOKUP(Table1[[#This Row],[SEG KEY LY]],'17Nov24_LY'!$A$1:$M$784,7,FALSE)</f>
        <v>#N/A</v>
      </c>
      <c r="AX403" s="29" t="e">
        <f>VLOOKUP(Table1[[#This Row],[SEG KEY]],'10Nov24_TY   '!$A$1:$K$786,7,FALSE)</f>
        <v>#N/A</v>
      </c>
      <c r="AY403" s="29" t="e">
        <f>VLOOKUP(Table1[[#This Row],[SEG KEY LY]],'10Nov24_LY   '!$A$1:$J$784,7,FALSE)</f>
        <v>#N/A</v>
      </c>
      <c r="AZ403" s="29">
        <f>IFERROR(VLOOKUP(Table1[[#This Row],[SEG KEY]],'03Nov24_TY   '!$A$1:$J$786,7,FALSE),0)</f>
        <v>0</v>
      </c>
      <c r="BA403" s="29">
        <f>IFERROR(VLOOKUP(Table1[[#This Row],[SEG KEY LY]],'03Nov24_LY    '!$A$1:$J$784,7,FALSE),0)</f>
        <v>0</v>
      </c>
    </row>
    <row r="404" spans="1:53" x14ac:dyDescent="0.25">
      <c r="A404" s="53" t="str">
        <f>Table1[[#This Row],[FROM_CITY]]&amp;Table1[[#This Row],[TO_CITY]]&amp;Table1[[#This Row],[Month]]</f>
        <v>BOMCMBJun-2025</v>
      </c>
      <c r="B404" s="56" t="str">
        <f>Table1[[#This Row],[FROM_CITY]]&amp;Table1[[#This Row],[TO_CITY]]&amp;Table1[[#This Row],[MonthM_LY]]</f>
        <v>BOMCMBJun-2024</v>
      </c>
      <c r="C404" s="44" t="s">
        <v>222</v>
      </c>
      <c r="D404" s="2">
        <v>2025</v>
      </c>
      <c r="E404" s="2" t="s">
        <v>221</v>
      </c>
      <c r="F404" t="s">
        <v>16</v>
      </c>
      <c r="G404" s="2" t="s">
        <v>10</v>
      </c>
      <c r="H404" t="s">
        <v>15</v>
      </c>
      <c r="I404">
        <v>27</v>
      </c>
      <c r="J404">
        <v>3385.2299999999996</v>
      </c>
      <c r="K404" s="29">
        <f>VLOOKUP(Table1[[#This Row],[SEG KEY]],'29Dec24_TY  '!$A$1:$M$786,11,FALSE)</f>
        <v>41823</v>
      </c>
      <c r="L404" s="29">
        <f>VLOOKUP(Table1[[#This Row],[SEG KEY LY]],'29Dec24_LY'!$A$1:$M$784,11,FALSE)</f>
        <v>24784</v>
      </c>
      <c r="M404" s="55">
        <f>VLOOKUP(Table1[[#This Row],[SEG KEY]],'29Dec24_TY  '!$A$1:$M$786,12,FALSE)</f>
        <v>8.0941826267843048E-2</v>
      </c>
      <c r="N404" s="55">
        <f>VLOOKUP(Table1[[#This Row],[SEG KEY LY]],'29Dec24_LY'!$A$1:$M$784,12,FALSE)</f>
        <v>7.1853615235635881E-2</v>
      </c>
      <c r="O404" s="29">
        <f>IFERROR(VLOOKUP(Table1[[#This Row],[SEG KEY LY]],'LY AVG FARE ACT'!$A$1:$G$5000,5,FALSE),0)</f>
        <v>4407</v>
      </c>
      <c r="P404" s="29">
        <f>IFERROR(VLOOKUP(Table1[[#This Row],[SEG KEY LY]],'LY AVG FARE ACT'!$A$1:$F$5000,6,FALSE),0)</f>
        <v>453487.09530404862</v>
      </c>
      <c r="Q404" s="29">
        <f>IFERROR(VLOOKUP(Table1[[#This Row],[SEG KEY LY]],'LY AVG FARE ACT'!$A$1:$G$5000,7,FALSE),0)</f>
        <v>102.90154193420663</v>
      </c>
      <c r="R404" s="47">
        <f>VLOOKUP(Table1[[#This Row],[SEG KEY]],'29Dec24_TY  '!$A$1:$M$786,13,FALSE)</f>
        <v>125.37888888888887</v>
      </c>
      <c r="S404" s="47">
        <f>VLOOKUP(Table1[[#This Row],[SEG KEY LY]],'29Dec24_LY'!$A$1:$M$784,13,FALSE)</f>
        <v>111.30124999999998</v>
      </c>
      <c r="T404" s="29">
        <f>VLOOKUP(Table1[[#This Row],[SEG KEY]],'22Dec24_TY '!$A$1:$M$786,13,FALSE)</f>
        <v>140.45750000000001</v>
      </c>
      <c r="U404" s="29">
        <f>VLOOKUP(Table1[[#This Row],[SEG KEY LY]],'22Dec24_LY '!$A$2:$M$784,13,FALSE)</f>
        <v>111.30124999999998</v>
      </c>
      <c r="V404" s="29" t="e">
        <f>VLOOKUP(Table1[[#This Row],[SEG KEY]],'15Dec24_TY'!$A$1:$M$786,13,FALSE)</f>
        <v>#N/A</v>
      </c>
      <c r="W404" s="29" t="e">
        <f>VLOOKUP(Table1[[#This Row],[SEG KEY LY]],'15Dec24_LY'!$A$1:$M$784,13,FALSE)</f>
        <v>#N/A</v>
      </c>
      <c r="X404" s="29">
        <f>VLOOKUP(Table1[[#This Row],[SEG KEY]],'08Dec24_TY'!$A$1:$M$786,13,FALSE)</f>
        <v>140.45750000000001</v>
      </c>
      <c r="Y404" s="29">
        <f>VLOOKUP(Table1[[#This Row],[SEG KEY LY]],'08Dec24_LY'!$A$1:$M$784,13,FALSE)</f>
        <v>92.976923076923057</v>
      </c>
      <c r="Z404" s="29" t="e">
        <f>VLOOKUP(Table1[[#This Row],[SEG KEY]],'01Dec24_TY'!$A$1:$M$786,13,FALSE)</f>
        <v>#N/A</v>
      </c>
      <c r="AA404" s="29" t="e">
        <f>VLOOKUP(Table1[[#This Row],[SEG KEY LY]],'01Dec24_LY'!$A$1:$M$784,13,FALSE)</f>
        <v>#N/A</v>
      </c>
      <c r="AB404" s="29" t="e">
        <f>VLOOKUP(Table1[[#This Row],[SEG KEY]],'24Nov24_TY'!$A$1:$M$786,13,FALSE)</f>
        <v>#N/A</v>
      </c>
      <c r="AC404" s="29" t="e">
        <f>VLOOKUP(Table1[[#This Row],[SEG KEY LY]],'24Nov24_LY'!$A$1:$M$784,13,FALSE)</f>
        <v>#N/A</v>
      </c>
      <c r="AD404" s="29" t="e">
        <f>VLOOKUP(Table1[[#This Row],[SEG KEY]],'17Nov24_TY'!$A$1:$M$786,13,FALSE)</f>
        <v>#N/A</v>
      </c>
      <c r="AE404" s="29" t="e">
        <f>VLOOKUP(Table1[[#This Row],[SEG KEY LY]],'17Nov24_LY'!$A$1:$M$784,13,FALSE)</f>
        <v>#N/A</v>
      </c>
      <c r="AF404" s="29" t="e">
        <f>VLOOKUP(Table1[[#This Row],[SEG KEY]],'10Nov24_TY   '!$A$1:$M$786,13,FALSE)</f>
        <v>#N/A</v>
      </c>
      <c r="AG404" s="29" t="e">
        <f>VLOOKUP(Table1[[#This Row],[SEG KEY LY]],'10Nov24_LY   '!$A$1:$M$784,13,FALSE)</f>
        <v>#N/A</v>
      </c>
      <c r="AH404" s="29">
        <f>IFERROR(VLOOKUP(Table1[[#This Row],[SEG KEY]],'03Nov24_TY   '!A466:M1251,13,FALSE),0)</f>
        <v>0</v>
      </c>
      <c r="AI404" s="29">
        <f>IFERROR(VLOOKUP(Table1[[#This Row],[SEG KEY LY]],'03Nov24_LY    '!$A$1:$M$784,13,FALSE),0)</f>
        <v>0</v>
      </c>
      <c r="AJ404" s="47">
        <f>VLOOKUP(Table1[[#This Row],[SEG KEY]],'29Dec24_TY  '!$A$1:$M$786,7,FALSE)</f>
        <v>27</v>
      </c>
      <c r="AK404" s="47">
        <f>VLOOKUP(Table1[[#This Row],[SEG KEY LY]],'29Dec24_LY'!$A$1:$M$784,7,FALSE)</f>
        <v>16</v>
      </c>
      <c r="AL404" s="29">
        <f>VLOOKUP(Table1[[#This Row],[SEG KEY]],'22Dec24_TY '!$A$1:$M$786,7,FALSE)</f>
        <v>20</v>
      </c>
      <c r="AM404" s="29">
        <f>VLOOKUP(Table1[[#This Row],[SEG KEY LY]],'22Dec24_LY '!$A$1:$M$486,7,FALSE)</f>
        <v>16</v>
      </c>
      <c r="AN404" s="29" t="e">
        <f>VLOOKUP(Table1[[#This Row],[SEG KEY]],'15Dec24_TY'!$A$1:$M$786,7,FALSE)</f>
        <v>#N/A</v>
      </c>
      <c r="AO404" s="29" t="e">
        <f>VLOOKUP(Table1[[#This Row],[SEG KEY LY]],'15Dec24_LY'!$A$1:$M$784,7,FALSE)</f>
        <v>#N/A</v>
      </c>
      <c r="AP404" s="29">
        <f>VLOOKUP(Table1[[#This Row],[SEG KEY]],'08Dec24_TY'!$A$1:$M$786,7,FALSE)</f>
        <v>20</v>
      </c>
      <c r="AQ404" s="29">
        <f>VLOOKUP(Table1[[#This Row],[SEG KEY LY]],'08Dec24_LY'!$A$1:$M$784,7,FALSE)</f>
        <v>13</v>
      </c>
      <c r="AR404" s="29" t="e">
        <f>VLOOKUP(Table1[[#This Row],[SEG KEY]],'01Dec24_TY'!$A$1:$M$786,7,FALSE)</f>
        <v>#N/A</v>
      </c>
      <c r="AS404" s="29" t="e">
        <f>VLOOKUP(Table1[[#This Row],[SEG KEY LY]],'01Dec24_LY'!$A$1:$M$784,7,FALSE)</f>
        <v>#N/A</v>
      </c>
      <c r="AT404" s="29" t="e">
        <f>VLOOKUP(Table1[[#This Row],[SEG KEY]],'24Nov24_TY'!$A$1:$M$786,7,FALSE)</f>
        <v>#N/A</v>
      </c>
      <c r="AU404" s="29" t="e">
        <f>VLOOKUP(Table1[[#This Row],[SEG KEY LY]],'24Nov24_LY'!$A$1:$M$784,7,FALSE)</f>
        <v>#N/A</v>
      </c>
      <c r="AV404" s="29" t="e">
        <f>VLOOKUP(Table1[[#This Row],[SEG KEY]],'17Nov24_TY'!$A$1:$M$786,7,FALSE)</f>
        <v>#N/A</v>
      </c>
      <c r="AW404" s="29" t="e">
        <f>VLOOKUP(Table1[[#This Row],[SEG KEY LY]],'17Nov24_LY'!$A$1:$M$784,7,FALSE)</f>
        <v>#N/A</v>
      </c>
      <c r="AX404" s="29" t="e">
        <f>VLOOKUP(Table1[[#This Row],[SEG KEY]],'10Nov24_TY   '!$A$1:$K$786,7,FALSE)</f>
        <v>#N/A</v>
      </c>
      <c r="AY404" s="29" t="e">
        <f>VLOOKUP(Table1[[#This Row],[SEG KEY LY]],'10Nov24_LY   '!$A$1:$J$784,7,FALSE)</f>
        <v>#N/A</v>
      </c>
      <c r="AZ404" s="29">
        <f>IFERROR(VLOOKUP(Table1[[#This Row],[SEG KEY]],'03Nov24_TY   '!$A$1:$J$786,7,FALSE),0)</f>
        <v>0</v>
      </c>
      <c r="BA404" s="29">
        <f>IFERROR(VLOOKUP(Table1[[#This Row],[SEG KEY LY]],'03Nov24_LY    '!$A$1:$J$784,7,FALSE),0)</f>
        <v>0</v>
      </c>
    </row>
    <row r="405" spans="1:53" x14ac:dyDescent="0.25">
      <c r="A405" s="53" t="str">
        <f>Table1[[#This Row],[FROM_CITY]]&amp;Table1[[#This Row],[TO_CITY]]&amp;Table1[[#This Row],[Month]]</f>
        <v>CANCMBJun-2025</v>
      </c>
      <c r="B405" s="56" t="str">
        <f>Table1[[#This Row],[FROM_CITY]]&amp;Table1[[#This Row],[TO_CITY]]&amp;Table1[[#This Row],[MonthM_LY]]</f>
        <v>CANCMBJun-2024</v>
      </c>
      <c r="C405" s="44" t="s">
        <v>222</v>
      </c>
      <c r="D405" s="2">
        <v>2025</v>
      </c>
      <c r="E405" s="2" t="s">
        <v>221</v>
      </c>
      <c r="F405" t="s">
        <v>17</v>
      </c>
      <c r="G405" s="2" t="s">
        <v>10</v>
      </c>
      <c r="H405" t="s">
        <v>13</v>
      </c>
      <c r="I405">
        <v>2</v>
      </c>
      <c r="J405">
        <v>305.04999999999995</v>
      </c>
      <c r="K405" s="29">
        <f>VLOOKUP(Table1[[#This Row],[SEG KEY]],'29Dec24_TY  '!$A$1:$M$786,11,FALSE)</f>
        <v>7966</v>
      </c>
      <c r="L405" s="29" t="e">
        <f>VLOOKUP(Table1[[#This Row],[SEG KEY LY]],'29Dec24_LY'!$A$1:$M$784,11,FALSE)</f>
        <v>#N/A</v>
      </c>
      <c r="M405" s="55">
        <f>VLOOKUP(Table1[[#This Row],[SEG KEY]],'29Dec24_TY  '!$A$1:$M$786,12,FALSE)</f>
        <v>3.8293999497865924E-2</v>
      </c>
      <c r="N405" s="55" t="e">
        <f>VLOOKUP(Table1[[#This Row],[SEG KEY LY]],'29Dec24_LY'!$A$1:$M$784,12,FALSE)</f>
        <v>#N/A</v>
      </c>
      <c r="O405" s="29">
        <f>IFERROR(VLOOKUP(Table1[[#This Row],[SEG KEY LY]],'LY AVG FARE ACT'!$A$1:$G$5000,5,FALSE),0)</f>
        <v>1229</v>
      </c>
      <c r="P405" s="29">
        <f>IFERROR(VLOOKUP(Table1[[#This Row],[SEG KEY LY]],'LY AVG FARE ACT'!$A$1:$F$5000,6,FALSE),0)</f>
        <v>331986.88763137546</v>
      </c>
      <c r="Q405" s="29">
        <f>IFERROR(VLOOKUP(Table1[[#This Row],[SEG KEY LY]],'LY AVG FARE ACT'!$A$1:$G$5000,7,FALSE),0)</f>
        <v>270.12765470412972</v>
      </c>
      <c r="R405" s="47">
        <f>VLOOKUP(Table1[[#This Row],[SEG KEY]],'29Dec24_TY  '!$A$1:$M$786,13,FALSE)</f>
        <v>152.52499999999998</v>
      </c>
      <c r="S405" s="47" t="e">
        <f>VLOOKUP(Table1[[#This Row],[SEG KEY LY]],'29Dec24_LY'!$A$1:$M$784,13,FALSE)</f>
        <v>#N/A</v>
      </c>
      <c r="T405" s="29">
        <f>VLOOKUP(Table1[[#This Row],[SEG KEY]],'22Dec24_TY '!$A$1:$M$786,13,FALSE)</f>
        <v>152.52499999999998</v>
      </c>
      <c r="U405" s="29" t="e">
        <f>VLOOKUP(Table1[[#This Row],[SEG KEY LY]],'22Dec24_LY '!$A$2:$M$784,13,FALSE)</f>
        <v>#N/A</v>
      </c>
      <c r="V405" s="29" t="e">
        <f>VLOOKUP(Table1[[#This Row],[SEG KEY]],'15Dec24_TY'!$A$1:$M$786,13,FALSE)</f>
        <v>#N/A</v>
      </c>
      <c r="W405" s="29" t="e">
        <f>VLOOKUP(Table1[[#This Row],[SEG KEY LY]],'15Dec24_LY'!$A$1:$M$784,13,FALSE)</f>
        <v>#N/A</v>
      </c>
      <c r="X405" s="29">
        <f>VLOOKUP(Table1[[#This Row],[SEG KEY]],'08Dec24_TY'!$A$1:$M$786,13,FALSE)</f>
        <v>152.52499999999998</v>
      </c>
      <c r="Y405" s="29" t="e">
        <f>VLOOKUP(Table1[[#This Row],[SEG KEY LY]],'08Dec24_LY'!$A$1:$M$784,13,FALSE)</f>
        <v>#N/A</v>
      </c>
      <c r="Z405" s="29" t="e">
        <f>VLOOKUP(Table1[[#This Row],[SEG KEY]],'01Dec24_TY'!$A$1:$M$786,13,FALSE)</f>
        <v>#N/A</v>
      </c>
      <c r="AA405" s="29" t="e">
        <f>VLOOKUP(Table1[[#This Row],[SEG KEY LY]],'01Dec24_LY'!$A$1:$M$784,13,FALSE)</f>
        <v>#N/A</v>
      </c>
      <c r="AB405" s="29" t="e">
        <f>VLOOKUP(Table1[[#This Row],[SEG KEY]],'24Nov24_TY'!$A$1:$M$786,13,FALSE)</f>
        <v>#N/A</v>
      </c>
      <c r="AC405" s="29" t="e">
        <f>VLOOKUP(Table1[[#This Row],[SEG KEY LY]],'24Nov24_LY'!$A$1:$M$784,13,FALSE)</f>
        <v>#N/A</v>
      </c>
      <c r="AD405" s="29" t="e">
        <f>VLOOKUP(Table1[[#This Row],[SEG KEY]],'17Nov24_TY'!$A$1:$M$786,13,FALSE)</f>
        <v>#N/A</v>
      </c>
      <c r="AE405" s="29" t="e">
        <f>VLOOKUP(Table1[[#This Row],[SEG KEY LY]],'17Nov24_LY'!$A$1:$M$784,13,FALSE)</f>
        <v>#N/A</v>
      </c>
      <c r="AF405" s="29" t="e">
        <f>VLOOKUP(Table1[[#This Row],[SEG KEY]],'10Nov24_TY   '!$A$1:$M$786,13,FALSE)</f>
        <v>#N/A</v>
      </c>
      <c r="AG405" s="29" t="e">
        <f>VLOOKUP(Table1[[#This Row],[SEG KEY LY]],'10Nov24_LY   '!$A$1:$M$784,13,FALSE)</f>
        <v>#N/A</v>
      </c>
      <c r="AH405" s="29">
        <f>IFERROR(VLOOKUP(Table1[[#This Row],[SEG KEY]],'03Nov24_TY   '!A467:M1252,13,FALSE),0)</f>
        <v>0</v>
      </c>
      <c r="AI405" s="29">
        <f>IFERROR(VLOOKUP(Table1[[#This Row],[SEG KEY LY]],'03Nov24_LY    '!$A$1:$M$784,13,FALSE),0)</f>
        <v>0</v>
      </c>
      <c r="AJ405" s="47">
        <f>VLOOKUP(Table1[[#This Row],[SEG KEY]],'29Dec24_TY  '!$A$1:$M$786,7,FALSE)</f>
        <v>2</v>
      </c>
      <c r="AK405" s="47" t="e">
        <f>VLOOKUP(Table1[[#This Row],[SEG KEY LY]],'29Dec24_LY'!$A$1:$M$784,7,FALSE)</f>
        <v>#N/A</v>
      </c>
      <c r="AL405" s="29">
        <f>VLOOKUP(Table1[[#This Row],[SEG KEY]],'22Dec24_TY '!$A$1:$M$786,7,FALSE)</f>
        <v>2</v>
      </c>
      <c r="AM405" s="29" t="e">
        <f>VLOOKUP(Table1[[#This Row],[SEG KEY LY]],'22Dec24_LY '!$A$1:$M$486,7,FALSE)</f>
        <v>#N/A</v>
      </c>
      <c r="AN405" s="29" t="e">
        <f>VLOOKUP(Table1[[#This Row],[SEG KEY]],'15Dec24_TY'!$A$1:$M$786,7,FALSE)</f>
        <v>#N/A</v>
      </c>
      <c r="AO405" s="29" t="e">
        <f>VLOOKUP(Table1[[#This Row],[SEG KEY LY]],'15Dec24_LY'!$A$1:$M$784,7,FALSE)</f>
        <v>#N/A</v>
      </c>
      <c r="AP405" s="29">
        <f>VLOOKUP(Table1[[#This Row],[SEG KEY]],'08Dec24_TY'!$A$1:$M$786,7,FALSE)</f>
        <v>2</v>
      </c>
      <c r="AQ405" s="29" t="e">
        <f>VLOOKUP(Table1[[#This Row],[SEG KEY LY]],'08Dec24_LY'!$A$1:$M$784,7,FALSE)</f>
        <v>#N/A</v>
      </c>
      <c r="AR405" s="29" t="e">
        <f>VLOOKUP(Table1[[#This Row],[SEG KEY]],'01Dec24_TY'!$A$1:$M$786,7,FALSE)</f>
        <v>#N/A</v>
      </c>
      <c r="AS405" s="29" t="e">
        <f>VLOOKUP(Table1[[#This Row],[SEG KEY LY]],'01Dec24_LY'!$A$1:$M$784,7,FALSE)</f>
        <v>#N/A</v>
      </c>
      <c r="AT405" s="29" t="e">
        <f>VLOOKUP(Table1[[#This Row],[SEG KEY]],'24Nov24_TY'!$A$1:$M$786,7,FALSE)</f>
        <v>#N/A</v>
      </c>
      <c r="AU405" s="29" t="e">
        <f>VLOOKUP(Table1[[#This Row],[SEG KEY LY]],'24Nov24_LY'!$A$1:$M$784,7,FALSE)</f>
        <v>#N/A</v>
      </c>
      <c r="AV405" s="29" t="e">
        <f>VLOOKUP(Table1[[#This Row],[SEG KEY]],'17Nov24_TY'!$A$1:$M$786,7,FALSE)</f>
        <v>#N/A</v>
      </c>
      <c r="AW405" s="29" t="e">
        <f>VLOOKUP(Table1[[#This Row],[SEG KEY LY]],'17Nov24_LY'!$A$1:$M$784,7,FALSE)</f>
        <v>#N/A</v>
      </c>
      <c r="AX405" s="29" t="e">
        <f>VLOOKUP(Table1[[#This Row],[SEG KEY]],'10Nov24_TY   '!$A$1:$K$786,7,FALSE)</f>
        <v>#N/A</v>
      </c>
      <c r="AY405" s="29" t="e">
        <f>VLOOKUP(Table1[[#This Row],[SEG KEY LY]],'10Nov24_LY   '!$A$1:$J$784,7,FALSE)</f>
        <v>#N/A</v>
      </c>
      <c r="AZ405" s="29">
        <f>IFERROR(VLOOKUP(Table1[[#This Row],[SEG KEY]],'03Nov24_TY   '!$A$1:$J$786,7,FALSE),0)</f>
        <v>0</v>
      </c>
      <c r="BA405" s="29">
        <f>IFERROR(VLOOKUP(Table1[[#This Row],[SEG KEY LY]],'03Nov24_LY    '!$A$1:$J$784,7,FALSE),0)</f>
        <v>0</v>
      </c>
    </row>
    <row r="406" spans="1:53" x14ac:dyDescent="0.25">
      <c r="A406" s="53" t="str">
        <f>Table1[[#This Row],[FROM_CITY]]&amp;Table1[[#This Row],[TO_CITY]]&amp;Table1[[#This Row],[Month]]</f>
        <v>CDGCMBJun-2025</v>
      </c>
      <c r="B406" s="56" t="str">
        <f>Table1[[#This Row],[FROM_CITY]]&amp;Table1[[#This Row],[TO_CITY]]&amp;Table1[[#This Row],[MonthM_LY]]</f>
        <v>CDGCMBJun-2024</v>
      </c>
      <c r="C406" s="44" t="s">
        <v>222</v>
      </c>
      <c r="D406" s="2">
        <v>2025</v>
      </c>
      <c r="E406" s="2" t="s">
        <v>221</v>
      </c>
      <c r="F406" t="s">
        <v>18</v>
      </c>
      <c r="G406" s="2" t="s">
        <v>10</v>
      </c>
      <c r="H406" t="s">
        <v>19</v>
      </c>
      <c r="I406">
        <v>66</v>
      </c>
      <c r="J406">
        <v>26309.94</v>
      </c>
      <c r="K406" s="29">
        <f>VLOOKUP(Table1[[#This Row],[SEG KEY]],'29Dec24_TY  '!$A$1:$M$786,11,FALSE)</f>
        <v>561594</v>
      </c>
      <c r="L406" s="29">
        <f>VLOOKUP(Table1[[#This Row],[SEG KEY LY]],'29Dec24_LY'!$A$1:$M$784,11,FALSE)</f>
        <v>2876042</v>
      </c>
      <c r="M406" s="55">
        <f>VLOOKUP(Table1[[#This Row],[SEG KEY]],'29Dec24_TY  '!$A$1:$M$786,12,FALSE)</f>
        <v>4.6848684280814963E-2</v>
      </c>
      <c r="N406" s="55">
        <f>VLOOKUP(Table1[[#This Row],[SEG KEY LY]],'29Dec24_LY'!$A$1:$M$784,12,FALSE)</f>
        <v>3.9896291500610914E-2</v>
      </c>
      <c r="O406" s="29">
        <f>IFERROR(VLOOKUP(Table1[[#This Row],[SEG KEY LY]],'LY AVG FARE ACT'!$A$1:$G$5000,5,FALSE),0)</f>
        <v>0</v>
      </c>
      <c r="P406" s="29">
        <f>IFERROR(VLOOKUP(Table1[[#This Row],[SEG KEY LY]],'LY AVG FARE ACT'!$A$1:$F$5000,6,FALSE),0)</f>
        <v>0</v>
      </c>
      <c r="Q406" s="29">
        <f>IFERROR(VLOOKUP(Table1[[#This Row],[SEG KEY LY]],'LY AVG FARE ACT'!$A$1:$G$5000,7,FALSE),0)</f>
        <v>0</v>
      </c>
      <c r="R406" s="47">
        <f>VLOOKUP(Table1[[#This Row],[SEG KEY]],'29Dec24_TY  '!$A$1:$M$786,13,FALSE)</f>
        <v>398.63545454545454</v>
      </c>
      <c r="S406" s="47">
        <f>VLOOKUP(Table1[[#This Row],[SEG KEY LY]],'29Dec24_LY'!$A$1:$M$784,13,FALSE)</f>
        <v>339.47754437869827</v>
      </c>
      <c r="T406" s="29">
        <f>VLOOKUP(Table1[[#This Row],[SEG KEY]],'22Dec24_TY '!$A$1:$M$786,13,FALSE)</f>
        <v>374.21673469387758</v>
      </c>
      <c r="U406" s="29">
        <f>VLOOKUP(Table1[[#This Row],[SEG KEY LY]],'22Dec24_LY '!$A$2:$M$784,13,FALSE)</f>
        <v>330.93622149837131</v>
      </c>
      <c r="V406" s="29" t="e">
        <f>VLOOKUP(Table1[[#This Row],[SEG KEY]],'15Dec24_TY'!$A$1:$M$786,13,FALSE)</f>
        <v>#N/A</v>
      </c>
      <c r="W406" s="29" t="e">
        <f>VLOOKUP(Table1[[#This Row],[SEG KEY LY]],'15Dec24_LY'!$A$1:$M$784,13,FALSE)</f>
        <v>#N/A</v>
      </c>
      <c r="X406" s="29">
        <f>VLOOKUP(Table1[[#This Row],[SEG KEY]],'08Dec24_TY'!$A$1:$M$786,13,FALSE)</f>
        <v>316.78636363636366</v>
      </c>
      <c r="Y406" s="29">
        <f>VLOOKUP(Table1[[#This Row],[SEG KEY LY]],'08Dec24_LY'!$A$1:$M$784,13,FALSE)</f>
        <v>311.70807999999988</v>
      </c>
      <c r="Z406" s="29" t="e">
        <f>VLOOKUP(Table1[[#This Row],[SEG KEY]],'01Dec24_TY'!$A$1:$M$786,13,FALSE)</f>
        <v>#N/A</v>
      </c>
      <c r="AA406" s="29" t="e">
        <f>VLOOKUP(Table1[[#This Row],[SEG KEY LY]],'01Dec24_LY'!$A$1:$M$784,13,FALSE)</f>
        <v>#N/A</v>
      </c>
      <c r="AB406" s="29" t="e">
        <f>VLOOKUP(Table1[[#This Row],[SEG KEY]],'24Nov24_TY'!$A$1:$M$786,13,FALSE)</f>
        <v>#N/A</v>
      </c>
      <c r="AC406" s="29" t="e">
        <f>VLOOKUP(Table1[[#This Row],[SEG KEY LY]],'24Nov24_LY'!$A$1:$M$784,13,FALSE)</f>
        <v>#N/A</v>
      </c>
      <c r="AD406" s="29" t="e">
        <f>VLOOKUP(Table1[[#This Row],[SEG KEY]],'17Nov24_TY'!$A$1:$M$786,13,FALSE)</f>
        <v>#N/A</v>
      </c>
      <c r="AE406" s="29" t="e">
        <f>VLOOKUP(Table1[[#This Row],[SEG KEY LY]],'17Nov24_LY'!$A$1:$M$784,13,FALSE)</f>
        <v>#N/A</v>
      </c>
      <c r="AF406" s="29" t="e">
        <f>VLOOKUP(Table1[[#This Row],[SEG KEY]],'10Nov24_TY   '!$A$1:$M$786,13,FALSE)</f>
        <v>#N/A</v>
      </c>
      <c r="AG406" s="29" t="e">
        <f>VLOOKUP(Table1[[#This Row],[SEG KEY LY]],'10Nov24_LY   '!$A$1:$M$784,13,FALSE)</f>
        <v>#N/A</v>
      </c>
      <c r="AH406" s="29">
        <f>IFERROR(VLOOKUP(Table1[[#This Row],[SEG KEY]],'03Nov24_TY   '!A468:M1253,13,FALSE),0)</f>
        <v>0</v>
      </c>
      <c r="AI406" s="29">
        <f>IFERROR(VLOOKUP(Table1[[#This Row],[SEG KEY LY]],'03Nov24_LY    '!$A$1:$M$784,13,FALSE),0)</f>
        <v>0</v>
      </c>
      <c r="AJ406" s="47">
        <f>VLOOKUP(Table1[[#This Row],[SEG KEY]],'29Dec24_TY  '!$A$1:$M$786,7,FALSE)</f>
        <v>66</v>
      </c>
      <c r="AK406" s="47">
        <f>VLOOKUP(Table1[[#This Row],[SEG KEY LY]],'29Dec24_LY'!$A$1:$M$784,7,FALSE)</f>
        <v>338</v>
      </c>
      <c r="AL406" s="29">
        <f>VLOOKUP(Table1[[#This Row],[SEG KEY]],'22Dec24_TY '!$A$1:$M$786,7,FALSE)</f>
        <v>49</v>
      </c>
      <c r="AM406" s="29">
        <f>VLOOKUP(Table1[[#This Row],[SEG KEY LY]],'22Dec24_LY '!$A$1:$M$486,7,FALSE)</f>
        <v>307</v>
      </c>
      <c r="AN406" s="29" t="e">
        <f>VLOOKUP(Table1[[#This Row],[SEG KEY]],'15Dec24_TY'!$A$1:$M$786,7,FALSE)</f>
        <v>#N/A</v>
      </c>
      <c r="AO406" s="29" t="e">
        <f>VLOOKUP(Table1[[#This Row],[SEG KEY LY]],'15Dec24_LY'!$A$1:$M$784,7,FALSE)</f>
        <v>#N/A</v>
      </c>
      <c r="AP406" s="29">
        <f>VLOOKUP(Table1[[#This Row],[SEG KEY]],'08Dec24_TY'!$A$1:$M$786,7,FALSE)</f>
        <v>22</v>
      </c>
      <c r="AQ406" s="29">
        <f>VLOOKUP(Table1[[#This Row],[SEG KEY LY]],'08Dec24_LY'!$A$1:$M$784,7,FALSE)</f>
        <v>250</v>
      </c>
      <c r="AR406" s="29" t="e">
        <f>VLOOKUP(Table1[[#This Row],[SEG KEY]],'01Dec24_TY'!$A$1:$M$786,7,FALSE)</f>
        <v>#N/A</v>
      </c>
      <c r="AS406" s="29" t="e">
        <f>VLOOKUP(Table1[[#This Row],[SEG KEY LY]],'01Dec24_LY'!$A$1:$M$784,7,FALSE)</f>
        <v>#N/A</v>
      </c>
      <c r="AT406" s="29" t="e">
        <f>VLOOKUP(Table1[[#This Row],[SEG KEY]],'24Nov24_TY'!$A$1:$M$786,7,FALSE)</f>
        <v>#N/A</v>
      </c>
      <c r="AU406" s="29" t="e">
        <f>VLOOKUP(Table1[[#This Row],[SEG KEY LY]],'24Nov24_LY'!$A$1:$M$784,7,FALSE)</f>
        <v>#N/A</v>
      </c>
      <c r="AV406" s="29" t="e">
        <f>VLOOKUP(Table1[[#This Row],[SEG KEY]],'17Nov24_TY'!$A$1:$M$786,7,FALSE)</f>
        <v>#N/A</v>
      </c>
      <c r="AW406" s="29" t="e">
        <f>VLOOKUP(Table1[[#This Row],[SEG KEY LY]],'17Nov24_LY'!$A$1:$M$784,7,FALSE)</f>
        <v>#N/A</v>
      </c>
      <c r="AX406" s="29" t="e">
        <f>VLOOKUP(Table1[[#This Row],[SEG KEY]],'10Nov24_TY   '!$A$1:$K$786,7,FALSE)</f>
        <v>#N/A</v>
      </c>
      <c r="AY406" s="29" t="e">
        <f>VLOOKUP(Table1[[#This Row],[SEG KEY LY]],'10Nov24_LY   '!$A$1:$J$784,7,FALSE)</f>
        <v>#N/A</v>
      </c>
      <c r="AZ406" s="29">
        <f>IFERROR(VLOOKUP(Table1[[#This Row],[SEG KEY]],'03Nov24_TY   '!$A$1:$J$786,7,FALSE),0)</f>
        <v>0</v>
      </c>
      <c r="BA406" s="29">
        <f>IFERROR(VLOOKUP(Table1[[#This Row],[SEG KEY LY]],'03Nov24_LY    '!$A$1:$J$784,7,FALSE),0)</f>
        <v>0</v>
      </c>
    </row>
    <row r="407" spans="1:53" x14ac:dyDescent="0.25">
      <c r="A407" s="53" t="str">
        <f>Table1[[#This Row],[FROM_CITY]]&amp;Table1[[#This Row],[TO_CITY]]&amp;Table1[[#This Row],[Month]]</f>
        <v>CGKCMBJun-2025</v>
      </c>
      <c r="B407" s="56" t="str">
        <f>Table1[[#This Row],[FROM_CITY]]&amp;Table1[[#This Row],[TO_CITY]]&amp;Table1[[#This Row],[MonthM_LY]]</f>
        <v>CGKCMBJun-2024</v>
      </c>
      <c r="C407" s="44" t="s">
        <v>222</v>
      </c>
      <c r="D407" s="2">
        <v>2025</v>
      </c>
      <c r="E407" s="2" t="s">
        <v>221</v>
      </c>
      <c r="F407" t="s">
        <v>20</v>
      </c>
      <c r="G407" s="2" t="s">
        <v>10</v>
      </c>
      <c r="H407" t="s">
        <v>13</v>
      </c>
      <c r="I407">
        <v>21</v>
      </c>
      <c r="J407">
        <v>3310.6299999999992</v>
      </c>
      <c r="K407" s="29">
        <f>VLOOKUP(Table1[[#This Row],[SEG KEY]],'29Dec24_TY  '!$A$1:$M$786,11,FALSE)</f>
        <v>69678</v>
      </c>
      <c r="L407" s="29">
        <f>VLOOKUP(Table1[[#This Row],[SEG KEY LY]],'29Dec24_LY'!$A$1:$M$784,11,FALSE)</f>
        <v>26544</v>
      </c>
      <c r="M407" s="55">
        <f>VLOOKUP(Table1[[#This Row],[SEG KEY]],'29Dec24_TY  '!$A$1:$M$786,12,FALSE)</f>
        <v>4.7513275352335016E-2</v>
      </c>
      <c r="N407" s="55">
        <f>VLOOKUP(Table1[[#This Row],[SEG KEY LY]],'29Dec24_LY'!$A$1:$M$784,12,FALSE)</f>
        <v>7.0776446654611219E-2</v>
      </c>
      <c r="O407" s="29">
        <f>IFERROR(VLOOKUP(Table1[[#This Row],[SEG KEY LY]],'LY AVG FARE ACT'!$A$1:$G$5000,5,FALSE),0)</f>
        <v>3232</v>
      </c>
      <c r="P407" s="29">
        <f>IFERROR(VLOOKUP(Table1[[#This Row],[SEG KEY LY]],'LY AVG FARE ACT'!$A$1:$F$5000,6,FALSE),0)</f>
        <v>726296.01606442838</v>
      </c>
      <c r="Q407" s="29">
        <f>IFERROR(VLOOKUP(Table1[[#This Row],[SEG KEY LY]],'LY AVG FARE ACT'!$A$1:$G$5000,7,FALSE),0)</f>
        <v>224.72030200013253</v>
      </c>
      <c r="R407" s="47">
        <f>VLOOKUP(Table1[[#This Row],[SEG KEY]],'29Dec24_TY  '!$A$1:$M$786,13,FALSE)</f>
        <v>157.64904761904759</v>
      </c>
      <c r="S407" s="47">
        <f>VLOOKUP(Table1[[#This Row],[SEG KEY LY]],'29Dec24_LY'!$A$1:$M$784,13,FALSE)</f>
        <v>234.83625000000001</v>
      </c>
      <c r="T407" s="29">
        <f>VLOOKUP(Table1[[#This Row],[SEG KEY]],'22Dec24_TY '!$A$1:$M$786,13,FALSE)</f>
        <v>162.9328571428571</v>
      </c>
      <c r="U407" s="29">
        <f>VLOOKUP(Table1[[#This Row],[SEG KEY LY]],'22Dec24_LY '!$A$2:$M$784,13,FALSE)</f>
        <v>234.83625000000001</v>
      </c>
      <c r="V407" s="29" t="e">
        <f>VLOOKUP(Table1[[#This Row],[SEG KEY]],'15Dec24_TY'!$A$1:$M$786,13,FALSE)</f>
        <v>#N/A</v>
      </c>
      <c r="W407" s="29" t="e">
        <f>VLOOKUP(Table1[[#This Row],[SEG KEY LY]],'15Dec24_LY'!$A$1:$M$784,13,FALSE)</f>
        <v>#N/A</v>
      </c>
      <c r="X407" s="29">
        <f>VLOOKUP(Table1[[#This Row],[SEG KEY]],'08Dec24_TY'!$A$1:$M$786,13,FALSE)</f>
        <v>233.79666666666665</v>
      </c>
      <c r="Y407" s="29">
        <f>VLOOKUP(Table1[[#This Row],[SEG KEY LY]],'08Dec24_LY'!$A$1:$M$784,13,FALSE)</f>
        <v>228.28142857142856</v>
      </c>
      <c r="Z407" s="29" t="e">
        <f>VLOOKUP(Table1[[#This Row],[SEG KEY]],'01Dec24_TY'!$A$1:$M$786,13,FALSE)</f>
        <v>#N/A</v>
      </c>
      <c r="AA407" s="29" t="e">
        <f>VLOOKUP(Table1[[#This Row],[SEG KEY LY]],'01Dec24_LY'!$A$1:$M$784,13,FALSE)</f>
        <v>#N/A</v>
      </c>
      <c r="AB407" s="29" t="e">
        <f>VLOOKUP(Table1[[#This Row],[SEG KEY]],'24Nov24_TY'!$A$1:$M$786,13,FALSE)</f>
        <v>#N/A</v>
      </c>
      <c r="AC407" s="29" t="e">
        <f>VLOOKUP(Table1[[#This Row],[SEG KEY LY]],'24Nov24_LY'!$A$1:$M$784,13,FALSE)</f>
        <v>#N/A</v>
      </c>
      <c r="AD407" s="29" t="e">
        <f>VLOOKUP(Table1[[#This Row],[SEG KEY]],'17Nov24_TY'!$A$1:$M$786,13,FALSE)</f>
        <v>#N/A</v>
      </c>
      <c r="AE407" s="29" t="e">
        <f>VLOOKUP(Table1[[#This Row],[SEG KEY LY]],'17Nov24_LY'!$A$1:$M$784,13,FALSE)</f>
        <v>#N/A</v>
      </c>
      <c r="AF407" s="29" t="e">
        <f>VLOOKUP(Table1[[#This Row],[SEG KEY]],'10Nov24_TY   '!$A$1:$M$786,13,FALSE)</f>
        <v>#N/A</v>
      </c>
      <c r="AG407" s="29" t="e">
        <f>VLOOKUP(Table1[[#This Row],[SEG KEY LY]],'10Nov24_LY   '!$A$1:$M$784,13,FALSE)</f>
        <v>#N/A</v>
      </c>
      <c r="AH407" s="29">
        <f>IFERROR(VLOOKUP(Table1[[#This Row],[SEG KEY]],'03Nov24_TY   '!A469:M1254,13,FALSE),0)</f>
        <v>0</v>
      </c>
      <c r="AI407" s="29">
        <f>IFERROR(VLOOKUP(Table1[[#This Row],[SEG KEY LY]],'03Nov24_LY    '!$A$1:$M$784,13,FALSE),0)</f>
        <v>0</v>
      </c>
      <c r="AJ407" s="47">
        <f>VLOOKUP(Table1[[#This Row],[SEG KEY]],'29Dec24_TY  '!$A$1:$M$786,7,FALSE)</f>
        <v>21</v>
      </c>
      <c r="AK407" s="47">
        <f>VLOOKUP(Table1[[#This Row],[SEG KEY LY]],'29Dec24_LY'!$A$1:$M$784,7,FALSE)</f>
        <v>8</v>
      </c>
      <c r="AL407" s="29">
        <f>VLOOKUP(Table1[[#This Row],[SEG KEY]],'22Dec24_TY '!$A$1:$M$786,7,FALSE)</f>
        <v>14</v>
      </c>
      <c r="AM407" s="29">
        <f>VLOOKUP(Table1[[#This Row],[SEG KEY LY]],'22Dec24_LY '!$A$1:$M$486,7,FALSE)</f>
        <v>8</v>
      </c>
      <c r="AN407" s="29" t="e">
        <f>VLOOKUP(Table1[[#This Row],[SEG KEY]],'15Dec24_TY'!$A$1:$M$786,7,FALSE)</f>
        <v>#N/A</v>
      </c>
      <c r="AO407" s="29" t="e">
        <f>VLOOKUP(Table1[[#This Row],[SEG KEY LY]],'15Dec24_LY'!$A$1:$M$784,7,FALSE)</f>
        <v>#N/A</v>
      </c>
      <c r="AP407" s="29">
        <f>VLOOKUP(Table1[[#This Row],[SEG KEY]],'08Dec24_TY'!$A$1:$M$786,7,FALSE)</f>
        <v>3</v>
      </c>
      <c r="AQ407" s="29">
        <f>VLOOKUP(Table1[[#This Row],[SEG KEY LY]],'08Dec24_LY'!$A$1:$M$784,7,FALSE)</f>
        <v>7</v>
      </c>
      <c r="AR407" s="29" t="e">
        <f>VLOOKUP(Table1[[#This Row],[SEG KEY]],'01Dec24_TY'!$A$1:$M$786,7,FALSE)</f>
        <v>#N/A</v>
      </c>
      <c r="AS407" s="29" t="e">
        <f>VLOOKUP(Table1[[#This Row],[SEG KEY LY]],'01Dec24_LY'!$A$1:$M$784,7,FALSE)</f>
        <v>#N/A</v>
      </c>
      <c r="AT407" s="29" t="e">
        <f>VLOOKUP(Table1[[#This Row],[SEG KEY]],'24Nov24_TY'!$A$1:$M$786,7,FALSE)</f>
        <v>#N/A</v>
      </c>
      <c r="AU407" s="29" t="e">
        <f>VLOOKUP(Table1[[#This Row],[SEG KEY LY]],'24Nov24_LY'!$A$1:$M$784,7,FALSE)</f>
        <v>#N/A</v>
      </c>
      <c r="AV407" s="29" t="e">
        <f>VLOOKUP(Table1[[#This Row],[SEG KEY]],'17Nov24_TY'!$A$1:$M$786,7,FALSE)</f>
        <v>#N/A</v>
      </c>
      <c r="AW407" s="29" t="e">
        <f>VLOOKUP(Table1[[#This Row],[SEG KEY LY]],'17Nov24_LY'!$A$1:$M$784,7,FALSE)</f>
        <v>#N/A</v>
      </c>
      <c r="AX407" s="29" t="e">
        <f>VLOOKUP(Table1[[#This Row],[SEG KEY]],'10Nov24_TY   '!$A$1:$K$786,7,FALSE)</f>
        <v>#N/A</v>
      </c>
      <c r="AY407" s="29" t="e">
        <f>VLOOKUP(Table1[[#This Row],[SEG KEY LY]],'10Nov24_LY   '!$A$1:$J$784,7,FALSE)</f>
        <v>#N/A</v>
      </c>
      <c r="AZ407" s="29">
        <f>IFERROR(VLOOKUP(Table1[[#This Row],[SEG KEY]],'03Nov24_TY   '!$A$1:$J$786,7,FALSE),0)</f>
        <v>0</v>
      </c>
      <c r="BA407" s="29">
        <f>IFERROR(VLOOKUP(Table1[[#This Row],[SEG KEY LY]],'03Nov24_LY    '!$A$1:$J$784,7,FALSE),0)</f>
        <v>0</v>
      </c>
    </row>
    <row r="408" spans="1:53" x14ac:dyDescent="0.25">
      <c r="A408" s="53" t="str">
        <f>Table1[[#This Row],[FROM_CITY]]&amp;Table1[[#This Row],[TO_CITY]]&amp;Table1[[#This Row],[Month]]</f>
        <v>CMBAUHJun-2025</v>
      </c>
      <c r="B408" s="56" t="str">
        <f>Table1[[#This Row],[FROM_CITY]]&amp;Table1[[#This Row],[TO_CITY]]&amp;Table1[[#This Row],[MonthM_LY]]</f>
        <v>CMBAUHJun-2024</v>
      </c>
      <c r="C408" s="44" t="s">
        <v>222</v>
      </c>
      <c r="D408" s="2">
        <v>2025</v>
      </c>
      <c r="E408" s="2" t="s">
        <v>221</v>
      </c>
      <c r="F408" t="s">
        <v>10</v>
      </c>
      <c r="G408" s="2" t="s">
        <v>9</v>
      </c>
      <c r="H408" t="s">
        <v>11</v>
      </c>
      <c r="I408">
        <v>29</v>
      </c>
      <c r="J408">
        <v>7182.77</v>
      </c>
      <c r="K408" s="29">
        <f>VLOOKUP(Table1[[#This Row],[SEG KEY]],'29Dec24_TY  '!$A$1:$M$786,11,FALSE)</f>
        <v>96976</v>
      </c>
      <c r="L408" s="29">
        <f>VLOOKUP(Table1[[#This Row],[SEG KEY LY]],'29Dec24_LY'!$A$1:$M$784,11,FALSE)</f>
        <v>46816</v>
      </c>
      <c r="M408" s="55">
        <f>VLOOKUP(Table1[[#This Row],[SEG KEY]],'29Dec24_TY  '!$A$1:$M$786,12,FALSE)</f>
        <v>7.4067501237419578E-2</v>
      </c>
      <c r="N408" s="55">
        <f>VLOOKUP(Table1[[#This Row],[SEG KEY LY]],'29Dec24_LY'!$A$1:$M$784,12,FALSE)</f>
        <v>9.2970779220779232E-2</v>
      </c>
      <c r="O408" s="29">
        <f>IFERROR(VLOOKUP(Table1[[#This Row],[SEG KEY LY]],'LY AVG FARE ACT'!$A$1:$G$5000,5,FALSE),0)</f>
        <v>1216</v>
      </c>
      <c r="P408" s="29">
        <f>IFERROR(VLOOKUP(Table1[[#This Row],[SEG KEY LY]],'LY AVG FARE ACT'!$A$1:$F$5000,6,FALSE),0)</f>
        <v>222124.88316031985</v>
      </c>
      <c r="Q408" s="29">
        <f>IFERROR(VLOOKUP(Table1[[#This Row],[SEG KEY LY]],'LY AVG FARE ACT'!$A$1:$G$5000,7,FALSE),0)</f>
        <v>182.66848944105251</v>
      </c>
      <c r="R408" s="47">
        <f>VLOOKUP(Table1[[#This Row],[SEG KEY]],'29Dec24_TY  '!$A$1:$M$786,13,FALSE)</f>
        <v>247.68172413793104</v>
      </c>
      <c r="S408" s="47">
        <f>VLOOKUP(Table1[[#This Row],[SEG KEY LY]],'29Dec24_LY'!$A$1:$M$784,13,FALSE)</f>
        <v>310.89428571428573</v>
      </c>
      <c r="T408" s="29">
        <f>VLOOKUP(Table1[[#This Row],[SEG KEY]],'22Dec24_TY '!$A$1:$M$786,13,FALSE)</f>
        <v>244.96333333333337</v>
      </c>
      <c r="U408" s="29">
        <f>VLOOKUP(Table1[[#This Row],[SEG KEY LY]],'22Dec24_LY '!$A$2:$M$784,13,FALSE)</f>
        <v>315.24076923076922</v>
      </c>
      <c r="V408" s="29" t="e">
        <f>VLOOKUP(Table1[[#This Row],[SEG KEY]],'15Dec24_TY'!$A$1:$M$786,13,FALSE)</f>
        <v>#N/A</v>
      </c>
      <c r="W408" s="29" t="e">
        <f>VLOOKUP(Table1[[#This Row],[SEG KEY LY]],'15Dec24_LY'!$A$1:$M$784,13,FALSE)</f>
        <v>#N/A</v>
      </c>
      <c r="X408" s="29">
        <f>VLOOKUP(Table1[[#This Row],[SEG KEY]],'08Dec24_TY'!$A$1:$M$786,13,FALSE)</f>
        <v>246.43173913043481</v>
      </c>
      <c r="Y408" s="29">
        <f>VLOOKUP(Table1[[#This Row],[SEG KEY LY]],'08Dec24_LY'!$A$1:$M$784,13,FALSE)</f>
        <v>321.99833333333333</v>
      </c>
      <c r="Z408" s="29" t="e">
        <f>VLOOKUP(Table1[[#This Row],[SEG KEY]],'01Dec24_TY'!$A$1:$M$786,13,FALSE)</f>
        <v>#N/A</v>
      </c>
      <c r="AA408" s="29" t="e">
        <f>VLOOKUP(Table1[[#This Row],[SEG KEY LY]],'01Dec24_LY'!$A$1:$M$784,13,FALSE)</f>
        <v>#N/A</v>
      </c>
      <c r="AB408" s="29" t="e">
        <f>VLOOKUP(Table1[[#This Row],[SEG KEY]],'24Nov24_TY'!$A$1:$M$786,13,FALSE)</f>
        <v>#N/A</v>
      </c>
      <c r="AC408" s="29" t="e">
        <f>VLOOKUP(Table1[[#This Row],[SEG KEY LY]],'24Nov24_LY'!$A$1:$M$784,13,FALSE)</f>
        <v>#N/A</v>
      </c>
      <c r="AD408" s="29" t="e">
        <f>VLOOKUP(Table1[[#This Row],[SEG KEY]],'17Nov24_TY'!$A$1:$M$786,13,FALSE)</f>
        <v>#N/A</v>
      </c>
      <c r="AE408" s="29" t="e">
        <f>VLOOKUP(Table1[[#This Row],[SEG KEY LY]],'17Nov24_LY'!$A$1:$M$784,13,FALSE)</f>
        <v>#N/A</v>
      </c>
      <c r="AF408" s="29" t="e">
        <f>VLOOKUP(Table1[[#This Row],[SEG KEY]],'10Nov24_TY   '!$A$1:$M$786,13,FALSE)</f>
        <v>#N/A</v>
      </c>
      <c r="AG408" s="29" t="e">
        <f>VLOOKUP(Table1[[#This Row],[SEG KEY LY]],'10Nov24_LY   '!$A$1:$M$784,13,FALSE)</f>
        <v>#N/A</v>
      </c>
      <c r="AH408" s="29">
        <f>IFERROR(VLOOKUP(Table1[[#This Row],[SEG KEY]],'03Nov24_TY   '!A470:M1255,13,FALSE),0)</f>
        <v>0</v>
      </c>
      <c r="AI408" s="29">
        <f>IFERROR(VLOOKUP(Table1[[#This Row],[SEG KEY LY]],'03Nov24_LY    '!$A$1:$M$784,13,FALSE),0)</f>
        <v>0</v>
      </c>
      <c r="AJ408" s="47">
        <f>VLOOKUP(Table1[[#This Row],[SEG KEY]],'29Dec24_TY  '!$A$1:$M$786,7,FALSE)</f>
        <v>29</v>
      </c>
      <c r="AK408" s="47">
        <f>VLOOKUP(Table1[[#This Row],[SEG KEY LY]],'29Dec24_LY'!$A$1:$M$784,7,FALSE)</f>
        <v>14</v>
      </c>
      <c r="AL408" s="29">
        <f>VLOOKUP(Table1[[#This Row],[SEG KEY]],'22Dec24_TY '!$A$1:$M$786,7,FALSE)</f>
        <v>24</v>
      </c>
      <c r="AM408" s="29">
        <f>VLOOKUP(Table1[[#This Row],[SEG KEY LY]],'22Dec24_LY '!$A$1:$M$486,7,FALSE)</f>
        <v>13</v>
      </c>
      <c r="AN408" s="29" t="e">
        <f>VLOOKUP(Table1[[#This Row],[SEG KEY]],'15Dec24_TY'!$A$1:$M$786,7,FALSE)</f>
        <v>#N/A</v>
      </c>
      <c r="AO408" s="29" t="e">
        <f>VLOOKUP(Table1[[#This Row],[SEG KEY LY]],'15Dec24_LY'!$A$1:$M$784,7,FALSE)</f>
        <v>#N/A</v>
      </c>
      <c r="AP408" s="29">
        <f>VLOOKUP(Table1[[#This Row],[SEG KEY]],'08Dec24_TY'!$A$1:$M$786,7,FALSE)</f>
        <v>23</v>
      </c>
      <c r="AQ408" s="29">
        <f>VLOOKUP(Table1[[#This Row],[SEG KEY LY]],'08Dec24_LY'!$A$1:$M$784,7,FALSE)</f>
        <v>12</v>
      </c>
      <c r="AR408" s="29" t="e">
        <f>VLOOKUP(Table1[[#This Row],[SEG KEY]],'01Dec24_TY'!$A$1:$M$786,7,FALSE)</f>
        <v>#N/A</v>
      </c>
      <c r="AS408" s="29" t="e">
        <f>VLOOKUP(Table1[[#This Row],[SEG KEY LY]],'01Dec24_LY'!$A$1:$M$784,7,FALSE)</f>
        <v>#N/A</v>
      </c>
      <c r="AT408" s="29" t="e">
        <f>VLOOKUP(Table1[[#This Row],[SEG KEY]],'24Nov24_TY'!$A$1:$M$786,7,FALSE)</f>
        <v>#N/A</v>
      </c>
      <c r="AU408" s="29" t="e">
        <f>VLOOKUP(Table1[[#This Row],[SEG KEY LY]],'24Nov24_LY'!$A$1:$M$784,7,FALSE)</f>
        <v>#N/A</v>
      </c>
      <c r="AV408" s="29" t="e">
        <f>VLOOKUP(Table1[[#This Row],[SEG KEY]],'17Nov24_TY'!$A$1:$M$786,7,FALSE)</f>
        <v>#N/A</v>
      </c>
      <c r="AW408" s="29" t="e">
        <f>VLOOKUP(Table1[[#This Row],[SEG KEY LY]],'17Nov24_LY'!$A$1:$M$784,7,FALSE)</f>
        <v>#N/A</v>
      </c>
      <c r="AX408" s="29" t="e">
        <f>VLOOKUP(Table1[[#This Row],[SEG KEY]],'10Nov24_TY   '!$A$1:$K$786,7,FALSE)</f>
        <v>#N/A</v>
      </c>
      <c r="AY408" s="29" t="e">
        <f>VLOOKUP(Table1[[#This Row],[SEG KEY LY]],'10Nov24_LY   '!$A$1:$J$784,7,FALSE)</f>
        <v>#N/A</v>
      </c>
      <c r="AZ408" s="29">
        <f>IFERROR(VLOOKUP(Table1[[#This Row],[SEG KEY]],'03Nov24_TY   '!$A$1:$J$786,7,FALSE),0)</f>
        <v>0</v>
      </c>
      <c r="BA408" s="29">
        <f>IFERROR(VLOOKUP(Table1[[#This Row],[SEG KEY LY]],'03Nov24_LY    '!$A$1:$J$784,7,FALSE),0)</f>
        <v>0</v>
      </c>
    </row>
    <row r="409" spans="1:53" x14ac:dyDescent="0.25">
      <c r="A409" s="53" t="str">
        <f>Table1[[#This Row],[FROM_CITY]]&amp;Table1[[#This Row],[TO_CITY]]&amp;Table1[[#This Row],[Month]]</f>
        <v>CMBBKKJun-2025</v>
      </c>
      <c r="B409" s="56" t="str">
        <f>Table1[[#This Row],[FROM_CITY]]&amp;Table1[[#This Row],[TO_CITY]]&amp;Table1[[#This Row],[MonthM_LY]]</f>
        <v>CMBBKKJun-2024</v>
      </c>
      <c r="C409" s="44" t="s">
        <v>222</v>
      </c>
      <c r="D409" s="2">
        <v>2025</v>
      </c>
      <c r="E409" s="2" t="s">
        <v>221</v>
      </c>
      <c r="F409" t="s">
        <v>10</v>
      </c>
      <c r="G409" s="2" t="s">
        <v>12</v>
      </c>
      <c r="H409" t="s">
        <v>13</v>
      </c>
      <c r="I409">
        <v>14</v>
      </c>
      <c r="J409">
        <v>4610.82</v>
      </c>
      <c r="K409" s="29">
        <f>VLOOKUP(Table1[[#This Row],[SEG KEY]],'29Dec24_TY  '!$A$1:$M$786,11,FALSE)</f>
        <v>33390</v>
      </c>
      <c r="L409" s="29">
        <f>VLOOKUP(Table1[[#This Row],[SEG KEY LY]],'29Dec24_LY'!$A$1:$M$784,11,FALSE)</f>
        <v>73935</v>
      </c>
      <c r="M409" s="55">
        <f>VLOOKUP(Table1[[#This Row],[SEG KEY]],'29Dec24_TY  '!$A$1:$M$786,12,FALSE)</f>
        <v>0.13808984725965856</v>
      </c>
      <c r="N409" s="55">
        <f>VLOOKUP(Table1[[#This Row],[SEG KEY LY]],'29Dec24_LY'!$A$1:$M$784,12,FALSE)</f>
        <v>5.2472306755934263E-2</v>
      </c>
      <c r="O409" s="29">
        <f>IFERROR(VLOOKUP(Table1[[#This Row],[SEG KEY LY]],'LY AVG FARE ACT'!$A$1:$G$5000,5,FALSE),0)</f>
        <v>3483</v>
      </c>
      <c r="P409" s="29">
        <f>IFERROR(VLOOKUP(Table1[[#This Row],[SEG KEY LY]],'LY AVG FARE ACT'!$A$1:$F$5000,6,FALSE),0)</f>
        <v>547400.69114282401</v>
      </c>
      <c r="Q409" s="29">
        <f>IFERROR(VLOOKUP(Table1[[#This Row],[SEG KEY LY]],'LY AVG FARE ACT'!$A$1:$G$5000,7,FALSE),0)</f>
        <v>157.16356334849957</v>
      </c>
      <c r="R409" s="47">
        <f>VLOOKUP(Table1[[#This Row],[SEG KEY]],'29Dec24_TY  '!$A$1:$M$786,13,FALSE)</f>
        <v>329.34428571428572</v>
      </c>
      <c r="S409" s="47">
        <f>VLOOKUP(Table1[[#This Row],[SEG KEY LY]],'29Dec24_LY'!$A$1:$M$784,13,FALSE)</f>
        <v>125.14645161290321</v>
      </c>
      <c r="T409" s="29">
        <f>VLOOKUP(Table1[[#This Row],[SEG KEY]],'22Dec24_TY '!$A$1:$M$786,13,FALSE)</f>
        <v>329.34428571428572</v>
      </c>
      <c r="U409" s="29">
        <f>VLOOKUP(Table1[[#This Row],[SEG KEY LY]],'22Dec24_LY '!$A$2:$M$784,13,FALSE)</f>
        <v>123.96807692307692</v>
      </c>
      <c r="V409" s="29" t="e">
        <f>VLOOKUP(Table1[[#This Row],[SEG KEY]],'15Dec24_TY'!$A$1:$M$786,13,FALSE)</f>
        <v>#N/A</v>
      </c>
      <c r="W409" s="29" t="e">
        <f>VLOOKUP(Table1[[#This Row],[SEG KEY LY]],'15Dec24_LY'!$A$1:$M$784,13,FALSE)</f>
        <v>#N/A</v>
      </c>
      <c r="X409" s="29">
        <f>VLOOKUP(Table1[[#This Row],[SEG KEY]],'08Dec24_TY'!$A$1:$M$786,13,FALSE)</f>
        <v>189.89600000000002</v>
      </c>
      <c r="Y409" s="29">
        <f>VLOOKUP(Table1[[#This Row],[SEG KEY LY]],'08Dec24_LY'!$A$1:$M$784,13,FALSE)</f>
        <v>118.54799999999999</v>
      </c>
      <c r="Z409" s="29" t="e">
        <f>VLOOKUP(Table1[[#This Row],[SEG KEY]],'01Dec24_TY'!$A$1:$M$786,13,FALSE)</f>
        <v>#N/A</v>
      </c>
      <c r="AA409" s="29" t="e">
        <f>VLOOKUP(Table1[[#This Row],[SEG KEY LY]],'01Dec24_LY'!$A$1:$M$784,13,FALSE)</f>
        <v>#N/A</v>
      </c>
      <c r="AB409" s="29" t="e">
        <f>VLOOKUP(Table1[[#This Row],[SEG KEY]],'24Nov24_TY'!$A$1:$M$786,13,FALSE)</f>
        <v>#N/A</v>
      </c>
      <c r="AC409" s="29" t="e">
        <f>VLOOKUP(Table1[[#This Row],[SEG KEY LY]],'24Nov24_LY'!$A$1:$M$784,13,FALSE)</f>
        <v>#N/A</v>
      </c>
      <c r="AD409" s="29" t="e">
        <f>VLOOKUP(Table1[[#This Row],[SEG KEY]],'17Nov24_TY'!$A$1:$M$786,13,FALSE)</f>
        <v>#N/A</v>
      </c>
      <c r="AE409" s="29" t="e">
        <f>VLOOKUP(Table1[[#This Row],[SEG KEY LY]],'17Nov24_LY'!$A$1:$M$784,13,FALSE)</f>
        <v>#N/A</v>
      </c>
      <c r="AF409" s="29" t="e">
        <f>VLOOKUP(Table1[[#This Row],[SEG KEY]],'10Nov24_TY   '!$A$1:$M$786,13,FALSE)</f>
        <v>#N/A</v>
      </c>
      <c r="AG409" s="29" t="e">
        <f>VLOOKUP(Table1[[#This Row],[SEG KEY LY]],'10Nov24_LY   '!$A$1:$M$784,13,FALSE)</f>
        <v>#N/A</v>
      </c>
      <c r="AH409" s="29">
        <f>IFERROR(VLOOKUP(Table1[[#This Row],[SEG KEY]],'03Nov24_TY   '!A471:M1256,13,FALSE),0)</f>
        <v>0</v>
      </c>
      <c r="AI409" s="29">
        <f>IFERROR(VLOOKUP(Table1[[#This Row],[SEG KEY LY]],'03Nov24_LY    '!$A$1:$M$784,13,FALSE),0)</f>
        <v>0</v>
      </c>
      <c r="AJ409" s="47">
        <f>VLOOKUP(Table1[[#This Row],[SEG KEY]],'29Dec24_TY  '!$A$1:$M$786,7,FALSE)</f>
        <v>14</v>
      </c>
      <c r="AK409" s="47">
        <f>VLOOKUP(Table1[[#This Row],[SEG KEY LY]],'29Dec24_LY'!$A$1:$M$784,7,FALSE)</f>
        <v>31</v>
      </c>
      <c r="AL409" s="29">
        <f>VLOOKUP(Table1[[#This Row],[SEG KEY]],'22Dec24_TY '!$A$1:$M$786,7,FALSE)</f>
        <v>14</v>
      </c>
      <c r="AM409" s="29">
        <f>VLOOKUP(Table1[[#This Row],[SEG KEY LY]],'22Dec24_LY '!$A$1:$M$486,7,FALSE)</f>
        <v>26</v>
      </c>
      <c r="AN409" s="29" t="e">
        <f>VLOOKUP(Table1[[#This Row],[SEG KEY]],'15Dec24_TY'!$A$1:$M$786,7,FALSE)</f>
        <v>#N/A</v>
      </c>
      <c r="AO409" s="29" t="e">
        <f>VLOOKUP(Table1[[#This Row],[SEG KEY LY]],'15Dec24_LY'!$A$1:$M$784,7,FALSE)</f>
        <v>#N/A</v>
      </c>
      <c r="AP409" s="29">
        <f>VLOOKUP(Table1[[#This Row],[SEG KEY]],'08Dec24_TY'!$A$1:$M$786,7,FALSE)</f>
        <v>10</v>
      </c>
      <c r="AQ409" s="29">
        <f>VLOOKUP(Table1[[#This Row],[SEG KEY LY]],'08Dec24_LY'!$A$1:$M$784,7,FALSE)</f>
        <v>25</v>
      </c>
      <c r="AR409" s="29" t="e">
        <f>VLOOKUP(Table1[[#This Row],[SEG KEY]],'01Dec24_TY'!$A$1:$M$786,7,FALSE)</f>
        <v>#N/A</v>
      </c>
      <c r="AS409" s="29" t="e">
        <f>VLOOKUP(Table1[[#This Row],[SEG KEY LY]],'01Dec24_LY'!$A$1:$M$784,7,FALSE)</f>
        <v>#N/A</v>
      </c>
      <c r="AT409" s="29" t="e">
        <f>VLOOKUP(Table1[[#This Row],[SEG KEY]],'24Nov24_TY'!$A$1:$M$786,7,FALSE)</f>
        <v>#N/A</v>
      </c>
      <c r="AU409" s="29" t="e">
        <f>VLOOKUP(Table1[[#This Row],[SEG KEY LY]],'24Nov24_LY'!$A$1:$M$784,7,FALSE)</f>
        <v>#N/A</v>
      </c>
      <c r="AV409" s="29" t="e">
        <f>VLOOKUP(Table1[[#This Row],[SEG KEY]],'17Nov24_TY'!$A$1:$M$786,7,FALSE)</f>
        <v>#N/A</v>
      </c>
      <c r="AW409" s="29" t="e">
        <f>VLOOKUP(Table1[[#This Row],[SEG KEY LY]],'17Nov24_LY'!$A$1:$M$784,7,FALSE)</f>
        <v>#N/A</v>
      </c>
      <c r="AX409" s="29" t="e">
        <f>VLOOKUP(Table1[[#This Row],[SEG KEY]],'10Nov24_TY   '!$A$1:$K$786,7,FALSE)</f>
        <v>#N/A</v>
      </c>
      <c r="AY409" s="29" t="e">
        <f>VLOOKUP(Table1[[#This Row],[SEG KEY LY]],'10Nov24_LY   '!$A$1:$J$784,7,FALSE)</f>
        <v>#N/A</v>
      </c>
      <c r="AZ409" s="29">
        <f>IFERROR(VLOOKUP(Table1[[#This Row],[SEG KEY]],'03Nov24_TY   '!$A$1:$J$786,7,FALSE),0)</f>
        <v>0</v>
      </c>
      <c r="BA409" s="29">
        <f>IFERROR(VLOOKUP(Table1[[#This Row],[SEG KEY LY]],'03Nov24_LY    '!$A$1:$J$784,7,FALSE),0)</f>
        <v>0</v>
      </c>
    </row>
    <row r="410" spans="1:53" x14ac:dyDescent="0.25">
      <c r="A410" s="53" t="str">
        <f>Table1[[#This Row],[FROM_CITY]]&amp;Table1[[#This Row],[TO_CITY]]&amp;Table1[[#This Row],[Month]]</f>
        <v>CMBBLRJun-2025</v>
      </c>
      <c r="B410" s="56" t="str">
        <f>Table1[[#This Row],[FROM_CITY]]&amp;Table1[[#This Row],[TO_CITY]]&amp;Table1[[#This Row],[MonthM_LY]]</f>
        <v>CMBBLRJun-2024</v>
      </c>
      <c r="C410" s="44" t="s">
        <v>222</v>
      </c>
      <c r="D410" s="2">
        <v>2025</v>
      </c>
      <c r="E410" s="2" t="s">
        <v>221</v>
      </c>
      <c r="F410" t="s">
        <v>10</v>
      </c>
      <c r="G410" s="2" t="s">
        <v>14</v>
      </c>
      <c r="H410" t="s">
        <v>15</v>
      </c>
      <c r="I410">
        <v>7</v>
      </c>
      <c r="J410">
        <v>1002.77</v>
      </c>
      <c r="K410" s="29">
        <f>VLOOKUP(Table1[[#This Row],[SEG KEY]],'29Dec24_TY  '!$A$1:$M$786,11,FALSE)</f>
        <v>5005</v>
      </c>
      <c r="L410" s="29">
        <f>VLOOKUP(Table1[[#This Row],[SEG KEY LY]],'29Dec24_LY'!$A$1:$M$784,11,FALSE)</f>
        <v>6435</v>
      </c>
      <c r="M410" s="55">
        <f>VLOOKUP(Table1[[#This Row],[SEG KEY]],'29Dec24_TY  '!$A$1:$M$786,12,FALSE)</f>
        <v>0.20035364635364636</v>
      </c>
      <c r="N410" s="55">
        <f>VLOOKUP(Table1[[#This Row],[SEG KEY LY]],'29Dec24_LY'!$A$1:$M$784,12,FALSE)</f>
        <v>9.206993006993007E-2</v>
      </c>
      <c r="O410" s="29">
        <f>IFERROR(VLOOKUP(Table1[[#This Row],[SEG KEY LY]],'LY AVG FARE ACT'!$A$1:$G$5000,5,FALSE),0)</f>
        <v>2991</v>
      </c>
      <c r="P410" s="29">
        <f>IFERROR(VLOOKUP(Table1[[#This Row],[SEG KEY LY]],'LY AVG FARE ACT'!$A$1:$F$5000,6,FALSE),0)</f>
        <v>240373.73324273271</v>
      </c>
      <c r="Q410" s="29">
        <f>IFERROR(VLOOKUP(Table1[[#This Row],[SEG KEY LY]],'LY AVG FARE ACT'!$A$1:$G$5000,7,FALSE),0)</f>
        <v>80.365674771893254</v>
      </c>
      <c r="R410" s="47">
        <f>VLOOKUP(Table1[[#This Row],[SEG KEY]],'29Dec24_TY  '!$A$1:$M$786,13,FALSE)</f>
        <v>143.25285714285715</v>
      </c>
      <c r="S410" s="47">
        <f>VLOOKUP(Table1[[#This Row],[SEG KEY LY]],'29Dec24_LY'!$A$1:$M$784,13,FALSE)</f>
        <v>65.83</v>
      </c>
      <c r="T410" s="29">
        <f>VLOOKUP(Table1[[#This Row],[SEG KEY]],'22Dec24_TY '!$A$1:$M$786,13,FALSE)</f>
        <v>103.372</v>
      </c>
      <c r="U410" s="29">
        <f>VLOOKUP(Table1[[#This Row],[SEG KEY LY]],'22Dec24_LY '!$A$2:$M$784,13,FALSE)</f>
        <v>65.83</v>
      </c>
      <c r="V410" s="29" t="e">
        <f>VLOOKUP(Table1[[#This Row],[SEG KEY]],'15Dec24_TY'!$A$1:$M$786,13,FALSE)</f>
        <v>#N/A</v>
      </c>
      <c r="W410" s="29" t="e">
        <f>VLOOKUP(Table1[[#This Row],[SEG KEY LY]],'15Dec24_LY'!$A$1:$M$784,13,FALSE)</f>
        <v>#N/A</v>
      </c>
      <c r="X410" s="29">
        <f>VLOOKUP(Table1[[#This Row],[SEG KEY]],'08Dec24_TY'!$A$1:$M$786,13,FALSE)</f>
        <v>103.372</v>
      </c>
      <c r="Y410" s="29">
        <f>VLOOKUP(Table1[[#This Row],[SEG KEY LY]],'08Dec24_LY'!$A$1:$M$784,13,FALSE)</f>
        <v>65.83</v>
      </c>
      <c r="Z410" s="29" t="e">
        <f>VLOOKUP(Table1[[#This Row],[SEG KEY]],'01Dec24_TY'!$A$1:$M$786,13,FALSE)</f>
        <v>#N/A</v>
      </c>
      <c r="AA410" s="29" t="e">
        <f>VLOOKUP(Table1[[#This Row],[SEG KEY LY]],'01Dec24_LY'!$A$1:$M$784,13,FALSE)</f>
        <v>#N/A</v>
      </c>
      <c r="AB410" s="29" t="e">
        <f>VLOOKUP(Table1[[#This Row],[SEG KEY]],'24Nov24_TY'!$A$1:$M$786,13,FALSE)</f>
        <v>#N/A</v>
      </c>
      <c r="AC410" s="29" t="e">
        <f>VLOOKUP(Table1[[#This Row],[SEG KEY LY]],'24Nov24_LY'!$A$1:$M$784,13,FALSE)</f>
        <v>#N/A</v>
      </c>
      <c r="AD410" s="29" t="e">
        <f>VLOOKUP(Table1[[#This Row],[SEG KEY]],'17Nov24_TY'!$A$1:$M$786,13,FALSE)</f>
        <v>#N/A</v>
      </c>
      <c r="AE410" s="29" t="e">
        <f>VLOOKUP(Table1[[#This Row],[SEG KEY LY]],'17Nov24_LY'!$A$1:$M$784,13,FALSE)</f>
        <v>#N/A</v>
      </c>
      <c r="AF410" s="29" t="e">
        <f>VLOOKUP(Table1[[#This Row],[SEG KEY]],'10Nov24_TY   '!$A$1:$M$786,13,FALSE)</f>
        <v>#N/A</v>
      </c>
      <c r="AG410" s="29" t="e">
        <f>VLOOKUP(Table1[[#This Row],[SEG KEY LY]],'10Nov24_LY   '!$A$1:$M$784,13,FALSE)</f>
        <v>#N/A</v>
      </c>
      <c r="AH410" s="29">
        <f>IFERROR(VLOOKUP(Table1[[#This Row],[SEG KEY]],'03Nov24_TY   '!A472:M1257,13,FALSE),0)</f>
        <v>0</v>
      </c>
      <c r="AI410" s="29">
        <f>IFERROR(VLOOKUP(Table1[[#This Row],[SEG KEY LY]],'03Nov24_LY    '!$A$1:$M$784,13,FALSE),0)</f>
        <v>0</v>
      </c>
      <c r="AJ410" s="47">
        <f>VLOOKUP(Table1[[#This Row],[SEG KEY]],'29Dec24_TY  '!$A$1:$M$786,7,FALSE)</f>
        <v>7</v>
      </c>
      <c r="AK410" s="47">
        <f>VLOOKUP(Table1[[#This Row],[SEG KEY LY]],'29Dec24_LY'!$A$1:$M$784,7,FALSE)</f>
        <v>9</v>
      </c>
      <c r="AL410" s="29">
        <f>VLOOKUP(Table1[[#This Row],[SEG KEY]],'22Dec24_TY '!$A$1:$M$786,7,FALSE)</f>
        <v>5</v>
      </c>
      <c r="AM410" s="29">
        <f>VLOOKUP(Table1[[#This Row],[SEG KEY LY]],'22Dec24_LY '!$A$1:$M$486,7,FALSE)</f>
        <v>9</v>
      </c>
      <c r="AN410" s="29" t="e">
        <f>VLOOKUP(Table1[[#This Row],[SEG KEY]],'15Dec24_TY'!$A$1:$M$786,7,FALSE)</f>
        <v>#N/A</v>
      </c>
      <c r="AO410" s="29" t="e">
        <f>VLOOKUP(Table1[[#This Row],[SEG KEY LY]],'15Dec24_LY'!$A$1:$M$784,7,FALSE)</f>
        <v>#N/A</v>
      </c>
      <c r="AP410" s="29">
        <f>VLOOKUP(Table1[[#This Row],[SEG KEY]],'08Dec24_TY'!$A$1:$M$786,7,FALSE)</f>
        <v>5</v>
      </c>
      <c r="AQ410" s="29">
        <f>VLOOKUP(Table1[[#This Row],[SEG KEY LY]],'08Dec24_LY'!$A$1:$M$784,7,FALSE)</f>
        <v>9</v>
      </c>
      <c r="AR410" s="29" t="e">
        <f>VLOOKUP(Table1[[#This Row],[SEG KEY]],'01Dec24_TY'!$A$1:$M$786,7,FALSE)</f>
        <v>#N/A</v>
      </c>
      <c r="AS410" s="29" t="e">
        <f>VLOOKUP(Table1[[#This Row],[SEG KEY LY]],'01Dec24_LY'!$A$1:$M$784,7,FALSE)</f>
        <v>#N/A</v>
      </c>
      <c r="AT410" s="29" t="e">
        <f>VLOOKUP(Table1[[#This Row],[SEG KEY]],'24Nov24_TY'!$A$1:$M$786,7,FALSE)</f>
        <v>#N/A</v>
      </c>
      <c r="AU410" s="29" t="e">
        <f>VLOOKUP(Table1[[#This Row],[SEG KEY LY]],'24Nov24_LY'!$A$1:$M$784,7,FALSE)</f>
        <v>#N/A</v>
      </c>
      <c r="AV410" s="29" t="e">
        <f>VLOOKUP(Table1[[#This Row],[SEG KEY]],'17Nov24_TY'!$A$1:$M$786,7,FALSE)</f>
        <v>#N/A</v>
      </c>
      <c r="AW410" s="29" t="e">
        <f>VLOOKUP(Table1[[#This Row],[SEG KEY LY]],'17Nov24_LY'!$A$1:$M$784,7,FALSE)</f>
        <v>#N/A</v>
      </c>
      <c r="AX410" s="29" t="e">
        <f>VLOOKUP(Table1[[#This Row],[SEG KEY]],'10Nov24_TY   '!$A$1:$K$786,7,FALSE)</f>
        <v>#N/A</v>
      </c>
      <c r="AY410" s="29" t="e">
        <f>VLOOKUP(Table1[[#This Row],[SEG KEY LY]],'10Nov24_LY   '!$A$1:$J$784,7,FALSE)</f>
        <v>#N/A</v>
      </c>
      <c r="AZ410" s="29">
        <f>IFERROR(VLOOKUP(Table1[[#This Row],[SEG KEY]],'03Nov24_TY   '!$A$1:$J$786,7,FALSE),0)</f>
        <v>0</v>
      </c>
      <c r="BA410" s="29">
        <f>IFERROR(VLOOKUP(Table1[[#This Row],[SEG KEY LY]],'03Nov24_LY    '!$A$1:$J$784,7,FALSE),0)</f>
        <v>0</v>
      </c>
    </row>
    <row r="411" spans="1:53" x14ac:dyDescent="0.25">
      <c r="A411" s="53" t="str">
        <f>Table1[[#This Row],[FROM_CITY]]&amp;Table1[[#This Row],[TO_CITY]]&amp;Table1[[#This Row],[Month]]</f>
        <v>CMBBOMJun-2025</v>
      </c>
      <c r="B411" s="56" t="str">
        <f>Table1[[#This Row],[FROM_CITY]]&amp;Table1[[#This Row],[TO_CITY]]&amp;Table1[[#This Row],[MonthM_LY]]</f>
        <v>CMBBOMJun-2024</v>
      </c>
      <c r="C411" s="44" t="s">
        <v>222</v>
      </c>
      <c r="D411" s="2">
        <v>2025</v>
      </c>
      <c r="E411" s="2" t="s">
        <v>221</v>
      </c>
      <c r="F411" t="s">
        <v>10</v>
      </c>
      <c r="G411" s="2" t="s">
        <v>16</v>
      </c>
      <c r="H411" t="s">
        <v>15</v>
      </c>
      <c r="I411">
        <v>43</v>
      </c>
      <c r="J411">
        <v>3410.7900000000004</v>
      </c>
      <c r="K411" s="29">
        <f>VLOOKUP(Table1[[#This Row],[SEG KEY]],'29Dec24_TY  '!$A$1:$M$786,11,FALSE)</f>
        <v>66607</v>
      </c>
      <c r="L411" s="29">
        <f>VLOOKUP(Table1[[#This Row],[SEG KEY LY]],'29Dec24_LY'!$A$1:$M$784,11,FALSE)</f>
        <v>63509</v>
      </c>
      <c r="M411" s="55">
        <f>VLOOKUP(Table1[[#This Row],[SEG KEY]],'29Dec24_TY  '!$A$1:$M$786,12,FALSE)</f>
        <v>5.1207680874382579E-2</v>
      </c>
      <c r="N411" s="55">
        <f>VLOOKUP(Table1[[#This Row],[SEG KEY LY]],'29Dec24_LY'!$A$1:$M$784,12,FALSE)</f>
        <v>7.5487253775055496E-2</v>
      </c>
      <c r="O411" s="29">
        <f>IFERROR(VLOOKUP(Table1[[#This Row],[SEG KEY LY]],'LY AVG FARE ACT'!$A$1:$G$5000,5,FALSE),0)</f>
        <v>3957</v>
      </c>
      <c r="P411" s="29">
        <f>IFERROR(VLOOKUP(Table1[[#This Row],[SEG KEY LY]],'LY AVG FARE ACT'!$A$1:$F$5000,6,FALSE),0)</f>
        <v>459632.80297065875</v>
      </c>
      <c r="Q411" s="29">
        <f>IFERROR(VLOOKUP(Table1[[#This Row],[SEG KEY LY]],'LY AVG FARE ACT'!$A$1:$G$5000,7,FALSE),0)</f>
        <v>116.15688728093474</v>
      </c>
      <c r="R411" s="47">
        <f>VLOOKUP(Table1[[#This Row],[SEG KEY]],'29Dec24_TY  '!$A$1:$M$786,13,FALSE)</f>
        <v>79.320697674418611</v>
      </c>
      <c r="S411" s="47">
        <f>VLOOKUP(Table1[[#This Row],[SEG KEY LY]],'29Dec24_LY'!$A$1:$M$784,13,FALSE)</f>
        <v>116.92975609756097</v>
      </c>
      <c r="T411" s="29">
        <f>VLOOKUP(Table1[[#This Row],[SEG KEY]],'22Dec24_TY '!$A$1:$M$786,13,FALSE)</f>
        <v>81.821000000000012</v>
      </c>
      <c r="U411" s="29">
        <f>VLOOKUP(Table1[[#This Row],[SEG KEY LY]],'22Dec24_LY '!$A$2:$M$784,13,FALSE)</f>
        <v>117.60299999999999</v>
      </c>
      <c r="V411" s="29" t="e">
        <f>VLOOKUP(Table1[[#This Row],[SEG KEY]],'15Dec24_TY'!$A$1:$M$786,13,FALSE)</f>
        <v>#N/A</v>
      </c>
      <c r="W411" s="29" t="e">
        <f>VLOOKUP(Table1[[#This Row],[SEG KEY LY]],'15Dec24_LY'!$A$1:$M$784,13,FALSE)</f>
        <v>#N/A</v>
      </c>
      <c r="X411" s="29">
        <f>VLOOKUP(Table1[[#This Row],[SEG KEY]],'08Dec24_TY'!$A$1:$M$786,13,FALSE)</f>
        <v>78.593913043478281</v>
      </c>
      <c r="Y411" s="29">
        <f>VLOOKUP(Table1[[#This Row],[SEG KEY LY]],'08Dec24_LY'!$A$1:$M$784,13,FALSE)</f>
        <v>95.344137931034467</v>
      </c>
      <c r="Z411" s="29" t="e">
        <f>VLOOKUP(Table1[[#This Row],[SEG KEY]],'01Dec24_TY'!$A$1:$M$786,13,FALSE)</f>
        <v>#N/A</v>
      </c>
      <c r="AA411" s="29" t="e">
        <f>VLOOKUP(Table1[[#This Row],[SEG KEY LY]],'01Dec24_LY'!$A$1:$M$784,13,FALSE)</f>
        <v>#N/A</v>
      </c>
      <c r="AB411" s="29" t="e">
        <f>VLOOKUP(Table1[[#This Row],[SEG KEY]],'24Nov24_TY'!$A$1:$M$786,13,FALSE)</f>
        <v>#N/A</v>
      </c>
      <c r="AC411" s="29" t="e">
        <f>VLOOKUP(Table1[[#This Row],[SEG KEY LY]],'24Nov24_LY'!$A$1:$M$784,13,FALSE)</f>
        <v>#N/A</v>
      </c>
      <c r="AD411" s="29" t="e">
        <f>VLOOKUP(Table1[[#This Row],[SEG KEY]],'17Nov24_TY'!$A$1:$M$786,13,FALSE)</f>
        <v>#N/A</v>
      </c>
      <c r="AE411" s="29" t="e">
        <f>VLOOKUP(Table1[[#This Row],[SEG KEY LY]],'17Nov24_LY'!$A$1:$M$784,13,FALSE)</f>
        <v>#N/A</v>
      </c>
      <c r="AF411" s="29" t="e">
        <f>VLOOKUP(Table1[[#This Row],[SEG KEY]],'10Nov24_TY   '!$A$1:$M$786,13,FALSE)</f>
        <v>#N/A</v>
      </c>
      <c r="AG411" s="29" t="e">
        <f>VLOOKUP(Table1[[#This Row],[SEG KEY LY]],'10Nov24_LY   '!$A$1:$M$784,13,FALSE)</f>
        <v>#N/A</v>
      </c>
      <c r="AH411" s="29">
        <f>IFERROR(VLOOKUP(Table1[[#This Row],[SEG KEY]],'03Nov24_TY   '!A407:M1192,13,FALSE),0)</f>
        <v>0</v>
      </c>
      <c r="AI411" s="29">
        <f>IFERROR(VLOOKUP(Table1[[#This Row],[SEG KEY LY]],'03Nov24_LY    '!$A$1:$M$784,13,FALSE),0)</f>
        <v>0</v>
      </c>
      <c r="AJ411" s="47">
        <f>VLOOKUP(Table1[[#This Row],[SEG KEY]],'29Dec24_TY  '!$A$1:$M$786,7,FALSE)</f>
        <v>43</v>
      </c>
      <c r="AK411" s="47">
        <f>VLOOKUP(Table1[[#This Row],[SEG KEY LY]],'29Dec24_LY'!$A$1:$M$784,7,FALSE)</f>
        <v>41</v>
      </c>
      <c r="AL411" s="29">
        <f>VLOOKUP(Table1[[#This Row],[SEG KEY]],'22Dec24_TY '!$A$1:$M$786,7,FALSE)</f>
        <v>40</v>
      </c>
      <c r="AM411" s="29">
        <f>VLOOKUP(Table1[[#This Row],[SEG KEY LY]],'22Dec24_LY '!$A$1:$M$486,7,FALSE)</f>
        <v>40</v>
      </c>
      <c r="AN411" s="29" t="e">
        <f>VLOOKUP(Table1[[#This Row],[SEG KEY]],'15Dec24_TY'!$A$1:$M$786,7,FALSE)</f>
        <v>#N/A</v>
      </c>
      <c r="AO411" s="29" t="e">
        <f>VLOOKUP(Table1[[#This Row],[SEG KEY LY]],'15Dec24_LY'!$A$1:$M$784,7,FALSE)</f>
        <v>#N/A</v>
      </c>
      <c r="AP411" s="29">
        <f>VLOOKUP(Table1[[#This Row],[SEG KEY]],'08Dec24_TY'!$A$1:$M$786,7,FALSE)</f>
        <v>23</v>
      </c>
      <c r="AQ411" s="29">
        <f>VLOOKUP(Table1[[#This Row],[SEG KEY LY]],'08Dec24_LY'!$A$1:$M$784,7,FALSE)</f>
        <v>29</v>
      </c>
      <c r="AR411" s="29" t="e">
        <f>VLOOKUP(Table1[[#This Row],[SEG KEY]],'01Dec24_TY'!$A$1:$M$786,7,FALSE)</f>
        <v>#N/A</v>
      </c>
      <c r="AS411" s="29" t="e">
        <f>VLOOKUP(Table1[[#This Row],[SEG KEY LY]],'01Dec24_LY'!$A$1:$M$784,7,FALSE)</f>
        <v>#N/A</v>
      </c>
      <c r="AT411" s="29" t="e">
        <f>VLOOKUP(Table1[[#This Row],[SEG KEY]],'24Nov24_TY'!$A$1:$M$786,7,FALSE)</f>
        <v>#N/A</v>
      </c>
      <c r="AU411" s="29" t="e">
        <f>VLOOKUP(Table1[[#This Row],[SEG KEY LY]],'24Nov24_LY'!$A$1:$M$784,7,FALSE)</f>
        <v>#N/A</v>
      </c>
      <c r="AV411" s="29" t="e">
        <f>VLOOKUP(Table1[[#This Row],[SEG KEY]],'17Nov24_TY'!$A$1:$M$786,7,FALSE)</f>
        <v>#N/A</v>
      </c>
      <c r="AW411" s="29" t="e">
        <f>VLOOKUP(Table1[[#This Row],[SEG KEY LY]],'17Nov24_LY'!$A$1:$M$784,7,FALSE)</f>
        <v>#N/A</v>
      </c>
      <c r="AX411" s="29" t="e">
        <f>VLOOKUP(Table1[[#This Row],[SEG KEY]],'10Nov24_TY   '!$A$1:$K$786,7,FALSE)</f>
        <v>#N/A</v>
      </c>
      <c r="AY411" s="29" t="e">
        <f>VLOOKUP(Table1[[#This Row],[SEG KEY LY]],'10Nov24_LY   '!$A$1:$J$784,7,FALSE)</f>
        <v>#N/A</v>
      </c>
      <c r="AZ411" s="29">
        <f>IFERROR(VLOOKUP(Table1[[#This Row],[SEG KEY]],'03Nov24_TY   '!$A$1:$J$786,7,FALSE),0)</f>
        <v>0</v>
      </c>
      <c r="BA411" s="29">
        <f>IFERROR(VLOOKUP(Table1[[#This Row],[SEG KEY LY]],'03Nov24_LY    '!$A$1:$J$784,7,FALSE),0)</f>
        <v>0</v>
      </c>
    </row>
    <row r="412" spans="1:53" x14ac:dyDescent="0.25">
      <c r="A412" s="53" t="str">
        <f>Table1[[#This Row],[FROM_CITY]]&amp;Table1[[#This Row],[TO_CITY]]&amp;Table1[[#This Row],[Month]]</f>
        <v>CMBCANJun-2025</v>
      </c>
      <c r="B412" s="56" t="str">
        <f>Table1[[#This Row],[FROM_CITY]]&amp;Table1[[#This Row],[TO_CITY]]&amp;Table1[[#This Row],[MonthM_LY]]</f>
        <v>CMBCANJun-2024</v>
      </c>
      <c r="C412" s="44" t="s">
        <v>222</v>
      </c>
      <c r="D412" s="2">
        <v>2025</v>
      </c>
      <c r="E412" s="2" t="s">
        <v>221</v>
      </c>
      <c r="F412" t="s">
        <v>10</v>
      </c>
      <c r="G412" s="2" t="s">
        <v>17</v>
      </c>
      <c r="H412" t="s">
        <v>13</v>
      </c>
      <c r="I412">
        <v>4</v>
      </c>
      <c r="J412">
        <v>1157.18</v>
      </c>
      <c r="K412" s="29">
        <f>VLOOKUP(Table1[[#This Row],[SEG KEY]],'29Dec24_TY  '!$A$1:$M$786,11,FALSE)</f>
        <v>15932</v>
      </c>
      <c r="L412" s="29" t="e">
        <f>VLOOKUP(Table1[[#This Row],[SEG KEY LY]],'29Dec24_LY'!$A$1:$M$784,11,FALSE)</f>
        <v>#N/A</v>
      </c>
      <c r="M412" s="55">
        <f>VLOOKUP(Table1[[#This Row],[SEG KEY]],'29Dec24_TY  '!$A$1:$M$786,12,FALSE)</f>
        <v>7.2632437860908866E-2</v>
      </c>
      <c r="N412" s="55" t="e">
        <f>VLOOKUP(Table1[[#This Row],[SEG KEY LY]],'29Dec24_LY'!$A$1:$M$784,12,FALSE)</f>
        <v>#N/A</v>
      </c>
      <c r="O412" s="29">
        <f>IFERROR(VLOOKUP(Table1[[#This Row],[SEG KEY LY]],'LY AVG FARE ACT'!$A$1:$G$5000,5,FALSE),0)</f>
        <v>1254</v>
      </c>
      <c r="P412" s="29">
        <f>IFERROR(VLOOKUP(Table1[[#This Row],[SEG KEY LY]],'LY AVG FARE ACT'!$A$1:$F$5000,6,FALSE),0)</f>
        <v>330316.06614492508</v>
      </c>
      <c r="Q412" s="29">
        <f>IFERROR(VLOOKUP(Table1[[#This Row],[SEG KEY LY]],'LY AVG FARE ACT'!$A$1:$G$5000,7,FALSE),0)</f>
        <v>263.40994110440596</v>
      </c>
      <c r="R412" s="47">
        <f>VLOOKUP(Table1[[#This Row],[SEG KEY]],'29Dec24_TY  '!$A$1:$M$786,13,FALSE)</f>
        <v>289.29500000000002</v>
      </c>
      <c r="S412" s="47" t="e">
        <f>VLOOKUP(Table1[[#This Row],[SEG KEY LY]],'29Dec24_LY'!$A$1:$M$784,13,FALSE)</f>
        <v>#N/A</v>
      </c>
      <c r="T412" s="29">
        <f>VLOOKUP(Table1[[#This Row],[SEG KEY]],'22Dec24_TY '!$A$1:$M$786,13,FALSE)</f>
        <v>289.29500000000002</v>
      </c>
      <c r="U412" s="29" t="e">
        <f>VLOOKUP(Table1[[#This Row],[SEG KEY LY]],'22Dec24_LY '!$A$2:$M$784,13,FALSE)</f>
        <v>#N/A</v>
      </c>
      <c r="V412" s="29" t="e">
        <f>VLOOKUP(Table1[[#This Row],[SEG KEY]],'15Dec24_TY'!$A$1:$M$786,13,FALSE)</f>
        <v>#N/A</v>
      </c>
      <c r="W412" s="29" t="e">
        <f>VLOOKUP(Table1[[#This Row],[SEG KEY LY]],'15Dec24_LY'!$A$1:$M$784,13,FALSE)</f>
        <v>#N/A</v>
      </c>
      <c r="X412" s="29" t="e">
        <f>VLOOKUP(Table1[[#This Row],[SEG KEY]],'08Dec24_TY'!$A$1:$M$786,13,FALSE)</f>
        <v>#N/A</v>
      </c>
      <c r="Y412" s="29" t="e">
        <f>VLOOKUP(Table1[[#This Row],[SEG KEY LY]],'08Dec24_LY'!$A$1:$M$784,13,FALSE)</f>
        <v>#N/A</v>
      </c>
      <c r="Z412" s="29" t="e">
        <f>VLOOKUP(Table1[[#This Row],[SEG KEY]],'01Dec24_TY'!$A$1:$M$786,13,FALSE)</f>
        <v>#N/A</v>
      </c>
      <c r="AA412" s="29" t="e">
        <f>VLOOKUP(Table1[[#This Row],[SEG KEY LY]],'01Dec24_LY'!$A$1:$M$784,13,FALSE)</f>
        <v>#N/A</v>
      </c>
      <c r="AB412" s="29" t="e">
        <f>VLOOKUP(Table1[[#This Row],[SEG KEY]],'24Nov24_TY'!$A$1:$M$786,13,FALSE)</f>
        <v>#N/A</v>
      </c>
      <c r="AC412" s="29" t="e">
        <f>VLOOKUP(Table1[[#This Row],[SEG KEY LY]],'24Nov24_LY'!$A$1:$M$784,13,FALSE)</f>
        <v>#N/A</v>
      </c>
      <c r="AD412" s="29" t="e">
        <f>VLOOKUP(Table1[[#This Row],[SEG KEY]],'17Nov24_TY'!$A$1:$M$786,13,FALSE)</f>
        <v>#N/A</v>
      </c>
      <c r="AE412" s="29" t="e">
        <f>VLOOKUP(Table1[[#This Row],[SEG KEY LY]],'17Nov24_LY'!$A$1:$M$784,13,FALSE)</f>
        <v>#N/A</v>
      </c>
      <c r="AF412" s="29" t="e">
        <f>VLOOKUP(Table1[[#This Row],[SEG KEY]],'10Nov24_TY   '!$A$1:$M$786,13,FALSE)</f>
        <v>#N/A</v>
      </c>
      <c r="AG412" s="29" t="e">
        <f>VLOOKUP(Table1[[#This Row],[SEG KEY LY]],'10Nov24_LY   '!$A$1:$M$784,13,FALSE)</f>
        <v>#N/A</v>
      </c>
      <c r="AH412" s="29">
        <f>IFERROR(VLOOKUP(Table1[[#This Row],[SEG KEY]],'03Nov24_TY   '!A408:M1193,13,FALSE),0)</f>
        <v>0</v>
      </c>
      <c r="AI412" s="29">
        <f>IFERROR(VLOOKUP(Table1[[#This Row],[SEG KEY LY]],'03Nov24_LY    '!$A$1:$M$784,13,FALSE),0)</f>
        <v>0</v>
      </c>
      <c r="AJ412" s="47">
        <f>VLOOKUP(Table1[[#This Row],[SEG KEY]],'29Dec24_TY  '!$A$1:$M$786,7,FALSE)</f>
        <v>4</v>
      </c>
      <c r="AK412" s="47" t="e">
        <f>VLOOKUP(Table1[[#This Row],[SEG KEY LY]],'29Dec24_LY'!$A$1:$M$784,7,FALSE)</f>
        <v>#N/A</v>
      </c>
      <c r="AL412" s="29">
        <f>VLOOKUP(Table1[[#This Row],[SEG KEY]],'22Dec24_TY '!$A$1:$M$786,7,FALSE)</f>
        <v>4</v>
      </c>
      <c r="AM412" s="29" t="e">
        <f>VLOOKUP(Table1[[#This Row],[SEG KEY LY]],'22Dec24_LY '!$A$1:$M$486,7,FALSE)</f>
        <v>#N/A</v>
      </c>
      <c r="AN412" s="29" t="e">
        <f>VLOOKUP(Table1[[#This Row],[SEG KEY]],'15Dec24_TY'!$A$1:$M$786,7,FALSE)</f>
        <v>#N/A</v>
      </c>
      <c r="AO412" s="29" t="e">
        <f>VLOOKUP(Table1[[#This Row],[SEG KEY LY]],'15Dec24_LY'!$A$1:$M$784,7,FALSE)</f>
        <v>#N/A</v>
      </c>
      <c r="AP412" s="29" t="e">
        <f>VLOOKUP(Table1[[#This Row],[SEG KEY]],'08Dec24_TY'!$A$1:$M$786,7,FALSE)</f>
        <v>#N/A</v>
      </c>
      <c r="AQ412" s="29" t="e">
        <f>VLOOKUP(Table1[[#This Row],[SEG KEY LY]],'08Dec24_LY'!$A$1:$M$784,7,FALSE)</f>
        <v>#N/A</v>
      </c>
      <c r="AR412" s="29" t="e">
        <f>VLOOKUP(Table1[[#This Row],[SEG KEY]],'01Dec24_TY'!$A$1:$M$786,7,FALSE)</f>
        <v>#N/A</v>
      </c>
      <c r="AS412" s="29" t="e">
        <f>VLOOKUP(Table1[[#This Row],[SEG KEY LY]],'01Dec24_LY'!$A$1:$M$784,7,FALSE)</f>
        <v>#N/A</v>
      </c>
      <c r="AT412" s="29" t="e">
        <f>VLOOKUP(Table1[[#This Row],[SEG KEY]],'24Nov24_TY'!$A$1:$M$786,7,FALSE)</f>
        <v>#N/A</v>
      </c>
      <c r="AU412" s="29" t="e">
        <f>VLOOKUP(Table1[[#This Row],[SEG KEY LY]],'24Nov24_LY'!$A$1:$M$784,7,FALSE)</f>
        <v>#N/A</v>
      </c>
      <c r="AV412" s="29" t="e">
        <f>VLOOKUP(Table1[[#This Row],[SEG KEY]],'17Nov24_TY'!$A$1:$M$786,7,FALSE)</f>
        <v>#N/A</v>
      </c>
      <c r="AW412" s="29" t="e">
        <f>VLOOKUP(Table1[[#This Row],[SEG KEY LY]],'17Nov24_LY'!$A$1:$M$784,7,FALSE)</f>
        <v>#N/A</v>
      </c>
      <c r="AX412" s="29" t="e">
        <f>VLOOKUP(Table1[[#This Row],[SEG KEY]],'10Nov24_TY   '!$A$1:$K$786,7,FALSE)</f>
        <v>#N/A</v>
      </c>
      <c r="AY412" s="29" t="e">
        <f>VLOOKUP(Table1[[#This Row],[SEG KEY LY]],'10Nov24_LY   '!$A$1:$J$784,7,FALSE)</f>
        <v>#N/A</v>
      </c>
      <c r="AZ412" s="29">
        <f>IFERROR(VLOOKUP(Table1[[#This Row],[SEG KEY]],'03Nov24_TY   '!$A$1:$J$786,7,FALSE),0)</f>
        <v>0</v>
      </c>
      <c r="BA412" s="29">
        <f>IFERROR(VLOOKUP(Table1[[#This Row],[SEG KEY LY]],'03Nov24_LY    '!$A$1:$J$784,7,FALSE),0)</f>
        <v>0</v>
      </c>
    </row>
    <row r="413" spans="1:53" x14ac:dyDescent="0.25">
      <c r="A413" s="53" t="str">
        <f>Table1[[#This Row],[FROM_CITY]]&amp;Table1[[#This Row],[TO_CITY]]&amp;Table1[[#This Row],[Month]]</f>
        <v>CMBCDGJun-2025</v>
      </c>
      <c r="B413" s="56" t="str">
        <f>Table1[[#This Row],[FROM_CITY]]&amp;Table1[[#This Row],[TO_CITY]]&amp;Table1[[#This Row],[MonthM_LY]]</f>
        <v>CMBCDGJun-2024</v>
      </c>
      <c r="C413" s="44" t="s">
        <v>222</v>
      </c>
      <c r="D413" s="2">
        <v>2025</v>
      </c>
      <c r="E413" s="2" t="s">
        <v>221</v>
      </c>
      <c r="F413" t="s">
        <v>10</v>
      </c>
      <c r="G413" s="2" t="s">
        <v>18</v>
      </c>
      <c r="H413" t="s">
        <v>19</v>
      </c>
      <c r="I413">
        <v>28</v>
      </c>
      <c r="J413">
        <v>12843.239999999998</v>
      </c>
      <c r="K413" s="29">
        <f>VLOOKUP(Table1[[#This Row],[SEG KEY]],'29Dec24_TY  '!$A$1:$M$786,11,FALSE)</f>
        <v>238252</v>
      </c>
      <c r="L413" s="29">
        <f>VLOOKUP(Table1[[#This Row],[SEG KEY LY]],'29Dec24_LY'!$A$1:$M$784,11,FALSE)</f>
        <v>1871980</v>
      </c>
      <c r="M413" s="55">
        <f>VLOOKUP(Table1[[#This Row],[SEG KEY]],'29Dec24_TY  '!$A$1:$M$786,12,FALSE)</f>
        <v>5.3906116213085296E-2</v>
      </c>
      <c r="N413" s="55">
        <f>VLOOKUP(Table1[[#This Row],[SEG KEY LY]],'29Dec24_LY'!$A$1:$M$784,12,FALSE)</f>
        <v>3.6709457365997497E-2</v>
      </c>
      <c r="O413" s="29">
        <f>IFERROR(VLOOKUP(Table1[[#This Row],[SEG KEY LY]],'LY AVG FARE ACT'!$A$1:$G$5000,5,FALSE),0)</f>
        <v>0</v>
      </c>
      <c r="P413" s="29">
        <f>IFERROR(VLOOKUP(Table1[[#This Row],[SEG KEY LY]],'LY AVG FARE ACT'!$A$1:$F$5000,6,FALSE),0)</f>
        <v>0</v>
      </c>
      <c r="Q413" s="29">
        <f>IFERROR(VLOOKUP(Table1[[#This Row],[SEG KEY LY]],'LY AVG FARE ACT'!$A$1:$G$5000,7,FALSE),0)</f>
        <v>0</v>
      </c>
      <c r="R413" s="47">
        <f>VLOOKUP(Table1[[#This Row],[SEG KEY]],'29Dec24_TY  '!$A$1:$M$786,13,FALSE)</f>
        <v>458.68714285714276</v>
      </c>
      <c r="S413" s="47">
        <f>VLOOKUP(Table1[[#This Row],[SEG KEY LY]],'29Dec24_LY'!$A$1:$M$784,13,FALSE)</f>
        <v>312.36077272727272</v>
      </c>
      <c r="T413" s="29">
        <f>VLOOKUP(Table1[[#This Row],[SEG KEY]],'22Dec24_TY '!$A$1:$M$786,13,FALSE)</f>
        <v>493.08049999999992</v>
      </c>
      <c r="U413" s="29">
        <f>VLOOKUP(Table1[[#This Row],[SEG KEY LY]],'22Dec24_LY '!$A$2:$M$784,13,FALSE)</f>
        <v>312.29896713615011</v>
      </c>
      <c r="V413" s="29" t="e">
        <f>VLOOKUP(Table1[[#This Row],[SEG KEY]],'15Dec24_TY'!$A$1:$M$786,13,FALSE)</f>
        <v>#N/A</v>
      </c>
      <c r="W413" s="29" t="e">
        <f>VLOOKUP(Table1[[#This Row],[SEG KEY LY]],'15Dec24_LY'!$A$1:$M$784,13,FALSE)</f>
        <v>#N/A</v>
      </c>
      <c r="X413" s="29">
        <f>VLOOKUP(Table1[[#This Row],[SEG KEY]],'08Dec24_TY'!$A$1:$M$786,13,FALSE)</f>
        <v>468.48757575757577</v>
      </c>
      <c r="Y413" s="29">
        <f>VLOOKUP(Table1[[#This Row],[SEG KEY LY]],'08Dec24_LY'!$A$1:$M$784,13,FALSE)</f>
        <v>303.92989583333326</v>
      </c>
      <c r="Z413" s="29" t="e">
        <f>VLOOKUP(Table1[[#This Row],[SEG KEY]],'01Dec24_TY'!$A$1:$M$786,13,FALSE)</f>
        <v>#N/A</v>
      </c>
      <c r="AA413" s="29" t="e">
        <f>VLOOKUP(Table1[[#This Row],[SEG KEY LY]],'01Dec24_LY'!$A$1:$M$784,13,FALSE)</f>
        <v>#N/A</v>
      </c>
      <c r="AB413" s="29" t="e">
        <f>VLOOKUP(Table1[[#This Row],[SEG KEY]],'24Nov24_TY'!$A$1:$M$786,13,FALSE)</f>
        <v>#N/A</v>
      </c>
      <c r="AC413" s="29" t="e">
        <f>VLOOKUP(Table1[[#This Row],[SEG KEY LY]],'24Nov24_LY'!$A$1:$M$784,13,FALSE)</f>
        <v>#N/A</v>
      </c>
      <c r="AD413" s="29" t="e">
        <f>VLOOKUP(Table1[[#This Row],[SEG KEY]],'17Nov24_TY'!$A$1:$M$786,13,FALSE)</f>
        <v>#N/A</v>
      </c>
      <c r="AE413" s="29" t="e">
        <f>VLOOKUP(Table1[[#This Row],[SEG KEY LY]],'17Nov24_LY'!$A$1:$M$784,13,FALSE)</f>
        <v>#N/A</v>
      </c>
      <c r="AF413" s="29" t="e">
        <f>VLOOKUP(Table1[[#This Row],[SEG KEY]],'10Nov24_TY   '!$A$1:$M$786,13,FALSE)</f>
        <v>#N/A</v>
      </c>
      <c r="AG413" s="29" t="e">
        <f>VLOOKUP(Table1[[#This Row],[SEG KEY LY]],'10Nov24_LY   '!$A$1:$M$784,13,FALSE)</f>
        <v>#N/A</v>
      </c>
      <c r="AH413" s="29">
        <f>IFERROR(VLOOKUP(Table1[[#This Row],[SEG KEY]],'03Nov24_TY   '!A409:M1194,13,FALSE),0)</f>
        <v>0</v>
      </c>
      <c r="AI413" s="29">
        <f>IFERROR(VLOOKUP(Table1[[#This Row],[SEG KEY LY]],'03Nov24_LY    '!$A$1:$M$784,13,FALSE),0)</f>
        <v>0</v>
      </c>
      <c r="AJ413" s="47">
        <f>VLOOKUP(Table1[[#This Row],[SEG KEY]],'29Dec24_TY  '!$A$1:$M$786,7,FALSE)</f>
        <v>28</v>
      </c>
      <c r="AK413" s="47">
        <f>VLOOKUP(Table1[[#This Row],[SEG KEY LY]],'29Dec24_LY'!$A$1:$M$784,7,FALSE)</f>
        <v>220</v>
      </c>
      <c r="AL413" s="29">
        <f>VLOOKUP(Table1[[#This Row],[SEG KEY]],'22Dec24_TY '!$A$1:$M$786,7,FALSE)</f>
        <v>40</v>
      </c>
      <c r="AM413" s="29">
        <f>VLOOKUP(Table1[[#This Row],[SEG KEY LY]],'22Dec24_LY '!$A$1:$M$486,7,FALSE)</f>
        <v>213</v>
      </c>
      <c r="AN413" s="29" t="e">
        <f>VLOOKUP(Table1[[#This Row],[SEG KEY]],'15Dec24_TY'!$A$1:$M$786,7,FALSE)</f>
        <v>#N/A</v>
      </c>
      <c r="AO413" s="29" t="e">
        <f>VLOOKUP(Table1[[#This Row],[SEG KEY LY]],'15Dec24_LY'!$A$1:$M$784,7,FALSE)</f>
        <v>#N/A</v>
      </c>
      <c r="AP413" s="29">
        <f>VLOOKUP(Table1[[#This Row],[SEG KEY]],'08Dec24_TY'!$A$1:$M$786,7,FALSE)</f>
        <v>33</v>
      </c>
      <c r="AQ413" s="29">
        <f>VLOOKUP(Table1[[#This Row],[SEG KEY LY]],'08Dec24_LY'!$A$1:$M$784,7,FALSE)</f>
        <v>192</v>
      </c>
      <c r="AR413" s="29" t="e">
        <f>VLOOKUP(Table1[[#This Row],[SEG KEY]],'01Dec24_TY'!$A$1:$M$786,7,FALSE)</f>
        <v>#N/A</v>
      </c>
      <c r="AS413" s="29" t="e">
        <f>VLOOKUP(Table1[[#This Row],[SEG KEY LY]],'01Dec24_LY'!$A$1:$M$784,7,FALSE)</f>
        <v>#N/A</v>
      </c>
      <c r="AT413" s="29" t="e">
        <f>VLOOKUP(Table1[[#This Row],[SEG KEY]],'24Nov24_TY'!$A$1:$M$786,7,FALSE)</f>
        <v>#N/A</v>
      </c>
      <c r="AU413" s="29" t="e">
        <f>VLOOKUP(Table1[[#This Row],[SEG KEY LY]],'24Nov24_LY'!$A$1:$M$784,7,FALSE)</f>
        <v>#N/A</v>
      </c>
      <c r="AV413" s="29" t="e">
        <f>VLOOKUP(Table1[[#This Row],[SEG KEY]],'17Nov24_TY'!$A$1:$M$786,7,FALSE)</f>
        <v>#N/A</v>
      </c>
      <c r="AW413" s="29" t="e">
        <f>VLOOKUP(Table1[[#This Row],[SEG KEY LY]],'17Nov24_LY'!$A$1:$M$784,7,FALSE)</f>
        <v>#N/A</v>
      </c>
      <c r="AX413" s="29" t="e">
        <f>VLOOKUP(Table1[[#This Row],[SEG KEY]],'10Nov24_TY   '!$A$1:$K$786,7,FALSE)</f>
        <v>#N/A</v>
      </c>
      <c r="AY413" s="29" t="e">
        <f>VLOOKUP(Table1[[#This Row],[SEG KEY LY]],'10Nov24_LY   '!$A$1:$J$784,7,FALSE)</f>
        <v>#N/A</v>
      </c>
      <c r="AZ413" s="29">
        <f>IFERROR(VLOOKUP(Table1[[#This Row],[SEG KEY]],'03Nov24_TY   '!$A$1:$J$786,7,FALSE),0)</f>
        <v>0</v>
      </c>
      <c r="BA413" s="29">
        <f>IFERROR(VLOOKUP(Table1[[#This Row],[SEG KEY LY]],'03Nov24_LY    '!$A$1:$J$784,7,FALSE),0)</f>
        <v>0</v>
      </c>
    </row>
    <row r="414" spans="1:53" x14ac:dyDescent="0.25">
      <c r="A414" s="53" t="str">
        <f>Table1[[#This Row],[FROM_CITY]]&amp;Table1[[#This Row],[TO_CITY]]&amp;Table1[[#This Row],[Month]]</f>
        <v>CMBCGKJun-2025</v>
      </c>
      <c r="B414" s="56" t="str">
        <f>Table1[[#This Row],[FROM_CITY]]&amp;Table1[[#This Row],[TO_CITY]]&amp;Table1[[#This Row],[MonthM_LY]]</f>
        <v>CMBCGKJun-2024</v>
      </c>
      <c r="C414" s="44" t="s">
        <v>222</v>
      </c>
      <c r="D414" s="2">
        <v>2025</v>
      </c>
      <c r="E414" s="2" t="s">
        <v>221</v>
      </c>
      <c r="F414" t="s">
        <v>10</v>
      </c>
      <c r="G414" s="2" t="s">
        <v>20</v>
      </c>
      <c r="H414" t="s">
        <v>13</v>
      </c>
      <c r="I414">
        <v>5</v>
      </c>
      <c r="J414">
        <v>1383.29</v>
      </c>
      <c r="K414" s="29">
        <f>VLOOKUP(Table1[[#This Row],[SEG KEY]],'29Dec24_TY  '!$A$1:$M$786,11,FALSE)</f>
        <v>16590</v>
      </c>
      <c r="L414" s="29">
        <f>VLOOKUP(Table1[[#This Row],[SEG KEY LY]],'29Dec24_LY'!$A$1:$M$784,11,FALSE)</f>
        <v>33180</v>
      </c>
      <c r="M414" s="55">
        <f>VLOOKUP(Table1[[#This Row],[SEG KEY]],'29Dec24_TY  '!$A$1:$M$786,12,FALSE)</f>
        <v>8.3380952380952375E-2</v>
      </c>
      <c r="N414" s="55">
        <f>VLOOKUP(Table1[[#This Row],[SEG KEY LY]],'29Dec24_LY'!$A$1:$M$784,12,FALSE)</f>
        <v>5.7583484026521997E-2</v>
      </c>
      <c r="O414" s="29">
        <f>IFERROR(VLOOKUP(Table1[[#This Row],[SEG KEY LY]],'LY AVG FARE ACT'!$A$1:$G$5000,5,FALSE),0)</f>
        <v>3272</v>
      </c>
      <c r="P414" s="29">
        <f>IFERROR(VLOOKUP(Table1[[#This Row],[SEG KEY LY]],'LY AVG FARE ACT'!$A$1:$F$5000,6,FALSE),0)</f>
        <v>887571.02160981332</v>
      </c>
      <c r="Q414" s="29">
        <f>IFERROR(VLOOKUP(Table1[[#This Row],[SEG KEY LY]],'LY AVG FARE ACT'!$A$1:$G$5000,7,FALSE),0)</f>
        <v>271.26253716681339</v>
      </c>
      <c r="R414" s="47">
        <f>VLOOKUP(Table1[[#This Row],[SEG KEY]],'29Dec24_TY  '!$A$1:$M$786,13,FALSE)</f>
        <v>276.65800000000002</v>
      </c>
      <c r="S414" s="47">
        <f>VLOOKUP(Table1[[#This Row],[SEG KEY LY]],'29Dec24_LY'!$A$1:$M$784,13,FALSE)</f>
        <v>191.06199999999998</v>
      </c>
      <c r="T414" s="29">
        <f>VLOOKUP(Table1[[#This Row],[SEG KEY]],'22Dec24_TY '!$A$1:$M$786,13,FALSE)</f>
        <v>276.65800000000002</v>
      </c>
      <c r="U414" s="29">
        <f>VLOOKUP(Table1[[#This Row],[SEG KEY LY]],'22Dec24_LY '!$A$2:$M$784,13,FALSE)</f>
        <v>191.06199999999998</v>
      </c>
      <c r="V414" s="29" t="e">
        <f>VLOOKUP(Table1[[#This Row],[SEG KEY]],'15Dec24_TY'!$A$1:$M$786,13,FALSE)</f>
        <v>#N/A</v>
      </c>
      <c r="W414" s="29" t="e">
        <f>VLOOKUP(Table1[[#This Row],[SEG KEY LY]],'15Dec24_LY'!$A$1:$M$784,13,FALSE)</f>
        <v>#N/A</v>
      </c>
      <c r="X414" s="29">
        <f>VLOOKUP(Table1[[#This Row],[SEG KEY]],'08Dec24_TY'!$A$1:$M$786,13,FALSE)</f>
        <v>276.65800000000002</v>
      </c>
      <c r="Y414" s="29">
        <f>VLOOKUP(Table1[[#This Row],[SEG KEY LY]],'08Dec24_LY'!$A$1:$M$784,13,FALSE)</f>
        <v>219.66166666666666</v>
      </c>
      <c r="Z414" s="29" t="e">
        <f>VLOOKUP(Table1[[#This Row],[SEG KEY]],'01Dec24_TY'!$A$1:$M$786,13,FALSE)</f>
        <v>#N/A</v>
      </c>
      <c r="AA414" s="29" t="e">
        <f>VLOOKUP(Table1[[#This Row],[SEG KEY LY]],'01Dec24_LY'!$A$1:$M$784,13,FALSE)</f>
        <v>#N/A</v>
      </c>
      <c r="AB414" s="29" t="e">
        <f>VLOOKUP(Table1[[#This Row],[SEG KEY]],'24Nov24_TY'!$A$1:$M$786,13,FALSE)</f>
        <v>#N/A</v>
      </c>
      <c r="AC414" s="29" t="e">
        <f>VLOOKUP(Table1[[#This Row],[SEG KEY LY]],'24Nov24_LY'!$A$1:$M$784,13,FALSE)</f>
        <v>#N/A</v>
      </c>
      <c r="AD414" s="29" t="e">
        <f>VLOOKUP(Table1[[#This Row],[SEG KEY]],'17Nov24_TY'!$A$1:$M$786,13,FALSE)</f>
        <v>#N/A</v>
      </c>
      <c r="AE414" s="29" t="e">
        <f>VLOOKUP(Table1[[#This Row],[SEG KEY LY]],'17Nov24_LY'!$A$1:$M$784,13,FALSE)</f>
        <v>#N/A</v>
      </c>
      <c r="AF414" s="29" t="e">
        <f>VLOOKUP(Table1[[#This Row],[SEG KEY]],'10Nov24_TY   '!$A$1:$M$786,13,FALSE)</f>
        <v>#N/A</v>
      </c>
      <c r="AG414" s="29" t="e">
        <f>VLOOKUP(Table1[[#This Row],[SEG KEY LY]],'10Nov24_LY   '!$A$1:$M$784,13,FALSE)</f>
        <v>#N/A</v>
      </c>
      <c r="AH414" s="29">
        <f>IFERROR(VLOOKUP(Table1[[#This Row],[SEG KEY]],'03Nov24_TY   '!A410:M1195,13,FALSE),0)</f>
        <v>0</v>
      </c>
      <c r="AI414" s="29">
        <f>IFERROR(VLOOKUP(Table1[[#This Row],[SEG KEY LY]],'03Nov24_LY    '!$A$1:$M$784,13,FALSE),0)</f>
        <v>0</v>
      </c>
      <c r="AJ414" s="47">
        <f>VLOOKUP(Table1[[#This Row],[SEG KEY]],'29Dec24_TY  '!$A$1:$M$786,7,FALSE)</f>
        <v>5</v>
      </c>
      <c r="AK414" s="47">
        <f>VLOOKUP(Table1[[#This Row],[SEG KEY LY]],'29Dec24_LY'!$A$1:$M$784,7,FALSE)</f>
        <v>10</v>
      </c>
      <c r="AL414" s="29">
        <f>VLOOKUP(Table1[[#This Row],[SEG KEY]],'22Dec24_TY '!$A$1:$M$786,7,FALSE)</f>
        <v>5</v>
      </c>
      <c r="AM414" s="29">
        <f>VLOOKUP(Table1[[#This Row],[SEG KEY LY]],'22Dec24_LY '!$A$1:$M$486,7,FALSE)</f>
        <v>10</v>
      </c>
      <c r="AN414" s="29" t="e">
        <f>VLOOKUP(Table1[[#This Row],[SEG KEY]],'15Dec24_TY'!$A$1:$M$786,7,FALSE)</f>
        <v>#N/A</v>
      </c>
      <c r="AO414" s="29" t="e">
        <f>VLOOKUP(Table1[[#This Row],[SEG KEY LY]],'15Dec24_LY'!$A$1:$M$784,7,FALSE)</f>
        <v>#N/A</v>
      </c>
      <c r="AP414" s="29">
        <f>VLOOKUP(Table1[[#This Row],[SEG KEY]],'08Dec24_TY'!$A$1:$M$786,7,FALSE)</f>
        <v>5</v>
      </c>
      <c r="AQ414" s="29">
        <f>VLOOKUP(Table1[[#This Row],[SEG KEY LY]],'08Dec24_LY'!$A$1:$M$784,7,FALSE)</f>
        <v>6</v>
      </c>
      <c r="AR414" s="29" t="e">
        <f>VLOOKUP(Table1[[#This Row],[SEG KEY]],'01Dec24_TY'!$A$1:$M$786,7,FALSE)</f>
        <v>#N/A</v>
      </c>
      <c r="AS414" s="29" t="e">
        <f>VLOOKUP(Table1[[#This Row],[SEG KEY LY]],'01Dec24_LY'!$A$1:$M$784,7,FALSE)</f>
        <v>#N/A</v>
      </c>
      <c r="AT414" s="29" t="e">
        <f>VLOOKUP(Table1[[#This Row],[SEG KEY]],'24Nov24_TY'!$A$1:$M$786,7,FALSE)</f>
        <v>#N/A</v>
      </c>
      <c r="AU414" s="29" t="e">
        <f>VLOOKUP(Table1[[#This Row],[SEG KEY LY]],'24Nov24_LY'!$A$1:$M$784,7,FALSE)</f>
        <v>#N/A</v>
      </c>
      <c r="AV414" s="29" t="e">
        <f>VLOOKUP(Table1[[#This Row],[SEG KEY]],'17Nov24_TY'!$A$1:$M$786,7,FALSE)</f>
        <v>#N/A</v>
      </c>
      <c r="AW414" s="29" t="e">
        <f>VLOOKUP(Table1[[#This Row],[SEG KEY LY]],'17Nov24_LY'!$A$1:$M$784,7,FALSE)</f>
        <v>#N/A</v>
      </c>
      <c r="AX414" s="29" t="e">
        <f>VLOOKUP(Table1[[#This Row],[SEG KEY]],'10Nov24_TY   '!$A$1:$K$786,7,FALSE)</f>
        <v>#N/A</v>
      </c>
      <c r="AY414" s="29" t="e">
        <f>VLOOKUP(Table1[[#This Row],[SEG KEY LY]],'10Nov24_LY   '!$A$1:$J$784,7,FALSE)</f>
        <v>#N/A</v>
      </c>
      <c r="AZ414" s="29">
        <f>IFERROR(VLOOKUP(Table1[[#This Row],[SEG KEY]],'03Nov24_TY   '!$A$1:$J$786,7,FALSE),0)</f>
        <v>0</v>
      </c>
      <c r="BA414" s="29">
        <f>IFERROR(VLOOKUP(Table1[[#This Row],[SEG KEY LY]],'03Nov24_LY    '!$A$1:$J$784,7,FALSE),0)</f>
        <v>0</v>
      </c>
    </row>
    <row r="415" spans="1:53" x14ac:dyDescent="0.25">
      <c r="A415" s="53" t="str">
        <f>Table1[[#This Row],[FROM_CITY]]&amp;Table1[[#This Row],[TO_CITY]]&amp;Table1[[#This Row],[Month]]</f>
        <v>CMBCOKJun-2025</v>
      </c>
      <c r="B415" s="56" t="str">
        <f>Table1[[#This Row],[FROM_CITY]]&amp;Table1[[#This Row],[TO_CITY]]&amp;Table1[[#This Row],[MonthM_LY]]</f>
        <v>CMBCOKJun-2024</v>
      </c>
      <c r="C415" s="44" t="s">
        <v>222</v>
      </c>
      <c r="D415" s="2">
        <v>2025</v>
      </c>
      <c r="E415" s="2" t="s">
        <v>221</v>
      </c>
      <c r="F415" t="s">
        <v>10</v>
      </c>
      <c r="G415" s="2" t="s">
        <v>21</v>
      </c>
      <c r="H415" t="s">
        <v>15</v>
      </c>
      <c r="I415">
        <v>37</v>
      </c>
      <c r="J415">
        <v>1378.85</v>
      </c>
      <c r="K415" s="29">
        <f>VLOOKUP(Table1[[#This Row],[SEG KEY]],'29Dec24_TY  '!$A$1:$M$786,11,FALSE)</f>
        <v>19129</v>
      </c>
      <c r="L415" s="29">
        <f>VLOOKUP(Table1[[#This Row],[SEG KEY LY]],'29Dec24_LY'!$A$1:$M$784,11,FALSE)</f>
        <v>14476</v>
      </c>
      <c r="M415" s="55">
        <f>VLOOKUP(Table1[[#This Row],[SEG KEY]],'29Dec24_TY  '!$A$1:$M$786,12,FALSE)</f>
        <v>7.2081656124209317E-2</v>
      </c>
      <c r="N415" s="55">
        <f>VLOOKUP(Table1[[#This Row],[SEG KEY LY]],'29Dec24_LY'!$A$1:$M$784,12,FALSE)</f>
        <v>0.10688449848024317</v>
      </c>
      <c r="O415" s="29">
        <f>IFERROR(VLOOKUP(Table1[[#This Row],[SEG KEY LY]],'LY AVG FARE ACT'!$A$1:$G$5000,5,FALSE),0)</f>
        <v>3736</v>
      </c>
      <c r="P415" s="29">
        <f>IFERROR(VLOOKUP(Table1[[#This Row],[SEG KEY LY]],'LY AVG FARE ACT'!$A$1:$F$5000,6,FALSE),0)</f>
        <v>246827.06517264005</v>
      </c>
      <c r="Q415" s="29">
        <f>IFERROR(VLOOKUP(Table1[[#This Row],[SEG KEY LY]],'LY AVG FARE ACT'!$A$1:$G$5000,7,FALSE),0)</f>
        <v>66.067201598672398</v>
      </c>
      <c r="R415" s="47">
        <f>VLOOKUP(Table1[[#This Row],[SEG KEY]],'29Dec24_TY  '!$A$1:$M$786,13,FALSE)</f>
        <v>37.266216216216215</v>
      </c>
      <c r="S415" s="47">
        <f>VLOOKUP(Table1[[#This Row],[SEG KEY LY]],'29Dec24_LY'!$A$1:$M$784,13,FALSE)</f>
        <v>55.259285714285724</v>
      </c>
      <c r="T415" s="29">
        <f>VLOOKUP(Table1[[#This Row],[SEG KEY]],'22Dec24_TY '!$A$1:$M$786,13,FALSE)</f>
        <v>36.098965517241375</v>
      </c>
      <c r="U415" s="29">
        <f>VLOOKUP(Table1[[#This Row],[SEG KEY LY]],'22Dec24_LY '!$A$2:$M$784,13,FALSE)</f>
        <v>55.259285714285724</v>
      </c>
      <c r="V415" s="29" t="e">
        <f>VLOOKUP(Table1[[#This Row],[SEG KEY]],'15Dec24_TY'!$A$1:$M$786,13,FALSE)</f>
        <v>#N/A</v>
      </c>
      <c r="W415" s="29" t="e">
        <f>VLOOKUP(Table1[[#This Row],[SEG KEY LY]],'15Dec24_LY'!$A$1:$M$784,13,FALSE)</f>
        <v>#N/A</v>
      </c>
      <c r="X415" s="29">
        <f>VLOOKUP(Table1[[#This Row],[SEG KEY]],'08Dec24_TY'!$A$1:$M$786,13,FALSE)</f>
        <v>36.135555555555555</v>
      </c>
      <c r="Y415" s="29">
        <f>VLOOKUP(Table1[[#This Row],[SEG KEY LY]],'08Dec24_LY'!$A$1:$M$784,13,FALSE)</f>
        <v>55.259285714285724</v>
      </c>
      <c r="Z415" s="29" t="e">
        <f>VLOOKUP(Table1[[#This Row],[SEG KEY]],'01Dec24_TY'!$A$1:$M$786,13,FALSE)</f>
        <v>#N/A</v>
      </c>
      <c r="AA415" s="29" t="e">
        <f>VLOOKUP(Table1[[#This Row],[SEG KEY LY]],'01Dec24_LY'!$A$1:$M$784,13,FALSE)</f>
        <v>#N/A</v>
      </c>
      <c r="AB415" s="29" t="e">
        <f>VLOOKUP(Table1[[#This Row],[SEG KEY]],'24Nov24_TY'!$A$1:$M$786,13,FALSE)</f>
        <v>#N/A</v>
      </c>
      <c r="AC415" s="29" t="e">
        <f>VLOOKUP(Table1[[#This Row],[SEG KEY LY]],'24Nov24_LY'!$A$1:$M$784,13,FALSE)</f>
        <v>#N/A</v>
      </c>
      <c r="AD415" s="29" t="e">
        <f>VLOOKUP(Table1[[#This Row],[SEG KEY]],'17Nov24_TY'!$A$1:$M$786,13,FALSE)</f>
        <v>#N/A</v>
      </c>
      <c r="AE415" s="29" t="e">
        <f>VLOOKUP(Table1[[#This Row],[SEG KEY LY]],'17Nov24_LY'!$A$1:$M$784,13,FALSE)</f>
        <v>#N/A</v>
      </c>
      <c r="AF415" s="29" t="e">
        <f>VLOOKUP(Table1[[#This Row],[SEG KEY]],'10Nov24_TY   '!$A$1:$M$786,13,FALSE)</f>
        <v>#N/A</v>
      </c>
      <c r="AG415" s="29" t="e">
        <f>VLOOKUP(Table1[[#This Row],[SEG KEY LY]],'10Nov24_LY   '!$A$1:$M$784,13,FALSE)</f>
        <v>#N/A</v>
      </c>
      <c r="AH415" s="29">
        <f>IFERROR(VLOOKUP(Table1[[#This Row],[SEG KEY]],'03Nov24_TY   '!A411:M1196,13,FALSE),0)</f>
        <v>0</v>
      </c>
      <c r="AI415" s="29">
        <f>IFERROR(VLOOKUP(Table1[[#This Row],[SEG KEY LY]],'03Nov24_LY    '!$A$1:$M$784,13,FALSE),0)</f>
        <v>0</v>
      </c>
      <c r="AJ415" s="47">
        <f>VLOOKUP(Table1[[#This Row],[SEG KEY]],'29Dec24_TY  '!$A$1:$M$786,7,FALSE)</f>
        <v>37</v>
      </c>
      <c r="AK415" s="47">
        <f>VLOOKUP(Table1[[#This Row],[SEG KEY LY]],'29Dec24_LY'!$A$1:$M$784,7,FALSE)</f>
        <v>28</v>
      </c>
      <c r="AL415" s="29">
        <f>VLOOKUP(Table1[[#This Row],[SEG KEY]],'22Dec24_TY '!$A$1:$M$786,7,FALSE)</f>
        <v>29</v>
      </c>
      <c r="AM415" s="29">
        <f>VLOOKUP(Table1[[#This Row],[SEG KEY LY]],'22Dec24_LY '!$A$1:$M$486,7,FALSE)</f>
        <v>28</v>
      </c>
      <c r="AN415" s="29" t="e">
        <f>VLOOKUP(Table1[[#This Row],[SEG KEY]],'15Dec24_TY'!$A$1:$M$786,7,FALSE)</f>
        <v>#N/A</v>
      </c>
      <c r="AO415" s="29" t="e">
        <f>VLOOKUP(Table1[[#This Row],[SEG KEY LY]],'15Dec24_LY'!$A$1:$M$784,7,FALSE)</f>
        <v>#N/A</v>
      </c>
      <c r="AP415" s="29">
        <f>VLOOKUP(Table1[[#This Row],[SEG KEY]],'08Dec24_TY'!$A$1:$M$786,7,FALSE)</f>
        <v>18</v>
      </c>
      <c r="AQ415" s="29">
        <f>VLOOKUP(Table1[[#This Row],[SEG KEY LY]],'08Dec24_LY'!$A$1:$M$784,7,FALSE)</f>
        <v>28</v>
      </c>
      <c r="AR415" s="29" t="e">
        <f>VLOOKUP(Table1[[#This Row],[SEG KEY]],'01Dec24_TY'!$A$1:$M$786,7,FALSE)</f>
        <v>#N/A</v>
      </c>
      <c r="AS415" s="29" t="e">
        <f>VLOOKUP(Table1[[#This Row],[SEG KEY LY]],'01Dec24_LY'!$A$1:$M$784,7,FALSE)</f>
        <v>#N/A</v>
      </c>
      <c r="AT415" s="29" t="e">
        <f>VLOOKUP(Table1[[#This Row],[SEG KEY]],'24Nov24_TY'!$A$1:$M$786,7,FALSE)</f>
        <v>#N/A</v>
      </c>
      <c r="AU415" s="29" t="e">
        <f>VLOOKUP(Table1[[#This Row],[SEG KEY LY]],'24Nov24_LY'!$A$1:$M$784,7,FALSE)</f>
        <v>#N/A</v>
      </c>
      <c r="AV415" s="29" t="e">
        <f>VLOOKUP(Table1[[#This Row],[SEG KEY]],'17Nov24_TY'!$A$1:$M$786,7,FALSE)</f>
        <v>#N/A</v>
      </c>
      <c r="AW415" s="29" t="e">
        <f>VLOOKUP(Table1[[#This Row],[SEG KEY LY]],'17Nov24_LY'!$A$1:$M$784,7,FALSE)</f>
        <v>#N/A</v>
      </c>
      <c r="AX415" s="29" t="e">
        <f>VLOOKUP(Table1[[#This Row],[SEG KEY]],'10Nov24_TY   '!$A$1:$K$786,7,FALSE)</f>
        <v>#N/A</v>
      </c>
      <c r="AY415" s="29" t="e">
        <f>VLOOKUP(Table1[[#This Row],[SEG KEY LY]],'10Nov24_LY   '!$A$1:$J$784,7,FALSE)</f>
        <v>#N/A</v>
      </c>
      <c r="AZ415" s="29">
        <f>IFERROR(VLOOKUP(Table1[[#This Row],[SEG KEY]],'03Nov24_TY   '!$A$1:$J$786,7,FALSE),0)</f>
        <v>0</v>
      </c>
      <c r="BA415" s="29">
        <f>IFERROR(VLOOKUP(Table1[[#This Row],[SEG KEY LY]],'03Nov24_LY    '!$A$1:$J$784,7,FALSE),0)</f>
        <v>0</v>
      </c>
    </row>
    <row r="416" spans="1:53" x14ac:dyDescent="0.25">
      <c r="A416" s="53" t="str">
        <f>Table1[[#This Row],[FROM_CITY]]&amp;Table1[[#This Row],[TO_CITY]]&amp;Table1[[#This Row],[Month]]</f>
        <v>CMBDACJun-2025</v>
      </c>
      <c r="B416" s="56" t="str">
        <f>Table1[[#This Row],[FROM_CITY]]&amp;Table1[[#This Row],[TO_CITY]]&amp;Table1[[#This Row],[MonthM_LY]]</f>
        <v>CMBDACJun-2024</v>
      </c>
      <c r="C416" s="44" t="s">
        <v>222</v>
      </c>
      <c r="D416" s="2">
        <v>2025</v>
      </c>
      <c r="E416" s="2" t="s">
        <v>221</v>
      </c>
      <c r="F416" t="s">
        <v>10</v>
      </c>
      <c r="G416" s="2" t="s">
        <v>22</v>
      </c>
      <c r="H416" t="s">
        <v>15</v>
      </c>
      <c r="I416">
        <v>3</v>
      </c>
      <c r="J416">
        <v>670.98</v>
      </c>
      <c r="K416" s="29">
        <f>VLOOKUP(Table1[[#This Row],[SEG KEY]],'29Dec24_TY  '!$A$1:$M$786,11,FALSE)</f>
        <v>6495</v>
      </c>
      <c r="L416" s="29">
        <f>VLOOKUP(Table1[[#This Row],[SEG KEY LY]],'29Dec24_LY'!$A$1:$M$784,11,FALSE)</f>
        <v>10825</v>
      </c>
      <c r="M416" s="55">
        <f>VLOOKUP(Table1[[#This Row],[SEG KEY]],'29Dec24_TY  '!$A$1:$M$786,12,FALSE)</f>
        <v>0.10330715935334873</v>
      </c>
      <c r="N416" s="55">
        <f>VLOOKUP(Table1[[#This Row],[SEG KEY LY]],'29Dec24_LY'!$A$1:$M$784,12,FALSE)</f>
        <v>8.1944572748267899E-2</v>
      </c>
      <c r="O416" s="29">
        <f>IFERROR(VLOOKUP(Table1[[#This Row],[SEG KEY LY]],'LY AVG FARE ACT'!$A$1:$G$5000,5,FALSE),0)</f>
        <v>7042</v>
      </c>
      <c r="P416" s="29">
        <f>IFERROR(VLOOKUP(Table1[[#This Row],[SEG KEY LY]],'LY AVG FARE ACT'!$A$1:$F$5000,6,FALSE),0)</f>
        <v>1168942.1061601415</v>
      </c>
      <c r="Q416" s="29">
        <f>IFERROR(VLOOKUP(Table1[[#This Row],[SEG KEY LY]],'LY AVG FARE ACT'!$A$1:$G$5000,7,FALSE),0)</f>
        <v>165.9957549219173</v>
      </c>
      <c r="R416" s="47">
        <f>VLOOKUP(Table1[[#This Row],[SEG KEY]],'29Dec24_TY  '!$A$1:$M$786,13,FALSE)</f>
        <v>223.66</v>
      </c>
      <c r="S416" s="47">
        <f>VLOOKUP(Table1[[#This Row],[SEG KEY LY]],'29Dec24_LY'!$A$1:$M$784,13,FALSE)</f>
        <v>177.41</v>
      </c>
      <c r="T416" s="29">
        <f>VLOOKUP(Table1[[#This Row],[SEG KEY]],'22Dec24_TY '!$A$1:$M$786,13,FALSE)</f>
        <v>223.66</v>
      </c>
      <c r="U416" s="29">
        <f>VLOOKUP(Table1[[#This Row],[SEG KEY LY]],'22Dec24_LY '!$A$2:$M$784,13,FALSE)</f>
        <v>177.41</v>
      </c>
      <c r="V416" s="29" t="e">
        <f>VLOOKUP(Table1[[#This Row],[SEG KEY]],'15Dec24_TY'!$A$1:$M$786,13,FALSE)</f>
        <v>#N/A</v>
      </c>
      <c r="W416" s="29" t="e">
        <f>VLOOKUP(Table1[[#This Row],[SEG KEY LY]],'15Dec24_LY'!$A$1:$M$784,13,FALSE)</f>
        <v>#N/A</v>
      </c>
      <c r="X416" s="29">
        <f>VLOOKUP(Table1[[#This Row],[SEG KEY]],'08Dec24_TY'!$A$1:$M$786,13,FALSE)</f>
        <v>223.66</v>
      </c>
      <c r="Y416" s="29">
        <f>VLOOKUP(Table1[[#This Row],[SEG KEY LY]],'08Dec24_LY'!$A$1:$M$784,13,FALSE)</f>
        <v>56.83</v>
      </c>
      <c r="Z416" s="29" t="e">
        <f>VLOOKUP(Table1[[#This Row],[SEG KEY]],'01Dec24_TY'!$A$1:$M$786,13,FALSE)</f>
        <v>#N/A</v>
      </c>
      <c r="AA416" s="29" t="e">
        <f>VLOOKUP(Table1[[#This Row],[SEG KEY LY]],'01Dec24_LY'!$A$1:$M$784,13,FALSE)</f>
        <v>#N/A</v>
      </c>
      <c r="AB416" s="29" t="e">
        <f>VLOOKUP(Table1[[#This Row],[SEG KEY]],'24Nov24_TY'!$A$1:$M$786,13,FALSE)</f>
        <v>#N/A</v>
      </c>
      <c r="AC416" s="29" t="e">
        <f>VLOOKUP(Table1[[#This Row],[SEG KEY LY]],'24Nov24_LY'!$A$1:$M$784,13,FALSE)</f>
        <v>#N/A</v>
      </c>
      <c r="AD416" s="29" t="e">
        <f>VLOOKUP(Table1[[#This Row],[SEG KEY]],'17Nov24_TY'!$A$1:$M$786,13,FALSE)</f>
        <v>#N/A</v>
      </c>
      <c r="AE416" s="29" t="e">
        <f>VLOOKUP(Table1[[#This Row],[SEG KEY LY]],'17Nov24_LY'!$A$1:$M$784,13,FALSE)</f>
        <v>#N/A</v>
      </c>
      <c r="AF416" s="29" t="e">
        <f>VLOOKUP(Table1[[#This Row],[SEG KEY]],'10Nov24_TY   '!$A$1:$M$786,13,FALSE)</f>
        <v>#N/A</v>
      </c>
      <c r="AG416" s="29" t="e">
        <f>VLOOKUP(Table1[[#This Row],[SEG KEY LY]],'10Nov24_LY   '!$A$1:$M$784,13,FALSE)</f>
        <v>#N/A</v>
      </c>
      <c r="AH416" s="29">
        <f>IFERROR(VLOOKUP(Table1[[#This Row],[SEG KEY]],'03Nov24_TY   '!A412:M1197,13,FALSE),0)</f>
        <v>0</v>
      </c>
      <c r="AI416" s="29">
        <f>IFERROR(VLOOKUP(Table1[[#This Row],[SEG KEY LY]],'03Nov24_LY    '!$A$1:$M$784,13,FALSE),0)</f>
        <v>0</v>
      </c>
      <c r="AJ416" s="47">
        <f>VLOOKUP(Table1[[#This Row],[SEG KEY]],'29Dec24_TY  '!$A$1:$M$786,7,FALSE)</f>
        <v>3</v>
      </c>
      <c r="AK416" s="47">
        <f>VLOOKUP(Table1[[#This Row],[SEG KEY LY]],'29Dec24_LY'!$A$1:$M$784,7,FALSE)</f>
        <v>5</v>
      </c>
      <c r="AL416" s="29">
        <f>VLOOKUP(Table1[[#This Row],[SEG KEY]],'22Dec24_TY '!$A$1:$M$786,7,FALSE)</f>
        <v>3</v>
      </c>
      <c r="AM416" s="29">
        <f>VLOOKUP(Table1[[#This Row],[SEG KEY LY]],'22Dec24_LY '!$A$1:$M$486,7,FALSE)</f>
        <v>5</v>
      </c>
      <c r="AN416" s="29" t="e">
        <f>VLOOKUP(Table1[[#This Row],[SEG KEY]],'15Dec24_TY'!$A$1:$M$786,7,FALSE)</f>
        <v>#N/A</v>
      </c>
      <c r="AO416" s="29" t="e">
        <f>VLOOKUP(Table1[[#This Row],[SEG KEY LY]],'15Dec24_LY'!$A$1:$M$784,7,FALSE)</f>
        <v>#N/A</v>
      </c>
      <c r="AP416" s="29">
        <f>VLOOKUP(Table1[[#This Row],[SEG KEY]],'08Dec24_TY'!$A$1:$M$786,7,FALSE)</f>
        <v>3</v>
      </c>
      <c r="AQ416" s="29">
        <f>VLOOKUP(Table1[[#This Row],[SEG KEY LY]],'08Dec24_LY'!$A$1:$M$784,7,FALSE)</f>
        <v>1</v>
      </c>
      <c r="AR416" s="29" t="e">
        <f>VLOOKUP(Table1[[#This Row],[SEG KEY]],'01Dec24_TY'!$A$1:$M$786,7,FALSE)</f>
        <v>#N/A</v>
      </c>
      <c r="AS416" s="29" t="e">
        <f>VLOOKUP(Table1[[#This Row],[SEG KEY LY]],'01Dec24_LY'!$A$1:$M$784,7,FALSE)</f>
        <v>#N/A</v>
      </c>
      <c r="AT416" s="29" t="e">
        <f>VLOOKUP(Table1[[#This Row],[SEG KEY]],'24Nov24_TY'!$A$1:$M$786,7,FALSE)</f>
        <v>#N/A</v>
      </c>
      <c r="AU416" s="29" t="e">
        <f>VLOOKUP(Table1[[#This Row],[SEG KEY LY]],'24Nov24_LY'!$A$1:$M$784,7,FALSE)</f>
        <v>#N/A</v>
      </c>
      <c r="AV416" s="29" t="e">
        <f>VLOOKUP(Table1[[#This Row],[SEG KEY]],'17Nov24_TY'!$A$1:$M$786,7,FALSE)</f>
        <v>#N/A</v>
      </c>
      <c r="AW416" s="29" t="e">
        <f>VLOOKUP(Table1[[#This Row],[SEG KEY LY]],'17Nov24_LY'!$A$1:$M$784,7,FALSE)</f>
        <v>#N/A</v>
      </c>
      <c r="AX416" s="29" t="e">
        <f>VLOOKUP(Table1[[#This Row],[SEG KEY]],'10Nov24_TY   '!$A$1:$K$786,7,FALSE)</f>
        <v>#N/A</v>
      </c>
      <c r="AY416" s="29" t="e">
        <f>VLOOKUP(Table1[[#This Row],[SEG KEY LY]],'10Nov24_LY   '!$A$1:$J$784,7,FALSE)</f>
        <v>#N/A</v>
      </c>
      <c r="AZ416" s="29">
        <f>IFERROR(VLOOKUP(Table1[[#This Row],[SEG KEY]],'03Nov24_TY   '!$A$1:$J$786,7,FALSE),0)</f>
        <v>0</v>
      </c>
      <c r="BA416" s="29">
        <f>IFERROR(VLOOKUP(Table1[[#This Row],[SEG KEY LY]],'03Nov24_LY    '!$A$1:$J$784,7,FALSE),0)</f>
        <v>0</v>
      </c>
    </row>
    <row r="417" spans="1:53" x14ac:dyDescent="0.25">
      <c r="A417" s="53" t="str">
        <f>Table1[[#This Row],[FROM_CITY]]&amp;Table1[[#This Row],[TO_CITY]]&amp;Table1[[#This Row],[Month]]</f>
        <v>CMBDELJun-2025</v>
      </c>
      <c r="B417" s="56" t="str">
        <f>Table1[[#This Row],[FROM_CITY]]&amp;Table1[[#This Row],[TO_CITY]]&amp;Table1[[#This Row],[MonthM_LY]]</f>
        <v>CMBDELJun-2024</v>
      </c>
      <c r="C417" s="44" t="s">
        <v>222</v>
      </c>
      <c r="D417" s="2">
        <v>2025</v>
      </c>
      <c r="E417" s="2" t="s">
        <v>221</v>
      </c>
      <c r="F417" t="s">
        <v>10</v>
      </c>
      <c r="G417" s="2" t="s">
        <v>23</v>
      </c>
      <c r="H417" t="s">
        <v>15</v>
      </c>
      <c r="I417">
        <v>15</v>
      </c>
      <c r="J417">
        <v>1879.64</v>
      </c>
      <c r="K417" s="29">
        <f>VLOOKUP(Table1[[#This Row],[SEG KEY]],'29Dec24_TY  '!$A$1:$M$786,11,FALSE)</f>
        <v>36375</v>
      </c>
      <c r="L417" s="29">
        <f>VLOOKUP(Table1[[#This Row],[SEG KEY LY]],'29Dec24_LY'!$A$1:$M$784,11,FALSE)</f>
        <v>72750</v>
      </c>
      <c r="M417" s="55">
        <f>VLOOKUP(Table1[[#This Row],[SEG KEY]],'29Dec24_TY  '!$A$1:$M$786,12,FALSE)</f>
        <v>5.1673951890034368E-2</v>
      </c>
      <c r="N417" s="55">
        <f>VLOOKUP(Table1[[#This Row],[SEG KEY LY]],'29Dec24_LY'!$A$1:$M$784,12,FALSE)</f>
        <v>5.5187491408934704E-2</v>
      </c>
      <c r="O417" s="29">
        <f>IFERROR(VLOOKUP(Table1[[#This Row],[SEG KEY LY]],'LY AVG FARE ACT'!$A$1:$G$5000,5,FALSE),0)</f>
        <v>6160</v>
      </c>
      <c r="P417" s="29">
        <f>IFERROR(VLOOKUP(Table1[[#This Row],[SEG KEY LY]],'LY AVG FARE ACT'!$A$1:$F$5000,6,FALSE),0)</f>
        <v>876331.59193736617</v>
      </c>
      <c r="Q417" s="29">
        <f>IFERROR(VLOOKUP(Table1[[#This Row],[SEG KEY LY]],'LY AVG FARE ACT'!$A$1:$G$5000,7,FALSE),0)</f>
        <v>142.26162206775425</v>
      </c>
      <c r="R417" s="47">
        <f>VLOOKUP(Table1[[#This Row],[SEG KEY]],'29Dec24_TY  '!$A$1:$M$786,13,FALSE)</f>
        <v>125.30933333333334</v>
      </c>
      <c r="S417" s="47">
        <f>VLOOKUP(Table1[[#This Row],[SEG KEY LY]],'29Dec24_LY'!$A$1:$M$784,13,FALSE)</f>
        <v>133.82966666666667</v>
      </c>
      <c r="T417" s="29">
        <f>VLOOKUP(Table1[[#This Row],[SEG KEY]],'22Dec24_TY '!$A$1:$M$786,13,FALSE)</f>
        <v>124.55076923076923</v>
      </c>
      <c r="U417" s="29">
        <f>VLOOKUP(Table1[[#This Row],[SEG KEY LY]],'22Dec24_LY '!$A$2:$M$784,13,FALSE)</f>
        <v>124.98185185185184</v>
      </c>
      <c r="V417" s="29" t="e">
        <f>VLOOKUP(Table1[[#This Row],[SEG KEY]],'15Dec24_TY'!$A$1:$M$786,13,FALSE)</f>
        <v>#N/A</v>
      </c>
      <c r="W417" s="29" t="e">
        <f>VLOOKUP(Table1[[#This Row],[SEG KEY LY]],'15Dec24_LY'!$A$1:$M$784,13,FALSE)</f>
        <v>#N/A</v>
      </c>
      <c r="X417" s="29">
        <f>VLOOKUP(Table1[[#This Row],[SEG KEY]],'08Dec24_TY'!$A$1:$M$786,13,FALSE)</f>
        <v>130.35599999999999</v>
      </c>
      <c r="Y417" s="29">
        <f>VLOOKUP(Table1[[#This Row],[SEG KEY LY]],'08Dec24_LY'!$A$1:$M$784,13,FALSE)</f>
        <v>126.33576923076922</v>
      </c>
      <c r="Z417" s="29" t="e">
        <f>VLOOKUP(Table1[[#This Row],[SEG KEY]],'01Dec24_TY'!$A$1:$M$786,13,FALSE)</f>
        <v>#N/A</v>
      </c>
      <c r="AA417" s="29" t="e">
        <f>VLOOKUP(Table1[[#This Row],[SEG KEY LY]],'01Dec24_LY'!$A$1:$M$784,13,FALSE)</f>
        <v>#N/A</v>
      </c>
      <c r="AB417" s="29" t="e">
        <f>VLOOKUP(Table1[[#This Row],[SEG KEY]],'24Nov24_TY'!$A$1:$M$786,13,FALSE)</f>
        <v>#N/A</v>
      </c>
      <c r="AC417" s="29" t="e">
        <f>VLOOKUP(Table1[[#This Row],[SEG KEY LY]],'24Nov24_LY'!$A$1:$M$784,13,FALSE)</f>
        <v>#N/A</v>
      </c>
      <c r="AD417" s="29" t="e">
        <f>VLOOKUP(Table1[[#This Row],[SEG KEY]],'17Nov24_TY'!$A$1:$M$786,13,FALSE)</f>
        <v>#N/A</v>
      </c>
      <c r="AE417" s="29" t="e">
        <f>VLOOKUP(Table1[[#This Row],[SEG KEY LY]],'17Nov24_LY'!$A$1:$M$784,13,FALSE)</f>
        <v>#N/A</v>
      </c>
      <c r="AF417" s="29" t="e">
        <f>VLOOKUP(Table1[[#This Row],[SEG KEY]],'10Nov24_TY   '!$A$1:$M$786,13,FALSE)</f>
        <v>#N/A</v>
      </c>
      <c r="AG417" s="29" t="e">
        <f>VLOOKUP(Table1[[#This Row],[SEG KEY LY]],'10Nov24_LY   '!$A$1:$M$784,13,FALSE)</f>
        <v>#N/A</v>
      </c>
      <c r="AH417" s="29">
        <f>IFERROR(VLOOKUP(Table1[[#This Row],[SEG KEY]],'03Nov24_TY   '!A413:M1198,13,FALSE),0)</f>
        <v>0</v>
      </c>
      <c r="AI417" s="29">
        <f>IFERROR(VLOOKUP(Table1[[#This Row],[SEG KEY LY]],'03Nov24_LY    '!$A$1:$M$784,13,FALSE),0)</f>
        <v>0</v>
      </c>
      <c r="AJ417" s="47">
        <f>VLOOKUP(Table1[[#This Row],[SEG KEY]],'29Dec24_TY  '!$A$1:$M$786,7,FALSE)</f>
        <v>15</v>
      </c>
      <c r="AK417" s="47">
        <f>VLOOKUP(Table1[[#This Row],[SEG KEY LY]],'29Dec24_LY'!$A$1:$M$784,7,FALSE)</f>
        <v>30</v>
      </c>
      <c r="AL417" s="29">
        <f>VLOOKUP(Table1[[#This Row],[SEG KEY]],'22Dec24_TY '!$A$1:$M$786,7,FALSE)</f>
        <v>13</v>
      </c>
      <c r="AM417" s="29">
        <f>VLOOKUP(Table1[[#This Row],[SEG KEY LY]],'22Dec24_LY '!$A$1:$M$486,7,FALSE)</f>
        <v>27</v>
      </c>
      <c r="AN417" s="29" t="e">
        <f>VLOOKUP(Table1[[#This Row],[SEG KEY]],'15Dec24_TY'!$A$1:$M$786,7,FALSE)</f>
        <v>#N/A</v>
      </c>
      <c r="AO417" s="29" t="e">
        <f>VLOOKUP(Table1[[#This Row],[SEG KEY LY]],'15Dec24_LY'!$A$1:$M$784,7,FALSE)</f>
        <v>#N/A</v>
      </c>
      <c r="AP417" s="29">
        <f>VLOOKUP(Table1[[#This Row],[SEG KEY]],'08Dec24_TY'!$A$1:$M$786,7,FALSE)</f>
        <v>10</v>
      </c>
      <c r="AQ417" s="29">
        <f>VLOOKUP(Table1[[#This Row],[SEG KEY LY]],'08Dec24_LY'!$A$1:$M$784,7,FALSE)</f>
        <v>26</v>
      </c>
      <c r="AR417" s="29" t="e">
        <f>VLOOKUP(Table1[[#This Row],[SEG KEY]],'01Dec24_TY'!$A$1:$M$786,7,FALSE)</f>
        <v>#N/A</v>
      </c>
      <c r="AS417" s="29" t="e">
        <f>VLOOKUP(Table1[[#This Row],[SEG KEY LY]],'01Dec24_LY'!$A$1:$M$784,7,FALSE)</f>
        <v>#N/A</v>
      </c>
      <c r="AT417" s="29" t="e">
        <f>VLOOKUP(Table1[[#This Row],[SEG KEY]],'24Nov24_TY'!$A$1:$M$786,7,FALSE)</f>
        <v>#N/A</v>
      </c>
      <c r="AU417" s="29" t="e">
        <f>VLOOKUP(Table1[[#This Row],[SEG KEY LY]],'24Nov24_LY'!$A$1:$M$784,7,FALSE)</f>
        <v>#N/A</v>
      </c>
      <c r="AV417" s="29" t="e">
        <f>VLOOKUP(Table1[[#This Row],[SEG KEY]],'17Nov24_TY'!$A$1:$M$786,7,FALSE)</f>
        <v>#N/A</v>
      </c>
      <c r="AW417" s="29" t="e">
        <f>VLOOKUP(Table1[[#This Row],[SEG KEY LY]],'17Nov24_LY'!$A$1:$M$784,7,FALSE)</f>
        <v>#N/A</v>
      </c>
      <c r="AX417" s="29" t="e">
        <f>VLOOKUP(Table1[[#This Row],[SEG KEY]],'10Nov24_TY   '!$A$1:$K$786,7,FALSE)</f>
        <v>#N/A</v>
      </c>
      <c r="AY417" s="29" t="e">
        <f>VLOOKUP(Table1[[#This Row],[SEG KEY LY]],'10Nov24_LY   '!$A$1:$J$784,7,FALSE)</f>
        <v>#N/A</v>
      </c>
      <c r="AZ417" s="29">
        <f>IFERROR(VLOOKUP(Table1[[#This Row],[SEG KEY]],'03Nov24_TY   '!$A$1:$J$786,7,FALSE),0)</f>
        <v>0</v>
      </c>
      <c r="BA417" s="29">
        <f>IFERROR(VLOOKUP(Table1[[#This Row],[SEG KEY LY]],'03Nov24_LY    '!$A$1:$J$784,7,FALSE),0)</f>
        <v>0</v>
      </c>
    </row>
    <row r="418" spans="1:53" x14ac:dyDescent="0.25">
      <c r="A418" s="53" t="str">
        <f>Table1[[#This Row],[FROM_CITY]]&amp;Table1[[#This Row],[TO_CITY]]&amp;Table1[[#This Row],[Month]]</f>
        <v>CMBDMMJun-2025</v>
      </c>
      <c r="B418" s="56" t="str">
        <f>Table1[[#This Row],[FROM_CITY]]&amp;Table1[[#This Row],[TO_CITY]]&amp;Table1[[#This Row],[MonthM_LY]]</f>
        <v>CMBDMMJun-2024</v>
      </c>
      <c r="C418" s="44" t="s">
        <v>222</v>
      </c>
      <c r="D418" s="2">
        <v>2025</v>
      </c>
      <c r="E418" s="2" t="s">
        <v>221</v>
      </c>
      <c r="F418" t="s">
        <v>10</v>
      </c>
      <c r="G418" s="2" t="s">
        <v>24</v>
      </c>
      <c r="H418" t="s">
        <v>11</v>
      </c>
      <c r="I418">
        <v>7</v>
      </c>
      <c r="J418">
        <v>2285.0100000000002</v>
      </c>
      <c r="K418" s="29">
        <f>VLOOKUP(Table1[[#This Row],[SEG KEY]],'29Dec24_TY  '!$A$1:$M$786,11,FALSE)</f>
        <v>26971</v>
      </c>
      <c r="L418" s="29">
        <f>VLOOKUP(Table1[[#This Row],[SEG KEY LY]],'29Dec24_LY'!$A$1:$M$784,11,FALSE)</f>
        <v>30824</v>
      </c>
      <c r="M418" s="55">
        <f>VLOOKUP(Table1[[#This Row],[SEG KEY]],'29Dec24_TY  '!$A$1:$M$786,12,FALSE)</f>
        <v>8.4720996626005712E-2</v>
      </c>
      <c r="N418" s="55">
        <f>VLOOKUP(Table1[[#This Row],[SEG KEY LY]],'29Dec24_LY'!$A$1:$M$784,12,FALSE)</f>
        <v>6.0306254866337915E-2</v>
      </c>
      <c r="O418" s="29">
        <f>IFERROR(VLOOKUP(Table1[[#This Row],[SEG KEY LY]],'LY AVG FARE ACT'!$A$1:$G$5000,5,FALSE),0)</f>
        <v>2090</v>
      </c>
      <c r="P418" s="29">
        <f>IFERROR(VLOOKUP(Table1[[#This Row],[SEG KEY LY]],'LY AVG FARE ACT'!$A$1:$F$5000,6,FALSE),0)</f>
        <v>491944.85635486693</v>
      </c>
      <c r="Q418" s="29">
        <f>IFERROR(VLOOKUP(Table1[[#This Row],[SEG KEY LY]],'LY AVG FARE ACT'!$A$1:$G$5000,7,FALSE),0)</f>
        <v>235.38031404539089</v>
      </c>
      <c r="R418" s="47">
        <f>VLOOKUP(Table1[[#This Row],[SEG KEY]],'29Dec24_TY  '!$A$1:$M$786,13,FALSE)</f>
        <v>326.43</v>
      </c>
      <c r="S418" s="47">
        <f>VLOOKUP(Table1[[#This Row],[SEG KEY LY]],'29Dec24_LY'!$A$1:$M$784,13,FALSE)</f>
        <v>232.35999999999999</v>
      </c>
      <c r="T418" s="29">
        <f>VLOOKUP(Table1[[#This Row],[SEG KEY]],'22Dec24_TY '!$A$1:$M$786,13,FALSE)</f>
        <v>326.43</v>
      </c>
      <c r="U418" s="29">
        <f>VLOOKUP(Table1[[#This Row],[SEG KEY LY]],'22Dec24_LY '!$A$2:$M$784,13,FALSE)</f>
        <v>234.20142857142858</v>
      </c>
      <c r="V418" s="29" t="e">
        <f>VLOOKUP(Table1[[#This Row],[SEG KEY]],'15Dec24_TY'!$A$1:$M$786,13,FALSE)</f>
        <v>#N/A</v>
      </c>
      <c r="W418" s="29" t="e">
        <f>VLOOKUP(Table1[[#This Row],[SEG KEY LY]],'15Dec24_LY'!$A$1:$M$784,13,FALSE)</f>
        <v>#N/A</v>
      </c>
      <c r="X418" s="29">
        <f>VLOOKUP(Table1[[#This Row],[SEG KEY]],'08Dec24_TY'!$A$1:$M$786,13,FALSE)</f>
        <v>345.40666666666658</v>
      </c>
      <c r="Y418" s="29">
        <f>VLOOKUP(Table1[[#This Row],[SEG KEY LY]],'08Dec24_LY'!$A$1:$M$784,13,FALSE)</f>
        <v>234.20142857142858</v>
      </c>
      <c r="Z418" s="29" t="e">
        <f>VLOOKUP(Table1[[#This Row],[SEG KEY]],'01Dec24_TY'!$A$1:$M$786,13,FALSE)</f>
        <v>#N/A</v>
      </c>
      <c r="AA418" s="29" t="e">
        <f>VLOOKUP(Table1[[#This Row],[SEG KEY LY]],'01Dec24_LY'!$A$1:$M$784,13,FALSE)</f>
        <v>#N/A</v>
      </c>
      <c r="AB418" s="29" t="e">
        <f>VLOOKUP(Table1[[#This Row],[SEG KEY]],'24Nov24_TY'!$A$1:$M$786,13,FALSE)</f>
        <v>#N/A</v>
      </c>
      <c r="AC418" s="29" t="e">
        <f>VLOOKUP(Table1[[#This Row],[SEG KEY LY]],'24Nov24_LY'!$A$1:$M$784,13,FALSE)</f>
        <v>#N/A</v>
      </c>
      <c r="AD418" s="29" t="e">
        <f>VLOOKUP(Table1[[#This Row],[SEG KEY]],'17Nov24_TY'!$A$1:$M$786,13,FALSE)</f>
        <v>#N/A</v>
      </c>
      <c r="AE418" s="29" t="e">
        <f>VLOOKUP(Table1[[#This Row],[SEG KEY LY]],'17Nov24_LY'!$A$1:$M$784,13,FALSE)</f>
        <v>#N/A</v>
      </c>
      <c r="AF418" s="29" t="e">
        <f>VLOOKUP(Table1[[#This Row],[SEG KEY]],'10Nov24_TY   '!$A$1:$M$786,13,FALSE)</f>
        <v>#N/A</v>
      </c>
      <c r="AG418" s="29" t="e">
        <f>VLOOKUP(Table1[[#This Row],[SEG KEY LY]],'10Nov24_LY   '!$A$1:$M$784,13,FALSE)</f>
        <v>#N/A</v>
      </c>
      <c r="AH418" s="29">
        <f>IFERROR(VLOOKUP(Table1[[#This Row],[SEG KEY]],'03Nov24_TY   '!A414:M1199,13,FALSE),0)</f>
        <v>0</v>
      </c>
      <c r="AI418" s="29">
        <f>IFERROR(VLOOKUP(Table1[[#This Row],[SEG KEY LY]],'03Nov24_LY    '!$A$1:$M$784,13,FALSE),0)</f>
        <v>0</v>
      </c>
      <c r="AJ418" s="47">
        <f>VLOOKUP(Table1[[#This Row],[SEG KEY]],'29Dec24_TY  '!$A$1:$M$786,7,FALSE)</f>
        <v>7</v>
      </c>
      <c r="AK418" s="47">
        <f>VLOOKUP(Table1[[#This Row],[SEG KEY LY]],'29Dec24_LY'!$A$1:$M$784,7,FALSE)</f>
        <v>8</v>
      </c>
      <c r="AL418" s="29">
        <f>VLOOKUP(Table1[[#This Row],[SEG KEY]],'22Dec24_TY '!$A$1:$M$786,7,FALSE)</f>
        <v>7</v>
      </c>
      <c r="AM418" s="29">
        <f>VLOOKUP(Table1[[#This Row],[SEG KEY LY]],'22Dec24_LY '!$A$1:$M$486,7,FALSE)</f>
        <v>7</v>
      </c>
      <c r="AN418" s="29" t="e">
        <f>VLOOKUP(Table1[[#This Row],[SEG KEY]],'15Dec24_TY'!$A$1:$M$786,7,FALSE)</f>
        <v>#N/A</v>
      </c>
      <c r="AO418" s="29" t="e">
        <f>VLOOKUP(Table1[[#This Row],[SEG KEY LY]],'15Dec24_LY'!$A$1:$M$784,7,FALSE)</f>
        <v>#N/A</v>
      </c>
      <c r="AP418" s="29">
        <f>VLOOKUP(Table1[[#This Row],[SEG KEY]],'08Dec24_TY'!$A$1:$M$786,7,FALSE)</f>
        <v>6</v>
      </c>
      <c r="AQ418" s="29">
        <f>VLOOKUP(Table1[[#This Row],[SEG KEY LY]],'08Dec24_LY'!$A$1:$M$784,7,FALSE)</f>
        <v>7</v>
      </c>
      <c r="AR418" s="29" t="e">
        <f>VLOOKUP(Table1[[#This Row],[SEG KEY]],'01Dec24_TY'!$A$1:$M$786,7,FALSE)</f>
        <v>#N/A</v>
      </c>
      <c r="AS418" s="29" t="e">
        <f>VLOOKUP(Table1[[#This Row],[SEG KEY LY]],'01Dec24_LY'!$A$1:$M$784,7,FALSE)</f>
        <v>#N/A</v>
      </c>
      <c r="AT418" s="29" t="e">
        <f>VLOOKUP(Table1[[#This Row],[SEG KEY]],'24Nov24_TY'!$A$1:$M$786,7,FALSE)</f>
        <v>#N/A</v>
      </c>
      <c r="AU418" s="29" t="e">
        <f>VLOOKUP(Table1[[#This Row],[SEG KEY LY]],'24Nov24_LY'!$A$1:$M$784,7,FALSE)</f>
        <v>#N/A</v>
      </c>
      <c r="AV418" s="29" t="e">
        <f>VLOOKUP(Table1[[#This Row],[SEG KEY]],'17Nov24_TY'!$A$1:$M$786,7,FALSE)</f>
        <v>#N/A</v>
      </c>
      <c r="AW418" s="29" t="e">
        <f>VLOOKUP(Table1[[#This Row],[SEG KEY LY]],'17Nov24_LY'!$A$1:$M$784,7,FALSE)</f>
        <v>#N/A</v>
      </c>
      <c r="AX418" s="29" t="e">
        <f>VLOOKUP(Table1[[#This Row],[SEG KEY]],'10Nov24_TY   '!$A$1:$K$786,7,FALSE)</f>
        <v>#N/A</v>
      </c>
      <c r="AY418" s="29" t="e">
        <f>VLOOKUP(Table1[[#This Row],[SEG KEY LY]],'10Nov24_LY   '!$A$1:$J$784,7,FALSE)</f>
        <v>#N/A</v>
      </c>
      <c r="AZ418" s="29">
        <f>IFERROR(VLOOKUP(Table1[[#This Row],[SEG KEY]],'03Nov24_TY   '!$A$1:$J$786,7,FALSE),0)</f>
        <v>0</v>
      </c>
      <c r="BA418" s="29">
        <f>IFERROR(VLOOKUP(Table1[[#This Row],[SEG KEY LY]],'03Nov24_LY    '!$A$1:$J$784,7,FALSE),0)</f>
        <v>0</v>
      </c>
    </row>
    <row r="419" spans="1:53" x14ac:dyDescent="0.25">
      <c r="A419" s="53" t="str">
        <f>Table1[[#This Row],[FROM_CITY]]&amp;Table1[[#This Row],[TO_CITY]]&amp;Table1[[#This Row],[Month]]</f>
        <v>CMBDOHJun-2025</v>
      </c>
      <c r="B419" s="56" t="str">
        <f>Table1[[#This Row],[FROM_CITY]]&amp;Table1[[#This Row],[TO_CITY]]&amp;Table1[[#This Row],[MonthM_LY]]</f>
        <v>CMBDOHJun-2024</v>
      </c>
      <c r="C419" s="44" t="s">
        <v>222</v>
      </c>
      <c r="D419" s="2">
        <v>2025</v>
      </c>
      <c r="E419" s="2" t="s">
        <v>221</v>
      </c>
      <c r="F419" t="s">
        <v>10</v>
      </c>
      <c r="G419" s="2" t="s">
        <v>25</v>
      </c>
      <c r="H419" t="s">
        <v>11</v>
      </c>
      <c r="I419">
        <v>27</v>
      </c>
      <c r="J419">
        <v>5439.95</v>
      </c>
      <c r="K419" s="29">
        <f>VLOOKUP(Table1[[#This Row],[SEG KEY]],'29Dec24_TY  '!$A$1:$M$786,11,FALSE)</f>
        <v>98091</v>
      </c>
      <c r="L419" s="29">
        <f>VLOOKUP(Table1[[#This Row],[SEG KEY LY]],'29Dec24_LY'!$A$1:$M$784,11,FALSE)</f>
        <v>50862</v>
      </c>
      <c r="M419" s="55">
        <f>VLOOKUP(Table1[[#This Row],[SEG KEY]],'29Dec24_TY  '!$A$1:$M$786,12,FALSE)</f>
        <v>5.5458196980354972E-2</v>
      </c>
      <c r="N419" s="55">
        <f>VLOOKUP(Table1[[#This Row],[SEG KEY LY]],'29Dec24_LY'!$A$1:$M$784,12,FALSE)</f>
        <v>6.4683457197908051E-2</v>
      </c>
      <c r="O419" s="29">
        <f>IFERROR(VLOOKUP(Table1[[#This Row],[SEG KEY LY]],'LY AVG FARE ACT'!$A$1:$G$5000,5,FALSE),0)</f>
        <v>2343</v>
      </c>
      <c r="P419" s="29">
        <f>IFERROR(VLOOKUP(Table1[[#This Row],[SEG KEY LY]],'LY AVG FARE ACT'!$A$1:$F$5000,6,FALSE),0)</f>
        <v>477489.84641527181</v>
      </c>
      <c r="Q419" s="29">
        <f>IFERROR(VLOOKUP(Table1[[#This Row],[SEG KEY LY]],'LY AVG FARE ACT'!$A$1:$G$5000,7,FALSE),0)</f>
        <v>203.79421528607418</v>
      </c>
      <c r="R419" s="47">
        <f>VLOOKUP(Table1[[#This Row],[SEG KEY]],'29Dec24_TY  '!$A$1:$M$786,13,FALSE)</f>
        <v>201.47962962962961</v>
      </c>
      <c r="S419" s="47">
        <f>VLOOKUP(Table1[[#This Row],[SEG KEY LY]],'29Dec24_LY'!$A$1:$M$784,13,FALSE)</f>
        <v>234.99499999999995</v>
      </c>
      <c r="T419" s="29">
        <f>VLOOKUP(Table1[[#This Row],[SEG KEY]],'22Dec24_TY '!$A$1:$M$786,13,FALSE)</f>
        <v>196.44590909090905</v>
      </c>
      <c r="U419" s="29">
        <f>VLOOKUP(Table1[[#This Row],[SEG KEY LY]],'22Dec24_LY '!$A$2:$M$784,13,FALSE)</f>
        <v>236.17583333333332</v>
      </c>
      <c r="V419" s="29" t="e">
        <f>VLOOKUP(Table1[[#This Row],[SEG KEY]],'15Dec24_TY'!$A$1:$M$786,13,FALSE)</f>
        <v>#N/A</v>
      </c>
      <c r="W419" s="29" t="e">
        <f>VLOOKUP(Table1[[#This Row],[SEG KEY LY]],'15Dec24_LY'!$A$1:$M$784,13,FALSE)</f>
        <v>#N/A</v>
      </c>
      <c r="X419" s="29">
        <f>VLOOKUP(Table1[[#This Row],[SEG KEY]],'08Dec24_TY'!$A$1:$M$786,13,FALSE)</f>
        <v>229.83999999999997</v>
      </c>
      <c r="Y419" s="29">
        <f>VLOOKUP(Table1[[#This Row],[SEG KEY LY]],'08Dec24_LY'!$A$1:$M$784,13,FALSE)</f>
        <v>219.68666666666664</v>
      </c>
      <c r="Z419" s="29" t="e">
        <f>VLOOKUP(Table1[[#This Row],[SEG KEY]],'01Dec24_TY'!$A$1:$M$786,13,FALSE)</f>
        <v>#N/A</v>
      </c>
      <c r="AA419" s="29" t="e">
        <f>VLOOKUP(Table1[[#This Row],[SEG KEY LY]],'01Dec24_LY'!$A$1:$M$784,13,FALSE)</f>
        <v>#N/A</v>
      </c>
      <c r="AB419" s="29" t="e">
        <f>VLOOKUP(Table1[[#This Row],[SEG KEY]],'24Nov24_TY'!$A$1:$M$786,13,FALSE)</f>
        <v>#N/A</v>
      </c>
      <c r="AC419" s="29" t="e">
        <f>VLOOKUP(Table1[[#This Row],[SEG KEY LY]],'24Nov24_LY'!$A$1:$M$784,13,FALSE)</f>
        <v>#N/A</v>
      </c>
      <c r="AD419" s="29" t="e">
        <f>VLOOKUP(Table1[[#This Row],[SEG KEY]],'17Nov24_TY'!$A$1:$M$786,13,FALSE)</f>
        <v>#N/A</v>
      </c>
      <c r="AE419" s="29" t="e">
        <f>VLOOKUP(Table1[[#This Row],[SEG KEY LY]],'17Nov24_LY'!$A$1:$M$784,13,FALSE)</f>
        <v>#N/A</v>
      </c>
      <c r="AF419" s="29" t="e">
        <f>VLOOKUP(Table1[[#This Row],[SEG KEY]],'10Nov24_TY   '!$A$1:$M$786,13,FALSE)</f>
        <v>#N/A</v>
      </c>
      <c r="AG419" s="29" t="e">
        <f>VLOOKUP(Table1[[#This Row],[SEG KEY LY]],'10Nov24_LY   '!$A$1:$M$784,13,FALSE)</f>
        <v>#N/A</v>
      </c>
      <c r="AH419" s="29">
        <f>IFERROR(VLOOKUP(Table1[[#This Row],[SEG KEY]],'03Nov24_TY   '!A415:M1200,13,FALSE),0)</f>
        <v>0</v>
      </c>
      <c r="AI419" s="29">
        <f>IFERROR(VLOOKUP(Table1[[#This Row],[SEG KEY LY]],'03Nov24_LY    '!$A$1:$M$784,13,FALSE),0)</f>
        <v>0</v>
      </c>
      <c r="AJ419" s="47">
        <f>VLOOKUP(Table1[[#This Row],[SEG KEY]],'29Dec24_TY  '!$A$1:$M$786,7,FALSE)</f>
        <v>27</v>
      </c>
      <c r="AK419" s="47">
        <f>VLOOKUP(Table1[[#This Row],[SEG KEY LY]],'29Dec24_LY'!$A$1:$M$784,7,FALSE)</f>
        <v>14</v>
      </c>
      <c r="AL419" s="29">
        <f>VLOOKUP(Table1[[#This Row],[SEG KEY]],'22Dec24_TY '!$A$1:$M$786,7,FALSE)</f>
        <v>22</v>
      </c>
      <c r="AM419" s="29">
        <f>VLOOKUP(Table1[[#This Row],[SEG KEY LY]],'22Dec24_LY '!$A$1:$M$486,7,FALSE)</f>
        <v>12</v>
      </c>
      <c r="AN419" s="29" t="e">
        <f>VLOOKUP(Table1[[#This Row],[SEG KEY]],'15Dec24_TY'!$A$1:$M$786,7,FALSE)</f>
        <v>#N/A</v>
      </c>
      <c r="AO419" s="29" t="e">
        <f>VLOOKUP(Table1[[#This Row],[SEG KEY LY]],'15Dec24_LY'!$A$1:$M$784,7,FALSE)</f>
        <v>#N/A</v>
      </c>
      <c r="AP419" s="29">
        <f>VLOOKUP(Table1[[#This Row],[SEG KEY]],'08Dec24_TY'!$A$1:$M$786,7,FALSE)</f>
        <v>8</v>
      </c>
      <c r="AQ419" s="29">
        <f>VLOOKUP(Table1[[#This Row],[SEG KEY LY]],'08Dec24_LY'!$A$1:$M$784,7,FALSE)</f>
        <v>9</v>
      </c>
      <c r="AR419" s="29" t="e">
        <f>VLOOKUP(Table1[[#This Row],[SEG KEY]],'01Dec24_TY'!$A$1:$M$786,7,FALSE)</f>
        <v>#N/A</v>
      </c>
      <c r="AS419" s="29" t="e">
        <f>VLOOKUP(Table1[[#This Row],[SEG KEY LY]],'01Dec24_LY'!$A$1:$M$784,7,FALSE)</f>
        <v>#N/A</v>
      </c>
      <c r="AT419" s="29" t="e">
        <f>VLOOKUP(Table1[[#This Row],[SEG KEY]],'24Nov24_TY'!$A$1:$M$786,7,FALSE)</f>
        <v>#N/A</v>
      </c>
      <c r="AU419" s="29" t="e">
        <f>VLOOKUP(Table1[[#This Row],[SEG KEY LY]],'24Nov24_LY'!$A$1:$M$784,7,FALSE)</f>
        <v>#N/A</v>
      </c>
      <c r="AV419" s="29" t="e">
        <f>VLOOKUP(Table1[[#This Row],[SEG KEY]],'17Nov24_TY'!$A$1:$M$786,7,FALSE)</f>
        <v>#N/A</v>
      </c>
      <c r="AW419" s="29" t="e">
        <f>VLOOKUP(Table1[[#This Row],[SEG KEY LY]],'17Nov24_LY'!$A$1:$M$784,7,FALSE)</f>
        <v>#N/A</v>
      </c>
      <c r="AX419" s="29" t="e">
        <f>VLOOKUP(Table1[[#This Row],[SEG KEY]],'10Nov24_TY   '!$A$1:$K$786,7,FALSE)</f>
        <v>#N/A</v>
      </c>
      <c r="AY419" s="29" t="e">
        <f>VLOOKUP(Table1[[#This Row],[SEG KEY LY]],'10Nov24_LY   '!$A$1:$J$784,7,FALSE)</f>
        <v>#N/A</v>
      </c>
      <c r="AZ419" s="29">
        <f>IFERROR(VLOOKUP(Table1[[#This Row],[SEG KEY]],'03Nov24_TY   '!$A$1:$J$786,7,FALSE),0)</f>
        <v>0</v>
      </c>
      <c r="BA419" s="29">
        <f>IFERROR(VLOOKUP(Table1[[#This Row],[SEG KEY LY]],'03Nov24_LY    '!$A$1:$J$784,7,FALSE),0)</f>
        <v>0</v>
      </c>
    </row>
    <row r="420" spans="1:53" x14ac:dyDescent="0.25">
      <c r="A420" s="53" t="str">
        <f>Table1[[#This Row],[FROM_CITY]]&amp;Table1[[#This Row],[TO_CITY]]&amp;Table1[[#This Row],[Month]]</f>
        <v>CMBDXBJun-2025</v>
      </c>
      <c r="B420" s="56" t="str">
        <f>Table1[[#This Row],[FROM_CITY]]&amp;Table1[[#This Row],[TO_CITY]]&amp;Table1[[#This Row],[MonthM_LY]]</f>
        <v>CMBDXBJun-2024</v>
      </c>
      <c r="C420" s="44" t="s">
        <v>222</v>
      </c>
      <c r="D420" s="2">
        <v>2025</v>
      </c>
      <c r="E420" s="2" t="s">
        <v>221</v>
      </c>
      <c r="F420" t="s">
        <v>10</v>
      </c>
      <c r="G420" s="2" t="s">
        <v>26</v>
      </c>
      <c r="H420" t="s">
        <v>11</v>
      </c>
      <c r="I420">
        <v>10</v>
      </c>
      <c r="J420">
        <v>3480.6900000000005</v>
      </c>
      <c r="K420" s="29">
        <f>VLOOKUP(Table1[[#This Row],[SEG KEY]],'29Dec24_TY  '!$A$1:$M$786,11,FALSE)</f>
        <v>33090</v>
      </c>
      <c r="L420" s="29">
        <f>VLOOKUP(Table1[[#This Row],[SEG KEY LY]],'29Dec24_LY'!$A$1:$M$784,11,FALSE)</f>
        <v>16545</v>
      </c>
      <c r="M420" s="55">
        <f>VLOOKUP(Table1[[#This Row],[SEG KEY]],'29Dec24_TY  '!$A$1:$M$786,12,FALSE)</f>
        <v>0.10518857660924752</v>
      </c>
      <c r="N420" s="55">
        <f>VLOOKUP(Table1[[#This Row],[SEG KEY LY]],'29Dec24_LY'!$A$1:$M$784,12,FALSE)</f>
        <v>8.2605016621335736E-2</v>
      </c>
      <c r="O420" s="29">
        <f>IFERROR(VLOOKUP(Table1[[#This Row],[SEG KEY LY]],'LY AVG FARE ACT'!$A$1:$G$5000,5,FALSE),0)</f>
        <v>4282</v>
      </c>
      <c r="P420" s="29">
        <f>IFERROR(VLOOKUP(Table1[[#This Row],[SEG KEY LY]],'LY AVG FARE ACT'!$A$1:$F$5000,6,FALSE),0)</f>
        <v>746649.26724077982</v>
      </c>
      <c r="Q420" s="29">
        <f>IFERROR(VLOOKUP(Table1[[#This Row],[SEG KEY LY]],'LY AVG FARE ACT'!$A$1:$G$5000,7,FALSE),0)</f>
        <v>174.36928240092942</v>
      </c>
      <c r="R420" s="47">
        <f>VLOOKUP(Table1[[#This Row],[SEG KEY]],'29Dec24_TY  '!$A$1:$M$786,13,FALSE)</f>
        <v>348.06900000000007</v>
      </c>
      <c r="S420" s="47">
        <f>VLOOKUP(Table1[[#This Row],[SEG KEY LY]],'29Dec24_LY'!$A$1:$M$784,13,FALSE)</f>
        <v>273.33999999999997</v>
      </c>
      <c r="T420" s="29">
        <f>VLOOKUP(Table1[[#This Row],[SEG KEY]],'22Dec24_TY '!$A$1:$M$786,13,FALSE)</f>
        <v>348.06900000000007</v>
      </c>
      <c r="U420" s="29">
        <f>VLOOKUP(Table1[[#This Row],[SEG KEY LY]],'22Dec24_LY '!$A$2:$M$784,13,FALSE)</f>
        <v>273.33999999999997</v>
      </c>
      <c r="V420" s="29" t="e">
        <f>VLOOKUP(Table1[[#This Row],[SEG KEY]],'15Dec24_TY'!$A$1:$M$786,13,FALSE)</f>
        <v>#N/A</v>
      </c>
      <c r="W420" s="29" t="e">
        <f>VLOOKUP(Table1[[#This Row],[SEG KEY LY]],'15Dec24_LY'!$A$1:$M$784,13,FALSE)</f>
        <v>#N/A</v>
      </c>
      <c r="X420" s="29">
        <f>VLOOKUP(Table1[[#This Row],[SEG KEY]],'08Dec24_TY'!$A$1:$M$786,13,FALSE)</f>
        <v>324.78500000000003</v>
      </c>
      <c r="Y420" s="29">
        <f>VLOOKUP(Table1[[#This Row],[SEG KEY LY]],'08Dec24_LY'!$A$1:$M$784,13,FALSE)</f>
        <v>202.95749999999998</v>
      </c>
      <c r="Z420" s="29" t="e">
        <f>VLOOKUP(Table1[[#This Row],[SEG KEY]],'01Dec24_TY'!$A$1:$M$786,13,FALSE)</f>
        <v>#N/A</v>
      </c>
      <c r="AA420" s="29" t="e">
        <f>VLOOKUP(Table1[[#This Row],[SEG KEY LY]],'01Dec24_LY'!$A$1:$M$784,13,FALSE)</f>
        <v>#N/A</v>
      </c>
      <c r="AB420" s="29" t="e">
        <f>VLOOKUP(Table1[[#This Row],[SEG KEY]],'24Nov24_TY'!$A$1:$M$786,13,FALSE)</f>
        <v>#N/A</v>
      </c>
      <c r="AC420" s="29" t="e">
        <f>VLOOKUP(Table1[[#This Row],[SEG KEY LY]],'24Nov24_LY'!$A$1:$M$784,13,FALSE)</f>
        <v>#N/A</v>
      </c>
      <c r="AD420" s="29" t="e">
        <f>VLOOKUP(Table1[[#This Row],[SEG KEY]],'17Nov24_TY'!$A$1:$M$786,13,FALSE)</f>
        <v>#N/A</v>
      </c>
      <c r="AE420" s="29" t="e">
        <f>VLOOKUP(Table1[[#This Row],[SEG KEY LY]],'17Nov24_LY'!$A$1:$M$784,13,FALSE)</f>
        <v>#N/A</v>
      </c>
      <c r="AF420" s="29" t="e">
        <f>VLOOKUP(Table1[[#This Row],[SEG KEY]],'10Nov24_TY   '!$A$1:$M$786,13,FALSE)</f>
        <v>#N/A</v>
      </c>
      <c r="AG420" s="29" t="e">
        <f>VLOOKUP(Table1[[#This Row],[SEG KEY LY]],'10Nov24_LY   '!$A$1:$M$784,13,FALSE)</f>
        <v>#N/A</v>
      </c>
      <c r="AH420" s="29">
        <f>IFERROR(VLOOKUP(Table1[[#This Row],[SEG KEY]],'03Nov24_TY   '!A416:M1201,13,FALSE),0)</f>
        <v>0</v>
      </c>
      <c r="AI420" s="29">
        <f>IFERROR(VLOOKUP(Table1[[#This Row],[SEG KEY LY]],'03Nov24_LY    '!$A$1:$M$784,13,FALSE),0)</f>
        <v>0</v>
      </c>
      <c r="AJ420" s="47">
        <f>VLOOKUP(Table1[[#This Row],[SEG KEY]],'29Dec24_TY  '!$A$1:$M$786,7,FALSE)</f>
        <v>10</v>
      </c>
      <c r="AK420" s="47">
        <f>VLOOKUP(Table1[[#This Row],[SEG KEY LY]],'29Dec24_LY'!$A$1:$M$784,7,FALSE)</f>
        <v>5</v>
      </c>
      <c r="AL420" s="29">
        <f>VLOOKUP(Table1[[#This Row],[SEG KEY]],'22Dec24_TY '!$A$1:$M$786,7,FALSE)</f>
        <v>10</v>
      </c>
      <c r="AM420" s="29">
        <f>VLOOKUP(Table1[[#This Row],[SEG KEY LY]],'22Dec24_LY '!$A$1:$M$486,7,FALSE)</f>
        <v>5</v>
      </c>
      <c r="AN420" s="29" t="e">
        <f>VLOOKUP(Table1[[#This Row],[SEG KEY]],'15Dec24_TY'!$A$1:$M$786,7,FALSE)</f>
        <v>#N/A</v>
      </c>
      <c r="AO420" s="29" t="e">
        <f>VLOOKUP(Table1[[#This Row],[SEG KEY LY]],'15Dec24_LY'!$A$1:$M$784,7,FALSE)</f>
        <v>#N/A</v>
      </c>
      <c r="AP420" s="29">
        <f>VLOOKUP(Table1[[#This Row],[SEG KEY]],'08Dec24_TY'!$A$1:$M$786,7,FALSE)</f>
        <v>8</v>
      </c>
      <c r="AQ420" s="29">
        <f>VLOOKUP(Table1[[#This Row],[SEG KEY LY]],'08Dec24_LY'!$A$1:$M$784,7,FALSE)</f>
        <v>4</v>
      </c>
      <c r="AR420" s="29" t="e">
        <f>VLOOKUP(Table1[[#This Row],[SEG KEY]],'01Dec24_TY'!$A$1:$M$786,7,FALSE)</f>
        <v>#N/A</v>
      </c>
      <c r="AS420" s="29" t="e">
        <f>VLOOKUP(Table1[[#This Row],[SEG KEY LY]],'01Dec24_LY'!$A$1:$M$784,7,FALSE)</f>
        <v>#N/A</v>
      </c>
      <c r="AT420" s="29" t="e">
        <f>VLOOKUP(Table1[[#This Row],[SEG KEY]],'24Nov24_TY'!$A$1:$M$786,7,FALSE)</f>
        <v>#N/A</v>
      </c>
      <c r="AU420" s="29" t="e">
        <f>VLOOKUP(Table1[[#This Row],[SEG KEY LY]],'24Nov24_LY'!$A$1:$M$784,7,FALSE)</f>
        <v>#N/A</v>
      </c>
      <c r="AV420" s="29" t="e">
        <f>VLOOKUP(Table1[[#This Row],[SEG KEY]],'17Nov24_TY'!$A$1:$M$786,7,FALSE)</f>
        <v>#N/A</v>
      </c>
      <c r="AW420" s="29" t="e">
        <f>VLOOKUP(Table1[[#This Row],[SEG KEY LY]],'17Nov24_LY'!$A$1:$M$784,7,FALSE)</f>
        <v>#N/A</v>
      </c>
      <c r="AX420" s="29" t="e">
        <f>VLOOKUP(Table1[[#This Row],[SEG KEY]],'10Nov24_TY   '!$A$1:$K$786,7,FALSE)</f>
        <v>#N/A</v>
      </c>
      <c r="AY420" s="29" t="e">
        <f>VLOOKUP(Table1[[#This Row],[SEG KEY LY]],'10Nov24_LY   '!$A$1:$J$784,7,FALSE)</f>
        <v>#N/A</v>
      </c>
      <c r="AZ420" s="29">
        <f>IFERROR(VLOOKUP(Table1[[#This Row],[SEG KEY]],'03Nov24_TY   '!$A$1:$J$786,7,FALSE),0)</f>
        <v>0</v>
      </c>
      <c r="BA420" s="29">
        <f>IFERROR(VLOOKUP(Table1[[#This Row],[SEG KEY LY]],'03Nov24_LY    '!$A$1:$J$784,7,FALSE),0)</f>
        <v>0</v>
      </c>
    </row>
    <row r="421" spans="1:53" x14ac:dyDescent="0.25">
      <c r="A421" s="53" t="str">
        <f>Table1[[#This Row],[FROM_CITY]]&amp;Table1[[#This Row],[TO_CITY]]&amp;Table1[[#This Row],[Month]]</f>
        <v>CMBFRAJun-2025</v>
      </c>
      <c r="B421" s="56" t="str">
        <f>Table1[[#This Row],[FROM_CITY]]&amp;Table1[[#This Row],[TO_CITY]]&amp;Table1[[#This Row],[MonthM_LY]]</f>
        <v>CMBFRAJun-2024</v>
      </c>
      <c r="C421" s="44" t="s">
        <v>222</v>
      </c>
      <c r="D421" s="2">
        <v>2025</v>
      </c>
      <c r="E421" s="2" t="s">
        <v>221</v>
      </c>
      <c r="F421" t="s">
        <v>10</v>
      </c>
      <c r="G421" s="2" t="s">
        <v>27</v>
      </c>
      <c r="H421" t="s">
        <v>19</v>
      </c>
      <c r="I421">
        <v>60</v>
      </c>
      <c r="J421">
        <v>26553.719999999998</v>
      </c>
      <c r="K421" s="29">
        <f>VLOOKUP(Table1[[#This Row],[SEG KEY]],'29Dec24_TY  '!$A$1:$M$786,11,FALSE)</f>
        <v>485580</v>
      </c>
      <c r="L421" s="29">
        <f>VLOOKUP(Table1[[#This Row],[SEG KEY LY]],'29Dec24_LY'!$A$1:$M$784,11,FALSE)</f>
        <v>857858</v>
      </c>
      <c r="M421" s="55">
        <f>VLOOKUP(Table1[[#This Row],[SEG KEY]],'29Dec24_TY  '!$A$1:$M$786,12,FALSE)</f>
        <v>5.4684542196960333E-2</v>
      </c>
      <c r="N421" s="55">
        <f>VLOOKUP(Table1[[#This Row],[SEG KEY LY]],'29Dec24_LY'!$A$1:$M$784,12,FALSE)</f>
        <v>4.5217390290700779E-2</v>
      </c>
      <c r="O421" s="29">
        <f>IFERROR(VLOOKUP(Table1[[#This Row],[SEG KEY LY]],'LY AVG FARE ACT'!$A$1:$G$5000,5,FALSE),0)</f>
        <v>0</v>
      </c>
      <c r="P421" s="29">
        <f>IFERROR(VLOOKUP(Table1[[#This Row],[SEG KEY LY]],'LY AVG FARE ACT'!$A$1:$F$5000,6,FALSE),0)</f>
        <v>0</v>
      </c>
      <c r="Q421" s="29">
        <f>IFERROR(VLOOKUP(Table1[[#This Row],[SEG KEY LY]],'LY AVG FARE ACT'!$A$1:$G$5000,7,FALSE),0)</f>
        <v>0</v>
      </c>
      <c r="R421" s="47">
        <f>VLOOKUP(Table1[[#This Row],[SEG KEY]],'29Dec24_TY  '!$A$1:$M$786,13,FALSE)</f>
        <v>442.56199999999995</v>
      </c>
      <c r="S421" s="47">
        <f>VLOOKUP(Table1[[#This Row],[SEG KEY LY]],'29Dec24_LY'!$A$1:$M$784,13,FALSE)</f>
        <v>365.94433962264145</v>
      </c>
      <c r="T421" s="29">
        <f>VLOOKUP(Table1[[#This Row],[SEG KEY]],'22Dec24_TY '!$A$1:$M$786,13,FALSE)</f>
        <v>446.17810344827575</v>
      </c>
      <c r="U421" s="29">
        <f>VLOOKUP(Table1[[#This Row],[SEG KEY LY]],'22Dec24_LY '!$A$2:$M$784,13,FALSE)</f>
        <v>367.34645833333337</v>
      </c>
      <c r="V421" s="29" t="e">
        <f>VLOOKUP(Table1[[#This Row],[SEG KEY]],'15Dec24_TY'!$A$1:$M$786,13,FALSE)</f>
        <v>#N/A</v>
      </c>
      <c r="W421" s="29" t="e">
        <f>VLOOKUP(Table1[[#This Row],[SEG KEY LY]],'15Dec24_LY'!$A$1:$M$784,13,FALSE)</f>
        <v>#N/A</v>
      </c>
      <c r="X421" s="29">
        <f>VLOOKUP(Table1[[#This Row],[SEG KEY]],'08Dec24_TY'!$A$1:$M$786,13,FALSE)</f>
        <v>468.01380000000006</v>
      </c>
      <c r="Y421" s="29">
        <f>VLOOKUP(Table1[[#This Row],[SEG KEY LY]],'08Dec24_LY'!$A$1:$M$784,13,FALSE)</f>
        <v>370.12847058823519</v>
      </c>
      <c r="Z421" s="29" t="e">
        <f>VLOOKUP(Table1[[#This Row],[SEG KEY]],'01Dec24_TY'!$A$1:$M$786,13,FALSE)</f>
        <v>#N/A</v>
      </c>
      <c r="AA421" s="29" t="e">
        <f>VLOOKUP(Table1[[#This Row],[SEG KEY LY]],'01Dec24_LY'!$A$1:$M$784,13,FALSE)</f>
        <v>#N/A</v>
      </c>
      <c r="AB421" s="29" t="e">
        <f>VLOOKUP(Table1[[#This Row],[SEG KEY]],'24Nov24_TY'!$A$1:$M$786,13,FALSE)</f>
        <v>#N/A</v>
      </c>
      <c r="AC421" s="29" t="e">
        <f>VLOOKUP(Table1[[#This Row],[SEG KEY LY]],'24Nov24_LY'!$A$1:$M$784,13,FALSE)</f>
        <v>#N/A</v>
      </c>
      <c r="AD421" s="29" t="e">
        <f>VLOOKUP(Table1[[#This Row],[SEG KEY]],'17Nov24_TY'!$A$1:$M$786,13,FALSE)</f>
        <v>#N/A</v>
      </c>
      <c r="AE421" s="29" t="e">
        <f>VLOOKUP(Table1[[#This Row],[SEG KEY LY]],'17Nov24_LY'!$A$1:$M$784,13,FALSE)</f>
        <v>#N/A</v>
      </c>
      <c r="AF421" s="29" t="e">
        <f>VLOOKUP(Table1[[#This Row],[SEG KEY]],'10Nov24_TY   '!$A$1:$M$786,13,FALSE)</f>
        <v>#N/A</v>
      </c>
      <c r="AG421" s="29" t="e">
        <f>VLOOKUP(Table1[[#This Row],[SEG KEY LY]],'10Nov24_LY   '!$A$1:$M$784,13,FALSE)</f>
        <v>#N/A</v>
      </c>
      <c r="AH421" s="29">
        <f>IFERROR(VLOOKUP(Table1[[#This Row],[SEG KEY]],'03Nov24_TY   '!A417:M1202,13,FALSE),0)</f>
        <v>0</v>
      </c>
      <c r="AI421" s="29">
        <f>IFERROR(VLOOKUP(Table1[[#This Row],[SEG KEY LY]],'03Nov24_LY    '!$A$1:$M$784,13,FALSE),0)</f>
        <v>0</v>
      </c>
      <c r="AJ421" s="47">
        <f>VLOOKUP(Table1[[#This Row],[SEG KEY]],'29Dec24_TY  '!$A$1:$M$786,7,FALSE)</f>
        <v>60</v>
      </c>
      <c r="AK421" s="47">
        <f>VLOOKUP(Table1[[#This Row],[SEG KEY LY]],'29Dec24_LY'!$A$1:$M$784,7,FALSE)</f>
        <v>106</v>
      </c>
      <c r="AL421" s="29">
        <f>VLOOKUP(Table1[[#This Row],[SEG KEY]],'22Dec24_TY '!$A$1:$M$786,7,FALSE)</f>
        <v>58</v>
      </c>
      <c r="AM421" s="29">
        <f>VLOOKUP(Table1[[#This Row],[SEG KEY LY]],'22Dec24_LY '!$A$1:$M$486,7,FALSE)</f>
        <v>96</v>
      </c>
      <c r="AN421" s="29" t="e">
        <f>VLOOKUP(Table1[[#This Row],[SEG KEY]],'15Dec24_TY'!$A$1:$M$786,7,FALSE)</f>
        <v>#N/A</v>
      </c>
      <c r="AO421" s="29" t="e">
        <f>VLOOKUP(Table1[[#This Row],[SEG KEY LY]],'15Dec24_LY'!$A$1:$M$784,7,FALSE)</f>
        <v>#N/A</v>
      </c>
      <c r="AP421" s="29">
        <f>VLOOKUP(Table1[[#This Row],[SEG KEY]],'08Dec24_TY'!$A$1:$M$786,7,FALSE)</f>
        <v>50</v>
      </c>
      <c r="AQ421" s="29">
        <f>VLOOKUP(Table1[[#This Row],[SEG KEY LY]],'08Dec24_LY'!$A$1:$M$784,7,FALSE)</f>
        <v>85</v>
      </c>
      <c r="AR421" s="29" t="e">
        <f>VLOOKUP(Table1[[#This Row],[SEG KEY]],'01Dec24_TY'!$A$1:$M$786,7,FALSE)</f>
        <v>#N/A</v>
      </c>
      <c r="AS421" s="29" t="e">
        <f>VLOOKUP(Table1[[#This Row],[SEG KEY LY]],'01Dec24_LY'!$A$1:$M$784,7,FALSE)</f>
        <v>#N/A</v>
      </c>
      <c r="AT421" s="29" t="e">
        <f>VLOOKUP(Table1[[#This Row],[SEG KEY]],'24Nov24_TY'!$A$1:$M$786,7,FALSE)</f>
        <v>#N/A</v>
      </c>
      <c r="AU421" s="29" t="e">
        <f>VLOOKUP(Table1[[#This Row],[SEG KEY LY]],'24Nov24_LY'!$A$1:$M$784,7,FALSE)</f>
        <v>#N/A</v>
      </c>
      <c r="AV421" s="29" t="e">
        <f>VLOOKUP(Table1[[#This Row],[SEG KEY]],'17Nov24_TY'!$A$1:$M$786,7,FALSE)</f>
        <v>#N/A</v>
      </c>
      <c r="AW421" s="29" t="e">
        <f>VLOOKUP(Table1[[#This Row],[SEG KEY LY]],'17Nov24_LY'!$A$1:$M$784,7,FALSE)</f>
        <v>#N/A</v>
      </c>
      <c r="AX421" s="29" t="e">
        <f>VLOOKUP(Table1[[#This Row],[SEG KEY]],'10Nov24_TY   '!$A$1:$K$786,7,FALSE)</f>
        <v>#N/A</v>
      </c>
      <c r="AY421" s="29" t="e">
        <f>VLOOKUP(Table1[[#This Row],[SEG KEY LY]],'10Nov24_LY   '!$A$1:$J$784,7,FALSE)</f>
        <v>#N/A</v>
      </c>
      <c r="AZ421" s="29">
        <f>IFERROR(VLOOKUP(Table1[[#This Row],[SEG KEY]],'03Nov24_TY   '!$A$1:$J$786,7,FALSE),0)</f>
        <v>0</v>
      </c>
      <c r="BA421" s="29">
        <f>IFERROR(VLOOKUP(Table1[[#This Row],[SEG KEY LY]],'03Nov24_LY    '!$A$1:$J$784,7,FALSE),0)</f>
        <v>0</v>
      </c>
    </row>
    <row r="422" spans="1:53" x14ac:dyDescent="0.25">
      <c r="A422" s="53" t="str">
        <f>Table1[[#This Row],[FROM_CITY]]&amp;Table1[[#This Row],[TO_CITY]]&amp;Table1[[#This Row],[Month]]</f>
        <v>CMBHYDJun-2025</v>
      </c>
      <c r="B422" s="56" t="str">
        <f>Table1[[#This Row],[FROM_CITY]]&amp;Table1[[#This Row],[TO_CITY]]&amp;Table1[[#This Row],[MonthM_LY]]</f>
        <v>CMBHYDJun-2024</v>
      </c>
      <c r="C422" s="44" t="s">
        <v>222</v>
      </c>
      <c r="D422" s="2">
        <v>2025</v>
      </c>
      <c r="E422" s="2" t="s">
        <v>221</v>
      </c>
      <c r="F422" t="s">
        <v>10</v>
      </c>
      <c r="G422" s="2" t="s">
        <v>29</v>
      </c>
      <c r="H422" t="s">
        <v>15</v>
      </c>
      <c r="I422">
        <v>3</v>
      </c>
      <c r="J422">
        <v>154.64000000000001</v>
      </c>
      <c r="K422" s="29">
        <f>VLOOKUP(Table1[[#This Row],[SEG KEY]],'29Dec24_TY  '!$A$1:$M$786,11,FALSE)</f>
        <v>3516</v>
      </c>
      <c r="L422" s="29">
        <f>VLOOKUP(Table1[[#This Row],[SEG KEY LY]],'29Dec24_LY'!$A$1:$M$784,11,FALSE)</f>
        <v>9376</v>
      </c>
      <c r="M422" s="55">
        <f>VLOOKUP(Table1[[#This Row],[SEG KEY]],'29Dec24_TY  '!$A$1:$M$786,12,FALSE)</f>
        <v>4.3981797497155861E-2</v>
      </c>
      <c r="N422" s="55">
        <f>VLOOKUP(Table1[[#This Row],[SEG KEY LY]],'29Dec24_LY'!$A$1:$M$784,12,FALSE)</f>
        <v>6.4445392491467579E-2</v>
      </c>
      <c r="O422" s="29">
        <f>IFERROR(VLOOKUP(Table1[[#This Row],[SEG KEY LY]],'LY AVG FARE ACT'!$A$1:$G$5000,5,FALSE),0)</f>
        <v>2142</v>
      </c>
      <c r="P422" s="29">
        <f>IFERROR(VLOOKUP(Table1[[#This Row],[SEG KEY LY]],'LY AVG FARE ACT'!$A$1:$F$5000,6,FALSE),0)</f>
        <v>212510.17975136242</v>
      </c>
      <c r="Q422" s="29">
        <f>IFERROR(VLOOKUP(Table1[[#This Row],[SEG KEY LY]],'LY AVG FARE ACT'!$A$1:$G$5000,7,FALSE),0)</f>
        <v>99.211101657965642</v>
      </c>
      <c r="R422" s="47">
        <f>VLOOKUP(Table1[[#This Row],[SEG KEY]],'29Dec24_TY  '!$A$1:$M$786,13,FALSE)</f>
        <v>51.546666666666674</v>
      </c>
      <c r="S422" s="47">
        <f>VLOOKUP(Table1[[#This Row],[SEG KEY LY]],'29Dec24_LY'!$A$1:$M$784,13,FALSE)</f>
        <v>75.53</v>
      </c>
      <c r="T422" s="29">
        <f>VLOOKUP(Table1[[#This Row],[SEG KEY]],'22Dec24_TY '!$A$1:$M$786,13,FALSE)</f>
        <v>49.67</v>
      </c>
      <c r="U422" s="29">
        <f>VLOOKUP(Table1[[#This Row],[SEG KEY LY]],'22Dec24_LY '!$A$2:$M$784,13,FALSE)</f>
        <v>73.31</v>
      </c>
      <c r="V422" s="29" t="e">
        <f>VLOOKUP(Table1[[#This Row],[SEG KEY]],'15Dec24_TY'!$A$1:$M$786,13,FALSE)</f>
        <v>#N/A</v>
      </c>
      <c r="W422" s="29" t="e">
        <f>VLOOKUP(Table1[[#This Row],[SEG KEY LY]],'15Dec24_LY'!$A$1:$M$784,13,FALSE)</f>
        <v>#N/A</v>
      </c>
      <c r="X422" s="29" t="e">
        <f>VLOOKUP(Table1[[#This Row],[SEG KEY]],'08Dec24_TY'!$A$1:$M$786,13,FALSE)</f>
        <v>#N/A</v>
      </c>
      <c r="Y422" s="29">
        <f>VLOOKUP(Table1[[#This Row],[SEG KEY LY]],'08Dec24_LY'!$A$1:$M$784,13,FALSE)</f>
        <v>75.53</v>
      </c>
      <c r="Z422" s="29" t="e">
        <f>VLOOKUP(Table1[[#This Row],[SEG KEY]],'01Dec24_TY'!$A$1:$M$786,13,FALSE)</f>
        <v>#N/A</v>
      </c>
      <c r="AA422" s="29" t="e">
        <f>VLOOKUP(Table1[[#This Row],[SEG KEY LY]],'01Dec24_LY'!$A$1:$M$784,13,FALSE)</f>
        <v>#N/A</v>
      </c>
      <c r="AB422" s="29" t="e">
        <f>VLOOKUP(Table1[[#This Row],[SEG KEY]],'24Nov24_TY'!$A$1:$M$786,13,FALSE)</f>
        <v>#N/A</v>
      </c>
      <c r="AC422" s="29" t="e">
        <f>VLOOKUP(Table1[[#This Row],[SEG KEY LY]],'24Nov24_LY'!$A$1:$M$784,13,FALSE)</f>
        <v>#N/A</v>
      </c>
      <c r="AD422" s="29" t="e">
        <f>VLOOKUP(Table1[[#This Row],[SEG KEY]],'17Nov24_TY'!$A$1:$M$786,13,FALSE)</f>
        <v>#N/A</v>
      </c>
      <c r="AE422" s="29" t="e">
        <f>VLOOKUP(Table1[[#This Row],[SEG KEY LY]],'17Nov24_LY'!$A$1:$M$784,13,FALSE)</f>
        <v>#N/A</v>
      </c>
      <c r="AF422" s="29" t="e">
        <f>VLOOKUP(Table1[[#This Row],[SEG KEY]],'10Nov24_TY   '!$A$1:$M$786,13,FALSE)</f>
        <v>#N/A</v>
      </c>
      <c r="AG422" s="29" t="e">
        <f>VLOOKUP(Table1[[#This Row],[SEG KEY LY]],'10Nov24_LY   '!$A$1:$M$784,13,FALSE)</f>
        <v>#N/A</v>
      </c>
      <c r="AH422" s="29">
        <f>IFERROR(VLOOKUP(Table1[[#This Row],[SEG KEY]],'03Nov24_TY   '!A418:M1203,13,FALSE),0)</f>
        <v>0</v>
      </c>
      <c r="AI422" s="29">
        <f>IFERROR(VLOOKUP(Table1[[#This Row],[SEG KEY LY]],'03Nov24_LY    '!$A$1:$M$784,13,FALSE),0)</f>
        <v>0</v>
      </c>
      <c r="AJ422" s="47">
        <f>VLOOKUP(Table1[[#This Row],[SEG KEY]],'29Dec24_TY  '!$A$1:$M$786,7,FALSE)</f>
        <v>3</v>
      </c>
      <c r="AK422" s="47">
        <f>VLOOKUP(Table1[[#This Row],[SEG KEY LY]],'29Dec24_LY'!$A$1:$M$784,7,FALSE)</f>
        <v>8</v>
      </c>
      <c r="AL422" s="29">
        <f>VLOOKUP(Table1[[#This Row],[SEG KEY]],'22Dec24_TY '!$A$1:$M$786,7,FALSE)</f>
        <v>2</v>
      </c>
      <c r="AM422" s="29">
        <f>VLOOKUP(Table1[[#This Row],[SEG KEY LY]],'22Dec24_LY '!$A$1:$M$486,7,FALSE)</f>
        <v>9</v>
      </c>
      <c r="AN422" s="29" t="e">
        <f>VLOOKUP(Table1[[#This Row],[SEG KEY]],'15Dec24_TY'!$A$1:$M$786,7,FALSE)</f>
        <v>#N/A</v>
      </c>
      <c r="AO422" s="29" t="e">
        <f>VLOOKUP(Table1[[#This Row],[SEG KEY LY]],'15Dec24_LY'!$A$1:$M$784,7,FALSE)</f>
        <v>#N/A</v>
      </c>
      <c r="AP422" s="29" t="e">
        <f>VLOOKUP(Table1[[#This Row],[SEG KEY]],'08Dec24_TY'!$A$1:$M$786,7,FALSE)</f>
        <v>#N/A</v>
      </c>
      <c r="AQ422" s="29">
        <f>VLOOKUP(Table1[[#This Row],[SEG KEY LY]],'08Dec24_LY'!$A$1:$M$784,7,FALSE)</f>
        <v>8</v>
      </c>
      <c r="AR422" s="29" t="e">
        <f>VLOOKUP(Table1[[#This Row],[SEG KEY]],'01Dec24_TY'!$A$1:$M$786,7,FALSE)</f>
        <v>#N/A</v>
      </c>
      <c r="AS422" s="29" t="e">
        <f>VLOOKUP(Table1[[#This Row],[SEG KEY LY]],'01Dec24_LY'!$A$1:$M$784,7,FALSE)</f>
        <v>#N/A</v>
      </c>
      <c r="AT422" s="29" t="e">
        <f>VLOOKUP(Table1[[#This Row],[SEG KEY]],'24Nov24_TY'!$A$1:$M$786,7,FALSE)</f>
        <v>#N/A</v>
      </c>
      <c r="AU422" s="29" t="e">
        <f>VLOOKUP(Table1[[#This Row],[SEG KEY LY]],'24Nov24_LY'!$A$1:$M$784,7,FALSE)</f>
        <v>#N/A</v>
      </c>
      <c r="AV422" s="29" t="e">
        <f>VLOOKUP(Table1[[#This Row],[SEG KEY]],'17Nov24_TY'!$A$1:$M$786,7,FALSE)</f>
        <v>#N/A</v>
      </c>
      <c r="AW422" s="29" t="e">
        <f>VLOOKUP(Table1[[#This Row],[SEG KEY LY]],'17Nov24_LY'!$A$1:$M$784,7,FALSE)</f>
        <v>#N/A</v>
      </c>
      <c r="AX422" s="29" t="e">
        <f>VLOOKUP(Table1[[#This Row],[SEG KEY]],'10Nov24_TY   '!$A$1:$K$786,7,FALSE)</f>
        <v>#N/A</v>
      </c>
      <c r="AY422" s="29" t="e">
        <f>VLOOKUP(Table1[[#This Row],[SEG KEY LY]],'10Nov24_LY   '!$A$1:$J$784,7,FALSE)</f>
        <v>#N/A</v>
      </c>
      <c r="AZ422" s="29">
        <f>IFERROR(VLOOKUP(Table1[[#This Row],[SEG KEY]],'03Nov24_TY   '!$A$1:$J$786,7,FALSE),0)</f>
        <v>0</v>
      </c>
      <c r="BA422" s="29">
        <f>IFERROR(VLOOKUP(Table1[[#This Row],[SEG KEY LY]],'03Nov24_LY    '!$A$1:$J$784,7,FALSE),0)</f>
        <v>0</v>
      </c>
    </row>
    <row r="423" spans="1:53" x14ac:dyDescent="0.25">
      <c r="A423" s="53" t="str">
        <f>Table1[[#This Row],[FROM_CITY]]&amp;Table1[[#This Row],[TO_CITY]]&amp;Table1[[#This Row],[Month]]</f>
        <v>CMBICNJun-2025</v>
      </c>
      <c r="B423" s="56" t="str">
        <f>Table1[[#This Row],[FROM_CITY]]&amp;Table1[[#This Row],[TO_CITY]]&amp;Table1[[#This Row],[MonthM_LY]]</f>
        <v>CMBICNJun-2024</v>
      </c>
      <c r="C423" s="44" t="s">
        <v>222</v>
      </c>
      <c r="D423" s="2">
        <v>2025</v>
      </c>
      <c r="E423" s="2" t="s">
        <v>221</v>
      </c>
      <c r="F423" t="s">
        <v>10</v>
      </c>
      <c r="G423" s="2" t="s">
        <v>30</v>
      </c>
      <c r="H423" t="s">
        <v>13</v>
      </c>
      <c r="I423">
        <v>19</v>
      </c>
      <c r="J423">
        <v>4700.96</v>
      </c>
      <c r="K423" s="29">
        <f>VLOOKUP(Table1[[#This Row],[SEG KEY]],'29Dec24_TY  '!$A$1:$M$786,11,FALSE)</f>
        <v>109535</v>
      </c>
      <c r="L423" s="29">
        <f>VLOOKUP(Table1[[#This Row],[SEG KEY LY]],'29Dec24_LY'!$A$1:$M$784,11,FALSE)</f>
        <v>190245</v>
      </c>
      <c r="M423" s="55">
        <f>VLOOKUP(Table1[[#This Row],[SEG KEY]],'29Dec24_TY  '!$A$1:$M$786,12,FALSE)</f>
        <v>4.2917423654539648E-2</v>
      </c>
      <c r="N423" s="55">
        <f>VLOOKUP(Table1[[#This Row],[SEG KEY LY]],'29Dec24_LY'!$A$1:$M$784,12,FALSE)</f>
        <v>4.5023154353596682E-2</v>
      </c>
      <c r="O423" s="29">
        <f>IFERROR(VLOOKUP(Table1[[#This Row],[SEG KEY LY]],'LY AVG FARE ACT'!$A$1:$G$5000,5,FALSE),0)</f>
        <v>1191</v>
      </c>
      <c r="P423" s="29">
        <f>IFERROR(VLOOKUP(Table1[[#This Row],[SEG KEY LY]],'LY AVG FARE ACT'!$A$1:$F$5000,6,FALSE),0)</f>
        <v>496168.1425425249</v>
      </c>
      <c r="Q423" s="29">
        <f>IFERROR(VLOOKUP(Table1[[#This Row],[SEG KEY LY]],'LY AVG FARE ACT'!$A$1:$G$5000,7,FALSE),0)</f>
        <v>416.59793664359773</v>
      </c>
      <c r="R423" s="47">
        <f>VLOOKUP(Table1[[#This Row],[SEG KEY]],'29Dec24_TY  '!$A$1:$M$786,13,FALSE)</f>
        <v>247.41894736842104</v>
      </c>
      <c r="S423" s="47">
        <f>VLOOKUP(Table1[[#This Row],[SEG KEY LY]],'29Dec24_LY'!$A$1:$M$784,13,FALSE)</f>
        <v>259.55848484848485</v>
      </c>
      <c r="T423" s="29">
        <f>VLOOKUP(Table1[[#This Row],[SEG KEY]],'22Dec24_TY '!$A$1:$M$786,13,FALSE)</f>
        <v>248.41</v>
      </c>
      <c r="U423" s="29">
        <f>VLOOKUP(Table1[[#This Row],[SEG KEY LY]],'22Dec24_LY '!$A$2:$M$784,13,FALSE)</f>
        <v>259.55848484848485</v>
      </c>
      <c r="V423" s="29" t="e">
        <f>VLOOKUP(Table1[[#This Row],[SEG KEY]],'15Dec24_TY'!$A$1:$M$786,13,FALSE)</f>
        <v>#N/A</v>
      </c>
      <c r="W423" s="29" t="e">
        <f>VLOOKUP(Table1[[#This Row],[SEG KEY LY]],'15Dec24_LY'!$A$1:$M$784,13,FALSE)</f>
        <v>#N/A</v>
      </c>
      <c r="X423" s="29">
        <f>VLOOKUP(Table1[[#This Row],[SEG KEY]],'08Dec24_TY'!$A$1:$M$786,13,FALSE)</f>
        <v>263.58875</v>
      </c>
      <c r="Y423" s="29">
        <f>VLOOKUP(Table1[[#This Row],[SEG KEY LY]],'08Dec24_LY'!$A$1:$M$784,13,FALSE)</f>
        <v>260.53903225806454</v>
      </c>
      <c r="Z423" s="29" t="e">
        <f>VLOOKUP(Table1[[#This Row],[SEG KEY]],'01Dec24_TY'!$A$1:$M$786,13,FALSE)</f>
        <v>#N/A</v>
      </c>
      <c r="AA423" s="29" t="e">
        <f>VLOOKUP(Table1[[#This Row],[SEG KEY LY]],'01Dec24_LY'!$A$1:$M$784,13,FALSE)</f>
        <v>#N/A</v>
      </c>
      <c r="AB423" s="29" t="e">
        <f>VLOOKUP(Table1[[#This Row],[SEG KEY]],'24Nov24_TY'!$A$1:$M$786,13,FALSE)</f>
        <v>#N/A</v>
      </c>
      <c r="AC423" s="29" t="e">
        <f>VLOOKUP(Table1[[#This Row],[SEG KEY LY]],'24Nov24_LY'!$A$1:$M$784,13,FALSE)</f>
        <v>#N/A</v>
      </c>
      <c r="AD423" s="29" t="e">
        <f>VLOOKUP(Table1[[#This Row],[SEG KEY]],'17Nov24_TY'!$A$1:$M$786,13,FALSE)</f>
        <v>#N/A</v>
      </c>
      <c r="AE423" s="29" t="e">
        <f>VLOOKUP(Table1[[#This Row],[SEG KEY LY]],'17Nov24_LY'!$A$1:$M$784,13,FALSE)</f>
        <v>#N/A</v>
      </c>
      <c r="AF423" s="29" t="e">
        <f>VLOOKUP(Table1[[#This Row],[SEG KEY]],'10Nov24_TY   '!$A$1:$M$786,13,FALSE)</f>
        <v>#N/A</v>
      </c>
      <c r="AG423" s="29" t="e">
        <f>VLOOKUP(Table1[[#This Row],[SEG KEY LY]],'10Nov24_LY   '!$A$1:$M$784,13,FALSE)</f>
        <v>#N/A</v>
      </c>
      <c r="AH423" s="29">
        <f>IFERROR(VLOOKUP(Table1[[#This Row],[SEG KEY]],'03Nov24_TY   '!A419:M1204,13,FALSE),0)</f>
        <v>0</v>
      </c>
      <c r="AI423" s="29">
        <f>IFERROR(VLOOKUP(Table1[[#This Row],[SEG KEY LY]],'03Nov24_LY    '!$A$1:$M$784,13,FALSE),0)</f>
        <v>0</v>
      </c>
      <c r="AJ423" s="47">
        <f>VLOOKUP(Table1[[#This Row],[SEG KEY]],'29Dec24_TY  '!$A$1:$M$786,7,FALSE)</f>
        <v>19</v>
      </c>
      <c r="AK423" s="47">
        <f>VLOOKUP(Table1[[#This Row],[SEG KEY LY]],'29Dec24_LY'!$A$1:$M$784,7,FALSE)</f>
        <v>33</v>
      </c>
      <c r="AL423" s="29">
        <f>VLOOKUP(Table1[[#This Row],[SEG KEY]],'22Dec24_TY '!$A$1:$M$786,7,FALSE)</f>
        <v>18</v>
      </c>
      <c r="AM423" s="29">
        <f>VLOOKUP(Table1[[#This Row],[SEG KEY LY]],'22Dec24_LY '!$A$1:$M$486,7,FALSE)</f>
        <v>33</v>
      </c>
      <c r="AN423" s="29" t="e">
        <f>VLOOKUP(Table1[[#This Row],[SEG KEY]],'15Dec24_TY'!$A$1:$M$786,7,FALSE)</f>
        <v>#N/A</v>
      </c>
      <c r="AO423" s="29" t="e">
        <f>VLOOKUP(Table1[[#This Row],[SEG KEY LY]],'15Dec24_LY'!$A$1:$M$784,7,FALSE)</f>
        <v>#N/A</v>
      </c>
      <c r="AP423" s="29">
        <f>VLOOKUP(Table1[[#This Row],[SEG KEY]],'08Dec24_TY'!$A$1:$M$786,7,FALSE)</f>
        <v>16</v>
      </c>
      <c r="AQ423" s="29">
        <f>VLOOKUP(Table1[[#This Row],[SEG KEY LY]],'08Dec24_LY'!$A$1:$M$784,7,FALSE)</f>
        <v>31</v>
      </c>
      <c r="AR423" s="29" t="e">
        <f>VLOOKUP(Table1[[#This Row],[SEG KEY]],'01Dec24_TY'!$A$1:$M$786,7,FALSE)</f>
        <v>#N/A</v>
      </c>
      <c r="AS423" s="29" t="e">
        <f>VLOOKUP(Table1[[#This Row],[SEG KEY LY]],'01Dec24_LY'!$A$1:$M$784,7,FALSE)</f>
        <v>#N/A</v>
      </c>
      <c r="AT423" s="29" t="e">
        <f>VLOOKUP(Table1[[#This Row],[SEG KEY]],'24Nov24_TY'!$A$1:$M$786,7,FALSE)</f>
        <v>#N/A</v>
      </c>
      <c r="AU423" s="29" t="e">
        <f>VLOOKUP(Table1[[#This Row],[SEG KEY LY]],'24Nov24_LY'!$A$1:$M$784,7,FALSE)</f>
        <v>#N/A</v>
      </c>
      <c r="AV423" s="29" t="e">
        <f>VLOOKUP(Table1[[#This Row],[SEG KEY]],'17Nov24_TY'!$A$1:$M$786,7,FALSE)</f>
        <v>#N/A</v>
      </c>
      <c r="AW423" s="29" t="e">
        <f>VLOOKUP(Table1[[#This Row],[SEG KEY LY]],'17Nov24_LY'!$A$1:$M$784,7,FALSE)</f>
        <v>#N/A</v>
      </c>
      <c r="AX423" s="29" t="e">
        <f>VLOOKUP(Table1[[#This Row],[SEG KEY]],'10Nov24_TY   '!$A$1:$K$786,7,FALSE)</f>
        <v>#N/A</v>
      </c>
      <c r="AY423" s="29" t="e">
        <f>VLOOKUP(Table1[[#This Row],[SEG KEY LY]],'10Nov24_LY   '!$A$1:$J$784,7,FALSE)</f>
        <v>#N/A</v>
      </c>
      <c r="AZ423" s="29">
        <f>IFERROR(VLOOKUP(Table1[[#This Row],[SEG KEY]],'03Nov24_TY   '!$A$1:$J$786,7,FALSE),0)</f>
        <v>0</v>
      </c>
      <c r="BA423" s="29">
        <f>IFERROR(VLOOKUP(Table1[[#This Row],[SEG KEY LY]],'03Nov24_LY    '!$A$1:$J$784,7,FALSE),0)</f>
        <v>0</v>
      </c>
    </row>
    <row r="424" spans="1:53" x14ac:dyDescent="0.25">
      <c r="A424" s="53" t="str">
        <f>Table1[[#This Row],[FROM_CITY]]&amp;Table1[[#This Row],[TO_CITY]]&amp;Table1[[#This Row],[Month]]</f>
        <v>CMBIXMJun-2025</v>
      </c>
      <c r="B424" s="56" t="str">
        <f>Table1[[#This Row],[FROM_CITY]]&amp;Table1[[#This Row],[TO_CITY]]&amp;Table1[[#This Row],[MonthM_LY]]</f>
        <v>CMBIXMJun-2024</v>
      </c>
      <c r="C424" s="44" t="s">
        <v>222</v>
      </c>
      <c r="D424" s="2">
        <v>2025</v>
      </c>
      <c r="E424" s="2" t="s">
        <v>221</v>
      </c>
      <c r="F424" t="s">
        <v>10</v>
      </c>
      <c r="G424" s="2" t="s">
        <v>31</v>
      </c>
      <c r="H424" t="s">
        <v>15</v>
      </c>
      <c r="I424">
        <v>45</v>
      </c>
      <c r="J424">
        <v>1205.9899999999998</v>
      </c>
      <c r="K424" s="29">
        <f>VLOOKUP(Table1[[#This Row],[SEG KEY]],'29Dec24_TY  '!$A$1:$M$786,11,FALSE)</f>
        <v>15930</v>
      </c>
      <c r="L424" s="29">
        <f>VLOOKUP(Table1[[#This Row],[SEG KEY LY]],'29Dec24_LY'!$A$1:$M$784,11,FALSE)</f>
        <v>6018</v>
      </c>
      <c r="M424" s="55">
        <f>VLOOKUP(Table1[[#This Row],[SEG KEY]],'29Dec24_TY  '!$A$1:$M$786,12,FALSE)</f>
        <v>7.5705586942875061E-2</v>
      </c>
      <c r="N424" s="55">
        <f>VLOOKUP(Table1[[#This Row],[SEG KEY LY]],'29Dec24_LY'!$A$1:$M$784,12,FALSE)</f>
        <v>0.15197906281156531</v>
      </c>
      <c r="O424" s="29">
        <f>IFERROR(VLOOKUP(Table1[[#This Row],[SEG KEY LY]],'LY AVG FARE ACT'!$A$1:$G$5000,5,FALSE),0)</f>
        <v>2779</v>
      </c>
      <c r="P424" s="29">
        <f>IFERROR(VLOOKUP(Table1[[#This Row],[SEG KEY LY]],'LY AVG FARE ACT'!$A$1:$F$5000,6,FALSE),0)</f>
        <v>182520.25324671427</v>
      </c>
      <c r="Q424" s="29">
        <f>IFERROR(VLOOKUP(Table1[[#This Row],[SEG KEY LY]],'LY AVG FARE ACT'!$A$1:$G$5000,7,FALSE),0)</f>
        <v>65.678392676039678</v>
      </c>
      <c r="R424" s="47">
        <f>VLOOKUP(Table1[[#This Row],[SEG KEY]],'29Dec24_TY  '!$A$1:$M$786,13,FALSE)</f>
        <v>26.799777777777773</v>
      </c>
      <c r="S424" s="47">
        <f>VLOOKUP(Table1[[#This Row],[SEG KEY LY]],'29Dec24_LY'!$A$1:$M$784,13,FALSE)</f>
        <v>53.800588235294121</v>
      </c>
      <c r="T424" s="29">
        <f>VLOOKUP(Table1[[#This Row],[SEG KEY]],'22Dec24_TY '!$A$1:$M$786,13,FALSE)</f>
        <v>26.88175</v>
      </c>
      <c r="U424" s="29">
        <f>VLOOKUP(Table1[[#This Row],[SEG KEY LY]],'22Dec24_LY '!$A$2:$M$784,13,FALSE)</f>
        <v>39.694166666666668</v>
      </c>
      <c r="V424" s="29" t="e">
        <f>VLOOKUP(Table1[[#This Row],[SEG KEY]],'15Dec24_TY'!$A$1:$M$786,13,FALSE)</f>
        <v>#N/A</v>
      </c>
      <c r="W424" s="29" t="e">
        <f>VLOOKUP(Table1[[#This Row],[SEG KEY LY]],'15Dec24_LY'!$A$1:$M$784,13,FALSE)</f>
        <v>#N/A</v>
      </c>
      <c r="X424" s="29">
        <f>VLOOKUP(Table1[[#This Row],[SEG KEY]],'08Dec24_TY'!$A$1:$M$786,13,FALSE)</f>
        <v>29.158571428571431</v>
      </c>
      <c r="Y424" s="29">
        <f>VLOOKUP(Table1[[#This Row],[SEG KEY LY]],'08Dec24_LY'!$A$1:$M$784,13,FALSE)</f>
        <v>39.081818181818178</v>
      </c>
      <c r="Z424" s="29" t="e">
        <f>VLOOKUP(Table1[[#This Row],[SEG KEY]],'01Dec24_TY'!$A$1:$M$786,13,FALSE)</f>
        <v>#N/A</v>
      </c>
      <c r="AA424" s="29" t="e">
        <f>VLOOKUP(Table1[[#This Row],[SEG KEY LY]],'01Dec24_LY'!$A$1:$M$784,13,FALSE)</f>
        <v>#N/A</v>
      </c>
      <c r="AB424" s="29" t="e">
        <f>VLOOKUP(Table1[[#This Row],[SEG KEY]],'24Nov24_TY'!$A$1:$M$786,13,FALSE)</f>
        <v>#N/A</v>
      </c>
      <c r="AC424" s="29" t="e">
        <f>VLOOKUP(Table1[[#This Row],[SEG KEY LY]],'24Nov24_LY'!$A$1:$M$784,13,FALSE)</f>
        <v>#N/A</v>
      </c>
      <c r="AD424" s="29" t="e">
        <f>VLOOKUP(Table1[[#This Row],[SEG KEY]],'17Nov24_TY'!$A$1:$M$786,13,FALSE)</f>
        <v>#N/A</v>
      </c>
      <c r="AE424" s="29" t="e">
        <f>VLOOKUP(Table1[[#This Row],[SEG KEY LY]],'17Nov24_LY'!$A$1:$M$784,13,FALSE)</f>
        <v>#N/A</v>
      </c>
      <c r="AF424" s="29" t="e">
        <f>VLOOKUP(Table1[[#This Row],[SEG KEY]],'10Nov24_TY   '!$A$1:$M$786,13,FALSE)</f>
        <v>#N/A</v>
      </c>
      <c r="AG424" s="29" t="e">
        <f>VLOOKUP(Table1[[#This Row],[SEG KEY LY]],'10Nov24_LY   '!$A$1:$M$784,13,FALSE)</f>
        <v>#N/A</v>
      </c>
      <c r="AH424" s="29">
        <f>IFERROR(VLOOKUP(Table1[[#This Row],[SEG KEY]],'03Nov24_TY   '!A420:M1205,13,FALSE),0)</f>
        <v>0</v>
      </c>
      <c r="AI424" s="29">
        <f>IFERROR(VLOOKUP(Table1[[#This Row],[SEG KEY LY]],'03Nov24_LY    '!$A$1:$M$784,13,FALSE),0)</f>
        <v>0</v>
      </c>
      <c r="AJ424" s="47">
        <f>VLOOKUP(Table1[[#This Row],[SEG KEY]],'29Dec24_TY  '!$A$1:$M$786,7,FALSE)</f>
        <v>45</v>
      </c>
      <c r="AK424" s="47">
        <f>VLOOKUP(Table1[[#This Row],[SEG KEY LY]],'29Dec24_LY'!$A$1:$M$784,7,FALSE)</f>
        <v>17</v>
      </c>
      <c r="AL424" s="29">
        <f>VLOOKUP(Table1[[#This Row],[SEG KEY]],'22Dec24_TY '!$A$1:$M$786,7,FALSE)</f>
        <v>40</v>
      </c>
      <c r="AM424" s="29">
        <f>VLOOKUP(Table1[[#This Row],[SEG KEY LY]],'22Dec24_LY '!$A$1:$M$486,7,FALSE)</f>
        <v>12</v>
      </c>
      <c r="AN424" s="29" t="e">
        <f>VLOOKUP(Table1[[#This Row],[SEG KEY]],'15Dec24_TY'!$A$1:$M$786,7,FALSE)</f>
        <v>#N/A</v>
      </c>
      <c r="AO424" s="29" t="e">
        <f>VLOOKUP(Table1[[#This Row],[SEG KEY LY]],'15Dec24_LY'!$A$1:$M$784,7,FALSE)</f>
        <v>#N/A</v>
      </c>
      <c r="AP424" s="29">
        <f>VLOOKUP(Table1[[#This Row],[SEG KEY]],'08Dec24_TY'!$A$1:$M$786,7,FALSE)</f>
        <v>14</v>
      </c>
      <c r="AQ424" s="29">
        <f>VLOOKUP(Table1[[#This Row],[SEG KEY LY]],'08Dec24_LY'!$A$1:$M$784,7,FALSE)</f>
        <v>11</v>
      </c>
      <c r="AR424" s="29" t="e">
        <f>VLOOKUP(Table1[[#This Row],[SEG KEY]],'01Dec24_TY'!$A$1:$M$786,7,FALSE)</f>
        <v>#N/A</v>
      </c>
      <c r="AS424" s="29" t="e">
        <f>VLOOKUP(Table1[[#This Row],[SEG KEY LY]],'01Dec24_LY'!$A$1:$M$784,7,FALSE)</f>
        <v>#N/A</v>
      </c>
      <c r="AT424" s="29" t="e">
        <f>VLOOKUP(Table1[[#This Row],[SEG KEY]],'24Nov24_TY'!$A$1:$M$786,7,FALSE)</f>
        <v>#N/A</v>
      </c>
      <c r="AU424" s="29" t="e">
        <f>VLOOKUP(Table1[[#This Row],[SEG KEY LY]],'24Nov24_LY'!$A$1:$M$784,7,FALSE)</f>
        <v>#N/A</v>
      </c>
      <c r="AV424" s="29" t="e">
        <f>VLOOKUP(Table1[[#This Row],[SEG KEY]],'17Nov24_TY'!$A$1:$M$786,7,FALSE)</f>
        <v>#N/A</v>
      </c>
      <c r="AW424" s="29" t="e">
        <f>VLOOKUP(Table1[[#This Row],[SEG KEY LY]],'17Nov24_LY'!$A$1:$M$784,7,FALSE)</f>
        <v>#N/A</v>
      </c>
      <c r="AX424" s="29" t="e">
        <f>VLOOKUP(Table1[[#This Row],[SEG KEY]],'10Nov24_TY   '!$A$1:$K$786,7,FALSE)</f>
        <v>#N/A</v>
      </c>
      <c r="AY424" s="29" t="e">
        <f>VLOOKUP(Table1[[#This Row],[SEG KEY LY]],'10Nov24_LY   '!$A$1:$J$784,7,FALSE)</f>
        <v>#N/A</v>
      </c>
      <c r="AZ424" s="29">
        <f>IFERROR(VLOOKUP(Table1[[#This Row],[SEG KEY]],'03Nov24_TY   '!$A$1:$J$786,7,FALSE),0)</f>
        <v>0</v>
      </c>
      <c r="BA424" s="29">
        <f>IFERROR(VLOOKUP(Table1[[#This Row],[SEG KEY LY]],'03Nov24_LY    '!$A$1:$J$784,7,FALSE),0)</f>
        <v>0</v>
      </c>
    </row>
    <row r="425" spans="1:53" x14ac:dyDescent="0.25">
      <c r="A425" s="53" t="str">
        <f>Table1[[#This Row],[FROM_CITY]]&amp;Table1[[#This Row],[TO_CITY]]&amp;Table1[[#This Row],[Month]]</f>
        <v>CMBKHIJun-2025</v>
      </c>
      <c r="B425" s="56" t="str">
        <f>Table1[[#This Row],[FROM_CITY]]&amp;Table1[[#This Row],[TO_CITY]]&amp;Table1[[#This Row],[MonthM_LY]]</f>
        <v>CMBKHIJun-2024</v>
      </c>
      <c r="C425" s="44" t="s">
        <v>222</v>
      </c>
      <c r="D425" s="2">
        <v>2025</v>
      </c>
      <c r="E425" s="2" t="s">
        <v>221</v>
      </c>
      <c r="F425" t="s">
        <v>10</v>
      </c>
      <c r="G425" s="2" t="s">
        <v>32</v>
      </c>
      <c r="H425" t="s">
        <v>15</v>
      </c>
      <c r="I425">
        <v>21</v>
      </c>
      <c r="J425">
        <v>2940.4</v>
      </c>
      <c r="K425" s="29">
        <f>VLOOKUP(Table1[[#This Row],[SEG KEY]],'29Dec24_TY  '!$A$1:$M$786,11,FALSE)</f>
        <v>50694</v>
      </c>
      <c r="L425" s="29">
        <f>VLOOKUP(Table1[[#This Row],[SEG KEY LY]],'29Dec24_LY'!$A$1:$M$784,11,FALSE)</f>
        <v>224502</v>
      </c>
      <c r="M425" s="55">
        <f>VLOOKUP(Table1[[#This Row],[SEG KEY]],'29Dec24_TY  '!$A$1:$M$786,12,FALSE)</f>
        <v>5.8002919477650218E-2</v>
      </c>
      <c r="N425" s="55">
        <f>VLOOKUP(Table1[[#This Row],[SEG KEY LY]],'29Dec24_LY'!$A$1:$M$784,12,FALSE)</f>
        <v>5.47567504966548E-2</v>
      </c>
      <c r="O425" s="29">
        <f>IFERROR(VLOOKUP(Table1[[#This Row],[SEG KEY LY]],'LY AVG FARE ACT'!$A$1:$G$5000,5,FALSE),0)</f>
        <v>1788</v>
      </c>
      <c r="P425" s="29">
        <f>IFERROR(VLOOKUP(Table1[[#This Row],[SEG KEY LY]],'LY AVG FARE ACT'!$A$1:$F$5000,6,FALSE),0)</f>
        <v>336883.82535212778</v>
      </c>
      <c r="Q425" s="29">
        <f>IFERROR(VLOOKUP(Table1[[#This Row],[SEG KEY LY]],'LY AVG FARE ACT'!$A$1:$G$5000,7,FALSE),0)</f>
        <v>188.41377256830413</v>
      </c>
      <c r="R425" s="47">
        <f>VLOOKUP(Table1[[#This Row],[SEG KEY]],'29Dec24_TY  '!$A$1:$M$786,13,FALSE)</f>
        <v>140.01904761904763</v>
      </c>
      <c r="S425" s="47">
        <f>VLOOKUP(Table1[[#This Row],[SEG KEY LY]],'29Dec24_LY'!$A$1:$M$784,13,FALSE)</f>
        <v>132.18279569892468</v>
      </c>
      <c r="T425" s="29">
        <f>VLOOKUP(Table1[[#This Row],[SEG KEY]],'22Dec24_TY '!$A$1:$M$786,13,FALSE)</f>
        <v>140.01904761904763</v>
      </c>
      <c r="U425" s="29">
        <f>VLOOKUP(Table1[[#This Row],[SEG KEY LY]],'22Dec24_LY '!$A$2:$M$784,13,FALSE)</f>
        <v>131.68021978021974</v>
      </c>
      <c r="V425" s="29" t="e">
        <f>VLOOKUP(Table1[[#This Row],[SEG KEY]],'15Dec24_TY'!$A$1:$M$786,13,FALSE)</f>
        <v>#N/A</v>
      </c>
      <c r="W425" s="29" t="e">
        <f>VLOOKUP(Table1[[#This Row],[SEG KEY LY]],'15Dec24_LY'!$A$1:$M$784,13,FALSE)</f>
        <v>#N/A</v>
      </c>
      <c r="X425" s="29">
        <f>VLOOKUP(Table1[[#This Row],[SEG KEY]],'08Dec24_TY'!$A$1:$M$786,13,FALSE)</f>
        <v>142.56466666666668</v>
      </c>
      <c r="Y425" s="29">
        <f>VLOOKUP(Table1[[#This Row],[SEG KEY LY]],'08Dec24_LY'!$A$1:$M$784,13,FALSE)</f>
        <v>130.42318840579713</v>
      </c>
      <c r="Z425" s="29" t="e">
        <f>VLOOKUP(Table1[[#This Row],[SEG KEY]],'01Dec24_TY'!$A$1:$M$786,13,FALSE)</f>
        <v>#N/A</v>
      </c>
      <c r="AA425" s="29" t="e">
        <f>VLOOKUP(Table1[[#This Row],[SEG KEY LY]],'01Dec24_LY'!$A$1:$M$784,13,FALSE)</f>
        <v>#N/A</v>
      </c>
      <c r="AB425" s="29" t="e">
        <f>VLOOKUP(Table1[[#This Row],[SEG KEY]],'24Nov24_TY'!$A$1:$M$786,13,FALSE)</f>
        <v>#N/A</v>
      </c>
      <c r="AC425" s="29" t="e">
        <f>VLOOKUP(Table1[[#This Row],[SEG KEY LY]],'24Nov24_LY'!$A$1:$M$784,13,FALSE)</f>
        <v>#N/A</v>
      </c>
      <c r="AD425" s="29" t="e">
        <f>VLOOKUP(Table1[[#This Row],[SEG KEY]],'17Nov24_TY'!$A$1:$M$786,13,FALSE)</f>
        <v>#N/A</v>
      </c>
      <c r="AE425" s="29" t="e">
        <f>VLOOKUP(Table1[[#This Row],[SEG KEY LY]],'17Nov24_LY'!$A$1:$M$784,13,FALSE)</f>
        <v>#N/A</v>
      </c>
      <c r="AF425" s="29" t="e">
        <f>VLOOKUP(Table1[[#This Row],[SEG KEY]],'10Nov24_TY   '!$A$1:$M$786,13,FALSE)</f>
        <v>#N/A</v>
      </c>
      <c r="AG425" s="29" t="e">
        <f>VLOOKUP(Table1[[#This Row],[SEG KEY LY]],'10Nov24_LY   '!$A$1:$M$784,13,FALSE)</f>
        <v>#N/A</v>
      </c>
      <c r="AH425" s="29">
        <f>IFERROR(VLOOKUP(Table1[[#This Row],[SEG KEY]],'03Nov24_TY   '!A421:M1206,13,FALSE),0)</f>
        <v>0</v>
      </c>
      <c r="AI425" s="29">
        <f>IFERROR(VLOOKUP(Table1[[#This Row],[SEG KEY LY]],'03Nov24_LY    '!$A$1:$M$784,13,FALSE),0)</f>
        <v>0</v>
      </c>
      <c r="AJ425" s="47">
        <f>VLOOKUP(Table1[[#This Row],[SEG KEY]],'29Dec24_TY  '!$A$1:$M$786,7,FALSE)</f>
        <v>21</v>
      </c>
      <c r="AK425" s="47">
        <f>VLOOKUP(Table1[[#This Row],[SEG KEY LY]],'29Dec24_LY'!$A$1:$M$784,7,FALSE)</f>
        <v>93</v>
      </c>
      <c r="AL425" s="29">
        <f>VLOOKUP(Table1[[#This Row],[SEG KEY]],'22Dec24_TY '!$A$1:$M$786,7,FALSE)</f>
        <v>21</v>
      </c>
      <c r="AM425" s="29">
        <f>VLOOKUP(Table1[[#This Row],[SEG KEY LY]],'22Dec24_LY '!$A$1:$M$486,7,FALSE)</f>
        <v>91</v>
      </c>
      <c r="AN425" s="29" t="e">
        <f>VLOOKUP(Table1[[#This Row],[SEG KEY]],'15Dec24_TY'!$A$1:$M$786,7,FALSE)</f>
        <v>#N/A</v>
      </c>
      <c r="AO425" s="29" t="e">
        <f>VLOOKUP(Table1[[#This Row],[SEG KEY LY]],'15Dec24_LY'!$A$1:$M$784,7,FALSE)</f>
        <v>#N/A</v>
      </c>
      <c r="AP425" s="29">
        <f>VLOOKUP(Table1[[#This Row],[SEG KEY]],'08Dec24_TY'!$A$1:$M$786,7,FALSE)</f>
        <v>15</v>
      </c>
      <c r="AQ425" s="29">
        <f>VLOOKUP(Table1[[#This Row],[SEG KEY LY]],'08Dec24_LY'!$A$1:$M$784,7,FALSE)</f>
        <v>69</v>
      </c>
      <c r="AR425" s="29" t="e">
        <f>VLOOKUP(Table1[[#This Row],[SEG KEY]],'01Dec24_TY'!$A$1:$M$786,7,FALSE)</f>
        <v>#N/A</v>
      </c>
      <c r="AS425" s="29" t="e">
        <f>VLOOKUP(Table1[[#This Row],[SEG KEY LY]],'01Dec24_LY'!$A$1:$M$784,7,FALSE)</f>
        <v>#N/A</v>
      </c>
      <c r="AT425" s="29" t="e">
        <f>VLOOKUP(Table1[[#This Row],[SEG KEY]],'24Nov24_TY'!$A$1:$M$786,7,FALSE)</f>
        <v>#N/A</v>
      </c>
      <c r="AU425" s="29" t="e">
        <f>VLOOKUP(Table1[[#This Row],[SEG KEY LY]],'24Nov24_LY'!$A$1:$M$784,7,FALSE)</f>
        <v>#N/A</v>
      </c>
      <c r="AV425" s="29" t="e">
        <f>VLOOKUP(Table1[[#This Row],[SEG KEY]],'17Nov24_TY'!$A$1:$M$786,7,FALSE)</f>
        <v>#N/A</v>
      </c>
      <c r="AW425" s="29" t="e">
        <f>VLOOKUP(Table1[[#This Row],[SEG KEY LY]],'17Nov24_LY'!$A$1:$M$784,7,FALSE)</f>
        <v>#N/A</v>
      </c>
      <c r="AX425" s="29" t="e">
        <f>VLOOKUP(Table1[[#This Row],[SEG KEY]],'10Nov24_TY   '!$A$1:$K$786,7,FALSE)</f>
        <v>#N/A</v>
      </c>
      <c r="AY425" s="29" t="e">
        <f>VLOOKUP(Table1[[#This Row],[SEG KEY LY]],'10Nov24_LY   '!$A$1:$J$784,7,FALSE)</f>
        <v>#N/A</v>
      </c>
      <c r="AZ425" s="29">
        <f>IFERROR(VLOOKUP(Table1[[#This Row],[SEG KEY]],'03Nov24_TY   '!$A$1:$J$786,7,FALSE),0)</f>
        <v>0</v>
      </c>
      <c r="BA425" s="29">
        <f>IFERROR(VLOOKUP(Table1[[#This Row],[SEG KEY LY]],'03Nov24_LY    '!$A$1:$J$784,7,FALSE),0)</f>
        <v>0</v>
      </c>
    </row>
    <row r="426" spans="1:53" x14ac:dyDescent="0.25">
      <c r="A426" s="53" t="str">
        <f>Table1[[#This Row],[FROM_CITY]]&amp;Table1[[#This Row],[TO_CITY]]&amp;Table1[[#This Row],[Month]]</f>
        <v>CMBKTMJun-2025</v>
      </c>
      <c r="B426" s="56" t="str">
        <f>Table1[[#This Row],[FROM_CITY]]&amp;Table1[[#This Row],[TO_CITY]]&amp;Table1[[#This Row],[MonthM_LY]]</f>
        <v>CMBKTMJun-2024</v>
      </c>
      <c r="C426" s="44" t="s">
        <v>222</v>
      </c>
      <c r="D426" s="2">
        <v>2025</v>
      </c>
      <c r="E426" s="2" t="s">
        <v>221</v>
      </c>
      <c r="F426" t="s">
        <v>10</v>
      </c>
      <c r="G426" s="2" t="s">
        <v>52</v>
      </c>
      <c r="H426" t="s">
        <v>15</v>
      </c>
      <c r="I426">
        <v>5</v>
      </c>
      <c r="J426">
        <v>985.83</v>
      </c>
      <c r="K426" s="29">
        <f>VLOOKUP(Table1[[#This Row],[SEG KEY]],'29Dec24_TY  '!$A$1:$M$786,11,FALSE)</f>
        <v>11765</v>
      </c>
      <c r="L426" s="29">
        <f>VLOOKUP(Table1[[#This Row],[SEG KEY LY]],'29Dec24_LY'!$A$1:$M$784,11,FALSE)</f>
        <v>11765</v>
      </c>
      <c r="M426" s="55">
        <f>VLOOKUP(Table1[[#This Row],[SEG KEY]],'29Dec24_TY  '!$A$1:$M$786,12,FALSE)</f>
        <v>8.3793455163620911E-2</v>
      </c>
      <c r="N426" s="55">
        <f>VLOOKUP(Table1[[#This Row],[SEG KEY LY]],'29Dec24_LY'!$A$1:$M$784,12,FALSE)</f>
        <v>6.5487462813429667E-2</v>
      </c>
      <c r="O426" s="29">
        <f>IFERROR(VLOOKUP(Table1[[#This Row],[SEG KEY LY]],'LY AVG FARE ACT'!$A$1:$G$5000,5,FALSE),0)</f>
        <v>716</v>
      </c>
      <c r="P426" s="29">
        <f>IFERROR(VLOOKUP(Table1[[#This Row],[SEG KEY LY]],'LY AVG FARE ACT'!$A$1:$F$5000,6,FALSE),0)</f>
        <v>146986.97505374535</v>
      </c>
      <c r="Q426" s="29">
        <f>IFERROR(VLOOKUP(Table1[[#This Row],[SEG KEY LY]],'LY AVG FARE ACT'!$A$1:$G$5000,7,FALSE),0)</f>
        <v>205.28907130411361</v>
      </c>
      <c r="R426" s="47">
        <f>VLOOKUP(Table1[[#This Row],[SEG KEY]],'29Dec24_TY  '!$A$1:$M$786,13,FALSE)</f>
        <v>197.166</v>
      </c>
      <c r="S426" s="47">
        <f>VLOOKUP(Table1[[#This Row],[SEG KEY LY]],'29Dec24_LY'!$A$1:$M$784,13,FALSE)</f>
        <v>154.09200000000001</v>
      </c>
      <c r="T426" s="29">
        <f>VLOOKUP(Table1[[#This Row],[SEG KEY]],'22Dec24_TY '!$A$1:$M$786,13,FALSE)</f>
        <v>197.166</v>
      </c>
      <c r="U426" s="29">
        <f>VLOOKUP(Table1[[#This Row],[SEG KEY LY]],'22Dec24_LY '!$A$2:$M$784,13,FALSE)</f>
        <v>174.33750000000001</v>
      </c>
      <c r="V426" s="29" t="e">
        <f>VLOOKUP(Table1[[#This Row],[SEG KEY]],'15Dec24_TY'!$A$1:$M$786,13,FALSE)</f>
        <v>#N/A</v>
      </c>
      <c r="W426" s="29" t="e">
        <f>VLOOKUP(Table1[[#This Row],[SEG KEY LY]],'15Dec24_LY'!$A$1:$M$784,13,FALSE)</f>
        <v>#N/A</v>
      </c>
      <c r="X426" s="29">
        <f>VLOOKUP(Table1[[#This Row],[SEG KEY]],'08Dec24_TY'!$A$1:$M$786,13,FALSE)</f>
        <v>197.3</v>
      </c>
      <c r="Y426" s="29">
        <f>VLOOKUP(Table1[[#This Row],[SEG KEY LY]],'08Dec24_LY'!$A$1:$M$784,13,FALSE)</f>
        <v>225.61500000000001</v>
      </c>
      <c r="Z426" s="29" t="e">
        <f>VLOOKUP(Table1[[#This Row],[SEG KEY]],'01Dec24_TY'!$A$1:$M$786,13,FALSE)</f>
        <v>#N/A</v>
      </c>
      <c r="AA426" s="29" t="e">
        <f>VLOOKUP(Table1[[#This Row],[SEG KEY LY]],'01Dec24_LY'!$A$1:$M$784,13,FALSE)</f>
        <v>#N/A</v>
      </c>
      <c r="AB426" s="29" t="e">
        <f>VLOOKUP(Table1[[#This Row],[SEG KEY]],'24Nov24_TY'!$A$1:$M$786,13,FALSE)</f>
        <v>#N/A</v>
      </c>
      <c r="AC426" s="29" t="e">
        <f>VLOOKUP(Table1[[#This Row],[SEG KEY LY]],'24Nov24_LY'!$A$1:$M$784,13,FALSE)</f>
        <v>#N/A</v>
      </c>
      <c r="AD426" s="29" t="e">
        <f>VLOOKUP(Table1[[#This Row],[SEG KEY]],'17Nov24_TY'!$A$1:$M$786,13,FALSE)</f>
        <v>#N/A</v>
      </c>
      <c r="AE426" s="29" t="e">
        <f>VLOOKUP(Table1[[#This Row],[SEG KEY LY]],'17Nov24_LY'!$A$1:$M$784,13,FALSE)</f>
        <v>#N/A</v>
      </c>
      <c r="AF426" s="29" t="e">
        <f>VLOOKUP(Table1[[#This Row],[SEG KEY]],'10Nov24_TY   '!$A$1:$M$786,13,FALSE)</f>
        <v>#N/A</v>
      </c>
      <c r="AG426" s="29" t="e">
        <f>VLOOKUP(Table1[[#This Row],[SEG KEY LY]],'10Nov24_LY   '!$A$1:$M$784,13,FALSE)</f>
        <v>#N/A</v>
      </c>
      <c r="AH426" s="29">
        <f>IFERROR(VLOOKUP(Table1[[#This Row],[SEG KEY]],'03Nov24_TY   '!A422:M1207,13,FALSE),0)</f>
        <v>0</v>
      </c>
      <c r="AI426" s="29">
        <f>IFERROR(VLOOKUP(Table1[[#This Row],[SEG KEY LY]],'03Nov24_LY    '!$A$1:$M$784,13,FALSE),0)</f>
        <v>0</v>
      </c>
      <c r="AJ426" s="47">
        <f>VLOOKUP(Table1[[#This Row],[SEG KEY]],'29Dec24_TY  '!$A$1:$M$786,7,FALSE)</f>
        <v>5</v>
      </c>
      <c r="AK426" s="47">
        <f>VLOOKUP(Table1[[#This Row],[SEG KEY LY]],'29Dec24_LY'!$A$1:$M$784,7,FALSE)</f>
        <v>5</v>
      </c>
      <c r="AL426" s="29">
        <f>VLOOKUP(Table1[[#This Row],[SEG KEY]],'22Dec24_TY '!$A$1:$M$786,7,FALSE)</f>
        <v>5</v>
      </c>
      <c r="AM426" s="29">
        <f>VLOOKUP(Table1[[#This Row],[SEG KEY LY]],'22Dec24_LY '!$A$1:$M$486,7,FALSE)</f>
        <v>4</v>
      </c>
      <c r="AN426" s="29" t="e">
        <f>VLOOKUP(Table1[[#This Row],[SEG KEY]],'15Dec24_TY'!$A$1:$M$786,7,FALSE)</f>
        <v>#N/A</v>
      </c>
      <c r="AO426" s="29" t="e">
        <f>VLOOKUP(Table1[[#This Row],[SEG KEY LY]],'15Dec24_LY'!$A$1:$M$784,7,FALSE)</f>
        <v>#N/A</v>
      </c>
      <c r="AP426" s="29">
        <f>VLOOKUP(Table1[[#This Row],[SEG KEY]],'08Dec24_TY'!$A$1:$M$786,7,FALSE)</f>
        <v>2</v>
      </c>
      <c r="AQ426" s="29">
        <f>VLOOKUP(Table1[[#This Row],[SEG KEY LY]],'08Dec24_LY'!$A$1:$M$784,7,FALSE)</f>
        <v>2</v>
      </c>
      <c r="AR426" s="29" t="e">
        <f>VLOOKUP(Table1[[#This Row],[SEG KEY]],'01Dec24_TY'!$A$1:$M$786,7,FALSE)</f>
        <v>#N/A</v>
      </c>
      <c r="AS426" s="29" t="e">
        <f>VLOOKUP(Table1[[#This Row],[SEG KEY LY]],'01Dec24_LY'!$A$1:$M$784,7,FALSE)</f>
        <v>#N/A</v>
      </c>
      <c r="AT426" s="29" t="e">
        <f>VLOOKUP(Table1[[#This Row],[SEG KEY]],'24Nov24_TY'!$A$1:$M$786,7,FALSE)</f>
        <v>#N/A</v>
      </c>
      <c r="AU426" s="29" t="e">
        <f>VLOOKUP(Table1[[#This Row],[SEG KEY LY]],'24Nov24_LY'!$A$1:$M$784,7,FALSE)</f>
        <v>#N/A</v>
      </c>
      <c r="AV426" s="29" t="e">
        <f>VLOOKUP(Table1[[#This Row],[SEG KEY]],'17Nov24_TY'!$A$1:$M$786,7,FALSE)</f>
        <v>#N/A</v>
      </c>
      <c r="AW426" s="29" t="e">
        <f>VLOOKUP(Table1[[#This Row],[SEG KEY LY]],'17Nov24_LY'!$A$1:$M$784,7,FALSE)</f>
        <v>#N/A</v>
      </c>
      <c r="AX426" s="29" t="e">
        <f>VLOOKUP(Table1[[#This Row],[SEG KEY]],'10Nov24_TY   '!$A$1:$K$786,7,FALSE)</f>
        <v>#N/A</v>
      </c>
      <c r="AY426" s="29" t="e">
        <f>VLOOKUP(Table1[[#This Row],[SEG KEY LY]],'10Nov24_LY   '!$A$1:$J$784,7,FALSE)</f>
        <v>#N/A</v>
      </c>
      <c r="AZ426" s="29">
        <f>IFERROR(VLOOKUP(Table1[[#This Row],[SEG KEY]],'03Nov24_TY   '!$A$1:$J$786,7,FALSE),0)</f>
        <v>0</v>
      </c>
      <c r="BA426" s="29">
        <f>IFERROR(VLOOKUP(Table1[[#This Row],[SEG KEY LY]],'03Nov24_LY    '!$A$1:$J$784,7,FALSE),0)</f>
        <v>0</v>
      </c>
    </row>
    <row r="427" spans="1:53" x14ac:dyDescent="0.25">
      <c r="A427" s="53" t="str">
        <f>Table1[[#This Row],[FROM_CITY]]&amp;Table1[[#This Row],[TO_CITY]]&amp;Table1[[#This Row],[Month]]</f>
        <v>CMBKULJun-2025</v>
      </c>
      <c r="B427" s="56" t="str">
        <f>Table1[[#This Row],[FROM_CITY]]&amp;Table1[[#This Row],[TO_CITY]]&amp;Table1[[#This Row],[MonthM_LY]]</f>
        <v>CMBKULJun-2024</v>
      </c>
      <c r="C427" s="44" t="s">
        <v>222</v>
      </c>
      <c r="D427" s="2">
        <v>2025</v>
      </c>
      <c r="E427" s="2" t="s">
        <v>221</v>
      </c>
      <c r="F427" t="s">
        <v>10</v>
      </c>
      <c r="G427" s="2" t="s">
        <v>33</v>
      </c>
      <c r="H427" t="s">
        <v>13</v>
      </c>
      <c r="I427">
        <v>21</v>
      </c>
      <c r="J427">
        <v>1984.6399999999999</v>
      </c>
      <c r="K427" s="29">
        <f>VLOOKUP(Table1[[#This Row],[SEG KEY]],'29Dec24_TY  '!$A$1:$M$786,11,FALSE)</f>
        <v>51639</v>
      </c>
      <c r="L427" s="29">
        <f>VLOOKUP(Table1[[#This Row],[SEG KEY LY]],'29Dec24_LY'!$A$1:$M$784,11,FALSE)</f>
        <v>132786</v>
      </c>
      <c r="M427" s="55">
        <f>VLOOKUP(Table1[[#This Row],[SEG KEY]],'29Dec24_TY  '!$A$1:$M$786,12,FALSE)</f>
        <v>3.8432967330893311E-2</v>
      </c>
      <c r="N427" s="55">
        <f>VLOOKUP(Table1[[#This Row],[SEG KEY LY]],'29Dec24_LY'!$A$1:$M$784,12,FALSE)</f>
        <v>5.7957465395448313E-2</v>
      </c>
      <c r="O427" s="29">
        <f>IFERROR(VLOOKUP(Table1[[#This Row],[SEG KEY LY]],'LY AVG FARE ACT'!$A$1:$G$5000,5,FALSE),0)</f>
        <v>5098</v>
      </c>
      <c r="P427" s="29">
        <f>IFERROR(VLOOKUP(Table1[[#This Row],[SEG KEY LY]],'LY AVG FARE ACT'!$A$1:$F$5000,6,FALSE),0)</f>
        <v>763990.1157037965</v>
      </c>
      <c r="Q427" s="29">
        <f>IFERROR(VLOOKUP(Table1[[#This Row],[SEG KEY LY]],'LY AVG FARE ACT'!$A$1:$G$5000,7,FALSE),0)</f>
        <v>149.86075239384004</v>
      </c>
      <c r="R427" s="47">
        <f>VLOOKUP(Table1[[#This Row],[SEG KEY]],'29Dec24_TY  '!$A$1:$M$786,13,FALSE)</f>
        <v>94.506666666666661</v>
      </c>
      <c r="S427" s="47">
        <f>VLOOKUP(Table1[[#This Row],[SEG KEY LY]],'29Dec24_LY'!$A$1:$M$784,13,FALSE)</f>
        <v>142.5174074074074</v>
      </c>
      <c r="T427" s="29">
        <f>VLOOKUP(Table1[[#This Row],[SEG KEY]],'22Dec24_TY '!$A$1:$M$786,13,FALSE)</f>
        <v>99.353333333333325</v>
      </c>
      <c r="U427" s="29">
        <f>VLOOKUP(Table1[[#This Row],[SEG KEY LY]],'22Dec24_LY '!$A$2:$M$784,13,FALSE)</f>
        <v>145.79450980392156</v>
      </c>
      <c r="V427" s="29" t="e">
        <f>VLOOKUP(Table1[[#This Row],[SEG KEY]],'15Dec24_TY'!$A$1:$M$786,13,FALSE)</f>
        <v>#N/A</v>
      </c>
      <c r="W427" s="29" t="e">
        <f>VLOOKUP(Table1[[#This Row],[SEG KEY LY]],'15Dec24_LY'!$A$1:$M$784,13,FALSE)</f>
        <v>#N/A</v>
      </c>
      <c r="X427" s="29">
        <f>VLOOKUP(Table1[[#This Row],[SEG KEY]],'08Dec24_TY'!$A$1:$M$786,13,FALSE)</f>
        <v>59.497500000000002</v>
      </c>
      <c r="Y427" s="29">
        <f>VLOOKUP(Table1[[#This Row],[SEG KEY LY]],'08Dec24_LY'!$A$1:$M$784,13,FALSE)</f>
        <v>141.495</v>
      </c>
      <c r="Z427" s="29" t="e">
        <f>VLOOKUP(Table1[[#This Row],[SEG KEY]],'01Dec24_TY'!$A$1:$M$786,13,FALSE)</f>
        <v>#N/A</v>
      </c>
      <c r="AA427" s="29" t="e">
        <f>VLOOKUP(Table1[[#This Row],[SEG KEY LY]],'01Dec24_LY'!$A$1:$M$784,13,FALSE)</f>
        <v>#N/A</v>
      </c>
      <c r="AB427" s="29" t="e">
        <f>VLOOKUP(Table1[[#This Row],[SEG KEY]],'24Nov24_TY'!$A$1:$M$786,13,FALSE)</f>
        <v>#N/A</v>
      </c>
      <c r="AC427" s="29" t="e">
        <f>VLOOKUP(Table1[[#This Row],[SEG KEY LY]],'24Nov24_LY'!$A$1:$M$784,13,FALSE)</f>
        <v>#N/A</v>
      </c>
      <c r="AD427" s="29" t="e">
        <f>VLOOKUP(Table1[[#This Row],[SEG KEY]],'17Nov24_TY'!$A$1:$M$786,13,FALSE)</f>
        <v>#N/A</v>
      </c>
      <c r="AE427" s="29" t="e">
        <f>VLOOKUP(Table1[[#This Row],[SEG KEY LY]],'17Nov24_LY'!$A$1:$M$784,13,FALSE)</f>
        <v>#N/A</v>
      </c>
      <c r="AF427" s="29" t="e">
        <f>VLOOKUP(Table1[[#This Row],[SEG KEY]],'10Nov24_TY   '!$A$1:$M$786,13,FALSE)</f>
        <v>#N/A</v>
      </c>
      <c r="AG427" s="29" t="e">
        <f>VLOOKUP(Table1[[#This Row],[SEG KEY LY]],'10Nov24_LY   '!$A$1:$M$784,13,FALSE)</f>
        <v>#N/A</v>
      </c>
      <c r="AH427" s="29">
        <f>IFERROR(VLOOKUP(Table1[[#This Row],[SEG KEY]],'03Nov24_TY   '!A423:M1208,13,FALSE),0)</f>
        <v>0</v>
      </c>
      <c r="AI427" s="29">
        <f>IFERROR(VLOOKUP(Table1[[#This Row],[SEG KEY LY]],'03Nov24_LY    '!$A$1:$M$784,13,FALSE),0)</f>
        <v>0</v>
      </c>
      <c r="AJ427" s="47">
        <f>VLOOKUP(Table1[[#This Row],[SEG KEY]],'29Dec24_TY  '!$A$1:$M$786,7,FALSE)</f>
        <v>21</v>
      </c>
      <c r="AK427" s="47">
        <f>VLOOKUP(Table1[[#This Row],[SEG KEY LY]],'29Dec24_LY'!$A$1:$M$784,7,FALSE)</f>
        <v>54</v>
      </c>
      <c r="AL427" s="29">
        <f>VLOOKUP(Table1[[#This Row],[SEG KEY]],'22Dec24_TY '!$A$1:$M$786,7,FALSE)</f>
        <v>18</v>
      </c>
      <c r="AM427" s="29">
        <f>VLOOKUP(Table1[[#This Row],[SEG KEY LY]],'22Dec24_LY '!$A$1:$M$486,7,FALSE)</f>
        <v>51</v>
      </c>
      <c r="AN427" s="29" t="e">
        <f>VLOOKUP(Table1[[#This Row],[SEG KEY]],'15Dec24_TY'!$A$1:$M$786,7,FALSE)</f>
        <v>#N/A</v>
      </c>
      <c r="AO427" s="29" t="e">
        <f>VLOOKUP(Table1[[#This Row],[SEG KEY LY]],'15Dec24_LY'!$A$1:$M$784,7,FALSE)</f>
        <v>#N/A</v>
      </c>
      <c r="AP427" s="29">
        <f>VLOOKUP(Table1[[#This Row],[SEG KEY]],'08Dec24_TY'!$A$1:$M$786,7,FALSE)</f>
        <v>8</v>
      </c>
      <c r="AQ427" s="29">
        <f>VLOOKUP(Table1[[#This Row],[SEG KEY LY]],'08Dec24_LY'!$A$1:$M$784,7,FALSE)</f>
        <v>42</v>
      </c>
      <c r="AR427" s="29" t="e">
        <f>VLOOKUP(Table1[[#This Row],[SEG KEY]],'01Dec24_TY'!$A$1:$M$786,7,FALSE)</f>
        <v>#N/A</v>
      </c>
      <c r="AS427" s="29" t="e">
        <f>VLOOKUP(Table1[[#This Row],[SEG KEY LY]],'01Dec24_LY'!$A$1:$M$784,7,FALSE)</f>
        <v>#N/A</v>
      </c>
      <c r="AT427" s="29" t="e">
        <f>VLOOKUP(Table1[[#This Row],[SEG KEY]],'24Nov24_TY'!$A$1:$M$786,7,FALSE)</f>
        <v>#N/A</v>
      </c>
      <c r="AU427" s="29" t="e">
        <f>VLOOKUP(Table1[[#This Row],[SEG KEY LY]],'24Nov24_LY'!$A$1:$M$784,7,FALSE)</f>
        <v>#N/A</v>
      </c>
      <c r="AV427" s="29" t="e">
        <f>VLOOKUP(Table1[[#This Row],[SEG KEY]],'17Nov24_TY'!$A$1:$M$786,7,FALSE)</f>
        <v>#N/A</v>
      </c>
      <c r="AW427" s="29" t="e">
        <f>VLOOKUP(Table1[[#This Row],[SEG KEY LY]],'17Nov24_LY'!$A$1:$M$784,7,FALSE)</f>
        <v>#N/A</v>
      </c>
      <c r="AX427" s="29" t="e">
        <f>VLOOKUP(Table1[[#This Row],[SEG KEY]],'10Nov24_TY   '!$A$1:$K$786,7,FALSE)</f>
        <v>#N/A</v>
      </c>
      <c r="AY427" s="29" t="e">
        <f>VLOOKUP(Table1[[#This Row],[SEG KEY LY]],'10Nov24_LY   '!$A$1:$J$784,7,FALSE)</f>
        <v>#N/A</v>
      </c>
      <c r="AZ427" s="29">
        <f>IFERROR(VLOOKUP(Table1[[#This Row],[SEG KEY]],'03Nov24_TY   '!$A$1:$J$786,7,FALSE),0)</f>
        <v>0</v>
      </c>
      <c r="BA427" s="29">
        <f>IFERROR(VLOOKUP(Table1[[#This Row],[SEG KEY LY]],'03Nov24_LY    '!$A$1:$J$784,7,FALSE),0)</f>
        <v>0</v>
      </c>
    </row>
    <row r="428" spans="1:53" x14ac:dyDescent="0.25">
      <c r="A428" s="53" t="str">
        <f>Table1[[#This Row],[FROM_CITY]]&amp;Table1[[#This Row],[TO_CITY]]&amp;Table1[[#This Row],[Month]]</f>
        <v>CMBKWIJun-2025</v>
      </c>
      <c r="B428" s="56" t="str">
        <f>Table1[[#This Row],[FROM_CITY]]&amp;Table1[[#This Row],[TO_CITY]]&amp;Table1[[#This Row],[MonthM_LY]]</f>
        <v>CMBKWIJun-2024</v>
      </c>
      <c r="C428" s="44" t="s">
        <v>222</v>
      </c>
      <c r="D428" s="2">
        <v>2025</v>
      </c>
      <c r="E428" s="2" t="s">
        <v>221</v>
      </c>
      <c r="F428" t="s">
        <v>10</v>
      </c>
      <c r="G428" s="2" t="s">
        <v>34</v>
      </c>
      <c r="H428" t="s">
        <v>11</v>
      </c>
      <c r="I428">
        <v>47</v>
      </c>
      <c r="J428">
        <v>7785.1399999999994</v>
      </c>
      <c r="K428" s="29">
        <f>VLOOKUP(Table1[[#This Row],[SEG KEY]],'29Dec24_TY  '!$A$1:$M$786,11,FALSE)</f>
        <v>197165</v>
      </c>
      <c r="L428" s="29">
        <f>VLOOKUP(Table1[[#This Row],[SEG KEY LY]],'29Dec24_LY'!$A$1:$M$784,11,FALSE)</f>
        <v>33560</v>
      </c>
      <c r="M428" s="55">
        <f>VLOOKUP(Table1[[#This Row],[SEG KEY]],'29Dec24_TY  '!$A$1:$M$786,12,FALSE)</f>
        <v>3.9485405624730553E-2</v>
      </c>
      <c r="N428" s="55">
        <f>VLOOKUP(Table1[[#This Row],[SEG KEY LY]],'29Dec24_LY'!$A$1:$M$784,12,FALSE)</f>
        <v>6.1123063170441E-2</v>
      </c>
      <c r="O428" s="29">
        <f>IFERROR(VLOOKUP(Table1[[#This Row],[SEG KEY LY]],'LY AVG FARE ACT'!$A$1:$G$5000,5,FALSE),0)</f>
        <v>3802</v>
      </c>
      <c r="P428" s="29">
        <f>IFERROR(VLOOKUP(Table1[[#This Row],[SEG KEY LY]],'LY AVG FARE ACT'!$A$1:$F$5000,6,FALSE),0)</f>
        <v>697472.22184998961</v>
      </c>
      <c r="Q428" s="29">
        <f>IFERROR(VLOOKUP(Table1[[#This Row],[SEG KEY LY]],'LY AVG FARE ACT'!$A$1:$G$5000,7,FALSE),0)</f>
        <v>183.44876955549438</v>
      </c>
      <c r="R428" s="47">
        <f>VLOOKUP(Table1[[#This Row],[SEG KEY]],'29Dec24_TY  '!$A$1:$M$786,13,FALSE)</f>
        <v>165.64127659574467</v>
      </c>
      <c r="S428" s="47">
        <f>VLOOKUP(Table1[[#This Row],[SEG KEY LY]],'29Dec24_LY'!$A$1:$M$784,13,FALSE)</f>
        <v>256.41125</v>
      </c>
      <c r="T428" s="29">
        <f>VLOOKUP(Table1[[#This Row],[SEG KEY]],'22Dec24_TY '!$A$1:$M$786,13,FALSE)</f>
        <v>166.0380952380952</v>
      </c>
      <c r="U428" s="29">
        <f>VLOOKUP(Table1[[#This Row],[SEG KEY LY]],'22Dec24_LY '!$A$2:$M$784,13,FALSE)</f>
        <v>275.76833333333332</v>
      </c>
      <c r="V428" s="29" t="e">
        <f>VLOOKUP(Table1[[#This Row],[SEG KEY]],'15Dec24_TY'!$A$1:$M$786,13,FALSE)</f>
        <v>#N/A</v>
      </c>
      <c r="W428" s="29" t="e">
        <f>VLOOKUP(Table1[[#This Row],[SEG KEY LY]],'15Dec24_LY'!$A$1:$M$784,13,FALSE)</f>
        <v>#N/A</v>
      </c>
      <c r="X428" s="29">
        <f>VLOOKUP(Table1[[#This Row],[SEG KEY]],'08Dec24_TY'!$A$1:$M$786,13,FALSE)</f>
        <v>171.64750000000004</v>
      </c>
      <c r="Y428" s="29">
        <f>VLOOKUP(Table1[[#This Row],[SEG KEY LY]],'08Dec24_LY'!$A$1:$M$784,13,FALSE)</f>
        <v>337.30666666666667</v>
      </c>
      <c r="Z428" s="29" t="e">
        <f>VLOOKUP(Table1[[#This Row],[SEG KEY]],'01Dec24_TY'!$A$1:$M$786,13,FALSE)</f>
        <v>#N/A</v>
      </c>
      <c r="AA428" s="29" t="e">
        <f>VLOOKUP(Table1[[#This Row],[SEG KEY LY]],'01Dec24_LY'!$A$1:$M$784,13,FALSE)</f>
        <v>#N/A</v>
      </c>
      <c r="AB428" s="29" t="e">
        <f>VLOOKUP(Table1[[#This Row],[SEG KEY]],'24Nov24_TY'!$A$1:$M$786,13,FALSE)</f>
        <v>#N/A</v>
      </c>
      <c r="AC428" s="29" t="e">
        <f>VLOOKUP(Table1[[#This Row],[SEG KEY LY]],'24Nov24_LY'!$A$1:$M$784,13,FALSE)</f>
        <v>#N/A</v>
      </c>
      <c r="AD428" s="29" t="e">
        <f>VLOOKUP(Table1[[#This Row],[SEG KEY]],'17Nov24_TY'!$A$1:$M$786,13,FALSE)</f>
        <v>#N/A</v>
      </c>
      <c r="AE428" s="29" t="e">
        <f>VLOOKUP(Table1[[#This Row],[SEG KEY LY]],'17Nov24_LY'!$A$1:$M$784,13,FALSE)</f>
        <v>#N/A</v>
      </c>
      <c r="AF428" s="29" t="e">
        <f>VLOOKUP(Table1[[#This Row],[SEG KEY]],'10Nov24_TY   '!$A$1:$M$786,13,FALSE)</f>
        <v>#N/A</v>
      </c>
      <c r="AG428" s="29" t="e">
        <f>VLOOKUP(Table1[[#This Row],[SEG KEY LY]],'10Nov24_LY   '!$A$1:$M$784,13,FALSE)</f>
        <v>#N/A</v>
      </c>
      <c r="AH428" s="29">
        <f>IFERROR(VLOOKUP(Table1[[#This Row],[SEG KEY]],'03Nov24_TY   '!A424:M1209,13,FALSE),0)</f>
        <v>0</v>
      </c>
      <c r="AI428" s="29">
        <f>IFERROR(VLOOKUP(Table1[[#This Row],[SEG KEY LY]],'03Nov24_LY    '!$A$1:$M$784,13,FALSE),0)</f>
        <v>0</v>
      </c>
      <c r="AJ428" s="47">
        <f>VLOOKUP(Table1[[#This Row],[SEG KEY]],'29Dec24_TY  '!$A$1:$M$786,7,FALSE)</f>
        <v>47</v>
      </c>
      <c r="AK428" s="47">
        <f>VLOOKUP(Table1[[#This Row],[SEG KEY LY]],'29Dec24_LY'!$A$1:$M$784,7,FALSE)</f>
        <v>8</v>
      </c>
      <c r="AL428" s="29">
        <f>VLOOKUP(Table1[[#This Row],[SEG KEY]],'22Dec24_TY '!$A$1:$M$786,7,FALSE)</f>
        <v>42</v>
      </c>
      <c r="AM428" s="29">
        <f>VLOOKUP(Table1[[#This Row],[SEG KEY LY]],'22Dec24_LY '!$A$1:$M$486,7,FALSE)</f>
        <v>6</v>
      </c>
      <c r="AN428" s="29" t="e">
        <f>VLOOKUP(Table1[[#This Row],[SEG KEY]],'15Dec24_TY'!$A$1:$M$786,7,FALSE)</f>
        <v>#N/A</v>
      </c>
      <c r="AO428" s="29" t="e">
        <f>VLOOKUP(Table1[[#This Row],[SEG KEY LY]],'15Dec24_LY'!$A$1:$M$784,7,FALSE)</f>
        <v>#N/A</v>
      </c>
      <c r="AP428" s="29">
        <f>VLOOKUP(Table1[[#This Row],[SEG KEY]],'08Dec24_TY'!$A$1:$M$786,7,FALSE)</f>
        <v>28</v>
      </c>
      <c r="AQ428" s="29">
        <f>VLOOKUP(Table1[[#This Row],[SEG KEY LY]],'08Dec24_LY'!$A$1:$M$784,7,FALSE)</f>
        <v>3</v>
      </c>
      <c r="AR428" s="29" t="e">
        <f>VLOOKUP(Table1[[#This Row],[SEG KEY]],'01Dec24_TY'!$A$1:$M$786,7,FALSE)</f>
        <v>#N/A</v>
      </c>
      <c r="AS428" s="29" t="e">
        <f>VLOOKUP(Table1[[#This Row],[SEG KEY LY]],'01Dec24_LY'!$A$1:$M$784,7,FALSE)</f>
        <v>#N/A</v>
      </c>
      <c r="AT428" s="29" t="e">
        <f>VLOOKUP(Table1[[#This Row],[SEG KEY]],'24Nov24_TY'!$A$1:$M$786,7,FALSE)</f>
        <v>#N/A</v>
      </c>
      <c r="AU428" s="29" t="e">
        <f>VLOOKUP(Table1[[#This Row],[SEG KEY LY]],'24Nov24_LY'!$A$1:$M$784,7,FALSE)</f>
        <v>#N/A</v>
      </c>
      <c r="AV428" s="29" t="e">
        <f>VLOOKUP(Table1[[#This Row],[SEG KEY]],'17Nov24_TY'!$A$1:$M$786,7,FALSE)</f>
        <v>#N/A</v>
      </c>
      <c r="AW428" s="29" t="e">
        <f>VLOOKUP(Table1[[#This Row],[SEG KEY LY]],'17Nov24_LY'!$A$1:$M$784,7,FALSE)</f>
        <v>#N/A</v>
      </c>
      <c r="AX428" s="29" t="e">
        <f>VLOOKUP(Table1[[#This Row],[SEG KEY]],'10Nov24_TY   '!$A$1:$K$786,7,FALSE)</f>
        <v>#N/A</v>
      </c>
      <c r="AY428" s="29" t="e">
        <f>VLOOKUP(Table1[[#This Row],[SEG KEY LY]],'10Nov24_LY   '!$A$1:$J$784,7,FALSE)</f>
        <v>#N/A</v>
      </c>
      <c r="AZ428" s="29">
        <f>IFERROR(VLOOKUP(Table1[[#This Row],[SEG KEY]],'03Nov24_TY   '!$A$1:$J$786,7,FALSE),0)</f>
        <v>0</v>
      </c>
      <c r="BA428" s="29">
        <f>IFERROR(VLOOKUP(Table1[[#This Row],[SEG KEY LY]],'03Nov24_LY    '!$A$1:$J$784,7,FALSE),0)</f>
        <v>0</v>
      </c>
    </row>
    <row r="429" spans="1:53" x14ac:dyDescent="0.25">
      <c r="A429" s="53" t="str">
        <f>Table1[[#This Row],[FROM_CITY]]&amp;Table1[[#This Row],[TO_CITY]]&amp;Table1[[#This Row],[Month]]</f>
        <v>CMBLHEJun-2025</v>
      </c>
      <c r="B429" s="56" t="str">
        <f>Table1[[#This Row],[FROM_CITY]]&amp;Table1[[#This Row],[TO_CITY]]&amp;Table1[[#This Row],[MonthM_LY]]</f>
        <v>CMBLHEJun-2024</v>
      </c>
      <c r="C429" s="44" t="s">
        <v>222</v>
      </c>
      <c r="D429" s="2">
        <v>2025</v>
      </c>
      <c r="E429" s="2" t="s">
        <v>221</v>
      </c>
      <c r="F429" t="s">
        <v>10</v>
      </c>
      <c r="G429" s="2" t="s">
        <v>35</v>
      </c>
      <c r="H429" t="s">
        <v>15</v>
      </c>
      <c r="I429">
        <v>19</v>
      </c>
      <c r="J429">
        <v>2555.5600000000004</v>
      </c>
      <c r="K429" s="29">
        <f>VLOOKUP(Table1[[#This Row],[SEG KEY]],'29Dec24_TY  '!$A$1:$M$786,11,FALSE)</f>
        <v>52915</v>
      </c>
      <c r="L429" s="29">
        <f>VLOOKUP(Table1[[#This Row],[SEG KEY LY]],'29Dec24_LY'!$A$1:$M$784,11,FALSE)</f>
        <v>66840</v>
      </c>
      <c r="M429" s="55">
        <f>VLOOKUP(Table1[[#This Row],[SEG KEY]],'29Dec24_TY  '!$A$1:$M$786,12,FALSE)</f>
        <v>4.8295568364357937E-2</v>
      </c>
      <c r="N429" s="55">
        <f>VLOOKUP(Table1[[#This Row],[SEG KEY LY]],'29Dec24_LY'!$A$1:$M$784,12,FALSE)</f>
        <v>5.989422501496109E-2</v>
      </c>
      <c r="O429" s="29">
        <f>IFERROR(VLOOKUP(Table1[[#This Row],[SEG KEY LY]],'LY AVG FARE ACT'!$A$1:$G$5000,5,FALSE),0)</f>
        <v>2176</v>
      </c>
      <c r="P429" s="29">
        <f>IFERROR(VLOOKUP(Table1[[#This Row],[SEG KEY LY]],'LY AVG FARE ACT'!$A$1:$F$5000,6,FALSE),0)</f>
        <v>366970.52224774013</v>
      </c>
      <c r="Q429" s="29">
        <f>IFERROR(VLOOKUP(Table1[[#This Row],[SEG KEY LY]],'LY AVG FARE ACT'!$A$1:$G$5000,7,FALSE),0)</f>
        <v>168.64454147414529</v>
      </c>
      <c r="R429" s="47">
        <f>VLOOKUP(Table1[[#This Row],[SEG KEY]],'29Dec24_TY  '!$A$1:$M$786,13,FALSE)</f>
        <v>134.50315789473686</v>
      </c>
      <c r="S429" s="47">
        <f>VLOOKUP(Table1[[#This Row],[SEG KEY LY]],'29Dec24_LY'!$A$1:$M$784,13,FALSE)</f>
        <v>166.80541666666664</v>
      </c>
      <c r="T429" s="29">
        <f>VLOOKUP(Table1[[#This Row],[SEG KEY]],'22Dec24_TY '!$A$1:$M$786,13,FALSE)</f>
        <v>138.20000000000002</v>
      </c>
      <c r="U429" s="29">
        <f>VLOOKUP(Table1[[#This Row],[SEG KEY LY]],'22Dec24_LY '!$A$2:$M$784,13,FALSE)</f>
        <v>169.57761904761904</v>
      </c>
      <c r="V429" s="29" t="e">
        <f>VLOOKUP(Table1[[#This Row],[SEG KEY]],'15Dec24_TY'!$A$1:$M$786,13,FALSE)</f>
        <v>#N/A</v>
      </c>
      <c r="W429" s="29" t="e">
        <f>VLOOKUP(Table1[[#This Row],[SEG KEY LY]],'15Dec24_LY'!$A$1:$M$784,13,FALSE)</f>
        <v>#N/A</v>
      </c>
      <c r="X429" s="29">
        <f>VLOOKUP(Table1[[#This Row],[SEG KEY]],'08Dec24_TY'!$A$1:$M$786,13,FALSE)</f>
        <v>169.79333333333332</v>
      </c>
      <c r="Y429" s="29">
        <f>VLOOKUP(Table1[[#This Row],[SEG KEY LY]],'08Dec24_LY'!$A$1:$M$784,13,FALSE)</f>
        <v>178.44166666666663</v>
      </c>
      <c r="Z429" s="29" t="e">
        <f>VLOOKUP(Table1[[#This Row],[SEG KEY]],'01Dec24_TY'!$A$1:$M$786,13,FALSE)</f>
        <v>#N/A</v>
      </c>
      <c r="AA429" s="29" t="e">
        <f>VLOOKUP(Table1[[#This Row],[SEG KEY LY]],'01Dec24_LY'!$A$1:$M$784,13,FALSE)</f>
        <v>#N/A</v>
      </c>
      <c r="AB429" s="29" t="e">
        <f>VLOOKUP(Table1[[#This Row],[SEG KEY]],'24Nov24_TY'!$A$1:$M$786,13,FALSE)</f>
        <v>#N/A</v>
      </c>
      <c r="AC429" s="29" t="e">
        <f>VLOOKUP(Table1[[#This Row],[SEG KEY LY]],'24Nov24_LY'!$A$1:$M$784,13,FALSE)</f>
        <v>#N/A</v>
      </c>
      <c r="AD429" s="29" t="e">
        <f>VLOOKUP(Table1[[#This Row],[SEG KEY]],'17Nov24_TY'!$A$1:$M$786,13,FALSE)</f>
        <v>#N/A</v>
      </c>
      <c r="AE429" s="29" t="e">
        <f>VLOOKUP(Table1[[#This Row],[SEG KEY LY]],'17Nov24_LY'!$A$1:$M$784,13,FALSE)</f>
        <v>#N/A</v>
      </c>
      <c r="AF429" s="29" t="e">
        <f>VLOOKUP(Table1[[#This Row],[SEG KEY]],'10Nov24_TY   '!$A$1:$M$786,13,FALSE)</f>
        <v>#N/A</v>
      </c>
      <c r="AG429" s="29" t="e">
        <f>VLOOKUP(Table1[[#This Row],[SEG KEY LY]],'10Nov24_LY   '!$A$1:$M$784,13,FALSE)</f>
        <v>#N/A</v>
      </c>
      <c r="AH429" s="29">
        <f>IFERROR(VLOOKUP(Table1[[#This Row],[SEG KEY]],'03Nov24_TY   '!A425:M1210,13,FALSE),0)</f>
        <v>0</v>
      </c>
      <c r="AI429" s="29">
        <f>IFERROR(VLOOKUP(Table1[[#This Row],[SEG KEY LY]],'03Nov24_LY    '!$A$1:$M$784,13,FALSE),0)</f>
        <v>0</v>
      </c>
      <c r="AJ429" s="47">
        <f>VLOOKUP(Table1[[#This Row],[SEG KEY]],'29Dec24_TY  '!$A$1:$M$786,7,FALSE)</f>
        <v>19</v>
      </c>
      <c r="AK429" s="47">
        <f>VLOOKUP(Table1[[#This Row],[SEG KEY LY]],'29Dec24_LY'!$A$1:$M$784,7,FALSE)</f>
        <v>24</v>
      </c>
      <c r="AL429" s="29">
        <f>VLOOKUP(Table1[[#This Row],[SEG KEY]],'22Dec24_TY '!$A$1:$M$786,7,FALSE)</f>
        <v>12</v>
      </c>
      <c r="AM429" s="29">
        <f>VLOOKUP(Table1[[#This Row],[SEG KEY LY]],'22Dec24_LY '!$A$1:$M$486,7,FALSE)</f>
        <v>21</v>
      </c>
      <c r="AN429" s="29" t="e">
        <f>VLOOKUP(Table1[[#This Row],[SEG KEY]],'15Dec24_TY'!$A$1:$M$786,7,FALSE)</f>
        <v>#N/A</v>
      </c>
      <c r="AO429" s="29" t="e">
        <f>VLOOKUP(Table1[[#This Row],[SEG KEY LY]],'15Dec24_LY'!$A$1:$M$784,7,FALSE)</f>
        <v>#N/A</v>
      </c>
      <c r="AP429" s="29">
        <f>VLOOKUP(Table1[[#This Row],[SEG KEY]],'08Dec24_TY'!$A$1:$M$786,7,FALSE)</f>
        <v>3</v>
      </c>
      <c r="AQ429" s="29">
        <f>VLOOKUP(Table1[[#This Row],[SEG KEY LY]],'08Dec24_LY'!$A$1:$M$784,7,FALSE)</f>
        <v>12</v>
      </c>
      <c r="AR429" s="29" t="e">
        <f>VLOOKUP(Table1[[#This Row],[SEG KEY]],'01Dec24_TY'!$A$1:$M$786,7,FALSE)</f>
        <v>#N/A</v>
      </c>
      <c r="AS429" s="29" t="e">
        <f>VLOOKUP(Table1[[#This Row],[SEG KEY LY]],'01Dec24_LY'!$A$1:$M$784,7,FALSE)</f>
        <v>#N/A</v>
      </c>
      <c r="AT429" s="29" t="e">
        <f>VLOOKUP(Table1[[#This Row],[SEG KEY]],'24Nov24_TY'!$A$1:$M$786,7,FALSE)</f>
        <v>#N/A</v>
      </c>
      <c r="AU429" s="29" t="e">
        <f>VLOOKUP(Table1[[#This Row],[SEG KEY LY]],'24Nov24_LY'!$A$1:$M$784,7,FALSE)</f>
        <v>#N/A</v>
      </c>
      <c r="AV429" s="29" t="e">
        <f>VLOOKUP(Table1[[#This Row],[SEG KEY]],'17Nov24_TY'!$A$1:$M$786,7,FALSE)</f>
        <v>#N/A</v>
      </c>
      <c r="AW429" s="29" t="e">
        <f>VLOOKUP(Table1[[#This Row],[SEG KEY LY]],'17Nov24_LY'!$A$1:$M$784,7,FALSE)</f>
        <v>#N/A</v>
      </c>
      <c r="AX429" s="29" t="e">
        <f>VLOOKUP(Table1[[#This Row],[SEG KEY]],'10Nov24_TY   '!$A$1:$K$786,7,FALSE)</f>
        <v>#N/A</v>
      </c>
      <c r="AY429" s="29" t="e">
        <f>VLOOKUP(Table1[[#This Row],[SEG KEY LY]],'10Nov24_LY   '!$A$1:$J$784,7,FALSE)</f>
        <v>#N/A</v>
      </c>
      <c r="AZ429" s="29">
        <f>IFERROR(VLOOKUP(Table1[[#This Row],[SEG KEY]],'03Nov24_TY   '!$A$1:$J$786,7,FALSE),0)</f>
        <v>0</v>
      </c>
      <c r="BA429" s="29">
        <f>IFERROR(VLOOKUP(Table1[[#This Row],[SEG KEY LY]],'03Nov24_LY    '!$A$1:$J$784,7,FALSE),0)</f>
        <v>0</v>
      </c>
    </row>
    <row r="430" spans="1:53" x14ac:dyDescent="0.25">
      <c r="A430" s="53" t="str">
        <f>Table1[[#This Row],[FROM_CITY]]&amp;Table1[[#This Row],[TO_CITY]]&amp;Table1[[#This Row],[Month]]</f>
        <v>CMBLHRJun-2025</v>
      </c>
      <c r="B430" s="56" t="str">
        <f>Table1[[#This Row],[FROM_CITY]]&amp;Table1[[#This Row],[TO_CITY]]&amp;Table1[[#This Row],[MonthM_LY]]</f>
        <v>CMBLHRJun-2024</v>
      </c>
      <c r="C430" s="44" t="s">
        <v>222</v>
      </c>
      <c r="D430" s="2">
        <v>2025</v>
      </c>
      <c r="E430" s="2" t="s">
        <v>221</v>
      </c>
      <c r="F430" t="s">
        <v>10</v>
      </c>
      <c r="G430" s="2" t="s">
        <v>36</v>
      </c>
      <c r="H430" t="s">
        <v>19</v>
      </c>
      <c r="I430">
        <v>199</v>
      </c>
      <c r="J430">
        <v>102206.13000000002</v>
      </c>
      <c r="K430" s="29">
        <f>VLOOKUP(Table1[[#This Row],[SEG KEY]],'29Dec24_TY  '!$A$1:$M$786,11,FALSE)</f>
        <v>1735081</v>
      </c>
      <c r="L430" s="29">
        <f>VLOOKUP(Table1[[#This Row],[SEG KEY LY]],'29Dec24_LY'!$A$1:$M$784,11,FALSE)</f>
        <v>2668014</v>
      </c>
      <c r="M430" s="55">
        <f>VLOOKUP(Table1[[#This Row],[SEG KEY]],'29Dec24_TY  '!$A$1:$M$786,12,FALSE)</f>
        <v>5.8905682213107068E-2</v>
      </c>
      <c r="N430" s="55">
        <f>VLOOKUP(Table1[[#This Row],[SEG KEY LY]],'29Dec24_LY'!$A$1:$M$784,12,FALSE)</f>
        <v>5.6816418504550575E-2</v>
      </c>
      <c r="O430" s="29">
        <f>IFERROR(VLOOKUP(Table1[[#This Row],[SEG KEY LY]],'LY AVG FARE ACT'!$A$1:$G$5000,5,FALSE),0)</f>
        <v>7897</v>
      </c>
      <c r="P430" s="29">
        <f>IFERROR(VLOOKUP(Table1[[#This Row],[SEG KEY LY]],'LY AVG FARE ACT'!$A$1:$F$5000,6,FALSE),0)</f>
        <v>3564655.2320328751</v>
      </c>
      <c r="Q430" s="29">
        <f>IFERROR(VLOOKUP(Table1[[#This Row],[SEG KEY LY]],'LY AVG FARE ACT'!$A$1:$G$5000,7,FALSE),0)</f>
        <v>451.39359655981701</v>
      </c>
      <c r="R430" s="47">
        <f>VLOOKUP(Table1[[#This Row],[SEG KEY]],'29Dec24_TY  '!$A$1:$M$786,13,FALSE)</f>
        <v>513.59864321608052</v>
      </c>
      <c r="S430" s="47">
        <f>VLOOKUP(Table1[[#This Row],[SEG KEY LY]],'29Dec24_LY'!$A$1:$M$784,13,FALSE)</f>
        <v>495.38235294117646</v>
      </c>
      <c r="T430" s="29">
        <f>VLOOKUP(Table1[[#This Row],[SEG KEY]],'22Dec24_TY '!$A$1:$M$786,13,FALSE)</f>
        <v>506.58767955801125</v>
      </c>
      <c r="U430" s="29">
        <f>VLOOKUP(Table1[[#This Row],[SEG KEY LY]],'22Dec24_LY '!$A$2:$M$784,13,FALSE)</f>
        <v>491.9853380782917</v>
      </c>
      <c r="V430" s="29" t="e">
        <f>VLOOKUP(Table1[[#This Row],[SEG KEY]],'15Dec24_TY'!$A$1:$M$786,13,FALSE)</f>
        <v>#N/A</v>
      </c>
      <c r="W430" s="29" t="e">
        <f>VLOOKUP(Table1[[#This Row],[SEG KEY LY]],'15Dec24_LY'!$A$1:$M$784,13,FALSE)</f>
        <v>#N/A</v>
      </c>
      <c r="X430" s="29">
        <f>VLOOKUP(Table1[[#This Row],[SEG KEY]],'08Dec24_TY'!$A$1:$M$786,13,FALSE)</f>
        <v>507.5959060402684</v>
      </c>
      <c r="Y430" s="29">
        <f>VLOOKUP(Table1[[#This Row],[SEG KEY LY]],'08Dec24_LY'!$A$1:$M$784,13,FALSE)</f>
        <v>477.87070866141744</v>
      </c>
      <c r="Z430" s="29" t="e">
        <f>VLOOKUP(Table1[[#This Row],[SEG KEY]],'01Dec24_TY'!$A$1:$M$786,13,FALSE)</f>
        <v>#N/A</v>
      </c>
      <c r="AA430" s="29" t="e">
        <f>VLOOKUP(Table1[[#This Row],[SEG KEY LY]],'01Dec24_LY'!$A$1:$M$784,13,FALSE)</f>
        <v>#N/A</v>
      </c>
      <c r="AB430" s="29" t="e">
        <f>VLOOKUP(Table1[[#This Row],[SEG KEY]],'24Nov24_TY'!$A$1:$M$786,13,FALSE)</f>
        <v>#N/A</v>
      </c>
      <c r="AC430" s="29" t="e">
        <f>VLOOKUP(Table1[[#This Row],[SEG KEY LY]],'24Nov24_LY'!$A$1:$M$784,13,FALSE)</f>
        <v>#N/A</v>
      </c>
      <c r="AD430" s="29" t="e">
        <f>VLOOKUP(Table1[[#This Row],[SEG KEY]],'17Nov24_TY'!$A$1:$M$786,13,FALSE)</f>
        <v>#N/A</v>
      </c>
      <c r="AE430" s="29" t="e">
        <f>VLOOKUP(Table1[[#This Row],[SEG KEY LY]],'17Nov24_LY'!$A$1:$M$784,13,FALSE)</f>
        <v>#N/A</v>
      </c>
      <c r="AF430" s="29" t="e">
        <f>VLOOKUP(Table1[[#This Row],[SEG KEY]],'10Nov24_TY   '!$A$1:$M$786,13,FALSE)</f>
        <v>#N/A</v>
      </c>
      <c r="AG430" s="29" t="e">
        <f>VLOOKUP(Table1[[#This Row],[SEG KEY LY]],'10Nov24_LY   '!$A$1:$M$784,13,FALSE)</f>
        <v>#N/A</v>
      </c>
      <c r="AH430" s="29">
        <f>IFERROR(VLOOKUP(Table1[[#This Row],[SEG KEY]],'03Nov24_TY   '!A426:M1211,13,FALSE),0)</f>
        <v>0</v>
      </c>
      <c r="AI430" s="29">
        <f>IFERROR(VLOOKUP(Table1[[#This Row],[SEG KEY LY]],'03Nov24_LY    '!$A$1:$M$784,13,FALSE),0)</f>
        <v>0</v>
      </c>
      <c r="AJ430" s="47">
        <f>VLOOKUP(Table1[[#This Row],[SEG KEY]],'29Dec24_TY  '!$A$1:$M$786,7,FALSE)</f>
        <v>199</v>
      </c>
      <c r="AK430" s="47">
        <f>VLOOKUP(Table1[[#This Row],[SEG KEY LY]],'29Dec24_LY'!$A$1:$M$784,7,FALSE)</f>
        <v>306</v>
      </c>
      <c r="AL430" s="29">
        <f>VLOOKUP(Table1[[#This Row],[SEG KEY]],'22Dec24_TY '!$A$1:$M$786,7,FALSE)</f>
        <v>181</v>
      </c>
      <c r="AM430" s="29">
        <f>VLOOKUP(Table1[[#This Row],[SEG KEY LY]],'22Dec24_LY '!$A$1:$M$486,7,FALSE)</f>
        <v>281</v>
      </c>
      <c r="AN430" s="29" t="e">
        <f>VLOOKUP(Table1[[#This Row],[SEG KEY]],'15Dec24_TY'!$A$1:$M$786,7,FALSE)</f>
        <v>#N/A</v>
      </c>
      <c r="AO430" s="29" t="e">
        <f>VLOOKUP(Table1[[#This Row],[SEG KEY LY]],'15Dec24_LY'!$A$1:$M$784,7,FALSE)</f>
        <v>#N/A</v>
      </c>
      <c r="AP430" s="29">
        <f>VLOOKUP(Table1[[#This Row],[SEG KEY]],'08Dec24_TY'!$A$1:$M$786,7,FALSE)</f>
        <v>149</v>
      </c>
      <c r="AQ430" s="29">
        <f>VLOOKUP(Table1[[#This Row],[SEG KEY LY]],'08Dec24_LY'!$A$1:$M$784,7,FALSE)</f>
        <v>254</v>
      </c>
      <c r="AR430" s="29" t="e">
        <f>VLOOKUP(Table1[[#This Row],[SEG KEY]],'01Dec24_TY'!$A$1:$M$786,7,FALSE)</f>
        <v>#N/A</v>
      </c>
      <c r="AS430" s="29" t="e">
        <f>VLOOKUP(Table1[[#This Row],[SEG KEY LY]],'01Dec24_LY'!$A$1:$M$784,7,FALSE)</f>
        <v>#N/A</v>
      </c>
      <c r="AT430" s="29" t="e">
        <f>VLOOKUP(Table1[[#This Row],[SEG KEY]],'24Nov24_TY'!$A$1:$M$786,7,FALSE)</f>
        <v>#N/A</v>
      </c>
      <c r="AU430" s="29" t="e">
        <f>VLOOKUP(Table1[[#This Row],[SEG KEY LY]],'24Nov24_LY'!$A$1:$M$784,7,FALSE)</f>
        <v>#N/A</v>
      </c>
      <c r="AV430" s="29" t="e">
        <f>VLOOKUP(Table1[[#This Row],[SEG KEY]],'17Nov24_TY'!$A$1:$M$786,7,FALSE)</f>
        <v>#N/A</v>
      </c>
      <c r="AW430" s="29" t="e">
        <f>VLOOKUP(Table1[[#This Row],[SEG KEY LY]],'17Nov24_LY'!$A$1:$M$784,7,FALSE)</f>
        <v>#N/A</v>
      </c>
      <c r="AX430" s="29" t="e">
        <f>VLOOKUP(Table1[[#This Row],[SEG KEY]],'10Nov24_TY   '!$A$1:$K$786,7,FALSE)</f>
        <v>#N/A</v>
      </c>
      <c r="AY430" s="29" t="e">
        <f>VLOOKUP(Table1[[#This Row],[SEG KEY LY]],'10Nov24_LY   '!$A$1:$J$784,7,FALSE)</f>
        <v>#N/A</v>
      </c>
      <c r="AZ430" s="29">
        <f>IFERROR(VLOOKUP(Table1[[#This Row],[SEG KEY]],'03Nov24_TY   '!$A$1:$J$786,7,FALSE),0)</f>
        <v>0</v>
      </c>
      <c r="BA430" s="29">
        <f>IFERROR(VLOOKUP(Table1[[#This Row],[SEG KEY LY]],'03Nov24_LY    '!$A$1:$J$784,7,FALSE),0)</f>
        <v>0</v>
      </c>
    </row>
    <row r="431" spans="1:53" x14ac:dyDescent="0.25">
      <c r="A431" s="53" t="str">
        <f>Table1[[#This Row],[FROM_CITY]]&amp;Table1[[#This Row],[TO_CITY]]&amp;Table1[[#This Row],[Month]]</f>
        <v>CMBMAAJun-2025</v>
      </c>
      <c r="B431" s="56" t="str">
        <f>Table1[[#This Row],[FROM_CITY]]&amp;Table1[[#This Row],[TO_CITY]]&amp;Table1[[#This Row],[MonthM_LY]]</f>
        <v>CMBMAAJun-2024</v>
      </c>
      <c r="C431" s="44" t="s">
        <v>222</v>
      </c>
      <c r="D431" s="2">
        <v>2025</v>
      </c>
      <c r="E431" s="2" t="s">
        <v>221</v>
      </c>
      <c r="F431" t="s">
        <v>10</v>
      </c>
      <c r="G431" s="2" t="s">
        <v>37</v>
      </c>
      <c r="H431" t="s">
        <v>15</v>
      </c>
      <c r="I431">
        <v>73</v>
      </c>
      <c r="J431">
        <v>2467.3300000000004</v>
      </c>
      <c r="K431" s="29">
        <f>VLOOKUP(Table1[[#This Row],[SEG KEY]],'29Dec24_TY  '!$A$1:$M$786,11,FALSE)</f>
        <v>50078</v>
      </c>
      <c r="L431" s="29">
        <f>VLOOKUP(Table1[[#This Row],[SEG KEY LY]],'29Dec24_LY'!$A$1:$M$784,11,FALSE)</f>
        <v>28812</v>
      </c>
      <c r="M431" s="55">
        <f>VLOOKUP(Table1[[#This Row],[SEG KEY]],'29Dec24_TY  '!$A$1:$M$786,12,FALSE)</f>
        <v>4.9269739206837339E-2</v>
      </c>
      <c r="N431" s="55">
        <f>VLOOKUP(Table1[[#This Row],[SEG KEY LY]],'29Dec24_LY'!$A$1:$M$784,12,FALSE)</f>
        <v>9.5479314174649457E-2</v>
      </c>
      <c r="O431" s="29">
        <f>IFERROR(VLOOKUP(Table1[[#This Row],[SEG KEY LY]],'LY AVG FARE ACT'!$A$1:$G$5000,5,FALSE),0)</f>
        <v>11059</v>
      </c>
      <c r="P431" s="29">
        <f>IFERROR(VLOOKUP(Table1[[#This Row],[SEG KEY LY]],'LY AVG FARE ACT'!$A$1:$F$5000,6,FALSE),0)</f>
        <v>700130.95839956962</v>
      </c>
      <c r="Q431" s="29">
        <f>IFERROR(VLOOKUP(Table1[[#This Row],[SEG KEY LY]],'LY AVG FARE ACT'!$A$1:$G$5000,7,FALSE),0)</f>
        <v>63.308704078087494</v>
      </c>
      <c r="R431" s="47">
        <f>VLOOKUP(Table1[[#This Row],[SEG KEY]],'29Dec24_TY  '!$A$1:$M$786,13,FALSE)</f>
        <v>33.799041095890416</v>
      </c>
      <c r="S431" s="47">
        <f>VLOOKUP(Table1[[#This Row],[SEG KEY LY]],'29Dec24_LY'!$A$1:$M$784,13,FALSE)</f>
        <v>65.498809523809527</v>
      </c>
      <c r="T431" s="29">
        <f>VLOOKUP(Table1[[#This Row],[SEG KEY]],'22Dec24_TY '!$A$1:$M$786,13,FALSE)</f>
        <v>35.30116666666666</v>
      </c>
      <c r="U431" s="29">
        <f>VLOOKUP(Table1[[#This Row],[SEG KEY LY]],'22Dec24_LY '!$A$2:$M$784,13,FALSE)</f>
        <v>66.197073170731699</v>
      </c>
      <c r="V431" s="29" t="e">
        <f>VLOOKUP(Table1[[#This Row],[SEG KEY]],'15Dec24_TY'!$A$1:$M$786,13,FALSE)</f>
        <v>#N/A</v>
      </c>
      <c r="W431" s="29" t="e">
        <f>VLOOKUP(Table1[[#This Row],[SEG KEY LY]],'15Dec24_LY'!$A$1:$M$784,13,FALSE)</f>
        <v>#N/A</v>
      </c>
      <c r="X431" s="29">
        <f>VLOOKUP(Table1[[#This Row],[SEG KEY]],'08Dec24_TY'!$A$1:$M$786,13,FALSE)</f>
        <v>37.196571428571424</v>
      </c>
      <c r="Y431" s="29">
        <f>VLOOKUP(Table1[[#This Row],[SEG KEY LY]],'08Dec24_LY'!$A$1:$M$784,13,FALSE)</f>
        <v>66.788484848484842</v>
      </c>
      <c r="Z431" s="29" t="e">
        <f>VLOOKUP(Table1[[#This Row],[SEG KEY]],'01Dec24_TY'!$A$1:$M$786,13,FALSE)</f>
        <v>#N/A</v>
      </c>
      <c r="AA431" s="29" t="e">
        <f>VLOOKUP(Table1[[#This Row],[SEG KEY LY]],'01Dec24_LY'!$A$1:$M$784,13,FALSE)</f>
        <v>#N/A</v>
      </c>
      <c r="AB431" s="29" t="e">
        <f>VLOOKUP(Table1[[#This Row],[SEG KEY]],'24Nov24_TY'!$A$1:$M$786,13,FALSE)</f>
        <v>#N/A</v>
      </c>
      <c r="AC431" s="29" t="e">
        <f>VLOOKUP(Table1[[#This Row],[SEG KEY LY]],'24Nov24_LY'!$A$1:$M$784,13,FALSE)</f>
        <v>#N/A</v>
      </c>
      <c r="AD431" s="29" t="e">
        <f>VLOOKUP(Table1[[#This Row],[SEG KEY]],'17Nov24_TY'!$A$1:$M$786,13,FALSE)</f>
        <v>#N/A</v>
      </c>
      <c r="AE431" s="29" t="e">
        <f>VLOOKUP(Table1[[#This Row],[SEG KEY LY]],'17Nov24_LY'!$A$1:$M$784,13,FALSE)</f>
        <v>#N/A</v>
      </c>
      <c r="AF431" s="29" t="e">
        <f>VLOOKUP(Table1[[#This Row],[SEG KEY]],'10Nov24_TY   '!$A$1:$M$786,13,FALSE)</f>
        <v>#N/A</v>
      </c>
      <c r="AG431" s="29" t="e">
        <f>VLOOKUP(Table1[[#This Row],[SEG KEY LY]],'10Nov24_LY   '!$A$1:$M$784,13,FALSE)</f>
        <v>#N/A</v>
      </c>
      <c r="AH431" s="29">
        <f>IFERROR(VLOOKUP(Table1[[#This Row],[SEG KEY]],'03Nov24_TY   '!A427:M1212,13,FALSE),0)</f>
        <v>0</v>
      </c>
      <c r="AI431" s="29">
        <f>IFERROR(VLOOKUP(Table1[[#This Row],[SEG KEY LY]],'03Nov24_LY    '!$A$1:$M$784,13,FALSE),0)</f>
        <v>0</v>
      </c>
      <c r="AJ431" s="47">
        <f>VLOOKUP(Table1[[#This Row],[SEG KEY]],'29Dec24_TY  '!$A$1:$M$786,7,FALSE)</f>
        <v>73</v>
      </c>
      <c r="AK431" s="47">
        <f>VLOOKUP(Table1[[#This Row],[SEG KEY LY]],'29Dec24_LY'!$A$1:$M$784,7,FALSE)</f>
        <v>42</v>
      </c>
      <c r="AL431" s="29">
        <f>VLOOKUP(Table1[[#This Row],[SEG KEY]],'22Dec24_TY '!$A$1:$M$786,7,FALSE)</f>
        <v>60</v>
      </c>
      <c r="AM431" s="29">
        <f>VLOOKUP(Table1[[#This Row],[SEG KEY LY]],'22Dec24_LY '!$A$1:$M$486,7,FALSE)</f>
        <v>41</v>
      </c>
      <c r="AN431" s="29" t="e">
        <f>VLOOKUP(Table1[[#This Row],[SEG KEY]],'15Dec24_TY'!$A$1:$M$786,7,FALSE)</f>
        <v>#N/A</v>
      </c>
      <c r="AO431" s="29" t="e">
        <f>VLOOKUP(Table1[[#This Row],[SEG KEY LY]],'15Dec24_LY'!$A$1:$M$784,7,FALSE)</f>
        <v>#N/A</v>
      </c>
      <c r="AP431" s="29">
        <f>VLOOKUP(Table1[[#This Row],[SEG KEY]],'08Dec24_TY'!$A$1:$M$786,7,FALSE)</f>
        <v>35</v>
      </c>
      <c r="AQ431" s="29">
        <f>VLOOKUP(Table1[[#This Row],[SEG KEY LY]],'08Dec24_LY'!$A$1:$M$784,7,FALSE)</f>
        <v>33</v>
      </c>
      <c r="AR431" s="29" t="e">
        <f>VLOOKUP(Table1[[#This Row],[SEG KEY]],'01Dec24_TY'!$A$1:$M$786,7,FALSE)</f>
        <v>#N/A</v>
      </c>
      <c r="AS431" s="29" t="e">
        <f>VLOOKUP(Table1[[#This Row],[SEG KEY LY]],'01Dec24_LY'!$A$1:$M$784,7,FALSE)</f>
        <v>#N/A</v>
      </c>
      <c r="AT431" s="29" t="e">
        <f>VLOOKUP(Table1[[#This Row],[SEG KEY]],'24Nov24_TY'!$A$1:$M$786,7,FALSE)</f>
        <v>#N/A</v>
      </c>
      <c r="AU431" s="29" t="e">
        <f>VLOOKUP(Table1[[#This Row],[SEG KEY LY]],'24Nov24_LY'!$A$1:$M$784,7,FALSE)</f>
        <v>#N/A</v>
      </c>
      <c r="AV431" s="29" t="e">
        <f>VLOOKUP(Table1[[#This Row],[SEG KEY]],'17Nov24_TY'!$A$1:$M$786,7,FALSE)</f>
        <v>#N/A</v>
      </c>
      <c r="AW431" s="29" t="e">
        <f>VLOOKUP(Table1[[#This Row],[SEG KEY LY]],'17Nov24_LY'!$A$1:$M$784,7,FALSE)</f>
        <v>#N/A</v>
      </c>
      <c r="AX431" s="29" t="e">
        <f>VLOOKUP(Table1[[#This Row],[SEG KEY]],'10Nov24_TY   '!$A$1:$K$786,7,FALSE)</f>
        <v>#N/A</v>
      </c>
      <c r="AY431" s="29" t="e">
        <f>VLOOKUP(Table1[[#This Row],[SEG KEY LY]],'10Nov24_LY   '!$A$1:$J$784,7,FALSE)</f>
        <v>#N/A</v>
      </c>
      <c r="AZ431" s="29">
        <f>IFERROR(VLOOKUP(Table1[[#This Row],[SEG KEY]],'03Nov24_TY   '!$A$1:$J$786,7,FALSE),0)</f>
        <v>0</v>
      </c>
      <c r="BA431" s="29">
        <f>IFERROR(VLOOKUP(Table1[[#This Row],[SEG KEY LY]],'03Nov24_LY    '!$A$1:$J$784,7,FALSE),0)</f>
        <v>0</v>
      </c>
    </row>
    <row r="432" spans="1:53" x14ac:dyDescent="0.25">
      <c r="A432" s="53" t="str">
        <f>Table1[[#This Row],[FROM_CITY]]&amp;Table1[[#This Row],[TO_CITY]]&amp;Table1[[#This Row],[Month]]</f>
        <v>CMBMELJun-2025</v>
      </c>
      <c r="B432" s="56" t="str">
        <f>Table1[[#This Row],[FROM_CITY]]&amp;Table1[[#This Row],[TO_CITY]]&amp;Table1[[#This Row],[MonthM_LY]]</f>
        <v>CMBMELJun-2024</v>
      </c>
      <c r="C432" s="44" t="s">
        <v>222</v>
      </c>
      <c r="D432" s="2">
        <v>2025</v>
      </c>
      <c r="E432" s="2" t="s">
        <v>221</v>
      </c>
      <c r="F432" t="s">
        <v>10</v>
      </c>
      <c r="G432" s="2" t="s">
        <v>38</v>
      </c>
      <c r="H432" t="s">
        <v>13</v>
      </c>
      <c r="I432">
        <v>152</v>
      </c>
      <c r="J432">
        <v>60668.85</v>
      </c>
      <c r="K432" s="29">
        <f>VLOOKUP(Table1[[#This Row],[SEG KEY]],'29Dec24_TY  '!$A$1:$M$786,11,FALSE)</f>
        <v>1278168</v>
      </c>
      <c r="L432" s="29">
        <f>VLOOKUP(Table1[[#This Row],[SEG KEY LY]],'29Dec24_LY'!$A$1:$M$784,11,FALSE)</f>
        <v>2278839</v>
      </c>
      <c r="M432" s="55">
        <f>VLOOKUP(Table1[[#This Row],[SEG KEY]],'29Dec24_TY  '!$A$1:$M$786,12,FALSE)</f>
        <v>4.7465474022194268E-2</v>
      </c>
      <c r="N432" s="55">
        <f>VLOOKUP(Table1[[#This Row],[SEG KEY LY]],'29Dec24_LY'!$A$1:$M$784,12,FALSE)</f>
        <v>4.0184225388454411E-2</v>
      </c>
      <c r="O432" s="29">
        <f>IFERROR(VLOOKUP(Table1[[#This Row],[SEG KEY LY]],'LY AVG FARE ACT'!$A$1:$G$5000,5,FALSE),0)</f>
        <v>6738</v>
      </c>
      <c r="P432" s="29">
        <f>IFERROR(VLOOKUP(Table1[[#This Row],[SEG KEY LY]],'LY AVG FARE ACT'!$A$1:$F$5000,6,FALSE),0)</f>
        <v>2682035.1013769261</v>
      </c>
      <c r="Q432" s="29">
        <f>IFERROR(VLOOKUP(Table1[[#This Row],[SEG KEY LY]],'LY AVG FARE ACT'!$A$1:$G$5000,7,FALSE),0)</f>
        <v>398.04617117496679</v>
      </c>
      <c r="R432" s="47">
        <f>VLOOKUP(Table1[[#This Row],[SEG KEY]],'29Dec24_TY  '!$A$1:$M$786,13,FALSE)</f>
        <v>399.13717105263157</v>
      </c>
      <c r="S432" s="47">
        <f>VLOOKUP(Table1[[#This Row],[SEG KEY LY]],'29Dec24_LY'!$A$1:$M$784,13,FALSE)</f>
        <v>337.90915129151313</v>
      </c>
      <c r="T432" s="29">
        <f>VLOOKUP(Table1[[#This Row],[SEG KEY]],'22Dec24_TY '!$A$1:$M$786,13,FALSE)</f>
        <v>397.47145985401465</v>
      </c>
      <c r="U432" s="29">
        <f>VLOOKUP(Table1[[#This Row],[SEG KEY LY]],'22Dec24_LY '!$A$2:$M$784,13,FALSE)</f>
        <v>334.22493975903643</v>
      </c>
      <c r="V432" s="29" t="e">
        <f>VLOOKUP(Table1[[#This Row],[SEG KEY]],'15Dec24_TY'!$A$1:$M$786,13,FALSE)</f>
        <v>#N/A</v>
      </c>
      <c r="W432" s="29" t="e">
        <f>VLOOKUP(Table1[[#This Row],[SEG KEY LY]],'15Dec24_LY'!$A$1:$M$784,13,FALSE)</f>
        <v>#N/A</v>
      </c>
      <c r="X432" s="29">
        <f>VLOOKUP(Table1[[#This Row],[SEG KEY]],'08Dec24_TY'!$A$1:$M$786,13,FALSE)</f>
        <v>409.29635593220331</v>
      </c>
      <c r="Y432" s="29">
        <f>VLOOKUP(Table1[[#This Row],[SEG KEY LY]],'08Dec24_LY'!$A$1:$M$784,13,FALSE)</f>
        <v>327.8791101694917</v>
      </c>
      <c r="Z432" s="29" t="e">
        <f>VLOOKUP(Table1[[#This Row],[SEG KEY]],'01Dec24_TY'!$A$1:$M$786,13,FALSE)</f>
        <v>#N/A</v>
      </c>
      <c r="AA432" s="29" t="e">
        <f>VLOOKUP(Table1[[#This Row],[SEG KEY LY]],'01Dec24_LY'!$A$1:$M$784,13,FALSE)</f>
        <v>#N/A</v>
      </c>
      <c r="AB432" s="29" t="e">
        <f>VLOOKUP(Table1[[#This Row],[SEG KEY]],'24Nov24_TY'!$A$1:$M$786,13,FALSE)</f>
        <v>#N/A</v>
      </c>
      <c r="AC432" s="29" t="e">
        <f>VLOOKUP(Table1[[#This Row],[SEG KEY LY]],'24Nov24_LY'!$A$1:$M$784,13,FALSE)</f>
        <v>#N/A</v>
      </c>
      <c r="AD432" s="29" t="e">
        <f>VLOOKUP(Table1[[#This Row],[SEG KEY]],'17Nov24_TY'!$A$1:$M$786,13,FALSE)</f>
        <v>#N/A</v>
      </c>
      <c r="AE432" s="29" t="e">
        <f>VLOOKUP(Table1[[#This Row],[SEG KEY LY]],'17Nov24_LY'!$A$1:$M$784,13,FALSE)</f>
        <v>#N/A</v>
      </c>
      <c r="AF432" s="29" t="e">
        <f>VLOOKUP(Table1[[#This Row],[SEG KEY]],'10Nov24_TY   '!$A$1:$M$786,13,FALSE)</f>
        <v>#N/A</v>
      </c>
      <c r="AG432" s="29" t="e">
        <f>VLOOKUP(Table1[[#This Row],[SEG KEY LY]],'10Nov24_LY   '!$A$1:$M$784,13,FALSE)</f>
        <v>#N/A</v>
      </c>
      <c r="AH432" s="29">
        <f>IFERROR(VLOOKUP(Table1[[#This Row],[SEG KEY]],'03Nov24_TY   '!A428:M1213,13,FALSE),0)</f>
        <v>0</v>
      </c>
      <c r="AI432" s="29">
        <f>IFERROR(VLOOKUP(Table1[[#This Row],[SEG KEY LY]],'03Nov24_LY    '!$A$1:$M$784,13,FALSE),0)</f>
        <v>0</v>
      </c>
      <c r="AJ432" s="47">
        <f>VLOOKUP(Table1[[#This Row],[SEG KEY]],'29Dec24_TY  '!$A$1:$M$786,7,FALSE)</f>
        <v>152</v>
      </c>
      <c r="AK432" s="47">
        <f>VLOOKUP(Table1[[#This Row],[SEG KEY LY]],'29Dec24_LY'!$A$1:$M$784,7,FALSE)</f>
        <v>271</v>
      </c>
      <c r="AL432" s="29">
        <f>VLOOKUP(Table1[[#This Row],[SEG KEY]],'22Dec24_TY '!$A$1:$M$786,7,FALSE)</f>
        <v>137</v>
      </c>
      <c r="AM432" s="29">
        <f>VLOOKUP(Table1[[#This Row],[SEG KEY LY]],'22Dec24_LY '!$A$1:$M$486,7,FALSE)</f>
        <v>249</v>
      </c>
      <c r="AN432" s="29" t="e">
        <f>VLOOKUP(Table1[[#This Row],[SEG KEY]],'15Dec24_TY'!$A$1:$M$786,7,FALSE)</f>
        <v>#N/A</v>
      </c>
      <c r="AO432" s="29" t="e">
        <f>VLOOKUP(Table1[[#This Row],[SEG KEY LY]],'15Dec24_LY'!$A$1:$M$784,7,FALSE)</f>
        <v>#N/A</v>
      </c>
      <c r="AP432" s="29">
        <f>VLOOKUP(Table1[[#This Row],[SEG KEY]],'08Dec24_TY'!$A$1:$M$786,7,FALSE)</f>
        <v>118</v>
      </c>
      <c r="AQ432" s="29">
        <f>VLOOKUP(Table1[[#This Row],[SEG KEY LY]],'08Dec24_LY'!$A$1:$M$784,7,FALSE)</f>
        <v>236</v>
      </c>
      <c r="AR432" s="29" t="e">
        <f>VLOOKUP(Table1[[#This Row],[SEG KEY]],'01Dec24_TY'!$A$1:$M$786,7,FALSE)</f>
        <v>#N/A</v>
      </c>
      <c r="AS432" s="29" t="e">
        <f>VLOOKUP(Table1[[#This Row],[SEG KEY LY]],'01Dec24_LY'!$A$1:$M$784,7,FALSE)</f>
        <v>#N/A</v>
      </c>
      <c r="AT432" s="29" t="e">
        <f>VLOOKUP(Table1[[#This Row],[SEG KEY]],'24Nov24_TY'!$A$1:$M$786,7,FALSE)</f>
        <v>#N/A</v>
      </c>
      <c r="AU432" s="29" t="e">
        <f>VLOOKUP(Table1[[#This Row],[SEG KEY LY]],'24Nov24_LY'!$A$1:$M$784,7,FALSE)</f>
        <v>#N/A</v>
      </c>
      <c r="AV432" s="29" t="e">
        <f>VLOOKUP(Table1[[#This Row],[SEG KEY]],'17Nov24_TY'!$A$1:$M$786,7,FALSE)</f>
        <v>#N/A</v>
      </c>
      <c r="AW432" s="29" t="e">
        <f>VLOOKUP(Table1[[#This Row],[SEG KEY LY]],'17Nov24_LY'!$A$1:$M$784,7,FALSE)</f>
        <v>#N/A</v>
      </c>
      <c r="AX432" s="29" t="e">
        <f>VLOOKUP(Table1[[#This Row],[SEG KEY]],'10Nov24_TY   '!$A$1:$K$786,7,FALSE)</f>
        <v>#N/A</v>
      </c>
      <c r="AY432" s="29" t="e">
        <f>VLOOKUP(Table1[[#This Row],[SEG KEY LY]],'10Nov24_LY   '!$A$1:$J$784,7,FALSE)</f>
        <v>#N/A</v>
      </c>
      <c r="AZ432" s="29">
        <f>IFERROR(VLOOKUP(Table1[[#This Row],[SEG KEY]],'03Nov24_TY   '!$A$1:$J$786,7,FALSE),0)</f>
        <v>0</v>
      </c>
      <c r="BA432" s="29">
        <f>IFERROR(VLOOKUP(Table1[[#This Row],[SEG KEY LY]],'03Nov24_LY    '!$A$1:$J$784,7,FALSE),0)</f>
        <v>0</v>
      </c>
    </row>
    <row r="433" spans="1:53" x14ac:dyDescent="0.25">
      <c r="A433" s="53" t="str">
        <f>Table1[[#This Row],[FROM_CITY]]&amp;Table1[[#This Row],[TO_CITY]]&amp;Table1[[#This Row],[Month]]</f>
        <v>CMBMLEJun-2025</v>
      </c>
      <c r="B433" s="56" t="str">
        <f>Table1[[#This Row],[FROM_CITY]]&amp;Table1[[#This Row],[TO_CITY]]&amp;Table1[[#This Row],[MonthM_LY]]</f>
        <v>CMBMLEJun-2024</v>
      </c>
      <c r="C433" s="44" t="s">
        <v>222</v>
      </c>
      <c r="D433" s="2">
        <v>2025</v>
      </c>
      <c r="E433" s="2" t="s">
        <v>221</v>
      </c>
      <c r="F433" t="s">
        <v>10</v>
      </c>
      <c r="G433" s="2" t="s">
        <v>39</v>
      </c>
      <c r="H433" t="s">
        <v>15</v>
      </c>
      <c r="I433">
        <v>228</v>
      </c>
      <c r="J433">
        <v>25084.570000000003</v>
      </c>
      <c r="K433" s="29">
        <f>VLOOKUP(Table1[[#This Row],[SEG KEY]],'29Dec24_TY  '!$A$1:$M$786,11,FALSE)</f>
        <v>175104</v>
      </c>
      <c r="L433" s="29">
        <f>VLOOKUP(Table1[[#This Row],[SEG KEY LY]],'29Dec24_LY'!$A$1:$M$784,11,FALSE)</f>
        <v>175872</v>
      </c>
      <c r="M433" s="55">
        <f>VLOOKUP(Table1[[#This Row],[SEG KEY]],'29Dec24_TY  '!$A$1:$M$786,12,FALSE)</f>
        <v>0.14325526544225148</v>
      </c>
      <c r="N433" s="55">
        <f>VLOOKUP(Table1[[#This Row],[SEG KEY LY]],'29Dec24_LY'!$A$1:$M$784,12,FALSE)</f>
        <v>0.14282739719796214</v>
      </c>
      <c r="O433" s="29">
        <f>IFERROR(VLOOKUP(Table1[[#This Row],[SEG KEY LY]],'LY AVG FARE ACT'!$A$1:$G$5000,5,FALSE),0)</f>
        <v>11545</v>
      </c>
      <c r="P433" s="29">
        <f>IFERROR(VLOOKUP(Table1[[#This Row],[SEG KEY LY]],'LY AVG FARE ACT'!$A$1:$F$5000,6,FALSE),0)</f>
        <v>1031005.3937525174</v>
      </c>
      <c r="Q433" s="29">
        <f>IFERROR(VLOOKUP(Table1[[#This Row],[SEG KEY LY]],'LY AVG FARE ACT'!$A$1:$G$5000,7,FALSE),0)</f>
        <v>89.30319564768449</v>
      </c>
      <c r="R433" s="47">
        <f>VLOOKUP(Table1[[#This Row],[SEG KEY]],'29Dec24_TY  '!$A$1:$M$786,13,FALSE)</f>
        <v>110.02004385964914</v>
      </c>
      <c r="S433" s="47">
        <f>VLOOKUP(Table1[[#This Row],[SEG KEY LY]],'29Dec24_LY'!$A$1:$M$784,13,FALSE)</f>
        <v>109.69144104803493</v>
      </c>
      <c r="T433" s="29">
        <f>VLOOKUP(Table1[[#This Row],[SEG KEY]],'22Dec24_TY '!$A$1:$M$786,13,FALSE)</f>
        <v>109.93334862385323</v>
      </c>
      <c r="U433" s="29">
        <f>VLOOKUP(Table1[[#This Row],[SEG KEY LY]],'22Dec24_LY '!$A$2:$M$784,13,FALSE)</f>
        <v>99.029804878048751</v>
      </c>
      <c r="V433" s="29" t="e">
        <f>VLOOKUP(Table1[[#This Row],[SEG KEY]],'15Dec24_TY'!$A$1:$M$786,13,FALSE)</f>
        <v>#N/A</v>
      </c>
      <c r="W433" s="29" t="e">
        <f>VLOOKUP(Table1[[#This Row],[SEG KEY LY]],'15Dec24_LY'!$A$1:$M$784,13,FALSE)</f>
        <v>#N/A</v>
      </c>
      <c r="X433" s="29">
        <f>VLOOKUP(Table1[[#This Row],[SEG KEY]],'08Dec24_TY'!$A$1:$M$786,13,FALSE)</f>
        <v>108.84231884057974</v>
      </c>
      <c r="Y433" s="29">
        <f>VLOOKUP(Table1[[#This Row],[SEG KEY LY]],'08Dec24_LY'!$A$1:$M$784,13,FALSE)</f>
        <v>96.223979057591578</v>
      </c>
      <c r="Z433" s="29" t="e">
        <f>VLOOKUP(Table1[[#This Row],[SEG KEY]],'01Dec24_TY'!$A$1:$M$786,13,FALSE)</f>
        <v>#N/A</v>
      </c>
      <c r="AA433" s="29" t="e">
        <f>VLOOKUP(Table1[[#This Row],[SEG KEY LY]],'01Dec24_LY'!$A$1:$M$784,13,FALSE)</f>
        <v>#N/A</v>
      </c>
      <c r="AB433" s="29" t="e">
        <f>VLOOKUP(Table1[[#This Row],[SEG KEY]],'24Nov24_TY'!$A$1:$M$786,13,FALSE)</f>
        <v>#N/A</v>
      </c>
      <c r="AC433" s="29" t="e">
        <f>VLOOKUP(Table1[[#This Row],[SEG KEY LY]],'24Nov24_LY'!$A$1:$M$784,13,FALSE)</f>
        <v>#N/A</v>
      </c>
      <c r="AD433" s="29" t="e">
        <f>VLOOKUP(Table1[[#This Row],[SEG KEY]],'17Nov24_TY'!$A$1:$M$786,13,FALSE)</f>
        <v>#N/A</v>
      </c>
      <c r="AE433" s="29" t="e">
        <f>VLOOKUP(Table1[[#This Row],[SEG KEY LY]],'17Nov24_LY'!$A$1:$M$784,13,FALSE)</f>
        <v>#N/A</v>
      </c>
      <c r="AF433" s="29" t="e">
        <f>VLOOKUP(Table1[[#This Row],[SEG KEY]],'10Nov24_TY   '!$A$1:$M$786,13,FALSE)</f>
        <v>#N/A</v>
      </c>
      <c r="AG433" s="29" t="e">
        <f>VLOOKUP(Table1[[#This Row],[SEG KEY LY]],'10Nov24_LY   '!$A$1:$M$784,13,FALSE)</f>
        <v>#N/A</v>
      </c>
      <c r="AH433" s="29">
        <f>IFERROR(VLOOKUP(Table1[[#This Row],[SEG KEY]],'03Nov24_TY   '!A429:M1214,13,FALSE),0)</f>
        <v>0</v>
      </c>
      <c r="AI433" s="29">
        <f>IFERROR(VLOOKUP(Table1[[#This Row],[SEG KEY LY]],'03Nov24_LY    '!$A$1:$M$784,13,FALSE),0)</f>
        <v>0</v>
      </c>
      <c r="AJ433" s="47">
        <f>VLOOKUP(Table1[[#This Row],[SEG KEY]],'29Dec24_TY  '!$A$1:$M$786,7,FALSE)</f>
        <v>228</v>
      </c>
      <c r="AK433" s="47">
        <f>VLOOKUP(Table1[[#This Row],[SEG KEY LY]],'29Dec24_LY'!$A$1:$M$784,7,FALSE)</f>
        <v>229</v>
      </c>
      <c r="AL433" s="29">
        <f>VLOOKUP(Table1[[#This Row],[SEG KEY]],'22Dec24_TY '!$A$1:$M$786,7,FALSE)</f>
        <v>218</v>
      </c>
      <c r="AM433" s="29">
        <f>VLOOKUP(Table1[[#This Row],[SEG KEY LY]],'22Dec24_LY '!$A$1:$M$486,7,FALSE)</f>
        <v>205</v>
      </c>
      <c r="AN433" s="29" t="e">
        <f>VLOOKUP(Table1[[#This Row],[SEG KEY]],'15Dec24_TY'!$A$1:$M$786,7,FALSE)</f>
        <v>#N/A</v>
      </c>
      <c r="AO433" s="29" t="e">
        <f>VLOOKUP(Table1[[#This Row],[SEG KEY LY]],'15Dec24_LY'!$A$1:$M$784,7,FALSE)</f>
        <v>#N/A</v>
      </c>
      <c r="AP433" s="29">
        <f>VLOOKUP(Table1[[#This Row],[SEG KEY]],'08Dec24_TY'!$A$1:$M$786,7,FALSE)</f>
        <v>207</v>
      </c>
      <c r="AQ433" s="29">
        <f>VLOOKUP(Table1[[#This Row],[SEG KEY LY]],'08Dec24_LY'!$A$1:$M$784,7,FALSE)</f>
        <v>191</v>
      </c>
      <c r="AR433" s="29" t="e">
        <f>VLOOKUP(Table1[[#This Row],[SEG KEY]],'01Dec24_TY'!$A$1:$M$786,7,FALSE)</f>
        <v>#N/A</v>
      </c>
      <c r="AS433" s="29" t="e">
        <f>VLOOKUP(Table1[[#This Row],[SEG KEY LY]],'01Dec24_LY'!$A$1:$M$784,7,FALSE)</f>
        <v>#N/A</v>
      </c>
      <c r="AT433" s="29" t="e">
        <f>VLOOKUP(Table1[[#This Row],[SEG KEY]],'24Nov24_TY'!$A$1:$M$786,7,FALSE)</f>
        <v>#N/A</v>
      </c>
      <c r="AU433" s="29" t="e">
        <f>VLOOKUP(Table1[[#This Row],[SEG KEY LY]],'24Nov24_LY'!$A$1:$M$784,7,FALSE)</f>
        <v>#N/A</v>
      </c>
      <c r="AV433" s="29" t="e">
        <f>VLOOKUP(Table1[[#This Row],[SEG KEY]],'17Nov24_TY'!$A$1:$M$786,7,FALSE)</f>
        <v>#N/A</v>
      </c>
      <c r="AW433" s="29" t="e">
        <f>VLOOKUP(Table1[[#This Row],[SEG KEY LY]],'17Nov24_LY'!$A$1:$M$784,7,FALSE)</f>
        <v>#N/A</v>
      </c>
      <c r="AX433" s="29" t="e">
        <f>VLOOKUP(Table1[[#This Row],[SEG KEY]],'10Nov24_TY   '!$A$1:$K$786,7,FALSE)</f>
        <v>#N/A</v>
      </c>
      <c r="AY433" s="29" t="e">
        <f>VLOOKUP(Table1[[#This Row],[SEG KEY LY]],'10Nov24_LY   '!$A$1:$J$784,7,FALSE)</f>
        <v>#N/A</v>
      </c>
      <c r="AZ433" s="29">
        <f>IFERROR(VLOOKUP(Table1[[#This Row],[SEG KEY]],'03Nov24_TY   '!$A$1:$J$786,7,FALSE),0)</f>
        <v>0</v>
      </c>
      <c r="BA433" s="29">
        <f>IFERROR(VLOOKUP(Table1[[#This Row],[SEG KEY LY]],'03Nov24_LY    '!$A$1:$J$784,7,FALSE),0)</f>
        <v>0</v>
      </c>
    </row>
    <row r="434" spans="1:53" x14ac:dyDescent="0.25">
      <c r="A434" s="53" t="str">
        <f>Table1[[#This Row],[FROM_CITY]]&amp;Table1[[#This Row],[TO_CITY]]&amp;Table1[[#This Row],[Month]]</f>
        <v>CMBNRTJun-2025</v>
      </c>
      <c r="B434" s="56" t="str">
        <f>Table1[[#This Row],[FROM_CITY]]&amp;Table1[[#This Row],[TO_CITY]]&amp;Table1[[#This Row],[MonthM_LY]]</f>
        <v>CMBNRTJun-2024</v>
      </c>
      <c r="C434" s="44" t="s">
        <v>222</v>
      </c>
      <c r="D434" s="2">
        <v>2025</v>
      </c>
      <c r="E434" s="2" t="s">
        <v>221</v>
      </c>
      <c r="F434" t="s">
        <v>10</v>
      </c>
      <c r="G434" s="2" t="s">
        <v>40</v>
      </c>
      <c r="H434" t="s">
        <v>13</v>
      </c>
      <c r="I434">
        <v>17</v>
      </c>
      <c r="J434">
        <v>7880.38</v>
      </c>
      <c r="K434" s="29">
        <f>VLOOKUP(Table1[[#This Row],[SEG KEY]],'29Dec24_TY  '!$A$1:$M$786,11,FALSE)</f>
        <v>116688</v>
      </c>
      <c r="L434" s="29">
        <f>VLOOKUP(Table1[[#This Row],[SEG KEY LY]],'29Dec24_LY'!$A$1:$M$784,11,FALSE)</f>
        <v>260832</v>
      </c>
      <c r="M434" s="55">
        <f>VLOOKUP(Table1[[#This Row],[SEG KEY]],'29Dec24_TY  '!$A$1:$M$786,12,FALSE)</f>
        <v>6.7533765254353492E-2</v>
      </c>
      <c r="N434" s="55">
        <f>VLOOKUP(Table1[[#This Row],[SEG KEY LY]],'29Dec24_LY'!$A$1:$M$784,12,FALSE)</f>
        <v>5.0812822046374675E-2</v>
      </c>
      <c r="O434" s="29">
        <f>IFERROR(VLOOKUP(Table1[[#This Row],[SEG KEY LY]],'LY AVG FARE ACT'!$A$1:$G$5000,5,FALSE),0)</f>
        <v>2826</v>
      </c>
      <c r="P434" s="29">
        <f>IFERROR(VLOOKUP(Table1[[#This Row],[SEG KEY LY]],'LY AVG FARE ACT'!$A$1:$F$5000,6,FALSE),0)</f>
        <v>1042828.6600187204</v>
      </c>
      <c r="Q434" s="29">
        <f>IFERROR(VLOOKUP(Table1[[#This Row],[SEG KEY LY]],'LY AVG FARE ACT'!$A$1:$G$5000,7,FALSE),0)</f>
        <v>369.0122646916916</v>
      </c>
      <c r="R434" s="47">
        <f>VLOOKUP(Table1[[#This Row],[SEG KEY]],'29Dec24_TY  '!$A$1:$M$786,13,FALSE)</f>
        <v>463.55176470588236</v>
      </c>
      <c r="S434" s="47">
        <f>VLOOKUP(Table1[[#This Row],[SEG KEY LY]],'29Dec24_LY'!$A$1:$M$784,13,FALSE)</f>
        <v>348.77921052631575</v>
      </c>
      <c r="T434" s="29">
        <f>VLOOKUP(Table1[[#This Row],[SEG KEY]],'22Dec24_TY '!$A$1:$M$786,13,FALSE)</f>
        <v>553.20299999999986</v>
      </c>
      <c r="U434" s="29">
        <f>VLOOKUP(Table1[[#This Row],[SEG KEY LY]],'22Dec24_LY '!$A$2:$M$784,13,FALSE)</f>
        <v>306.32333333333332</v>
      </c>
      <c r="V434" s="29" t="e">
        <f>VLOOKUP(Table1[[#This Row],[SEG KEY]],'15Dec24_TY'!$A$1:$M$786,13,FALSE)</f>
        <v>#N/A</v>
      </c>
      <c r="W434" s="29" t="e">
        <f>VLOOKUP(Table1[[#This Row],[SEG KEY LY]],'15Dec24_LY'!$A$1:$M$784,13,FALSE)</f>
        <v>#N/A</v>
      </c>
      <c r="X434" s="29">
        <f>VLOOKUP(Table1[[#This Row],[SEG KEY]],'08Dec24_TY'!$A$1:$M$786,13,FALSE)</f>
        <v>661.91</v>
      </c>
      <c r="Y434" s="29">
        <f>VLOOKUP(Table1[[#This Row],[SEG KEY LY]],'08Dec24_LY'!$A$1:$M$784,13,FALSE)</f>
        <v>307.09875000000005</v>
      </c>
      <c r="Z434" s="29" t="e">
        <f>VLOOKUP(Table1[[#This Row],[SEG KEY]],'01Dec24_TY'!$A$1:$M$786,13,FALSE)</f>
        <v>#N/A</v>
      </c>
      <c r="AA434" s="29" t="e">
        <f>VLOOKUP(Table1[[#This Row],[SEG KEY LY]],'01Dec24_LY'!$A$1:$M$784,13,FALSE)</f>
        <v>#N/A</v>
      </c>
      <c r="AB434" s="29" t="e">
        <f>VLOOKUP(Table1[[#This Row],[SEG KEY]],'24Nov24_TY'!$A$1:$M$786,13,FALSE)</f>
        <v>#N/A</v>
      </c>
      <c r="AC434" s="29" t="e">
        <f>VLOOKUP(Table1[[#This Row],[SEG KEY LY]],'24Nov24_LY'!$A$1:$M$784,13,FALSE)</f>
        <v>#N/A</v>
      </c>
      <c r="AD434" s="29" t="e">
        <f>VLOOKUP(Table1[[#This Row],[SEG KEY]],'17Nov24_TY'!$A$1:$M$786,13,FALSE)</f>
        <v>#N/A</v>
      </c>
      <c r="AE434" s="29" t="e">
        <f>VLOOKUP(Table1[[#This Row],[SEG KEY LY]],'17Nov24_LY'!$A$1:$M$784,13,FALSE)</f>
        <v>#N/A</v>
      </c>
      <c r="AF434" s="29" t="e">
        <f>VLOOKUP(Table1[[#This Row],[SEG KEY]],'10Nov24_TY   '!$A$1:$M$786,13,FALSE)</f>
        <v>#N/A</v>
      </c>
      <c r="AG434" s="29" t="e">
        <f>VLOOKUP(Table1[[#This Row],[SEG KEY LY]],'10Nov24_LY   '!$A$1:$M$784,13,FALSE)</f>
        <v>#N/A</v>
      </c>
      <c r="AH434" s="29">
        <f>IFERROR(VLOOKUP(Table1[[#This Row],[SEG KEY]],'03Nov24_TY   '!A430:M1215,13,FALSE),0)</f>
        <v>0</v>
      </c>
      <c r="AI434" s="29">
        <f>IFERROR(VLOOKUP(Table1[[#This Row],[SEG KEY LY]],'03Nov24_LY    '!$A$1:$M$784,13,FALSE),0)</f>
        <v>0</v>
      </c>
      <c r="AJ434" s="47">
        <f>VLOOKUP(Table1[[#This Row],[SEG KEY]],'29Dec24_TY  '!$A$1:$M$786,7,FALSE)</f>
        <v>17</v>
      </c>
      <c r="AK434" s="47">
        <f>VLOOKUP(Table1[[#This Row],[SEG KEY LY]],'29Dec24_LY'!$A$1:$M$784,7,FALSE)</f>
        <v>38</v>
      </c>
      <c r="AL434" s="29">
        <f>VLOOKUP(Table1[[#This Row],[SEG KEY]],'22Dec24_TY '!$A$1:$M$786,7,FALSE)</f>
        <v>10</v>
      </c>
      <c r="AM434" s="29">
        <f>VLOOKUP(Table1[[#This Row],[SEG KEY LY]],'22Dec24_LY '!$A$1:$M$486,7,FALSE)</f>
        <v>30</v>
      </c>
      <c r="AN434" s="29" t="e">
        <f>VLOOKUP(Table1[[#This Row],[SEG KEY]],'15Dec24_TY'!$A$1:$M$786,7,FALSE)</f>
        <v>#N/A</v>
      </c>
      <c r="AO434" s="29" t="e">
        <f>VLOOKUP(Table1[[#This Row],[SEG KEY LY]],'15Dec24_LY'!$A$1:$M$784,7,FALSE)</f>
        <v>#N/A</v>
      </c>
      <c r="AP434" s="29">
        <f>VLOOKUP(Table1[[#This Row],[SEG KEY]],'08Dec24_TY'!$A$1:$M$786,7,FALSE)</f>
        <v>8</v>
      </c>
      <c r="AQ434" s="29">
        <f>VLOOKUP(Table1[[#This Row],[SEG KEY LY]],'08Dec24_LY'!$A$1:$M$784,7,FALSE)</f>
        <v>24</v>
      </c>
      <c r="AR434" s="29" t="e">
        <f>VLOOKUP(Table1[[#This Row],[SEG KEY]],'01Dec24_TY'!$A$1:$M$786,7,FALSE)</f>
        <v>#N/A</v>
      </c>
      <c r="AS434" s="29" t="e">
        <f>VLOOKUP(Table1[[#This Row],[SEG KEY LY]],'01Dec24_LY'!$A$1:$M$784,7,FALSE)</f>
        <v>#N/A</v>
      </c>
      <c r="AT434" s="29" t="e">
        <f>VLOOKUP(Table1[[#This Row],[SEG KEY]],'24Nov24_TY'!$A$1:$M$786,7,FALSE)</f>
        <v>#N/A</v>
      </c>
      <c r="AU434" s="29" t="e">
        <f>VLOOKUP(Table1[[#This Row],[SEG KEY LY]],'24Nov24_LY'!$A$1:$M$784,7,FALSE)</f>
        <v>#N/A</v>
      </c>
      <c r="AV434" s="29" t="e">
        <f>VLOOKUP(Table1[[#This Row],[SEG KEY]],'17Nov24_TY'!$A$1:$M$786,7,FALSE)</f>
        <v>#N/A</v>
      </c>
      <c r="AW434" s="29" t="e">
        <f>VLOOKUP(Table1[[#This Row],[SEG KEY LY]],'17Nov24_LY'!$A$1:$M$784,7,FALSE)</f>
        <v>#N/A</v>
      </c>
      <c r="AX434" s="29" t="e">
        <f>VLOOKUP(Table1[[#This Row],[SEG KEY]],'10Nov24_TY   '!$A$1:$K$786,7,FALSE)</f>
        <v>#N/A</v>
      </c>
      <c r="AY434" s="29" t="e">
        <f>VLOOKUP(Table1[[#This Row],[SEG KEY LY]],'10Nov24_LY   '!$A$1:$J$784,7,FALSE)</f>
        <v>#N/A</v>
      </c>
      <c r="AZ434" s="29">
        <f>IFERROR(VLOOKUP(Table1[[#This Row],[SEG KEY]],'03Nov24_TY   '!$A$1:$J$786,7,FALSE),0)</f>
        <v>0</v>
      </c>
      <c r="BA434" s="29">
        <f>IFERROR(VLOOKUP(Table1[[#This Row],[SEG KEY LY]],'03Nov24_LY    '!$A$1:$J$784,7,FALSE),0)</f>
        <v>0</v>
      </c>
    </row>
    <row r="435" spans="1:53" x14ac:dyDescent="0.25">
      <c r="A435" s="53" t="str">
        <f>Table1[[#This Row],[FROM_CITY]]&amp;Table1[[#This Row],[TO_CITY]]&amp;Table1[[#This Row],[Month]]</f>
        <v>CMBRUHJun-2025</v>
      </c>
      <c r="B435" s="56" t="str">
        <f>Table1[[#This Row],[FROM_CITY]]&amp;Table1[[#This Row],[TO_CITY]]&amp;Table1[[#This Row],[MonthM_LY]]</f>
        <v>CMBRUHJun-2024</v>
      </c>
      <c r="C435" s="44" t="s">
        <v>222</v>
      </c>
      <c r="D435" s="2">
        <v>2025</v>
      </c>
      <c r="E435" s="2" t="s">
        <v>221</v>
      </c>
      <c r="F435" t="s">
        <v>10</v>
      </c>
      <c r="G435" s="2" t="s">
        <v>41</v>
      </c>
      <c r="H435" t="s">
        <v>11</v>
      </c>
      <c r="I435">
        <v>31</v>
      </c>
      <c r="J435">
        <v>10372.940000000002</v>
      </c>
      <c r="K435" s="29">
        <f>VLOOKUP(Table1[[#This Row],[SEG KEY]],'29Dec24_TY  '!$A$1:$M$786,11,FALSE)</f>
        <v>125395</v>
      </c>
      <c r="L435" s="29">
        <f>VLOOKUP(Table1[[#This Row],[SEG KEY LY]],'29Dec24_LY'!$A$1:$M$784,11,FALSE)</f>
        <v>190115</v>
      </c>
      <c r="M435" s="55">
        <f>VLOOKUP(Table1[[#This Row],[SEG KEY]],'29Dec24_TY  '!$A$1:$M$786,12,FALSE)</f>
        <v>8.272211810678258E-2</v>
      </c>
      <c r="N435" s="55">
        <f>VLOOKUP(Table1[[#This Row],[SEG KEY LY]],'29Dec24_LY'!$A$1:$M$784,12,FALSE)</f>
        <v>7.22300186729085E-2</v>
      </c>
      <c r="O435" s="29">
        <f>IFERROR(VLOOKUP(Table1[[#This Row],[SEG KEY LY]],'LY AVG FARE ACT'!$A$1:$G$5000,5,FALSE),0)</f>
        <v>6293</v>
      </c>
      <c r="P435" s="29">
        <f>IFERROR(VLOOKUP(Table1[[#This Row],[SEG KEY LY]],'LY AVG FARE ACT'!$A$1:$F$5000,6,FALSE),0)</f>
        <v>1659179.2931874245</v>
      </c>
      <c r="Q435" s="29">
        <f>IFERROR(VLOOKUP(Table1[[#This Row],[SEG KEY LY]],'LY AVG FARE ACT'!$A$1:$G$5000,7,FALSE),0)</f>
        <v>263.65474228308034</v>
      </c>
      <c r="R435" s="47">
        <f>VLOOKUP(Table1[[#This Row],[SEG KEY]],'29Dec24_TY  '!$A$1:$M$786,13,FALSE)</f>
        <v>334.61096774193555</v>
      </c>
      <c r="S435" s="47">
        <f>VLOOKUP(Table1[[#This Row],[SEG KEY LY]],'29Dec24_LY'!$A$1:$M$784,13,FALSE)</f>
        <v>292.17042553191487</v>
      </c>
      <c r="T435" s="29">
        <f>VLOOKUP(Table1[[#This Row],[SEG KEY]],'22Dec24_TY '!$A$1:$M$786,13,FALSE)</f>
        <v>324.57636363636357</v>
      </c>
      <c r="U435" s="29">
        <f>VLOOKUP(Table1[[#This Row],[SEG KEY LY]],'22Dec24_LY '!$A$2:$M$784,13,FALSE)</f>
        <v>302.17578947368423</v>
      </c>
      <c r="V435" s="29" t="e">
        <f>VLOOKUP(Table1[[#This Row],[SEG KEY]],'15Dec24_TY'!$A$1:$M$786,13,FALSE)</f>
        <v>#N/A</v>
      </c>
      <c r="W435" s="29" t="e">
        <f>VLOOKUP(Table1[[#This Row],[SEG KEY LY]],'15Dec24_LY'!$A$1:$M$784,13,FALSE)</f>
        <v>#N/A</v>
      </c>
      <c r="X435" s="29">
        <f>VLOOKUP(Table1[[#This Row],[SEG KEY]],'08Dec24_TY'!$A$1:$M$786,13,FALSE)</f>
        <v>336.92866666666663</v>
      </c>
      <c r="Y435" s="29">
        <f>VLOOKUP(Table1[[#This Row],[SEG KEY LY]],'08Dec24_LY'!$A$1:$M$784,13,FALSE)</f>
        <v>329.84136363636367</v>
      </c>
      <c r="Z435" s="29" t="e">
        <f>VLOOKUP(Table1[[#This Row],[SEG KEY]],'01Dec24_TY'!$A$1:$M$786,13,FALSE)</f>
        <v>#N/A</v>
      </c>
      <c r="AA435" s="29" t="e">
        <f>VLOOKUP(Table1[[#This Row],[SEG KEY LY]],'01Dec24_LY'!$A$1:$M$784,13,FALSE)</f>
        <v>#N/A</v>
      </c>
      <c r="AB435" s="29" t="e">
        <f>VLOOKUP(Table1[[#This Row],[SEG KEY]],'24Nov24_TY'!$A$1:$M$786,13,FALSE)</f>
        <v>#N/A</v>
      </c>
      <c r="AC435" s="29" t="e">
        <f>VLOOKUP(Table1[[#This Row],[SEG KEY LY]],'24Nov24_LY'!$A$1:$M$784,13,FALSE)</f>
        <v>#N/A</v>
      </c>
      <c r="AD435" s="29" t="e">
        <f>VLOOKUP(Table1[[#This Row],[SEG KEY]],'17Nov24_TY'!$A$1:$M$786,13,FALSE)</f>
        <v>#N/A</v>
      </c>
      <c r="AE435" s="29" t="e">
        <f>VLOOKUP(Table1[[#This Row],[SEG KEY LY]],'17Nov24_LY'!$A$1:$M$784,13,FALSE)</f>
        <v>#N/A</v>
      </c>
      <c r="AF435" s="29" t="e">
        <f>VLOOKUP(Table1[[#This Row],[SEG KEY]],'10Nov24_TY   '!$A$1:$M$786,13,FALSE)</f>
        <v>#N/A</v>
      </c>
      <c r="AG435" s="29" t="e">
        <f>VLOOKUP(Table1[[#This Row],[SEG KEY LY]],'10Nov24_LY   '!$A$1:$M$784,13,FALSE)</f>
        <v>#N/A</v>
      </c>
      <c r="AH435" s="29">
        <f>IFERROR(VLOOKUP(Table1[[#This Row],[SEG KEY]],'03Nov24_TY   '!A431:M1216,13,FALSE),0)</f>
        <v>0</v>
      </c>
      <c r="AI435" s="29">
        <f>IFERROR(VLOOKUP(Table1[[#This Row],[SEG KEY LY]],'03Nov24_LY    '!$A$1:$M$784,13,FALSE),0)</f>
        <v>0</v>
      </c>
      <c r="AJ435" s="47">
        <f>VLOOKUP(Table1[[#This Row],[SEG KEY]],'29Dec24_TY  '!$A$1:$M$786,7,FALSE)</f>
        <v>31</v>
      </c>
      <c r="AK435" s="47">
        <f>VLOOKUP(Table1[[#This Row],[SEG KEY LY]],'29Dec24_LY'!$A$1:$M$784,7,FALSE)</f>
        <v>47</v>
      </c>
      <c r="AL435" s="29">
        <f>VLOOKUP(Table1[[#This Row],[SEG KEY]],'22Dec24_TY '!$A$1:$M$786,7,FALSE)</f>
        <v>22</v>
      </c>
      <c r="AM435" s="29">
        <f>VLOOKUP(Table1[[#This Row],[SEG KEY LY]],'22Dec24_LY '!$A$1:$M$486,7,FALSE)</f>
        <v>38</v>
      </c>
      <c r="AN435" s="29" t="e">
        <f>VLOOKUP(Table1[[#This Row],[SEG KEY]],'15Dec24_TY'!$A$1:$M$786,7,FALSE)</f>
        <v>#N/A</v>
      </c>
      <c r="AO435" s="29" t="e">
        <f>VLOOKUP(Table1[[#This Row],[SEG KEY LY]],'15Dec24_LY'!$A$1:$M$784,7,FALSE)</f>
        <v>#N/A</v>
      </c>
      <c r="AP435" s="29">
        <f>VLOOKUP(Table1[[#This Row],[SEG KEY]],'08Dec24_TY'!$A$1:$M$786,7,FALSE)</f>
        <v>15</v>
      </c>
      <c r="AQ435" s="29">
        <f>VLOOKUP(Table1[[#This Row],[SEG KEY LY]],'08Dec24_LY'!$A$1:$M$784,7,FALSE)</f>
        <v>22</v>
      </c>
      <c r="AR435" s="29" t="e">
        <f>VLOOKUP(Table1[[#This Row],[SEG KEY]],'01Dec24_TY'!$A$1:$M$786,7,FALSE)</f>
        <v>#N/A</v>
      </c>
      <c r="AS435" s="29" t="e">
        <f>VLOOKUP(Table1[[#This Row],[SEG KEY LY]],'01Dec24_LY'!$A$1:$M$784,7,FALSE)</f>
        <v>#N/A</v>
      </c>
      <c r="AT435" s="29" t="e">
        <f>VLOOKUP(Table1[[#This Row],[SEG KEY]],'24Nov24_TY'!$A$1:$M$786,7,FALSE)</f>
        <v>#N/A</v>
      </c>
      <c r="AU435" s="29" t="e">
        <f>VLOOKUP(Table1[[#This Row],[SEG KEY LY]],'24Nov24_LY'!$A$1:$M$784,7,FALSE)</f>
        <v>#N/A</v>
      </c>
      <c r="AV435" s="29" t="e">
        <f>VLOOKUP(Table1[[#This Row],[SEG KEY]],'17Nov24_TY'!$A$1:$M$786,7,FALSE)</f>
        <v>#N/A</v>
      </c>
      <c r="AW435" s="29" t="e">
        <f>VLOOKUP(Table1[[#This Row],[SEG KEY LY]],'17Nov24_LY'!$A$1:$M$784,7,FALSE)</f>
        <v>#N/A</v>
      </c>
      <c r="AX435" s="29" t="e">
        <f>VLOOKUP(Table1[[#This Row],[SEG KEY]],'10Nov24_TY   '!$A$1:$K$786,7,FALSE)</f>
        <v>#N/A</v>
      </c>
      <c r="AY435" s="29" t="e">
        <f>VLOOKUP(Table1[[#This Row],[SEG KEY LY]],'10Nov24_LY   '!$A$1:$J$784,7,FALSE)</f>
        <v>#N/A</v>
      </c>
      <c r="AZ435" s="29">
        <f>IFERROR(VLOOKUP(Table1[[#This Row],[SEG KEY]],'03Nov24_TY   '!$A$1:$J$786,7,FALSE),0)</f>
        <v>0</v>
      </c>
      <c r="BA435" s="29">
        <f>IFERROR(VLOOKUP(Table1[[#This Row],[SEG KEY LY]],'03Nov24_LY    '!$A$1:$J$784,7,FALSE),0)</f>
        <v>0</v>
      </c>
    </row>
    <row r="436" spans="1:53" x14ac:dyDescent="0.25">
      <c r="A436" s="53" t="str">
        <f>Table1[[#This Row],[FROM_CITY]]&amp;Table1[[#This Row],[TO_CITY]]&amp;Table1[[#This Row],[Month]]</f>
        <v>CMBSINJun-2025</v>
      </c>
      <c r="B436" s="56" t="str">
        <f>Table1[[#This Row],[FROM_CITY]]&amp;Table1[[#This Row],[TO_CITY]]&amp;Table1[[#This Row],[MonthM_LY]]</f>
        <v>CMBSINJun-2024</v>
      </c>
      <c r="C436" s="44" t="s">
        <v>222</v>
      </c>
      <c r="D436" s="2">
        <v>2025</v>
      </c>
      <c r="E436" s="2" t="s">
        <v>221</v>
      </c>
      <c r="F436" t="s">
        <v>10</v>
      </c>
      <c r="G436" s="2" t="s">
        <v>42</v>
      </c>
      <c r="H436" t="s">
        <v>13</v>
      </c>
      <c r="I436">
        <v>46</v>
      </c>
      <c r="J436">
        <v>6531.7400000000007</v>
      </c>
      <c r="K436" s="29">
        <f>VLOOKUP(Table1[[#This Row],[SEG KEY]],'29Dec24_TY  '!$A$1:$M$786,11,FALSE)</f>
        <v>126454</v>
      </c>
      <c r="L436" s="29">
        <f>VLOOKUP(Table1[[#This Row],[SEG KEY LY]],'29Dec24_LY'!$A$1:$M$784,11,FALSE)</f>
        <v>219920</v>
      </c>
      <c r="M436" s="55">
        <f>VLOOKUP(Table1[[#This Row],[SEG KEY]],'29Dec24_TY  '!$A$1:$M$786,12,FALSE)</f>
        <v>5.1653091242665324E-2</v>
      </c>
      <c r="N436" s="55">
        <f>VLOOKUP(Table1[[#This Row],[SEG KEY LY]],'29Dec24_LY'!$A$1:$M$784,12,FALSE)</f>
        <v>6.1370180065478348E-2</v>
      </c>
      <c r="O436" s="29">
        <f>IFERROR(VLOOKUP(Table1[[#This Row],[SEG KEY LY]],'LY AVG FARE ACT'!$A$1:$G$5000,5,FALSE),0)</f>
        <v>5749</v>
      </c>
      <c r="P436" s="29">
        <f>IFERROR(VLOOKUP(Table1[[#This Row],[SEG KEY LY]],'LY AVG FARE ACT'!$A$1:$F$5000,6,FALSE),0)</f>
        <v>1070202.349444513</v>
      </c>
      <c r="Q436" s="29">
        <f>IFERROR(VLOOKUP(Table1[[#This Row],[SEG KEY LY]],'LY AVG FARE ACT'!$A$1:$G$5000,7,FALSE),0)</f>
        <v>186.15452242903339</v>
      </c>
      <c r="R436" s="47">
        <f>VLOOKUP(Table1[[#This Row],[SEG KEY]],'29Dec24_TY  '!$A$1:$M$786,13,FALSE)</f>
        <v>141.99434782608697</v>
      </c>
      <c r="S436" s="47">
        <f>VLOOKUP(Table1[[#This Row],[SEG KEY LY]],'29Dec24_LY'!$A$1:$M$784,13,FALSE)</f>
        <v>168.70662499999997</v>
      </c>
      <c r="T436" s="29">
        <f>VLOOKUP(Table1[[#This Row],[SEG KEY]],'22Dec24_TY '!$A$1:$M$786,13,FALSE)</f>
        <v>162.75567567567569</v>
      </c>
      <c r="U436" s="29">
        <f>VLOOKUP(Table1[[#This Row],[SEG KEY LY]],'22Dec24_LY '!$A$2:$M$784,13,FALSE)</f>
        <v>170.45605633802819</v>
      </c>
      <c r="V436" s="29" t="e">
        <f>VLOOKUP(Table1[[#This Row],[SEG KEY]],'15Dec24_TY'!$A$1:$M$786,13,FALSE)</f>
        <v>#N/A</v>
      </c>
      <c r="W436" s="29" t="e">
        <f>VLOOKUP(Table1[[#This Row],[SEG KEY LY]],'15Dec24_LY'!$A$1:$M$784,13,FALSE)</f>
        <v>#N/A</v>
      </c>
      <c r="X436" s="29">
        <f>VLOOKUP(Table1[[#This Row],[SEG KEY]],'08Dec24_TY'!$A$1:$M$786,13,FALSE)</f>
        <v>136.71909090909091</v>
      </c>
      <c r="Y436" s="29">
        <f>VLOOKUP(Table1[[#This Row],[SEG KEY LY]],'08Dec24_LY'!$A$1:$M$784,13,FALSE)</f>
        <v>170.91499999999996</v>
      </c>
      <c r="Z436" s="29" t="e">
        <f>VLOOKUP(Table1[[#This Row],[SEG KEY]],'01Dec24_TY'!$A$1:$M$786,13,FALSE)</f>
        <v>#N/A</v>
      </c>
      <c r="AA436" s="29" t="e">
        <f>VLOOKUP(Table1[[#This Row],[SEG KEY LY]],'01Dec24_LY'!$A$1:$M$784,13,FALSE)</f>
        <v>#N/A</v>
      </c>
      <c r="AB436" s="29" t="e">
        <f>VLOOKUP(Table1[[#This Row],[SEG KEY]],'24Nov24_TY'!$A$1:$M$786,13,FALSE)</f>
        <v>#N/A</v>
      </c>
      <c r="AC436" s="29" t="e">
        <f>VLOOKUP(Table1[[#This Row],[SEG KEY LY]],'24Nov24_LY'!$A$1:$M$784,13,FALSE)</f>
        <v>#N/A</v>
      </c>
      <c r="AD436" s="29" t="e">
        <f>VLOOKUP(Table1[[#This Row],[SEG KEY]],'17Nov24_TY'!$A$1:$M$786,13,FALSE)</f>
        <v>#N/A</v>
      </c>
      <c r="AE436" s="29" t="e">
        <f>VLOOKUP(Table1[[#This Row],[SEG KEY LY]],'17Nov24_LY'!$A$1:$M$784,13,FALSE)</f>
        <v>#N/A</v>
      </c>
      <c r="AF436" s="29" t="e">
        <f>VLOOKUP(Table1[[#This Row],[SEG KEY]],'10Nov24_TY   '!$A$1:$M$786,13,FALSE)</f>
        <v>#N/A</v>
      </c>
      <c r="AG436" s="29" t="e">
        <f>VLOOKUP(Table1[[#This Row],[SEG KEY LY]],'10Nov24_LY   '!$A$1:$M$784,13,FALSE)</f>
        <v>#N/A</v>
      </c>
      <c r="AH436" s="29">
        <f>IFERROR(VLOOKUP(Table1[[#This Row],[SEG KEY]],'03Nov24_TY   '!A432:M1217,13,FALSE),0)</f>
        <v>0</v>
      </c>
      <c r="AI436" s="29">
        <f>IFERROR(VLOOKUP(Table1[[#This Row],[SEG KEY LY]],'03Nov24_LY    '!$A$1:$M$784,13,FALSE),0)</f>
        <v>0</v>
      </c>
      <c r="AJ436" s="47">
        <f>VLOOKUP(Table1[[#This Row],[SEG KEY]],'29Dec24_TY  '!$A$1:$M$786,7,FALSE)</f>
        <v>46</v>
      </c>
      <c r="AK436" s="47">
        <f>VLOOKUP(Table1[[#This Row],[SEG KEY LY]],'29Dec24_LY'!$A$1:$M$784,7,FALSE)</f>
        <v>80</v>
      </c>
      <c r="AL436" s="29">
        <f>VLOOKUP(Table1[[#This Row],[SEG KEY]],'22Dec24_TY '!$A$1:$M$786,7,FALSE)</f>
        <v>37</v>
      </c>
      <c r="AM436" s="29">
        <f>VLOOKUP(Table1[[#This Row],[SEG KEY LY]],'22Dec24_LY '!$A$1:$M$486,7,FALSE)</f>
        <v>71</v>
      </c>
      <c r="AN436" s="29" t="e">
        <f>VLOOKUP(Table1[[#This Row],[SEG KEY]],'15Dec24_TY'!$A$1:$M$786,7,FALSE)</f>
        <v>#N/A</v>
      </c>
      <c r="AO436" s="29" t="e">
        <f>VLOOKUP(Table1[[#This Row],[SEG KEY LY]],'15Dec24_LY'!$A$1:$M$784,7,FALSE)</f>
        <v>#N/A</v>
      </c>
      <c r="AP436" s="29">
        <f>VLOOKUP(Table1[[#This Row],[SEG KEY]],'08Dec24_TY'!$A$1:$M$786,7,FALSE)</f>
        <v>33</v>
      </c>
      <c r="AQ436" s="29">
        <f>VLOOKUP(Table1[[#This Row],[SEG KEY LY]],'08Dec24_LY'!$A$1:$M$784,7,FALSE)</f>
        <v>60</v>
      </c>
      <c r="AR436" s="29" t="e">
        <f>VLOOKUP(Table1[[#This Row],[SEG KEY]],'01Dec24_TY'!$A$1:$M$786,7,FALSE)</f>
        <v>#N/A</v>
      </c>
      <c r="AS436" s="29" t="e">
        <f>VLOOKUP(Table1[[#This Row],[SEG KEY LY]],'01Dec24_LY'!$A$1:$M$784,7,FALSE)</f>
        <v>#N/A</v>
      </c>
      <c r="AT436" s="29" t="e">
        <f>VLOOKUP(Table1[[#This Row],[SEG KEY]],'24Nov24_TY'!$A$1:$M$786,7,FALSE)</f>
        <v>#N/A</v>
      </c>
      <c r="AU436" s="29" t="e">
        <f>VLOOKUP(Table1[[#This Row],[SEG KEY LY]],'24Nov24_LY'!$A$1:$M$784,7,FALSE)</f>
        <v>#N/A</v>
      </c>
      <c r="AV436" s="29" t="e">
        <f>VLOOKUP(Table1[[#This Row],[SEG KEY]],'17Nov24_TY'!$A$1:$M$786,7,FALSE)</f>
        <v>#N/A</v>
      </c>
      <c r="AW436" s="29" t="e">
        <f>VLOOKUP(Table1[[#This Row],[SEG KEY LY]],'17Nov24_LY'!$A$1:$M$784,7,FALSE)</f>
        <v>#N/A</v>
      </c>
      <c r="AX436" s="29" t="e">
        <f>VLOOKUP(Table1[[#This Row],[SEG KEY]],'10Nov24_TY   '!$A$1:$K$786,7,FALSE)</f>
        <v>#N/A</v>
      </c>
      <c r="AY436" s="29" t="e">
        <f>VLOOKUP(Table1[[#This Row],[SEG KEY LY]],'10Nov24_LY   '!$A$1:$J$784,7,FALSE)</f>
        <v>#N/A</v>
      </c>
      <c r="AZ436" s="29">
        <f>IFERROR(VLOOKUP(Table1[[#This Row],[SEG KEY]],'03Nov24_TY   '!$A$1:$J$786,7,FALSE),0)</f>
        <v>0</v>
      </c>
      <c r="BA436" s="29">
        <f>IFERROR(VLOOKUP(Table1[[#This Row],[SEG KEY LY]],'03Nov24_LY    '!$A$1:$J$784,7,FALSE),0)</f>
        <v>0</v>
      </c>
    </row>
    <row r="437" spans="1:53" x14ac:dyDescent="0.25">
      <c r="A437" s="53" t="str">
        <f>Table1[[#This Row],[FROM_CITY]]&amp;Table1[[#This Row],[TO_CITY]]&amp;Table1[[#This Row],[Month]]</f>
        <v>CMBSYDJun-2025</v>
      </c>
      <c r="B437" s="56" t="str">
        <f>Table1[[#This Row],[FROM_CITY]]&amp;Table1[[#This Row],[TO_CITY]]&amp;Table1[[#This Row],[MonthM_LY]]</f>
        <v>CMBSYDJun-2024</v>
      </c>
      <c r="C437" s="44" t="s">
        <v>222</v>
      </c>
      <c r="D437" s="2">
        <v>2025</v>
      </c>
      <c r="E437" s="2" t="s">
        <v>221</v>
      </c>
      <c r="F437" t="s">
        <v>10</v>
      </c>
      <c r="G437" s="2" t="s">
        <v>53</v>
      </c>
      <c r="H437" t="s">
        <v>13</v>
      </c>
      <c r="I437">
        <v>95</v>
      </c>
      <c r="J437">
        <v>39206.630000000012</v>
      </c>
      <c r="K437" s="29">
        <f>VLOOKUP(Table1[[#This Row],[SEG KEY]],'29Dec24_TY  '!$A$1:$M$786,11,FALSE)</f>
        <v>831630</v>
      </c>
      <c r="L437" s="29">
        <f>VLOOKUP(Table1[[#This Row],[SEG KEY LY]],'29Dec24_LY'!$A$1:$M$784,11,FALSE)</f>
        <v>1103004</v>
      </c>
      <c r="M437" s="55">
        <f>VLOOKUP(Table1[[#This Row],[SEG KEY]],'29Dec24_TY  '!$A$1:$M$786,12,FALSE)</f>
        <v>4.714431898801151E-2</v>
      </c>
      <c r="N437" s="55">
        <f>VLOOKUP(Table1[[#This Row],[SEG KEY LY]],'29Dec24_LY'!$A$1:$M$784,12,FALSE)</f>
        <v>4.8871128300531995E-2</v>
      </c>
      <c r="O437" s="29">
        <f>IFERROR(VLOOKUP(Table1[[#This Row],[SEG KEY LY]],'LY AVG FARE ACT'!$A$1:$G$5000,5,FALSE),0)</f>
        <v>2995</v>
      </c>
      <c r="P437" s="29">
        <f>IFERROR(VLOOKUP(Table1[[#This Row],[SEG KEY LY]],'LY AVG FARE ACT'!$A$1:$F$5000,6,FALSE),0)</f>
        <v>1228664.7080566993</v>
      </c>
      <c r="Q437" s="29">
        <f>IFERROR(VLOOKUP(Table1[[#This Row],[SEG KEY LY]],'LY AVG FARE ACT'!$A$1:$G$5000,7,FALSE),0)</f>
        <v>410.23863374180274</v>
      </c>
      <c r="R437" s="47">
        <f>VLOOKUP(Table1[[#This Row],[SEG KEY]],'29Dec24_TY  '!$A$1:$M$786,13,FALSE)</f>
        <v>412.70136842105273</v>
      </c>
      <c r="S437" s="47">
        <f>VLOOKUP(Table1[[#This Row],[SEG KEY LY]],'29Dec24_LY'!$A$1:$M$784,13,FALSE)</f>
        <v>427.81785714285712</v>
      </c>
      <c r="T437" s="29">
        <f>VLOOKUP(Table1[[#This Row],[SEG KEY]],'22Dec24_TY '!$A$1:$M$786,13,FALSE)</f>
        <v>409.64913580246917</v>
      </c>
      <c r="U437" s="29">
        <f>VLOOKUP(Table1[[#This Row],[SEG KEY LY]],'22Dec24_LY '!$A$2:$M$784,13,FALSE)</f>
        <v>433.65302521008414</v>
      </c>
      <c r="V437" s="29" t="e">
        <f>VLOOKUP(Table1[[#This Row],[SEG KEY]],'15Dec24_TY'!$A$1:$M$786,13,FALSE)</f>
        <v>#N/A</v>
      </c>
      <c r="W437" s="29" t="e">
        <f>VLOOKUP(Table1[[#This Row],[SEG KEY LY]],'15Dec24_LY'!$A$1:$M$784,13,FALSE)</f>
        <v>#N/A</v>
      </c>
      <c r="X437" s="29">
        <f>VLOOKUP(Table1[[#This Row],[SEG KEY]],'08Dec24_TY'!$A$1:$M$786,13,FALSE)</f>
        <v>382.57661016949157</v>
      </c>
      <c r="Y437" s="29">
        <f>VLOOKUP(Table1[[#This Row],[SEG KEY LY]],'08Dec24_LY'!$A$1:$M$784,13,FALSE)</f>
        <v>418.99384615384611</v>
      </c>
      <c r="Z437" s="29" t="e">
        <f>VLOOKUP(Table1[[#This Row],[SEG KEY]],'01Dec24_TY'!$A$1:$M$786,13,FALSE)</f>
        <v>#N/A</v>
      </c>
      <c r="AA437" s="29" t="e">
        <f>VLOOKUP(Table1[[#This Row],[SEG KEY LY]],'01Dec24_LY'!$A$1:$M$784,13,FALSE)</f>
        <v>#N/A</v>
      </c>
      <c r="AB437" s="29" t="e">
        <f>VLOOKUP(Table1[[#This Row],[SEG KEY]],'24Nov24_TY'!$A$1:$M$786,13,FALSE)</f>
        <v>#N/A</v>
      </c>
      <c r="AC437" s="29" t="e">
        <f>VLOOKUP(Table1[[#This Row],[SEG KEY LY]],'24Nov24_LY'!$A$1:$M$784,13,FALSE)</f>
        <v>#N/A</v>
      </c>
      <c r="AD437" s="29" t="e">
        <f>VLOOKUP(Table1[[#This Row],[SEG KEY]],'17Nov24_TY'!$A$1:$M$786,13,FALSE)</f>
        <v>#N/A</v>
      </c>
      <c r="AE437" s="29" t="e">
        <f>VLOOKUP(Table1[[#This Row],[SEG KEY LY]],'17Nov24_LY'!$A$1:$M$784,13,FALSE)</f>
        <v>#N/A</v>
      </c>
      <c r="AF437" s="29" t="e">
        <f>VLOOKUP(Table1[[#This Row],[SEG KEY]],'10Nov24_TY   '!$A$1:$M$786,13,FALSE)</f>
        <v>#N/A</v>
      </c>
      <c r="AG437" s="29" t="e">
        <f>VLOOKUP(Table1[[#This Row],[SEG KEY LY]],'10Nov24_LY   '!$A$1:$M$784,13,FALSE)</f>
        <v>#N/A</v>
      </c>
      <c r="AH437" s="29">
        <f>IFERROR(VLOOKUP(Table1[[#This Row],[SEG KEY]],'03Nov24_TY   '!A433:M1218,13,FALSE),0)</f>
        <v>0</v>
      </c>
      <c r="AI437" s="29">
        <f>IFERROR(VLOOKUP(Table1[[#This Row],[SEG KEY LY]],'03Nov24_LY    '!$A$1:$M$784,13,FALSE),0)</f>
        <v>0</v>
      </c>
      <c r="AJ437" s="47">
        <f>VLOOKUP(Table1[[#This Row],[SEG KEY]],'29Dec24_TY  '!$A$1:$M$786,7,FALSE)</f>
        <v>95</v>
      </c>
      <c r="AK437" s="47">
        <f>VLOOKUP(Table1[[#This Row],[SEG KEY LY]],'29Dec24_LY'!$A$1:$M$784,7,FALSE)</f>
        <v>126</v>
      </c>
      <c r="AL437" s="29">
        <f>VLOOKUP(Table1[[#This Row],[SEG KEY]],'22Dec24_TY '!$A$1:$M$786,7,FALSE)</f>
        <v>81</v>
      </c>
      <c r="AM437" s="29">
        <f>VLOOKUP(Table1[[#This Row],[SEG KEY LY]],'22Dec24_LY '!$A$1:$M$486,7,FALSE)</f>
        <v>119</v>
      </c>
      <c r="AN437" s="29" t="e">
        <f>VLOOKUP(Table1[[#This Row],[SEG KEY]],'15Dec24_TY'!$A$1:$M$786,7,FALSE)</f>
        <v>#N/A</v>
      </c>
      <c r="AO437" s="29" t="e">
        <f>VLOOKUP(Table1[[#This Row],[SEG KEY LY]],'15Dec24_LY'!$A$1:$M$784,7,FALSE)</f>
        <v>#N/A</v>
      </c>
      <c r="AP437" s="29">
        <f>VLOOKUP(Table1[[#This Row],[SEG KEY]],'08Dec24_TY'!$A$1:$M$786,7,FALSE)</f>
        <v>59</v>
      </c>
      <c r="AQ437" s="29">
        <f>VLOOKUP(Table1[[#This Row],[SEG KEY LY]],'08Dec24_LY'!$A$1:$M$784,7,FALSE)</f>
        <v>91</v>
      </c>
      <c r="AR437" s="29" t="e">
        <f>VLOOKUP(Table1[[#This Row],[SEG KEY]],'01Dec24_TY'!$A$1:$M$786,7,FALSE)</f>
        <v>#N/A</v>
      </c>
      <c r="AS437" s="29" t="e">
        <f>VLOOKUP(Table1[[#This Row],[SEG KEY LY]],'01Dec24_LY'!$A$1:$M$784,7,FALSE)</f>
        <v>#N/A</v>
      </c>
      <c r="AT437" s="29" t="e">
        <f>VLOOKUP(Table1[[#This Row],[SEG KEY]],'24Nov24_TY'!$A$1:$M$786,7,FALSE)</f>
        <v>#N/A</v>
      </c>
      <c r="AU437" s="29" t="e">
        <f>VLOOKUP(Table1[[#This Row],[SEG KEY LY]],'24Nov24_LY'!$A$1:$M$784,7,FALSE)</f>
        <v>#N/A</v>
      </c>
      <c r="AV437" s="29" t="e">
        <f>VLOOKUP(Table1[[#This Row],[SEG KEY]],'17Nov24_TY'!$A$1:$M$786,7,FALSE)</f>
        <v>#N/A</v>
      </c>
      <c r="AW437" s="29" t="e">
        <f>VLOOKUP(Table1[[#This Row],[SEG KEY LY]],'17Nov24_LY'!$A$1:$M$784,7,FALSE)</f>
        <v>#N/A</v>
      </c>
      <c r="AX437" s="29" t="e">
        <f>VLOOKUP(Table1[[#This Row],[SEG KEY]],'10Nov24_TY   '!$A$1:$K$786,7,FALSE)</f>
        <v>#N/A</v>
      </c>
      <c r="AY437" s="29" t="e">
        <f>VLOOKUP(Table1[[#This Row],[SEG KEY LY]],'10Nov24_LY   '!$A$1:$J$784,7,FALSE)</f>
        <v>#N/A</v>
      </c>
      <c r="AZ437" s="29">
        <f>IFERROR(VLOOKUP(Table1[[#This Row],[SEG KEY]],'03Nov24_TY   '!$A$1:$J$786,7,FALSE),0)</f>
        <v>0</v>
      </c>
      <c r="BA437" s="29">
        <f>IFERROR(VLOOKUP(Table1[[#This Row],[SEG KEY LY]],'03Nov24_LY    '!$A$1:$J$784,7,FALSE),0)</f>
        <v>0</v>
      </c>
    </row>
    <row r="438" spans="1:53" x14ac:dyDescent="0.25">
      <c r="A438" s="53" t="str">
        <f>Table1[[#This Row],[FROM_CITY]]&amp;Table1[[#This Row],[TO_CITY]]&amp;Table1[[#This Row],[Month]]</f>
        <v>CMBTRVJun-2025</v>
      </c>
      <c r="B438" s="56" t="str">
        <f>Table1[[#This Row],[FROM_CITY]]&amp;Table1[[#This Row],[TO_CITY]]&amp;Table1[[#This Row],[MonthM_LY]]</f>
        <v>CMBTRVJun-2024</v>
      </c>
      <c r="C438" s="44" t="s">
        <v>222</v>
      </c>
      <c r="D438" s="2">
        <v>2025</v>
      </c>
      <c r="E438" s="2" t="s">
        <v>221</v>
      </c>
      <c r="F438" t="s">
        <v>10</v>
      </c>
      <c r="G438" s="2" t="s">
        <v>43</v>
      </c>
      <c r="H438" t="s">
        <v>15</v>
      </c>
      <c r="I438">
        <v>23</v>
      </c>
      <c r="J438">
        <v>650.29999999999995</v>
      </c>
      <c r="K438" s="29">
        <f>VLOOKUP(Table1[[#This Row],[SEG KEY]],'29Dec24_TY  '!$A$1:$M$786,11,FALSE)</f>
        <v>8418</v>
      </c>
      <c r="L438" s="29">
        <f>VLOOKUP(Table1[[#This Row],[SEG KEY LY]],'29Dec24_LY'!$A$1:$M$784,11,FALSE)</f>
        <v>1098</v>
      </c>
      <c r="M438" s="55">
        <f>VLOOKUP(Table1[[#This Row],[SEG KEY]],'29Dec24_TY  '!$A$1:$M$786,12,FALSE)</f>
        <v>7.7251128534093605E-2</v>
      </c>
      <c r="N438" s="55">
        <f>VLOOKUP(Table1[[#This Row],[SEG KEY LY]],'29Dec24_LY'!$A$1:$M$784,12,FALSE)</f>
        <v>0.17897085610200364</v>
      </c>
      <c r="O438" s="29">
        <f>IFERROR(VLOOKUP(Table1[[#This Row],[SEG KEY LY]],'LY AVG FARE ACT'!$A$1:$G$5000,5,FALSE),0)</f>
        <v>2076</v>
      </c>
      <c r="P438" s="29">
        <f>IFERROR(VLOOKUP(Table1[[#This Row],[SEG KEY LY]],'LY AVG FARE ACT'!$A$1:$F$5000,6,FALSE),0)</f>
        <v>109695.46533069741</v>
      </c>
      <c r="Q438" s="29">
        <f>IFERROR(VLOOKUP(Table1[[#This Row],[SEG KEY LY]],'LY AVG FARE ACT'!$A$1:$G$5000,7,FALSE),0)</f>
        <v>52.839819523457322</v>
      </c>
      <c r="R438" s="47">
        <f>VLOOKUP(Table1[[#This Row],[SEG KEY]],'29Dec24_TY  '!$A$1:$M$786,13,FALSE)</f>
        <v>28.27391304347826</v>
      </c>
      <c r="S438" s="47">
        <f>VLOOKUP(Table1[[#This Row],[SEG KEY LY]],'29Dec24_LY'!$A$1:$M$784,13,FALSE)</f>
        <v>65.50333333333333</v>
      </c>
      <c r="T438" s="29">
        <f>VLOOKUP(Table1[[#This Row],[SEG KEY]],'22Dec24_TY '!$A$1:$M$786,13,FALSE)</f>
        <v>29.667058823529409</v>
      </c>
      <c r="U438" s="29">
        <f>VLOOKUP(Table1[[#This Row],[SEG KEY LY]],'22Dec24_LY '!$A$2:$M$784,13,FALSE)</f>
        <v>65.50333333333333</v>
      </c>
      <c r="V438" s="29" t="e">
        <f>VLOOKUP(Table1[[#This Row],[SEG KEY]],'15Dec24_TY'!$A$1:$M$786,13,FALSE)</f>
        <v>#N/A</v>
      </c>
      <c r="W438" s="29" t="e">
        <f>VLOOKUP(Table1[[#This Row],[SEG KEY LY]],'15Dec24_LY'!$A$1:$M$784,13,FALSE)</f>
        <v>#N/A</v>
      </c>
      <c r="X438" s="29">
        <f>VLOOKUP(Table1[[#This Row],[SEG KEY]],'08Dec24_TY'!$A$1:$M$786,13,FALSE)</f>
        <v>25.913999999999998</v>
      </c>
      <c r="Y438" s="29">
        <f>VLOOKUP(Table1[[#This Row],[SEG KEY LY]],'08Dec24_LY'!$A$1:$M$784,13,FALSE)</f>
        <v>78.965000000000003</v>
      </c>
      <c r="Z438" s="29" t="e">
        <f>VLOOKUP(Table1[[#This Row],[SEG KEY]],'01Dec24_TY'!$A$1:$M$786,13,FALSE)</f>
        <v>#N/A</v>
      </c>
      <c r="AA438" s="29" t="e">
        <f>VLOOKUP(Table1[[#This Row],[SEG KEY LY]],'01Dec24_LY'!$A$1:$M$784,13,FALSE)</f>
        <v>#N/A</v>
      </c>
      <c r="AB438" s="29" t="e">
        <f>VLOOKUP(Table1[[#This Row],[SEG KEY]],'24Nov24_TY'!$A$1:$M$786,13,FALSE)</f>
        <v>#N/A</v>
      </c>
      <c r="AC438" s="29" t="e">
        <f>VLOOKUP(Table1[[#This Row],[SEG KEY LY]],'24Nov24_LY'!$A$1:$M$784,13,FALSE)</f>
        <v>#N/A</v>
      </c>
      <c r="AD438" s="29" t="e">
        <f>VLOOKUP(Table1[[#This Row],[SEG KEY]],'17Nov24_TY'!$A$1:$M$786,13,FALSE)</f>
        <v>#N/A</v>
      </c>
      <c r="AE438" s="29" t="e">
        <f>VLOOKUP(Table1[[#This Row],[SEG KEY LY]],'17Nov24_LY'!$A$1:$M$784,13,FALSE)</f>
        <v>#N/A</v>
      </c>
      <c r="AF438" s="29" t="e">
        <f>VLOOKUP(Table1[[#This Row],[SEG KEY]],'10Nov24_TY   '!$A$1:$M$786,13,FALSE)</f>
        <v>#N/A</v>
      </c>
      <c r="AG438" s="29" t="e">
        <f>VLOOKUP(Table1[[#This Row],[SEG KEY LY]],'10Nov24_LY   '!$A$1:$M$784,13,FALSE)</f>
        <v>#N/A</v>
      </c>
      <c r="AH438" s="29">
        <f>IFERROR(VLOOKUP(Table1[[#This Row],[SEG KEY]],'03Nov24_TY   '!A434:M1219,13,FALSE),0)</f>
        <v>0</v>
      </c>
      <c r="AI438" s="29">
        <f>IFERROR(VLOOKUP(Table1[[#This Row],[SEG KEY LY]],'03Nov24_LY    '!$A$1:$M$784,13,FALSE),0)</f>
        <v>0</v>
      </c>
      <c r="AJ438" s="47">
        <f>VLOOKUP(Table1[[#This Row],[SEG KEY]],'29Dec24_TY  '!$A$1:$M$786,7,FALSE)</f>
        <v>23</v>
      </c>
      <c r="AK438" s="47">
        <f>VLOOKUP(Table1[[#This Row],[SEG KEY LY]],'29Dec24_LY'!$A$1:$M$784,7,FALSE)</f>
        <v>3</v>
      </c>
      <c r="AL438" s="29">
        <f>VLOOKUP(Table1[[#This Row],[SEG KEY]],'22Dec24_TY '!$A$1:$M$786,7,FALSE)</f>
        <v>17</v>
      </c>
      <c r="AM438" s="29">
        <f>VLOOKUP(Table1[[#This Row],[SEG KEY LY]],'22Dec24_LY '!$A$1:$M$486,7,FALSE)</f>
        <v>3</v>
      </c>
      <c r="AN438" s="29" t="e">
        <f>VLOOKUP(Table1[[#This Row],[SEG KEY]],'15Dec24_TY'!$A$1:$M$786,7,FALSE)</f>
        <v>#N/A</v>
      </c>
      <c r="AO438" s="29" t="e">
        <f>VLOOKUP(Table1[[#This Row],[SEG KEY LY]],'15Dec24_LY'!$A$1:$M$784,7,FALSE)</f>
        <v>#N/A</v>
      </c>
      <c r="AP438" s="29">
        <f>VLOOKUP(Table1[[#This Row],[SEG KEY]],'08Dec24_TY'!$A$1:$M$786,7,FALSE)</f>
        <v>5</v>
      </c>
      <c r="AQ438" s="29">
        <f>VLOOKUP(Table1[[#This Row],[SEG KEY LY]],'08Dec24_LY'!$A$1:$M$784,7,FALSE)</f>
        <v>2</v>
      </c>
      <c r="AR438" s="29" t="e">
        <f>VLOOKUP(Table1[[#This Row],[SEG KEY]],'01Dec24_TY'!$A$1:$M$786,7,FALSE)</f>
        <v>#N/A</v>
      </c>
      <c r="AS438" s="29" t="e">
        <f>VLOOKUP(Table1[[#This Row],[SEG KEY LY]],'01Dec24_LY'!$A$1:$M$784,7,FALSE)</f>
        <v>#N/A</v>
      </c>
      <c r="AT438" s="29" t="e">
        <f>VLOOKUP(Table1[[#This Row],[SEG KEY]],'24Nov24_TY'!$A$1:$M$786,7,FALSE)</f>
        <v>#N/A</v>
      </c>
      <c r="AU438" s="29" t="e">
        <f>VLOOKUP(Table1[[#This Row],[SEG KEY LY]],'24Nov24_LY'!$A$1:$M$784,7,FALSE)</f>
        <v>#N/A</v>
      </c>
      <c r="AV438" s="29" t="e">
        <f>VLOOKUP(Table1[[#This Row],[SEG KEY]],'17Nov24_TY'!$A$1:$M$786,7,FALSE)</f>
        <v>#N/A</v>
      </c>
      <c r="AW438" s="29" t="e">
        <f>VLOOKUP(Table1[[#This Row],[SEG KEY LY]],'17Nov24_LY'!$A$1:$M$784,7,FALSE)</f>
        <v>#N/A</v>
      </c>
      <c r="AX438" s="29" t="e">
        <f>VLOOKUP(Table1[[#This Row],[SEG KEY]],'10Nov24_TY   '!$A$1:$K$786,7,FALSE)</f>
        <v>#N/A</v>
      </c>
      <c r="AY438" s="29" t="e">
        <f>VLOOKUP(Table1[[#This Row],[SEG KEY LY]],'10Nov24_LY   '!$A$1:$J$784,7,FALSE)</f>
        <v>#N/A</v>
      </c>
      <c r="AZ438" s="29">
        <f>IFERROR(VLOOKUP(Table1[[#This Row],[SEG KEY]],'03Nov24_TY   '!$A$1:$J$786,7,FALSE),0)</f>
        <v>0</v>
      </c>
      <c r="BA438" s="29">
        <f>IFERROR(VLOOKUP(Table1[[#This Row],[SEG KEY LY]],'03Nov24_LY    '!$A$1:$J$784,7,FALSE),0)</f>
        <v>0</v>
      </c>
    </row>
    <row r="439" spans="1:53" x14ac:dyDescent="0.25">
      <c r="A439" s="53" t="str">
        <f>Table1[[#This Row],[FROM_CITY]]&amp;Table1[[#This Row],[TO_CITY]]&amp;Table1[[#This Row],[Month]]</f>
        <v>CMBTRZJun-2025</v>
      </c>
      <c r="B439" s="56" t="str">
        <f>Table1[[#This Row],[FROM_CITY]]&amp;Table1[[#This Row],[TO_CITY]]&amp;Table1[[#This Row],[MonthM_LY]]</f>
        <v>CMBTRZJun-2024</v>
      </c>
      <c r="C439" s="44" t="s">
        <v>222</v>
      </c>
      <c r="D439" s="2">
        <v>2025</v>
      </c>
      <c r="E439" s="2" t="s">
        <v>221</v>
      </c>
      <c r="F439" t="s">
        <v>10</v>
      </c>
      <c r="G439" s="2" t="s">
        <v>44</v>
      </c>
      <c r="H439" t="s">
        <v>15</v>
      </c>
      <c r="I439">
        <v>19</v>
      </c>
      <c r="J439">
        <v>1378.26</v>
      </c>
      <c r="K439" s="29">
        <f>VLOOKUP(Table1[[#This Row],[SEG KEY]],'29Dec24_TY  '!$A$1:$M$786,11,FALSE)</f>
        <v>8417</v>
      </c>
      <c r="L439" s="29">
        <f>VLOOKUP(Table1[[#This Row],[SEG KEY LY]],'29Dec24_LY'!$A$1:$M$784,11,FALSE)</f>
        <v>12404</v>
      </c>
      <c r="M439" s="55">
        <f>VLOOKUP(Table1[[#This Row],[SEG KEY]],'29Dec24_TY  '!$A$1:$M$786,12,FALSE)</f>
        <v>0.16374717832957111</v>
      </c>
      <c r="N439" s="55">
        <f>VLOOKUP(Table1[[#This Row],[SEG KEY LY]],'29Dec24_LY'!$A$1:$M$784,12,FALSE)</f>
        <v>9.3677845856175446E-2</v>
      </c>
      <c r="O439" s="29">
        <f>IFERROR(VLOOKUP(Table1[[#This Row],[SEG KEY LY]],'LY AVG FARE ACT'!$A$1:$G$5000,5,FALSE),0)</f>
        <v>4230</v>
      </c>
      <c r="P439" s="29">
        <f>IFERROR(VLOOKUP(Table1[[#This Row],[SEG KEY LY]],'LY AVG FARE ACT'!$A$1:$F$5000,6,FALSE),0)</f>
        <v>312202.74868510489</v>
      </c>
      <c r="Q439" s="29">
        <f>IFERROR(VLOOKUP(Table1[[#This Row],[SEG KEY LY]],'LY AVG FARE ACT'!$A$1:$G$5000,7,FALSE),0)</f>
        <v>73.806796379457424</v>
      </c>
      <c r="R439" s="47">
        <f>VLOOKUP(Table1[[#This Row],[SEG KEY]],'29Dec24_TY  '!$A$1:$M$786,13,FALSE)</f>
        <v>72.540000000000006</v>
      </c>
      <c r="S439" s="47">
        <f>VLOOKUP(Table1[[#This Row],[SEG KEY LY]],'29Dec24_LY'!$A$1:$M$784,13,FALSE)</f>
        <v>41.499285714285726</v>
      </c>
      <c r="T439" s="29">
        <f>VLOOKUP(Table1[[#This Row],[SEG KEY]],'22Dec24_TY '!$A$1:$M$786,13,FALSE)</f>
        <v>77.518749999999997</v>
      </c>
      <c r="U439" s="29">
        <f>VLOOKUP(Table1[[#This Row],[SEG KEY LY]],'22Dec24_LY '!$A$2:$M$784,13,FALSE)</f>
        <v>45.596111111111107</v>
      </c>
      <c r="V439" s="29" t="e">
        <f>VLOOKUP(Table1[[#This Row],[SEG KEY]],'15Dec24_TY'!$A$1:$M$786,13,FALSE)</f>
        <v>#N/A</v>
      </c>
      <c r="W439" s="29" t="e">
        <f>VLOOKUP(Table1[[#This Row],[SEG KEY LY]],'15Dec24_LY'!$A$1:$M$784,13,FALSE)</f>
        <v>#N/A</v>
      </c>
      <c r="X439" s="29">
        <f>VLOOKUP(Table1[[#This Row],[SEG KEY]],'08Dec24_TY'!$A$1:$M$786,13,FALSE)</f>
        <v>56.46153846153846</v>
      </c>
      <c r="Y439" s="29">
        <f>VLOOKUP(Table1[[#This Row],[SEG KEY LY]],'08Dec24_LY'!$A$1:$M$784,13,FALSE)</f>
        <v>40.988</v>
      </c>
      <c r="Z439" s="29" t="e">
        <f>VLOOKUP(Table1[[#This Row],[SEG KEY]],'01Dec24_TY'!$A$1:$M$786,13,FALSE)</f>
        <v>#N/A</v>
      </c>
      <c r="AA439" s="29" t="e">
        <f>VLOOKUP(Table1[[#This Row],[SEG KEY LY]],'01Dec24_LY'!$A$1:$M$784,13,FALSE)</f>
        <v>#N/A</v>
      </c>
      <c r="AB439" s="29" t="e">
        <f>VLOOKUP(Table1[[#This Row],[SEG KEY]],'24Nov24_TY'!$A$1:$M$786,13,FALSE)</f>
        <v>#N/A</v>
      </c>
      <c r="AC439" s="29" t="e">
        <f>VLOOKUP(Table1[[#This Row],[SEG KEY LY]],'24Nov24_LY'!$A$1:$M$784,13,FALSE)</f>
        <v>#N/A</v>
      </c>
      <c r="AD439" s="29" t="e">
        <f>VLOOKUP(Table1[[#This Row],[SEG KEY]],'17Nov24_TY'!$A$1:$M$786,13,FALSE)</f>
        <v>#N/A</v>
      </c>
      <c r="AE439" s="29" t="e">
        <f>VLOOKUP(Table1[[#This Row],[SEG KEY LY]],'17Nov24_LY'!$A$1:$M$784,13,FALSE)</f>
        <v>#N/A</v>
      </c>
      <c r="AF439" s="29" t="e">
        <f>VLOOKUP(Table1[[#This Row],[SEG KEY]],'10Nov24_TY   '!$A$1:$M$786,13,FALSE)</f>
        <v>#N/A</v>
      </c>
      <c r="AG439" s="29" t="e">
        <f>VLOOKUP(Table1[[#This Row],[SEG KEY LY]],'10Nov24_LY   '!$A$1:$M$784,13,FALSE)</f>
        <v>#N/A</v>
      </c>
      <c r="AH439" s="29">
        <f>IFERROR(VLOOKUP(Table1[[#This Row],[SEG KEY]],'03Nov24_TY   '!A435:M1220,13,FALSE),0)</f>
        <v>0</v>
      </c>
      <c r="AI439" s="29">
        <f>IFERROR(VLOOKUP(Table1[[#This Row],[SEG KEY LY]],'03Nov24_LY    '!$A$1:$M$784,13,FALSE),0)</f>
        <v>0</v>
      </c>
      <c r="AJ439" s="47">
        <f>VLOOKUP(Table1[[#This Row],[SEG KEY]],'29Dec24_TY  '!$A$1:$M$786,7,FALSE)</f>
        <v>19</v>
      </c>
      <c r="AK439" s="47">
        <f>VLOOKUP(Table1[[#This Row],[SEG KEY LY]],'29Dec24_LY'!$A$1:$M$784,7,FALSE)</f>
        <v>28</v>
      </c>
      <c r="AL439" s="29">
        <f>VLOOKUP(Table1[[#This Row],[SEG KEY]],'22Dec24_TY '!$A$1:$M$786,7,FALSE)</f>
        <v>16</v>
      </c>
      <c r="AM439" s="29">
        <f>VLOOKUP(Table1[[#This Row],[SEG KEY LY]],'22Dec24_LY '!$A$1:$M$486,7,FALSE)</f>
        <v>18</v>
      </c>
      <c r="AN439" s="29" t="e">
        <f>VLOOKUP(Table1[[#This Row],[SEG KEY]],'15Dec24_TY'!$A$1:$M$786,7,FALSE)</f>
        <v>#N/A</v>
      </c>
      <c r="AO439" s="29" t="e">
        <f>VLOOKUP(Table1[[#This Row],[SEG KEY LY]],'15Dec24_LY'!$A$1:$M$784,7,FALSE)</f>
        <v>#N/A</v>
      </c>
      <c r="AP439" s="29">
        <f>VLOOKUP(Table1[[#This Row],[SEG KEY]],'08Dec24_TY'!$A$1:$M$786,7,FALSE)</f>
        <v>13</v>
      </c>
      <c r="AQ439" s="29">
        <f>VLOOKUP(Table1[[#This Row],[SEG KEY LY]],'08Dec24_LY'!$A$1:$M$784,7,FALSE)</f>
        <v>10</v>
      </c>
      <c r="AR439" s="29" t="e">
        <f>VLOOKUP(Table1[[#This Row],[SEG KEY]],'01Dec24_TY'!$A$1:$M$786,7,FALSE)</f>
        <v>#N/A</v>
      </c>
      <c r="AS439" s="29" t="e">
        <f>VLOOKUP(Table1[[#This Row],[SEG KEY LY]],'01Dec24_LY'!$A$1:$M$784,7,FALSE)</f>
        <v>#N/A</v>
      </c>
      <c r="AT439" s="29" t="e">
        <f>VLOOKUP(Table1[[#This Row],[SEG KEY]],'24Nov24_TY'!$A$1:$M$786,7,FALSE)</f>
        <v>#N/A</v>
      </c>
      <c r="AU439" s="29" t="e">
        <f>VLOOKUP(Table1[[#This Row],[SEG KEY LY]],'24Nov24_LY'!$A$1:$M$784,7,FALSE)</f>
        <v>#N/A</v>
      </c>
      <c r="AV439" s="29" t="e">
        <f>VLOOKUP(Table1[[#This Row],[SEG KEY]],'17Nov24_TY'!$A$1:$M$786,7,FALSE)</f>
        <v>#N/A</v>
      </c>
      <c r="AW439" s="29" t="e">
        <f>VLOOKUP(Table1[[#This Row],[SEG KEY LY]],'17Nov24_LY'!$A$1:$M$784,7,FALSE)</f>
        <v>#N/A</v>
      </c>
      <c r="AX439" s="29" t="e">
        <f>VLOOKUP(Table1[[#This Row],[SEG KEY]],'10Nov24_TY   '!$A$1:$K$786,7,FALSE)</f>
        <v>#N/A</v>
      </c>
      <c r="AY439" s="29" t="e">
        <f>VLOOKUP(Table1[[#This Row],[SEG KEY LY]],'10Nov24_LY   '!$A$1:$J$784,7,FALSE)</f>
        <v>#N/A</v>
      </c>
      <c r="AZ439" s="29">
        <f>IFERROR(VLOOKUP(Table1[[#This Row],[SEG KEY]],'03Nov24_TY   '!$A$1:$J$786,7,FALSE),0)</f>
        <v>0</v>
      </c>
      <c r="BA439" s="29">
        <f>IFERROR(VLOOKUP(Table1[[#This Row],[SEG KEY LY]],'03Nov24_LY    '!$A$1:$J$784,7,FALSE),0)</f>
        <v>0</v>
      </c>
    </row>
    <row r="440" spans="1:53" x14ac:dyDescent="0.25">
      <c r="A440" s="53" t="str">
        <f>Table1[[#This Row],[FROM_CITY]]&amp;Table1[[#This Row],[TO_CITY]]&amp;Table1[[#This Row],[Month]]</f>
        <v>COKCMBJun-2025</v>
      </c>
      <c r="B440" s="56" t="str">
        <f>Table1[[#This Row],[FROM_CITY]]&amp;Table1[[#This Row],[TO_CITY]]&amp;Table1[[#This Row],[MonthM_LY]]</f>
        <v>COKCMBJun-2024</v>
      </c>
      <c r="C440" s="44" t="s">
        <v>222</v>
      </c>
      <c r="D440" s="2">
        <v>2025</v>
      </c>
      <c r="E440" s="2" t="s">
        <v>221</v>
      </c>
      <c r="F440" t="s">
        <v>21</v>
      </c>
      <c r="G440" s="2" t="s">
        <v>10</v>
      </c>
      <c r="H440" t="s">
        <v>15</v>
      </c>
      <c r="I440">
        <v>15</v>
      </c>
      <c r="J440">
        <v>1067.9599999999998</v>
      </c>
      <c r="K440" s="29">
        <f>VLOOKUP(Table1[[#This Row],[SEG KEY]],'29Dec24_TY  '!$A$1:$M$786,11,FALSE)</f>
        <v>7755</v>
      </c>
      <c r="L440" s="29">
        <f>VLOOKUP(Table1[[#This Row],[SEG KEY LY]],'29Dec24_LY'!$A$1:$M$784,11,FALSE)</f>
        <v>10857</v>
      </c>
      <c r="M440" s="55">
        <f>VLOOKUP(Table1[[#This Row],[SEG KEY]],'29Dec24_TY  '!$A$1:$M$786,12,FALSE)</f>
        <v>0.13771244358478399</v>
      </c>
      <c r="N440" s="55">
        <f>VLOOKUP(Table1[[#This Row],[SEG KEY LY]],'29Dec24_LY'!$A$1:$M$784,12,FALSE)</f>
        <v>0.17599981578704982</v>
      </c>
      <c r="O440" s="29">
        <f>IFERROR(VLOOKUP(Table1[[#This Row],[SEG KEY LY]],'LY AVG FARE ACT'!$A$1:$G$5000,5,FALSE),0)</f>
        <v>2238</v>
      </c>
      <c r="P440" s="29">
        <f>IFERROR(VLOOKUP(Table1[[#This Row],[SEG KEY LY]],'LY AVG FARE ACT'!$A$1:$F$5000,6,FALSE),0)</f>
        <v>153988.83426534547</v>
      </c>
      <c r="Q440" s="29">
        <f>IFERROR(VLOOKUP(Table1[[#This Row],[SEG KEY LY]],'LY AVG FARE ACT'!$A$1:$G$5000,7,FALSE),0)</f>
        <v>68.806449627053382</v>
      </c>
      <c r="R440" s="47">
        <f>VLOOKUP(Table1[[#This Row],[SEG KEY]],'29Dec24_TY  '!$A$1:$M$786,13,FALSE)</f>
        <v>71.197333333333319</v>
      </c>
      <c r="S440" s="47">
        <f>VLOOKUP(Table1[[#This Row],[SEG KEY LY]],'29Dec24_LY'!$A$1:$M$784,13,FALSE)</f>
        <v>90.991904761904763</v>
      </c>
      <c r="T440" s="29">
        <f>VLOOKUP(Table1[[#This Row],[SEG KEY]],'22Dec24_TY '!$A$1:$M$786,13,FALSE)</f>
        <v>71.197333333333319</v>
      </c>
      <c r="U440" s="29">
        <f>VLOOKUP(Table1[[#This Row],[SEG KEY LY]],'22Dec24_LY '!$A$2:$M$784,13,FALSE)</f>
        <v>81.700555555555553</v>
      </c>
      <c r="V440" s="29" t="e">
        <f>VLOOKUP(Table1[[#This Row],[SEG KEY]],'15Dec24_TY'!$A$1:$M$786,13,FALSE)</f>
        <v>#N/A</v>
      </c>
      <c r="W440" s="29" t="e">
        <f>VLOOKUP(Table1[[#This Row],[SEG KEY LY]],'15Dec24_LY'!$A$1:$M$784,13,FALSE)</f>
        <v>#N/A</v>
      </c>
      <c r="X440" s="29">
        <f>VLOOKUP(Table1[[#This Row],[SEG KEY]],'08Dec24_TY'!$A$1:$M$786,13,FALSE)</f>
        <v>73.953571428571422</v>
      </c>
      <c r="Y440" s="29">
        <f>VLOOKUP(Table1[[#This Row],[SEG KEY LY]],'08Dec24_LY'!$A$1:$M$784,13,FALSE)</f>
        <v>79.688823529411749</v>
      </c>
      <c r="Z440" s="29" t="e">
        <f>VLOOKUP(Table1[[#This Row],[SEG KEY]],'01Dec24_TY'!$A$1:$M$786,13,FALSE)</f>
        <v>#N/A</v>
      </c>
      <c r="AA440" s="29" t="e">
        <f>VLOOKUP(Table1[[#This Row],[SEG KEY LY]],'01Dec24_LY'!$A$1:$M$784,13,FALSE)</f>
        <v>#N/A</v>
      </c>
      <c r="AB440" s="29" t="e">
        <f>VLOOKUP(Table1[[#This Row],[SEG KEY]],'24Nov24_TY'!$A$1:$M$786,13,FALSE)</f>
        <v>#N/A</v>
      </c>
      <c r="AC440" s="29" t="e">
        <f>VLOOKUP(Table1[[#This Row],[SEG KEY LY]],'24Nov24_LY'!$A$1:$M$784,13,FALSE)</f>
        <v>#N/A</v>
      </c>
      <c r="AD440" s="29" t="e">
        <f>VLOOKUP(Table1[[#This Row],[SEG KEY]],'17Nov24_TY'!$A$1:$M$786,13,FALSE)</f>
        <v>#N/A</v>
      </c>
      <c r="AE440" s="29" t="e">
        <f>VLOOKUP(Table1[[#This Row],[SEG KEY LY]],'17Nov24_LY'!$A$1:$M$784,13,FALSE)</f>
        <v>#N/A</v>
      </c>
      <c r="AF440" s="29" t="e">
        <f>VLOOKUP(Table1[[#This Row],[SEG KEY]],'10Nov24_TY   '!$A$1:$M$786,13,FALSE)</f>
        <v>#N/A</v>
      </c>
      <c r="AG440" s="29" t="e">
        <f>VLOOKUP(Table1[[#This Row],[SEG KEY LY]],'10Nov24_LY   '!$A$1:$M$784,13,FALSE)</f>
        <v>#N/A</v>
      </c>
      <c r="AH440" s="29">
        <f>IFERROR(VLOOKUP(Table1[[#This Row],[SEG KEY]],'03Nov24_TY   '!A436:M1221,13,FALSE),0)</f>
        <v>0</v>
      </c>
      <c r="AI440" s="29">
        <f>IFERROR(VLOOKUP(Table1[[#This Row],[SEG KEY LY]],'03Nov24_LY    '!$A$1:$M$784,13,FALSE),0)</f>
        <v>0</v>
      </c>
      <c r="AJ440" s="47">
        <f>VLOOKUP(Table1[[#This Row],[SEG KEY]],'29Dec24_TY  '!$A$1:$M$786,7,FALSE)</f>
        <v>15</v>
      </c>
      <c r="AK440" s="47">
        <f>VLOOKUP(Table1[[#This Row],[SEG KEY LY]],'29Dec24_LY'!$A$1:$M$784,7,FALSE)</f>
        <v>21</v>
      </c>
      <c r="AL440" s="29">
        <f>VLOOKUP(Table1[[#This Row],[SEG KEY]],'22Dec24_TY '!$A$1:$M$786,7,FALSE)</f>
        <v>15</v>
      </c>
      <c r="AM440" s="29">
        <f>VLOOKUP(Table1[[#This Row],[SEG KEY LY]],'22Dec24_LY '!$A$1:$M$486,7,FALSE)</f>
        <v>18</v>
      </c>
      <c r="AN440" s="29" t="e">
        <f>VLOOKUP(Table1[[#This Row],[SEG KEY]],'15Dec24_TY'!$A$1:$M$786,7,FALSE)</f>
        <v>#N/A</v>
      </c>
      <c r="AO440" s="29" t="e">
        <f>VLOOKUP(Table1[[#This Row],[SEG KEY LY]],'15Dec24_LY'!$A$1:$M$784,7,FALSE)</f>
        <v>#N/A</v>
      </c>
      <c r="AP440" s="29">
        <f>VLOOKUP(Table1[[#This Row],[SEG KEY]],'08Dec24_TY'!$A$1:$M$786,7,FALSE)</f>
        <v>14</v>
      </c>
      <c r="AQ440" s="29">
        <f>VLOOKUP(Table1[[#This Row],[SEG KEY LY]],'08Dec24_LY'!$A$1:$M$784,7,FALSE)</f>
        <v>17</v>
      </c>
      <c r="AR440" s="29" t="e">
        <f>VLOOKUP(Table1[[#This Row],[SEG KEY]],'01Dec24_TY'!$A$1:$M$786,7,FALSE)</f>
        <v>#N/A</v>
      </c>
      <c r="AS440" s="29" t="e">
        <f>VLOOKUP(Table1[[#This Row],[SEG KEY LY]],'01Dec24_LY'!$A$1:$M$784,7,FALSE)</f>
        <v>#N/A</v>
      </c>
      <c r="AT440" s="29" t="e">
        <f>VLOOKUP(Table1[[#This Row],[SEG KEY]],'24Nov24_TY'!$A$1:$M$786,7,FALSE)</f>
        <v>#N/A</v>
      </c>
      <c r="AU440" s="29" t="e">
        <f>VLOOKUP(Table1[[#This Row],[SEG KEY LY]],'24Nov24_LY'!$A$1:$M$784,7,FALSE)</f>
        <v>#N/A</v>
      </c>
      <c r="AV440" s="29" t="e">
        <f>VLOOKUP(Table1[[#This Row],[SEG KEY]],'17Nov24_TY'!$A$1:$M$786,7,FALSE)</f>
        <v>#N/A</v>
      </c>
      <c r="AW440" s="29" t="e">
        <f>VLOOKUP(Table1[[#This Row],[SEG KEY LY]],'17Nov24_LY'!$A$1:$M$784,7,FALSE)</f>
        <v>#N/A</v>
      </c>
      <c r="AX440" s="29" t="e">
        <f>VLOOKUP(Table1[[#This Row],[SEG KEY]],'10Nov24_TY   '!$A$1:$K$786,7,FALSE)</f>
        <v>#N/A</v>
      </c>
      <c r="AY440" s="29" t="e">
        <f>VLOOKUP(Table1[[#This Row],[SEG KEY LY]],'10Nov24_LY   '!$A$1:$J$784,7,FALSE)</f>
        <v>#N/A</v>
      </c>
      <c r="AZ440" s="29">
        <f>IFERROR(VLOOKUP(Table1[[#This Row],[SEG KEY]],'03Nov24_TY   '!$A$1:$J$786,7,FALSE),0)</f>
        <v>0</v>
      </c>
      <c r="BA440" s="29">
        <f>IFERROR(VLOOKUP(Table1[[#This Row],[SEG KEY LY]],'03Nov24_LY    '!$A$1:$J$784,7,FALSE),0)</f>
        <v>0</v>
      </c>
    </row>
    <row r="441" spans="1:53" x14ac:dyDescent="0.25">
      <c r="A441" s="53" t="str">
        <f>Table1[[#This Row],[FROM_CITY]]&amp;Table1[[#This Row],[TO_CITY]]&amp;Table1[[#This Row],[Month]]</f>
        <v>DACCMBJun-2025</v>
      </c>
      <c r="B441" s="56" t="str">
        <f>Table1[[#This Row],[FROM_CITY]]&amp;Table1[[#This Row],[TO_CITY]]&amp;Table1[[#This Row],[MonthM_LY]]</f>
        <v>DACCMBJun-2024</v>
      </c>
      <c r="C441" s="44" t="s">
        <v>222</v>
      </c>
      <c r="D441" s="2">
        <v>2025</v>
      </c>
      <c r="E441" s="2" t="s">
        <v>221</v>
      </c>
      <c r="F441" t="s">
        <v>22</v>
      </c>
      <c r="G441" s="2" t="s">
        <v>10</v>
      </c>
      <c r="H441" t="s">
        <v>15</v>
      </c>
      <c r="I441">
        <v>15</v>
      </c>
      <c r="J441">
        <v>2000.83</v>
      </c>
      <c r="K441" s="29">
        <f>VLOOKUP(Table1[[#This Row],[SEG KEY]],'29Dec24_TY  '!$A$1:$M$786,11,FALSE)</f>
        <v>32475</v>
      </c>
      <c r="L441" s="29">
        <f>VLOOKUP(Table1[[#This Row],[SEG KEY LY]],'29Dec24_LY'!$A$1:$M$784,11,FALSE)</f>
        <v>41135</v>
      </c>
      <c r="M441" s="55">
        <f>VLOOKUP(Table1[[#This Row],[SEG KEY]],'29Dec24_TY  '!$A$1:$M$786,12,FALSE)</f>
        <v>6.1611393379522705E-2</v>
      </c>
      <c r="N441" s="55">
        <f>VLOOKUP(Table1[[#This Row],[SEG KEY LY]],'29Dec24_LY'!$A$1:$M$784,12,FALSE)</f>
        <v>8.0535067460799789E-2</v>
      </c>
      <c r="O441" s="29">
        <f>IFERROR(VLOOKUP(Table1[[#This Row],[SEG KEY LY]],'LY AVG FARE ACT'!$A$1:$G$5000,5,FALSE),0)</f>
        <v>6178</v>
      </c>
      <c r="P441" s="29">
        <f>IFERROR(VLOOKUP(Table1[[#This Row],[SEG KEY LY]],'LY AVG FARE ACT'!$A$1:$F$5000,6,FALSE),0)</f>
        <v>1015944.5947256607</v>
      </c>
      <c r="Q441" s="29">
        <f>IFERROR(VLOOKUP(Table1[[#This Row],[SEG KEY LY]],'LY AVG FARE ACT'!$A$1:$G$5000,7,FALSE),0)</f>
        <v>164.44554786753977</v>
      </c>
      <c r="R441" s="47">
        <f>VLOOKUP(Table1[[#This Row],[SEG KEY]],'29Dec24_TY  '!$A$1:$M$786,13,FALSE)</f>
        <v>133.38866666666667</v>
      </c>
      <c r="S441" s="47">
        <f>VLOOKUP(Table1[[#This Row],[SEG KEY LY]],'29Dec24_LY'!$A$1:$M$784,13,FALSE)</f>
        <v>174.35842105263154</v>
      </c>
      <c r="T441" s="29">
        <f>VLOOKUP(Table1[[#This Row],[SEG KEY]],'22Dec24_TY '!$A$1:$M$786,13,FALSE)</f>
        <v>133.38866666666667</v>
      </c>
      <c r="U441" s="29">
        <f>VLOOKUP(Table1[[#This Row],[SEG KEY LY]],'22Dec24_LY '!$A$2:$M$784,13,FALSE)</f>
        <v>173.01058823529411</v>
      </c>
      <c r="V441" s="29" t="e">
        <f>VLOOKUP(Table1[[#This Row],[SEG KEY]],'15Dec24_TY'!$A$1:$M$786,13,FALSE)</f>
        <v>#N/A</v>
      </c>
      <c r="W441" s="29" t="e">
        <f>VLOOKUP(Table1[[#This Row],[SEG KEY LY]],'15Dec24_LY'!$A$1:$M$784,13,FALSE)</f>
        <v>#N/A</v>
      </c>
      <c r="X441" s="29">
        <f>VLOOKUP(Table1[[#This Row],[SEG KEY]],'08Dec24_TY'!$A$1:$M$786,13,FALSE)</f>
        <v>139.358</v>
      </c>
      <c r="Y441" s="29">
        <f>VLOOKUP(Table1[[#This Row],[SEG KEY LY]],'08Dec24_LY'!$A$1:$M$784,13,FALSE)</f>
        <v>200.88666666666666</v>
      </c>
      <c r="Z441" s="29" t="e">
        <f>VLOOKUP(Table1[[#This Row],[SEG KEY]],'01Dec24_TY'!$A$1:$M$786,13,FALSE)</f>
        <v>#N/A</v>
      </c>
      <c r="AA441" s="29" t="e">
        <f>VLOOKUP(Table1[[#This Row],[SEG KEY LY]],'01Dec24_LY'!$A$1:$M$784,13,FALSE)</f>
        <v>#N/A</v>
      </c>
      <c r="AB441" s="29" t="e">
        <f>VLOOKUP(Table1[[#This Row],[SEG KEY]],'24Nov24_TY'!$A$1:$M$786,13,FALSE)</f>
        <v>#N/A</v>
      </c>
      <c r="AC441" s="29" t="e">
        <f>VLOOKUP(Table1[[#This Row],[SEG KEY LY]],'24Nov24_LY'!$A$1:$M$784,13,FALSE)</f>
        <v>#N/A</v>
      </c>
      <c r="AD441" s="29" t="e">
        <f>VLOOKUP(Table1[[#This Row],[SEG KEY]],'17Nov24_TY'!$A$1:$M$786,13,FALSE)</f>
        <v>#N/A</v>
      </c>
      <c r="AE441" s="29" t="e">
        <f>VLOOKUP(Table1[[#This Row],[SEG KEY LY]],'17Nov24_LY'!$A$1:$M$784,13,FALSE)</f>
        <v>#N/A</v>
      </c>
      <c r="AF441" s="29" t="e">
        <f>VLOOKUP(Table1[[#This Row],[SEG KEY]],'10Nov24_TY   '!$A$1:$M$786,13,FALSE)</f>
        <v>#N/A</v>
      </c>
      <c r="AG441" s="29" t="e">
        <f>VLOOKUP(Table1[[#This Row],[SEG KEY LY]],'10Nov24_LY   '!$A$1:$M$784,13,FALSE)</f>
        <v>#N/A</v>
      </c>
      <c r="AH441" s="29">
        <f>IFERROR(VLOOKUP(Table1[[#This Row],[SEG KEY]],'03Nov24_TY   '!A437:M1222,13,FALSE),0)</f>
        <v>0</v>
      </c>
      <c r="AI441" s="29">
        <f>IFERROR(VLOOKUP(Table1[[#This Row],[SEG KEY LY]],'03Nov24_LY    '!$A$1:$M$784,13,FALSE),0)</f>
        <v>0</v>
      </c>
      <c r="AJ441" s="47">
        <f>VLOOKUP(Table1[[#This Row],[SEG KEY]],'29Dec24_TY  '!$A$1:$M$786,7,FALSE)</f>
        <v>15</v>
      </c>
      <c r="AK441" s="47">
        <f>VLOOKUP(Table1[[#This Row],[SEG KEY LY]],'29Dec24_LY'!$A$1:$M$784,7,FALSE)</f>
        <v>19</v>
      </c>
      <c r="AL441" s="29">
        <f>VLOOKUP(Table1[[#This Row],[SEG KEY]],'22Dec24_TY '!$A$1:$M$786,7,FALSE)</f>
        <v>15</v>
      </c>
      <c r="AM441" s="29">
        <f>VLOOKUP(Table1[[#This Row],[SEG KEY LY]],'22Dec24_LY '!$A$1:$M$486,7,FALSE)</f>
        <v>17</v>
      </c>
      <c r="AN441" s="29" t="e">
        <f>VLOOKUP(Table1[[#This Row],[SEG KEY]],'15Dec24_TY'!$A$1:$M$786,7,FALSE)</f>
        <v>#N/A</v>
      </c>
      <c r="AO441" s="29" t="e">
        <f>VLOOKUP(Table1[[#This Row],[SEG KEY LY]],'15Dec24_LY'!$A$1:$M$784,7,FALSE)</f>
        <v>#N/A</v>
      </c>
      <c r="AP441" s="29">
        <f>VLOOKUP(Table1[[#This Row],[SEG KEY]],'08Dec24_TY'!$A$1:$M$786,7,FALSE)</f>
        <v>10</v>
      </c>
      <c r="AQ441" s="29">
        <f>VLOOKUP(Table1[[#This Row],[SEG KEY LY]],'08Dec24_LY'!$A$1:$M$784,7,FALSE)</f>
        <v>9</v>
      </c>
      <c r="AR441" s="29" t="e">
        <f>VLOOKUP(Table1[[#This Row],[SEG KEY]],'01Dec24_TY'!$A$1:$M$786,7,FALSE)</f>
        <v>#N/A</v>
      </c>
      <c r="AS441" s="29" t="e">
        <f>VLOOKUP(Table1[[#This Row],[SEG KEY LY]],'01Dec24_LY'!$A$1:$M$784,7,FALSE)</f>
        <v>#N/A</v>
      </c>
      <c r="AT441" s="29" t="e">
        <f>VLOOKUP(Table1[[#This Row],[SEG KEY]],'24Nov24_TY'!$A$1:$M$786,7,FALSE)</f>
        <v>#N/A</v>
      </c>
      <c r="AU441" s="29" t="e">
        <f>VLOOKUP(Table1[[#This Row],[SEG KEY LY]],'24Nov24_LY'!$A$1:$M$784,7,FALSE)</f>
        <v>#N/A</v>
      </c>
      <c r="AV441" s="29" t="e">
        <f>VLOOKUP(Table1[[#This Row],[SEG KEY]],'17Nov24_TY'!$A$1:$M$786,7,FALSE)</f>
        <v>#N/A</v>
      </c>
      <c r="AW441" s="29" t="e">
        <f>VLOOKUP(Table1[[#This Row],[SEG KEY LY]],'17Nov24_LY'!$A$1:$M$784,7,FALSE)</f>
        <v>#N/A</v>
      </c>
      <c r="AX441" s="29" t="e">
        <f>VLOOKUP(Table1[[#This Row],[SEG KEY]],'10Nov24_TY   '!$A$1:$K$786,7,FALSE)</f>
        <v>#N/A</v>
      </c>
      <c r="AY441" s="29" t="e">
        <f>VLOOKUP(Table1[[#This Row],[SEG KEY LY]],'10Nov24_LY   '!$A$1:$J$784,7,FALSE)</f>
        <v>#N/A</v>
      </c>
      <c r="AZ441" s="29">
        <f>IFERROR(VLOOKUP(Table1[[#This Row],[SEG KEY]],'03Nov24_TY   '!$A$1:$J$786,7,FALSE),0)</f>
        <v>0</v>
      </c>
      <c r="BA441" s="29">
        <f>IFERROR(VLOOKUP(Table1[[#This Row],[SEG KEY LY]],'03Nov24_LY    '!$A$1:$J$784,7,FALSE),0)</f>
        <v>0</v>
      </c>
    </row>
    <row r="442" spans="1:53" x14ac:dyDescent="0.25">
      <c r="A442" s="53" t="str">
        <f>Table1[[#This Row],[FROM_CITY]]&amp;Table1[[#This Row],[TO_CITY]]&amp;Table1[[#This Row],[Month]]</f>
        <v>DELCMBJun-2025</v>
      </c>
      <c r="B442" s="56" t="str">
        <f>Table1[[#This Row],[FROM_CITY]]&amp;Table1[[#This Row],[TO_CITY]]&amp;Table1[[#This Row],[MonthM_LY]]</f>
        <v>DELCMBJun-2024</v>
      </c>
      <c r="C442" s="44" t="s">
        <v>222</v>
      </c>
      <c r="D442" s="2">
        <v>2025</v>
      </c>
      <c r="E442" s="2" t="s">
        <v>221</v>
      </c>
      <c r="F442" t="s">
        <v>23</v>
      </c>
      <c r="G442" s="2" t="s">
        <v>10</v>
      </c>
      <c r="H442" t="s">
        <v>15</v>
      </c>
      <c r="I442">
        <v>22</v>
      </c>
      <c r="J442">
        <v>3267.5399999999995</v>
      </c>
      <c r="K442" s="29">
        <f>VLOOKUP(Table1[[#This Row],[SEG KEY]],'29Dec24_TY  '!$A$1:$M$786,11,FALSE)</f>
        <v>53350</v>
      </c>
      <c r="L442" s="29">
        <f>VLOOKUP(Table1[[#This Row],[SEG KEY LY]],'29Dec24_LY'!$A$1:$M$784,11,FALSE)</f>
        <v>99425</v>
      </c>
      <c r="M442" s="55">
        <f>VLOOKUP(Table1[[#This Row],[SEG KEY]],'29Dec24_TY  '!$A$1:$M$786,12,FALSE)</f>
        <v>6.1247235238987806E-2</v>
      </c>
      <c r="N442" s="55">
        <f>VLOOKUP(Table1[[#This Row],[SEG KEY LY]],'29Dec24_LY'!$A$1:$M$784,12,FALSE)</f>
        <v>4.1524063364344978E-2</v>
      </c>
      <c r="O442" s="29">
        <f>IFERROR(VLOOKUP(Table1[[#This Row],[SEG KEY LY]],'LY AVG FARE ACT'!$A$1:$G$5000,5,FALSE),0)</f>
        <v>6444</v>
      </c>
      <c r="P442" s="29">
        <f>IFERROR(VLOOKUP(Table1[[#This Row],[SEG KEY LY]],'LY AVG FARE ACT'!$A$1:$F$5000,6,FALSE),0)</f>
        <v>859480.16264487535</v>
      </c>
      <c r="Q442" s="29">
        <f>IFERROR(VLOOKUP(Table1[[#This Row],[SEG KEY LY]],'LY AVG FARE ACT'!$A$1:$G$5000,7,FALSE),0)</f>
        <v>133.37680984557346</v>
      </c>
      <c r="R442" s="47">
        <f>VLOOKUP(Table1[[#This Row],[SEG KEY]],'29Dec24_TY  '!$A$1:$M$786,13,FALSE)</f>
        <v>148.52454545454543</v>
      </c>
      <c r="S442" s="47">
        <f>VLOOKUP(Table1[[#This Row],[SEG KEY LY]],'29Dec24_LY'!$A$1:$M$784,13,FALSE)</f>
        <v>100.69585365853658</v>
      </c>
      <c r="T442" s="29">
        <f>VLOOKUP(Table1[[#This Row],[SEG KEY]],'22Dec24_TY '!$A$1:$M$786,13,FALSE)</f>
        <v>142.36894736842103</v>
      </c>
      <c r="U442" s="29">
        <f>VLOOKUP(Table1[[#This Row],[SEG KEY LY]],'22Dec24_LY '!$A$2:$M$784,13,FALSE)</f>
        <v>98.224210526315773</v>
      </c>
      <c r="V442" s="29" t="e">
        <f>VLOOKUP(Table1[[#This Row],[SEG KEY]],'15Dec24_TY'!$A$1:$M$786,13,FALSE)</f>
        <v>#N/A</v>
      </c>
      <c r="W442" s="29" t="e">
        <f>VLOOKUP(Table1[[#This Row],[SEG KEY LY]],'15Dec24_LY'!$A$1:$M$784,13,FALSE)</f>
        <v>#N/A</v>
      </c>
      <c r="X442" s="29">
        <f>VLOOKUP(Table1[[#This Row],[SEG KEY]],'08Dec24_TY'!$A$1:$M$786,13,FALSE)</f>
        <v>140.15937500000001</v>
      </c>
      <c r="Y442" s="29">
        <f>VLOOKUP(Table1[[#This Row],[SEG KEY LY]],'08Dec24_LY'!$A$1:$M$784,13,FALSE)</f>
        <v>96.693783783783758</v>
      </c>
      <c r="Z442" s="29" t="e">
        <f>VLOOKUP(Table1[[#This Row],[SEG KEY]],'01Dec24_TY'!$A$1:$M$786,13,FALSE)</f>
        <v>#N/A</v>
      </c>
      <c r="AA442" s="29" t="e">
        <f>VLOOKUP(Table1[[#This Row],[SEG KEY LY]],'01Dec24_LY'!$A$1:$M$784,13,FALSE)</f>
        <v>#N/A</v>
      </c>
      <c r="AB442" s="29" t="e">
        <f>VLOOKUP(Table1[[#This Row],[SEG KEY]],'24Nov24_TY'!$A$1:$M$786,13,FALSE)</f>
        <v>#N/A</v>
      </c>
      <c r="AC442" s="29" t="e">
        <f>VLOOKUP(Table1[[#This Row],[SEG KEY LY]],'24Nov24_LY'!$A$1:$M$784,13,FALSE)</f>
        <v>#N/A</v>
      </c>
      <c r="AD442" s="29" t="e">
        <f>VLOOKUP(Table1[[#This Row],[SEG KEY]],'17Nov24_TY'!$A$1:$M$786,13,FALSE)</f>
        <v>#N/A</v>
      </c>
      <c r="AE442" s="29" t="e">
        <f>VLOOKUP(Table1[[#This Row],[SEG KEY LY]],'17Nov24_LY'!$A$1:$M$784,13,FALSE)</f>
        <v>#N/A</v>
      </c>
      <c r="AF442" s="29" t="e">
        <f>VLOOKUP(Table1[[#This Row],[SEG KEY]],'10Nov24_TY   '!$A$1:$M$786,13,FALSE)</f>
        <v>#N/A</v>
      </c>
      <c r="AG442" s="29" t="e">
        <f>VLOOKUP(Table1[[#This Row],[SEG KEY LY]],'10Nov24_LY   '!$A$1:$M$784,13,FALSE)</f>
        <v>#N/A</v>
      </c>
      <c r="AH442" s="29">
        <f>IFERROR(VLOOKUP(Table1[[#This Row],[SEG KEY]],'03Nov24_TY   '!A438:M1223,13,FALSE),0)</f>
        <v>0</v>
      </c>
      <c r="AI442" s="29">
        <f>IFERROR(VLOOKUP(Table1[[#This Row],[SEG KEY LY]],'03Nov24_LY    '!$A$1:$M$784,13,FALSE),0)</f>
        <v>0</v>
      </c>
      <c r="AJ442" s="47">
        <f>VLOOKUP(Table1[[#This Row],[SEG KEY]],'29Dec24_TY  '!$A$1:$M$786,7,FALSE)</f>
        <v>22</v>
      </c>
      <c r="AK442" s="47">
        <f>VLOOKUP(Table1[[#This Row],[SEG KEY LY]],'29Dec24_LY'!$A$1:$M$784,7,FALSE)</f>
        <v>41</v>
      </c>
      <c r="AL442" s="29">
        <f>VLOOKUP(Table1[[#This Row],[SEG KEY]],'22Dec24_TY '!$A$1:$M$786,7,FALSE)</f>
        <v>19</v>
      </c>
      <c r="AM442" s="29">
        <f>VLOOKUP(Table1[[#This Row],[SEG KEY LY]],'22Dec24_LY '!$A$1:$M$486,7,FALSE)</f>
        <v>38</v>
      </c>
      <c r="AN442" s="29" t="e">
        <f>VLOOKUP(Table1[[#This Row],[SEG KEY]],'15Dec24_TY'!$A$1:$M$786,7,FALSE)</f>
        <v>#N/A</v>
      </c>
      <c r="AO442" s="29" t="e">
        <f>VLOOKUP(Table1[[#This Row],[SEG KEY LY]],'15Dec24_LY'!$A$1:$M$784,7,FALSE)</f>
        <v>#N/A</v>
      </c>
      <c r="AP442" s="29">
        <f>VLOOKUP(Table1[[#This Row],[SEG KEY]],'08Dec24_TY'!$A$1:$M$786,7,FALSE)</f>
        <v>16</v>
      </c>
      <c r="AQ442" s="29">
        <f>VLOOKUP(Table1[[#This Row],[SEG KEY LY]],'08Dec24_LY'!$A$1:$M$784,7,FALSE)</f>
        <v>37</v>
      </c>
      <c r="AR442" s="29" t="e">
        <f>VLOOKUP(Table1[[#This Row],[SEG KEY]],'01Dec24_TY'!$A$1:$M$786,7,FALSE)</f>
        <v>#N/A</v>
      </c>
      <c r="AS442" s="29" t="e">
        <f>VLOOKUP(Table1[[#This Row],[SEG KEY LY]],'01Dec24_LY'!$A$1:$M$784,7,FALSE)</f>
        <v>#N/A</v>
      </c>
      <c r="AT442" s="29" t="e">
        <f>VLOOKUP(Table1[[#This Row],[SEG KEY]],'24Nov24_TY'!$A$1:$M$786,7,FALSE)</f>
        <v>#N/A</v>
      </c>
      <c r="AU442" s="29" t="e">
        <f>VLOOKUP(Table1[[#This Row],[SEG KEY LY]],'24Nov24_LY'!$A$1:$M$784,7,FALSE)</f>
        <v>#N/A</v>
      </c>
      <c r="AV442" s="29" t="e">
        <f>VLOOKUP(Table1[[#This Row],[SEG KEY]],'17Nov24_TY'!$A$1:$M$786,7,FALSE)</f>
        <v>#N/A</v>
      </c>
      <c r="AW442" s="29" t="e">
        <f>VLOOKUP(Table1[[#This Row],[SEG KEY LY]],'17Nov24_LY'!$A$1:$M$784,7,FALSE)</f>
        <v>#N/A</v>
      </c>
      <c r="AX442" s="29" t="e">
        <f>VLOOKUP(Table1[[#This Row],[SEG KEY]],'10Nov24_TY   '!$A$1:$K$786,7,FALSE)</f>
        <v>#N/A</v>
      </c>
      <c r="AY442" s="29" t="e">
        <f>VLOOKUP(Table1[[#This Row],[SEG KEY LY]],'10Nov24_LY   '!$A$1:$J$784,7,FALSE)</f>
        <v>#N/A</v>
      </c>
      <c r="AZ442" s="29">
        <f>IFERROR(VLOOKUP(Table1[[#This Row],[SEG KEY]],'03Nov24_TY   '!$A$1:$J$786,7,FALSE),0)</f>
        <v>0</v>
      </c>
      <c r="BA442" s="29">
        <f>IFERROR(VLOOKUP(Table1[[#This Row],[SEG KEY LY]],'03Nov24_LY    '!$A$1:$J$784,7,FALSE),0)</f>
        <v>0</v>
      </c>
    </row>
    <row r="443" spans="1:53" x14ac:dyDescent="0.25">
      <c r="A443" s="53" t="str">
        <f>Table1[[#This Row],[FROM_CITY]]&amp;Table1[[#This Row],[TO_CITY]]&amp;Table1[[#This Row],[Month]]</f>
        <v>DOHCMBJun-2025</v>
      </c>
      <c r="B443" s="56" t="str">
        <f>Table1[[#This Row],[FROM_CITY]]&amp;Table1[[#This Row],[TO_CITY]]&amp;Table1[[#This Row],[MonthM_LY]]</f>
        <v>DOHCMBJun-2024</v>
      </c>
      <c r="C443" s="44" t="s">
        <v>222</v>
      </c>
      <c r="D443" s="2">
        <v>2025</v>
      </c>
      <c r="E443" s="2" t="s">
        <v>221</v>
      </c>
      <c r="F443" t="s">
        <v>25</v>
      </c>
      <c r="G443" s="2" t="s">
        <v>10</v>
      </c>
      <c r="H443" t="s">
        <v>11</v>
      </c>
      <c r="I443">
        <v>35</v>
      </c>
      <c r="J443">
        <v>8139.52</v>
      </c>
      <c r="K443" s="29">
        <f>VLOOKUP(Table1[[#This Row],[SEG KEY]],'29Dec24_TY  '!$A$1:$M$786,11,FALSE)</f>
        <v>127155</v>
      </c>
      <c r="L443" s="29">
        <f>VLOOKUP(Table1[[#This Row],[SEG KEY LY]],'29Dec24_LY'!$A$1:$M$784,11,FALSE)</f>
        <v>210714</v>
      </c>
      <c r="M443" s="55">
        <f>VLOOKUP(Table1[[#This Row],[SEG KEY]],'29Dec24_TY  '!$A$1:$M$786,12,FALSE)</f>
        <v>6.4012583067909246E-2</v>
      </c>
      <c r="N443" s="55">
        <f>VLOOKUP(Table1[[#This Row],[SEG KEY LY]],'29Dec24_LY'!$A$1:$M$784,12,FALSE)</f>
        <v>8.0431248042370215E-2</v>
      </c>
      <c r="O443" s="29">
        <f>IFERROR(VLOOKUP(Table1[[#This Row],[SEG KEY LY]],'LY AVG FARE ACT'!$A$1:$G$5000,5,FALSE),0)</f>
        <v>4148</v>
      </c>
      <c r="P443" s="29">
        <f>IFERROR(VLOOKUP(Table1[[#This Row],[SEG KEY LY]],'LY AVG FARE ACT'!$A$1:$F$5000,6,FALSE),0)</f>
        <v>1221058.7093921492</v>
      </c>
      <c r="Q443" s="29">
        <f>IFERROR(VLOOKUP(Table1[[#This Row],[SEG KEY LY]],'LY AVG FARE ACT'!$A$1:$G$5000,7,FALSE),0)</f>
        <v>294.37288075992024</v>
      </c>
      <c r="R443" s="47">
        <f>VLOOKUP(Table1[[#This Row],[SEG KEY]],'29Dec24_TY  '!$A$1:$M$786,13,FALSE)</f>
        <v>232.5577142857143</v>
      </c>
      <c r="S443" s="47">
        <f>VLOOKUP(Table1[[#This Row],[SEG KEY LY]],'29Dec24_LY'!$A$1:$M$784,13,FALSE)</f>
        <v>292.20672413793102</v>
      </c>
      <c r="T443" s="29">
        <f>VLOOKUP(Table1[[#This Row],[SEG KEY]],'22Dec24_TY '!$A$1:$M$786,13,FALSE)</f>
        <v>235.28310344827582</v>
      </c>
      <c r="U443" s="29">
        <f>VLOOKUP(Table1[[#This Row],[SEG KEY LY]],'22Dec24_LY '!$A$2:$M$784,13,FALSE)</f>
        <v>292.20672413793102</v>
      </c>
      <c r="V443" s="29" t="e">
        <f>VLOOKUP(Table1[[#This Row],[SEG KEY]],'15Dec24_TY'!$A$1:$M$786,13,FALSE)</f>
        <v>#N/A</v>
      </c>
      <c r="W443" s="29" t="e">
        <f>VLOOKUP(Table1[[#This Row],[SEG KEY LY]],'15Dec24_LY'!$A$1:$M$784,13,FALSE)</f>
        <v>#N/A</v>
      </c>
      <c r="X443" s="29">
        <f>VLOOKUP(Table1[[#This Row],[SEG KEY]],'08Dec24_TY'!$A$1:$M$786,13,FALSE)</f>
        <v>240.05739130434785</v>
      </c>
      <c r="Y443" s="29">
        <f>VLOOKUP(Table1[[#This Row],[SEG KEY LY]],'08Dec24_LY'!$A$1:$M$784,13,FALSE)</f>
        <v>294.01499999999999</v>
      </c>
      <c r="Z443" s="29" t="e">
        <f>VLOOKUP(Table1[[#This Row],[SEG KEY]],'01Dec24_TY'!$A$1:$M$786,13,FALSE)</f>
        <v>#N/A</v>
      </c>
      <c r="AA443" s="29" t="e">
        <f>VLOOKUP(Table1[[#This Row],[SEG KEY LY]],'01Dec24_LY'!$A$1:$M$784,13,FALSE)</f>
        <v>#N/A</v>
      </c>
      <c r="AB443" s="29" t="e">
        <f>VLOOKUP(Table1[[#This Row],[SEG KEY]],'24Nov24_TY'!$A$1:$M$786,13,FALSE)</f>
        <v>#N/A</v>
      </c>
      <c r="AC443" s="29" t="e">
        <f>VLOOKUP(Table1[[#This Row],[SEG KEY LY]],'24Nov24_LY'!$A$1:$M$784,13,FALSE)</f>
        <v>#N/A</v>
      </c>
      <c r="AD443" s="29" t="e">
        <f>VLOOKUP(Table1[[#This Row],[SEG KEY]],'17Nov24_TY'!$A$1:$M$786,13,FALSE)</f>
        <v>#N/A</v>
      </c>
      <c r="AE443" s="29" t="e">
        <f>VLOOKUP(Table1[[#This Row],[SEG KEY LY]],'17Nov24_LY'!$A$1:$M$784,13,FALSE)</f>
        <v>#N/A</v>
      </c>
      <c r="AF443" s="29" t="e">
        <f>VLOOKUP(Table1[[#This Row],[SEG KEY]],'10Nov24_TY   '!$A$1:$M$786,13,FALSE)</f>
        <v>#N/A</v>
      </c>
      <c r="AG443" s="29" t="e">
        <f>VLOOKUP(Table1[[#This Row],[SEG KEY LY]],'10Nov24_LY   '!$A$1:$M$784,13,FALSE)</f>
        <v>#N/A</v>
      </c>
      <c r="AH443" s="29">
        <f>IFERROR(VLOOKUP(Table1[[#This Row],[SEG KEY]],'03Nov24_TY   '!A439:M1224,13,FALSE),0)</f>
        <v>0</v>
      </c>
      <c r="AI443" s="29">
        <f>IFERROR(VLOOKUP(Table1[[#This Row],[SEG KEY LY]],'03Nov24_LY    '!$A$1:$M$784,13,FALSE),0)</f>
        <v>0</v>
      </c>
      <c r="AJ443" s="47">
        <f>VLOOKUP(Table1[[#This Row],[SEG KEY]],'29Dec24_TY  '!$A$1:$M$786,7,FALSE)</f>
        <v>35</v>
      </c>
      <c r="AK443" s="47">
        <f>VLOOKUP(Table1[[#This Row],[SEG KEY LY]],'29Dec24_LY'!$A$1:$M$784,7,FALSE)</f>
        <v>58</v>
      </c>
      <c r="AL443" s="29">
        <f>VLOOKUP(Table1[[#This Row],[SEG KEY]],'22Dec24_TY '!$A$1:$M$786,7,FALSE)</f>
        <v>29</v>
      </c>
      <c r="AM443" s="29">
        <f>VLOOKUP(Table1[[#This Row],[SEG KEY LY]],'22Dec24_LY '!$A$1:$M$486,7,FALSE)</f>
        <v>58</v>
      </c>
      <c r="AN443" s="29" t="e">
        <f>VLOOKUP(Table1[[#This Row],[SEG KEY]],'15Dec24_TY'!$A$1:$M$786,7,FALSE)</f>
        <v>#N/A</v>
      </c>
      <c r="AO443" s="29" t="e">
        <f>VLOOKUP(Table1[[#This Row],[SEG KEY LY]],'15Dec24_LY'!$A$1:$M$784,7,FALSE)</f>
        <v>#N/A</v>
      </c>
      <c r="AP443" s="29">
        <f>VLOOKUP(Table1[[#This Row],[SEG KEY]],'08Dec24_TY'!$A$1:$M$786,7,FALSE)</f>
        <v>23</v>
      </c>
      <c r="AQ443" s="29">
        <f>VLOOKUP(Table1[[#This Row],[SEG KEY LY]],'08Dec24_LY'!$A$1:$M$784,7,FALSE)</f>
        <v>36</v>
      </c>
      <c r="AR443" s="29" t="e">
        <f>VLOOKUP(Table1[[#This Row],[SEG KEY]],'01Dec24_TY'!$A$1:$M$786,7,FALSE)</f>
        <v>#N/A</v>
      </c>
      <c r="AS443" s="29" t="e">
        <f>VLOOKUP(Table1[[#This Row],[SEG KEY LY]],'01Dec24_LY'!$A$1:$M$784,7,FALSE)</f>
        <v>#N/A</v>
      </c>
      <c r="AT443" s="29" t="e">
        <f>VLOOKUP(Table1[[#This Row],[SEG KEY]],'24Nov24_TY'!$A$1:$M$786,7,FALSE)</f>
        <v>#N/A</v>
      </c>
      <c r="AU443" s="29" t="e">
        <f>VLOOKUP(Table1[[#This Row],[SEG KEY LY]],'24Nov24_LY'!$A$1:$M$784,7,FALSE)</f>
        <v>#N/A</v>
      </c>
      <c r="AV443" s="29" t="e">
        <f>VLOOKUP(Table1[[#This Row],[SEG KEY]],'17Nov24_TY'!$A$1:$M$786,7,FALSE)</f>
        <v>#N/A</v>
      </c>
      <c r="AW443" s="29" t="e">
        <f>VLOOKUP(Table1[[#This Row],[SEG KEY LY]],'17Nov24_LY'!$A$1:$M$784,7,FALSE)</f>
        <v>#N/A</v>
      </c>
      <c r="AX443" s="29" t="e">
        <f>VLOOKUP(Table1[[#This Row],[SEG KEY]],'10Nov24_TY   '!$A$1:$K$786,7,FALSE)</f>
        <v>#N/A</v>
      </c>
      <c r="AY443" s="29" t="e">
        <f>VLOOKUP(Table1[[#This Row],[SEG KEY LY]],'10Nov24_LY   '!$A$1:$J$784,7,FALSE)</f>
        <v>#N/A</v>
      </c>
      <c r="AZ443" s="29">
        <f>IFERROR(VLOOKUP(Table1[[#This Row],[SEG KEY]],'03Nov24_TY   '!$A$1:$J$786,7,FALSE),0)</f>
        <v>0</v>
      </c>
      <c r="BA443" s="29">
        <f>IFERROR(VLOOKUP(Table1[[#This Row],[SEG KEY LY]],'03Nov24_LY    '!$A$1:$J$784,7,FALSE),0)</f>
        <v>0</v>
      </c>
    </row>
    <row r="444" spans="1:53" x14ac:dyDescent="0.25">
      <c r="A444" s="53" t="str">
        <f>Table1[[#This Row],[FROM_CITY]]&amp;Table1[[#This Row],[TO_CITY]]&amp;Table1[[#This Row],[Month]]</f>
        <v>DXBCMBJun-2025</v>
      </c>
      <c r="B444" s="56" t="str">
        <f>Table1[[#This Row],[FROM_CITY]]&amp;Table1[[#This Row],[TO_CITY]]&amp;Table1[[#This Row],[MonthM_LY]]</f>
        <v>DXBCMBJun-2024</v>
      </c>
      <c r="C444" s="44" t="s">
        <v>222</v>
      </c>
      <c r="D444" s="2">
        <v>2025</v>
      </c>
      <c r="E444" s="2" t="s">
        <v>221</v>
      </c>
      <c r="F444" t="s">
        <v>26</v>
      </c>
      <c r="G444" s="2" t="s">
        <v>10</v>
      </c>
      <c r="H444" t="s">
        <v>11</v>
      </c>
      <c r="I444">
        <v>34</v>
      </c>
      <c r="J444">
        <v>7313.23</v>
      </c>
      <c r="K444" s="29">
        <f>VLOOKUP(Table1[[#This Row],[SEG KEY]],'29Dec24_TY  '!$A$1:$M$786,11,FALSE)</f>
        <v>112506</v>
      </c>
      <c r="L444" s="29">
        <f>VLOOKUP(Table1[[#This Row],[SEG KEY LY]],'29Dec24_LY'!$A$1:$M$784,11,FALSE)</f>
        <v>52944</v>
      </c>
      <c r="M444" s="55">
        <f>VLOOKUP(Table1[[#This Row],[SEG KEY]],'29Dec24_TY  '!$A$1:$M$786,12,FALSE)</f>
        <v>6.5003022061045634E-2</v>
      </c>
      <c r="N444" s="55">
        <f>VLOOKUP(Table1[[#This Row],[SEG KEY LY]],'29Dec24_LY'!$A$1:$M$784,12,FALSE)</f>
        <v>0.11060025687518887</v>
      </c>
      <c r="O444" s="29">
        <f>IFERROR(VLOOKUP(Table1[[#This Row],[SEG KEY LY]],'LY AVG FARE ACT'!$A$1:$G$5000,5,FALSE),0)</f>
        <v>7986</v>
      </c>
      <c r="P444" s="29">
        <f>IFERROR(VLOOKUP(Table1[[#This Row],[SEG KEY LY]],'LY AVG FARE ACT'!$A$1:$F$5000,6,FALSE),0)</f>
        <v>1743838.3492219048</v>
      </c>
      <c r="Q444" s="29">
        <f>IFERROR(VLOOKUP(Table1[[#This Row],[SEG KEY LY]],'LY AVG FARE ACT'!$A$1:$G$5000,7,FALSE),0)</f>
        <v>218.36192702503189</v>
      </c>
      <c r="R444" s="47">
        <f>VLOOKUP(Table1[[#This Row],[SEG KEY]],'29Dec24_TY  '!$A$1:$M$786,13,FALSE)</f>
        <v>215.095</v>
      </c>
      <c r="S444" s="47">
        <f>VLOOKUP(Table1[[#This Row],[SEG KEY LY]],'29Dec24_LY'!$A$1:$M$784,13,FALSE)</f>
        <v>365.97624999999999</v>
      </c>
      <c r="T444" s="29">
        <f>VLOOKUP(Table1[[#This Row],[SEG KEY]],'22Dec24_TY '!$A$1:$M$786,13,FALSE)</f>
        <v>226.06678571428569</v>
      </c>
      <c r="U444" s="29">
        <f>VLOOKUP(Table1[[#This Row],[SEG KEY LY]],'22Dec24_LY '!$A$2:$M$784,13,FALSE)</f>
        <v>365.97624999999999</v>
      </c>
      <c r="V444" s="29" t="e">
        <f>VLOOKUP(Table1[[#This Row],[SEG KEY]],'15Dec24_TY'!$A$1:$M$786,13,FALSE)</f>
        <v>#N/A</v>
      </c>
      <c r="W444" s="29" t="e">
        <f>VLOOKUP(Table1[[#This Row],[SEG KEY LY]],'15Dec24_LY'!$A$1:$M$784,13,FALSE)</f>
        <v>#N/A</v>
      </c>
      <c r="X444" s="29">
        <f>VLOOKUP(Table1[[#This Row],[SEG KEY]],'08Dec24_TY'!$A$1:$M$786,13,FALSE)</f>
        <v>237.86842105263159</v>
      </c>
      <c r="Y444" s="29">
        <f>VLOOKUP(Table1[[#This Row],[SEG KEY LY]],'08Dec24_LY'!$A$1:$M$784,13,FALSE)</f>
        <v>375.95499999999998</v>
      </c>
      <c r="Z444" s="29" t="e">
        <f>VLOOKUP(Table1[[#This Row],[SEG KEY]],'01Dec24_TY'!$A$1:$M$786,13,FALSE)</f>
        <v>#N/A</v>
      </c>
      <c r="AA444" s="29" t="e">
        <f>VLOOKUP(Table1[[#This Row],[SEG KEY LY]],'01Dec24_LY'!$A$1:$M$784,13,FALSE)</f>
        <v>#N/A</v>
      </c>
      <c r="AB444" s="29" t="e">
        <f>VLOOKUP(Table1[[#This Row],[SEG KEY]],'24Nov24_TY'!$A$1:$M$786,13,FALSE)</f>
        <v>#N/A</v>
      </c>
      <c r="AC444" s="29" t="e">
        <f>VLOOKUP(Table1[[#This Row],[SEG KEY LY]],'24Nov24_LY'!$A$1:$M$784,13,FALSE)</f>
        <v>#N/A</v>
      </c>
      <c r="AD444" s="29" t="e">
        <f>VLOOKUP(Table1[[#This Row],[SEG KEY]],'17Nov24_TY'!$A$1:$M$786,13,FALSE)</f>
        <v>#N/A</v>
      </c>
      <c r="AE444" s="29" t="e">
        <f>VLOOKUP(Table1[[#This Row],[SEG KEY LY]],'17Nov24_LY'!$A$1:$M$784,13,FALSE)</f>
        <v>#N/A</v>
      </c>
      <c r="AF444" s="29" t="e">
        <f>VLOOKUP(Table1[[#This Row],[SEG KEY]],'10Nov24_TY   '!$A$1:$M$786,13,FALSE)</f>
        <v>#N/A</v>
      </c>
      <c r="AG444" s="29" t="e">
        <f>VLOOKUP(Table1[[#This Row],[SEG KEY LY]],'10Nov24_LY   '!$A$1:$M$784,13,FALSE)</f>
        <v>#N/A</v>
      </c>
      <c r="AH444" s="29">
        <f>IFERROR(VLOOKUP(Table1[[#This Row],[SEG KEY]],'03Nov24_TY   '!A440:M1225,13,FALSE),0)</f>
        <v>0</v>
      </c>
      <c r="AI444" s="29">
        <f>IFERROR(VLOOKUP(Table1[[#This Row],[SEG KEY LY]],'03Nov24_LY    '!$A$1:$M$784,13,FALSE),0)</f>
        <v>0</v>
      </c>
      <c r="AJ444" s="47">
        <f>VLOOKUP(Table1[[#This Row],[SEG KEY]],'29Dec24_TY  '!$A$1:$M$786,7,FALSE)</f>
        <v>34</v>
      </c>
      <c r="AK444" s="47">
        <f>VLOOKUP(Table1[[#This Row],[SEG KEY LY]],'29Dec24_LY'!$A$1:$M$784,7,FALSE)</f>
        <v>16</v>
      </c>
      <c r="AL444" s="29">
        <f>VLOOKUP(Table1[[#This Row],[SEG KEY]],'22Dec24_TY '!$A$1:$M$786,7,FALSE)</f>
        <v>28</v>
      </c>
      <c r="AM444" s="29">
        <f>VLOOKUP(Table1[[#This Row],[SEG KEY LY]],'22Dec24_LY '!$A$1:$M$486,7,FALSE)</f>
        <v>16</v>
      </c>
      <c r="AN444" s="29" t="e">
        <f>VLOOKUP(Table1[[#This Row],[SEG KEY]],'15Dec24_TY'!$A$1:$M$786,7,FALSE)</f>
        <v>#N/A</v>
      </c>
      <c r="AO444" s="29" t="e">
        <f>VLOOKUP(Table1[[#This Row],[SEG KEY LY]],'15Dec24_LY'!$A$1:$M$784,7,FALSE)</f>
        <v>#N/A</v>
      </c>
      <c r="AP444" s="29">
        <f>VLOOKUP(Table1[[#This Row],[SEG KEY]],'08Dec24_TY'!$A$1:$M$786,7,FALSE)</f>
        <v>19</v>
      </c>
      <c r="AQ444" s="29">
        <f>VLOOKUP(Table1[[#This Row],[SEG KEY LY]],'08Dec24_LY'!$A$1:$M$784,7,FALSE)</f>
        <v>14</v>
      </c>
      <c r="AR444" s="29" t="e">
        <f>VLOOKUP(Table1[[#This Row],[SEG KEY]],'01Dec24_TY'!$A$1:$M$786,7,FALSE)</f>
        <v>#N/A</v>
      </c>
      <c r="AS444" s="29" t="e">
        <f>VLOOKUP(Table1[[#This Row],[SEG KEY LY]],'01Dec24_LY'!$A$1:$M$784,7,FALSE)</f>
        <v>#N/A</v>
      </c>
      <c r="AT444" s="29" t="e">
        <f>VLOOKUP(Table1[[#This Row],[SEG KEY]],'24Nov24_TY'!$A$1:$M$786,7,FALSE)</f>
        <v>#N/A</v>
      </c>
      <c r="AU444" s="29" t="e">
        <f>VLOOKUP(Table1[[#This Row],[SEG KEY LY]],'24Nov24_LY'!$A$1:$M$784,7,FALSE)</f>
        <v>#N/A</v>
      </c>
      <c r="AV444" s="29" t="e">
        <f>VLOOKUP(Table1[[#This Row],[SEG KEY]],'17Nov24_TY'!$A$1:$M$786,7,FALSE)</f>
        <v>#N/A</v>
      </c>
      <c r="AW444" s="29" t="e">
        <f>VLOOKUP(Table1[[#This Row],[SEG KEY LY]],'17Nov24_LY'!$A$1:$M$784,7,FALSE)</f>
        <v>#N/A</v>
      </c>
      <c r="AX444" s="29" t="e">
        <f>VLOOKUP(Table1[[#This Row],[SEG KEY]],'10Nov24_TY   '!$A$1:$K$786,7,FALSE)</f>
        <v>#N/A</v>
      </c>
      <c r="AY444" s="29" t="e">
        <f>VLOOKUP(Table1[[#This Row],[SEG KEY LY]],'10Nov24_LY   '!$A$1:$J$784,7,FALSE)</f>
        <v>#N/A</v>
      </c>
      <c r="AZ444" s="29">
        <f>IFERROR(VLOOKUP(Table1[[#This Row],[SEG KEY]],'03Nov24_TY   '!$A$1:$J$786,7,FALSE),0)</f>
        <v>0</v>
      </c>
      <c r="BA444" s="29">
        <f>IFERROR(VLOOKUP(Table1[[#This Row],[SEG KEY LY]],'03Nov24_LY    '!$A$1:$J$784,7,FALSE),0)</f>
        <v>0</v>
      </c>
    </row>
    <row r="445" spans="1:53" x14ac:dyDescent="0.25">
      <c r="A445" s="53" t="str">
        <f>Table1[[#This Row],[FROM_CITY]]&amp;Table1[[#This Row],[TO_CITY]]&amp;Table1[[#This Row],[Month]]</f>
        <v>FRACMBJun-2025</v>
      </c>
      <c r="B445" s="56" t="str">
        <f>Table1[[#This Row],[FROM_CITY]]&amp;Table1[[#This Row],[TO_CITY]]&amp;Table1[[#This Row],[MonthM_LY]]</f>
        <v>FRACMBJun-2024</v>
      </c>
      <c r="C445" s="44" t="s">
        <v>222</v>
      </c>
      <c r="D445" s="2">
        <v>2025</v>
      </c>
      <c r="E445" s="2" t="s">
        <v>221</v>
      </c>
      <c r="F445" t="s">
        <v>27</v>
      </c>
      <c r="G445" s="2" t="s">
        <v>10</v>
      </c>
      <c r="H445" t="s">
        <v>19</v>
      </c>
      <c r="I445">
        <v>42</v>
      </c>
      <c r="J445">
        <v>17738.190000000002</v>
      </c>
      <c r="K445" s="29">
        <f>VLOOKUP(Table1[[#This Row],[SEG KEY]],'29Dec24_TY  '!$A$1:$M$786,11,FALSE)</f>
        <v>339906</v>
      </c>
      <c r="L445" s="29">
        <f>VLOOKUP(Table1[[#This Row],[SEG KEY LY]],'29Dec24_LY'!$A$1:$M$784,11,FALSE)</f>
        <v>655533</v>
      </c>
      <c r="M445" s="55">
        <f>VLOOKUP(Table1[[#This Row],[SEG KEY]],'29Dec24_TY  '!$A$1:$M$786,12,FALSE)</f>
        <v>5.2185574835395675E-2</v>
      </c>
      <c r="N445" s="55">
        <f>VLOOKUP(Table1[[#This Row],[SEG KEY LY]],'29Dec24_LY'!$A$1:$M$784,12,FALSE)</f>
        <v>5.2989628287210565E-2</v>
      </c>
      <c r="O445" s="29">
        <f>IFERROR(VLOOKUP(Table1[[#This Row],[SEG KEY LY]],'LY AVG FARE ACT'!$A$1:$G$5000,5,FALSE),0)</f>
        <v>2758</v>
      </c>
      <c r="P445" s="29">
        <f>IFERROR(VLOOKUP(Table1[[#This Row],[SEG KEY LY]],'LY AVG FARE ACT'!$A$1:$F$5000,6,FALSE),0)</f>
        <v>1019115.1967569622</v>
      </c>
      <c r="Q445" s="29">
        <f>IFERROR(VLOOKUP(Table1[[#This Row],[SEG KEY LY]],'LY AVG FARE ACT'!$A$1:$G$5000,7,FALSE),0)</f>
        <v>369.51239911419952</v>
      </c>
      <c r="R445" s="47">
        <f>VLOOKUP(Table1[[#This Row],[SEG KEY]],'29Dec24_TY  '!$A$1:$M$786,13,FALSE)</f>
        <v>422.33785714285722</v>
      </c>
      <c r="S445" s="47">
        <f>VLOOKUP(Table1[[#This Row],[SEG KEY LY]],'29Dec24_LY'!$A$1:$M$784,13,FALSE)</f>
        <v>428.84506172839514</v>
      </c>
      <c r="T445" s="29">
        <f>VLOOKUP(Table1[[#This Row],[SEG KEY]],'22Dec24_TY '!$A$1:$M$786,13,FALSE)</f>
        <v>427.94989361702136</v>
      </c>
      <c r="U445" s="29">
        <f>VLOOKUP(Table1[[#This Row],[SEG KEY LY]],'22Dec24_LY '!$A$2:$M$784,13,FALSE)</f>
        <v>429.18157142857143</v>
      </c>
      <c r="V445" s="29" t="e">
        <f>VLOOKUP(Table1[[#This Row],[SEG KEY]],'15Dec24_TY'!$A$1:$M$786,13,FALSE)</f>
        <v>#N/A</v>
      </c>
      <c r="W445" s="29" t="e">
        <f>VLOOKUP(Table1[[#This Row],[SEG KEY LY]],'15Dec24_LY'!$A$1:$M$784,13,FALSE)</f>
        <v>#N/A</v>
      </c>
      <c r="X445" s="29">
        <f>VLOOKUP(Table1[[#This Row],[SEG KEY]],'08Dec24_TY'!$A$1:$M$786,13,FALSE)</f>
        <v>401.72257142857143</v>
      </c>
      <c r="Y445" s="29">
        <f>VLOOKUP(Table1[[#This Row],[SEG KEY LY]],'08Dec24_LY'!$A$1:$M$784,13,FALSE)</f>
        <v>418.99368421052623</v>
      </c>
      <c r="Z445" s="29" t="e">
        <f>VLOOKUP(Table1[[#This Row],[SEG KEY]],'01Dec24_TY'!$A$1:$M$786,13,FALSE)</f>
        <v>#N/A</v>
      </c>
      <c r="AA445" s="29" t="e">
        <f>VLOOKUP(Table1[[#This Row],[SEG KEY LY]],'01Dec24_LY'!$A$1:$M$784,13,FALSE)</f>
        <v>#N/A</v>
      </c>
      <c r="AB445" s="29" t="e">
        <f>VLOOKUP(Table1[[#This Row],[SEG KEY]],'24Nov24_TY'!$A$1:$M$786,13,FALSE)</f>
        <v>#N/A</v>
      </c>
      <c r="AC445" s="29" t="e">
        <f>VLOOKUP(Table1[[#This Row],[SEG KEY LY]],'24Nov24_LY'!$A$1:$M$784,13,FALSE)</f>
        <v>#N/A</v>
      </c>
      <c r="AD445" s="29" t="e">
        <f>VLOOKUP(Table1[[#This Row],[SEG KEY]],'17Nov24_TY'!$A$1:$M$786,13,FALSE)</f>
        <v>#N/A</v>
      </c>
      <c r="AE445" s="29" t="e">
        <f>VLOOKUP(Table1[[#This Row],[SEG KEY LY]],'17Nov24_LY'!$A$1:$M$784,13,FALSE)</f>
        <v>#N/A</v>
      </c>
      <c r="AF445" s="29" t="e">
        <f>VLOOKUP(Table1[[#This Row],[SEG KEY]],'10Nov24_TY   '!$A$1:$M$786,13,FALSE)</f>
        <v>#N/A</v>
      </c>
      <c r="AG445" s="29" t="e">
        <f>VLOOKUP(Table1[[#This Row],[SEG KEY LY]],'10Nov24_LY   '!$A$1:$M$784,13,FALSE)</f>
        <v>#N/A</v>
      </c>
      <c r="AH445" s="29">
        <f>IFERROR(VLOOKUP(Table1[[#This Row],[SEG KEY]],'03Nov24_TY   '!A441:M1226,13,FALSE),0)</f>
        <v>0</v>
      </c>
      <c r="AI445" s="29">
        <f>IFERROR(VLOOKUP(Table1[[#This Row],[SEG KEY LY]],'03Nov24_LY    '!$A$1:$M$784,13,FALSE),0)</f>
        <v>0</v>
      </c>
      <c r="AJ445" s="47">
        <f>VLOOKUP(Table1[[#This Row],[SEG KEY]],'29Dec24_TY  '!$A$1:$M$786,7,FALSE)</f>
        <v>42</v>
      </c>
      <c r="AK445" s="47">
        <f>VLOOKUP(Table1[[#This Row],[SEG KEY LY]],'29Dec24_LY'!$A$1:$M$784,7,FALSE)</f>
        <v>81</v>
      </c>
      <c r="AL445" s="29">
        <f>VLOOKUP(Table1[[#This Row],[SEG KEY]],'22Dec24_TY '!$A$1:$M$786,7,FALSE)</f>
        <v>94</v>
      </c>
      <c r="AM445" s="29">
        <f>VLOOKUP(Table1[[#This Row],[SEG KEY LY]],'22Dec24_LY '!$A$1:$M$486,7,FALSE)</f>
        <v>70</v>
      </c>
      <c r="AN445" s="29" t="e">
        <f>VLOOKUP(Table1[[#This Row],[SEG KEY]],'15Dec24_TY'!$A$1:$M$786,7,FALSE)</f>
        <v>#N/A</v>
      </c>
      <c r="AO445" s="29" t="e">
        <f>VLOOKUP(Table1[[#This Row],[SEG KEY LY]],'15Dec24_LY'!$A$1:$M$784,7,FALSE)</f>
        <v>#N/A</v>
      </c>
      <c r="AP445" s="29">
        <f>VLOOKUP(Table1[[#This Row],[SEG KEY]],'08Dec24_TY'!$A$1:$M$786,7,FALSE)</f>
        <v>70</v>
      </c>
      <c r="AQ445" s="29">
        <f>VLOOKUP(Table1[[#This Row],[SEG KEY LY]],'08Dec24_LY'!$A$1:$M$784,7,FALSE)</f>
        <v>57</v>
      </c>
      <c r="AR445" s="29" t="e">
        <f>VLOOKUP(Table1[[#This Row],[SEG KEY]],'01Dec24_TY'!$A$1:$M$786,7,FALSE)</f>
        <v>#N/A</v>
      </c>
      <c r="AS445" s="29" t="e">
        <f>VLOOKUP(Table1[[#This Row],[SEG KEY LY]],'01Dec24_LY'!$A$1:$M$784,7,FALSE)</f>
        <v>#N/A</v>
      </c>
      <c r="AT445" s="29" t="e">
        <f>VLOOKUP(Table1[[#This Row],[SEG KEY]],'24Nov24_TY'!$A$1:$M$786,7,FALSE)</f>
        <v>#N/A</v>
      </c>
      <c r="AU445" s="29" t="e">
        <f>VLOOKUP(Table1[[#This Row],[SEG KEY LY]],'24Nov24_LY'!$A$1:$M$784,7,FALSE)</f>
        <v>#N/A</v>
      </c>
      <c r="AV445" s="29" t="e">
        <f>VLOOKUP(Table1[[#This Row],[SEG KEY]],'17Nov24_TY'!$A$1:$M$786,7,FALSE)</f>
        <v>#N/A</v>
      </c>
      <c r="AW445" s="29" t="e">
        <f>VLOOKUP(Table1[[#This Row],[SEG KEY LY]],'17Nov24_LY'!$A$1:$M$784,7,FALSE)</f>
        <v>#N/A</v>
      </c>
      <c r="AX445" s="29" t="e">
        <f>VLOOKUP(Table1[[#This Row],[SEG KEY]],'10Nov24_TY   '!$A$1:$K$786,7,FALSE)</f>
        <v>#N/A</v>
      </c>
      <c r="AY445" s="29" t="e">
        <f>VLOOKUP(Table1[[#This Row],[SEG KEY LY]],'10Nov24_LY   '!$A$1:$J$784,7,FALSE)</f>
        <v>#N/A</v>
      </c>
      <c r="AZ445" s="29">
        <f>IFERROR(VLOOKUP(Table1[[#This Row],[SEG KEY]],'03Nov24_TY   '!$A$1:$J$786,7,FALSE),0)</f>
        <v>0</v>
      </c>
      <c r="BA445" s="29">
        <f>IFERROR(VLOOKUP(Table1[[#This Row],[SEG KEY LY]],'03Nov24_LY    '!$A$1:$J$784,7,FALSE),0)</f>
        <v>0</v>
      </c>
    </row>
    <row r="446" spans="1:53" x14ac:dyDescent="0.25">
      <c r="A446" s="53" t="str">
        <f>Table1[[#This Row],[FROM_CITY]]&amp;Table1[[#This Row],[TO_CITY]]&amp;Table1[[#This Row],[Month]]</f>
        <v>HYDCMBJun-2025</v>
      </c>
      <c r="B446" s="56" t="str">
        <f>Table1[[#This Row],[FROM_CITY]]&amp;Table1[[#This Row],[TO_CITY]]&amp;Table1[[#This Row],[MonthM_LY]]</f>
        <v>HYDCMBJun-2024</v>
      </c>
      <c r="C446" s="44" t="s">
        <v>222</v>
      </c>
      <c r="D446" s="2">
        <v>2025</v>
      </c>
      <c r="E446" s="2" t="s">
        <v>221</v>
      </c>
      <c r="F446" t="s">
        <v>29</v>
      </c>
      <c r="G446" s="2" t="s">
        <v>10</v>
      </c>
      <c r="H446" t="s">
        <v>15</v>
      </c>
      <c r="I446">
        <v>2</v>
      </c>
      <c r="J446">
        <v>238.05</v>
      </c>
      <c r="K446" s="29">
        <f>VLOOKUP(Table1[[#This Row],[SEG KEY]],'29Dec24_TY  '!$A$1:$M$786,11,FALSE)</f>
        <v>2344</v>
      </c>
      <c r="L446" s="29">
        <f>VLOOKUP(Table1[[#This Row],[SEG KEY LY]],'29Dec24_LY'!$A$1:$M$784,11,FALSE)</f>
        <v>10548</v>
      </c>
      <c r="M446" s="55">
        <f>VLOOKUP(Table1[[#This Row],[SEG KEY]],'29Dec24_TY  '!$A$1:$M$786,12,FALSE)</f>
        <v>0.10155716723549489</v>
      </c>
      <c r="N446" s="55">
        <f>VLOOKUP(Table1[[#This Row],[SEG KEY LY]],'29Dec24_LY'!$A$1:$M$784,12,FALSE)</f>
        <v>7.3613007205157385E-2</v>
      </c>
      <c r="O446" s="29">
        <f>IFERROR(VLOOKUP(Table1[[#This Row],[SEG KEY LY]],'LY AVG FARE ACT'!$A$1:$G$5000,5,FALSE),0)</f>
        <v>1415</v>
      </c>
      <c r="P446" s="29">
        <f>IFERROR(VLOOKUP(Table1[[#This Row],[SEG KEY LY]],'LY AVG FARE ACT'!$A$1:$F$5000,6,FALSE),0)</f>
        <v>158911.48441493517</v>
      </c>
      <c r="Q446" s="29">
        <f>IFERROR(VLOOKUP(Table1[[#This Row],[SEG KEY LY]],'LY AVG FARE ACT'!$A$1:$G$5000,7,FALSE),0)</f>
        <v>112.30493598228634</v>
      </c>
      <c r="R446" s="47">
        <f>VLOOKUP(Table1[[#This Row],[SEG KEY]],'29Dec24_TY  '!$A$1:$M$786,13,FALSE)</f>
        <v>119.02500000000001</v>
      </c>
      <c r="S446" s="47">
        <f>VLOOKUP(Table1[[#This Row],[SEG KEY LY]],'29Dec24_LY'!$A$1:$M$784,13,FALSE)</f>
        <v>86.274444444444441</v>
      </c>
      <c r="T446" s="29">
        <f>VLOOKUP(Table1[[#This Row],[SEG KEY]],'22Dec24_TY '!$A$1:$M$786,13,FALSE)</f>
        <v>82.8</v>
      </c>
      <c r="U446" s="29">
        <f>VLOOKUP(Table1[[#This Row],[SEG KEY LY]],'22Dec24_LY '!$A$2:$M$784,13,FALSE)</f>
        <v>86.274444444444441</v>
      </c>
      <c r="V446" s="29" t="e">
        <f>VLOOKUP(Table1[[#This Row],[SEG KEY]],'15Dec24_TY'!$A$1:$M$786,13,FALSE)</f>
        <v>#N/A</v>
      </c>
      <c r="W446" s="29" t="e">
        <f>VLOOKUP(Table1[[#This Row],[SEG KEY LY]],'15Dec24_LY'!$A$1:$M$784,13,FALSE)</f>
        <v>#N/A</v>
      </c>
      <c r="X446" s="29" t="e">
        <f>VLOOKUP(Table1[[#This Row],[SEG KEY]],'08Dec24_TY'!$A$1:$M$786,13,FALSE)</f>
        <v>#N/A</v>
      </c>
      <c r="Y446" s="29">
        <f>VLOOKUP(Table1[[#This Row],[SEG KEY LY]],'08Dec24_LY'!$A$1:$M$784,13,FALSE)</f>
        <v>86.274444444444441</v>
      </c>
      <c r="Z446" s="29" t="e">
        <f>VLOOKUP(Table1[[#This Row],[SEG KEY]],'01Dec24_TY'!$A$1:$M$786,13,FALSE)</f>
        <v>#N/A</v>
      </c>
      <c r="AA446" s="29" t="e">
        <f>VLOOKUP(Table1[[#This Row],[SEG KEY LY]],'01Dec24_LY'!$A$1:$M$784,13,FALSE)</f>
        <v>#N/A</v>
      </c>
      <c r="AB446" s="29" t="e">
        <f>VLOOKUP(Table1[[#This Row],[SEG KEY]],'24Nov24_TY'!$A$1:$M$786,13,FALSE)</f>
        <v>#N/A</v>
      </c>
      <c r="AC446" s="29" t="e">
        <f>VLOOKUP(Table1[[#This Row],[SEG KEY LY]],'24Nov24_LY'!$A$1:$M$784,13,FALSE)</f>
        <v>#N/A</v>
      </c>
      <c r="AD446" s="29" t="e">
        <f>VLOOKUP(Table1[[#This Row],[SEG KEY]],'17Nov24_TY'!$A$1:$M$786,13,FALSE)</f>
        <v>#N/A</v>
      </c>
      <c r="AE446" s="29" t="e">
        <f>VLOOKUP(Table1[[#This Row],[SEG KEY LY]],'17Nov24_LY'!$A$1:$M$784,13,FALSE)</f>
        <v>#N/A</v>
      </c>
      <c r="AF446" s="29" t="e">
        <f>VLOOKUP(Table1[[#This Row],[SEG KEY]],'10Nov24_TY   '!$A$1:$M$786,13,FALSE)</f>
        <v>#N/A</v>
      </c>
      <c r="AG446" s="29" t="e">
        <f>VLOOKUP(Table1[[#This Row],[SEG KEY LY]],'10Nov24_LY   '!$A$1:$M$784,13,FALSE)</f>
        <v>#N/A</v>
      </c>
      <c r="AH446" s="29">
        <f>IFERROR(VLOOKUP(Table1[[#This Row],[SEG KEY]],'03Nov24_TY   '!A442:M1227,13,FALSE),0)</f>
        <v>0</v>
      </c>
      <c r="AI446" s="29">
        <f>IFERROR(VLOOKUP(Table1[[#This Row],[SEG KEY LY]],'03Nov24_LY    '!$A$1:$M$784,13,FALSE),0)</f>
        <v>0</v>
      </c>
      <c r="AJ446" s="47">
        <f>VLOOKUP(Table1[[#This Row],[SEG KEY]],'29Dec24_TY  '!$A$1:$M$786,7,FALSE)</f>
        <v>2</v>
      </c>
      <c r="AK446" s="47">
        <f>VLOOKUP(Table1[[#This Row],[SEG KEY LY]],'29Dec24_LY'!$A$1:$M$784,7,FALSE)</f>
        <v>9</v>
      </c>
      <c r="AL446" s="29">
        <f>VLOOKUP(Table1[[#This Row],[SEG KEY]],'22Dec24_TY '!$A$1:$M$786,7,FALSE)</f>
        <v>1</v>
      </c>
      <c r="AM446" s="29">
        <f>VLOOKUP(Table1[[#This Row],[SEG KEY LY]],'22Dec24_LY '!$A$1:$M$486,7,FALSE)</f>
        <v>9</v>
      </c>
      <c r="AN446" s="29" t="e">
        <f>VLOOKUP(Table1[[#This Row],[SEG KEY]],'15Dec24_TY'!$A$1:$M$786,7,FALSE)</f>
        <v>#N/A</v>
      </c>
      <c r="AO446" s="29" t="e">
        <f>VLOOKUP(Table1[[#This Row],[SEG KEY LY]],'15Dec24_LY'!$A$1:$M$784,7,FALSE)</f>
        <v>#N/A</v>
      </c>
      <c r="AP446" s="29" t="e">
        <f>VLOOKUP(Table1[[#This Row],[SEG KEY]],'08Dec24_TY'!$A$1:$M$786,7,FALSE)</f>
        <v>#N/A</v>
      </c>
      <c r="AQ446" s="29">
        <f>VLOOKUP(Table1[[#This Row],[SEG KEY LY]],'08Dec24_LY'!$A$1:$M$784,7,FALSE)</f>
        <v>9</v>
      </c>
      <c r="AR446" s="29" t="e">
        <f>VLOOKUP(Table1[[#This Row],[SEG KEY]],'01Dec24_TY'!$A$1:$M$786,7,FALSE)</f>
        <v>#N/A</v>
      </c>
      <c r="AS446" s="29" t="e">
        <f>VLOOKUP(Table1[[#This Row],[SEG KEY LY]],'01Dec24_LY'!$A$1:$M$784,7,FALSE)</f>
        <v>#N/A</v>
      </c>
      <c r="AT446" s="29" t="e">
        <f>VLOOKUP(Table1[[#This Row],[SEG KEY]],'24Nov24_TY'!$A$1:$M$786,7,FALSE)</f>
        <v>#N/A</v>
      </c>
      <c r="AU446" s="29" t="e">
        <f>VLOOKUP(Table1[[#This Row],[SEG KEY LY]],'24Nov24_LY'!$A$1:$M$784,7,FALSE)</f>
        <v>#N/A</v>
      </c>
      <c r="AV446" s="29" t="e">
        <f>VLOOKUP(Table1[[#This Row],[SEG KEY]],'17Nov24_TY'!$A$1:$M$786,7,FALSE)</f>
        <v>#N/A</v>
      </c>
      <c r="AW446" s="29" t="e">
        <f>VLOOKUP(Table1[[#This Row],[SEG KEY LY]],'17Nov24_LY'!$A$1:$M$784,7,FALSE)</f>
        <v>#N/A</v>
      </c>
      <c r="AX446" s="29" t="e">
        <f>VLOOKUP(Table1[[#This Row],[SEG KEY]],'10Nov24_TY   '!$A$1:$K$786,7,FALSE)</f>
        <v>#N/A</v>
      </c>
      <c r="AY446" s="29" t="e">
        <f>VLOOKUP(Table1[[#This Row],[SEG KEY LY]],'10Nov24_LY   '!$A$1:$J$784,7,FALSE)</f>
        <v>#N/A</v>
      </c>
      <c r="AZ446" s="29">
        <f>IFERROR(VLOOKUP(Table1[[#This Row],[SEG KEY]],'03Nov24_TY   '!$A$1:$J$786,7,FALSE),0)</f>
        <v>0</v>
      </c>
      <c r="BA446" s="29">
        <f>IFERROR(VLOOKUP(Table1[[#This Row],[SEG KEY LY]],'03Nov24_LY    '!$A$1:$J$784,7,FALSE),0)</f>
        <v>0</v>
      </c>
    </row>
    <row r="447" spans="1:53" x14ac:dyDescent="0.25">
      <c r="A447" s="53" t="str">
        <f>Table1[[#This Row],[FROM_CITY]]&amp;Table1[[#This Row],[TO_CITY]]&amp;Table1[[#This Row],[Month]]</f>
        <v>ICNCMBJun-2025</v>
      </c>
      <c r="B447" s="56" t="str">
        <f>Table1[[#This Row],[FROM_CITY]]&amp;Table1[[#This Row],[TO_CITY]]&amp;Table1[[#This Row],[MonthM_LY]]</f>
        <v>ICNCMBJun-2024</v>
      </c>
      <c r="C447" s="44" t="s">
        <v>222</v>
      </c>
      <c r="D447" s="2">
        <v>2025</v>
      </c>
      <c r="E447" s="2" t="s">
        <v>221</v>
      </c>
      <c r="F447" t="s">
        <v>30</v>
      </c>
      <c r="G447" s="2" t="s">
        <v>10</v>
      </c>
      <c r="H447" t="s">
        <v>13</v>
      </c>
      <c r="I447">
        <v>16</v>
      </c>
      <c r="J447">
        <v>4059.45</v>
      </c>
      <c r="K447" s="29">
        <f>VLOOKUP(Table1[[#This Row],[SEG KEY]],'29Dec24_TY  '!$A$1:$M$786,11,FALSE)</f>
        <v>92240</v>
      </c>
      <c r="L447" s="29">
        <f>VLOOKUP(Table1[[#This Row],[SEG KEY LY]],'29Dec24_LY'!$A$1:$M$784,11,FALSE)</f>
        <v>178715</v>
      </c>
      <c r="M447" s="55">
        <f>VLOOKUP(Table1[[#This Row],[SEG KEY]],'29Dec24_TY  '!$A$1:$M$786,12,FALSE)</f>
        <v>4.4009648742411096E-2</v>
      </c>
      <c r="N447" s="55">
        <f>VLOOKUP(Table1[[#This Row],[SEG KEY LY]],'29Dec24_LY'!$A$1:$M$784,12,FALSE)</f>
        <v>4.1391377332624567E-2</v>
      </c>
      <c r="O447" s="29">
        <f>IFERROR(VLOOKUP(Table1[[#This Row],[SEG KEY LY]],'LY AVG FARE ACT'!$A$1:$G$5000,5,FALSE),0)</f>
        <v>1179</v>
      </c>
      <c r="P447" s="29">
        <f>IFERROR(VLOOKUP(Table1[[#This Row],[SEG KEY LY]],'LY AVG FARE ACT'!$A$1:$F$5000,6,FALSE),0)</f>
        <v>387913.15723390644</v>
      </c>
      <c r="Q447" s="29">
        <f>IFERROR(VLOOKUP(Table1[[#This Row],[SEG KEY LY]],'LY AVG FARE ACT'!$A$1:$G$5000,7,FALSE),0)</f>
        <v>329.01879324334726</v>
      </c>
      <c r="R447" s="47">
        <f>VLOOKUP(Table1[[#This Row],[SEG KEY]],'29Dec24_TY  '!$A$1:$M$786,13,FALSE)</f>
        <v>253.71562499999999</v>
      </c>
      <c r="S447" s="47">
        <f>VLOOKUP(Table1[[#This Row],[SEG KEY LY]],'29Dec24_LY'!$A$1:$M$784,13,FALSE)</f>
        <v>238.62129032258062</v>
      </c>
      <c r="T447" s="29">
        <f>VLOOKUP(Table1[[#This Row],[SEG KEY]],'22Dec24_TY '!$A$1:$M$786,13,FALSE)</f>
        <v>253.71562499999999</v>
      </c>
      <c r="U447" s="29">
        <f>VLOOKUP(Table1[[#This Row],[SEG KEY LY]],'22Dec24_LY '!$A$2:$M$784,13,FALSE)</f>
        <v>238.62129032258062</v>
      </c>
      <c r="V447" s="29" t="e">
        <f>VLOOKUP(Table1[[#This Row],[SEG KEY]],'15Dec24_TY'!$A$1:$M$786,13,FALSE)</f>
        <v>#N/A</v>
      </c>
      <c r="W447" s="29" t="e">
        <f>VLOOKUP(Table1[[#This Row],[SEG KEY LY]],'15Dec24_LY'!$A$1:$M$784,13,FALSE)</f>
        <v>#N/A</v>
      </c>
      <c r="X447" s="29">
        <f>VLOOKUP(Table1[[#This Row],[SEG KEY]],'08Dec24_TY'!$A$1:$M$786,13,FALSE)</f>
        <v>251.57266666666663</v>
      </c>
      <c r="Y447" s="29">
        <f>VLOOKUP(Table1[[#This Row],[SEG KEY LY]],'08Dec24_LY'!$A$1:$M$784,13,FALSE)</f>
        <v>238.22551724137926</v>
      </c>
      <c r="Z447" s="29" t="e">
        <f>VLOOKUP(Table1[[#This Row],[SEG KEY]],'01Dec24_TY'!$A$1:$M$786,13,FALSE)</f>
        <v>#N/A</v>
      </c>
      <c r="AA447" s="29" t="e">
        <f>VLOOKUP(Table1[[#This Row],[SEG KEY LY]],'01Dec24_LY'!$A$1:$M$784,13,FALSE)</f>
        <v>#N/A</v>
      </c>
      <c r="AB447" s="29" t="e">
        <f>VLOOKUP(Table1[[#This Row],[SEG KEY]],'24Nov24_TY'!$A$1:$M$786,13,FALSE)</f>
        <v>#N/A</v>
      </c>
      <c r="AC447" s="29" t="e">
        <f>VLOOKUP(Table1[[#This Row],[SEG KEY LY]],'24Nov24_LY'!$A$1:$M$784,13,FALSE)</f>
        <v>#N/A</v>
      </c>
      <c r="AD447" s="29" t="e">
        <f>VLOOKUP(Table1[[#This Row],[SEG KEY]],'17Nov24_TY'!$A$1:$M$786,13,FALSE)</f>
        <v>#N/A</v>
      </c>
      <c r="AE447" s="29" t="e">
        <f>VLOOKUP(Table1[[#This Row],[SEG KEY LY]],'17Nov24_LY'!$A$1:$M$784,13,FALSE)</f>
        <v>#N/A</v>
      </c>
      <c r="AF447" s="29" t="e">
        <f>VLOOKUP(Table1[[#This Row],[SEG KEY]],'10Nov24_TY   '!$A$1:$M$786,13,FALSE)</f>
        <v>#N/A</v>
      </c>
      <c r="AG447" s="29" t="e">
        <f>VLOOKUP(Table1[[#This Row],[SEG KEY LY]],'10Nov24_LY   '!$A$1:$M$784,13,FALSE)</f>
        <v>#N/A</v>
      </c>
      <c r="AH447" s="29">
        <f>IFERROR(VLOOKUP(Table1[[#This Row],[SEG KEY]],'03Nov24_TY   '!A443:M1228,13,FALSE),0)</f>
        <v>0</v>
      </c>
      <c r="AI447" s="29">
        <f>IFERROR(VLOOKUP(Table1[[#This Row],[SEG KEY LY]],'03Nov24_LY    '!$A$1:$M$784,13,FALSE),0)</f>
        <v>0</v>
      </c>
      <c r="AJ447" s="47">
        <f>VLOOKUP(Table1[[#This Row],[SEG KEY]],'29Dec24_TY  '!$A$1:$M$786,7,FALSE)</f>
        <v>16</v>
      </c>
      <c r="AK447" s="47">
        <f>VLOOKUP(Table1[[#This Row],[SEG KEY LY]],'29Dec24_LY'!$A$1:$M$784,7,FALSE)</f>
        <v>31</v>
      </c>
      <c r="AL447" s="29">
        <f>VLOOKUP(Table1[[#This Row],[SEG KEY]],'22Dec24_TY '!$A$1:$M$786,7,FALSE)</f>
        <v>16</v>
      </c>
      <c r="AM447" s="29">
        <f>VLOOKUP(Table1[[#This Row],[SEG KEY LY]],'22Dec24_LY '!$A$1:$M$486,7,FALSE)</f>
        <v>31</v>
      </c>
      <c r="AN447" s="29" t="e">
        <f>VLOOKUP(Table1[[#This Row],[SEG KEY]],'15Dec24_TY'!$A$1:$M$786,7,FALSE)</f>
        <v>#N/A</v>
      </c>
      <c r="AO447" s="29" t="e">
        <f>VLOOKUP(Table1[[#This Row],[SEG KEY LY]],'15Dec24_LY'!$A$1:$M$784,7,FALSE)</f>
        <v>#N/A</v>
      </c>
      <c r="AP447" s="29">
        <f>VLOOKUP(Table1[[#This Row],[SEG KEY]],'08Dec24_TY'!$A$1:$M$786,7,FALSE)</f>
        <v>15</v>
      </c>
      <c r="AQ447" s="29">
        <f>VLOOKUP(Table1[[#This Row],[SEG KEY LY]],'08Dec24_LY'!$A$1:$M$784,7,FALSE)</f>
        <v>29</v>
      </c>
      <c r="AR447" s="29" t="e">
        <f>VLOOKUP(Table1[[#This Row],[SEG KEY]],'01Dec24_TY'!$A$1:$M$786,7,FALSE)</f>
        <v>#N/A</v>
      </c>
      <c r="AS447" s="29" t="e">
        <f>VLOOKUP(Table1[[#This Row],[SEG KEY LY]],'01Dec24_LY'!$A$1:$M$784,7,FALSE)</f>
        <v>#N/A</v>
      </c>
      <c r="AT447" s="29" t="e">
        <f>VLOOKUP(Table1[[#This Row],[SEG KEY]],'24Nov24_TY'!$A$1:$M$786,7,FALSE)</f>
        <v>#N/A</v>
      </c>
      <c r="AU447" s="29" t="e">
        <f>VLOOKUP(Table1[[#This Row],[SEG KEY LY]],'24Nov24_LY'!$A$1:$M$784,7,FALSE)</f>
        <v>#N/A</v>
      </c>
      <c r="AV447" s="29" t="e">
        <f>VLOOKUP(Table1[[#This Row],[SEG KEY]],'17Nov24_TY'!$A$1:$M$786,7,FALSE)</f>
        <v>#N/A</v>
      </c>
      <c r="AW447" s="29" t="e">
        <f>VLOOKUP(Table1[[#This Row],[SEG KEY LY]],'17Nov24_LY'!$A$1:$M$784,7,FALSE)</f>
        <v>#N/A</v>
      </c>
      <c r="AX447" s="29" t="e">
        <f>VLOOKUP(Table1[[#This Row],[SEG KEY]],'10Nov24_TY   '!$A$1:$K$786,7,FALSE)</f>
        <v>#N/A</v>
      </c>
      <c r="AY447" s="29" t="e">
        <f>VLOOKUP(Table1[[#This Row],[SEG KEY LY]],'10Nov24_LY   '!$A$1:$J$784,7,FALSE)</f>
        <v>#N/A</v>
      </c>
      <c r="AZ447" s="29">
        <f>IFERROR(VLOOKUP(Table1[[#This Row],[SEG KEY]],'03Nov24_TY   '!$A$1:$J$786,7,FALSE),0)</f>
        <v>0</v>
      </c>
      <c r="BA447" s="29">
        <f>IFERROR(VLOOKUP(Table1[[#This Row],[SEG KEY LY]],'03Nov24_LY    '!$A$1:$J$784,7,FALSE),0)</f>
        <v>0</v>
      </c>
    </row>
    <row r="448" spans="1:53" x14ac:dyDescent="0.25">
      <c r="A448" s="53" t="str">
        <f>Table1[[#This Row],[FROM_CITY]]&amp;Table1[[#This Row],[TO_CITY]]&amp;Table1[[#This Row],[Month]]</f>
        <v>IXMCMBJun-2025</v>
      </c>
      <c r="B448" s="56" t="str">
        <f>Table1[[#This Row],[FROM_CITY]]&amp;Table1[[#This Row],[TO_CITY]]&amp;Table1[[#This Row],[MonthM_LY]]</f>
        <v>IXMCMBJun-2024</v>
      </c>
      <c r="C448" s="44" t="s">
        <v>222</v>
      </c>
      <c r="D448" s="2">
        <v>2025</v>
      </c>
      <c r="E448" s="2" t="s">
        <v>221</v>
      </c>
      <c r="F448" t="s">
        <v>31</v>
      </c>
      <c r="G448" s="2" t="s">
        <v>10</v>
      </c>
      <c r="H448" t="s">
        <v>15</v>
      </c>
      <c r="I448">
        <v>31</v>
      </c>
      <c r="J448">
        <v>1365.43</v>
      </c>
      <c r="K448" s="29">
        <f>VLOOKUP(Table1[[#This Row],[SEG KEY]],'29Dec24_TY  '!$A$1:$M$786,11,FALSE)</f>
        <v>10974</v>
      </c>
      <c r="L448" s="29">
        <f>VLOOKUP(Table1[[#This Row],[SEG KEY LY]],'29Dec24_LY'!$A$1:$M$784,11,FALSE)</f>
        <v>2124</v>
      </c>
      <c r="M448" s="55">
        <f>VLOOKUP(Table1[[#This Row],[SEG KEY]],'29Dec24_TY  '!$A$1:$M$786,12,FALSE)</f>
        <v>0.12442409331146347</v>
      </c>
      <c r="N448" s="55">
        <f>VLOOKUP(Table1[[#This Row],[SEG KEY LY]],'29Dec24_LY'!$A$1:$M$784,12,FALSE)</f>
        <v>0.125</v>
      </c>
      <c r="O448" s="29">
        <f>IFERROR(VLOOKUP(Table1[[#This Row],[SEG KEY LY]],'LY AVG FARE ACT'!$A$1:$G$5000,5,FALSE),0)</f>
        <v>2382</v>
      </c>
      <c r="P448" s="29">
        <f>IFERROR(VLOOKUP(Table1[[#This Row],[SEG KEY LY]],'LY AVG FARE ACT'!$A$1:$F$5000,6,FALSE),0)</f>
        <v>126399.32733722622</v>
      </c>
      <c r="Q448" s="29">
        <f>IFERROR(VLOOKUP(Table1[[#This Row],[SEG KEY LY]],'LY AVG FARE ACT'!$A$1:$G$5000,7,FALSE),0)</f>
        <v>53.064369159204965</v>
      </c>
      <c r="R448" s="47">
        <f>VLOOKUP(Table1[[#This Row],[SEG KEY]],'29Dec24_TY  '!$A$1:$M$786,13,FALSE)</f>
        <v>44.046129032258065</v>
      </c>
      <c r="S448" s="47">
        <f>VLOOKUP(Table1[[#This Row],[SEG KEY LY]],'29Dec24_LY'!$A$1:$M$784,13,FALSE)</f>
        <v>44.25</v>
      </c>
      <c r="T448" s="29">
        <f>VLOOKUP(Table1[[#This Row],[SEG KEY]],'22Dec24_TY '!$A$1:$M$786,13,FALSE)</f>
        <v>46.383000000000003</v>
      </c>
      <c r="U448" s="29">
        <f>VLOOKUP(Table1[[#This Row],[SEG KEY LY]],'22Dec24_LY '!$A$2:$M$784,13,FALSE)</f>
        <v>45.230000000000004</v>
      </c>
      <c r="V448" s="29" t="e">
        <f>VLOOKUP(Table1[[#This Row],[SEG KEY]],'15Dec24_TY'!$A$1:$M$786,13,FALSE)</f>
        <v>#N/A</v>
      </c>
      <c r="W448" s="29" t="e">
        <f>VLOOKUP(Table1[[#This Row],[SEG KEY LY]],'15Dec24_LY'!$A$1:$M$784,13,FALSE)</f>
        <v>#N/A</v>
      </c>
      <c r="X448" s="29">
        <f>VLOOKUP(Table1[[#This Row],[SEG KEY]],'08Dec24_TY'!$A$1:$M$786,13,FALSE)</f>
        <v>47.46642857142858</v>
      </c>
      <c r="Y448" s="29">
        <f>VLOOKUP(Table1[[#This Row],[SEG KEY LY]],'08Dec24_LY'!$A$1:$M$784,13,FALSE)</f>
        <v>32.596666666666664</v>
      </c>
      <c r="Z448" s="29" t="e">
        <f>VLOOKUP(Table1[[#This Row],[SEG KEY]],'01Dec24_TY'!$A$1:$M$786,13,FALSE)</f>
        <v>#N/A</v>
      </c>
      <c r="AA448" s="29" t="e">
        <f>VLOOKUP(Table1[[#This Row],[SEG KEY LY]],'01Dec24_LY'!$A$1:$M$784,13,FALSE)</f>
        <v>#N/A</v>
      </c>
      <c r="AB448" s="29" t="e">
        <f>VLOOKUP(Table1[[#This Row],[SEG KEY]],'24Nov24_TY'!$A$1:$M$786,13,FALSE)</f>
        <v>#N/A</v>
      </c>
      <c r="AC448" s="29" t="e">
        <f>VLOOKUP(Table1[[#This Row],[SEG KEY LY]],'24Nov24_LY'!$A$1:$M$784,13,FALSE)</f>
        <v>#N/A</v>
      </c>
      <c r="AD448" s="29" t="e">
        <f>VLOOKUP(Table1[[#This Row],[SEG KEY]],'17Nov24_TY'!$A$1:$M$786,13,FALSE)</f>
        <v>#N/A</v>
      </c>
      <c r="AE448" s="29" t="e">
        <f>VLOOKUP(Table1[[#This Row],[SEG KEY LY]],'17Nov24_LY'!$A$1:$M$784,13,FALSE)</f>
        <v>#N/A</v>
      </c>
      <c r="AF448" s="29" t="e">
        <f>VLOOKUP(Table1[[#This Row],[SEG KEY]],'10Nov24_TY   '!$A$1:$M$786,13,FALSE)</f>
        <v>#N/A</v>
      </c>
      <c r="AG448" s="29" t="e">
        <f>VLOOKUP(Table1[[#This Row],[SEG KEY LY]],'10Nov24_LY   '!$A$1:$M$784,13,FALSE)</f>
        <v>#N/A</v>
      </c>
      <c r="AH448" s="29">
        <f>IFERROR(VLOOKUP(Table1[[#This Row],[SEG KEY]],'03Nov24_TY   '!A444:M1229,13,FALSE),0)</f>
        <v>0</v>
      </c>
      <c r="AI448" s="29">
        <f>IFERROR(VLOOKUP(Table1[[#This Row],[SEG KEY LY]],'03Nov24_LY    '!$A$1:$M$784,13,FALSE),0)</f>
        <v>0</v>
      </c>
      <c r="AJ448" s="47">
        <f>VLOOKUP(Table1[[#This Row],[SEG KEY]],'29Dec24_TY  '!$A$1:$M$786,7,FALSE)</f>
        <v>31</v>
      </c>
      <c r="AK448" s="47">
        <f>VLOOKUP(Table1[[#This Row],[SEG KEY LY]],'29Dec24_LY'!$A$1:$M$784,7,FALSE)</f>
        <v>6</v>
      </c>
      <c r="AL448" s="29">
        <f>VLOOKUP(Table1[[#This Row],[SEG KEY]],'22Dec24_TY '!$A$1:$M$786,7,FALSE)</f>
        <v>20</v>
      </c>
      <c r="AM448" s="29">
        <f>VLOOKUP(Table1[[#This Row],[SEG KEY LY]],'22Dec24_LY '!$A$1:$M$486,7,FALSE)</f>
        <v>5</v>
      </c>
      <c r="AN448" s="29" t="e">
        <f>VLOOKUP(Table1[[#This Row],[SEG KEY]],'15Dec24_TY'!$A$1:$M$786,7,FALSE)</f>
        <v>#N/A</v>
      </c>
      <c r="AO448" s="29" t="e">
        <f>VLOOKUP(Table1[[#This Row],[SEG KEY LY]],'15Dec24_LY'!$A$1:$M$784,7,FALSE)</f>
        <v>#N/A</v>
      </c>
      <c r="AP448" s="29">
        <f>VLOOKUP(Table1[[#This Row],[SEG KEY]],'08Dec24_TY'!$A$1:$M$786,7,FALSE)</f>
        <v>14</v>
      </c>
      <c r="AQ448" s="29">
        <f>VLOOKUP(Table1[[#This Row],[SEG KEY LY]],'08Dec24_LY'!$A$1:$M$784,7,FALSE)</f>
        <v>3</v>
      </c>
      <c r="AR448" s="29" t="e">
        <f>VLOOKUP(Table1[[#This Row],[SEG KEY]],'01Dec24_TY'!$A$1:$M$786,7,FALSE)</f>
        <v>#N/A</v>
      </c>
      <c r="AS448" s="29" t="e">
        <f>VLOOKUP(Table1[[#This Row],[SEG KEY LY]],'01Dec24_LY'!$A$1:$M$784,7,FALSE)</f>
        <v>#N/A</v>
      </c>
      <c r="AT448" s="29" t="e">
        <f>VLOOKUP(Table1[[#This Row],[SEG KEY]],'24Nov24_TY'!$A$1:$M$786,7,FALSE)</f>
        <v>#N/A</v>
      </c>
      <c r="AU448" s="29" t="e">
        <f>VLOOKUP(Table1[[#This Row],[SEG KEY LY]],'24Nov24_LY'!$A$1:$M$784,7,FALSE)</f>
        <v>#N/A</v>
      </c>
      <c r="AV448" s="29" t="e">
        <f>VLOOKUP(Table1[[#This Row],[SEG KEY]],'17Nov24_TY'!$A$1:$M$786,7,FALSE)</f>
        <v>#N/A</v>
      </c>
      <c r="AW448" s="29" t="e">
        <f>VLOOKUP(Table1[[#This Row],[SEG KEY LY]],'17Nov24_LY'!$A$1:$M$784,7,FALSE)</f>
        <v>#N/A</v>
      </c>
      <c r="AX448" s="29" t="e">
        <f>VLOOKUP(Table1[[#This Row],[SEG KEY]],'10Nov24_TY   '!$A$1:$K$786,7,FALSE)</f>
        <v>#N/A</v>
      </c>
      <c r="AY448" s="29" t="e">
        <f>VLOOKUP(Table1[[#This Row],[SEG KEY LY]],'10Nov24_LY   '!$A$1:$J$784,7,FALSE)</f>
        <v>#N/A</v>
      </c>
      <c r="AZ448" s="29">
        <f>IFERROR(VLOOKUP(Table1[[#This Row],[SEG KEY]],'03Nov24_TY   '!$A$1:$J$786,7,FALSE),0)</f>
        <v>0</v>
      </c>
      <c r="BA448" s="29">
        <f>IFERROR(VLOOKUP(Table1[[#This Row],[SEG KEY LY]],'03Nov24_LY    '!$A$1:$J$784,7,FALSE),0)</f>
        <v>0</v>
      </c>
    </row>
    <row r="449" spans="1:53" x14ac:dyDescent="0.25">
      <c r="A449" s="53" t="str">
        <f>Table1[[#This Row],[FROM_CITY]]&amp;Table1[[#This Row],[TO_CITY]]&amp;Table1[[#This Row],[Month]]</f>
        <v>KHICMBJun-2025</v>
      </c>
      <c r="B449" s="56" t="str">
        <f>Table1[[#This Row],[FROM_CITY]]&amp;Table1[[#This Row],[TO_CITY]]&amp;Table1[[#This Row],[MonthM_LY]]</f>
        <v>KHICMBJun-2024</v>
      </c>
      <c r="C449" s="44" t="s">
        <v>222</v>
      </c>
      <c r="D449" s="2">
        <v>2025</v>
      </c>
      <c r="E449" s="2" t="s">
        <v>221</v>
      </c>
      <c r="F449" t="s">
        <v>32</v>
      </c>
      <c r="G449" s="2" t="s">
        <v>10</v>
      </c>
      <c r="H449" t="s">
        <v>15</v>
      </c>
      <c r="I449">
        <v>18</v>
      </c>
      <c r="J449">
        <v>2608.64</v>
      </c>
      <c r="K449" s="29">
        <f>VLOOKUP(Table1[[#This Row],[SEG KEY]],'29Dec24_TY  '!$A$1:$M$786,11,FALSE)</f>
        <v>43452</v>
      </c>
      <c r="L449" s="29">
        <f>VLOOKUP(Table1[[#This Row],[SEG KEY LY]],'29Dec24_LY'!$A$1:$M$784,11,FALSE)</f>
        <v>123114</v>
      </c>
      <c r="M449" s="55">
        <f>VLOOKUP(Table1[[#This Row],[SEG KEY]],'29Dec24_TY  '!$A$1:$M$786,12,FALSE)</f>
        <v>6.0034981128601672E-2</v>
      </c>
      <c r="N449" s="55">
        <f>VLOOKUP(Table1[[#This Row],[SEG KEY LY]],'29Dec24_LY'!$A$1:$M$784,12,FALSE)</f>
        <v>4.9976607047127052E-2</v>
      </c>
      <c r="O449" s="29">
        <f>IFERROR(VLOOKUP(Table1[[#This Row],[SEG KEY LY]],'LY AVG FARE ACT'!$A$1:$G$5000,5,FALSE),0)</f>
        <v>1413</v>
      </c>
      <c r="P449" s="29">
        <f>IFERROR(VLOOKUP(Table1[[#This Row],[SEG KEY LY]],'LY AVG FARE ACT'!$A$1:$F$5000,6,FALSE),0)</f>
        <v>247455.52862273279</v>
      </c>
      <c r="Q449" s="29">
        <f>IFERROR(VLOOKUP(Table1[[#This Row],[SEG KEY LY]],'LY AVG FARE ACT'!$A$1:$G$5000,7,FALSE),0)</f>
        <v>175.12776264878471</v>
      </c>
      <c r="R449" s="47">
        <f>VLOOKUP(Table1[[#This Row],[SEG KEY]],'29Dec24_TY  '!$A$1:$M$786,13,FALSE)</f>
        <v>144.92444444444445</v>
      </c>
      <c r="S449" s="47">
        <f>VLOOKUP(Table1[[#This Row],[SEG KEY LY]],'29Dec24_LY'!$A$1:$M$784,13,FALSE)</f>
        <v>120.6435294117647</v>
      </c>
      <c r="T449" s="29">
        <f>VLOOKUP(Table1[[#This Row],[SEG KEY]],'22Dec24_TY '!$A$1:$M$786,13,FALSE)</f>
        <v>144.92444444444445</v>
      </c>
      <c r="U449" s="29">
        <f>VLOOKUP(Table1[[#This Row],[SEG KEY LY]],'22Dec24_LY '!$A$2:$M$784,13,FALSE)</f>
        <v>121.2682608695652</v>
      </c>
      <c r="V449" s="29" t="e">
        <f>VLOOKUP(Table1[[#This Row],[SEG KEY]],'15Dec24_TY'!$A$1:$M$786,13,FALSE)</f>
        <v>#N/A</v>
      </c>
      <c r="W449" s="29" t="e">
        <f>VLOOKUP(Table1[[#This Row],[SEG KEY LY]],'15Dec24_LY'!$A$1:$M$784,13,FALSE)</f>
        <v>#N/A</v>
      </c>
      <c r="X449" s="29">
        <f>VLOOKUP(Table1[[#This Row],[SEG KEY]],'08Dec24_TY'!$A$1:$M$786,13,FALSE)</f>
        <v>152.08500000000001</v>
      </c>
      <c r="Y449" s="29">
        <f>VLOOKUP(Table1[[#This Row],[SEG KEY LY]],'08Dec24_LY'!$A$1:$M$784,13,FALSE)</f>
        <v>107.27206896551724</v>
      </c>
      <c r="Z449" s="29" t="e">
        <f>VLOOKUP(Table1[[#This Row],[SEG KEY]],'01Dec24_TY'!$A$1:$M$786,13,FALSE)</f>
        <v>#N/A</v>
      </c>
      <c r="AA449" s="29" t="e">
        <f>VLOOKUP(Table1[[#This Row],[SEG KEY LY]],'01Dec24_LY'!$A$1:$M$784,13,FALSE)</f>
        <v>#N/A</v>
      </c>
      <c r="AB449" s="29" t="e">
        <f>VLOOKUP(Table1[[#This Row],[SEG KEY]],'24Nov24_TY'!$A$1:$M$786,13,FALSE)</f>
        <v>#N/A</v>
      </c>
      <c r="AC449" s="29" t="e">
        <f>VLOOKUP(Table1[[#This Row],[SEG KEY LY]],'24Nov24_LY'!$A$1:$M$784,13,FALSE)</f>
        <v>#N/A</v>
      </c>
      <c r="AD449" s="29" t="e">
        <f>VLOOKUP(Table1[[#This Row],[SEG KEY]],'17Nov24_TY'!$A$1:$M$786,13,FALSE)</f>
        <v>#N/A</v>
      </c>
      <c r="AE449" s="29" t="e">
        <f>VLOOKUP(Table1[[#This Row],[SEG KEY LY]],'17Nov24_LY'!$A$1:$M$784,13,FALSE)</f>
        <v>#N/A</v>
      </c>
      <c r="AF449" s="29" t="e">
        <f>VLOOKUP(Table1[[#This Row],[SEG KEY]],'10Nov24_TY   '!$A$1:$M$786,13,FALSE)</f>
        <v>#N/A</v>
      </c>
      <c r="AG449" s="29" t="e">
        <f>VLOOKUP(Table1[[#This Row],[SEG KEY LY]],'10Nov24_LY   '!$A$1:$M$784,13,FALSE)</f>
        <v>#N/A</v>
      </c>
      <c r="AH449" s="29">
        <f>IFERROR(VLOOKUP(Table1[[#This Row],[SEG KEY]],'03Nov24_TY   '!A445:M1230,13,FALSE),0)</f>
        <v>0</v>
      </c>
      <c r="AI449" s="29">
        <f>IFERROR(VLOOKUP(Table1[[#This Row],[SEG KEY LY]],'03Nov24_LY    '!$A$1:$M$784,13,FALSE),0)</f>
        <v>0</v>
      </c>
      <c r="AJ449" s="47">
        <f>VLOOKUP(Table1[[#This Row],[SEG KEY]],'29Dec24_TY  '!$A$1:$M$786,7,FALSE)</f>
        <v>18</v>
      </c>
      <c r="AK449" s="47">
        <f>VLOOKUP(Table1[[#This Row],[SEG KEY LY]],'29Dec24_LY'!$A$1:$M$784,7,FALSE)</f>
        <v>51</v>
      </c>
      <c r="AL449" s="29">
        <f>VLOOKUP(Table1[[#This Row],[SEG KEY]],'22Dec24_TY '!$A$1:$M$786,7,FALSE)</f>
        <v>18</v>
      </c>
      <c r="AM449" s="29">
        <f>VLOOKUP(Table1[[#This Row],[SEG KEY LY]],'22Dec24_LY '!$A$1:$M$486,7,FALSE)</f>
        <v>46</v>
      </c>
      <c r="AN449" s="29" t="e">
        <f>VLOOKUP(Table1[[#This Row],[SEG KEY]],'15Dec24_TY'!$A$1:$M$786,7,FALSE)</f>
        <v>#N/A</v>
      </c>
      <c r="AO449" s="29" t="e">
        <f>VLOOKUP(Table1[[#This Row],[SEG KEY LY]],'15Dec24_LY'!$A$1:$M$784,7,FALSE)</f>
        <v>#N/A</v>
      </c>
      <c r="AP449" s="29">
        <f>VLOOKUP(Table1[[#This Row],[SEG KEY]],'08Dec24_TY'!$A$1:$M$786,7,FALSE)</f>
        <v>14</v>
      </c>
      <c r="AQ449" s="29">
        <f>VLOOKUP(Table1[[#This Row],[SEG KEY LY]],'08Dec24_LY'!$A$1:$M$784,7,FALSE)</f>
        <v>29</v>
      </c>
      <c r="AR449" s="29" t="e">
        <f>VLOOKUP(Table1[[#This Row],[SEG KEY]],'01Dec24_TY'!$A$1:$M$786,7,FALSE)</f>
        <v>#N/A</v>
      </c>
      <c r="AS449" s="29" t="e">
        <f>VLOOKUP(Table1[[#This Row],[SEG KEY LY]],'01Dec24_LY'!$A$1:$M$784,7,FALSE)</f>
        <v>#N/A</v>
      </c>
      <c r="AT449" s="29" t="e">
        <f>VLOOKUP(Table1[[#This Row],[SEG KEY]],'24Nov24_TY'!$A$1:$M$786,7,FALSE)</f>
        <v>#N/A</v>
      </c>
      <c r="AU449" s="29" t="e">
        <f>VLOOKUP(Table1[[#This Row],[SEG KEY LY]],'24Nov24_LY'!$A$1:$M$784,7,FALSE)</f>
        <v>#N/A</v>
      </c>
      <c r="AV449" s="29" t="e">
        <f>VLOOKUP(Table1[[#This Row],[SEG KEY]],'17Nov24_TY'!$A$1:$M$786,7,FALSE)</f>
        <v>#N/A</v>
      </c>
      <c r="AW449" s="29" t="e">
        <f>VLOOKUP(Table1[[#This Row],[SEG KEY LY]],'17Nov24_LY'!$A$1:$M$784,7,FALSE)</f>
        <v>#N/A</v>
      </c>
      <c r="AX449" s="29" t="e">
        <f>VLOOKUP(Table1[[#This Row],[SEG KEY]],'10Nov24_TY   '!$A$1:$K$786,7,FALSE)</f>
        <v>#N/A</v>
      </c>
      <c r="AY449" s="29" t="e">
        <f>VLOOKUP(Table1[[#This Row],[SEG KEY LY]],'10Nov24_LY   '!$A$1:$J$784,7,FALSE)</f>
        <v>#N/A</v>
      </c>
      <c r="AZ449" s="29">
        <f>IFERROR(VLOOKUP(Table1[[#This Row],[SEG KEY]],'03Nov24_TY   '!$A$1:$J$786,7,FALSE),0)</f>
        <v>0</v>
      </c>
      <c r="BA449" s="29">
        <f>IFERROR(VLOOKUP(Table1[[#This Row],[SEG KEY LY]],'03Nov24_LY    '!$A$1:$J$784,7,FALSE),0)</f>
        <v>0</v>
      </c>
    </row>
    <row r="450" spans="1:53" x14ac:dyDescent="0.25">
      <c r="A450" s="53" t="str">
        <f>Table1[[#This Row],[FROM_CITY]]&amp;Table1[[#This Row],[TO_CITY]]&amp;Table1[[#This Row],[Month]]</f>
        <v>KTMCMBJun-2025</v>
      </c>
      <c r="B450" s="56" t="str">
        <f>Table1[[#This Row],[FROM_CITY]]&amp;Table1[[#This Row],[TO_CITY]]&amp;Table1[[#This Row],[MonthM_LY]]</f>
        <v>KTMCMBJun-2024</v>
      </c>
      <c r="C450" s="44" t="s">
        <v>222</v>
      </c>
      <c r="D450" s="2">
        <v>2025</v>
      </c>
      <c r="E450" s="2" t="s">
        <v>221</v>
      </c>
      <c r="F450" t="s">
        <v>52</v>
      </c>
      <c r="G450" s="2" t="s">
        <v>10</v>
      </c>
      <c r="H450" t="s">
        <v>15</v>
      </c>
      <c r="I450">
        <v>11</v>
      </c>
      <c r="J450">
        <v>1887.02</v>
      </c>
      <c r="K450" s="29">
        <f>VLOOKUP(Table1[[#This Row],[SEG KEY]],'29Dec24_TY  '!$A$1:$M$786,11,FALSE)</f>
        <v>25883</v>
      </c>
      <c r="L450" s="29">
        <f>VLOOKUP(Table1[[#This Row],[SEG KEY LY]],'29Dec24_LY'!$A$1:$M$784,11,FALSE)</f>
        <v>11765</v>
      </c>
      <c r="M450" s="55">
        <f>VLOOKUP(Table1[[#This Row],[SEG KEY]],'29Dec24_TY  '!$A$1:$M$786,12,FALSE)</f>
        <v>7.2905768264884291E-2</v>
      </c>
      <c r="N450" s="55">
        <f>VLOOKUP(Table1[[#This Row],[SEG KEY LY]],'29Dec24_LY'!$A$1:$M$784,12,FALSE)</f>
        <v>7.6679983000424987E-2</v>
      </c>
      <c r="O450" s="29">
        <f>IFERROR(VLOOKUP(Table1[[#This Row],[SEG KEY LY]],'LY AVG FARE ACT'!$A$1:$G$5000,5,FALSE),0)</f>
        <v>1942</v>
      </c>
      <c r="P450" s="29">
        <f>IFERROR(VLOOKUP(Table1[[#This Row],[SEG KEY LY]],'LY AVG FARE ACT'!$A$1:$F$5000,6,FALSE),0)</f>
        <v>375552.20353095513</v>
      </c>
      <c r="Q450" s="29">
        <f>IFERROR(VLOOKUP(Table1[[#This Row],[SEG KEY LY]],'LY AVG FARE ACT'!$A$1:$G$5000,7,FALSE),0)</f>
        <v>193.38424486660924</v>
      </c>
      <c r="R450" s="47">
        <f>VLOOKUP(Table1[[#This Row],[SEG KEY]],'29Dec24_TY  '!$A$1:$M$786,13,FALSE)</f>
        <v>171.54727272727271</v>
      </c>
      <c r="S450" s="47">
        <f>VLOOKUP(Table1[[#This Row],[SEG KEY LY]],'29Dec24_LY'!$A$1:$M$784,13,FALSE)</f>
        <v>180.428</v>
      </c>
      <c r="T450" s="29">
        <f>VLOOKUP(Table1[[#This Row],[SEG KEY]],'22Dec24_TY '!$A$1:$M$786,13,FALSE)</f>
        <v>171.54727272727271</v>
      </c>
      <c r="U450" s="29">
        <f>VLOOKUP(Table1[[#This Row],[SEG KEY LY]],'22Dec24_LY '!$A$2:$M$784,13,FALSE)</f>
        <v>180.428</v>
      </c>
      <c r="V450" s="29" t="e">
        <f>VLOOKUP(Table1[[#This Row],[SEG KEY]],'15Dec24_TY'!$A$1:$M$786,13,FALSE)</f>
        <v>#N/A</v>
      </c>
      <c r="W450" s="29" t="e">
        <f>VLOOKUP(Table1[[#This Row],[SEG KEY LY]],'15Dec24_LY'!$A$1:$M$784,13,FALSE)</f>
        <v>#N/A</v>
      </c>
      <c r="X450" s="29">
        <f>VLOOKUP(Table1[[#This Row],[SEG KEY]],'08Dec24_TY'!$A$1:$M$786,13,FALSE)</f>
        <v>162.04999999999998</v>
      </c>
      <c r="Y450" s="29">
        <f>VLOOKUP(Table1[[#This Row],[SEG KEY LY]],'08Dec24_LY'!$A$1:$M$784,13,FALSE)</f>
        <v>180.428</v>
      </c>
      <c r="Z450" s="29" t="e">
        <f>VLOOKUP(Table1[[#This Row],[SEG KEY]],'01Dec24_TY'!$A$1:$M$786,13,FALSE)</f>
        <v>#N/A</v>
      </c>
      <c r="AA450" s="29" t="e">
        <f>VLOOKUP(Table1[[#This Row],[SEG KEY LY]],'01Dec24_LY'!$A$1:$M$784,13,FALSE)</f>
        <v>#N/A</v>
      </c>
      <c r="AB450" s="29" t="e">
        <f>VLOOKUP(Table1[[#This Row],[SEG KEY]],'24Nov24_TY'!$A$1:$M$786,13,FALSE)</f>
        <v>#N/A</v>
      </c>
      <c r="AC450" s="29" t="e">
        <f>VLOOKUP(Table1[[#This Row],[SEG KEY LY]],'24Nov24_LY'!$A$1:$M$784,13,FALSE)</f>
        <v>#N/A</v>
      </c>
      <c r="AD450" s="29" t="e">
        <f>VLOOKUP(Table1[[#This Row],[SEG KEY]],'17Nov24_TY'!$A$1:$M$786,13,FALSE)</f>
        <v>#N/A</v>
      </c>
      <c r="AE450" s="29" t="e">
        <f>VLOOKUP(Table1[[#This Row],[SEG KEY LY]],'17Nov24_LY'!$A$1:$M$784,13,FALSE)</f>
        <v>#N/A</v>
      </c>
      <c r="AF450" s="29" t="e">
        <f>VLOOKUP(Table1[[#This Row],[SEG KEY]],'10Nov24_TY   '!$A$1:$M$786,13,FALSE)</f>
        <v>#N/A</v>
      </c>
      <c r="AG450" s="29" t="e">
        <f>VLOOKUP(Table1[[#This Row],[SEG KEY LY]],'10Nov24_LY   '!$A$1:$M$784,13,FALSE)</f>
        <v>#N/A</v>
      </c>
      <c r="AH450" s="29">
        <f>IFERROR(VLOOKUP(Table1[[#This Row],[SEG KEY]],'03Nov24_TY   '!A446:M1231,13,FALSE),0)</f>
        <v>0</v>
      </c>
      <c r="AI450" s="29">
        <f>IFERROR(VLOOKUP(Table1[[#This Row],[SEG KEY LY]],'03Nov24_LY    '!$A$1:$M$784,13,FALSE),0)</f>
        <v>0</v>
      </c>
      <c r="AJ450" s="47">
        <f>VLOOKUP(Table1[[#This Row],[SEG KEY]],'29Dec24_TY  '!$A$1:$M$786,7,FALSE)</f>
        <v>11</v>
      </c>
      <c r="AK450" s="47">
        <f>VLOOKUP(Table1[[#This Row],[SEG KEY LY]],'29Dec24_LY'!$A$1:$M$784,7,FALSE)</f>
        <v>5</v>
      </c>
      <c r="AL450" s="29">
        <f>VLOOKUP(Table1[[#This Row],[SEG KEY]],'22Dec24_TY '!$A$1:$M$786,7,FALSE)</f>
        <v>11</v>
      </c>
      <c r="AM450" s="29">
        <f>VLOOKUP(Table1[[#This Row],[SEG KEY LY]],'22Dec24_LY '!$A$1:$M$486,7,FALSE)</f>
        <v>5</v>
      </c>
      <c r="AN450" s="29" t="e">
        <f>VLOOKUP(Table1[[#This Row],[SEG KEY]],'15Dec24_TY'!$A$1:$M$786,7,FALSE)</f>
        <v>#N/A</v>
      </c>
      <c r="AO450" s="29" t="e">
        <f>VLOOKUP(Table1[[#This Row],[SEG KEY LY]],'15Dec24_LY'!$A$1:$M$784,7,FALSE)</f>
        <v>#N/A</v>
      </c>
      <c r="AP450" s="29">
        <f>VLOOKUP(Table1[[#This Row],[SEG KEY]],'08Dec24_TY'!$A$1:$M$786,7,FALSE)</f>
        <v>9</v>
      </c>
      <c r="AQ450" s="29">
        <f>VLOOKUP(Table1[[#This Row],[SEG KEY LY]],'08Dec24_LY'!$A$1:$M$784,7,FALSE)</f>
        <v>5</v>
      </c>
      <c r="AR450" s="29" t="e">
        <f>VLOOKUP(Table1[[#This Row],[SEG KEY]],'01Dec24_TY'!$A$1:$M$786,7,FALSE)</f>
        <v>#N/A</v>
      </c>
      <c r="AS450" s="29" t="e">
        <f>VLOOKUP(Table1[[#This Row],[SEG KEY LY]],'01Dec24_LY'!$A$1:$M$784,7,FALSE)</f>
        <v>#N/A</v>
      </c>
      <c r="AT450" s="29" t="e">
        <f>VLOOKUP(Table1[[#This Row],[SEG KEY]],'24Nov24_TY'!$A$1:$M$786,7,FALSE)</f>
        <v>#N/A</v>
      </c>
      <c r="AU450" s="29" t="e">
        <f>VLOOKUP(Table1[[#This Row],[SEG KEY LY]],'24Nov24_LY'!$A$1:$M$784,7,FALSE)</f>
        <v>#N/A</v>
      </c>
      <c r="AV450" s="29" t="e">
        <f>VLOOKUP(Table1[[#This Row],[SEG KEY]],'17Nov24_TY'!$A$1:$M$786,7,FALSE)</f>
        <v>#N/A</v>
      </c>
      <c r="AW450" s="29" t="e">
        <f>VLOOKUP(Table1[[#This Row],[SEG KEY LY]],'17Nov24_LY'!$A$1:$M$784,7,FALSE)</f>
        <v>#N/A</v>
      </c>
      <c r="AX450" s="29" t="e">
        <f>VLOOKUP(Table1[[#This Row],[SEG KEY]],'10Nov24_TY   '!$A$1:$K$786,7,FALSE)</f>
        <v>#N/A</v>
      </c>
      <c r="AY450" s="29" t="e">
        <f>VLOOKUP(Table1[[#This Row],[SEG KEY LY]],'10Nov24_LY   '!$A$1:$J$784,7,FALSE)</f>
        <v>#N/A</v>
      </c>
      <c r="AZ450" s="29">
        <f>IFERROR(VLOOKUP(Table1[[#This Row],[SEG KEY]],'03Nov24_TY   '!$A$1:$J$786,7,FALSE),0)</f>
        <v>0</v>
      </c>
      <c r="BA450" s="29">
        <f>IFERROR(VLOOKUP(Table1[[#This Row],[SEG KEY LY]],'03Nov24_LY    '!$A$1:$J$784,7,FALSE),0)</f>
        <v>0</v>
      </c>
    </row>
    <row r="451" spans="1:53" x14ac:dyDescent="0.25">
      <c r="A451" s="53" t="str">
        <f>Table1[[#This Row],[FROM_CITY]]&amp;Table1[[#This Row],[TO_CITY]]&amp;Table1[[#This Row],[Month]]</f>
        <v>KULCMBJun-2025</v>
      </c>
      <c r="B451" s="56" t="str">
        <f>Table1[[#This Row],[FROM_CITY]]&amp;Table1[[#This Row],[TO_CITY]]&amp;Table1[[#This Row],[MonthM_LY]]</f>
        <v>KULCMBJun-2024</v>
      </c>
      <c r="C451" s="44" t="s">
        <v>222</v>
      </c>
      <c r="D451" s="2">
        <v>2025</v>
      </c>
      <c r="E451" s="2" t="s">
        <v>221</v>
      </c>
      <c r="F451" t="s">
        <v>33</v>
      </c>
      <c r="G451" s="2" t="s">
        <v>10</v>
      </c>
      <c r="H451" t="s">
        <v>13</v>
      </c>
      <c r="I451">
        <v>48</v>
      </c>
      <c r="J451">
        <v>6136.02</v>
      </c>
      <c r="K451" s="29">
        <f>VLOOKUP(Table1[[#This Row],[SEG KEY]],'29Dec24_TY  '!$A$1:$M$786,11,FALSE)</f>
        <v>118032</v>
      </c>
      <c r="L451" s="29">
        <f>VLOOKUP(Table1[[#This Row],[SEG KEY LY]],'29Dec24_LY'!$A$1:$M$784,11,FALSE)</f>
        <v>93442</v>
      </c>
      <c r="M451" s="55">
        <f>VLOOKUP(Table1[[#This Row],[SEG KEY]],'29Dec24_TY  '!$A$1:$M$786,12,FALSE)</f>
        <v>5.1986071573810494E-2</v>
      </c>
      <c r="N451" s="55">
        <f>VLOOKUP(Table1[[#This Row],[SEG KEY LY]],'29Dec24_LY'!$A$1:$M$784,12,FALSE)</f>
        <v>5.2943965240470028E-2</v>
      </c>
      <c r="O451" s="29">
        <f>IFERROR(VLOOKUP(Table1[[#This Row],[SEG KEY LY]],'LY AVG FARE ACT'!$A$1:$G$5000,5,FALSE),0)</f>
        <v>5859</v>
      </c>
      <c r="P451" s="29">
        <f>IFERROR(VLOOKUP(Table1[[#This Row],[SEG KEY LY]],'LY AVG FARE ACT'!$A$1:$F$5000,6,FALSE),0)</f>
        <v>767306.6965638051</v>
      </c>
      <c r="Q451" s="29">
        <f>IFERROR(VLOOKUP(Table1[[#This Row],[SEG KEY LY]],'LY AVG FARE ACT'!$A$1:$G$5000,7,FALSE),0)</f>
        <v>130.96205778525433</v>
      </c>
      <c r="R451" s="47">
        <f>VLOOKUP(Table1[[#This Row],[SEG KEY]],'29Dec24_TY  '!$A$1:$M$786,13,FALSE)</f>
        <v>127.83375000000001</v>
      </c>
      <c r="S451" s="47">
        <f>VLOOKUP(Table1[[#This Row],[SEG KEY LY]],'29Dec24_LY'!$A$1:$M$784,13,FALSE)</f>
        <v>130.1892105263158</v>
      </c>
      <c r="T451" s="29">
        <f>VLOOKUP(Table1[[#This Row],[SEG KEY]],'22Dec24_TY '!$A$1:$M$786,13,FALSE)</f>
        <v>131.99422222222225</v>
      </c>
      <c r="U451" s="29">
        <f>VLOOKUP(Table1[[#This Row],[SEG KEY LY]],'22Dec24_LY '!$A$2:$M$784,13,FALSE)</f>
        <v>131.73833333333334</v>
      </c>
      <c r="V451" s="29" t="e">
        <f>VLOOKUP(Table1[[#This Row],[SEG KEY]],'15Dec24_TY'!$A$1:$M$786,13,FALSE)</f>
        <v>#N/A</v>
      </c>
      <c r="W451" s="29" t="e">
        <f>VLOOKUP(Table1[[#This Row],[SEG KEY LY]],'15Dec24_LY'!$A$1:$M$784,13,FALSE)</f>
        <v>#N/A</v>
      </c>
      <c r="X451" s="29">
        <f>VLOOKUP(Table1[[#This Row],[SEG KEY]],'08Dec24_TY'!$A$1:$M$786,13,FALSE)</f>
        <v>139.36414634146345</v>
      </c>
      <c r="Y451" s="29">
        <f>VLOOKUP(Table1[[#This Row],[SEG KEY LY]],'08Dec24_LY'!$A$1:$M$784,13,FALSE)</f>
        <v>127.53000000000002</v>
      </c>
      <c r="Z451" s="29" t="e">
        <f>VLOOKUP(Table1[[#This Row],[SEG KEY]],'01Dec24_TY'!$A$1:$M$786,13,FALSE)</f>
        <v>#N/A</v>
      </c>
      <c r="AA451" s="29" t="e">
        <f>VLOOKUP(Table1[[#This Row],[SEG KEY LY]],'01Dec24_LY'!$A$1:$M$784,13,FALSE)</f>
        <v>#N/A</v>
      </c>
      <c r="AB451" s="29" t="e">
        <f>VLOOKUP(Table1[[#This Row],[SEG KEY]],'24Nov24_TY'!$A$1:$M$786,13,FALSE)</f>
        <v>#N/A</v>
      </c>
      <c r="AC451" s="29" t="e">
        <f>VLOOKUP(Table1[[#This Row],[SEG KEY LY]],'24Nov24_LY'!$A$1:$M$784,13,FALSE)</f>
        <v>#N/A</v>
      </c>
      <c r="AD451" s="29" t="e">
        <f>VLOOKUP(Table1[[#This Row],[SEG KEY]],'17Nov24_TY'!$A$1:$M$786,13,FALSE)</f>
        <v>#N/A</v>
      </c>
      <c r="AE451" s="29" t="e">
        <f>VLOOKUP(Table1[[#This Row],[SEG KEY LY]],'17Nov24_LY'!$A$1:$M$784,13,FALSE)</f>
        <v>#N/A</v>
      </c>
      <c r="AF451" s="29" t="e">
        <f>VLOOKUP(Table1[[#This Row],[SEG KEY]],'10Nov24_TY   '!$A$1:$M$786,13,FALSE)</f>
        <v>#N/A</v>
      </c>
      <c r="AG451" s="29" t="e">
        <f>VLOOKUP(Table1[[#This Row],[SEG KEY LY]],'10Nov24_LY   '!$A$1:$M$784,13,FALSE)</f>
        <v>#N/A</v>
      </c>
      <c r="AH451" s="29">
        <f>IFERROR(VLOOKUP(Table1[[#This Row],[SEG KEY]],'03Nov24_TY   '!A447:M1232,13,FALSE),0)</f>
        <v>0</v>
      </c>
      <c r="AI451" s="29">
        <f>IFERROR(VLOOKUP(Table1[[#This Row],[SEG KEY LY]],'03Nov24_LY    '!$A$1:$M$784,13,FALSE),0)</f>
        <v>0</v>
      </c>
      <c r="AJ451" s="47">
        <f>VLOOKUP(Table1[[#This Row],[SEG KEY]],'29Dec24_TY  '!$A$1:$M$786,7,FALSE)</f>
        <v>48</v>
      </c>
      <c r="AK451" s="47">
        <f>VLOOKUP(Table1[[#This Row],[SEG KEY LY]],'29Dec24_LY'!$A$1:$M$784,7,FALSE)</f>
        <v>38</v>
      </c>
      <c r="AL451" s="29">
        <f>VLOOKUP(Table1[[#This Row],[SEG KEY]],'22Dec24_TY '!$A$1:$M$786,7,FALSE)</f>
        <v>45</v>
      </c>
      <c r="AM451" s="29">
        <f>VLOOKUP(Table1[[#This Row],[SEG KEY LY]],'22Dec24_LY '!$A$1:$M$486,7,FALSE)</f>
        <v>36</v>
      </c>
      <c r="AN451" s="29" t="e">
        <f>VLOOKUP(Table1[[#This Row],[SEG KEY]],'15Dec24_TY'!$A$1:$M$786,7,FALSE)</f>
        <v>#N/A</v>
      </c>
      <c r="AO451" s="29" t="e">
        <f>VLOOKUP(Table1[[#This Row],[SEG KEY LY]],'15Dec24_LY'!$A$1:$M$784,7,FALSE)</f>
        <v>#N/A</v>
      </c>
      <c r="AP451" s="29">
        <f>VLOOKUP(Table1[[#This Row],[SEG KEY]],'08Dec24_TY'!$A$1:$M$786,7,FALSE)</f>
        <v>41</v>
      </c>
      <c r="AQ451" s="29">
        <f>VLOOKUP(Table1[[#This Row],[SEG KEY LY]],'08Dec24_LY'!$A$1:$M$784,7,FALSE)</f>
        <v>31</v>
      </c>
      <c r="AR451" s="29" t="e">
        <f>VLOOKUP(Table1[[#This Row],[SEG KEY]],'01Dec24_TY'!$A$1:$M$786,7,FALSE)</f>
        <v>#N/A</v>
      </c>
      <c r="AS451" s="29" t="e">
        <f>VLOOKUP(Table1[[#This Row],[SEG KEY LY]],'01Dec24_LY'!$A$1:$M$784,7,FALSE)</f>
        <v>#N/A</v>
      </c>
      <c r="AT451" s="29" t="e">
        <f>VLOOKUP(Table1[[#This Row],[SEG KEY]],'24Nov24_TY'!$A$1:$M$786,7,FALSE)</f>
        <v>#N/A</v>
      </c>
      <c r="AU451" s="29" t="e">
        <f>VLOOKUP(Table1[[#This Row],[SEG KEY LY]],'24Nov24_LY'!$A$1:$M$784,7,FALSE)</f>
        <v>#N/A</v>
      </c>
      <c r="AV451" s="29" t="e">
        <f>VLOOKUP(Table1[[#This Row],[SEG KEY]],'17Nov24_TY'!$A$1:$M$786,7,FALSE)</f>
        <v>#N/A</v>
      </c>
      <c r="AW451" s="29" t="e">
        <f>VLOOKUP(Table1[[#This Row],[SEG KEY LY]],'17Nov24_LY'!$A$1:$M$784,7,FALSE)</f>
        <v>#N/A</v>
      </c>
      <c r="AX451" s="29" t="e">
        <f>VLOOKUP(Table1[[#This Row],[SEG KEY]],'10Nov24_TY   '!$A$1:$K$786,7,FALSE)</f>
        <v>#N/A</v>
      </c>
      <c r="AY451" s="29" t="e">
        <f>VLOOKUP(Table1[[#This Row],[SEG KEY LY]],'10Nov24_LY   '!$A$1:$J$784,7,FALSE)</f>
        <v>#N/A</v>
      </c>
      <c r="AZ451" s="29">
        <f>IFERROR(VLOOKUP(Table1[[#This Row],[SEG KEY]],'03Nov24_TY   '!$A$1:$J$786,7,FALSE),0)</f>
        <v>0</v>
      </c>
      <c r="BA451" s="29">
        <f>IFERROR(VLOOKUP(Table1[[#This Row],[SEG KEY LY]],'03Nov24_LY    '!$A$1:$J$784,7,FALSE),0)</f>
        <v>0</v>
      </c>
    </row>
    <row r="452" spans="1:53" x14ac:dyDescent="0.25">
      <c r="A452" s="53" t="str">
        <f>Table1[[#This Row],[FROM_CITY]]&amp;Table1[[#This Row],[TO_CITY]]&amp;Table1[[#This Row],[Month]]</f>
        <v>KWICMBJun-2025</v>
      </c>
      <c r="B452" s="56" t="str">
        <f>Table1[[#This Row],[FROM_CITY]]&amp;Table1[[#This Row],[TO_CITY]]&amp;Table1[[#This Row],[MonthM_LY]]</f>
        <v>KWICMBJun-2024</v>
      </c>
      <c r="C452" s="44" t="s">
        <v>222</v>
      </c>
      <c r="D452" s="2">
        <v>2025</v>
      </c>
      <c r="E452" s="2" t="s">
        <v>221</v>
      </c>
      <c r="F452" t="s">
        <v>34</v>
      </c>
      <c r="G452" s="2" t="s">
        <v>10</v>
      </c>
      <c r="H452" t="s">
        <v>11</v>
      </c>
      <c r="I452">
        <v>39</v>
      </c>
      <c r="J452">
        <v>8026.8399999999992</v>
      </c>
      <c r="K452" s="29">
        <f>VLOOKUP(Table1[[#This Row],[SEG KEY]],'29Dec24_TY  '!$A$1:$M$786,11,FALSE)</f>
        <v>163605</v>
      </c>
      <c r="L452" s="29">
        <f>VLOOKUP(Table1[[#This Row],[SEG KEY LY]],'29Dec24_LY'!$A$1:$M$784,11,FALSE)</f>
        <v>20975</v>
      </c>
      <c r="M452" s="55">
        <f>VLOOKUP(Table1[[#This Row],[SEG KEY]],'29Dec24_TY  '!$A$1:$M$786,12,FALSE)</f>
        <v>4.9062314721432715E-2</v>
      </c>
      <c r="N452" s="55">
        <f>VLOOKUP(Table1[[#This Row],[SEG KEY LY]],'29Dec24_LY'!$A$1:$M$784,12,FALSE)</f>
        <v>7.699261025029798E-2</v>
      </c>
      <c r="O452" s="29">
        <f>IFERROR(VLOOKUP(Table1[[#This Row],[SEG KEY LY]],'LY AVG FARE ACT'!$A$1:$G$5000,5,FALSE),0)</f>
        <v>5514</v>
      </c>
      <c r="P452" s="29">
        <f>IFERROR(VLOOKUP(Table1[[#This Row],[SEG KEY LY]],'LY AVG FARE ACT'!$A$1:$F$5000,6,FALSE),0)</f>
        <v>1699385.990611034</v>
      </c>
      <c r="Q452" s="29">
        <f>IFERROR(VLOOKUP(Table1[[#This Row],[SEG KEY LY]],'LY AVG FARE ACT'!$A$1:$G$5000,7,FALSE),0)</f>
        <v>308.19477522869676</v>
      </c>
      <c r="R452" s="47">
        <f>VLOOKUP(Table1[[#This Row],[SEG KEY]],'29Dec24_TY  '!$A$1:$M$786,13,FALSE)</f>
        <v>205.81641025641025</v>
      </c>
      <c r="S452" s="47">
        <f>VLOOKUP(Table1[[#This Row],[SEG KEY LY]],'29Dec24_LY'!$A$1:$M$784,13,FALSE)</f>
        <v>322.98400000000004</v>
      </c>
      <c r="T452" s="29">
        <f>VLOOKUP(Table1[[#This Row],[SEG KEY]],'22Dec24_TY '!$A$1:$M$786,13,FALSE)</f>
        <v>205.80500000000001</v>
      </c>
      <c r="U452" s="29">
        <f>VLOOKUP(Table1[[#This Row],[SEG KEY LY]],'22Dec24_LY '!$A$2:$M$784,13,FALSE)</f>
        <v>322.98400000000004</v>
      </c>
      <c r="V452" s="29" t="e">
        <f>VLOOKUP(Table1[[#This Row],[SEG KEY]],'15Dec24_TY'!$A$1:$M$786,13,FALSE)</f>
        <v>#N/A</v>
      </c>
      <c r="W452" s="29" t="e">
        <f>VLOOKUP(Table1[[#This Row],[SEG KEY LY]],'15Dec24_LY'!$A$1:$M$784,13,FALSE)</f>
        <v>#N/A</v>
      </c>
      <c r="X452" s="29">
        <f>VLOOKUP(Table1[[#This Row],[SEG KEY]],'08Dec24_TY'!$A$1:$M$786,13,FALSE)</f>
        <v>211.37800000000001</v>
      </c>
      <c r="Y452" s="29">
        <f>VLOOKUP(Table1[[#This Row],[SEG KEY LY]],'08Dec24_LY'!$A$1:$M$784,13,FALSE)</f>
        <v>349.08</v>
      </c>
      <c r="Z452" s="29" t="e">
        <f>VLOOKUP(Table1[[#This Row],[SEG KEY]],'01Dec24_TY'!$A$1:$M$786,13,FALSE)</f>
        <v>#N/A</v>
      </c>
      <c r="AA452" s="29" t="e">
        <f>VLOOKUP(Table1[[#This Row],[SEG KEY LY]],'01Dec24_LY'!$A$1:$M$784,13,FALSE)</f>
        <v>#N/A</v>
      </c>
      <c r="AB452" s="29" t="e">
        <f>VLOOKUP(Table1[[#This Row],[SEG KEY]],'24Nov24_TY'!$A$1:$M$786,13,FALSE)</f>
        <v>#N/A</v>
      </c>
      <c r="AC452" s="29" t="e">
        <f>VLOOKUP(Table1[[#This Row],[SEG KEY LY]],'24Nov24_LY'!$A$1:$M$784,13,FALSE)</f>
        <v>#N/A</v>
      </c>
      <c r="AD452" s="29" t="e">
        <f>VLOOKUP(Table1[[#This Row],[SEG KEY]],'17Nov24_TY'!$A$1:$M$786,13,FALSE)</f>
        <v>#N/A</v>
      </c>
      <c r="AE452" s="29" t="e">
        <f>VLOOKUP(Table1[[#This Row],[SEG KEY LY]],'17Nov24_LY'!$A$1:$M$784,13,FALSE)</f>
        <v>#N/A</v>
      </c>
      <c r="AF452" s="29" t="e">
        <f>VLOOKUP(Table1[[#This Row],[SEG KEY]],'10Nov24_TY   '!$A$1:$M$786,13,FALSE)</f>
        <v>#N/A</v>
      </c>
      <c r="AG452" s="29" t="e">
        <f>VLOOKUP(Table1[[#This Row],[SEG KEY LY]],'10Nov24_LY   '!$A$1:$M$784,13,FALSE)</f>
        <v>#N/A</v>
      </c>
      <c r="AH452" s="29">
        <f>IFERROR(VLOOKUP(Table1[[#This Row],[SEG KEY]],'03Nov24_TY   '!A448:M1233,13,FALSE),0)</f>
        <v>0</v>
      </c>
      <c r="AI452" s="29">
        <f>IFERROR(VLOOKUP(Table1[[#This Row],[SEG KEY LY]],'03Nov24_LY    '!$A$1:$M$784,13,FALSE),0)</f>
        <v>0</v>
      </c>
      <c r="AJ452" s="47">
        <f>VLOOKUP(Table1[[#This Row],[SEG KEY]],'29Dec24_TY  '!$A$1:$M$786,7,FALSE)</f>
        <v>39</v>
      </c>
      <c r="AK452" s="47">
        <f>VLOOKUP(Table1[[#This Row],[SEG KEY LY]],'29Dec24_LY'!$A$1:$M$784,7,FALSE)</f>
        <v>5</v>
      </c>
      <c r="AL452" s="29">
        <f>VLOOKUP(Table1[[#This Row],[SEG KEY]],'22Dec24_TY '!$A$1:$M$786,7,FALSE)</f>
        <v>36</v>
      </c>
      <c r="AM452" s="29">
        <f>VLOOKUP(Table1[[#This Row],[SEG KEY LY]],'22Dec24_LY '!$A$1:$M$486,7,FALSE)</f>
        <v>5</v>
      </c>
      <c r="AN452" s="29" t="e">
        <f>VLOOKUP(Table1[[#This Row],[SEG KEY]],'15Dec24_TY'!$A$1:$M$786,7,FALSE)</f>
        <v>#N/A</v>
      </c>
      <c r="AO452" s="29" t="e">
        <f>VLOOKUP(Table1[[#This Row],[SEG KEY LY]],'15Dec24_LY'!$A$1:$M$784,7,FALSE)</f>
        <v>#N/A</v>
      </c>
      <c r="AP452" s="29">
        <f>VLOOKUP(Table1[[#This Row],[SEG KEY]],'08Dec24_TY'!$A$1:$M$786,7,FALSE)</f>
        <v>20</v>
      </c>
      <c r="AQ452" s="29">
        <f>VLOOKUP(Table1[[#This Row],[SEG KEY LY]],'08Dec24_LY'!$A$1:$M$784,7,FALSE)</f>
        <v>3</v>
      </c>
      <c r="AR452" s="29" t="e">
        <f>VLOOKUP(Table1[[#This Row],[SEG KEY]],'01Dec24_TY'!$A$1:$M$786,7,FALSE)</f>
        <v>#N/A</v>
      </c>
      <c r="AS452" s="29" t="e">
        <f>VLOOKUP(Table1[[#This Row],[SEG KEY LY]],'01Dec24_LY'!$A$1:$M$784,7,FALSE)</f>
        <v>#N/A</v>
      </c>
      <c r="AT452" s="29" t="e">
        <f>VLOOKUP(Table1[[#This Row],[SEG KEY]],'24Nov24_TY'!$A$1:$M$786,7,FALSE)</f>
        <v>#N/A</v>
      </c>
      <c r="AU452" s="29" t="e">
        <f>VLOOKUP(Table1[[#This Row],[SEG KEY LY]],'24Nov24_LY'!$A$1:$M$784,7,FALSE)</f>
        <v>#N/A</v>
      </c>
      <c r="AV452" s="29" t="e">
        <f>VLOOKUP(Table1[[#This Row],[SEG KEY]],'17Nov24_TY'!$A$1:$M$786,7,FALSE)</f>
        <v>#N/A</v>
      </c>
      <c r="AW452" s="29" t="e">
        <f>VLOOKUP(Table1[[#This Row],[SEG KEY LY]],'17Nov24_LY'!$A$1:$M$784,7,FALSE)</f>
        <v>#N/A</v>
      </c>
      <c r="AX452" s="29" t="e">
        <f>VLOOKUP(Table1[[#This Row],[SEG KEY]],'10Nov24_TY   '!$A$1:$K$786,7,FALSE)</f>
        <v>#N/A</v>
      </c>
      <c r="AY452" s="29" t="e">
        <f>VLOOKUP(Table1[[#This Row],[SEG KEY LY]],'10Nov24_LY   '!$A$1:$J$784,7,FALSE)</f>
        <v>#N/A</v>
      </c>
      <c r="AZ452" s="29">
        <f>IFERROR(VLOOKUP(Table1[[#This Row],[SEG KEY]],'03Nov24_TY   '!$A$1:$J$786,7,FALSE),0)</f>
        <v>0</v>
      </c>
      <c r="BA452" s="29">
        <f>IFERROR(VLOOKUP(Table1[[#This Row],[SEG KEY LY]],'03Nov24_LY    '!$A$1:$J$784,7,FALSE),0)</f>
        <v>0</v>
      </c>
    </row>
    <row r="453" spans="1:53" x14ac:dyDescent="0.25">
      <c r="A453" s="53" t="str">
        <f>Table1[[#This Row],[FROM_CITY]]&amp;Table1[[#This Row],[TO_CITY]]&amp;Table1[[#This Row],[Month]]</f>
        <v>LHECMBJun-2025</v>
      </c>
      <c r="B453" s="56" t="str">
        <f>Table1[[#This Row],[FROM_CITY]]&amp;Table1[[#This Row],[TO_CITY]]&amp;Table1[[#This Row],[MonthM_LY]]</f>
        <v>LHECMBJun-2024</v>
      </c>
      <c r="C453" s="44" t="s">
        <v>222</v>
      </c>
      <c r="D453" s="2">
        <v>2025</v>
      </c>
      <c r="E453" s="2" t="s">
        <v>221</v>
      </c>
      <c r="F453" t="s">
        <v>35</v>
      </c>
      <c r="G453" s="2" t="s">
        <v>10</v>
      </c>
      <c r="H453" t="s">
        <v>15</v>
      </c>
      <c r="I453">
        <v>2</v>
      </c>
      <c r="J453">
        <v>647.96</v>
      </c>
      <c r="K453" s="29">
        <f>VLOOKUP(Table1[[#This Row],[SEG KEY]],'29Dec24_TY  '!$A$1:$M$786,11,FALSE)</f>
        <v>5570</v>
      </c>
      <c r="L453" s="29">
        <f>VLOOKUP(Table1[[#This Row],[SEG KEY LY]],'29Dec24_LY'!$A$1:$M$784,11,FALSE)</f>
        <v>77980</v>
      </c>
      <c r="M453" s="55">
        <f>VLOOKUP(Table1[[#This Row],[SEG KEY]],'29Dec24_TY  '!$A$1:$M$786,12,FALSE)</f>
        <v>0.11633034111310593</v>
      </c>
      <c r="N453" s="55">
        <f>VLOOKUP(Table1[[#This Row],[SEG KEY LY]],'29Dec24_LY'!$A$1:$M$784,12,FALSE)</f>
        <v>5.562759681969736E-2</v>
      </c>
      <c r="O453" s="29">
        <f>IFERROR(VLOOKUP(Table1[[#This Row],[SEG KEY LY]],'LY AVG FARE ACT'!$A$1:$G$5000,5,FALSE),0)</f>
        <v>1823</v>
      </c>
      <c r="P453" s="29">
        <f>IFERROR(VLOOKUP(Table1[[#This Row],[SEG KEY LY]],'LY AVG FARE ACT'!$A$1:$F$5000,6,FALSE),0)</f>
        <v>343585.46338151174</v>
      </c>
      <c r="Q453" s="29">
        <f>IFERROR(VLOOKUP(Table1[[#This Row],[SEG KEY LY]],'LY AVG FARE ACT'!$A$1:$G$5000,7,FALSE),0)</f>
        <v>188.47255259545349</v>
      </c>
      <c r="R453" s="47">
        <f>VLOOKUP(Table1[[#This Row],[SEG KEY]],'29Dec24_TY  '!$A$1:$M$786,13,FALSE)</f>
        <v>323.98</v>
      </c>
      <c r="S453" s="47">
        <f>VLOOKUP(Table1[[#This Row],[SEG KEY LY]],'29Dec24_LY'!$A$1:$M$784,13,FALSE)</f>
        <v>154.92285714285714</v>
      </c>
      <c r="T453" s="29">
        <f>VLOOKUP(Table1[[#This Row],[SEG KEY]],'22Dec24_TY '!$A$1:$M$786,13,FALSE)</f>
        <v>323.98</v>
      </c>
      <c r="U453" s="29">
        <f>VLOOKUP(Table1[[#This Row],[SEG KEY LY]],'22Dec24_LY '!$A$2:$M$784,13,FALSE)</f>
        <v>154.92285714285714</v>
      </c>
      <c r="V453" s="29" t="e">
        <f>VLOOKUP(Table1[[#This Row],[SEG KEY]],'15Dec24_TY'!$A$1:$M$786,13,FALSE)</f>
        <v>#N/A</v>
      </c>
      <c r="W453" s="29" t="e">
        <f>VLOOKUP(Table1[[#This Row],[SEG KEY LY]],'15Dec24_LY'!$A$1:$M$784,13,FALSE)</f>
        <v>#N/A</v>
      </c>
      <c r="X453" s="29">
        <f>VLOOKUP(Table1[[#This Row],[SEG KEY]],'08Dec24_TY'!$A$1:$M$786,13,FALSE)</f>
        <v>323.98</v>
      </c>
      <c r="Y453" s="29">
        <f>VLOOKUP(Table1[[#This Row],[SEG KEY LY]],'08Dec24_LY'!$A$1:$M$784,13,FALSE)</f>
        <v>153.2432</v>
      </c>
      <c r="Z453" s="29" t="e">
        <f>VLOOKUP(Table1[[#This Row],[SEG KEY]],'01Dec24_TY'!$A$1:$M$786,13,FALSE)</f>
        <v>#N/A</v>
      </c>
      <c r="AA453" s="29" t="e">
        <f>VLOOKUP(Table1[[#This Row],[SEG KEY LY]],'01Dec24_LY'!$A$1:$M$784,13,FALSE)</f>
        <v>#N/A</v>
      </c>
      <c r="AB453" s="29" t="e">
        <f>VLOOKUP(Table1[[#This Row],[SEG KEY]],'24Nov24_TY'!$A$1:$M$786,13,FALSE)</f>
        <v>#N/A</v>
      </c>
      <c r="AC453" s="29" t="e">
        <f>VLOOKUP(Table1[[#This Row],[SEG KEY LY]],'24Nov24_LY'!$A$1:$M$784,13,FALSE)</f>
        <v>#N/A</v>
      </c>
      <c r="AD453" s="29" t="e">
        <f>VLOOKUP(Table1[[#This Row],[SEG KEY]],'17Nov24_TY'!$A$1:$M$786,13,FALSE)</f>
        <v>#N/A</v>
      </c>
      <c r="AE453" s="29" t="e">
        <f>VLOOKUP(Table1[[#This Row],[SEG KEY LY]],'17Nov24_LY'!$A$1:$M$784,13,FALSE)</f>
        <v>#N/A</v>
      </c>
      <c r="AF453" s="29" t="e">
        <f>VLOOKUP(Table1[[#This Row],[SEG KEY]],'10Nov24_TY   '!$A$1:$M$786,13,FALSE)</f>
        <v>#N/A</v>
      </c>
      <c r="AG453" s="29" t="e">
        <f>VLOOKUP(Table1[[#This Row],[SEG KEY LY]],'10Nov24_LY   '!$A$1:$M$784,13,FALSE)</f>
        <v>#N/A</v>
      </c>
      <c r="AH453" s="29">
        <f>IFERROR(VLOOKUP(Table1[[#This Row],[SEG KEY]],'03Nov24_TY   '!A449:M1234,13,FALSE),0)</f>
        <v>0</v>
      </c>
      <c r="AI453" s="29">
        <f>IFERROR(VLOOKUP(Table1[[#This Row],[SEG KEY LY]],'03Nov24_LY    '!$A$1:$M$784,13,FALSE),0)</f>
        <v>0</v>
      </c>
      <c r="AJ453" s="47">
        <f>VLOOKUP(Table1[[#This Row],[SEG KEY]],'29Dec24_TY  '!$A$1:$M$786,7,FALSE)</f>
        <v>2</v>
      </c>
      <c r="AK453" s="47">
        <f>VLOOKUP(Table1[[#This Row],[SEG KEY LY]],'29Dec24_LY'!$A$1:$M$784,7,FALSE)</f>
        <v>28</v>
      </c>
      <c r="AL453" s="29">
        <f>VLOOKUP(Table1[[#This Row],[SEG KEY]],'22Dec24_TY '!$A$1:$M$786,7,FALSE)</f>
        <v>2</v>
      </c>
      <c r="AM453" s="29">
        <f>VLOOKUP(Table1[[#This Row],[SEG KEY LY]],'22Dec24_LY '!$A$1:$M$486,7,FALSE)</f>
        <v>28</v>
      </c>
      <c r="AN453" s="29" t="e">
        <f>VLOOKUP(Table1[[#This Row],[SEG KEY]],'15Dec24_TY'!$A$1:$M$786,7,FALSE)</f>
        <v>#N/A</v>
      </c>
      <c r="AO453" s="29" t="e">
        <f>VLOOKUP(Table1[[#This Row],[SEG KEY LY]],'15Dec24_LY'!$A$1:$M$784,7,FALSE)</f>
        <v>#N/A</v>
      </c>
      <c r="AP453" s="29">
        <f>VLOOKUP(Table1[[#This Row],[SEG KEY]],'08Dec24_TY'!$A$1:$M$786,7,FALSE)</f>
        <v>2</v>
      </c>
      <c r="AQ453" s="29">
        <f>VLOOKUP(Table1[[#This Row],[SEG KEY LY]],'08Dec24_LY'!$A$1:$M$784,7,FALSE)</f>
        <v>25</v>
      </c>
      <c r="AR453" s="29" t="e">
        <f>VLOOKUP(Table1[[#This Row],[SEG KEY]],'01Dec24_TY'!$A$1:$M$786,7,FALSE)</f>
        <v>#N/A</v>
      </c>
      <c r="AS453" s="29" t="e">
        <f>VLOOKUP(Table1[[#This Row],[SEG KEY LY]],'01Dec24_LY'!$A$1:$M$784,7,FALSE)</f>
        <v>#N/A</v>
      </c>
      <c r="AT453" s="29" t="e">
        <f>VLOOKUP(Table1[[#This Row],[SEG KEY]],'24Nov24_TY'!$A$1:$M$786,7,FALSE)</f>
        <v>#N/A</v>
      </c>
      <c r="AU453" s="29" t="e">
        <f>VLOOKUP(Table1[[#This Row],[SEG KEY LY]],'24Nov24_LY'!$A$1:$M$784,7,FALSE)</f>
        <v>#N/A</v>
      </c>
      <c r="AV453" s="29" t="e">
        <f>VLOOKUP(Table1[[#This Row],[SEG KEY]],'17Nov24_TY'!$A$1:$M$786,7,FALSE)</f>
        <v>#N/A</v>
      </c>
      <c r="AW453" s="29" t="e">
        <f>VLOOKUP(Table1[[#This Row],[SEG KEY LY]],'17Nov24_LY'!$A$1:$M$784,7,FALSE)</f>
        <v>#N/A</v>
      </c>
      <c r="AX453" s="29" t="e">
        <f>VLOOKUP(Table1[[#This Row],[SEG KEY]],'10Nov24_TY   '!$A$1:$K$786,7,FALSE)</f>
        <v>#N/A</v>
      </c>
      <c r="AY453" s="29" t="e">
        <f>VLOOKUP(Table1[[#This Row],[SEG KEY LY]],'10Nov24_LY   '!$A$1:$J$784,7,FALSE)</f>
        <v>#N/A</v>
      </c>
      <c r="AZ453" s="29">
        <f>IFERROR(VLOOKUP(Table1[[#This Row],[SEG KEY]],'03Nov24_TY   '!$A$1:$J$786,7,FALSE),0)</f>
        <v>0</v>
      </c>
      <c r="BA453" s="29">
        <f>IFERROR(VLOOKUP(Table1[[#This Row],[SEG KEY LY]],'03Nov24_LY    '!$A$1:$J$784,7,FALSE),0)</f>
        <v>0</v>
      </c>
    </row>
    <row r="454" spans="1:53" x14ac:dyDescent="0.25">
      <c r="A454" s="53" t="str">
        <f>Table1[[#This Row],[FROM_CITY]]&amp;Table1[[#This Row],[TO_CITY]]&amp;Table1[[#This Row],[Month]]</f>
        <v>LHRCMBJun-2025</v>
      </c>
      <c r="B454" s="56" t="str">
        <f>Table1[[#This Row],[FROM_CITY]]&amp;Table1[[#This Row],[TO_CITY]]&amp;Table1[[#This Row],[MonthM_LY]]</f>
        <v>LHRCMBJun-2024</v>
      </c>
      <c r="C454" s="44" t="s">
        <v>222</v>
      </c>
      <c r="D454" s="2">
        <v>2025</v>
      </c>
      <c r="E454" s="2" t="s">
        <v>221</v>
      </c>
      <c r="F454" t="s">
        <v>36</v>
      </c>
      <c r="G454" s="2" t="s">
        <v>10</v>
      </c>
      <c r="H454" t="s">
        <v>19</v>
      </c>
      <c r="I454">
        <v>229</v>
      </c>
      <c r="J454">
        <v>123341.86000000002</v>
      </c>
      <c r="K454" s="29">
        <f>VLOOKUP(Table1[[#This Row],[SEG KEY]],'29Dec24_TY  '!$A$1:$M$786,11,FALSE)</f>
        <v>1996651</v>
      </c>
      <c r="L454" s="29">
        <f>VLOOKUP(Table1[[#This Row],[SEG KEY LY]],'29Dec24_LY'!$A$1:$M$784,11,FALSE)</f>
        <v>2354130</v>
      </c>
      <c r="M454" s="55">
        <f>VLOOKUP(Table1[[#This Row],[SEG KEY]],'29Dec24_TY  '!$A$1:$M$786,12,FALSE)</f>
        <v>6.1774371184548531E-2</v>
      </c>
      <c r="N454" s="55">
        <f>VLOOKUP(Table1[[#This Row],[SEG KEY LY]],'29Dec24_LY'!$A$1:$M$784,12,FALSE)</f>
        <v>6.142148904266119E-2</v>
      </c>
      <c r="O454" s="29">
        <f>IFERROR(VLOOKUP(Table1[[#This Row],[SEG KEY LY]],'LY AVG FARE ACT'!$A$1:$G$5000,5,FALSE),0)</f>
        <v>7768</v>
      </c>
      <c r="P454" s="29">
        <f>IFERROR(VLOOKUP(Table1[[#This Row],[SEG KEY LY]],'LY AVG FARE ACT'!$A$1:$F$5000,6,FALSE),0)</f>
        <v>3610686.0705388375</v>
      </c>
      <c r="Q454" s="29">
        <f>IFERROR(VLOOKUP(Table1[[#This Row],[SEG KEY LY]],'LY AVG FARE ACT'!$A$1:$G$5000,7,FALSE),0)</f>
        <v>464.81540557915002</v>
      </c>
      <c r="R454" s="47">
        <f>VLOOKUP(Table1[[#This Row],[SEG KEY]],'29Dec24_TY  '!$A$1:$M$786,13,FALSE)</f>
        <v>538.61074235807871</v>
      </c>
      <c r="S454" s="47">
        <f>VLOOKUP(Table1[[#This Row],[SEG KEY LY]],'29Dec24_LY'!$A$1:$M$784,13,FALSE)</f>
        <v>535.53396296296285</v>
      </c>
      <c r="T454" s="29">
        <f>VLOOKUP(Table1[[#This Row],[SEG KEY]],'22Dec24_TY '!$A$1:$M$786,13,FALSE)</f>
        <v>541.23626213592252</v>
      </c>
      <c r="U454" s="29">
        <f>VLOOKUP(Table1[[#This Row],[SEG KEY LY]],'22Dec24_LY '!$A$2:$M$784,13,FALSE)</f>
        <v>532.89212851405614</v>
      </c>
      <c r="V454" s="29" t="e">
        <f>VLOOKUP(Table1[[#This Row],[SEG KEY]],'15Dec24_TY'!$A$1:$M$786,13,FALSE)</f>
        <v>#N/A</v>
      </c>
      <c r="W454" s="29" t="e">
        <f>VLOOKUP(Table1[[#This Row],[SEG KEY LY]],'15Dec24_LY'!$A$1:$M$784,13,FALSE)</f>
        <v>#N/A</v>
      </c>
      <c r="X454" s="29">
        <f>VLOOKUP(Table1[[#This Row],[SEG KEY]],'08Dec24_TY'!$A$1:$M$786,13,FALSE)</f>
        <v>549.09562130177517</v>
      </c>
      <c r="Y454" s="29">
        <f>VLOOKUP(Table1[[#This Row],[SEG KEY LY]],'08Dec24_LY'!$A$1:$M$784,13,FALSE)</f>
        <v>532.5926829268293</v>
      </c>
      <c r="Z454" s="29" t="e">
        <f>VLOOKUP(Table1[[#This Row],[SEG KEY]],'01Dec24_TY'!$A$1:$M$786,13,FALSE)</f>
        <v>#N/A</v>
      </c>
      <c r="AA454" s="29" t="e">
        <f>VLOOKUP(Table1[[#This Row],[SEG KEY LY]],'01Dec24_LY'!$A$1:$M$784,13,FALSE)</f>
        <v>#N/A</v>
      </c>
      <c r="AB454" s="29" t="e">
        <f>VLOOKUP(Table1[[#This Row],[SEG KEY]],'24Nov24_TY'!$A$1:$M$786,13,FALSE)</f>
        <v>#N/A</v>
      </c>
      <c r="AC454" s="29" t="e">
        <f>VLOOKUP(Table1[[#This Row],[SEG KEY LY]],'24Nov24_LY'!$A$1:$M$784,13,FALSE)</f>
        <v>#N/A</v>
      </c>
      <c r="AD454" s="29" t="e">
        <f>VLOOKUP(Table1[[#This Row],[SEG KEY]],'17Nov24_TY'!$A$1:$M$786,13,FALSE)</f>
        <v>#N/A</v>
      </c>
      <c r="AE454" s="29" t="e">
        <f>VLOOKUP(Table1[[#This Row],[SEG KEY LY]],'17Nov24_LY'!$A$1:$M$784,13,FALSE)</f>
        <v>#N/A</v>
      </c>
      <c r="AF454" s="29" t="e">
        <f>VLOOKUP(Table1[[#This Row],[SEG KEY]],'10Nov24_TY   '!$A$1:$M$786,13,FALSE)</f>
        <v>#N/A</v>
      </c>
      <c r="AG454" s="29" t="e">
        <f>VLOOKUP(Table1[[#This Row],[SEG KEY LY]],'10Nov24_LY   '!$A$1:$M$784,13,FALSE)</f>
        <v>#N/A</v>
      </c>
      <c r="AH454" s="29">
        <f>IFERROR(VLOOKUP(Table1[[#This Row],[SEG KEY]],'03Nov24_TY   '!A450:M1235,13,FALSE),0)</f>
        <v>0</v>
      </c>
      <c r="AI454" s="29">
        <f>IFERROR(VLOOKUP(Table1[[#This Row],[SEG KEY LY]],'03Nov24_LY    '!$A$1:$M$784,13,FALSE),0)</f>
        <v>0</v>
      </c>
      <c r="AJ454" s="47">
        <f>VLOOKUP(Table1[[#This Row],[SEG KEY]],'29Dec24_TY  '!$A$1:$M$786,7,FALSE)</f>
        <v>229</v>
      </c>
      <c r="AK454" s="47">
        <f>VLOOKUP(Table1[[#This Row],[SEG KEY LY]],'29Dec24_LY'!$A$1:$M$784,7,FALSE)</f>
        <v>270</v>
      </c>
      <c r="AL454" s="29">
        <f>VLOOKUP(Table1[[#This Row],[SEG KEY]],'22Dec24_TY '!$A$1:$M$786,7,FALSE)</f>
        <v>206</v>
      </c>
      <c r="AM454" s="29">
        <f>VLOOKUP(Table1[[#This Row],[SEG KEY LY]],'22Dec24_LY '!$A$1:$M$486,7,FALSE)</f>
        <v>249</v>
      </c>
      <c r="AN454" s="29" t="e">
        <f>VLOOKUP(Table1[[#This Row],[SEG KEY]],'15Dec24_TY'!$A$1:$M$786,7,FALSE)</f>
        <v>#N/A</v>
      </c>
      <c r="AO454" s="29" t="e">
        <f>VLOOKUP(Table1[[#This Row],[SEG KEY LY]],'15Dec24_LY'!$A$1:$M$784,7,FALSE)</f>
        <v>#N/A</v>
      </c>
      <c r="AP454" s="29">
        <f>VLOOKUP(Table1[[#This Row],[SEG KEY]],'08Dec24_TY'!$A$1:$M$786,7,FALSE)</f>
        <v>169</v>
      </c>
      <c r="AQ454" s="29">
        <f>VLOOKUP(Table1[[#This Row],[SEG KEY LY]],'08Dec24_LY'!$A$1:$M$784,7,FALSE)</f>
        <v>205</v>
      </c>
      <c r="AR454" s="29" t="e">
        <f>VLOOKUP(Table1[[#This Row],[SEG KEY]],'01Dec24_TY'!$A$1:$M$786,7,FALSE)</f>
        <v>#N/A</v>
      </c>
      <c r="AS454" s="29" t="e">
        <f>VLOOKUP(Table1[[#This Row],[SEG KEY LY]],'01Dec24_LY'!$A$1:$M$784,7,FALSE)</f>
        <v>#N/A</v>
      </c>
      <c r="AT454" s="29" t="e">
        <f>VLOOKUP(Table1[[#This Row],[SEG KEY]],'24Nov24_TY'!$A$1:$M$786,7,FALSE)</f>
        <v>#N/A</v>
      </c>
      <c r="AU454" s="29" t="e">
        <f>VLOOKUP(Table1[[#This Row],[SEG KEY LY]],'24Nov24_LY'!$A$1:$M$784,7,FALSE)</f>
        <v>#N/A</v>
      </c>
      <c r="AV454" s="29" t="e">
        <f>VLOOKUP(Table1[[#This Row],[SEG KEY]],'17Nov24_TY'!$A$1:$M$786,7,FALSE)</f>
        <v>#N/A</v>
      </c>
      <c r="AW454" s="29" t="e">
        <f>VLOOKUP(Table1[[#This Row],[SEG KEY LY]],'17Nov24_LY'!$A$1:$M$784,7,FALSE)</f>
        <v>#N/A</v>
      </c>
      <c r="AX454" s="29" t="e">
        <f>VLOOKUP(Table1[[#This Row],[SEG KEY]],'10Nov24_TY   '!$A$1:$K$786,7,FALSE)</f>
        <v>#N/A</v>
      </c>
      <c r="AY454" s="29" t="e">
        <f>VLOOKUP(Table1[[#This Row],[SEG KEY LY]],'10Nov24_LY   '!$A$1:$J$784,7,FALSE)</f>
        <v>#N/A</v>
      </c>
      <c r="AZ454" s="29">
        <f>IFERROR(VLOOKUP(Table1[[#This Row],[SEG KEY]],'03Nov24_TY   '!$A$1:$J$786,7,FALSE),0)</f>
        <v>0</v>
      </c>
      <c r="BA454" s="29">
        <f>IFERROR(VLOOKUP(Table1[[#This Row],[SEG KEY LY]],'03Nov24_LY    '!$A$1:$J$784,7,FALSE),0)</f>
        <v>0</v>
      </c>
    </row>
    <row r="455" spans="1:53" x14ac:dyDescent="0.25">
      <c r="A455" s="53" t="str">
        <f>Table1[[#This Row],[FROM_CITY]]&amp;Table1[[#This Row],[TO_CITY]]&amp;Table1[[#This Row],[Month]]</f>
        <v>MAACMBJun-2025</v>
      </c>
      <c r="B455" s="56" t="str">
        <f>Table1[[#This Row],[FROM_CITY]]&amp;Table1[[#This Row],[TO_CITY]]&amp;Table1[[#This Row],[MonthM_LY]]</f>
        <v>MAACMBJun-2024</v>
      </c>
      <c r="C455" s="44" t="s">
        <v>222</v>
      </c>
      <c r="D455" s="2">
        <v>2025</v>
      </c>
      <c r="E455" s="2" t="s">
        <v>221</v>
      </c>
      <c r="F455" t="s">
        <v>37</v>
      </c>
      <c r="G455" s="2" t="s">
        <v>10</v>
      </c>
      <c r="H455" t="s">
        <v>15</v>
      </c>
      <c r="I455">
        <v>50</v>
      </c>
      <c r="J455">
        <v>1841.0600000000002</v>
      </c>
      <c r="K455" s="29">
        <f>VLOOKUP(Table1[[#This Row],[SEG KEY]],'29Dec24_TY  '!$A$1:$M$786,11,FALSE)</f>
        <v>34300</v>
      </c>
      <c r="L455" s="29">
        <f>VLOOKUP(Table1[[#This Row],[SEG KEY LY]],'29Dec24_LY'!$A$1:$M$784,11,FALSE)</f>
        <v>19894</v>
      </c>
      <c r="M455" s="55">
        <f>VLOOKUP(Table1[[#This Row],[SEG KEY]],'29Dec24_TY  '!$A$1:$M$786,12,FALSE)</f>
        <v>5.3675218658892132E-2</v>
      </c>
      <c r="N455" s="55">
        <f>VLOOKUP(Table1[[#This Row],[SEG KEY LY]],'29Dec24_LY'!$A$1:$M$784,12,FALSE)</f>
        <v>8.0086960892731485E-2</v>
      </c>
      <c r="O455" s="29">
        <f>IFERROR(VLOOKUP(Table1[[#This Row],[SEG KEY LY]],'LY AVG FARE ACT'!$A$1:$G$5000,5,FALSE),0)</f>
        <v>7080</v>
      </c>
      <c r="P455" s="29">
        <f>IFERROR(VLOOKUP(Table1[[#This Row],[SEG KEY LY]],'LY AVG FARE ACT'!$A$1:$F$5000,6,FALSE),0)</f>
        <v>468203.59483139357</v>
      </c>
      <c r="Q455" s="29">
        <f>IFERROR(VLOOKUP(Table1[[#This Row],[SEG KEY LY]],'LY AVG FARE ACT'!$A$1:$G$5000,7,FALSE),0)</f>
        <v>66.13045124737198</v>
      </c>
      <c r="R455" s="47">
        <f>VLOOKUP(Table1[[#This Row],[SEG KEY]],'29Dec24_TY  '!$A$1:$M$786,13,FALSE)</f>
        <v>36.821200000000005</v>
      </c>
      <c r="S455" s="47">
        <f>VLOOKUP(Table1[[#This Row],[SEG KEY LY]],'29Dec24_LY'!$A$1:$M$784,13,FALSE)</f>
        <v>54.939655172413801</v>
      </c>
      <c r="T455" s="29">
        <f>VLOOKUP(Table1[[#This Row],[SEG KEY]],'22Dec24_TY '!$A$1:$M$786,13,FALSE)</f>
        <v>39.148499999999999</v>
      </c>
      <c r="U455" s="29">
        <f>VLOOKUP(Table1[[#This Row],[SEG KEY LY]],'22Dec24_LY '!$A$2:$M$784,13,FALSE)</f>
        <v>59.987727272727263</v>
      </c>
      <c r="V455" s="29" t="e">
        <f>VLOOKUP(Table1[[#This Row],[SEG KEY]],'15Dec24_TY'!$A$1:$M$786,13,FALSE)</f>
        <v>#N/A</v>
      </c>
      <c r="W455" s="29" t="e">
        <f>VLOOKUP(Table1[[#This Row],[SEG KEY LY]],'15Dec24_LY'!$A$1:$M$784,13,FALSE)</f>
        <v>#N/A</v>
      </c>
      <c r="X455" s="29">
        <f>VLOOKUP(Table1[[#This Row],[SEG KEY]],'08Dec24_TY'!$A$1:$M$786,13,FALSE)</f>
        <v>35.784848484848482</v>
      </c>
      <c r="Y455" s="29">
        <f>VLOOKUP(Table1[[#This Row],[SEG KEY LY]],'08Dec24_LY'!$A$1:$M$784,13,FALSE)</f>
        <v>60.412105263157876</v>
      </c>
      <c r="Z455" s="29" t="e">
        <f>VLOOKUP(Table1[[#This Row],[SEG KEY]],'01Dec24_TY'!$A$1:$M$786,13,FALSE)</f>
        <v>#N/A</v>
      </c>
      <c r="AA455" s="29" t="e">
        <f>VLOOKUP(Table1[[#This Row],[SEG KEY LY]],'01Dec24_LY'!$A$1:$M$784,13,FALSE)</f>
        <v>#N/A</v>
      </c>
      <c r="AB455" s="29" t="e">
        <f>VLOOKUP(Table1[[#This Row],[SEG KEY]],'24Nov24_TY'!$A$1:$M$786,13,FALSE)</f>
        <v>#N/A</v>
      </c>
      <c r="AC455" s="29" t="e">
        <f>VLOOKUP(Table1[[#This Row],[SEG KEY LY]],'24Nov24_LY'!$A$1:$M$784,13,FALSE)</f>
        <v>#N/A</v>
      </c>
      <c r="AD455" s="29" t="e">
        <f>VLOOKUP(Table1[[#This Row],[SEG KEY]],'17Nov24_TY'!$A$1:$M$786,13,FALSE)</f>
        <v>#N/A</v>
      </c>
      <c r="AE455" s="29" t="e">
        <f>VLOOKUP(Table1[[#This Row],[SEG KEY LY]],'17Nov24_LY'!$A$1:$M$784,13,FALSE)</f>
        <v>#N/A</v>
      </c>
      <c r="AF455" s="29" t="e">
        <f>VLOOKUP(Table1[[#This Row],[SEG KEY]],'10Nov24_TY   '!$A$1:$M$786,13,FALSE)</f>
        <v>#N/A</v>
      </c>
      <c r="AG455" s="29" t="e">
        <f>VLOOKUP(Table1[[#This Row],[SEG KEY LY]],'10Nov24_LY   '!$A$1:$M$784,13,FALSE)</f>
        <v>#N/A</v>
      </c>
      <c r="AH455" s="29">
        <f>IFERROR(VLOOKUP(Table1[[#This Row],[SEG KEY]],'03Nov24_TY   '!A451:M1236,13,FALSE),0)</f>
        <v>0</v>
      </c>
      <c r="AI455" s="29">
        <f>IFERROR(VLOOKUP(Table1[[#This Row],[SEG KEY LY]],'03Nov24_LY    '!$A$1:$M$784,13,FALSE),0)</f>
        <v>0</v>
      </c>
      <c r="AJ455" s="47">
        <f>VLOOKUP(Table1[[#This Row],[SEG KEY]],'29Dec24_TY  '!$A$1:$M$786,7,FALSE)</f>
        <v>50</v>
      </c>
      <c r="AK455" s="47">
        <f>VLOOKUP(Table1[[#This Row],[SEG KEY LY]],'29Dec24_LY'!$A$1:$M$784,7,FALSE)</f>
        <v>29</v>
      </c>
      <c r="AL455" s="29">
        <f>VLOOKUP(Table1[[#This Row],[SEG KEY]],'22Dec24_TY '!$A$1:$M$786,7,FALSE)</f>
        <v>40</v>
      </c>
      <c r="AM455" s="29">
        <f>VLOOKUP(Table1[[#This Row],[SEG KEY LY]],'22Dec24_LY '!$A$1:$M$486,7,FALSE)</f>
        <v>22</v>
      </c>
      <c r="AN455" s="29" t="e">
        <f>VLOOKUP(Table1[[#This Row],[SEG KEY]],'15Dec24_TY'!$A$1:$M$786,7,FALSE)</f>
        <v>#N/A</v>
      </c>
      <c r="AO455" s="29" t="e">
        <f>VLOOKUP(Table1[[#This Row],[SEG KEY LY]],'15Dec24_LY'!$A$1:$M$784,7,FALSE)</f>
        <v>#N/A</v>
      </c>
      <c r="AP455" s="29">
        <f>VLOOKUP(Table1[[#This Row],[SEG KEY]],'08Dec24_TY'!$A$1:$M$786,7,FALSE)</f>
        <v>33</v>
      </c>
      <c r="AQ455" s="29">
        <f>VLOOKUP(Table1[[#This Row],[SEG KEY LY]],'08Dec24_LY'!$A$1:$M$784,7,FALSE)</f>
        <v>19</v>
      </c>
      <c r="AR455" s="29" t="e">
        <f>VLOOKUP(Table1[[#This Row],[SEG KEY]],'01Dec24_TY'!$A$1:$M$786,7,FALSE)</f>
        <v>#N/A</v>
      </c>
      <c r="AS455" s="29" t="e">
        <f>VLOOKUP(Table1[[#This Row],[SEG KEY LY]],'01Dec24_LY'!$A$1:$M$784,7,FALSE)</f>
        <v>#N/A</v>
      </c>
      <c r="AT455" s="29" t="e">
        <f>VLOOKUP(Table1[[#This Row],[SEG KEY]],'24Nov24_TY'!$A$1:$M$786,7,FALSE)</f>
        <v>#N/A</v>
      </c>
      <c r="AU455" s="29" t="e">
        <f>VLOOKUP(Table1[[#This Row],[SEG KEY LY]],'24Nov24_LY'!$A$1:$M$784,7,FALSE)</f>
        <v>#N/A</v>
      </c>
      <c r="AV455" s="29" t="e">
        <f>VLOOKUP(Table1[[#This Row],[SEG KEY]],'17Nov24_TY'!$A$1:$M$786,7,FALSE)</f>
        <v>#N/A</v>
      </c>
      <c r="AW455" s="29" t="e">
        <f>VLOOKUP(Table1[[#This Row],[SEG KEY LY]],'17Nov24_LY'!$A$1:$M$784,7,FALSE)</f>
        <v>#N/A</v>
      </c>
      <c r="AX455" s="29" t="e">
        <f>VLOOKUP(Table1[[#This Row],[SEG KEY]],'10Nov24_TY   '!$A$1:$K$786,7,FALSE)</f>
        <v>#N/A</v>
      </c>
      <c r="AY455" s="29" t="e">
        <f>VLOOKUP(Table1[[#This Row],[SEG KEY LY]],'10Nov24_LY   '!$A$1:$J$784,7,FALSE)</f>
        <v>#N/A</v>
      </c>
      <c r="AZ455" s="29">
        <f>IFERROR(VLOOKUP(Table1[[#This Row],[SEG KEY]],'03Nov24_TY   '!$A$1:$J$786,7,FALSE),0)</f>
        <v>0</v>
      </c>
      <c r="BA455" s="29">
        <f>IFERROR(VLOOKUP(Table1[[#This Row],[SEG KEY LY]],'03Nov24_LY    '!$A$1:$J$784,7,FALSE),0)</f>
        <v>0</v>
      </c>
    </row>
    <row r="456" spans="1:53" x14ac:dyDescent="0.25">
      <c r="A456" s="53" t="str">
        <f>Table1[[#This Row],[FROM_CITY]]&amp;Table1[[#This Row],[TO_CITY]]&amp;Table1[[#This Row],[Month]]</f>
        <v>MELCMBJun-2025</v>
      </c>
      <c r="B456" s="56" t="str">
        <f>Table1[[#This Row],[FROM_CITY]]&amp;Table1[[#This Row],[TO_CITY]]&amp;Table1[[#This Row],[MonthM_LY]]</f>
        <v>MELCMBJun-2024</v>
      </c>
      <c r="C456" s="44" t="s">
        <v>222</v>
      </c>
      <c r="D456" s="2">
        <v>2025</v>
      </c>
      <c r="E456" s="2" t="s">
        <v>221</v>
      </c>
      <c r="F456" t="s">
        <v>38</v>
      </c>
      <c r="G456" s="2" t="s">
        <v>10</v>
      </c>
      <c r="H456" t="s">
        <v>13</v>
      </c>
      <c r="I456">
        <v>186</v>
      </c>
      <c r="J456">
        <v>109042.72000000004</v>
      </c>
      <c r="K456" s="29">
        <f>VLOOKUP(Table1[[#This Row],[SEG KEY]],'29Dec24_TY  '!$A$1:$M$786,11,FALSE)</f>
        <v>1564074</v>
      </c>
      <c r="L456" s="29">
        <f>VLOOKUP(Table1[[#This Row],[SEG KEY LY]],'29Dec24_LY'!$A$1:$M$784,11,FALSE)</f>
        <v>3691551</v>
      </c>
      <c r="M456" s="55">
        <f>VLOOKUP(Table1[[#This Row],[SEG KEY]],'29Dec24_TY  '!$A$1:$M$786,12,FALSE)</f>
        <v>6.9717110571494725E-2</v>
      </c>
      <c r="N456" s="55">
        <f>VLOOKUP(Table1[[#This Row],[SEG KEY LY]],'29Dec24_LY'!$A$1:$M$784,12,FALSE)</f>
        <v>5.5743363697264368E-2</v>
      </c>
      <c r="O456" s="29">
        <f>IFERROR(VLOOKUP(Table1[[#This Row],[SEG KEY LY]],'LY AVG FARE ACT'!$A$1:$G$5000,5,FALSE),0)</f>
        <v>7977</v>
      </c>
      <c r="P456" s="29">
        <f>IFERROR(VLOOKUP(Table1[[#This Row],[SEG KEY LY]],'LY AVG FARE ACT'!$A$1:$F$5000,6,FALSE),0)</f>
        <v>3603348.8553065145</v>
      </c>
      <c r="Q456" s="29">
        <f>IFERROR(VLOOKUP(Table1[[#This Row],[SEG KEY LY]],'LY AVG FARE ACT'!$A$1:$G$5000,7,FALSE),0)</f>
        <v>451.71729413394939</v>
      </c>
      <c r="R456" s="47">
        <f>VLOOKUP(Table1[[#This Row],[SEG KEY]],'29Dec24_TY  '!$A$1:$M$786,13,FALSE)</f>
        <v>586.25118279569915</v>
      </c>
      <c r="S456" s="47">
        <f>VLOOKUP(Table1[[#This Row],[SEG KEY LY]],'29Dec24_LY'!$A$1:$M$784,13,FALSE)</f>
        <v>468.74594533029608</v>
      </c>
      <c r="T456" s="29">
        <f>VLOOKUP(Table1[[#This Row],[SEG KEY]],'22Dec24_TY '!$A$1:$M$786,13,FALSE)</f>
        <v>586.43994117647071</v>
      </c>
      <c r="U456" s="29">
        <f>VLOOKUP(Table1[[#This Row],[SEG KEY LY]],'22Dec24_LY '!$A$2:$M$784,13,FALSE)</f>
        <v>466.93242857142849</v>
      </c>
      <c r="V456" s="29" t="e">
        <f>VLOOKUP(Table1[[#This Row],[SEG KEY]],'15Dec24_TY'!$A$1:$M$786,13,FALSE)</f>
        <v>#N/A</v>
      </c>
      <c r="W456" s="29" t="e">
        <f>VLOOKUP(Table1[[#This Row],[SEG KEY LY]],'15Dec24_LY'!$A$1:$M$784,13,FALSE)</f>
        <v>#N/A</v>
      </c>
      <c r="X456" s="29">
        <f>VLOOKUP(Table1[[#This Row],[SEG KEY]],'08Dec24_TY'!$A$1:$M$786,13,FALSE)</f>
        <v>609.84323741007211</v>
      </c>
      <c r="Y456" s="29">
        <f>VLOOKUP(Table1[[#This Row],[SEG KEY LY]],'08Dec24_LY'!$A$1:$M$784,13,FALSE)</f>
        <v>465.31024064171123</v>
      </c>
      <c r="Z456" s="29" t="e">
        <f>VLOOKUP(Table1[[#This Row],[SEG KEY]],'01Dec24_TY'!$A$1:$M$786,13,FALSE)</f>
        <v>#N/A</v>
      </c>
      <c r="AA456" s="29" t="e">
        <f>VLOOKUP(Table1[[#This Row],[SEG KEY LY]],'01Dec24_LY'!$A$1:$M$784,13,FALSE)</f>
        <v>#N/A</v>
      </c>
      <c r="AB456" s="29" t="e">
        <f>VLOOKUP(Table1[[#This Row],[SEG KEY]],'24Nov24_TY'!$A$1:$M$786,13,FALSE)</f>
        <v>#N/A</v>
      </c>
      <c r="AC456" s="29" t="e">
        <f>VLOOKUP(Table1[[#This Row],[SEG KEY LY]],'24Nov24_LY'!$A$1:$M$784,13,FALSE)</f>
        <v>#N/A</v>
      </c>
      <c r="AD456" s="29" t="e">
        <f>VLOOKUP(Table1[[#This Row],[SEG KEY]],'17Nov24_TY'!$A$1:$M$786,13,FALSE)</f>
        <v>#N/A</v>
      </c>
      <c r="AE456" s="29" t="e">
        <f>VLOOKUP(Table1[[#This Row],[SEG KEY LY]],'17Nov24_LY'!$A$1:$M$784,13,FALSE)</f>
        <v>#N/A</v>
      </c>
      <c r="AF456" s="29" t="e">
        <f>VLOOKUP(Table1[[#This Row],[SEG KEY]],'10Nov24_TY   '!$A$1:$M$786,13,FALSE)</f>
        <v>#N/A</v>
      </c>
      <c r="AG456" s="29" t="e">
        <f>VLOOKUP(Table1[[#This Row],[SEG KEY LY]],'10Nov24_LY   '!$A$1:$M$784,13,FALSE)</f>
        <v>#N/A</v>
      </c>
      <c r="AH456" s="29">
        <f>IFERROR(VLOOKUP(Table1[[#This Row],[SEG KEY]],'03Nov24_TY   '!A452:M1237,13,FALSE),0)</f>
        <v>0</v>
      </c>
      <c r="AI456" s="29">
        <f>IFERROR(VLOOKUP(Table1[[#This Row],[SEG KEY LY]],'03Nov24_LY    '!$A$1:$M$784,13,FALSE),0)</f>
        <v>0</v>
      </c>
      <c r="AJ456" s="47">
        <f>VLOOKUP(Table1[[#This Row],[SEG KEY]],'29Dec24_TY  '!$A$1:$M$786,7,FALSE)</f>
        <v>186</v>
      </c>
      <c r="AK456" s="47">
        <f>VLOOKUP(Table1[[#This Row],[SEG KEY LY]],'29Dec24_LY'!$A$1:$M$784,7,FALSE)</f>
        <v>439</v>
      </c>
      <c r="AL456" s="29">
        <f>VLOOKUP(Table1[[#This Row],[SEG KEY]],'22Dec24_TY '!$A$1:$M$786,7,FALSE)</f>
        <v>170</v>
      </c>
      <c r="AM456" s="29">
        <f>VLOOKUP(Table1[[#This Row],[SEG KEY LY]],'22Dec24_LY '!$A$1:$M$486,7,FALSE)</f>
        <v>420</v>
      </c>
      <c r="AN456" s="29" t="e">
        <f>VLOOKUP(Table1[[#This Row],[SEG KEY]],'15Dec24_TY'!$A$1:$M$786,7,FALSE)</f>
        <v>#N/A</v>
      </c>
      <c r="AO456" s="29" t="e">
        <f>VLOOKUP(Table1[[#This Row],[SEG KEY LY]],'15Dec24_LY'!$A$1:$M$784,7,FALSE)</f>
        <v>#N/A</v>
      </c>
      <c r="AP456" s="29">
        <f>VLOOKUP(Table1[[#This Row],[SEG KEY]],'08Dec24_TY'!$A$1:$M$786,7,FALSE)</f>
        <v>139</v>
      </c>
      <c r="AQ456" s="29">
        <f>VLOOKUP(Table1[[#This Row],[SEG KEY LY]],'08Dec24_LY'!$A$1:$M$784,7,FALSE)</f>
        <v>374</v>
      </c>
      <c r="AR456" s="29" t="e">
        <f>VLOOKUP(Table1[[#This Row],[SEG KEY]],'01Dec24_TY'!$A$1:$M$786,7,FALSE)</f>
        <v>#N/A</v>
      </c>
      <c r="AS456" s="29" t="e">
        <f>VLOOKUP(Table1[[#This Row],[SEG KEY LY]],'01Dec24_LY'!$A$1:$M$784,7,FALSE)</f>
        <v>#N/A</v>
      </c>
      <c r="AT456" s="29" t="e">
        <f>VLOOKUP(Table1[[#This Row],[SEG KEY]],'24Nov24_TY'!$A$1:$M$786,7,FALSE)</f>
        <v>#N/A</v>
      </c>
      <c r="AU456" s="29" t="e">
        <f>VLOOKUP(Table1[[#This Row],[SEG KEY LY]],'24Nov24_LY'!$A$1:$M$784,7,FALSE)</f>
        <v>#N/A</v>
      </c>
      <c r="AV456" s="29" t="e">
        <f>VLOOKUP(Table1[[#This Row],[SEG KEY]],'17Nov24_TY'!$A$1:$M$786,7,FALSE)</f>
        <v>#N/A</v>
      </c>
      <c r="AW456" s="29" t="e">
        <f>VLOOKUP(Table1[[#This Row],[SEG KEY LY]],'17Nov24_LY'!$A$1:$M$784,7,FALSE)</f>
        <v>#N/A</v>
      </c>
      <c r="AX456" s="29" t="e">
        <f>VLOOKUP(Table1[[#This Row],[SEG KEY]],'10Nov24_TY   '!$A$1:$K$786,7,FALSE)</f>
        <v>#N/A</v>
      </c>
      <c r="AY456" s="29" t="e">
        <f>VLOOKUP(Table1[[#This Row],[SEG KEY LY]],'10Nov24_LY   '!$A$1:$J$784,7,FALSE)</f>
        <v>#N/A</v>
      </c>
      <c r="AZ456" s="29">
        <f>IFERROR(VLOOKUP(Table1[[#This Row],[SEG KEY]],'03Nov24_TY   '!$A$1:$J$786,7,FALSE),0)</f>
        <v>0</v>
      </c>
      <c r="BA456" s="29">
        <f>IFERROR(VLOOKUP(Table1[[#This Row],[SEG KEY LY]],'03Nov24_LY    '!$A$1:$J$784,7,FALSE),0)</f>
        <v>0</v>
      </c>
    </row>
    <row r="457" spans="1:53" x14ac:dyDescent="0.25">
      <c r="A457" s="53" t="str">
        <f>Table1[[#This Row],[FROM_CITY]]&amp;Table1[[#This Row],[TO_CITY]]&amp;Table1[[#This Row],[Month]]</f>
        <v>MLECMBJun-2025</v>
      </c>
      <c r="B457" s="56" t="str">
        <f>Table1[[#This Row],[FROM_CITY]]&amp;Table1[[#This Row],[TO_CITY]]&amp;Table1[[#This Row],[MonthM_LY]]</f>
        <v>MLECMBJun-2024</v>
      </c>
      <c r="C457" s="44" t="s">
        <v>222</v>
      </c>
      <c r="D457" s="2">
        <v>2025</v>
      </c>
      <c r="E457" s="2" t="s">
        <v>221</v>
      </c>
      <c r="F457" t="s">
        <v>39</v>
      </c>
      <c r="G457" s="2" t="s">
        <v>10</v>
      </c>
      <c r="H457" t="s">
        <v>15</v>
      </c>
      <c r="I457">
        <v>114</v>
      </c>
      <c r="J457">
        <v>12008.86</v>
      </c>
      <c r="K457" s="29">
        <f>VLOOKUP(Table1[[#This Row],[SEG KEY]],'29Dec24_TY  '!$A$1:$M$786,11,FALSE)</f>
        <v>87552</v>
      </c>
      <c r="L457" s="29">
        <f>VLOOKUP(Table1[[#This Row],[SEG KEY LY]],'29Dec24_LY'!$A$1:$M$784,11,FALSE)</f>
        <v>86784</v>
      </c>
      <c r="M457" s="55">
        <f>VLOOKUP(Table1[[#This Row],[SEG KEY]],'29Dec24_TY  '!$A$1:$M$786,12,FALSE)</f>
        <v>0.1371626005116959</v>
      </c>
      <c r="N457" s="55">
        <f>VLOOKUP(Table1[[#This Row],[SEG KEY LY]],'29Dec24_LY'!$A$1:$M$784,12,FALSE)</f>
        <v>8.8597552544247796E-2</v>
      </c>
      <c r="O457" s="29">
        <f>IFERROR(VLOOKUP(Table1[[#This Row],[SEG KEY LY]],'LY AVG FARE ACT'!$A$1:$G$5000,5,FALSE),0)</f>
        <v>9196</v>
      </c>
      <c r="P457" s="29">
        <f>IFERROR(VLOOKUP(Table1[[#This Row],[SEG KEY LY]],'LY AVG FARE ACT'!$A$1:$F$5000,6,FALSE),0)</f>
        <v>831661.26794552652</v>
      </c>
      <c r="Q457" s="29">
        <f>IFERROR(VLOOKUP(Table1[[#This Row],[SEG KEY LY]],'LY AVG FARE ACT'!$A$1:$G$5000,7,FALSE),0)</f>
        <v>90.437284465585748</v>
      </c>
      <c r="R457" s="47">
        <f>VLOOKUP(Table1[[#This Row],[SEG KEY]],'29Dec24_TY  '!$A$1:$M$786,13,FALSE)</f>
        <v>105.34087719298246</v>
      </c>
      <c r="S457" s="47">
        <f>VLOOKUP(Table1[[#This Row],[SEG KEY LY]],'29Dec24_LY'!$A$1:$M$784,13,FALSE)</f>
        <v>68.042920353982311</v>
      </c>
      <c r="T457" s="29">
        <f>VLOOKUP(Table1[[#This Row],[SEG KEY]],'22Dec24_TY '!$A$1:$M$786,13,FALSE)</f>
        <v>107.13372727272728</v>
      </c>
      <c r="U457" s="29">
        <f>VLOOKUP(Table1[[#This Row],[SEG KEY LY]],'22Dec24_LY '!$A$2:$M$784,13,FALSE)</f>
        <v>67.359189189189195</v>
      </c>
      <c r="V457" s="29" t="e">
        <f>VLOOKUP(Table1[[#This Row],[SEG KEY]],'15Dec24_TY'!$A$1:$M$786,13,FALSE)</f>
        <v>#N/A</v>
      </c>
      <c r="W457" s="29" t="e">
        <f>VLOOKUP(Table1[[#This Row],[SEG KEY LY]],'15Dec24_LY'!$A$1:$M$784,13,FALSE)</f>
        <v>#N/A</v>
      </c>
      <c r="X457" s="29">
        <f>VLOOKUP(Table1[[#This Row],[SEG KEY]],'08Dec24_TY'!$A$1:$M$786,13,FALSE)</f>
        <v>105.78682692307692</v>
      </c>
      <c r="Y457" s="29">
        <f>VLOOKUP(Table1[[#This Row],[SEG KEY LY]],'08Dec24_LY'!$A$1:$M$784,13,FALSE)</f>
        <v>67.512870370370379</v>
      </c>
      <c r="Z457" s="29" t="e">
        <f>VLOOKUP(Table1[[#This Row],[SEG KEY]],'01Dec24_TY'!$A$1:$M$786,13,FALSE)</f>
        <v>#N/A</v>
      </c>
      <c r="AA457" s="29" t="e">
        <f>VLOOKUP(Table1[[#This Row],[SEG KEY LY]],'01Dec24_LY'!$A$1:$M$784,13,FALSE)</f>
        <v>#N/A</v>
      </c>
      <c r="AB457" s="29" t="e">
        <f>VLOOKUP(Table1[[#This Row],[SEG KEY]],'24Nov24_TY'!$A$1:$M$786,13,FALSE)</f>
        <v>#N/A</v>
      </c>
      <c r="AC457" s="29" t="e">
        <f>VLOOKUP(Table1[[#This Row],[SEG KEY LY]],'24Nov24_LY'!$A$1:$M$784,13,FALSE)</f>
        <v>#N/A</v>
      </c>
      <c r="AD457" s="29" t="e">
        <f>VLOOKUP(Table1[[#This Row],[SEG KEY]],'17Nov24_TY'!$A$1:$M$786,13,FALSE)</f>
        <v>#N/A</v>
      </c>
      <c r="AE457" s="29" t="e">
        <f>VLOOKUP(Table1[[#This Row],[SEG KEY LY]],'17Nov24_LY'!$A$1:$M$784,13,FALSE)</f>
        <v>#N/A</v>
      </c>
      <c r="AF457" s="29" t="e">
        <f>VLOOKUP(Table1[[#This Row],[SEG KEY]],'10Nov24_TY   '!$A$1:$M$786,13,FALSE)</f>
        <v>#N/A</v>
      </c>
      <c r="AG457" s="29" t="e">
        <f>VLOOKUP(Table1[[#This Row],[SEG KEY LY]],'10Nov24_LY   '!$A$1:$M$784,13,FALSE)</f>
        <v>#N/A</v>
      </c>
      <c r="AH457" s="29">
        <f>IFERROR(VLOOKUP(Table1[[#This Row],[SEG KEY]],'03Nov24_TY   '!A453:M1238,13,FALSE),0)</f>
        <v>0</v>
      </c>
      <c r="AI457" s="29">
        <f>IFERROR(VLOOKUP(Table1[[#This Row],[SEG KEY LY]],'03Nov24_LY    '!$A$1:$M$784,13,FALSE),0)</f>
        <v>0</v>
      </c>
      <c r="AJ457" s="47">
        <f>VLOOKUP(Table1[[#This Row],[SEG KEY]],'29Dec24_TY  '!$A$1:$M$786,7,FALSE)</f>
        <v>114</v>
      </c>
      <c r="AK457" s="47">
        <f>VLOOKUP(Table1[[#This Row],[SEG KEY LY]],'29Dec24_LY'!$A$1:$M$784,7,FALSE)</f>
        <v>113</v>
      </c>
      <c r="AL457" s="29">
        <f>VLOOKUP(Table1[[#This Row],[SEG KEY]],'22Dec24_TY '!$A$1:$M$786,7,FALSE)</f>
        <v>110</v>
      </c>
      <c r="AM457" s="29">
        <f>VLOOKUP(Table1[[#This Row],[SEG KEY LY]],'22Dec24_LY '!$A$1:$M$486,7,FALSE)</f>
        <v>111</v>
      </c>
      <c r="AN457" s="29" t="e">
        <f>VLOOKUP(Table1[[#This Row],[SEG KEY]],'15Dec24_TY'!$A$1:$M$786,7,FALSE)</f>
        <v>#N/A</v>
      </c>
      <c r="AO457" s="29" t="e">
        <f>VLOOKUP(Table1[[#This Row],[SEG KEY LY]],'15Dec24_LY'!$A$1:$M$784,7,FALSE)</f>
        <v>#N/A</v>
      </c>
      <c r="AP457" s="29">
        <f>VLOOKUP(Table1[[#This Row],[SEG KEY]],'08Dec24_TY'!$A$1:$M$786,7,FALSE)</f>
        <v>104</v>
      </c>
      <c r="AQ457" s="29">
        <f>VLOOKUP(Table1[[#This Row],[SEG KEY LY]],'08Dec24_LY'!$A$1:$M$784,7,FALSE)</f>
        <v>108</v>
      </c>
      <c r="AR457" s="29" t="e">
        <f>VLOOKUP(Table1[[#This Row],[SEG KEY]],'01Dec24_TY'!$A$1:$M$786,7,FALSE)</f>
        <v>#N/A</v>
      </c>
      <c r="AS457" s="29" t="e">
        <f>VLOOKUP(Table1[[#This Row],[SEG KEY LY]],'01Dec24_LY'!$A$1:$M$784,7,FALSE)</f>
        <v>#N/A</v>
      </c>
      <c r="AT457" s="29" t="e">
        <f>VLOOKUP(Table1[[#This Row],[SEG KEY]],'24Nov24_TY'!$A$1:$M$786,7,FALSE)</f>
        <v>#N/A</v>
      </c>
      <c r="AU457" s="29" t="e">
        <f>VLOOKUP(Table1[[#This Row],[SEG KEY LY]],'24Nov24_LY'!$A$1:$M$784,7,FALSE)</f>
        <v>#N/A</v>
      </c>
      <c r="AV457" s="29" t="e">
        <f>VLOOKUP(Table1[[#This Row],[SEG KEY]],'17Nov24_TY'!$A$1:$M$786,7,FALSE)</f>
        <v>#N/A</v>
      </c>
      <c r="AW457" s="29" t="e">
        <f>VLOOKUP(Table1[[#This Row],[SEG KEY LY]],'17Nov24_LY'!$A$1:$M$784,7,FALSE)</f>
        <v>#N/A</v>
      </c>
      <c r="AX457" s="29" t="e">
        <f>VLOOKUP(Table1[[#This Row],[SEG KEY]],'10Nov24_TY   '!$A$1:$K$786,7,FALSE)</f>
        <v>#N/A</v>
      </c>
      <c r="AY457" s="29" t="e">
        <f>VLOOKUP(Table1[[#This Row],[SEG KEY LY]],'10Nov24_LY   '!$A$1:$J$784,7,FALSE)</f>
        <v>#N/A</v>
      </c>
      <c r="AZ457" s="29">
        <f>IFERROR(VLOOKUP(Table1[[#This Row],[SEG KEY]],'03Nov24_TY   '!$A$1:$J$786,7,FALSE),0)</f>
        <v>0</v>
      </c>
      <c r="BA457" s="29">
        <f>IFERROR(VLOOKUP(Table1[[#This Row],[SEG KEY LY]],'03Nov24_LY    '!$A$1:$J$784,7,FALSE),0)</f>
        <v>0</v>
      </c>
    </row>
    <row r="458" spans="1:53" x14ac:dyDescent="0.25">
      <c r="A458" s="53" t="str">
        <f>Table1[[#This Row],[FROM_CITY]]&amp;Table1[[#This Row],[TO_CITY]]&amp;Table1[[#This Row],[Month]]</f>
        <v>NRTCMBJun-2025</v>
      </c>
      <c r="B458" s="56" t="str">
        <f>Table1[[#This Row],[FROM_CITY]]&amp;Table1[[#This Row],[TO_CITY]]&amp;Table1[[#This Row],[MonthM_LY]]</f>
        <v>NRTCMBJun-2024</v>
      </c>
      <c r="C458" s="44" t="s">
        <v>222</v>
      </c>
      <c r="D458" s="2">
        <v>2025</v>
      </c>
      <c r="E458" s="2" t="s">
        <v>221</v>
      </c>
      <c r="F458" t="s">
        <v>40</v>
      </c>
      <c r="G458" s="2" t="s">
        <v>10</v>
      </c>
      <c r="H458" t="s">
        <v>13</v>
      </c>
      <c r="I458">
        <v>13</v>
      </c>
      <c r="J458">
        <v>6081.94</v>
      </c>
      <c r="K458" s="29">
        <f>VLOOKUP(Table1[[#This Row],[SEG KEY]],'29Dec24_TY  '!$A$1:$M$786,11,FALSE)</f>
        <v>89232</v>
      </c>
      <c r="L458" s="29">
        <f>VLOOKUP(Table1[[#This Row],[SEG KEY LY]],'29Dec24_LY'!$A$1:$M$784,11,FALSE)</f>
        <v>432432</v>
      </c>
      <c r="M458" s="55">
        <f>VLOOKUP(Table1[[#This Row],[SEG KEY]],'29Dec24_TY  '!$A$1:$M$786,12,FALSE)</f>
        <v>6.8158732293347679E-2</v>
      </c>
      <c r="N458" s="55">
        <f>VLOOKUP(Table1[[#This Row],[SEG KEY LY]],'29Dec24_LY'!$A$1:$M$784,12,FALSE)</f>
        <v>5.0876924001924E-2</v>
      </c>
      <c r="O458" s="29">
        <f>IFERROR(VLOOKUP(Table1[[#This Row],[SEG KEY LY]],'LY AVG FARE ACT'!$A$1:$G$5000,5,FALSE),0)</f>
        <v>2873</v>
      </c>
      <c r="P458" s="29">
        <f>IFERROR(VLOOKUP(Table1[[#This Row],[SEG KEY LY]],'LY AVG FARE ACT'!$A$1:$F$5000,6,FALSE),0)</f>
        <v>949907.53521854384</v>
      </c>
      <c r="Q458" s="29">
        <f>IFERROR(VLOOKUP(Table1[[#This Row],[SEG KEY LY]],'LY AVG FARE ACT'!$A$1:$G$5000,7,FALSE),0)</f>
        <v>330.63262625079841</v>
      </c>
      <c r="R458" s="47">
        <f>VLOOKUP(Table1[[#This Row],[SEG KEY]],'29Dec24_TY  '!$A$1:$M$786,13,FALSE)</f>
        <v>467.84153846153845</v>
      </c>
      <c r="S458" s="47">
        <f>VLOOKUP(Table1[[#This Row],[SEG KEY LY]],'29Dec24_LY'!$A$1:$M$784,13,FALSE)</f>
        <v>349.21920634920633</v>
      </c>
      <c r="T458" s="29">
        <f>VLOOKUP(Table1[[#This Row],[SEG KEY]],'22Dec24_TY '!$A$1:$M$786,13,FALSE)</f>
        <v>467.84153846153845</v>
      </c>
      <c r="U458" s="29">
        <f>VLOOKUP(Table1[[#This Row],[SEG KEY LY]],'22Dec24_LY '!$A$2:$M$784,13,FALSE)</f>
        <v>318.72660377358488</v>
      </c>
      <c r="V458" s="29" t="e">
        <f>VLOOKUP(Table1[[#This Row],[SEG KEY]],'15Dec24_TY'!$A$1:$M$786,13,FALSE)</f>
        <v>#N/A</v>
      </c>
      <c r="W458" s="29" t="e">
        <f>VLOOKUP(Table1[[#This Row],[SEG KEY LY]],'15Dec24_LY'!$A$1:$M$784,13,FALSE)</f>
        <v>#N/A</v>
      </c>
      <c r="X458" s="29">
        <f>VLOOKUP(Table1[[#This Row],[SEG KEY]],'08Dec24_TY'!$A$1:$M$786,13,FALSE)</f>
        <v>467.84153846153845</v>
      </c>
      <c r="Y458" s="29">
        <f>VLOOKUP(Table1[[#This Row],[SEG KEY LY]],'08Dec24_LY'!$A$1:$M$784,13,FALSE)</f>
        <v>312.55276595744681</v>
      </c>
      <c r="Z458" s="29" t="e">
        <f>VLOOKUP(Table1[[#This Row],[SEG KEY]],'01Dec24_TY'!$A$1:$M$786,13,FALSE)</f>
        <v>#N/A</v>
      </c>
      <c r="AA458" s="29" t="e">
        <f>VLOOKUP(Table1[[#This Row],[SEG KEY LY]],'01Dec24_LY'!$A$1:$M$784,13,FALSE)</f>
        <v>#N/A</v>
      </c>
      <c r="AB458" s="29" t="e">
        <f>VLOOKUP(Table1[[#This Row],[SEG KEY]],'24Nov24_TY'!$A$1:$M$786,13,FALSE)</f>
        <v>#N/A</v>
      </c>
      <c r="AC458" s="29" t="e">
        <f>VLOOKUP(Table1[[#This Row],[SEG KEY LY]],'24Nov24_LY'!$A$1:$M$784,13,FALSE)</f>
        <v>#N/A</v>
      </c>
      <c r="AD458" s="29" t="e">
        <f>VLOOKUP(Table1[[#This Row],[SEG KEY]],'17Nov24_TY'!$A$1:$M$786,13,FALSE)</f>
        <v>#N/A</v>
      </c>
      <c r="AE458" s="29" t="e">
        <f>VLOOKUP(Table1[[#This Row],[SEG KEY LY]],'17Nov24_LY'!$A$1:$M$784,13,FALSE)</f>
        <v>#N/A</v>
      </c>
      <c r="AF458" s="29" t="e">
        <f>VLOOKUP(Table1[[#This Row],[SEG KEY]],'10Nov24_TY   '!$A$1:$M$786,13,FALSE)</f>
        <v>#N/A</v>
      </c>
      <c r="AG458" s="29" t="e">
        <f>VLOOKUP(Table1[[#This Row],[SEG KEY LY]],'10Nov24_LY   '!$A$1:$M$784,13,FALSE)</f>
        <v>#N/A</v>
      </c>
      <c r="AH458" s="29">
        <f>IFERROR(VLOOKUP(Table1[[#This Row],[SEG KEY]],'03Nov24_TY   '!A454:M1239,13,FALSE),0)</f>
        <v>0</v>
      </c>
      <c r="AI458" s="29">
        <f>IFERROR(VLOOKUP(Table1[[#This Row],[SEG KEY LY]],'03Nov24_LY    '!$A$1:$M$784,13,FALSE),0)</f>
        <v>0</v>
      </c>
      <c r="AJ458" s="47">
        <f>VLOOKUP(Table1[[#This Row],[SEG KEY]],'29Dec24_TY  '!$A$1:$M$786,7,FALSE)</f>
        <v>13</v>
      </c>
      <c r="AK458" s="47">
        <f>VLOOKUP(Table1[[#This Row],[SEG KEY LY]],'29Dec24_LY'!$A$1:$M$784,7,FALSE)</f>
        <v>63</v>
      </c>
      <c r="AL458" s="29">
        <f>VLOOKUP(Table1[[#This Row],[SEG KEY]],'22Dec24_TY '!$A$1:$M$786,7,FALSE)</f>
        <v>13</v>
      </c>
      <c r="AM458" s="29">
        <f>VLOOKUP(Table1[[#This Row],[SEG KEY LY]],'22Dec24_LY '!$A$1:$M$486,7,FALSE)</f>
        <v>53</v>
      </c>
      <c r="AN458" s="29" t="e">
        <f>VLOOKUP(Table1[[#This Row],[SEG KEY]],'15Dec24_TY'!$A$1:$M$786,7,FALSE)</f>
        <v>#N/A</v>
      </c>
      <c r="AO458" s="29" t="e">
        <f>VLOOKUP(Table1[[#This Row],[SEG KEY LY]],'15Dec24_LY'!$A$1:$M$784,7,FALSE)</f>
        <v>#N/A</v>
      </c>
      <c r="AP458" s="29">
        <f>VLOOKUP(Table1[[#This Row],[SEG KEY]],'08Dec24_TY'!$A$1:$M$786,7,FALSE)</f>
        <v>13</v>
      </c>
      <c r="AQ458" s="29">
        <f>VLOOKUP(Table1[[#This Row],[SEG KEY LY]],'08Dec24_LY'!$A$1:$M$784,7,FALSE)</f>
        <v>47</v>
      </c>
      <c r="AR458" s="29" t="e">
        <f>VLOOKUP(Table1[[#This Row],[SEG KEY]],'01Dec24_TY'!$A$1:$M$786,7,FALSE)</f>
        <v>#N/A</v>
      </c>
      <c r="AS458" s="29" t="e">
        <f>VLOOKUP(Table1[[#This Row],[SEG KEY LY]],'01Dec24_LY'!$A$1:$M$784,7,FALSE)</f>
        <v>#N/A</v>
      </c>
      <c r="AT458" s="29" t="e">
        <f>VLOOKUP(Table1[[#This Row],[SEG KEY]],'24Nov24_TY'!$A$1:$M$786,7,FALSE)</f>
        <v>#N/A</v>
      </c>
      <c r="AU458" s="29" t="e">
        <f>VLOOKUP(Table1[[#This Row],[SEG KEY LY]],'24Nov24_LY'!$A$1:$M$784,7,FALSE)</f>
        <v>#N/A</v>
      </c>
      <c r="AV458" s="29" t="e">
        <f>VLOOKUP(Table1[[#This Row],[SEG KEY]],'17Nov24_TY'!$A$1:$M$786,7,FALSE)</f>
        <v>#N/A</v>
      </c>
      <c r="AW458" s="29" t="e">
        <f>VLOOKUP(Table1[[#This Row],[SEG KEY LY]],'17Nov24_LY'!$A$1:$M$784,7,FALSE)</f>
        <v>#N/A</v>
      </c>
      <c r="AX458" s="29" t="e">
        <f>VLOOKUP(Table1[[#This Row],[SEG KEY]],'10Nov24_TY   '!$A$1:$K$786,7,FALSE)</f>
        <v>#N/A</v>
      </c>
      <c r="AY458" s="29" t="e">
        <f>VLOOKUP(Table1[[#This Row],[SEG KEY LY]],'10Nov24_LY   '!$A$1:$J$784,7,FALSE)</f>
        <v>#N/A</v>
      </c>
      <c r="AZ458" s="29">
        <f>IFERROR(VLOOKUP(Table1[[#This Row],[SEG KEY]],'03Nov24_TY   '!$A$1:$J$786,7,FALSE),0)</f>
        <v>0</v>
      </c>
      <c r="BA458" s="29">
        <f>IFERROR(VLOOKUP(Table1[[#This Row],[SEG KEY LY]],'03Nov24_LY    '!$A$1:$J$784,7,FALSE),0)</f>
        <v>0</v>
      </c>
    </row>
    <row r="459" spans="1:53" x14ac:dyDescent="0.25">
      <c r="A459" s="53" t="str">
        <f>Table1[[#This Row],[FROM_CITY]]&amp;Table1[[#This Row],[TO_CITY]]&amp;Table1[[#This Row],[Month]]</f>
        <v>RUHCMBJun-2025</v>
      </c>
      <c r="B459" s="56" t="str">
        <f>Table1[[#This Row],[FROM_CITY]]&amp;Table1[[#This Row],[TO_CITY]]&amp;Table1[[#This Row],[MonthM_LY]]</f>
        <v>RUHCMBJun-2024</v>
      </c>
      <c r="C459" s="44" t="s">
        <v>222</v>
      </c>
      <c r="D459" s="2">
        <v>2025</v>
      </c>
      <c r="E459" s="2" t="s">
        <v>221</v>
      </c>
      <c r="F459" t="s">
        <v>41</v>
      </c>
      <c r="G459" s="2" t="s">
        <v>10</v>
      </c>
      <c r="H459" t="s">
        <v>11</v>
      </c>
      <c r="I459">
        <v>6</v>
      </c>
      <c r="J459">
        <v>1750.6000000000001</v>
      </c>
      <c r="K459" s="29">
        <f>VLOOKUP(Table1[[#This Row],[SEG KEY]],'29Dec24_TY  '!$A$1:$M$786,11,FALSE)</f>
        <v>24270</v>
      </c>
      <c r="L459" s="29">
        <f>VLOOKUP(Table1[[#This Row],[SEG KEY LY]],'29Dec24_LY'!$A$1:$M$784,11,FALSE)</f>
        <v>121350</v>
      </c>
      <c r="M459" s="55">
        <f>VLOOKUP(Table1[[#This Row],[SEG KEY]],'29Dec24_TY  '!$A$1:$M$786,12,FALSE)</f>
        <v>7.2130201895344054E-2</v>
      </c>
      <c r="N459" s="55">
        <f>VLOOKUP(Table1[[#This Row],[SEG KEY LY]],'29Dec24_LY'!$A$1:$M$784,12,FALSE)</f>
        <v>9.7167779151215494E-2</v>
      </c>
      <c r="O459" s="29">
        <f>IFERROR(VLOOKUP(Table1[[#This Row],[SEG KEY LY]],'LY AVG FARE ACT'!$A$1:$G$5000,5,FALSE),0)</f>
        <v>7978</v>
      </c>
      <c r="P459" s="29">
        <f>IFERROR(VLOOKUP(Table1[[#This Row],[SEG KEY LY]],'LY AVG FARE ACT'!$A$1:$F$5000,6,FALSE),0)</f>
        <v>3245799.9473738726</v>
      </c>
      <c r="Q459" s="29">
        <f>IFERROR(VLOOKUP(Table1[[#This Row],[SEG KEY LY]],'LY AVG FARE ACT'!$A$1:$G$5000,7,FALSE),0)</f>
        <v>406.84381390998652</v>
      </c>
      <c r="R459" s="47">
        <f>VLOOKUP(Table1[[#This Row],[SEG KEY]],'29Dec24_TY  '!$A$1:$M$786,13,FALSE)</f>
        <v>291.76666666666671</v>
      </c>
      <c r="S459" s="47">
        <f>VLOOKUP(Table1[[#This Row],[SEG KEY LY]],'29Dec24_LY'!$A$1:$M$784,13,FALSE)</f>
        <v>393.04366666666664</v>
      </c>
      <c r="T459" s="29">
        <f>VLOOKUP(Table1[[#This Row],[SEG KEY]],'22Dec24_TY '!$A$1:$M$786,13,FALSE)</f>
        <v>260.13600000000002</v>
      </c>
      <c r="U459" s="29">
        <f>VLOOKUP(Table1[[#This Row],[SEG KEY LY]],'22Dec24_LY '!$A$2:$M$784,13,FALSE)</f>
        <v>395.51172413793097</v>
      </c>
      <c r="V459" s="29" t="e">
        <f>VLOOKUP(Table1[[#This Row],[SEG KEY]],'15Dec24_TY'!$A$1:$M$786,13,FALSE)</f>
        <v>#N/A</v>
      </c>
      <c r="W459" s="29" t="e">
        <f>VLOOKUP(Table1[[#This Row],[SEG KEY LY]],'15Dec24_LY'!$A$1:$M$784,13,FALSE)</f>
        <v>#N/A</v>
      </c>
      <c r="X459" s="29" t="e">
        <f>VLOOKUP(Table1[[#This Row],[SEG KEY]],'08Dec24_TY'!$A$1:$M$786,13,FALSE)</f>
        <v>#N/A</v>
      </c>
      <c r="Y459" s="29">
        <f>VLOOKUP(Table1[[#This Row],[SEG KEY LY]],'08Dec24_LY'!$A$1:$M$784,13,FALSE)</f>
        <v>382.81769230769231</v>
      </c>
      <c r="Z459" s="29" t="e">
        <f>VLOOKUP(Table1[[#This Row],[SEG KEY]],'01Dec24_TY'!$A$1:$M$786,13,FALSE)</f>
        <v>#N/A</v>
      </c>
      <c r="AA459" s="29" t="e">
        <f>VLOOKUP(Table1[[#This Row],[SEG KEY LY]],'01Dec24_LY'!$A$1:$M$784,13,FALSE)</f>
        <v>#N/A</v>
      </c>
      <c r="AB459" s="29" t="e">
        <f>VLOOKUP(Table1[[#This Row],[SEG KEY]],'24Nov24_TY'!$A$1:$M$786,13,FALSE)</f>
        <v>#N/A</v>
      </c>
      <c r="AC459" s="29" t="e">
        <f>VLOOKUP(Table1[[#This Row],[SEG KEY LY]],'24Nov24_LY'!$A$1:$M$784,13,FALSE)</f>
        <v>#N/A</v>
      </c>
      <c r="AD459" s="29" t="e">
        <f>VLOOKUP(Table1[[#This Row],[SEG KEY]],'17Nov24_TY'!$A$1:$M$786,13,FALSE)</f>
        <v>#N/A</v>
      </c>
      <c r="AE459" s="29" t="e">
        <f>VLOOKUP(Table1[[#This Row],[SEG KEY LY]],'17Nov24_LY'!$A$1:$M$784,13,FALSE)</f>
        <v>#N/A</v>
      </c>
      <c r="AF459" s="29" t="e">
        <f>VLOOKUP(Table1[[#This Row],[SEG KEY]],'10Nov24_TY   '!$A$1:$M$786,13,FALSE)</f>
        <v>#N/A</v>
      </c>
      <c r="AG459" s="29" t="e">
        <f>VLOOKUP(Table1[[#This Row],[SEG KEY LY]],'10Nov24_LY   '!$A$1:$M$784,13,FALSE)</f>
        <v>#N/A</v>
      </c>
      <c r="AH459" s="29">
        <f>IFERROR(VLOOKUP(Table1[[#This Row],[SEG KEY]],'03Nov24_TY   '!A455:M1240,13,FALSE),0)</f>
        <v>0</v>
      </c>
      <c r="AI459" s="29">
        <f>IFERROR(VLOOKUP(Table1[[#This Row],[SEG KEY LY]],'03Nov24_LY    '!$A$1:$M$784,13,FALSE),0)</f>
        <v>0</v>
      </c>
      <c r="AJ459" s="47">
        <f>VLOOKUP(Table1[[#This Row],[SEG KEY]],'29Dec24_TY  '!$A$1:$M$786,7,FALSE)</f>
        <v>6</v>
      </c>
      <c r="AK459" s="47">
        <f>VLOOKUP(Table1[[#This Row],[SEG KEY LY]],'29Dec24_LY'!$A$1:$M$784,7,FALSE)</f>
        <v>30</v>
      </c>
      <c r="AL459" s="29">
        <f>VLOOKUP(Table1[[#This Row],[SEG KEY]],'22Dec24_TY '!$A$1:$M$786,7,FALSE)</f>
        <v>5</v>
      </c>
      <c r="AM459" s="29">
        <f>VLOOKUP(Table1[[#This Row],[SEG KEY LY]],'22Dec24_LY '!$A$1:$M$486,7,FALSE)</f>
        <v>29</v>
      </c>
      <c r="AN459" s="29" t="e">
        <f>VLOOKUP(Table1[[#This Row],[SEG KEY]],'15Dec24_TY'!$A$1:$M$786,7,FALSE)</f>
        <v>#N/A</v>
      </c>
      <c r="AO459" s="29" t="e">
        <f>VLOOKUP(Table1[[#This Row],[SEG KEY LY]],'15Dec24_LY'!$A$1:$M$784,7,FALSE)</f>
        <v>#N/A</v>
      </c>
      <c r="AP459" s="29" t="e">
        <f>VLOOKUP(Table1[[#This Row],[SEG KEY]],'08Dec24_TY'!$A$1:$M$786,7,FALSE)</f>
        <v>#N/A</v>
      </c>
      <c r="AQ459" s="29">
        <f>VLOOKUP(Table1[[#This Row],[SEG KEY LY]],'08Dec24_LY'!$A$1:$M$784,7,FALSE)</f>
        <v>13</v>
      </c>
      <c r="AR459" s="29" t="e">
        <f>VLOOKUP(Table1[[#This Row],[SEG KEY]],'01Dec24_TY'!$A$1:$M$786,7,FALSE)</f>
        <v>#N/A</v>
      </c>
      <c r="AS459" s="29" t="e">
        <f>VLOOKUP(Table1[[#This Row],[SEG KEY LY]],'01Dec24_LY'!$A$1:$M$784,7,FALSE)</f>
        <v>#N/A</v>
      </c>
      <c r="AT459" s="29" t="e">
        <f>VLOOKUP(Table1[[#This Row],[SEG KEY]],'24Nov24_TY'!$A$1:$M$786,7,FALSE)</f>
        <v>#N/A</v>
      </c>
      <c r="AU459" s="29" t="e">
        <f>VLOOKUP(Table1[[#This Row],[SEG KEY LY]],'24Nov24_LY'!$A$1:$M$784,7,FALSE)</f>
        <v>#N/A</v>
      </c>
      <c r="AV459" s="29" t="e">
        <f>VLOOKUP(Table1[[#This Row],[SEG KEY]],'17Nov24_TY'!$A$1:$M$786,7,FALSE)</f>
        <v>#N/A</v>
      </c>
      <c r="AW459" s="29" t="e">
        <f>VLOOKUP(Table1[[#This Row],[SEG KEY LY]],'17Nov24_LY'!$A$1:$M$784,7,FALSE)</f>
        <v>#N/A</v>
      </c>
      <c r="AX459" s="29" t="e">
        <f>VLOOKUP(Table1[[#This Row],[SEG KEY]],'10Nov24_TY   '!$A$1:$K$786,7,FALSE)</f>
        <v>#N/A</v>
      </c>
      <c r="AY459" s="29" t="e">
        <f>VLOOKUP(Table1[[#This Row],[SEG KEY LY]],'10Nov24_LY   '!$A$1:$J$784,7,FALSE)</f>
        <v>#N/A</v>
      </c>
      <c r="AZ459" s="29">
        <f>IFERROR(VLOOKUP(Table1[[#This Row],[SEG KEY]],'03Nov24_TY   '!$A$1:$J$786,7,FALSE),0)</f>
        <v>0</v>
      </c>
      <c r="BA459" s="29">
        <f>IFERROR(VLOOKUP(Table1[[#This Row],[SEG KEY LY]],'03Nov24_LY    '!$A$1:$J$784,7,FALSE),0)</f>
        <v>0</v>
      </c>
    </row>
    <row r="460" spans="1:53" x14ac:dyDescent="0.25">
      <c r="A460" s="53" t="str">
        <f>Table1[[#This Row],[FROM_CITY]]&amp;Table1[[#This Row],[TO_CITY]]&amp;Table1[[#This Row],[Month]]</f>
        <v>SINCMBJun-2025</v>
      </c>
      <c r="B460" s="56" t="str">
        <f>Table1[[#This Row],[FROM_CITY]]&amp;Table1[[#This Row],[TO_CITY]]&amp;Table1[[#This Row],[MonthM_LY]]</f>
        <v>SINCMBJun-2024</v>
      </c>
      <c r="C460" s="44" t="s">
        <v>222</v>
      </c>
      <c r="D460" s="2">
        <v>2025</v>
      </c>
      <c r="E460" s="2" t="s">
        <v>221</v>
      </c>
      <c r="F460" t="s">
        <v>42</v>
      </c>
      <c r="G460" s="2" t="s">
        <v>10</v>
      </c>
      <c r="H460" t="s">
        <v>13</v>
      </c>
      <c r="I460">
        <v>76</v>
      </c>
      <c r="J460">
        <v>10665.24</v>
      </c>
      <c r="K460" s="29">
        <f>VLOOKUP(Table1[[#This Row],[SEG KEY]],'29Dec24_TY  '!$A$1:$M$786,11,FALSE)</f>
        <v>208924</v>
      </c>
      <c r="L460" s="29">
        <f>VLOOKUP(Table1[[#This Row],[SEG KEY LY]],'29Dec24_LY'!$A$1:$M$784,11,FALSE)</f>
        <v>274900</v>
      </c>
      <c r="M460" s="55">
        <f>VLOOKUP(Table1[[#This Row],[SEG KEY]],'29Dec24_TY  '!$A$1:$M$786,12,FALSE)</f>
        <v>5.1048419520974136E-2</v>
      </c>
      <c r="N460" s="55">
        <f>VLOOKUP(Table1[[#This Row],[SEG KEY LY]],'29Dec24_LY'!$A$1:$M$784,12,FALSE)</f>
        <v>8.151418697708257E-2</v>
      </c>
      <c r="O460" s="29">
        <f>IFERROR(VLOOKUP(Table1[[#This Row],[SEG KEY LY]],'LY AVG FARE ACT'!$A$1:$G$5000,5,FALSE),0)</f>
        <v>5241</v>
      </c>
      <c r="P460" s="29">
        <f>IFERROR(VLOOKUP(Table1[[#This Row],[SEG KEY LY]],'LY AVG FARE ACT'!$A$1:$F$5000,6,FALSE),0)</f>
        <v>1017891.2725529608</v>
      </c>
      <c r="Q460" s="29">
        <f>IFERROR(VLOOKUP(Table1[[#This Row],[SEG KEY LY]],'LY AVG FARE ACT'!$A$1:$G$5000,7,FALSE),0)</f>
        <v>194.21699533542468</v>
      </c>
      <c r="R460" s="47">
        <f>VLOOKUP(Table1[[#This Row],[SEG KEY]],'29Dec24_TY  '!$A$1:$M$786,13,FALSE)</f>
        <v>140.3321052631579</v>
      </c>
      <c r="S460" s="47">
        <f>VLOOKUP(Table1[[#This Row],[SEG KEY LY]],'29Dec24_LY'!$A$1:$M$784,13,FALSE)</f>
        <v>224.08250000000001</v>
      </c>
      <c r="T460" s="29">
        <f>VLOOKUP(Table1[[#This Row],[SEG KEY]],'22Dec24_TY '!$A$1:$M$786,13,FALSE)</f>
        <v>161.84841463414628</v>
      </c>
      <c r="U460" s="29">
        <f>VLOOKUP(Table1[[#This Row],[SEG KEY LY]],'22Dec24_LY '!$A$2:$M$784,13,FALSE)</f>
        <v>222.90372340425532</v>
      </c>
      <c r="V460" s="29" t="e">
        <f>VLOOKUP(Table1[[#This Row],[SEG KEY]],'15Dec24_TY'!$A$1:$M$786,13,FALSE)</f>
        <v>#N/A</v>
      </c>
      <c r="W460" s="29" t="e">
        <f>VLOOKUP(Table1[[#This Row],[SEG KEY LY]],'15Dec24_LY'!$A$1:$M$784,13,FALSE)</f>
        <v>#N/A</v>
      </c>
      <c r="X460" s="29">
        <f>VLOOKUP(Table1[[#This Row],[SEG KEY]],'08Dec24_TY'!$A$1:$M$786,13,FALSE)</f>
        <v>170.23253968253968</v>
      </c>
      <c r="Y460" s="29">
        <f>VLOOKUP(Table1[[#This Row],[SEG KEY LY]],'08Dec24_LY'!$A$1:$M$784,13,FALSE)</f>
        <v>217.56722222222226</v>
      </c>
      <c r="Z460" s="29" t="e">
        <f>VLOOKUP(Table1[[#This Row],[SEG KEY]],'01Dec24_TY'!$A$1:$M$786,13,FALSE)</f>
        <v>#N/A</v>
      </c>
      <c r="AA460" s="29" t="e">
        <f>VLOOKUP(Table1[[#This Row],[SEG KEY LY]],'01Dec24_LY'!$A$1:$M$784,13,FALSE)</f>
        <v>#N/A</v>
      </c>
      <c r="AB460" s="29" t="e">
        <f>VLOOKUP(Table1[[#This Row],[SEG KEY]],'24Nov24_TY'!$A$1:$M$786,13,FALSE)</f>
        <v>#N/A</v>
      </c>
      <c r="AC460" s="29" t="e">
        <f>VLOOKUP(Table1[[#This Row],[SEG KEY LY]],'24Nov24_LY'!$A$1:$M$784,13,FALSE)</f>
        <v>#N/A</v>
      </c>
      <c r="AD460" s="29" t="e">
        <f>VLOOKUP(Table1[[#This Row],[SEG KEY]],'17Nov24_TY'!$A$1:$M$786,13,FALSE)</f>
        <v>#N/A</v>
      </c>
      <c r="AE460" s="29" t="e">
        <f>VLOOKUP(Table1[[#This Row],[SEG KEY LY]],'17Nov24_LY'!$A$1:$M$784,13,FALSE)</f>
        <v>#N/A</v>
      </c>
      <c r="AF460" s="29" t="e">
        <f>VLOOKUP(Table1[[#This Row],[SEG KEY]],'10Nov24_TY   '!$A$1:$M$786,13,FALSE)</f>
        <v>#N/A</v>
      </c>
      <c r="AG460" s="29" t="e">
        <f>VLOOKUP(Table1[[#This Row],[SEG KEY LY]],'10Nov24_LY   '!$A$1:$M$784,13,FALSE)</f>
        <v>#N/A</v>
      </c>
      <c r="AH460" s="29">
        <f>IFERROR(VLOOKUP(Table1[[#This Row],[SEG KEY]],'03Nov24_TY   '!A456:M1241,13,FALSE),0)</f>
        <v>0</v>
      </c>
      <c r="AI460" s="29">
        <f>IFERROR(VLOOKUP(Table1[[#This Row],[SEG KEY LY]],'03Nov24_LY    '!$A$1:$M$784,13,FALSE),0)</f>
        <v>0</v>
      </c>
      <c r="AJ460" s="47">
        <f>VLOOKUP(Table1[[#This Row],[SEG KEY]],'29Dec24_TY  '!$A$1:$M$786,7,FALSE)</f>
        <v>76</v>
      </c>
      <c r="AK460" s="47">
        <f>VLOOKUP(Table1[[#This Row],[SEG KEY LY]],'29Dec24_LY'!$A$1:$M$784,7,FALSE)</f>
        <v>100</v>
      </c>
      <c r="AL460" s="29">
        <f>VLOOKUP(Table1[[#This Row],[SEG KEY]],'22Dec24_TY '!$A$1:$M$786,7,FALSE)</f>
        <v>82</v>
      </c>
      <c r="AM460" s="29">
        <f>VLOOKUP(Table1[[#This Row],[SEG KEY LY]],'22Dec24_LY '!$A$1:$M$486,7,FALSE)</f>
        <v>94</v>
      </c>
      <c r="AN460" s="29" t="e">
        <f>VLOOKUP(Table1[[#This Row],[SEG KEY]],'15Dec24_TY'!$A$1:$M$786,7,FALSE)</f>
        <v>#N/A</v>
      </c>
      <c r="AO460" s="29" t="e">
        <f>VLOOKUP(Table1[[#This Row],[SEG KEY LY]],'15Dec24_LY'!$A$1:$M$784,7,FALSE)</f>
        <v>#N/A</v>
      </c>
      <c r="AP460" s="29">
        <f>VLOOKUP(Table1[[#This Row],[SEG KEY]],'08Dec24_TY'!$A$1:$M$786,7,FALSE)</f>
        <v>63</v>
      </c>
      <c r="AQ460" s="29">
        <f>VLOOKUP(Table1[[#This Row],[SEG KEY LY]],'08Dec24_LY'!$A$1:$M$784,7,FALSE)</f>
        <v>90</v>
      </c>
      <c r="AR460" s="29" t="e">
        <f>VLOOKUP(Table1[[#This Row],[SEG KEY]],'01Dec24_TY'!$A$1:$M$786,7,FALSE)</f>
        <v>#N/A</v>
      </c>
      <c r="AS460" s="29" t="e">
        <f>VLOOKUP(Table1[[#This Row],[SEG KEY LY]],'01Dec24_LY'!$A$1:$M$784,7,FALSE)</f>
        <v>#N/A</v>
      </c>
      <c r="AT460" s="29" t="e">
        <f>VLOOKUP(Table1[[#This Row],[SEG KEY]],'24Nov24_TY'!$A$1:$M$786,7,FALSE)</f>
        <v>#N/A</v>
      </c>
      <c r="AU460" s="29" t="e">
        <f>VLOOKUP(Table1[[#This Row],[SEG KEY LY]],'24Nov24_LY'!$A$1:$M$784,7,FALSE)</f>
        <v>#N/A</v>
      </c>
      <c r="AV460" s="29" t="e">
        <f>VLOOKUP(Table1[[#This Row],[SEG KEY]],'17Nov24_TY'!$A$1:$M$786,7,FALSE)</f>
        <v>#N/A</v>
      </c>
      <c r="AW460" s="29" t="e">
        <f>VLOOKUP(Table1[[#This Row],[SEG KEY LY]],'17Nov24_LY'!$A$1:$M$784,7,FALSE)</f>
        <v>#N/A</v>
      </c>
      <c r="AX460" s="29" t="e">
        <f>VLOOKUP(Table1[[#This Row],[SEG KEY]],'10Nov24_TY   '!$A$1:$K$786,7,FALSE)</f>
        <v>#N/A</v>
      </c>
      <c r="AY460" s="29" t="e">
        <f>VLOOKUP(Table1[[#This Row],[SEG KEY LY]],'10Nov24_LY   '!$A$1:$J$784,7,FALSE)</f>
        <v>#N/A</v>
      </c>
      <c r="AZ460" s="29">
        <f>IFERROR(VLOOKUP(Table1[[#This Row],[SEG KEY]],'03Nov24_TY   '!$A$1:$J$786,7,FALSE),0)</f>
        <v>0</v>
      </c>
      <c r="BA460" s="29">
        <f>IFERROR(VLOOKUP(Table1[[#This Row],[SEG KEY LY]],'03Nov24_LY    '!$A$1:$J$784,7,FALSE),0)</f>
        <v>0</v>
      </c>
    </row>
    <row r="461" spans="1:53" x14ac:dyDescent="0.25">
      <c r="A461" s="53" t="str">
        <f>Table1[[#This Row],[FROM_CITY]]&amp;Table1[[#This Row],[TO_CITY]]&amp;Table1[[#This Row],[Month]]</f>
        <v>SYDCMBJun-2025</v>
      </c>
      <c r="B461" s="56" t="str">
        <f>Table1[[#This Row],[FROM_CITY]]&amp;Table1[[#This Row],[TO_CITY]]&amp;Table1[[#This Row],[MonthM_LY]]</f>
        <v>SYDCMBJun-2024</v>
      </c>
      <c r="C461" s="44" t="s">
        <v>222</v>
      </c>
      <c r="D461" s="2">
        <v>2025</v>
      </c>
      <c r="E461" s="2" t="s">
        <v>221</v>
      </c>
      <c r="F461" t="s">
        <v>53</v>
      </c>
      <c r="G461" s="2" t="s">
        <v>10</v>
      </c>
      <c r="H461" t="s">
        <v>13</v>
      </c>
      <c r="I461">
        <v>118</v>
      </c>
      <c r="J461">
        <v>60622.080000000009</v>
      </c>
      <c r="K461" s="29">
        <f>VLOOKUP(Table1[[#This Row],[SEG KEY]],'29Dec24_TY  '!$A$1:$M$786,11,FALSE)</f>
        <v>1032972</v>
      </c>
      <c r="L461" s="29">
        <f>VLOOKUP(Table1[[#This Row],[SEG KEY LY]],'29Dec24_LY'!$A$1:$M$784,11,FALSE)</f>
        <v>2127222</v>
      </c>
      <c r="M461" s="55">
        <f>VLOOKUP(Table1[[#This Row],[SEG KEY]],'29Dec24_TY  '!$A$1:$M$786,12,FALSE)</f>
        <v>5.8687050568650465E-2</v>
      </c>
      <c r="N461" s="55">
        <f>VLOOKUP(Table1[[#This Row],[SEG KEY LY]],'29Dec24_LY'!$A$1:$M$784,12,FALSE)</f>
        <v>4.7951417388500096E-2</v>
      </c>
      <c r="O461" s="29">
        <f>IFERROR(VLOOKUP(Table1[[#This Row],[SEG KEY LY]],'LY AVG FARE ACT'!$A$1:$G$5000,5,FALSE),0)</f>
        <v>4524</v>
      </c>
      <c r="P461" s="29">
        <f>IFERROR(VLOOKUP(Table1[[#This Row],[SEG KEY LY]],'LY AVG FARE ACT'!$A$1:$F$5000,6,FALSE),0)</f>
        <v>1898638.3214459151</v>
      </c>
      <c r="Q461" s="29">
        <f>IFERROR(VLOOKUP(Table1[[#This Row],[SEG KEY LY]],'LY AVG FARE ACT'!$A$1:$G$5000,7,FALSE),0)</f>
        <v>419.68132657955687</v>
      </c>
      <c r="R461" s="47">
        <f>VLOOKUP(Table1[[#This Row],[SEG KEY]],'29Dec24_TY  '!$A$1:$M$786,13,FALSE)</f>
        <v>513.74644067796623</v>
      </c>
      <c r="S461" s="47">
        <f>VLOOKUP(Table1[[#This Row],[SEG KEY LY]],'29Dec24_LY'!$A$1:$M$784,13,FALSE)</f>
        <v>419.76670781892983</v>
      </c>
      <c r="T461" s="29">
        <f>VLOOKUP(Table1[[#This Row],[SEG KEY]],'22Dec24_TY '!$A$1:$M$786,13,FALSE)</f>
        <v>542.944693877551</v>
      </c>
      <c r="U461" s="29">
        <f>VLOOKUP(Table1[[#This Row],[SEG KEY LY]],'22Dec24_LY '!$A$2:$M$784,13,FALSE)</f>
        <v>420.13524444444437</v>
      </c>
      <c r="V461" s="29" t="e">
        <f>VLOOKUP(Table1[[#This Row],[SEG KEY]],'15Dec24_TY'!$A$1:$M$786,13,FALSE)</f>
        <v>#N/A</v>
      </c>
      <c r="W461" s="29" t="e">
        <f>VLOOKUP(Table1[[#This Row],[SEG KEY LY]],'15Dec24_LY'!$A$1:$M$784,13,FALSE)</f>
        <v>#N/A</v>
      </c>
      <c r="X461" s="29">
        <f>VLOOKUP(Table1[[#This Row],[SEG KEY]],'08Dec24_TY'!$A$1:$M$786,13,FALSE)</f>
        <v>574.95823529411769</v>
      </c>
      <c r="Y461" s="29">
        <f>VLOOKUP(Table1[[#This Row],[SEG KEY LY]],'08Dec24_LY'!$A$1:$M$784,13,FALSE)</f>
        <v>404.01319526627225</v>
      </c>
      <c r="Z461" s="29" t="e">
        <f>VLOOKUP(Table1[[#This Row],[SEG KEY]],'01Dec24_TY'!$A$1:$M$786,13,FALSE)</f>
        <v>#N/A</v>
      </c>
      <c r="AA461" s="29" t="e">
        <f>VLOOKUP(Table1[[#This Row],[SEG KEY LY]],'01Dec24_LY'!$A$1:$M$784,13,FALSE)</f>
        <v>#N/A</v>
      </c>
      <c r="AB461" s="29" t="e">
        <f>VLOOKUP(Table1[[#This Row],[SEG KEY]],'24Nov24_TY'!$A$1:$M$786,13,FALSE)</f>
        <v>#N/A</v>
      </c>
      <c r="AC461" s="29" t="e">
        <f>VLOOKUP(Table1[[#This Row],[SEG KEY LY]],'24Nov24_LY'!$A$1:$M$784,13,FALSE)</f>
        <v>#N/A</v>
      </c>
      <c r="AD461" s="29" t="e">
        <f>VLOOKUP(Table1[[#This Row],[SEG KEY]],'17Nov24_TY'!$A$1:$M$786,13,FALSE)</f>
        <v>#N/A</v>
      </c>
      <c r="AE461" s="29" t="e">
        <f>VLOOKUP(Table1[[#This Row],[SEG KEY LY]],'17Nov24_LY'!$A$1:$M$784,13,FALSE)</f>
        <v>#N/A</v>
      </c>
      <c r="AF461" s="29" t="e">
        <f>VLOOKUP(Table1[[#This Row],[SEG KEY]],'10Nov24_TY   '!$A$1:$M$786,13,FALSE)</f>
        <v>#N/A</v>
      </c>
      <c r="AG461" s="29" t="e">
        <f>VLOOKUP(Table1[[#This Row],[SEG KEY LY]],'10Nov24_LY   '!$A$1:$M$784,13,FALSE)</f>
        <v>#N/A</v>
      </c>
      <c r="AH461" s="29">
        <f>IFERROR(VLOOKUP(Table1[[#This Row],[SEG KEY]],'03Nov24_TY   '!A457:M1242,13,FALSE),0)</f>
        <v>0</v>
      </c>
      <c r="AI461" s="29">
        <f>IFERROR(VLOOKUP(Table1[[#This Row],[SEG KEY LY]],'03Nov24_LY    '!$A$1:$M$784,13,FALSE),0)</f>
        <v>0</v>
      </c>
      <c r="AJ461" s="47">
        <f>VLOOKUP(Table1[[#This Row],[SEG KEY]],'29Dec24_TY  '!$A$1:$M$786,7,FALSE)</f>
        <v>118</v>
      </c>
      <c r="AK461" s="47">
        <f>VLOOKUP(Table1[[#This Row],[SEG KEY LY]],'29Dec24_LY'!$A$1:$M$784,7,FALSE)</f>
        <v>243</v>
      </c>
      <c r="AL461" s="29">
        <f>VLOOKUP(Table1[[#This Row],[SEG KEY]],'22Dec24_TY '!$A$1:$M$786,7,FALSE)</f>
        <v>98</v>
      </c>
      <c r="AM461" s="29">
        <f>VLOOKUP(Table1[[#This Row],[SEG KEY LY]],'22Dec24_LY '!$A$1:$M$486,7,FALSE)</f>
        <v>225</v>
      </c>
      <c r="AN461" s="29" t="e">
        <f>VLOOKUP(Table1[[#This Row],[SEG KEY]],'15Dec24_TY'!$A$1:$M$786,7,FALSE)</f>
        <v>#N/A</v>
      </c>
      <c r="AO461" s="29" t="e">
        <f>VLOOKUP(Table1[[#This Row],[SEG KEY LY]],'15Dec24_LY'!$A$1:$M$784,7,FALSE)</f>
        <v>#N/A</v>
      </c>
      <c r="AP461" s="29">
        <f>VLOOKUP(Table1[[#This Row],[SEG KEY]],'08Dec24_TY'!$A$1:$M$786,7,FALSE)</f>
        <v>68</v>
      </c>
      <c r="AQ461" s="29">
        <f>VLOOKUP(Table1[[#This Row],[SEG KEY LY]],'08Dec24_LY'!$A$1:$M$784,7,FALSE)</f>
        <v>169</v>
      </c>
      <c r="AR461" s="29" t="e">
        <f>VLOOKUP(Table1[[#This Row],[SEG KEY]],'01Dec24_TY'!$A$1:$M$786,7,FALSE)</f>
        <v>#N/A</v>
      </c>
      <c r="AS461" s="29" t="e">
        <f>VLOOKUP(Table1[[#This Row],[SEG KEY LY]],'01Dec24_LY'!$A$1:$M$784,7,FALSE)</f>
        <v>#N/A</v>
      </c>
      <c r="AT461" s="29" t="e">
        <f>VLOOKUP(Table1[[#This Row],[SEG KEY]],'24Nov24_TY'!$A$1:$M$786,7,FALSE)</f>
        <v>#N/A</v>
      </c>
      <c r="AU461" s="29" t="e">
        <f>VLOOKUP(Table1[[#This Row],[SEG KEY LY]],'24Nov24_LY'!$A$1:$M$784,7,FALSE)</f>
        <v>#N/A</v>
      </c>
      <c r="AV461" s="29" t="e">
        <f>VLOOKUP(Table1[[#This Row],[SEG KEY]],'17Nov24_TY'!$A$1:$M$786,7,FALSE)</f>
        <v>#N/A</v>
      </c>
      <c r="AW461" s="29" t="e">
        <f>VLOOKUP(Table1[[#This Row],[SEG KEY LY]],'17Nov24_LY'!$A$1:$M$784,7,FALSE)</f>
        <v>#N/A</v>
      </c>
      <c r="AX461" s="29" t="e">
        <f>VLOOKUP(Table1[[#This Row],[SEG KEY]],'10Nov24_TY   '!$A$1:$K$786,7,FALSE)</f>
        <v>#N/A</v>
      </c>
      <c r="AY461" s="29" t="e">
        <f>VLOOKUP(Table1[[#This Row],[SEG KEY LY]],'10Nov24_LY   '!$A$1:$J$784,7,FALSE)</f>
        <v>#N/A</v>
      </c>
      <c r="AZ461" s="29">
        <f>IFERROR(VLOOKUP(Table1[[#This Row],[SEG KEY]],'03Nov24_TY   '!$A$1:$J$786,7,FALSE),0)</f>
        <v>0</v>
      </c>
      <c r="BA461" s="29">
        <f>IFERROR(VLOOKUP(Table1[[#This Row],[SEG KEY LY]],'03Nov24_LY    '!$A$1:$J$784,7,FALSE),0)</f>
        <v>0</v>
      </c>
    </row>
    <row r="462" spans="1:53" x14ac:dyDescent="0.25">
      <c r="A462" s="53" t="str">
        <f>Table1[[#This Row],[FROM_CITY]]&amp;Table1[[#This Row],[TO_CITY]]&amp;Table1[[#This Row],[Month]]</f>
        <v>TRVCMBJun-2025</v>
      </c>
      <c r="B462" s="56" t="str">
        <f>Table1[[#This Row],[FROM_CITY]]&amp;Table1[[#This Row],[TO_CITY]]&amp;Table1[[#This Row],[MonthM_LY]]</f>
        <v>TRVCMBJun-2024</v>
      </c>
      <c r="C462" s="44" t="s">
        <v>222</v>
      </c>
      <c r="D462" s="2">
        <v>2025</v>
      </c>
      <c r="E462" s="2" t="s">
        <v>221</v>
      </c>
      <c r="F462" t="s">
        <v>43</v>
      </c>
      <c r="G462" s="2" t="s">
        <v>10</v>
      </c>
      <c r="H462" t="s">
        <v>15</v>
      </c>
      <c r="I462">
        <v>14</v>
      </c>
      <c r="J462">
        <v>432.28</v>
      </c>
      <c r="K462" s="29">
        <f>VLOOKUP(Table1[[#This Row],[SEG KEY]],'29Dec24_TY  '!$A$1:$M$786,11,FALSE)</f>
        <v>5124</v>
      </c>
      <c r="L462" s="29">
        <f>VLOOKUP(Table1[[#This Row],[SEG KEY LY]],'29Dec24_LY'!$A$1:$M$784,11,FALSE)</f>
        <v>3660</v>
      </c>
      <c r="M462" s="55">
        <f>VLOOKUP(Table1[[#This Row],[SEG KEY]],'29Dec24_TY  '!$A$1:$M$786,12,FALSE)</f>
        <v>8.4363778298204517E-2</v>
      </c>
      <c r="N462" s="55">
        <f>VLOOKUP(Table1[[#This Row],[SEG KEY LY]],'29Dec24_LY'!$A$1:$M$784,12,FALSE)</f>
        <v>7.5442622950819674E-2</v>
      </c>
      <c r="O462" s="29">
        <f>IFERROR(VLOOKUP(Table1[[#This Row],[SEG KEY LY]],'LY AVG FARE ACT'!$A$1:$G$5000,5,FALSE),0)</f>
        <v>1266</v>
      </c>
      <c r="P462" s="29">
        <f>IFERROR(VLOOKUP(Table1[[#This Row],[SEG KEY LY]],'LY AVG FARE ACT'!$A$1:$F$5000,6,FALSE),0)</f>
        <v>59022.365328911801</v>
      </c>
      <c r="Q462" s="29">
        <f>IFERROR(VLOOKUP(Table1[[#This Row],[SEG KEY LY]],'LY AVG FARE ACT'!$A$1:$G$5000,7,FALSE),0)</f>
        <v>46.621141650009321</v>
      </c>
      <c r="R462" s="47">
        <f>VLOOKUP(Table1[[#This Row],[SEG KEY]],'29Dec24_TY  '!$A$1:$M$786,13,FALSE)</f>
        <v>30.877142857142854</v>
      </c>
      <c r="S462" s="47">
        <f>VLOOKUP(Table1[[#This Row],[SEG KEY LY]],'29Dec24_LY'!$A$1:$M$784,13,FALSE)</f>
        <v>27.612000000000002</v>
      </c>
      <c r="T462" s="29">
        <f>VLOOKUP(Table1[[#This Row],[SEG KEY]],'22Dec24_TY '!$A$1:$M$786,13,FALSE)</f>
        <v>30.877142857142854</v>
      </c>
      <c r="U462" s="29">
        <f>VLOOKUP(Table1[[#This Row],[SEG KEY LY]],'22Dec24_LY '!$A$2:$M$784,13,FALSE)</f>
        <v>27.106666666666669</v>
      </c>
      <c r="V462" s="29" t="e">
        <f>VLOOKUP(Table1[[#This Row],[SEG KEY]],'15Dec24_TY'!$A$1:$M$786,13,FALSE)</f>
        <v>#N/A</v>
      </c>
      <c r="W462" s="29" t="e">
        <f>VLOOKUP(Table1[[#This Row],[SEG KEY LY]],'15Dec24_LY'!$A$1:$M$784,13,FALSE)</f>
        <v>#N/A</v>
      </c>
      <c r="X462" s="29">
        <f>VLOOKUP(Table1[[#This Row],[SEG KEY]],'08Dec24_TY'!$A$1:$M$786,13,FALSE)</f>
        <v>31.725999999999999</v>
      </c>
      <c r="Y462" s="29">
        <f>VLOOKUP(Table1[[#This Row],[SEG KEY LY]],'08Dec24_LY'!$A$1:$M$784,13,FALSE)</f>
        <v>34.56</v>
      </c>
      <c r="Z462" s="29" t="e">
        <f>VLOOKUP(Table1[[#This Row],[SEG KEY]],'01Dec24_TY'!$A$1:$M$786,13,FALSE)</f>
        <v>#N/A</v>
      </c>
      <c r="AA462" s="29" t="e">
        <f>VLOOKUP(Table1[[#This Row],[SEG KEY LY]],'01Dec24_LY'!$A$1:$M$784,13,FALSE)</f>
        <v>#N/A</v>
      </c>
      <c r="AB462" s="29" t="e">
        <f>VLOOKUP(Table1[[#This Row],[SEG KEY]],'24Nov24_TY'!$A$1:$M$786,13,FALSE)</f>
        <v>#N/A</v>
      </c>
      <c r="AC462" s="29" t="e">
        <f>VLOOKUP(Table1[[#This Row],[SEG KEY LY]],'24Nov24_LY'!$A$1:$M$784,13,FALSE)</f>
        <v>#N/A</v>
      </c>
      <c r="AD462" s="29" t="e">
        <f>VLOOKUP(Table1[[#This Row],[SEG KEY]],'17Nov24_TY'!$A$1:$M$786,13,FALSE)</f>
        <v>#N/A</v>
      </c>
      <c r="AE462" s="29" t="e">
        <f>VLOOKUP(Table1[[#This Row],[SEG KEY LY]],'17Nov24_LY'!$A$1:$M$784,13,FALSE)</f>
        <v>#N/A</v>
      </c>
      <c r="AF462" s="29" t="e">
        <f>VLOOKUP(Table1[[#This Row],[SEG KEY]],'10Nov24_TY   '!$A$1:$M$786,13,FALSE)</f>
        <v>#N/A</v>
      </c>
      <c r="AG462" s="29" t="e">
        <f>VLOOKUP(Table1[[#This Row],[SEG KEY LY]],'10Nov24_LY   '!$A$1:$M$784,13,FALSE)</f>
        <v>#N/A</v>
      </c>
      <c r="AH462" s="29">
        <f>IFERROR(VLOOKUP(Table1[[#This Row],[SEG KEY]],'03Nov24_TY   '!A458:M1243,13,FALSE),0)</f>
        <v>0</v>
      </c>
      <c r="AI462" s="29">
        <f>IFERROR(VLOOKUP(Table1[[#This Row],[SEG KEY LY]],'03Nov24_LY    '!$A$1:$M$784,13,FALSE),0)</f>
        <v>0</v>
      </c>
      <c r="AJ462" s="47">
        <f>VLOOKUP(Table1[[#This Row],[SEG KEY]],'29Dec24_TY  '!$A$1:$M$786,7,FALSE)</f>
        <v>14</v>
      </c>
      <c r="AK462" s="47">
        <f>VLOOKUP(Table1[[#This Row],[SEG KEY LY]],'29Dec24_LY'!$A$1:$M$784,7,FALSE)</f>
        <v>10</v>
      </c>
      <c r="AL462" s="29">
        <f>VLOOKUP(Table1[[#This Row],[SEG KEY]],'22Dec24_TY '!$A$1:$M$786,7,FALSE)</f>
        <v>14</v>
      </c>
      <c r="AM462" s="29">
        <f>VLOOKUP(Table1[[#This Row],[SEG KEY LY]],'22Dec24_LY '!$A$1:$M$486,7,FALSE)</f>
        <v>9</v>
      </c>
      <c r="AN462" s="29" t="e">
        <f>VLOOKUP(Table1[[#This Row],[SEG KEY]],'15Dec24_TY'!$A$1:$M$786,7,FALSE)</f>
        <v>#N/A</v>
      </c>
      <c r="AO462" s="29" t="e">
        <f>VLOOKUP(Table1[[#This Row],[SEG KEY LY]],'15Dec24_LY'!$A$1:$M$784,7,FALSE)</f>
        <v>#N/A</v>
      </c>
      <c r="AP462" s="29">
        <f>VLOOKUP(Table1[[#This Row],[SEG KEY]],'08Dec24_TY'!$A$1:$M$786,7,FALSE)</f>
        <v>5</v>
      </c>
      <c r="AQ462" s="29">
        <f>VLOOKUP(Table1[[#This Row],[SEG KEY LY]],'08Dec24_LY'!$A$1:$M$784,7,FALSE)</f>
        <v>3</v>
      </c>
      <c r="AR462" s="29" t="e">
        <f>VLOOKUP(Table1[[#This Row],[SEG KEY]],'01Dec24_TY'!$A$1:$M$786,7,FALSE)</f>
        <v>#N/A</v>
      </c>
      <c r="AS462" s="29" t="e">
        <f>VLOOKUP(Table1[[#This Row],[SEG KEY LY]],'01Dec24_LY'!$A$1:$M$784,7,FALSE)</f>
        <v>#N/A</v>
      </c>
      <c r="AT462" s="29" t="e">
        <f>VLOOKUP(Table1[[#This Row],[SEG KEY]],'24Nov24_TY'!$A$1:$M$786,7,FALSE)</f>
        <v>#N/A</v>
      </c>
      <c r="AU462" s="29" t="e">
        <f>VLOOKUP(Table1[[#This Row],[SEG KEY LY]],'24Nov24_LY'!$A$1:$M$784,7,FALSE)</f>
        <v>#N/A</v>
      </c>
      <c r="AV462" s="29" t="e">
        <f>VLOOKUP(Table1[[#This Row],[SEG KEY]],'17Nov24_TY'!$A$1:$M$786,7,FALSE)</f>
        <v>#N/A</v>
      </c>
      <c r="AW462" s="29" t="e">
        <f>VLOOKUP(Table1[[#This Row],[SEG KEY LY]],'17Nov24_LY'!$A$1:$M$784,7,FALSE)</f>
        <v>#N/A</v>
      </c>
      <c r="AX462" s="29" t="e">
        <f>VLOOKUP(Table1[[#This Row],[SEG KEY]],'10Nov24_TY   '!$A$1:$K$786,7,FALSE)</f>
        <v>#N/A</v>
      </c>
      <c r="AY462" s="29" t="e">
        <f>VLOOKUP(Table1[[#This Row],[SEG KEY LY]],'10Nov24_LY   '!$A$1:$J$784,7,FALSE)</f>
        <v>#N/A</v>
      </c>
      <c r="AZ462" s="29">
        <f>IFERROR(VLOOKUP(Table1[[#This Row],[SEG KEY]],'03Nov24_TY   '!$A$1:$J$786,7,FALSE),0)</f>
        <v>0</v>
      </c>
      <c r="BA462" s="29">
        <f>IFERROR(VLOOKUP(Table1[[#This Row],[SEG KEY LY]],'03Nov24_LY    '!$A$1:$J$784,7,FALSE),0)</f>
        <v>0</v>
      </c>
    </row>
    <row r="463" spans="1:53" x14ac:dyDescent="0.25">
      <c r="A463" s="53" t="str">
        <f>Table1[[#This Row],[FROM_CITY]]&amp;Table1[[#This Row],[TO_CITY]]&amp;Table1[[#This Row],[Month]]</f>
        <v>TRZCMBJun-2025</v>
      </c>
      <c r="B463" s="56" t="str">
        <f>Table1[[#This Row],[FROM_CITY]]&amp;Table1[[#This Row],[TO_CITY]]&amp;Table1[[#This Row],[MonthM_LY]]</f>
        <v>TRZCMBJun-2024</v>
      </c>
      <c r="C463" s="44" t="s">
        <v>222</v>
      </c>
      <c r="D463" s="4">
        <v>2025</v>
      </c>
      <c r="E463" s="2" t="s">
        <v>221</v>
      </c>
      <c r="F463" t="s">
        <v>44</v>
      </c>
      <c r="G463" s="2" t="s">
        <v>10</v>
      </c>
      <c r="H463" t="s">
        <v>15</v>
      </c>
      <c r="I463">
        <v>21</v>
      </c>
      <c r="J463">
        <v>981.66</v>
      </c>
      <c r="K463" s="29">
        <f>VLOOKUP(Table1[[#This Row],[SEG KEY]],'29Dec24_TY  '!$A$1:$M$786,11,FALSE)</f>
        <v>9303</v>
      </c>
      <c r="L463" s="29">
        <f>VLOOKUP(Table1[[#This Row],[SEG KEY LY]],'29Dec24_LY'!$A$1:$M$784,11,FALSE)</f>
        <v>9303</v>
      </c>
      <c r="M463" s="55">
        <f>VLOOKUP(Table1[[#This Row],[SEG KEY]],'29Dec24_TY  '!$A$1:$M$786,12,FALSE)</f>
        <v>0.10552079974201869</v>
      </c>
      <c r="N463" s="55">
        <f>VLOOKUP(Table1[[#This Row],[SEG KEY LY]],'29Dec24_LY'!$A$1:$M$784,12,FALSE)</f>
        <v>8.3312909814038494E-2</v>
      </c>
      <c r="O463" s="29">
        <f>IFERROR(VLOOKUP(Table1[[#This Row],[SEG KEY LY]],'LY AVG FARE ACT'!$A$1:$G$5000,5,FALSE),0)</f>
        <v>3627</v>
      </c>
      <c r="P463" s="29">
        <f>IFERROR(VLOOKUP(Table1[[#This Row],[SEG KEY LY]],'LY AVG FARE ACT'!$A$1:$F$5000,6,FALSE),0)</f>
        <v>200245.96263723102</v>
      </c>
      <c r="Q463" s="29">
        <f>IFERROR(VLOOKUP(Table1[[#This Row],[SEG KEY LY]],'LY AVG FARE ACT'!$A$1:$G$5000,7,FALSE),0)</f>
        <v>55.209804973044115</v>
      </c>
      <c r="R463" s="47">
        <f>VLOOKUP(Table1[[#This Row],[SEG KEY]],'29Dec24_TY  '!$A$1:$M$786,13,FALSE)</f>
        <v>46.745714285714286</v>
      </c>
      <c r="S463" s="47">
        <f>VLOOKUP(Table1[[#This Row],[SEG KEY LY]],'29Dec24_LY'!$A$1:$M$784,13,FALSE)</f>
        <v>36.90761904761905</v>
      </c>
      <c r="T463" s="29">
        <f>VLOOKUP(Table1[[#This Row],[SEG KEY]],'22Dec24_TY '!$A$1:$M$786,13,FALSE)</f>
        <v>47.722999999999999</v>
      </c>
      <c r="U463" s="29">
        <f>VLOOKUP(Table1[[#This Row],[SEG KEY LY]],'22Dec24_LY '!$A$2:$M$784,13,FALSE)</f>
        <v>40.167142857142856</v>
      </c>
      <c r="V463" s="29" t="e">
        <f>VLOOKUP(Table1[[#This Row],[SEG KEY]],'15Dec24_TY'!$A$1:$M$786,13,FALSE)</f>
        <v>#N/A</v>
      </c>
      <c r="W463" s="29" t="e">
        <f>VLOOKUP(Table1[[#This Row],[SEG KEY LY]],'15Dec24_LY'!$A$1:$M$784,13,FALSE)</f>
        <v>#N/A</v>
      </c>
      <c r="X463" s="29">
        <f>VLOOKUP(Table1[[#This Row],[SEG KEY]],'08Dec24_TY'!$A$1:$M$786,13,FALSE)</f>
        <v>42.364285714285707</v>
      </c>
      <c r="Y463" s="29">
        <f>VLOOKUP(Table1[[#This Row],[SEG KEY LY]],'08Dec24_LY'!$A$1:$M$784,13,FALSE)</f>
        <v>42.047142857142852</v>
      </c>
      <c r="Z463" s="29" t="e">
        <f>VLOOKUP(Table1[[#This Row],[SEG KEY]],'01Dec24_TY'!$A$1:$M$786,13,FALSE)</f>
        <v>#N/A</v>
      </c>
      <c r="AA463" s="29" t="e">
        <f>VLOOKUP(Table1[[#This Row],[SEG KEY LY]],'01Dec24_LY'!$A$1:$M$784,13,FALSE)</f>
        <v>#N/A</v>
      </c>
      <c r="AB463" s="29" t="e">
        <f>VLOOKUP(Table1[[#This Row],[SEG KEY]],'24Nov24_TY'!$A$1:$M$786,13,FALSE)</f>
        <v>#N/A</v>
      </c>
      <c r="AC463" s="29" t="e">
        <f>VLOOKUP(Table1[[#This Row],[SEG KEY LY]],'24Nov24_LY'!$A$1:$M$784,13,FALSE)</f>
        <v>#N/A</v>
      </c>
      <c r="AD463" s="29" t="e">
        <f>VLOOKUP(Table1[[#This Row],[SEG KEY]],'17Nov24_TY'!$A$1:$M$786,13,FALSE)</f>
        <v>#N/A</v>
      </c>
      <c r="AE463" s="29" t="e">
        <f>VLOOKUP(Table1[[#This Row],[SEG KEY LY]],'17Nov24_LY'!$A$1:$M$784,13,FALSE)</f>
        <v>#N/A</v>
      </c>
      <c r="AF463" s="29" t="e">
        <f>VLOOKUP(Table1[[#This Row],[SEG KEY]],'10Nov24_TY   '!$A$1:$M$786,13,FALSE)</f>
        <v>#N/A</v>
      </c>
      <c r="AG463" s="29" t="e">
        <f>VLOOKUP(Table1[[#This Row],[SEG KEY LY]],'10Nov24_LY   '!$A$1:$M$784,13,FALSE)</f>
        <v>#N/A</v>
      </c>
      <c r="AH463" s="29">
        <f>IFERROR(VLOOKUP(Table1[[#This Row],[SEG KEY]],'03Nov24_TY   '!A459:M1244,13,FALSE),0)</f>
        <v>0</v>
      </c>
      <c r="AI463" s="29">
        <f>IFERROR(VLOOKUP(Table1[[#This Row],[SEG KEY LY]],'03Nov24_LY    '!$A$1:$M$784,13,FALSE),0)</f>
        <v>0</v>
      </c>
      <c r="AJ463" s="47">
        <f>VLOOKUP(Table1[[#This Row],[SEG KEY]],'29Dec24_TY  '!$A$1:$M$786,7,FALSE)</f>
        <v>21</v>
      </c>
      <c r="AK463" s="47">
        <f>VLOOKUP(Table1[[#This Row],[SEG KEY LY]],'29Dec24_LY'!$A$1:$M$784,7,FALSE)</f>
        <v>21</v>
      </c>
      <c r="AL463" s="29">
        <f>VLOOKUP(Table1[[#This Row],[SEG KEY]],'22Dec24_TY '!$A$1:$M$786,7,FALSE)</f>
        <v>20</v>
      </c>
      <c r="AM463" s="29">
        <f>VLOOKUP(Table1[[#This Row],[SEG KEY LY]],'22Dec24_LY '!$A$1:$M$486,7,FALSE)</f>
        <v>14</v>
      </c>
      <c r="AN463" s="29" t="e">
        <f>VLOOKUP(Table1[[#This Row],[SEG KEY]],'15Dec24_TY'!$A$1:$M$786,7,FALSE)</f>
        <v>#N/A</v>
      </c>
      <c r="AO463" s="29" t="e">
        <f>VLOOKUP(Table1[[#This Row],[SEG KEY LY]],'15Dec24_LY'!$A$1:$M$784,7,FALSE)</f>
        <v>#N/A</v>
      </c>
      <c r="AP463" s="29">
        <f>VLOOKUP(Table1[[#This Row],[SEG KEY]],'08Dec24_TY'!$A$1:$M$786,7,FALSE)</f>
        <v>14</v>
      </c>
      <c r="AQ463" s="29">
        <f>VLOOKUP(Table1[[#This Row],[SEG KEY LY]],'08Dec24_LY'!$A$1:$M$784,7,FALSE)</f>
        <v>7</v>
      </c>
      <c r="AR463" s="29" t="e">
        <f>VLOOKUP(Table1[[#This Row],[SEG KEY]],'01Dec24_TY'!$A$1:$M$786,7,FALSE)</f>
        <v>#N/A</v>
      </c>
      <c r="AS463" s="29" t="e">
        <f>VLOOKUP(Table1[[#This Row],[SEG KEY LY]],'01Dec24_LY'!$A$1:$M$784,7,FALSE)</f>
        <v>#N/A</v>
      </c>
      <c r="AT463" s="29" t="e">
        <f>VLOOKUP(Table1[[#This Row],[SEG KEY]],'24Nov24_TY'!$A$1:$M$786,7,FALSE)</f>
        <v>#N/A</v>
      </c>
      <c r="AU463" s="29" t="e">
        <f>VLOOKUP(Table1[[#This Row],[SEG KEY LY]],'24Nov24_LY'!$A$1:$M$784,7,FALSE)</f>
        <v>#N/A</v>
      </c>
      <c r="AV463" s="29" t="e">
        <f>VLOOKUP(Table1[[#This Row],[SEG KEY]],'17Nov24_TY'!$A$1:$M$786,7,FALSE)</f>
        <v>#N/A</v>
      </c>
      <c r="AW463" s="29" t="e">
        <f>VLOOKUP(Table1[[#This Row],[SEG KEY LY]],'17Nov24_LY'!$A$1:$M$784,7,FALSE)</f>
        <v>#N/A</v>
      </c>
      <c r="AX463" s="29" t="e">
        <f>VLOOKUP(Table1[[#This Row],[SEG KEY]],'10Nov24_TY   '!$A$1:$K$786,7,FALSE)</f>
        <v>#N/A</v>
      </c>
      <c r="AY463" s="29" t="e">
        <f>VLOOKUP(Table1[[#This Row],[SEG KEY LY]],'10Nov24_LY   '!$A$1:$J$784,7,FALSE)</f>
        <v>#N/A</v>
      </c>
      <c r="AZ463" s="29">
        <f>IFERROR(VLOOKUP(Table1[[#This Row],[SEG KEY]],'03Nov24_TY   '!$A$1:$J$786,7,FALSE),0)</f>
        <v>0</v>
      </c>
      <c r="BA463" s="29">
        <f>IFERROR(VLOOKUP(Table1[[#This Row],[SEG KEY LY]],'03Nov24_LY    '!$A$1:$J$784,7,FALSE),0)</f>
        <v>0</v>
      </c>
    </row>
    <row r="464" spans="1:53" x14ac:dyDescent="0.25">
      <c r="A464" s="53" t="str">
        <f>Table1[[#This Row],[FROM_CITY]]&amp;Table1[[#This Row],[TO_CITY]]&amp;Table1[[#This Row],[Month]]</f>
        <v/>
      </c>
      <c r="B464" s="56" t="str">
        <f>Table1[[#This Row],[FROM_CITY]]&amp;Table1[[#This Row],[TO_CITY]]&amp;Table1[[#This Row],[MonthM_LY]]</f>
        <v>Jun-2024</v>
      </c>
      <c r="C464" s="44" t="s">
        <v>222</v>
      </c>
      <c r="D464" s="2"/>
      <c r="E464" s="2"/>
      <c r="G464" s="2"/>
      <c r="J464"/>
      <c r="K464" s="29">
        <f>VLOOKUP(Table1[[#This Row],[SEG KEY]],'29Dec24_TY  '!$A$1:$M$786,11,FALSE)</f>
        <v>0</v>
      </c>
      <c r="L464" s="29" t="e">
        <f>VLOOKUP(Table1[[#This Row],[SEG KEY LY]],'29Dec24_LY'!$A$1:$M$784,11,FALSE)</f>
        <v>#N/A</v>
      </c>
      <c r="M464" s="55" t="e">
        <f>VLOOKUP(Table1[[#This Row],[SEG KEY]],'29Dec24_TY  '!$A$1:$M$786,12,FALSE)</f>
        <v>#DIV/0!</v>
      </c>
      <c r="N464" s="55" t="e">
        <f>VLOOKUP(Table1[[#This Row],[SEG KEY LY]],'29Dec24_LY'!$A$1:$M$784,12,FALSE)</f>
        <v>#N/A</v>
      </c>
      <c r="O464" s="29">
        <f>IFERROR(VLOOKUP(Table1[[#This Row],[SEG KEY LY]],'LY AVG FARE ACT'!$A$1:$G$5000,5,FALSE),0)</f>
        <v>0</v>
      </c>
      <c r="P464" s="29">
        <f>IFERROR(VLOOKUP(Table1[[#This Row],[SEG KEY LY]],'LY AVG FARE ACT'!$A$1:$F$5000,6,FALSE),0)</f>
        <v>0</v>
      </c>
      <c r="Q464" s="29">
        <f>IFERROR(VLOOKUP(Table1[[#This Row],[SEG KEY LY]],'LY AVG FARE ACT'!$A$1:$G$5000,7,FALSE),0)</f>
        <v>0</v>
      </c>
      <c r="R464" s="47" t="e">
        <f>VLOOKUP(Table1[[#This Row],[SEG KEY]],'29Dec24_TY  '!$A$1:$M$786,13,FALSE)</f>
        <v>#DIV/0!</v>
      </c>
      <c r="S464" s="47" t="e">
        <f>VLOOKUP(Table1[[#This Row],[SEG KEY LY]],'29Dec24_LY'!$A$1:$M$784,13,FALSE)</f>
        <v>#N/A</v>
      </c>
      <c r="T464" s="29" t="e">
        <f>VLOOKUP(Table1[[#This Row],[SEG KEY]],'22Dec24_TY '!$A$1:$M$786,13,FALSE)</f>
        <v>#DIV/0!</v>
      </c>
      <c r="U464" s="29" t="e">
        <f>VLOOKUP(Table1[[#This Row],[SEG KEY LY]],'22Dec24_LY '!$A$2:$M$784,13,FALSE)</f>
        <v>#N/A</v>
      </c>
      <c r="V464" s="29" t="e">
        <f>VLOOKUP(Table1[[#This Row],[SEG KEY]],'15Dec24_TY'!$A$1:$M$786,13,FALSE)</f>
        <v>#DIV/0!</v>
      </c>
      <c r="W464" s="29" t="e">
        <f>VLOOKUP(Table1[[#This Row],[SEG KEY LY]],'15Dec24_LY'!$A$1:$M$784,13,FALSE)</f>
        <v>#N/A</v>
      </c>
      <c r="X464" s="29" t="e">
        <f>VLOOKUP(Table1[[#This Row],[SEG KEY]],'08Dec24_TY'!$A$1:$M$786,13,FALSE)</f>
        <v>#DIV/0!</v>
      </c>
      <c r="Y464" s="29" t="e">
        <f>VLOOKUP(Table1[[#This Row],[SEG KEY LY]],'08Dec24_LY'!$A$1:$M$784,13,FALSE)</f>
        <v>#N/A</v>
      </c>
      <c r="Z464" s="29" t="e">
        <f>VLOOKUP(Table1[[#This Row],[SEG KEY]],'01Dec24_TY'!$A$1:$M$786,13,FALSE)</f>
        <v>#DIV/0!</v>
      </c>
      <c r="AA464" s="29" t="e">
        <f>VLOOKUP(Table1[[#This Row],[SEG KEY LY]],'01Dec24_LY'!$A$1:$M$784,13,FALSE)</f>
        <v>#N/A</v>
      </c>
      <c r="AB464" s="29" t="e">
        <f>VLOOKUP(Table1[[#This Row],[SEG KEY]],'24Nov24_TY'!$A$1:$M$786,13,FALSE)</f>
        <v>#DIV/0!</v>
      </c>
      <c r="AC464" s="29" t="e">
        <f>VLOOKUP(Table1[[#This Row],[SEG KEY LY]],'24Nov24_LY'!$A$1:$M$784,13,FALSE)</f>
        <v>#N/A</v>
      </c>
      <c r="AD464" s="29" t="e">
        <f>VLOOKUP(Table1[[#This Row],[SEG KEY]],'17Nov24_TY'!$A$1:$M$786,13,FALSE)</f>
        <v>#DIV/0!</v>
      </c>
      <c r="AE464" s="29" t="e">
        <f>VLOOKUP(Table1[[#This Row],[SEG KEY LY]],'17Nov24_LY'!$A$1:$M$784,13,FALSE)</f>
        <v>#N/A</v>
      </c>
      <c r="AF464" s="29" t="e">
        <f>VLOOKUP(Table1[[#This Row],[SEG KEY]],'10Nov24_TY   '!$A$1:$M$786,13,FALSE)</f>
        <v>#DIV/0!</v>
      </c>
      <c r="AG464" s="29" t="e">
        <f>VLOOKUP(Table1[[#This Row],[SEG KEY LY]],'10Nov24_LY   '!$A$1:$M$784,13,FALSE)</f>
        <v>#N/A</v>
      </c>
      <c r="AH464" s="29">
        <f>IFERROR(VLOOKUP(Table1[[#This Row],[SEG KEY]],'03Nov24_TY   '!A460:M1245,13,FALSE),0)</f>
        <v>0</v>
      </c>
      <c r="AI464" s="29">
        <f>IFERROR(VLOOKUP(Table1[[#This Row],[SEG KEY LY]],'03Nov24_LY    '!$A$1:$M$784,13,FALSE),0)</f>
        <v>0</v>
      </c>
      <c r="AJ464" s="47">
        <f>VLOOKUP(Table1[[#This Row],[SEG KEY]],'29Dec24_TY  '!$A$1:$M$786,7,FALSE)</f>
        <v>0</v>
      </c>
      <c r="AK464" s="47" t="e">
        <f>VLOOKUP(Table1[[#This Row],[SEG KEY LY]],'29Dec24_LY'!$A$1:$M$784,7,FALSE)</f>
        <v>#N/A</v>
      </c>
      <c r="AL464" s="29">
        <f>VLOOKUP(Table1[[#This Row],[SEG KEY]],'22Dec24_TY '!$A$1:$M$786,7,FALSE)</f>
        <v>0</v>
      </c>
      <c r="AM464" s="29" t="e">
        <f>VLOOKUP(Table1[[#This Row],[SEG KEY LY]],'22Dec24_LY '!$A$1:$M$486,7,FALSE)</f>
        <v>#N/A</v>
      </c>
      <c r="AN464" s="29">
        <f>VLOOKUP(Table1[[#This Row],[SEG KEY]],'15Dec24_TY'!$A$1:$M$786,7,FALSE)</f>
        <v>0</v>
      </c>
      <c r="AO464" s="29" t="e">
        <f>VLOOKUP(Table1[[#This Row],[SEG KEY LY]],'15Dec24_LY'!$A$1:$M$784,7,FALSE)</f>
        <v>#N/A</v>
      </c>
      <c r="AP464" s="29">
        <f>VLOOKUP(Table1[[#This Row],[SEG KEY]],'08Dec24_TY'!$A$1:$M$786,7,FALSE)</f>
        <v>0</v>
      </c>
      <c r="AQ464" s="29" t="e">
        <f>VLOOKUP(Table1[[#This Row],[SEG KEY LY]],'08Dec24_LY'!$A$1:$M$784,7,FALSE)</f>
        <v>#N/A</v>
      </c>
      <c r="AR464" s="29">
        <f>VLOOKUP(Table1[[#This Row],[SEG KEY]],'01Dec24_TY'!$A$1:$M$786,7,FALSE)</f>
        <v>0</v>
      </c>
      <c r="AS464" s="29" t="e">
        <f>VLOOKUP(Table1[[#This Row],[SEG KEY LY]],'01Dec24_LY'!$A$1:$M$784,7,FALSE)</f>
        <v>#N/A</v>
      </c>
      <c r="AT464" s="29">
        <f>VLOOKUP(Table1[[#This Row],[SEG KEY]],'24Nov24_TY'!$A$1:$M$786,7,FALSE)</f>
        <v>0</v>
      </c>
      <c r="AU464" s="29" t="e">
        <f>VLOOKUP(Table1[[#This Row],[SEG KEY LY]],'24Nov24_LY'!$A$1:$M$784,7,FALSE)</f>
        <v>#N/A</v>
      </c>
      <c r="AV464" s="29">
        <f>VLOOKUP(Table1[[#This Row],[SEG KEY]],'17Nov24_TY'!$A$1:$M$786,7,FALSE)</f>
        <v>0</v>
      </c>
      <c r="AW464" s="29" t="e">
        <f>VLOOKUP(Table1[[#This Row],[SEG KEY LY]],'17Nov24_LY'!$A$1:$M$784,7,FALSE)</f>
        <v>#N/A</v>
      </c>
      <c r="AX464" s="29">
        <f>VLOOKUP(Table1[[#This Row],[SEG KEY]],'10Nov24_TY   '!$A$1:$K$786,7,FALSE)</f>
        <v>0</v>
      </c>
      <c r="AY464" s="29" t="e">
        <f>VLOOKUP(Table1[[#This Row],[SEG KEY LY]],'10Nov24_LY   '!$A$1:$J$784,7,FALSE)</f>
        <v>#N/A</v>
      </c>
      <c r="AZ464" s="29">
        <f>IFERROR(VLOOKUP(Table1[[#This Row],[SEG KEY]],'03Nov24_TY   '!$A$1:$J$786,7,FALSE),0)</f>
        <v>0</v>
      </c>
      <c r="BA464" s="29">
        <f>IFERROR(VLOOKUP(Table1[[#This Row],[SEG KEY LY]],'03Nov24_LY    '!$A$1:$J$784,7,FALSE),0)</f>
        <v>0</v>
      </c>
    </row>
    <row r="465" spans="1:53" x14ac:dyDescent="0.25">
      <c r="A465" s="53" t="str">
        <f>Table1[[#This Row],[FROM_CITY]]&amp;Table1[[#This Row],[TO_CITY]]&amp;Table1[[#This Row],[Month]]</f>
        <v/>
      </c>
      <c r="B465" s="56" t="str">
        <f>Table1[[#This Row],[FROM_CITY]]&amp;Table1[[#This Row],[TO_CITY]]&amp;Table1[[#This Row],[MonthM_LY]]</f>
        <v>Jun-2024</v>
      </c>
      <c r="C465" s="44" t="s">
        <v>222</v>
      </c>
      <c r="D465" s="2"/>
      <c r="E465" s="2"/>
      <c r="G465" s="2"/>
      <c r="J465"/>
      <c r="K465" s="29">
        <f>VLOOKUP(Table1[[#This Row],[SEG KEY]],'29Dec24_TY  '!$A$1:$M$786,11,FALSE)</f>
        <v>0</v>
      </c>
      <c r="L465" s="29" t="e">
        <f>VLOOKUP(Table1[[#This Row],[SEG KEY LY]],'29Dec24_LY'!$A$1:$M$784,11,FALSE)</f>
        <v>#N/A</v>
      </c>
      <c r="M465" s="55" t="e">
        <f>VLOOKUP(Table1[[#This Row],[SEG KEY]],'29Dec24_TY  '!$A$1:$M$786,12,FALSE)</f>
        <v>#DIV/0!</v>
      </c>
      <c r="N465" s="55" t="e">
        <f>VLOOKUP(Table1[[#This Row],[SEG KEY LY]],'29Dec24_LY'!$A$1:$M$784,12,FALSE)</f>
        <v>#N/A</v>
      </c>
      <c r="O465" s="29">
        <f>IFERROR(VLOOKUP(Table1[[#This Row],[SEG KEY LY]],'LY AVG FARE ACT'!$A$1:$G$5000,5,FALSE),0)</f>
        <v>0</v>
      </c>
      <c r="P465" s="29">
        <f>IFERROR(VLOOKUP(Table1[[#This Row],[SEG KEY LY]],'LY AVG FARE ACT'!$A$1:$F$5000,6,FALSE),0)</f>
        <v>0</v>
      </c>
      <c r="Q465" s="29">
        <f>IFERROR(VLOOKUP(Table1[[#This Row],[SEG KEY LY]],'LY AVG FARE ACT'!$A$1:$G$5000,7,FALSE),0)</f>
        <v>0</v>
      </c>
      <c r="R465" s="47" t="e">
        <f>VLOOKUP(Table1[[#This Row],[SEG KEY]],'29Dec24_TY  '!$A$1:$M$786,13,FALSE)</f>
        <v>#DIV/0!</v>
      </c>
      <c r="S465" s="47" t="e">
        <f>VLOOKUP(Table1[[#This Row],[SEG KEY LY]],'29Dec24_LY'!$A$1:$M$784,13,FALSE)</f>
        <v>#N/A</v>
      </c>
      <c r="T465" s="29" t="e">
        <f>VLOOKUP(Table1[[#This Row],[SEG KEY]],'22Dec24_TY '!$A$1:$M$786,13,FALSE)</f>
        <v>#DIV/0!</v>
      </c>
      <c r="U465" s="29" t="e">
        <f>VLOOKUP(Table1[[#This Row],[SEG KEY LY]],'22Dec24_LY '!$A$2:$M$784,13,FALSE)</f>
        <v>#N/A</v>
      </c>
      <c r="V465" s="29" t="e">
        <f>VLOOKUP(Table1[[#This Row],[SEG KEY]],'15Dec24_TY'!$A$1:$M$786,13,FALSE)</f>
        <v>#DIV/0!</v>
      </c>
      <c r="W465" s="29" t="e">
        <f>VLOOKUP(Table1[[#This Row],[SEG KEY LY]],'15Dec24_LY'!$A$1:$M$784,13,FALSE)</f>
        <v>#N/A</v>
      </c>
      <c r="X465" s="29" t="e">
        <f>VLOOKUP(Table1[[#This Row],[SEG KEY]],'08Dec24_TY'!$A$1:$M$786,13,FALSE)</f>
        <v>#DIV/0!</v>
      </c>
      <c r="Y465" s="29" t="e">
        <f>VLOOKUP(Table1[[#This Row],[SEG KEY LY]],'08Dec24_LY'!$A$1:$M$784,13,FALSE)</f>
        <v>#N/A</v>
      </c>
      <c r="Z465" s="29" t="e">
        <f>VLOOKUP(Table1[[#This Row],[SEG KEY]],'01Dec24_TY'!$A$1:$M$786,13,FALSE)</f>
        <v>#DIV/0!</v>
      </c>
      <c r="AA465" s="29" t="e">
        <f>VLOOKUP(Table1[[#This Row],[SEG KEY LY]],'01Dec24_LY'!$A$1:$M$784,13,FALSE)</f>
        <v>#N/A</v>
      </c>
      <c r="AB465" s="29" t="e">
        <f>VLOOKUP(Table1[[#This Row],[SEG KEY]],'24Nov24_TY'!$A$1:$M$786,13,FALSE)</f>
        <v>#DIV/0!</v>
      </c>
      <c r="AC465" s="29" t="e">
        <f>VLOOKUP(Table1[[#This Row],[SEG KEY LY]],'24Nov24_LY'!$A$1:$M$784,13,FALSE)</f>
        <v>#N/A</v>
      </c>
      <c r="AD465" s="29" t="e">
        <f>VLOOKUP(Table1[[#This Row],[SEG KEY]],'17Nov24_TY'!$A$1:$M$786,13,FALSE)</f>
        <v>#DIV/0!</v>
      </c>
      <c r="AE465" s="29" t="e">
        <f>VLOOKUP(Table1[[#This Row],[SEG KEY LY]],'17Nov24_LY'!$A$1:$M$784,13,FALSE)</f>
        <v>#N/A</v>
      </c>
      <c r="AF465" s="29" t="e">
        <f>VLOOKUP(Table1[[#This Row],[SEG KEY]],'10Nov24_TY   '!$A$1:$M$786,13,FALSE)</f>
        <v>#DIV/0!</v>
      </c>
      <c r="AG465" s="29" t="e">
        <f>VLOOKUP(Table1[[#This Row],[SEG KEY LY]],'10Nov24_LY   '!$A$1:$M$784,13,FALSE)</f>
        <v>#N/A</v>
      </c>
      <c r="AH465" s="29">
        <f>IFERROR(VLOOKUP(Table1[[#This Row],[SEG KEY]],'03Nov24_TY   '!A461:M1246,13,FALSE),0)</f>
        <v>0</v>
      </c>
      <c r="AI465" s="29">
        <f>IFERROR(VLOOKUP(Table1[[#This Row],[SEG KEY LY]],'03Nov24_LY    '!$A$1:$M$784,13,FALSE),0)</f>
        <v>0</v>
      </c>
      <c r="AJ465" s="47">
        <f>VLOOKUP(Table1[[#This Row],[SEG KEY]],'29Dec24_TY  '!$A$1:$M$786,7,FALSE)</f>
        <v>0</v>
      </c>
      <c r="AK465" s="47" t="e">
        <f>VLOOKUP(Table1[[#This Row],[SEG KEY LY]],'29Dec24_LY'!$A$1:$M$784,7,FALSE)</f>
        <v>#N/A</v>
      </c>
      <c r="AL465" s="29">
        <f>VLOOKUP(Table1[[#This Row],[SEG KEY]],'22Dec24_TY '!$A$1:$M$786,7,FALSE)</f>
        <v>0</v>
      </c>
      <c r="AM465" s="29" t="e">
        <f>VLOOKUP(Table1[[#This Row],[SEG KEY LY]],'22Dec24_LY '!$A$1:$M$486,7,FALSE)</f>
        <v>#N/A</v>
      </c>
      <c r="AN465" s="29">
        <f>VLOOKUP(Table1[[#This Row],[SEG KEY]],'15Dec24_TY'!$A$1:$M$786,7,FALSE)</f>
        <v>0</v>
      </c>
      <c r="AO465" s="29" t="e">
        <f>VLOOKUP(Table1[[#This Row],[SEG KEY LY]],'15Dec24_LY'!$A$1:$M$784,7,FALSE)</f>
        <v>#N/A</v>
      </c>
      <c r="AP465" s="29">
        <f>VLOOKUP(Table1[[#This Row],[SEG KEY]],'08Dec24_TY'!$A$1:$M$786,7,FALSE)</f>
        <v>0</v>
      </c>
      <c r="AQ465" s="29" t="e">
        <f>VLOOKUP(Table1[[#This Row],[SEG KEY LY]],'08Dec24_LY'!$A$1:$M$784,7,FALSE)</f>
        <v>#N/A</v>
      </c>
      <c r="AR465" s="29">
        <f>VLOOKUP(Table1[[#This Row],[SEG KEY]],'01Dec24_TY'!$A$1:$M$786,7,FALSE)</f>
        <v>0</v>
      </c>
      <c r="AS465" s="29" t="e">
        <f>VLOOKUP(Table1[[#This Row],[SEG KEY LY]],'01Dec24_LY'!$A$1:$M$784,7,FALSE)</f>
        <v>#N/A</v>
      </c>
      <c r="AT465" s="29">
        <f>VLOOKUP(Table1[[#This Row],[SEG KEY]],'24Nov24_TY'!$A$1:$M$786,7,FALSE)</f>
        <v>0</v>
      </c>
      <c r="AU465" s="29" t="e">
        <f>VLOOKUP(Table1[[#This Row],[SEG KEY LY]],'24Nov24_LY'!$A$1:$M$784,7,FALSE)</f>
        <v>#N/A</v>
      </c>
      <c r="AV465" s="29">
        <f>VLOOKUP(Table1[[#This Row],[SEG KEY]],'17Nov24_TY'!$A$1:$M$786,7,FALSE)</f>
        <v>0</v>
      </c>
      <c r="AW465" s="29" t="e">
        <f>VLOOKUP(Table1[[#This Row],[SEG KEY LY]],'17Nov24_LY'!$A$1:$M$784,7,FALSE)</f>
        <v>#N/A</v>
      </c>
      <c r="AX465" s="29">
        <f>VLOOKUP(Table1[[#This Row],[SEG KEY]],'10Nov24_TY   '!$A$1:$K$786,7,FALSE)</f>
        <v>0</v>
      </c>
      <c r="AY465" s="29" t="e">
        <f>VLOOKUP(Table1[[#This Row],[SEG KEY LY]],'10Nov24_LY   '!$A$1:$J$784,7,FALSE)</f>
        <v>#N/A</v>
      </c>
      <c r="AZ465" s="29">
        <f>IFERROR(VLOOKUP(Table1[[#This Row],[SEG KEY]],'03Nov24_TY   '!$A$1:$J$786,7,FALSE),0)</f>
        <v>0</v>
      </c>
      <c r="BA465" s="29">
        <f>IFERROR(VLOOKUP(Table1[[#This Row],[SEG KEY LY]],'03Nov24_LY    '!$A$1:$J$784,7,FALSE),0)</f>
        <v>0</v>
      </c>
    </row>
    <row r="466" spans="1:53" x14ac:dyDescent="0.25">
      <c r="A466" s="53" t="str">
        <f>Table1[[#This Row],[FROM_CITY]]&amp;Table1[[#This Row],[TO_CITY]]&amp;Table1[[#This Row],[Month]]</f>
        <v/>
      </c>
      <c r="B466" s="56" t="str">
        <f>Table1[[#This Row],[FROM_CITY]]&amp;Table1[[#This Row],[TO_CITY]]&amp;Table1[[#This Row],[MonthM_LY]]</f>
        <v>Jun-2024</v>
      </c>
      <c r="C466" s="44" t="s">
        <v>222</v>
      </c>
      <c r="D466" s="2"/>
      <c r="E466" s="2"/>
      <c r="G466" s="2"/>
      <c r="J466"/>
      <c r="K466" s="29">
        <f>VLOOKUP(Table1[[#This Row],[SEG KEY]],'29Dec24_TY  '!$A$1:$M$786,11,FALSE)</f>
        <v>0</v>
      </c>
      <c r="L466" s="29" t="e">
        <f>VLOOKUP(Table1[[#This Row],[SEG KEY LY]],'29Dec24_LY'!$A$1:$M$784,11,FALSE)</f>
        <v>#N/A</v>
      </c>
      <c r="M466" s="55" t="e">
        <f>VLOOKUP(Table1[[#This Row],[SEG KEY]],'29Dec24_TY  '!$A$1:$M$786,12,FALSE)</f>
        <v>#DIV/0!</v>
      </c>
      <c r="N466" s="55" t="e">
        <f>VLOOKUP(Table1[[#This Row],[SEG KEY LY]],'29Dec24_LY'!$A$1:$M$784,12,FALSE)</f>
        <v>#N/A</v>
      </c>
      <c r="O466" s="29">
        <f>IFERROR(VLOOKUP(Table1[[#This Row],[SEG KEY LY]],'LY AVG FARE ACT'!$A$1:$G$5000,5,FALSE),0)</f>
        <v>0</v>
      </c>
      <c r="P466" s="29">
        <f>IFERROR(VLOOKUP(Table1[[#This Row],[SEG KEY LY]],'LY AVG FARE ACT'!$A$1:$F$5000,6,FALSE),0)</f>
        <v>0</v>
      </c>
      <c r="Q466" s="29">
        <f>IFERROR(VLOOKUP(Table1[[#This Row],[SEG KEY LY]],'LY AVG FARE ACT'!$A$1:$G$5000,7,FALSE),0)</f>
        <v>0</v>
      </c>
      <c r="R466" s="47" t="e">
        <f>VLOOKUP(Table1[[#This Row],[SEG KEY]],'29Dec24_TY  '!$A$1:$M$786,13,FALSE)</f>
        <v>#DIV/0!</v>
      </c>
      <c r="S466" s="47" t="e">
        <f>VLOOKUP(Table1[[#This Row],[SEG KEY LY]],'29Dec24_LY'!$A$1:$M$784,13,FALSE)</f>
        <v>#N/A</v>
      </c>
      <c r="T466" s="29" t="e">
        <f>VLOOKUP(Table1[[#This Row],[SEG KEY]],'22Dec24_TY '!$A$1:$M$786,13,FALSE)</f>
        <v>#DIV/0!</v>
      </c>
      <c r="U466" s="29" t="e">
        <f>VLOOKUP(Table1[[#This Row],[SEG KEY LY]],'22Dec24_LY '!$A$2:$M$784,13,FALSE)</f>
        <v>#N/A</v>
      </c>
      <c r="V466" s="29" t="e">
        <f>VLOOKUP(Table1[[#This Row],[SEG KEY]],'15Dec24_TY'!$A$1:$M$786,13,FALSE)</f>
        <v>#DIV/0!</v>
      </c>
      <c r="W466" s="29" t="e">
        <f>VLOOKUP(Table1[[#This Row],[SEG KEY LY]],'15Dec24_LY'!$A$1:$M$784,13,FALSE)</f>
        <v>#N/A</v>
      </c>
      <c r="X466" s="29" t="e">
        <f>VLOOKUP(Table1[[#This Row],[SEG KEY]],'08Dec24_TY'!$A$1:$M$786,13,FALSE)</f>
        <v>#DIV/0!</v>
      </c>
      <c r="Y466" s="29" t="e">
        <f>VLOOKUP(Table1[[#This Row],[SEG KEY LY]],'08Dec24_LY'!$A$1:$M$784,13,FALSE)</f>
        <v>#N/A</v>
      </c>
      <c r="Z466" s="29" t="e">
        <f>VLOOKUP(Table1[[#This Row],[SEG KEY]],'01Dec24_TY'!$A$1:$M$786,13,FALSE)</f>
        <v>#DIV/0!</v>
      </c>
      <c r="AA466" s="29" t="e">
        <f>VLOOKUP(Table1[[#This Row],[SEG KEY LY]],'01Dec24_LY'!$A$1:$M$784,13,FALSE)</f>
        <v>#N/A</v>
      </c>
      <c r="AB466" s="29" t="e">
        <f>VLOOKUP(Table1[[#This Row],[SEG KEY]],'24Nov24_TY'!$A$1:$M$786,13,FALSE)</f>
        <v>#DIV/0!</v>
      </c>
      <c r="AC466" s="29" t="e">
        <f>VLOOKUP(Table1[[#This Row],[SEG KEY LY]],'24Nov24_LY'!$A$1:$M$784,13,FALSE)</f>
        <v>#N/A</v>
      </c>
      <c r="AD466" s="29" t="e">
        <f>VLOOKUP(Table1[[#This Row],[SEG KEY]],'17Nov24_TY'!$A$1:$M$786,13,FALSE)</f>
        <v>#DIV/0!</v>
      </c>
      <c r="AE466" s="29" t="e">
        <f>VLOOKUP(Table1[[#This Row],[SEG KEY LY]],'17Nov24_LY'!$A$1:$M$784,13,FALSE)</f>
        <v>#N/A</v>
      </c>
      <c r="AF466" s="29" t="e">
        <f>VLOOKUP(Table1[[#This Row],[SEG KEY]],'10Nov24_TY   '!$A$1:$M$786,13,FALSE)</f>
        <v>#DIV/0!</v>
      </c>
      <c r="AG466" s="29" t="e">
        <f>VLOOKUP(Table1[[#This Row],[SEG KEY LY]],'10Nov24_LY   '!$A$1:$M$784,13,FALSE)</f>
        <v>#N/A</v>
      </c>
      <c r="AH466" s="29">
        <f>IFERROR(VLOOKUP(Table1[[#This Row],[SEG KEY]],'03Nov24_TY   '!A462:M1247,13,FALSE),0)</f>
        <v>0</v>
      </c>
      <c r="AI466" s="29">
        <f>IFERROR(VLOOKUP(Table1[[#This Row],[SEG KEY LY]],'03Nov24_LY    '!$A$1:$M$784,13,FALSE),0)</f>
        <v>0</v>
      </c>
      <c r="AJ466" s="47">
        <f>VLOOKUP(Table1[[#This Row],[SEG KEY]],'29Dec24_TY  '!$A$1:$M$786,7,FALSE)</f>
        <v>0</v>
      </c>
      <c r="AK466" s="47" t="e">
        <f>VLOOKUP(Table1[[#This Row],[SEG KEY LY]],'29Dec24_LY'!$A$1:$M$784,7,FALSE)</f>
        <v>#N/A</v>
      </c>
      <c r="AL466" s="29">
        <f>VLOOKUP(Table1[[#This Row],[SEG KEY]],'22Dec24_TY '!$A$1:$M$786,7,FALSE)</f>
        <v>0</v>
      </c>
      <c r="AM466" s="29" t="e">
        <f>VLOOKUP(Table1[[#This Row],[SEG KEY LY]],'22Dec24_LY '!$A$1:$M$486,7,FALSE)</f>
        <v>#N/A</v>
      </c>
      <c r="AN466" s="29">
        <f>VLOOKUP(Table1[[#This Row],[SEG KEY]],'15Dec24_TY'!$A$1:$M$786,7,FALSE)</f>
        <v>0</v>
      </c>
      <c r="AO466" s="29" t="e">
        <f>VLOOKUP(Table1[[#This Row],[SEG KEY LY]],'15Dec24_LY'!$A$1:$M$784,7,FALSE)</f>
        <v>#N/A</v>
      </c>
      <c r="AP466" s="29">
        <f>VLOOKUP(Table1[[#This Row],[SEG KEY]],'08Dec24_TY'!$A$1:$M$786,7,FALSE)</f>
        <v>0</v>
      </c>
      <c r="AQ466" s="29" t="e">
        <f>VLOOKUP(Table1[[#This Row],[SEG KEY LY]],'08Dec24_LY'!$A$1:$M$784,7,FALSE)</f>
        <v>#N/A</v>
      </c>
      <c r="AR466" s="29">
        <f>VLOOKUP(Table1[[#This Row],[SEG KEY]],'01Dec24_TY'!$A$1:$M$786,7,FALSE)</f>
        <v>0</v>
      </c>
      <c r="AS466" s="29" t="e">
        <f>VLOOKUP(Table1[[#This Row],[SEG KEY LY]],'01Dec24_LY'!$A$1:$M$784,7,FALSE)</f>
        <v>#N/A</v>
      </c>
      <c r="AT466" s="29">
        <f>VLOOKUP(Table1[[#This Row],[SEG KEY]],'24Nov24_TY'!$A$1:$M$786,7,FALSE)</f>
        <v>0</v>
      </c>
      <c r="AU466" s="29" t="e">
        <f>VLOOKUP(Table1[[#This Row],[SEG KEY LY]],'24Nov24_LY'!$A$1:$M$784,7,FALSE)</f>
        <v>#N/A</v>
      </c>
      <c r="AV466" s="29">
        <f>VLOOKUP(Table1[[#This Row],[SEG KEY]],'17Nov24_TY'!$A$1:$M$786,7,FALSE)</f>
        <v>0</v>
      </c>
      <c r="AW466" s="29" t="e">
        <f>VLOOKUP(Table1[[#This Row],[SEG KEY LY]],'17Nov24_LY'!$A$1:$M$784,7,FALSE)</f>
        <v>#N/A</v>
      </c>
      <c r="AX466" s="29">
        <f>VLOOKUP(Table1[[#This Row],[SEG KEY]],'10Nov24_TY   '!$A$1:$K$786,7,FALSE)</f>
        <v>0</v>
      </c>
      <c r="AY466" s="29" t="e">
        <f>VLOOKUP(Table1[[#This Row],[SEG KEY LY]],'10Nov24_LY   '!$A$1:$J$784,7,FALSE)</f>
        <v>#N/A</v>
      </c>
      <c r="AZ466" s="29">
        <f>IFERROR(VLOOKUP(Table1[[#This Row],[SEG KEY]],'03Nov24_TY   '!$A$1:$J$786,7,FALSE),0)</f>
        <v>0</v>
      </c>
      <c r="BA466" s="29">
        <f>IFERROR(VLOOKUP(Table1[[#This Row],[SEG KEY LY]],'03Nov24_LY    '!$A$1:$J$784,7,FALSE),0)</f>
        <v>0</v>
      </c>
    </row>
    <row r="467" spans="1:53" x14ac:dyDescent="0.25">
      <c r="A467" s="53" t="str">
        <f>Table1[[#This Row],[FROM_CITY]]&amp;Table1[[#This Row],[TO_CITY]]&amp;Table1[[#This Row],[Month]]</f>
        <v/>
      </c>
      <c r="B467" s="56" t="str">
        <f>Table1[[#This Row],[FROM_CITY]]&amp;Table1[[#This Row],[TO_CITY]]&amp;Table1[[#This Row],[MonthM_LY]]</f>
        <v>Jun-2024</v>
      </c>
      <c r="C467" s="44" t="s">
        <v>222</v>
      </c>
      <c r="D467" s="2"/>
      <c r="E467" s="2"/>
      <c r="G467" s="2"/>
      <c r="J467"/>
      <c r="K467" s="29">
        <f>VLOOKUP(Table1[[#This Row],[SEG KEY]],'29Dec24_TY  '!$A$1:$M$786,11,FALSE)</f>
        <v>0</v>
      </c>
      <c r="L467" s="29" t="e">
        <f>VLOOKUP(Table1[[#This Row],[SEG KEY LY]],'29Dec24_LY'!$A$1:$M$784,11,FALSE)</f>
        <v>#N/A</v>
      </c>
      <c r="M467" s="55" t="e">
        <f>VLOOKUP(Table1[[#This Row],[SEG KEY]],'29Dec24_TY  '!$A$1:$M$786,12,FALSE)</f>
        <v>#DIV/0!</v>
      </c>
      <c r="N467" s="55" t="e">
        <f>VLOOKUP(Table1[[#This Row],[SEG KEY LY]],'29Dec24_LY'!$A$1:$M$784,12,FALSE)</f>
        <v>#N/A</v>
      </c>
      <c r="O467" s="29">
        <f>IFERROR(VLOOKUP(Table1[[#This Row],[SEG KEY LY]],'LY AVG FARE ACT'!$A$1:$G$5000,5,FALSE),0)</f>
        <v>0</v>
      </c>
      <c r="P467" s="29">
        <f>IFERROR(VLOOKUP(Table1[[#This Row],[SEG KEY LY]],'LY AVG FARE ACT'!$A$1:$F$5000,6,FALSE),0)</f>
        <v>0</v>
      </c>
      <c r="Q467" s="29">
        <f>IFERROR(VLOOKUP(Table1[[#This Row],[SEG KEY LY]],'LY AVG FARE ACT'!$A$1:$G$5000,7,FALSE),0)</f>
        <v>0</v>
      </c>
      <c r="R467" s="47" t="e">
        <f>VLOOKUP(Table1[[#This Row],[SEG KEY]],'29Dec24_TY  '!$A$1:$M$786,13,FALSE)</f>
        <v>#DIV/0!</v>
      </c>
      <c r="S467" s="47" t="e">
        <f>VLOOKUP(Table1[[#This Row],[SEG KEY LY]],'29Dec24_LY'!$A$1:$M$784,13,FALSE)</f>
        <v>#N/A</v>
      </c>
      <c r="T467" s="29" t="e">
        <f>VLOOKUP(Table1[[#This Row],[SEG KEY]],'22Dec24_TY '!$A$1:$M$786,13,FALSE)</f>
        <v>#DIV/0!</v>
      </c>
      <c r="U467" s="29" t="e">
        <f>VLOOKUP(Table1[[#This Row],[SEG KEY LY]],'22Dec24_LY '!$A$2:$M$784,13,FALSE)</f>
        <v>#N/A</v>
      </c>
      <c r="V467" s="29" t="e">
        <f>VLOOKUP(Table1[[#This Row],[SEG KEY]],'15Dec24_TY'!$A$1:$M$786,13,FALSE)</f>
        <v>#DIV/0!</v>
      </c>
      <c r="W467" s="29" t="e">
        <f>VLOOKUP(Table1[[#This Row],[SEG KEY LY]],'15Dec24_LY'!$A$1:$M$784,13,FALSE)</f>
        <v>#N/A</v>
      </c>
      <c r="X467" s="29" t="e">
        <f>VLOOKUP(Table1[[#This Row],[SEG KEY]],'08Dec24_TY'!$A$1:$M$786,13,FALSE)</f>
        <v>#DIV/0!</v>
      </c>
      <c r="Y467" s="29" t="e">
        <f>VLOOKUP(Table1[[#This Row],[SEG KEY LY]],'08Dec24_LY'!$A$1:$M$784,13,FALSE)</f>
        <v>#N/A</v>
      </c>
      <c r="Z467" s="29" t="e">
        <f>VLOOKUP(Table1[[#This Row],[SEG KEY]],'01Dec24_TY'!$A$1:$M$786,13,FALSE)</f>
        <v>#DIV/0!</v>
      </c>
      <c r="AA467" s="29" t="e">
        <f>VLOOKUP(Table1[[#This Row],[SEG KEY LY]],'01Dec24_LY'!$A$1:$M$784,13,FALSE)</f>
        <v>#N/A</v>
      </c>
      <c r="AB467" s="29" t="e">
        <f>VLOOKUP(Table1[[#This Row],[SEG KEY]],'24Nov24_TY'!$A$1:$M$786,13,FALSE)</f>
        <v>#DIV/0!</v>
      </c>
      <c r="AC467" s="29" t="e">
        <f>VLOOKUP(Table1[[#This Row],[SEG KEY LY]],'24Nov24_LY'!$A$1:$M$784,13,FALSE)</f>
        <v>#N/A</v>
      </c>
      <c r="AD467" s="29" t="e">
        <f>VLOOKUP(Table1[[#This Row],[SEG KEY]],'17Nov24_TY'!$A$1:$M$786,13,FALSE)</f>
        <v>#DIV/0!</v>
      </c>
      <c r="AE467" s="29" t="e">
        <f>VLOOKUP(Table1[[#This Row],[SEG KEY LY]],'17Nov24_LY'!$A$1:$M$784,13,FALSE)</f>
        <v>#N/A</v>
      </c>
      <c r="AF467" s="29" t="e">
        <f>VLOOKUP(Table1[[#This Row],[SEG KEY]],'10Nov24_TY   '!$A$1:$M$786,13,FALSE)</f>
        <v>#DIV/0!</v>
      </c>
      <c r="AG467" s="29" t="e">
        <f>VLOOKUP(Table1[[#This Row],[SEG KEY LY]],'10Nov24_LY   '!$A$1:$M$784,13,FALSE)</f>
        <v>#N/A</v>
      </c>
      <c r="AH467" s="29">
        <f>IFERROR(VLOOKUP(Table1[[#This Row],[SEG KEY]],'03Nov24_TY   '!A463:M1248,13,FALSE),0)</f>
        <v>0</v>
      </c>
      <c r="AI467" s="29">
        <f>IFERROR(VLOOKUP(Table1[[#This Row],[SEG KEY LY]],'03Nov24_LY    '!$A$1:$M$784,13,FALSE),0)</f>
        <v>0</v>
      </c>
      <c r="AJ467" s="47">
        <f>VLOOKUP(Table1[[#This Row],[SEG KEY]],'29Dec24_TY  '!$A$1:$M$786,7,FALSE)</f>
        <v>0</v>
      </c>
      <c r="AK467" s="47" t="e">
        <f>VLOOKUP(Table1[[#This Row],[SEG KEY LY]],'29Dec24_LY'!$A$1:$M$784,7,FALSE)</f>
        <v>#N/A</v>
      </c>
      <c r="AL467" s="29">
        <f>VLOOKUP(Table1[[#This Row],[SEG KEY]],'22Dec24_TY '!$A$1:$M$786,7,FALSE)</f>
        <v>0</v>
      </c>
      <c r="AM467" s="29" t="e">
        <f>VLOOKUP(Table1[[#This Row],[SEG KEY LY]],'22Dec24_LY '!$A$1:$M$486,7,FALSE)</f>
        <v>#N/A</v>
      </c>
      <c r="AN467" s="29">
        <f>VLOOKUP(Table1[[#This Row],[SEG KEY]],'15Dec24_TY'!$A$1:$M$786,7,FALSE)</f>
        <v>0</v>
      </c>
      <c r="AO467" s="29" t="e">
        <f>VLOOKUP(Table1[[#This Row],[SEG KEY LY]],'15Dec24_LY'!$A$1:$M$784,7,FALSE)</f>
        <v>#N/A</v>
      </c>
      <c r="AP467" s="29">
        <f>VLOOKUP(Table1[[#This Row],[SEG KEY]],'08Dec24_TY'!$A$1:$M$786,7,FALSE)</f>
        <v>0</v>
      </c>
      <c r="AQ467" s="29" t="e">
        <f>VLOOKUP(Table1[[#This Row],[SEG KEY LY]],'08Dec24_LY'!$A$1:$M$784,7,FALSE)</f>
        <v>#N/A</v>
      </c>
      <c r="AR467" s="29">
        <f>VLOOKUP(Table1[[#This Row],[SEG KEY]],'01Dec24_TY'!$A$1:$M$786,7,FALSE)</f>
        <v>0</v>
      </c>
      <c r="AS467" s="29" t="e">
        <f>VLOOKUP(Table1[[#This Row],[SEG KEY LY]],'01Dec24_LY'!$A$1:$M$784,7,FALSE)</f>
        <v>#N/A</v>
      </c>
      <c r="AT467" s="29">
        <f>VLOOKUP(Table1[[#This Row],[SEG KEY]],'24Nov24_TY'!$A$1:$M$786,7,FALSE)</f>
        <v>0</v>
      </c>
      <c r="AU467" s="29" t="e">
        <f>VLOOKUP(Table1[[#This Row],[SEG KEY LY]],'24Nov24_LY'!$A$1:$M$784,7,FALSE)</f>
        <v>#N/A</v>
      </c>
      <c r="AV467" s="29">
        <f>VLOOKUP(Table1[[#This Row],[SEG KEY]],'17Nov24_TY'!$A$1:$M$786,7,FALSE)</f>
        <v>0</v>
      </c>
      <c r="AW467" s="29" t="e">
        <f>VLOOKUP(Table1[[#This Row],[SEG KEY LY]],'17Nov24_LY'!$A$1:$M$784,7,FALSE)</f>
        <v>#N/A</v>
      </c>
      <c r="AX467" s="29">
        <f>VLOOKUP(Table1[[#This Row],[SEG KEY]],'10Nov24_TY   '!$A$1:$K$786,7,FALSE)</f>
        <v>0</v>
      </c>
      <c r="AY467" s="29" t="e">
        <f>VLOOKUP(Table1[[#This Row],[SEG KEY LY]],'10Nov24_LY   '!$A$1:$J$784,7,FALSE)</f>
        <v>#N/A</v>
      </c>
      <c r="AZ467" s="29">
        <f>IFERROR(VLOOKUP(Table1[[#This Row],[SEG KEY]],'03Nov24_TY   '!$A$1:$J$786,7,FALSE),0)</f>
        <v>0</v>
      </c>
      <c r="BA467" s="29">
        <f>IFERROR(VLOOKUP(Table1[[#This Row],[SEG KEY LY]],'03Nov24_LY    '!$A$1:$J$784,7,FALSE),0)</f>
        <v>0</v>
      </c>
    </row>
    <row r="468" spans="1:53" x14ac:dyDescent="0.25">
      <c r="A468" s="53" t="str">
        <f>Table1[[#This Row],[FROM_CITY]]&amp;Table1[[#This Row],[TO_CITY]]&amp;Table1[[#This Row],[Month]]</f>
        <v/>
      </c>
      <c r="B468" s="56" t="str">
        <f>Table1[[#This Row],[FROM_CITY]]&amp;Table1[[#This Row],[TO_CITY]]&amp;Table1[[#This Row],[MonthM_LY]]</f>
        <v>Jun-2024</v>
      </c>
      <c r="C468" s="44" t="s">
        <v>222</v>
      </c>
      <c r="D468" s="2"/>
      <c r="E468" s="2"/>
      <c r="G468" s="2"/>
      <c r="J468"/>
      <c r="K468" s="29">
        <f>VLOOKUP(Table1[[#This Row],[SEG KEY]],'29Dec24_TY  '!$A$1:$M$786,11,FALSE)</f>
        <v>0</v>
      </c>
      <c r="L468" s="29" t="e">
        <f>VLOOKUP(Table1[[#This Row],[SEG KEY LY]],'29Dec24_LY'!$A$1:$M$784,11,FALSE)</f>
        <v>#N/A</v>
      </c>
      <c r="M468" s="55" t="e">
        <f>VLOOKUP(Table1[[#This Row],[SEG KEY]],'29Dec24_TY  '!$A$1:$M$786,12,FALSE)</f>
        <v>#DIV/0!</v>
      </c>
      <c r="N468" s="55" t="e">
        <f>VLOOKUP(Table1[[#This Row],[SEG KEY LY]],'29Dec24_LY'!$A$1:$M$784,12,FALSE)</f>
        <v>#N/A</v>
      </c>
      <c r="O468" s="29">
        <f>IFERROR(VLOOKUP(Table1[[#This Row],[SEG KEY LY]],'LY AVG FARE ACT'!$A$1:$G$5000,5,FALSE),0)</f>
        <v>0</v>
      </c>
      <c r="P468" s="29">
        <f>IFERROR(VLOOKUP(Table1[[#This Row],[SEG KEY LY]],'LY AVG FARE ACT'!$A$1:$F$5000,6,FALSE),0)</f>
        <v>0</v>
      </c>
      <c r="Q468" s="29">
        <f>IFERROR(VLOOKUP(Table1[[#This Row],[SEG KEY LY]],'LY AVG FARE ACT'!$A$1:$G$5000,7,FALSE),0)</f>
        <v>0</v>
      </c>
      <c r="R468" s="47" t="e">
        <f>VLOOKUP(Table1[[#This Row],[SEG KEY]],'29Dec24_TY  '!$A$1:$M$786,13,FALSE)</f>
        <v>#DIV/0!</v>
      </c>
      <c r="S468" s="47" t="e">
        <f>VLOOKUP(Table1[[#This Row],[SEG KEY LY]],'29Dec24_LY'!$A$1:$M$784,13,FALSE)</f>
        <v>#N/A</v>
      </c>
      <c r="T468" s="29" t="e">
        <f>VLOOKUP(Table1[[#This Row],[SEG KEY]],'22Dec24_TY '!$A$1:$M$786,13,FALSE)</f>
        <v>#DIV/0!</v>
      </c>
      <c r="U468" s="29" t="e">
        <f>VLOOKUP(Table1[[#This Row],[SEG KEY LY]],'22Dec24_LY '!$A$2:$M$784,13,FALSE)</f>
        <v>#N/A</v>
      </c>
      <c r="V468" s="29" t="e">
        <f>VLOOKUP(Table1[[#This Row],[SEG KEY]],'15Dec24_TY'!$A$1:$M$786,13,FALSE)</f>
        <v>#DIV/0!</v>
      </c>
      <c r="W468" s="29" t="e">
        <f>VLOOKUP(Table1[[#This Row],[SEG KEY LY]],'15Dec24_LY'!$A$1:$M$784,13,FALSE)</f>
        <v>#N/A</v>
      </c>
      <c r="X468" s="29" t="e">
        <f>VLOOKUP(Table1[[#This Row],[SEG KEY]],'08Dec24_TY'!$A$1:$M$786,13,FALSE)</f>
        <v>#DIV/0!</v>
      </c>
      <c r="Y468" s="29" t="e">
        <f>VLOOKUP(Table1[[#This Row],[SEG KEY LY]],'08Dec24_LY'!$A$1:$M$784,13,FALSE)</f>
        <v>#N/A</v>
      </c>
      <c r="Z468" s="29" t="e">
        <f>VLOOKUP(Table1[[#This Row],[SEG KEY]],'01Dec24_TY'!$A$1:$M$786,13,FALSE)</f>
        <v>#DIV/0!</v>
      </c>
      <c r="AA468" s="29" t="e">
        <f>VLOOKUP(Table1[[#This Row],[SEG KEY LY]],'01Dec24_LY'!$A$1:$M$784,13,FALSE)</f>
        <v>#N/A</v>
      </c>
      <c r="AB468" s="29" t="e">
        <f>VLOOKUP(Table1[[#This Row],[SEG KEY]],'24Nov24_TY'!$A$1:$M$786,13,FALSE)</f>
        <v>#DIV/0!</v>
      </c>
      <c r="AC468" s="29" t="e">
        <f>VLOOKUP(Table1[[#This Row],[SEG KEY LY]],'24Nov24_LY'!$A$1:$M$784,13,FALSE)</f>
        <v>#N/A</v>
      </c>
      <c r="AD468" s="29" t="e">
        <f>VLOOKUP(Table1[[#This Row],[SEG KEY]],'17Nov24_TY'!$A$1:$M$786,13,FALSE)</f>
        <v>#DIV/0!</v>
      </c>
      <c r="AE468" s="29" t="e">
        <f>VLOOKUP(Table1[[#This Row],[SEG KEY LY]],'17Nov24_LY'!$A$1:$M$784,13,FALSE)</f>
        <v>#N/A</v>
      </c>
      <c r="AF468" s="29" t="e">
        <f>VLOOKUP(Table1[[#This Row],[SEG KEY]],'10Nov24_TY   '!$A$1:$M$786,13,FALSE)</f>
        <v>#DIV/0!</v>
      </c>
      <c r="AG468" s="29" t="e">
        <f>VLOOKUP(Table1[[#This Row],[SEG KEY LY]],'10Nov24_LY   '!$A$1:$M$784,13,FALSE)</f>
        <v>#N/A</v>
      </c>
      <c r="AH468" s="29">
        <f>IFERROR(VLOOKUP(Table1[[#This Row],[SEG KEY]],'03Nov24_TY   '!A464:M1249,13,FALSE),0)</f>
        <v>0</v>
      </c>
      <c r="AI468" s="29">
        <f>IFERROR(VLOOKUP(Table1[[#This Row],[SEG KEY LY]],'03Nov24_LY    '!$A$1:$M$784,13,FALSE),0)</f>
        <v>0</v>
      </c>
      <c r="AJ468" s="47">
        <f>VLOOKUP(Table1[[#This Row],[SEG KEY]],'29Dec24_TY  '!$A$1:$M$786,7,FALSE)</f>
        <v>0</v>
      </c>
      <c r="AK468" s="47" t="e">
        <f>VLOOKUP(Table1[[#This Row],[SEG KEY LY]],'29Dec24_LY'!$A$1:$M$784,7,FALSE)</f>
        <v>#N/A</v>
      </c>
      <c r="AL468" s="29">
        <f>VLOOKUP(Table1[[#This Row],[SEG KEY]],'22Dec24_TY '!$A$1:$M$786,7,FALSE)</f>
        <v>0</v>
      </c>
      <c r="AM468" s="29" t="e">
        <f>VLOOKUP(Table1[[#This Row],[SEG KEY LY]],'22Dec24_LY '!$A$1:$M$486,7,FALSE)</f>
        <v>#N/A</v>
      </c>
      <c r="AN468" s="29">
        <f>VLOOKUP(Table1[[#This Row],[SEG KEY]],'15Dec24_TY'!$A$1:$M$786,7,FALSE)</f>
        <v>0</v>
      </c>
      <c r="AO468" s="29" t="e">
        <f>VLOOKUP(Table1[[#This Row],[SEG KEY LY]],'15Dec24_LY'!$A$1:$M$784,7,FALSE)</f>
        <v>#N/A</v>
      </c>
      <c r="AP468" s="29">
        <f>VLOOKUP(Table1[[#This Row],[SEG KEY]],'08Dec24_TY'!$A$1:$M$786,7,FALSE)</f>
        <v>0</v>
      </c>
      <c r="AQ468" s="29" t="e">
        <f>VLOOKUP(Table1[[#This Row],[SEG KEY LY]],'08Dec24_LY'!$A$1:$M$784,7,FALSE)</f>
        <v>#N/A</v>
      </c>
      <c r="AR468" s="29">
        <f>VLOOKUP(Table1[[#This Row],[SEG KEY]],'01Dec24_TY'!$A$1:$M$786,7,FALSE)</f>
        <v>0</v>
      </c>
      <c r="AS468" s="29" t="e">
        <f>VLOOKUP(Table1[[#This Row],[SEG KEY LY]],'01Dec24_LY'!$A$1:$M$784,7,FALSE)</f>
        <v>#N/A</v>
      </c>
      <c r="AT468" s="29">
        <f>VLOOKUP(Table1[[#This Row],[SEG KEY]],'24Nov24_TY'!$A$1:$M$786,7,FALSE)</f>
        <v>0</v>
      </c>
      <c r="AU468" s="29" t="e">
        <f>VLOOKUP(Table1[[#This Row],[SEG KEY LY]],'24Nov24_LY'!$A$1:$M$784,7,FALSE)</f>
        <v>#N/A</v>
      </c>
      <c r="AV468" s="29">
        <f>VLOOKUP(Table1[[#This Row],[SEG KEY]],'17Nov24_TY'!$A$1:$M$786,7,FALSE)</f>
        <v>0</v>
      </c>
      <c r="AW468" s="29" t="e">
        <f>VLOOKUP(Table1[[#This Row],[SEG KEY LY]],'17Nov24_LY'!$A$1:$M$784,7,FALSE)</f>
        <v>#N/A</v>
      </c>
      <c r="AX468" s="29">
        <f>VLOOKUP(Table1[[#This Row],[SEG KEY]],'10Nov24_TY   '!$A$1:$K$786,7,FALSE)</f>
        <v>0</v>
      </c>
      <c r="AY468" s="29" t="e">
        <f>VLOOKUP(Table1[[#This Row],[SEG KEY LY]],'10Nov24_LY   '!$A$1:$J$784,7,FALSE)</f>
        <v>#N/A</v>
      </c>
      <c r="AZ468" s="29">
        <f>IFERROR(VLOOKUP(Table1[[#This Row],[SEG KEY]],'03Nov24_TY   '!$A$1:$J$786,7,FALSE),0)</f>
        <v>0</v>
      </c>
      <c r="BA468" s="29">
        <f>IFERROR(VLOOKUP(Table1[[#This Row],[SEG KEY LY]],'03Nov24_LY    '!$A$1:$J$784,7,FALSE),0)</f>
        <v>0</v>
      </c>
    </row>
    <row r="469" spans="1:53" x14ac:dyDescent="0.25">
      <c r="A469" s="53" t="str">
        <f>Table1[[#This Row],[FROM_CITY]]&amp;Table1[[#This Row],[TO_CITY]]&amp;Table1[[#This Row],[Month]]</f>
        <v/>
      </c>
      <c r="B469" s="56" t="str">
        <f>Table1[[#This Row],[FROM_CITY]]&amp;Table1[[#This Row],[TO_CITY]]&amp;Table1[[#This Row],[MonthM_LY]]</f>
        <v>Jun-2024</v>
      </c>
      <c r="C469" s="44" t="s">
        <v>222</v>
      </c>
      <c r="D469" s="2"/>
      <c r="E469" s="2"/>
      <c r="G469" s="2"/>
      <c r="J469"/>
      <c r="K469" s="29">
        <f>VLOOKUP(Table1[[#This Row],[SEG KEY]],'29Dec24_TY  '!$A$1:$M$786,11,FALSE)</f>
        <v>0</v>
      </c>
      <c r="L469" s="29" t="e">
        <f>VLOOKUP(Table1[[#This Row],[SEG KEY LY]],'29Dec24_LY'!$A$1:$M$784,11,FALSE)</f>
        <v>#N/A</v>
      </c>
      <c r="M469" s="55" t="e">
        <f>VLOOKUP(Table1[[#This Row],[SEG KEY]],'29Dec24_TY  '!$A$1:$M$786,12,FALSE)</f>
        <v>#DIV/0!</v>
      </c>
      <c r="N469" s="55" t="e">
        <f>VLOOKUP(Table1[[#This Row],[SEG KEY LY]],'29Dec24_LY'!$A$1:$M$784,12,FALSE)</f>
        <v>#N/A</v>
      </c>
      <c r="O469" s="29">
        <f>IFERROR(VLOOKUP(Table1[[#This Row],[SEG KEY LY]],'LY AVG FARE ACT'!$A$1:$G$5000,5,FALSE),0)</f>
        <v>0</v>
      </c>
      <c r="P469" s="29">
        <f>IFERROR(VLOOKUP(Table1[[#This Row],[SEG KEY LY]],'LY AVG FARE ACT'!$A$1:$F$5000,6,FALSE),0)</f>
        <v>0</v>
      </c>
      <c r="Q469" s="29">
        <f>IFERROR(VLOOKUP(Table1[[#This Row],[SEG KEY LY]],'LY AVG FARE ACT'!$A$1:$G$5000,7,FALSE),0)</f>
        <v>0</v>
      </c>
      <c r="R469" s="47" t="e">
        <f>VLOOKUP(Table1[[#This Row],[SEG KEY]],'29Dec24_TY  '!$A$1:$M$786,13,FALSE)</f>
        <v>#DIV/0!</v>
      </c>
      <c r="S469" s="47" t="e">
        <f>VLOOKUP(Table1[[#This Row],[SEG KEY LY]],'29Dec24_LY'!$A$1:$M$784,13,FALSE)</f>
        <v>#N/A</v>
      </c>
      <c r="T469" s="29" t="e">
        <f>VLOOKUP(Table1[[#This Row],[SEG KEY]],'22Dec24_TY '!$A$1:$M$786,13,FALSE)</f>
        <v>#DIV/0!</v>
      </c>
      <c r="U469" s="29" t="e">
        <f>VLOOKUP(Table1[[#This Row],[SEG KEY LY]],'22Dec24_LY '!$A$2:$M$784,13,FALSE)</f>
        <v>#N/A</v>
      </c>
      <c r="V469" s="29" t="e">
        <f>VLOOKUP(Table1[[#This Row],[SEG KEY]],'15Dec24_TY'!$A$1:$M$786,13,FALSE)</f>
        <v>#DIV/0!</v>
      </c>
      <c r="W469" s="29" t="e">
        <f>VLOOKUP(Table1[[#This Row],[SEG KEY LY]],'15Dec24_LY'!$A$1:$M$784,13,FALSE)</f>
        <v>#N/A</v>
      </c>
      <c r="X469" s="29" t="e">
        <f>VLOOKUP(Table1[[#This Row],[SEG KEY]],'08Dec24_TY'!$A$1:$M$786,13,FALSE)</f>
        <v>#DIV/0!</v>
      </c>
      <c r="Y469" s="29" t="e">
        <f>VLOOKUP(Table1[[#This Row],[SEG KEY LY]],'08Dec24_LY'!$A$1:$M$784,13,FALSE)</f>
        <v>#N/A</v>
      </c>
      <c r="Z469" s="29" t="e">
        <f>VLOOKUP(Table1[[#This Row],[SEG KEY]],'01Dec24_TY'!$A$1:$M$786,13,FALSE)</f>
        <v>#DIV/0!</v>
      </c>
      <c r="AA469" s="29" t="e">
        <f>VLOOKUP(Table1[[#This Row],[SEG KEY LY]],'01Dec24_LY'!$A$1:$M$784,13,FALSE)</f>
        <v>#N/A</v>
      </c>
      <c r="AB469" s="29" t="e">
        <f>VLOOKUP(Table1[[#This Row],[SEG KEY]],'24Nov24_TY'!$A$1:$M$786,13,FALSE)</f>
        <v>#DIV/0!</v>
      </c>
      <c r="AC469" s="29" t="e">
        <f>VLOOKUP(Table1[[#This Row],[SEG KEY LY]],'24Nov24_LY'!$A$1:$M$784,13,FALSE)</f>
        <v>#N/A</v>
      </c>
      <c r="AD469" s="29" t="e">
        <f>VLOOKUP(Table1[[#This Row],[SEG KEY]],'17Nov24_TY'!$A$1:$M$786,13,FALSE)</f>
        <v>#DIV/0!</v>
      </c>
      <c r="AE469" s="29" t="e">
        <f>VLOOKUP(Table1[[#This Row],[SEG KEY LY]],'17Nov24_LY'!$A$1:$M$784,13,FALSE)</f>
        <v>#N/A</v>
      </c>
      <c r="AF469" s="29" t="e">
        <f>VLOOKUP(Table1[[#This Row],[SEG KEY]],'10Nov24_TY   '!$A$1:$M$786,13,FALSE)</f>
        <v>#DIV/0!</v>
      </c>
      <c r="AG469" s="29" t="e">
        <f>VLOOKUP(Table1[[#This Row],[SEG KEY LY]],'10Nov24_LY   '!$A$1:$M$784,13,FALSE)</f>
        <v>#N/A</v>
      </c>
      <c r="AH469" s="29">
        <f>IFERROR(VLOOKUP(Table1[[#This Row],[SEG KEY]],'03Nov24_TY   '!A465:M1250,13,FALSE),0)</f>
        <v>0</v>
      </c>
      <c r="AI469" s="29">
        <f>IFERROR(VLOOKUP(Table1[[#This Row],[SEG KEY LY]],'03Nov24_LY    '!$A$1:$M$784,13,FALSE),0)</f>
        <v>0</v>
      </c>
      <c r="AJ469" s="47">
        <f>VLOOKUP(Table1[[#This Row],[SEG KEY]],'29Dec24_TY  '!$A$1:$M$786,7,FALSE)</f>
        <v>0</v>
      </c>
      <c r="AK469" s="47" t="e">
        <f>VLOOKUP(Table1[[#This Row],[SEG KEY LY]],'29Dec24_LY'!$A$1:$M$784,7,FALSE)</f>
        <v>#N/A</v>
      </c>
      <c r="AL469" s="29">
        <f>VLOOKUP(Table1[[#This Row],[SEG KEY]],'22Dec24_TY '!$A$1:$M$786,7,FALSE)</f>
        <v>0</v>
      </c>
      <c r="AM469" s="29" t="e">
        <f>VLOOKUP(Table1[[#This Row],[SEG KEY LY]],'22Dec24_LY '!$A$1:$M$486,7,FALSE)</f>
        <v>#N/A</v>
      </c>
      <c r="AN469" s="29">
        <f>VLOOKUP(Table1[[#This Row],[SEG KEY]],'15Dec24_TY'!$A$1:$M$786,7,FALSE)</f>
        <v>0</v>
      </c>
      <c r="AO469" s="29" t="e">
        <f>VLOOKUP(Table1[[#This Row],[SEG KEY LY]],'15Dec24_LY'!$A$1:$M$784,7,FALSE)</f>
        <v>#N/A</v>
      </c>
      <c r="AP469" s="29">
        <f>VLOOKUP(Table1[[#This Row],[SEG KEY]],'08Dec24_TY'!$A$1:$M$786,7,FALSE)</f>
        <v>0</v>
      </c>
      <c r="AQ469" s="29" t="e">
        <f>VLOOKUP(Table1[[#This Row],[SEG KEY LY]],'08Dec24_LY'!$A$1:$M$784,7,FALSE)</f>
        <v>#N/A</v>
      </c>
      <c r="AR469" s="29">
        <f>VLOOKUP(Table1[[#This Row],[SEG KEY]],'01Dec24_TY'!$A$1:$M$786,7,FALSE)</f>
        <v>0</v>
      </c>
      <c r="AS469" s="29" t="e">
        <f>VLOOKUP(Table1[[#This Row],[SEG KEY LY]],'01Dec24_LY'!$A$1:$M$784,7,FALSE)</f>
        <v>#N/A</v>
      </c>
      <c r="AT469" s="29">
        <f>VLOOKUP(Table1[[#This Row],[SEG KEY]],'24Nov24_TY'!$A$1:$M$786,7,FALSE)</f>
        <v>0</v>
      </c>
      <c r="AU469" s="29" t="e">
        <f>VLOOKUP(Table1[[#This Row],[SEG KEY LY]],'24Nov24_LY'!$A$1:$M$784,7,FALSE)</f>
        <v>#N/A</v>
      </c>
      <c r="AV469" s="29">
        <f>VLOOKUP(Table1[[#This Row],[SEG KEY]],'17Nov24_TY'!$A$1:$M$786,7,FALSE)</f>
        <v>0</v>
      </c>
      <c r="AW469" s="29" t="e">
        <f>VLOOKUP(Table1[[#This Row],[SEG KEY LY]],'17Nov24_LY'!$A$1:$M$784,7,FALSE)</f>
        <v>#N/A</v>
      </c>
      <c r="AX469" s="29">
        <f>VLOOKUP(Table1[[#This Row],[SEG KEY]],'10Nov24_TY   '!$A$1:$K$786,7,FALSE)</f>
        <v>0</v>
      </c>
      <c r="AY469" s="29" t="e">
        <f>VLOOKUP(Table1[[#This Row],[SEG KEY LY]],'10Nov24_LY   '!$A$1:$J$784,7,FALSE)</f>
        <v>#N/A</v>
      </c>
      <c r="AZ469" s="29">
        <f>IFERROR(VLOOKUP(Table1[[#This Row],[SEG KEY]],'03Nov24_TY   '!$A$1:$J$786,7,FALSE),0)</f>
        <v>0</v>
      </c>
      <c r="BA469" s="29">
        <f>IFERROR(VLOOKUP(Table1[[#This Row],[SEG KEY LY]],'03Nov24_LY    '!$A$1:$J$784,7,FALSE),0)</f>
        <v>0</v>
      </c>
    </row>
    <row r="470" spans="1:53" x14ac:dyDescent="0.25">
      <c r="A470" s="53" t="str">
        <f>Table1[[#This Row],[FROM_CITY]]&amp;Table1[[#This Row],[TO_CITY]]&amp;Table1[[#This Row],[Month]]</f>
        <v/>
      </c>
      <c r="B470" s="56" t="str">
        <f>Table1[[#This Row],[FROM_CITY]]&amp;Table1[[#This Row],[TO_CITY]]&amp;Table1[[#This Row],[MonthM_LY]]</f>
        <v>Jun-2024</v>
      </c>
      <c r="C470" s="44" t="s">
        <v>222</v>
      </c>
      <c r="D470" s="2"/>
      <c r="E470" s="2"/>
      <c r="G470" s="2"/>
      <c r="J470"/>
      <c r="K470" s="29">
        <f>VLOOKUP(Table1[[#This Row],[SEG KEY]],'29Dec24_TY  '!$A$1:$M$786,11,FALSE)</f>
        <v>0</v>
      </c>
      <c r="L470" s="29" t="e">
        <f>VLOOKUP(Table1[[#This Row],[SEG KEY LY]],'29Dec24_LY'!$A$1:$M$784,11,FALSE)</f>
        <v>#N/A</v>
      </c>
      <c r="M470" s="55" t="e">
        <f>VLOOKUP(Table1[[#This Row],[SEG KEY]],'29Dec24_TY  '!$A$1:$M$786,12,FALSE)</f>
        <v>#DIV/0!</v>
      </c>
      <c r="N470" s="55" t="e">
        <f>VLOOKUP(Table1[[#This Row],[SEG KEY LY]],'29Dec24_LY'!$A$1:$M$784,12,FALSE)</f>
        <v>#N/A</v>
      </c>
      <c r="O470" s="29">
        <f>IFERROR(VLOOKUP(Table1[[#This Row],[SEG KEY LY]],'LY AVG FARE ACT'!$A$1:$G$5000,5,FALSE),0)</f>
        <v>0</v>
      </c>
      <c r="P470" s="29">
        <f>IFERROR(VLOOKUP(Table1[[#This Row],[SEG KEY LY]],'LY AVG FARE ACT'!$A$1:$F$5000,6,FALSE),0)</f>
        <v>0</v>
      </c>
      <c r="Q470" s="29">
        <f>IFERROR(VLOOKUP(Table1[[#This Row],[SEG KEY LY]],'LY AVG FARE ACT'!$A$1:$G$5000,7,FALSE),0)</f>
        <v>0</v>
      </c>
      <c r="R470" s="47" t="e">
        <f>VLOOKUP(Table1[[#This Row],[SEG KEY]],'29Dec24_TY  '!$A$1:$M$786,13,FALSE)</f>
        <v>#DIV/0!</v>
      </c>
      <c r="S470" s="47" t="e">
        <f>VLOOKUP(Table1[[#This Row],[SEG KEY LY]],'29Dec24_LY'!$A$1:$M$784,13,FALSE)</f>
        <v>#N/A</v>
      </c>
      <c r="T470" s="29" t="e">
        <f>VLOOKUP(Table1[[#This Row],[SEG KEY]],'22Dec24_TY '!$A$1:$M$786,13,FALSE)</f>
        <v>#DIV/0!</v>
      </c>
      <c r="U470" s="29" t="e">
        <f>VLOOKUP(Table1[[#This Row],[SEG KEY LY]],'22Dec24_LY '!$A$2:$M$784,13,FALSE)</f>
        <v>#N/A</v>
      </c>
      <c r="V470" s="29" t="e">
        <f>VLOOKUP(Table1[[#This Row],[SEG KEY]],'15Dec24_TY'!$A$1:$M$786,13,FALSE)</f>
        <v>#DIV/0!</v>
      </c>
      <c r="W470" s="29" t="e">
        <f>VLOOKUP(Table1[[#This Row],[SEG KEY LY]],'15Dec24_LY'!$A$1:$M$784,13,FALSE)</f>
        <v>#N/A</v>
      </c>
      <c r="X470" s="29" t="e">
        <f>VLOOKUP(Table1[[#This Row],[SEG KEY]],'08Dec24_TY'!$A$1:$M$786,13,FALSE)</f>
        <v>#DIV/0!</v>
      </c>
      <c r="Y470" s="29" t="e">
        <f>VLOOKUP(Table1[[#This Row],[SEG KEY LY]],'08Dec24_LY'!$A$1:$M$784,13,FALSE)</f>
        <v>#N/A</v>
      </c>
      <c r="Z470" s="29" t="e">
        <f>VLOOKUP(Table1[[#This Row],[SEG KEY]],'01Dec24_TY'!$A$1:$M$786,13,FALSE)</f>
        <v>#DIV/0!</v>
      </c>
      <c r="AA470" s="29" t="e">
        <f>VLOOKUP(Table1[[#This Row],[SEG KEY LY]],'01Dec24_LY'!$A$1:$M$784,13,FALSE)</f>
        <v>#N/A</v>
      </c>
      <c r="AB470" s="29" t="e">
        <f>VLOOKUP(Table1[[#This Row],[SEG KEY]],'24Nov24_TY'!$A$1:$M$786,13,FALSE)</f>
        <v>#DIV/0!</v>
      </c>
      <c r="AC470" s="29" t="e">
        <f>VLOOKUP(Table1[[#This Row],[SEG KEY LY]],'24Nov24_LY'!$A$1:$M$784,13,FALSE)</f>
        <v>#N/A</v>
      </c>
      <c r="AD470" s="29" t="e">
        <f>VLOOKUP(Table1[[#This Row],[SEG KEY]],'17Nov24_TY'!$A$1:$M$786,13,FALSE)</f>
        <v>#DIV/0!</v>
      </c>
      <c r="AE470" s="29" t="e">
        <f>VLOOKUP(Table1[[#This Row],[SEG KEY LY]],'17Nov24_LY'!$A$1:$M$784,13,FALSE)</f>
        <v>#N/A</v>
      </c>
      <c r="AF470" s="29" t="e">
        <f>VLOOKUP(Table1[[#This Row],[SEG KEY]],'10Nov24_TY   '!$A$1:$M$786,13,FALSE)</f>
        <v>#DIV/0!</v>
      </c>
      <c r="AG470" s="29" t="e">
        <f>VLOOKUP(Table1[[#This Row],[SEG KEY LY]],'10Nov24_LY   '!$A$1:$M$784,13,FALSE)</f>
        <v>#N/A</v>
      </c>
      <c r="AH470" s="29">
        <f>IFERROR(VLOOKUP(Table1[[#This Row],[SEG KEY]],'03Nov24_TY   '!A466:M1251,13,FALSE),0)</f>
        <v>0</v>
      </c>
      <c r="AI470" s="29">
        <f>IFERROR(VLOOKUP(Table1[[#This Row],[SEG KEY LY]],'03Nov24_LY    '!$A$1:$M$784,13,FALSE),0)</f>
        <v>0</v>
      </c>
      <c r="AJ470" s="47">
        <f>VLOOKUP(Table1[[#This Row],[SEG KEY]],'29Dec24_TY  '!$A$1:$M$786,7,FALSE)</f>
        <v>0</v>
      </c>
      <c r="AK470" s="47" t="e">
        <f>VLOOKUP(Table1[[#This Row],[SEG KEY LY]],'29Dec24_LY'!$A$1:$M$784,7,FALSE)</f>
        <v>#N/A</v>
      </c>
      <c r="AL470" s="29">
        <f>VLOOKUP(Table1[[#This Row],[SEG KEY]],'22Dec24_TY '!$A$1:$M$786,7,FALSE)</f>
        <v>0</v>
      </c>
      <c r="AM470" s="29" t="e">
        <f>VLOOKUP(Table1[[#This Row],[SEG KEY LY]],'22Dec24_LY '!$A$1:$M$486,7,FALSE)</f>
        <v>#N/A</v>
      </c>
      <c r="AN470" s="29">
        <f>VLOOKUP(Table1[[#This Row],[SEG KEY]],'15Dec24_TY'!$A$1:$M$786,7,FALSE)</f>
        <v>0</v>
      </c>
      <c r="AO470" s="29" t="e">
        <f>VLOOKUP(Table1[[#This Row],[SEG KEY LY]],'15Dec24_LY'!$A$1:$M$784,7,FALSE)</f>
        <v>#N/A</v>
      </c>
      <c r="AP470" s="29">
        <f>VLOOKUP(Table1[[#This Row],[SEG KEY]],'08Dec24_TY'!$A$1:$M$786,7,FALSE)</f>
        <v>0</v>
      </c>
      <c r="AQ470" s="29" t="e">
        <f>VLOOKUP(Table1[[#This Row],[SEG KEY LY]],'08Dec24_LY'!$A$1:$M$784,7,FALSE)</f>
        <v>#N/A</v>
      </c>
      <c r="AR470" s="29">
        <f>VLOOKUP(Table1[[#This Row],[SEG KEY]],'01Dec24_TY'!$A$1:$M$786,7,FALSE)</f>
        <v>0</v>
      </c>
      <c r="AS470" s="29" t="e">
        <f>VLOOKUP(Table1[[#This Row],[SEG KEY LY]],'01Dec24_LY'!$A$1:$M$784,7,FALSE)</f>
        <v>#N/A</v>
      </c>
      <c r="AT470" s="29">
        <f>VLOOKUP(Table1[[#This Row],[SEG KEY]],'24Nov24_TY'!$A$1:$M$786,7,FALSE)</f>
        <v>0</v>
      </c>
      <c r="AU470" s="29" t="e">
        <f>VLOOKUP(Table1[[#This Row],[SEG KEY LY]],'24Nov24_LY'!$A$1:$M$784,7,FALSE)</f>
        <v>#N/A</v>
      </c>
      <c r="AV470" s="29">
        <f>VLOOKUP(Table1[[#This Row],[SEG KEY]],'17Nov24_TY'!$A$1:$M$786,7,FALSE)</f>
        <v>0</v>
      </c>
      <c r="AW470" s="29" t="e">
        <f>VLOOKUP(Table1[[#This Row],[SEG KEY LY]],'17Nov24_LY'!$A$1:$M$784,7,FALSE)</f>
        <v>#N/A</v>
      </c>
      <c r="AX470" s="29">
        <f>VLOOKUP(Table1[[#This Row],[SEG KEY]],'10Nov24_TY   '!$A$1:$K$786,7,FALSE)</f>
        <v>0</v>
      </c>
      <c r="AY470" s="29" t="e">
        <f>VLOOKUP(Table1[[#This Row],[SEG KEY LY]],'10Nov24_LY   '!$A$1:$J$784,7,FALSE)</f>
        <v>#N/A</v>
      </c>
      <c r="AZ470" s="29">
        <f>IFERROR(VLOOKUP(Table1[[#This Row],[SEG KEY]],'03Nov24_TY   '!$A$1:$J$786,7,FALSE),0)</f>
        <v>0</v>
      </c>
      <c r="BA470" s="29">
        <f>IFERROR(VLOOKUP(Table1[[#This Row],[SEG KEY LY]],'03Nov24_LY    '!$A$1:$J$784,7,FALSE),0)</f>
        <v>0</v>
      </c>
    </row>
    <row r="471" spans="1:53" x14ac:dyDescent="0.25">
      <c r="A471" s="53" t="str">
        <f>Table1[[#This Row],[FROM_CITY]]&amp;Table1[[#This Row],[TO_CITY]]&amp;Table1[[#This Row],[Month]]</f>
        <v/>
      </c>
      <c r="B471" s="56" t="str">
        <f>Table1[[#This Row],[FROM_CITY]]&amp;Table1[[#This Row],[TO_CITY]]&amp;Table1[[#This Row],[MonthM_LY]]</f>
        <v>Jun-2024</v>
      </c>
      <c r="C471" s="44" t="s">
        <v>222</v>
      </c>
      <c r="D471" s="2"/>
      <c r="E471" s="2"/>
      <c r="G471" s="2"/>
      <c r="J471"/>
      <c r="K471" s="29">
        <f>VLOOKUP(Table1[[#This Row],[SEG KEY]],'29Dec24_TY  '!$A$1:$M$786,11,FALSE)</f>
        <v>0</v>
      </c>
      <c r="L471" s="29" t="e">
        <f>VLOOKUP(Table1[[#This Row],[SEG KEY LY]],'29Dec24_LY'!$A$1:$M$784,11,FALSE)</f>
        <v>#N/A</v>
      </c>
      <c r="M471" s="55" t="e">
        <f>VLOOKUP(Table1[[#This Row],[SEG KEY]],'29Dec24_TY  '!$A$1:$M$786,12,FALSE)</f>
        <v>#DIV/0!</v>
      </c>
      <c r="N471" s="55" t="e">
        <f>VLOOKUP(Table1[[#This Row],[SEG KEY LY]],'29Dec24_LY'!$A$1:$M$784,12,FALSE)</f>
        <v>#N/A</v>
      </c>
      <c r="O471" s="29">
        <f>IFERROR(VLOOKUP(Table1[[#This Row],[SEG KEY LY]],'LY AVG FARE ACT'!$A$1:$G$5000,5,FALSE),0)</f>
        <v>0</v>
      </c>
      <c r="P471" s="29">
        <f>IFERROR(VLOOKUP(Table1[[#This Row],[SEG KEY LY]],'LY AVG FARE ACT'!$A$1:$F$5000,6,FALSE),0)</f>
        <v>0</v>
      </c>
      <c r="Q471" s="29">
        <f>IFERROR(VLOOKUP(Table1[[#This Row],[SEG KEY LY]],'LY AVG FARE ACT'!$A$1:$G$5000,7,FALSE),0)</f>
        <v>0</v>
      </c>
      <c r="R471" s="47" t="e">
        <f>VLOOKUP(Table1[[#This Row],[SEG KEY]],'29Dec24_TY  '!$A$1:$M$786,13,FALSE)</f>
        <v>#DIV/0!</v>
      </c>
      <c r="S471" s="47" t="e">
        <f>VLOOKUP(Table1[[#This Row],[SEG KEY LY]],'29Dec24_LY'!$A$1:$M$784,13,FALSE)</f>
        <v>#N/A</v>
      </c>
      <c r="T471" s="29" t="e">
        <f>VLOOKUP(Table1[[#This Row],[SEG KEY]],'22Dec24_TY '!$A$1:$M$786,13,FALSE)</f>
        <v>#DIV/0!</v>
      </c>
      <c r="U471" s="29" t="e">
        <f>VLOOKUP(Table1[[#This Row],[SEG KEY LY]],'22Dec24_LY '!$A$2:$M$784,13,FALSE)</f>
        <v>#N/A</v>
      </c>
      <c r="V471" s="29" t="e">
        <f>VLOOKUP(Table1[[#This Row],[SEG KEY]],'15Dec24_TY'!$A$1:$M$786,13,FALSE)</f>
        <v>#DIV/0!</v>
      </c>
      <c r="W471" s="29" t="e">
        <f>VLOOKUP(Table1[[#This Row],[SEG KEY LY]],'15Dec24_LY'!$A$1:$M$784,13,FALSE)</f>
        <v>#N/A</v>
      </c>
      <c r="X471" s="29" t="e">
        <f>VLOOKUP(Table1[[#This Row],[SEG KEY]],'08Dec24_TY'!$A$1:$M$786,13,FALSE)</f>
        <v>#DIV/0!</v>
      </c>
      <c r="Y471" s="29" t="e">
        <f>VLOOKUP(Table1[[#This Row],[SEG KEY LY]],'08Dec24_LY'!$A$1:$M$784,13,FALSE)</f>
        <v>#N/A</v>
      </c>
      <c r="Z471" s="29" t="e">
        <f>VLOOKUP(Table1[[#This Row],[SEG KEY]],'01Dec24_TY'!$A$1:$M$786,13,FALSE)</f>
        <v>#DIV/0!</v>
      </c>
      <c r="AA471" s="29" t="e">
        <f>VLOOKUP(Table1[[#This Row],[SEG KEY LY]],'01Dec24_LY'!$A$1:$M$784,13,FALSE)</f>
        <v>#N/A</v>
      </c>
      <c r="AB471" s="29" t="e">
        <f>VLOOKUP(Table1[[#This Row],[SEG KEY]],'24Nov24_TY'!$A$1:$M$786,13,FALSE)</f>
        <v>#DIV/0!</v>
      </c>
      <c r="AC471" s="29" t="e">
        <f>VLOOKUP(Table1[[#This Row],[SEG KEY LY]],'24Nov24_LY'!$A$1:$M$784,13,FALSE)</f>
        <v>#N/A</v>
      </c>
      <c r="AD471" s="29" t="e">
        <f>VLOOKUP(Table1[[#This Row],[SEG KEY]],'17Nov24_TY'!$A$1:$M$786,13,FALSE)</f>
        <v>#DIV/0!</v>
      </c>
      <c r="AE471" s="29" t="e">
        <f>VLOOKUP(Table1[[#This Row],[SEG KEY LY]],'17Nov24_LY'!$A$1:$M$784,13,FALSE)</f>
        <v>#N/A</v>
      </c>
      <c r="AF471" s="29" t="e">
        <f>VLOOKUP(Table1[[#This Row],[SEG KEY]],'10Nov24_TY   '!$A$1:$M$786,13,FALSE)</f>
        <v>#DIV/0!</v>
      </c>
      <c r="AG471" s="29" t="e">
        <f>VLOOKUP(Table1[[#This Row],[SEG KEY LY]],'10Nov24_LY   '!$A$1:$M$784,13,FALSE)</f>
        <v>#N/A</v>
      </c>
      <c r="AH471" s="29">
        <f>IFERROR(VLOOKUP(Table1[[#This Row],[SEG KEY]],'03Nov24_TY   '!A467:M1252,13,FALSE),0)</f>
        <v>0</v>
      </c>
      <c r="AI471" s="29">
        <f>IFERROR(VLOOKUP(Table1[[#This Row],[SEG KEY LY]],'03Nov24_LY    '!$A$1:$M$784,13,FALSE),0)</f>
        <v>0</v>
      </c>
      <c r="AJ471" s="47">
        <f>VLOOKUP(Table1[[#This Row],[SEG KEY]],'29Dec24_TY  '!$A$1:$M$786,7,FALSE)</f>
        <v>0</v>
      </c>
      <c r="AK471" s="47" t="e">
        <f>VLOOKUP(Table1[[#This Row],[SEG KEY LY]],'29Dec24_LY'!$A$1:$M$784,7,FALSE)</f>
        <v>#N/A</v>
      </c>
      <c r="AL471" s="29">
        <f>VLOOKUP(Table1[[#This Row],[SEG KEY]],'22Dec24_TY '!$A$1:$M$786,7,FALSE)</f>
        <v>0</v>
      </c>
      <c r="AM471" s="29" t="e">
        <f>VLOOKUP(Table1[[#This Row],[SEG KEY LY]],'22Dec24_LY '!$A$1:$M$486,7,FALSE)</f>
        <v>#N/A</v>
      </c>
      <c r="AN471" s="29">
        <f>VLOOKUP(Table1[[#This Row],[SEG KEY]],'15Dec24_TY'!$A$1:$M$786,7,FALSE)</f>
        <v>0</v>
      </c>
      <c r="AO471" s="29" t="e">
        <f>VLOOKUP(Table1[[#This Row],[SEG KEY LY]],'15Dec24_LY'!$A$1:$M$784,7,FALSE)</f>
        <v>#N/A</v>
      </c>
      <c r="AP471" s="29">
        <f>VLOOKUP(Table1[[#This Row],[SEG KEY]],'08Dec24_TY'!$A$1:$M$786,7,FALSE)</f>
        <v>0</v>
      </c>
      <c r="AQ471" s="29" t="e">
        <f>VLOOKUP(Table1[[#This Row],[SEG KEY LY]],'08Dec24_LY'!$A$1:$M$784,7,FALSE)</f>
        <v>#N/A</v>
      </c>
      <c r="AR471" s="29">
        <f>VLOOKUP(Table1[[#This Row],[SEG KEY]],'01Dec24_TY'!$A$1:$M$786,7,FALSE)</f>
        <v>0</v>
      </c>
      <c r="AS471" s="29" t="e">
        <f>VLOOKUP(Table1[[#This Row],[SEG KEY LY]],'01Dec24_LY'!$A$1:$M$784,7,FALSE)</f>
        <v>#N/A</v>
      </c>
      <c r="AT471" s="29">
        <f>VLOOKUP(Table1[[#This Row],[SEG KEY]],'24Nov24_TY'!$A$1:$M$786,7,FALSE)</f>
        <v>0</v>
      </c>
      <c r="AU471" s="29" t="e">
        <f>VLOOKUP(Table1[[#This Row],[SEG KEY LY]],'24Nov24_LY'!$A$1:$M$784,7,FALSE)</f>
        <v>#N/A</v>
      </c>
      <c r="AV471" s="29">
        <f>VLOOKUP(Table1[[#This Row],[SEG KEY]],'17Nov24_TY'!$A$1:$M$786,7,FALSE)</f>
        <v>0</v>
      </c>
      <c r="AW471" s="29" t="e">
        <f>VLOOKUP(Table1[[#This Row],[SEG KEY LY]],'17Nov24_LY'!$A$1:$M$784,7,FALSE)</f>
        <v>#N/A</v>
      </c>
      <c r="AX471" s="29">
        <f>VLOOKUP(Table1[[#This Row],[SEG KEY]],'10Nov24_TY   '!$A$1:$K$786,7,FALSE)</f>
        <v>0</v>
      </c>
      <c r="AY471" s="29" t="e">
        <f>VLOOKUP(Table1[[#This Row],[SEG KEY LY]],'10Nov24_LY   '!$A$1:$J$784,7,FALSE)</f>
        <v>#N/A</v>
      </c>
      <c r="AZ471" s="29">
        <f>IFERROR(VLOOKUP(Table1[[#This Row],[SEG KEY]],'03Nov24_TY   '!$A$1:$J$786,7,FALSE),0)</f>
        <v>0</v>
      </c>
      <c r="BA471" s="29">
        <f>IFERROR(VLOOKUP(Table1[[#This Row],[SEG KEY LY]],'03Nov24_LY    '!$A$1:$J$784,7,FALSE),0)</f>
        <v>0</v>
      </c>
    </row>
    <row r="472" spans="1:53" x14ac:dyDescent="0.25">
      <c r="A472" s="53" t="str">
        <f>Table1[[#This Row],[FROM_CITY]]&amp;Table1[[#This Row],[TO_CITY]]&amp;Table1[[#This Row],[Month]]</f>
        <v/>
      </c>
      <c r="B472" s="56" t="str">
        <f>Table1[[#This Row],[FROM_CITY]]&amp;Table1[[#This Row],[TO_CITY]]&amp;Table1[[#This Row],[MonthM_LY]]</f>
        <v>Jun-2024</v>
      </c>
      <c r="C472" s="44" t="s">
        <v>222</v>
      </c>
      <c r="D472" s="2"/>
      <c r="E472" s="2"/>
      <c r="G472" s="2"/>
      <c r="J472"/>
      <c r="K472" s="29">
        <f>VLOOKUP(Table1[[#This Row],[SEG KEY]],'29Dec24_TY  '!$A$1:$M$786,11,FALSE)</f>
        <v>0</v>
      </c>
      <c r="L472" s="29" t="e">
        <f>VLOOKUP(Table1[[#This Row],[SEG KEY LY]],'29Dec24_LY'!$A$1:$M$784,11,FALSE)</f>
        <v>#N/A</v>
      </c>
      <c r="M472" s="55" t="e">
        <f>VLOOKUP(Table1[[#This Row],[SEG KEY]],'29Dec24_TY  '!$A$1:$M$786,12,FALSE)</f>
        <v>#DIV/0!</v>
      </c>
      <c r="N472" s="55" t="e">
        <f>VLOOKUP(Table1[[#This Row],[SEG KEY LY]],'29Dec24_LY'!$A$1:$M$784,12,FALSE)</f>
        <v>#N/A</v>
      </c>
      <c r="O472" s="29">
        <f>IFERROR(VLOOKUP(Table1[[#This Row],[SEG KEY LY]],'LY AVG FARE ACT'!$A$1:$G$791,5,FALSE),0)</f>
        <v>0</v>
      </c>
      <c r="P472" s="29">
        <f>IFERROR(VLOOKUP(Table1[[#This Row],[SEG KEY LY]],'LY AVG FARE ACT'!$A$1:$F$5000,6,FALSE),0)</f>
        <v>0</v>
      </c>
      <c r="Q472" s="29">
        <f>IFERROR(VLOOKUP(Table1[[#This Row],[SEG KEY LY]],'LY AVG FARE ACT'!$A$1:$G$5000,7,FALSE),0)</f>
        <v>0</v>
      </c>
      <c r="R472" s="47" t="e">
        <f>VLOOKUP(Table1[[#This Row],[SEG KEY]],'29Dec24_TY  '!$A$1:$M$786,13,FALSE)</f>
        <v>#DIV/0!</v>
      </c>
      <c r="S472" s="47" t="e">
        <f>VLOOKUP(Table1[[#This Row],[SEG KEY LY]],'29Dec24_LY'!$A$1:$M$784,13,FALSE)</f>
        <v>#N/A</v>
      </c>
      <c r="T472" s="29" t="e">
        <f>VLOOKUP(Table1[[#This Row],[SEG KEY]],'22Dec24_TY '!$A$1:$M$786,13,FALSE)</f>
        <v>#DIV/0!</v>
      </c>
      <c r="U472" s="29" t="e">
        <f>VLOOKUP(Table1[[#This Row],[SEG KEY LY]],'22Dec24_LY '!$A$2:$M$784,13,FALSE)</f>
        <v>#N/A</v>
      </c>
      <c r="V472" s="29" t="e">
        <f>VLOOKUP(Table1[[#This Row],[SEG KEY]],'15Dec24_TY'!$A$1:$M$786,13,FALSE)</f>
        <v>#DIV/0!</v>
      </c>
      <c r="W472" s="29" t="e">
        <f>VLOOKUP(Table1[[#This Row],[SEG KEY LY]],'15Dec24_LY'!$A$1:$M$784,13,FALSE)</f>
        <v>#N/A</v>
      </c>
      <c r="X472" s="29" t="e">
        <f>VLOOKUP(Table1[[#This Row],[SEG KEY]],'08Dec24_TY'!$A$1:$M$786,13,FALSE)</f>
        <v>#DIV/0!</v>
      </c>
      <c r="Y472" s="29" t="e">
        <f>VLOOKUP(Table1[[#This Row],[SEG KEY LY]],'08Dec24_LY'!$A$1:$M$784,13,FALSE)</f>
        <v>#N/A</v>
      </c>
      <c r="Z472" s="29" t="e">
        <f>VLOOKUP(Table1[[#This Row],[SEG KEY]],'01Dec24_TY'!$A$1:$M$786,13,FALSE)</f>
        <v>#DIV/0!</v>
      </c>
      <c r="AA472" s="29" t="e">
        <f>VLOOKUP(Table1[[#This Row],[SEG KEY LY]],'01Dec24_LY'!$A$1:$M$784,13,FALSE)</f>
        <v>#N/A</v>
      </c>
      <c r="AB472" s="29" t="e">
        <f>VLOOKUP(Table1[[#This Row],[SEG KEY]],'24Nov24_TY'!$A$1:$M$786,13,FALSE)</f>
        <v>#DIV/0!</v>
      </c>
      <c r="AC472" s="29" t="e">
        <f>VLOOKUP(Table1[[#This Row],[SEG KEY LY]],'24Nov24_LY'!$A$1:$M$784,13,FALSE)</f>
        <v>#N/A</v>
      </c>
      <c r="AD472" s="29" t="e">
        <f>VLOOKUP(Table1[[#This Row],[SEG KEY]],'17Nov24_TY'!$A$1:$M$786,13,FALSE)</f>
        <v>#DIV/0!</v>
      </c>
      <c r="AE472" s="29" t="e">
        <f>VLOOKUP(Table1[[#This Row],[SEG KEY LY]],'17Nov24_LY'!$A$1:$M$784,13,FALSE)</f>
        <v>#N/A</v>
      </c>
      <c r="AF472" s="29" t="e">
        <f>VLOOKUP(Table1[[#This Row],[SEG KEY]],'10Nov24_TY   '!$A$1:$M$786,13,FALSE)</f>
        <v>#DIV/0!</v>
      </c>
      <c r="AG472" s="29" t="e">
        <f>VLOOKUP(Table1[[#This Row],[SEG KEY LY]],'10Nov24_LY   '!$A$1:$M$784,13,FALSE)</f>
        <v>#N/A</v>
      </c>
      <c r="AH472" s="29">
        <f>IFERROR(VLOOKUP(Table1[[#This Row],[SEG KEY]],'03Nov24_TY   '!A468:M1253,13,FALSE),0)</f>
        <v>0</v>
      </c>
      <c r="AI472" s="29">
        <f>IFERROR(VLOOKUP(Table1[[#This Row],[SEG KEY LY]],'03Nov24_LY    '!$A$1:$M$784,13,FALSE),0)</f>
        <v>0</v>
      </c>
      <c r="AJ472" s="47">
        <f>VLOOKUP(Table1[[#This Row],[SEG KEY]],'29Dec24_TY  '!$A$1:$M$786,7,FALSE)</f>
        <v>0</v>
      </c>
      <c r="AK472" s="47" t="e">
        <f>VLOOKUP(Table1[[#This Row],[SEG KEY LY]],'29Dec24_LY'!$A$1:$M$784,7,FALSE)</f>
        <v>#N/A</v>
      </c>
      <c r="AL472" s="29">
        <f>VLOOKUP(Table1[[#This Row],[SEG KEY]],'22Dec24_TY '!$A$1:$M$786,7,FALSE)</f>
        <v>0</v>
      </c>
      <c r="AM472" s="29" t="e">
        <f>VLOOKUP(Table1[[#This Row],[SEG KEY LY]],'22Dec24_LY '!$A$1:$M$486,7,FALSE)</f>
        <v>#N/A</v>
      </c>
      <c r="AN472" s="29">
        <f>VLOOKUP(Table1[[#This Row],[SEG KEY]],'15Dec24_TY'!$A$1:$M$786,7,FALSE)</f>
        <v>0</v>
      </c>
      <c r="AO472" s="29" t="e">
        <f>VLOOKUP(Table1[[#This Row],[SEG KEY LY]],'15Dec24_LY'!$A$1:$M$784,7,FALSE)</f>
        <v>#N/A</v>
      </c>
      <c r="AP472" s="29">
        <f>VLOOKUP(Table1[[#This Row],[SEG KEY]],'08Dec24_TY'!$A$1:$M$786,7,FALSE)</f>
        <v>0</v>
      </c>
      <c r="AQ472" s="29" t="e">
        <f>VLOOKUP(Table1[[#This Row],[SEG KEY LY]],'08Dec24_LY'!$A$1:$M$784,7,FALSE)</f>
        <v>#N/A</v>
      </c>
      <c r="AR472" s="29">
        <f>VLOOKUP(Table1[[#This Row],[SEG KEY]],'01Dec24_TY'!$A$1:$M$786,7,FALSE)</f>
        <v>0</v>
      </c>
      <c r="AS472" s="29" t="e">
        <f>VLOOKUP(Table1[[#This Row],[SEG KEY LY]],'01Dec24_LY'!$A$1:$M$784,7,FALSE)</f>
        <v>#N/A</v>
      </c>
      <c r="AT472" s="29">
        <f>VLOOKUP(Table1[[#This Row],[SEG KEY]],'24Nov24_TY'!$A$1:$M$786,7,FALSE)</f>
        <v>0</v>
      </c>
      <c r="AU472" s="29" t="e">
        <f>VLOOKUP(Table1[[#This Row],[SEG KEY LY]],'24Nov24_LY'!$A$1:$M$784,7,FALSE)</f>
        <v>#N/A</v>
      </c>
      <c r="AV472" s="29">
        <f>VLOOKUP(Table1[[#This Row],[SEG KEY]],'17Nov24_TY'!$A$1:$M$786,7,FALSE)</f>
        <v>0</v>
      </c>
      <c r="AW472" s="29" t="e">
        <f>VLOOKUP(Table1[[#This Row],[SEG KEY LY]],'17Nov24_LY'!$A$1:$M$784,7,FALSE)</f>
        <v>#N/A</v>
      </c>
      <c r="AX472" s="29">
        <f>VLOOKUP(Table1[[#This Row],[SEG KEY]],'10Nov24_TY   '!$A$1:$K$786,7,FALSE)</f>
        <v>0</v>
      </c>
      <c r="AY472" s="29" t="e">
        <f>VLOOKUP(Table1[[#This Row],[SEG KEY LY]],'10Nov24_LY   '!$A$1:$J$784,7,FALSE)</f>
        <v>#N/A</v>
      </c>
      <c r="AZ472" s="29">
        <f>IFERROR(VLOOKUP(Table1[[#This Row],[SEG KEY]],'03Nov24_TY   '!$A$1:$J$786,7,FALSE),0)</f>
        <v>0</v>
      </c>
      <c r="BA472" s="29">
        <f>IFERROR(VLOOKUP(Table1[[#This Row],[SEG KEY LY]],'03Nov24_LY    '!$A$1:$J$784,7,FALSE),0)</f>
        <v>0</v>
      </c>
    </row>
    <row r="473" spans="1:53" x14ac:dyDescent="0.25">
      <c r="A473" s="53" t="str">
        <f>Table1[[#This Row],[FROM_CITY]]&amp;Table1[[#This Row],[TO_CITY]]&amp;Table1[[#This Row],[Month]]</f>
        <v/>
      </c>
      <c r="B473" s="56" t="str">
        <f>Table1[[#This Row],[FROM_CITY]]&amp;Table1[[#This Row],[TO_CITY]]&amp;Table1[[#This Row],[MonthM_LY]]</f>
        <v>Jun-2024</v>
      </c>
      <c r="C473" s="44" t="s">
        <v>222</v>
      </c>
      <c r="D473" s="4"/>
      <c r="E473" s="2"/>
      <c r="G473" s="2"/>
      <c r="J473"/>
      <c r="K473" s="29">
        <f>VLOOKUP(Table1[[#This Row],[SEG KEY]],'29Dec24_TY  '!$A$1:$M$786,11,FALSE)</f>
        <v>0</v>
      </c>
      <c r="L473" s="29" t="e">
        <f>VLOOKUP(Table1[[#This Row],[SEG KEY LY]],'29Dec24_LY'!$A$1:$M$784,11,FALSE)</f>
        <v>#N/A</v>
      </c>
      <c r="M473" s="55" t="e">
        <f>VLOOKUP(Table1[[#This Row],[SEG KEY]],'29Dec24_TY  '!$A$1:$M$786,12,FALSE)</f>
        <v>#DIV/0!</v>
      </c>
      <c r="N473" s="55" t="e">
        <f>VLOOKUP(Table1[[#This Row],[SEG KEY LY]],'29Dec24_LY'!$A$1:$M$784,12,FALSE)</f>
        <v>#N/A</v>
      </c>
      <c r="O473" s="29">
        <f>IFERROR(VLOOKUP(Table1[[#This Row],[SEG KEY LY]],'LY AVG FARE ACT'!$A$1:$G$791,5,FALSE),0)</f>
        <v>0</v>
      </c>
      <c r="P473" s="29">
        <f>IFERROR(VLOOKUP(Table1[[#This Row],[SEG KEY LY]],'LY AVG FARE ACT'!$A$1:$F$5000,6,FALSE),0)</f>
        <v>0</v>
      </c>
      <c r="Q473" s="29">
        <f>IFERROR(VLOOKUP(Table1[[#This Row],[SEG KEY LY]],'LY AVG FARE ACT'!$A$1:$G$5000,7,FALSE),0)</f>
        <v>0</v>
      </c>
      <c r="R473" s="47" t="e">
        <f>VLOOKUP(Table1[[#This Row],[SEG KEY]],'29Dec24_TY  '!$A$1:$M$786,13,FALSE)</f>
        <v>#DIV/0!</v>
      </c>
      <c r="S473" s="47" t="e">
        <f>VLOOKUP(Table1[[#This Row],[SEG KEY LY]],'29Dec24_LY'!$A$1:$M$784,13,FALSE)</f>
        <v>#N/A</v>
      </c>
      <c r="T473" s="29" t="e">
        <f>VLOOKUP(Table1[[#This Row],[SEG KEY]],'22Dec24_TY '!$A$1:$M$786,13,FALSE)</f>
        <v>#DIV/0!</v>
      </c>
      <c r="U473" s="29" t="e">
        <f>VLOOKUP(Table1[[#This Row],[SEG KEY LY]],'22Dec24_LY '!$A$2:$M$784,13,FALSE)</f>
        <v>#N/A</v>
      </c>
      <c r="V473" s="29" t="e">
        <f>VLOOKUP(Table1[[#This Row],[SEG KEY]],'15Dec24_TY'!$A$1:$M$786,13,FALSE)</f>
        <v>#DIV/0!</v>
      </c>
      <c r="W473" s="29" t="e">
        <f>VLOOKUP(Table1[[#This Row],[SEG KEY LY]],'15Dec24_LY'!$A$1:$M$784,13,FALSE)</f>
        <v>#N/A</v>
      </c>
      <c r="X473" s="29" t="e">
        <f>VLOOKUP(Table1[[#This Row],[SEG KEY]],'08Dec24_TY'!$A$1:$M$786,13,FALSE)</f>
        <v>#DIV/0!</v>
      </c>
      <c r="Y473" s="29" t="e">
        <f>VLOOKUP(Table1[[#This Row],[SEG KEY LY]],'08Dec24_LY'!$A$1:$M$784,13,FALSE)</f>
        <v>#N/A</v>
      </c>
      <c r="Z473" s="29" t="e">
        <f>VLOOKUP(Table1[[#This Row],[SEG KEY]],'01Dec24_TY'!$A$1:$M$786,13,FALSE)</f>
        <v>#DIV/0!</v>
      </c>
      <c r="AA473" s="29" t="e">
        <f>VLOOKUP(Table1[[#This Row],[SEG KEY LY]],'01Dec24_LY'!$A$1:$M$784,13,FALSE)</f>
        <v>#N/A</v>
      </c>
      <c r="AB473" s="29" t="e">
        <f>VLOOKUP(Table1[[#This Row],[SEG KEY]],'24Nov24_TY'!$A$1:$M$786,13,FALSE)</f>
        <v>#DIV/0!</v>
      </c>
      <c r="AC473" s="29" t="e">
        <f>VLOOKUP(Table1[[#This Row],[SEG KEY LY]],'24Nov24_LY'!$A$1:$M$784,13,FALSE)</f>
        <v>#N/A</v>
      </c>
      <c r="AD473" s="29" t="e">
        <f>VLOOKUP(Table1[[#This Row],[SEG KEY]],'17Nov24_TY'!$A$1:$M$786,13,FALSE)</f>
        <v>#DIV/0!</v>
      </c>
      <c r="AE473" s="29" t="e">
        <f>VLOOKUP(Table1[[#This Row],[SEG KEY LY]],'17Nov24_LY'!$A$1:$M$784,13,FALSE)</f>
        <v>#N/A</v>
      </c>
      <c r="AF473" s="29" t="e">
        <f>VLOOKUP(Table1[[#This Row],[SEG KEY]],'10Nov24_TY   '!$A$1:$M$786,13,FALSE)</f>
        <v>#DIV/0!</v>
      </c>
      <c r="AG473" s="29" t="e">
        <f>VLOOKUP(Table1[[#This Row],[SEG KEY LY]],'10Nov24_LY   '!$A$1:$M$784,13,FALSE)</f>
        <v>#N/A</v>
      </c>
      <c r="AH473" s="29">
        <f>IFERROR(VLOOKUP(Table1[[#This Row],[SEG KEY]],'03Nov24_TY   '!A469:M1254,13,FALSE),0)</f>
        <v>0</v>
      </c>
      <c r="AI473" s="29">
        <f>IFERROR(VLOOKUP(Table1[[#This Row],[SEG KEY LY]],'03Nov24_LY    '!$A$1:$M$784,13,FALSE),0)</f>
        <v>0</v>
      </c>
      <c r="AJ473" s="47">
        <f>VLOOKUP(Table1[[#This Row],[SEG KEY]],'29Dec24_TY  '!$A$1:$M$786,7,FALSE)</f>
        <v>0</v>
      </c>
      <c r="AK473" s="47" t="e">
        <f>VLOOKUP(Table1[[#This Row],[SEG KEY LY]],'29Dec24_LY'!$A$1:$M$784,7,FALSE)</f>
        <v>#N/A</v>
      </c>
      <c r="AL473" s="29">
        <f>VLOOKUP(Table1[[#This Row],[SEG KEY]],'22Dec24_TY '!$A$1:$M$786,7,FALSE)</f>
        <v>0</v>
      </c>
      <c r="AM473" s="29" t="e">
        <f>VLOOKUP(Table1[[#This Row],[SEG KEY LY]],'22Dec24_LY '!$A$1:$M$486,7,FALSE)</f>
        <v>#N/A</v>
      </c>
      <c r="AN473" s="29">
        <f>VLOOKUP(Table1[[#This Row],[SEG KEY]],'15Dec24_TY'!$A$1:$M$786,7,FALSE)</f>
        <v>0</v>
      </c>
      <c r="AO473" s="29" t="e">
        <f>VLOOKUP(Table1[[#This Row],[SEG KEY LY]],'15Dec24_LY'!$A$1:$M$784,7,FALSE)</f>
        <v>#N/A</v>
      </c>
      <c r="AP473" s="29">
        <f>VLOOKUP(Table1[[#This Row],[SEG KEY]],'08Dec24_TY'!$A$1:$M$786,7,FALSE)</f>
        <v>0</v>
      </c>
      <c r="AQ473" s="29" t="e">
        <f>VLOOKUP(Table1[[#This Row],[SEG KEY LY]],'08Dec24_LY'!$A$1:$M$784,7,FALSE)</f>
        <v>#N/A</v>
      </c>
      <c r="AR473" s="29">
        <f>VLOOKUP(Table1[[#This Row],[SEG KEY]],'01Dec24_TY'!$A$1:$M$786,7,FALSE)</f>
        <v>0</v>
      </c>
      <c r="AS473" s="29" t="e">
        <f>VLOOKUP(Table1[[#This Row],[SEG KEY LY]],'01Dec24_LY'!$A$1:$M$784,7,FALSE)</f>
        <v>#N/A</v>
      </c>
      <c r="AT473" s="29">
        <f>VLOOKUP(Table1[[#This Row],[SEG KEY]],'24Nov24_TY'!$A$1:$M$786,7,FALSE)</f>
        <v>0</v>
      </c>
      <c r="AU473" s="29" t="e">
        <f>VLOOKUP(Table1[[#This Row],[SEG KEY LY]],'24Nov24_LY'!$A$1:$M$784,7,FALSE)</f>
        <v>#N/A</v>
      </c>
      <c r="AV473" s="29">
        <f>VLOOKUP(Table1[[#This Row],[SEG KEY]],'17Nov24_TY'!$A$1:$M$786,7,FALSE)</f>
        <v>0</v>
      </c>
      <c r="AW473" s="29" t="e">
        <f>VLOOKUP(Table1[[#This Row],[SEG KEY LY]],'17Nov24_LY'!$A$1:$M$784,7,FALSE)</f>
        <v>#N/A</v>
      </c>
      <c r="AX473" s="29">
        <f>VLOOKUP(Table1[[#This Row],[SEG KEY]],'10Nov24_TY   '!$A$1:$K$786,7,FALSE)</f>
        <v>0</v>
      </c>
      <c r="AY473" s="29" t="e">
        <f>VLOOKUP(Table1[[#This Row],[SEG KEY LY]],'10Nov24_LY   '!$A$1:$J$784,7,FALSE)</f>
        <v>#N/A</v>
      </c>
      <c r="AZ473" s="29">
        <f>IFERROR(VLOOKUP(Table1[[#This Row],[SEG KEY]],'03Nov24_TY   '!$A$1:$J$786,7,FALSE),0)</f>
        <v>0</v>
      </c>
      <c r="BA473" s="29">
        <f>IFERROR(VLOOKUP(Table1[[#This Row],[SEG KEY LY]],'03Nov24_LY    '!$A$1:$J$784,7,FALSE),0)</f>
        <v>0</v>
      </c>
    </row>
  </sheetData>
  <mergeCells count="1">
    <mergeCell ref="K2:N2"/>
  </mergeCells>
  <phoneticPr fontId="2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C1F1-C69A-4EA9-9618-29A56C742342}">
  <sheetPr codeName="Sheet1">
    <tabColor rgb="FFFFC000"/>
  </sheetPr>
  <dimension ref="A1:I2157"/>
  <sheetViews>
    <sheetView topLeftCell="A2111" zoomScaleNormal="100" workbookViewId="0">
      <selection activeCell="G2128" sqref="G2128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6.28515625" customWidth="1"/>
    <col min="5" max="5" width="12.5703125" bestFit="1" customWidth="1"/>
    <col min="6" max="6" width="18.7109375" style="1" bestFit="1" customWidth="1"/>
    <col min="7" max="7" width="9.5703125" style="1" bestFit="1" customWidth="1"/>
  </cols>
  <sheetData>
    <row r="1" spans="1:7" ht="12" customHeight="1" x14ac:dyDescent="0.25">
      <c r="A1" s="5" t="s">
        <v>45</v>
      </c>
      <c r="B1" s="7" t="s">
        <v>0</v>
      </c>
      <c r="C1" s="7" t="s">
        <v>1</v>
      </c>
      <c r="D1" s="14" t="s">
        <v>64</v>
      </c>
      <c r="E1" s="15" t="s">
        <v>5</v>
      </c>
      <c r="F1" s="46" t="s">
        <v>65</v>
      </c>
      <c r="G1" s="6" t="s">
        <v>46</v>
      </c>
    </row>
    <row r="2" spans="1:7" ht="12" customHeight="1" x14ac:dyDescent="0.25">
      <c r="A2" t="str">
        <f>D2&amp;C2</f>
        <v>AUHCMBMar-2023</v>
      </c>
      <c r="B2" s="2">
        <v>2023</v>
      </c>
      <c r="C2" s="2" t="s">
        <v>55</v>
      </c>
      <c r="D2" t="s">
        <v>66</v>
      </c>
      <c r="E2">
        <v>3238</v>
      </c>
      <c r="F2" s="1">
        <v>731336.86252442352</v>
      </c>
      <c r="G2" s="1">
        <f>IFERROR(F2/E2,0)</f>
        <v>225.86067403472003</v>
      </c>
    </row>
    <row r="3" spans="1:7" ht="12" customHeight="1" x14ac:dyDescent="0.25">
      <c r="A3" t="str">
        <f t="shared" ref="A3:A66" si="0">D3&amp;C3</f>
        <v>BAHCMBMar-2023</v>
      </c>
      <c r="B3" s="2">
        <v>2023</v>
      </c>
      <c r="C3" s="2" t="s">
        <v>55</v>
      </c>
      <c r="D3" t="s">
        <v>67</v>
      </c>
      <c r="E3">
        <v>0</v>
      </c>
      <c r="F3" s="1">
        <v>0</v>
      </c>
      <c r="G3" s="1">
        <f t="shared" ref="G3:G66" si="1">IFERROR(F3/E3,0)</f>
        <v>0</v>
      </c>
    </row>
    <row r="4" spans="1:7" ht="12" customHeight="1" x14ac:dyDescent="0.25">
      <c r="A4" t="str">
        <f t="shared" si="0"/>
        <v>BKKCMBMar-2023</v>
      </c>
      <c r="B4" s="2">
        <v>2023</v>
      </c>
      <c r="C4" s="2" t="s">
        <v>55</v>
      </c>
      <c r="D4" t="s">
        <v>68</v>
      </c>
      <c r="E4">
        <v>5354</v>
      </c>
      <c r="F4" s="1">
        <v>1311805.4844364088</v>
      </c>
      <c r="G4" s="1">
        <f t="shared" si="1"/>
        <v>245.01409869936663</v>
      </c>
    </row>
    <row r="5" spans="1:7" ht="12" customHeight="1" x14ac:dyDescent="0.25">
      <c r="A5" t="str">
        <f t="shared" si="0"/>
        <v>BLRCMBMar-2023</v>
      </c>
      <c r="B5" s="2">
        <v>2023</v>
      </c>
      <c r="C5" s="2" t="s">
        <v>55</v>
      </c>
      <c r="D5" t="s">
        <v>69</v>
      </c>
      <c r="E5">
        <v>2454</v>
      </c>
      <c r="F5" s="1">
        <v>254489.05854431828</v>
      </c>
      <c r="G5" s="1">
        <f t="shared" si="1"/>
        <v>103.70377283794551</v>
      </c>
    </row>
    <row r="6" spans="1:7" ht="12" customHeight="1" x14ac:dyDescent="0.25">
      <c r="A6" t="str">
        <f t="shared" si="0"/>
        <v>BOMCMBMar-2023</v>
      </c>
      <c r="B6" s="2">
        <v>2023</v>
      </c>
      <c r="C6" s="2" t="s">
        <v>55</v>
      </c>
      <c r="D6" t="s">
        <v>70</v>
      </c>
      <c r="E6">
        <v>4273</v>
      </c>
      <c r="F6" s="1">
        <v>540267.3803970837</v>
      </c>
      <c r="G6" s="1">
        <f t="shared" si="1"/>
        <v>126.43748663634068</v>
      </c>
    </row>
    <row r="7" spans="1:7" ht="12" customHeight="1" x14ac:dyDescent="0.25">
      <c r="A7" t="str">
        <f t="shared" si="0"/>
        <v>CANCMBMar-2023</v>
      </c>
      <c r="B7" s="2">
        <v>2023</v>
      </c>
      <c r="C7" s="2" t="s">
        <v>55</v>
      </c>
      <c r="D7" t="s">
        <v>71</v>
      </c>
      <c r="E7">
        <v>1297</v>
      </c>
      <c r="F7" s="1">
        <v>550511.87623325177</v>
      </c>
      <c r="G7" s="1">
        <f t="shared" si="1"/>
        <v>424.45017442810467</v>
      </c>
    </row>
    <row r="8" spans="1:7" ht="12" customHeight="1" x14ac:dyDescent="0.25">
      <c r="A8" t="str">
        <f t="shared" si="0"/>
        <v>CDGCMBMar-2023</v>
      </c>
      <c r="B8" s="2">
        <v>2023</v>
      </c>
      <c r="C8" s="2" t="s">
        <v>55</v>
      </c>
      <c r="D8" t="s">
        <v>72</v>
      </c>
      <c r="E8">
        <v>2448</v>
      </c>
      <c r="F8" s="1">
        <v>964367.56370311044</v>
      </c>
      <c r="G8" s="1">
        <f t="shared" si="1"/>
        <v>393.94099824473466</v>
      </c>
    </row>
    <row r="9" spans="1:7" ht="12" customHeight="1" x14ac:dyDescent="0.25">
      <c r="A9" t="str">
        <f t="shared" si="0"/>
        <v>CDGFRACMBMar-2023</v>
      </c>
      <c r="B9" s="2">
        <v>2023</v>
      </c>
      <c r="C9" s="2" t="s">
        <v>55</v>
      </c>
      <c r="D9" t="s">
        <v>73</v>
      </c>
      <c r="E9">
        <v>0</v>
      </c>
      <c r="F9" s="1">
        <v>0</v>
      </c>
      <c r="G9" s="1">
        <f t="shared" si="1"/>
        <v>0</v>
      </c>
    </row>
    <row r="10" spans="1:7" ht="12" customHeight="1" x14ac:dyDescent="0.25">
      <c r="A10" t="str">
        <f t="shared" si="0"/>
        <v>CGKCMBMar-2023</v>
      </c>
      <c r="B10" s="2">
        <v>2023</v>
      </c>
      <c r="C10" s="2" t="s">
        <v>55</v>
      </c>
      <c r="D10" t="s">
        <v>74</v>
      </c>
      <c r="E10">
        <v>5761</v>
      </c>
      <c r="F10" s="1">
        <v>1615619.5094350162</v>
      </c>
      <c r="G10" s="1">
        <f t="shared" si="1"/>
        <v>280.44081052508528</v>
      </c>
    </row>
    <row r="11" spans="1:7" ht="12" customHeight="1" x14ac:dyDescent="0.25">
      <c r="A11" t="str">
        <f t="shared" si="0"/>
        <v>CMBAUHMar-2023</v>
      </c>
      <c r="B11" s="2">
        <v>2023</v>
      </c>
      <c r="C11" s="2" t="s">
        <v>55</v>
      </c>
      <c r="D11" t="s">
        <v>75</v>
      </c>
      <c r="E11">
        <v>3348</v>
      </c>
      <c r="F11" s="1">
        <v>832682.95641161397</v>
      </c>
      <c r="G11" s="1">
        <f t="shared" si="1"/>
        <v>248.7105604574713</v>
      </c>
    </row>
    <row r="12" spans="1:7" ht="12" customHeight="1" x14ac:dyDescent="0.25">
      <c r="A12" t="str">
        <f t="shared" si="0"/>
        <v>CMBAUHLHRMar-2023</v>
      </c>
      <c r="B12" s="2">
        <v>2023</v>
      </c>
      <c r="C12" s="2" t="s">
        <v>55</v>
      </c>
      <c r="D12" t="s">
        <v>76</v>
      </c>
      <c r="E12">
        <v>0</v>
      </c>
      <c r="F12" s="1">
        <v>0</v>
      </c>
      <c r="G12" s="1">
        <f t="shared" si="1"/>
        <v>0</v>
      </c>
    </row>
    <row r="13" spans="1:7" ht="12" customHeight="1" x14ac:dyDescent="0.25">
      <c r="A13" t="str">
        <f t="shared" si="0"/>
        <v>CMBBAHMar-2023</v>
      </c>
      <c r="B13" s="2">
        <v>2023</v>
      </c>
      <c r="C13" s="2" t="s">
        <v>55</v>
      </c>
      <c r="D13" t="s">
        <v>77</v>
      </c>
      <c r="E13">
        <v>0</v>
      </c>
      <c r="F13" s="1">
        <v>0</v>
      </c>
      <c r="G13" s="1">
        <f t="shared" si="1"/>
        <v>0</v>
      </c>
    </row>
    <row r="14" spans="1:7" ht="12" customHeight="1" x14ac:dyDescent="0.25">
      <c r="A14" t="str">
        <f t="shared" si="0"/>
        <v>CMBBKKMar-2023</v>
      </c>
      <c r="B14" s="2">
        <v>2023</v>
      </c>
      <c r="C14" s="2" t="s">
        <v>55</v>
      </c>
      <c r="D14" t="s">
        <v>78</v>
      </c>
      <c r="E14">
        <v>5377</v>
      </c>
      <c r="F14" s="1">
        <v>1343119.7698679403</v>
      </c>
      <c r="G14" s="1">
        <f t="shared" si="1"/>
        <v>249.78980283949048</v>
      </c>
    </row>
    <row r="15" spans="1:7" ht="12" customHeight="1" x14ac:dyDescent="0.25">
      <c r="A15" t="str">
        <f t="shared" si="0"/>
        <v>CMBBLRMar-2023</v>
      </c>
      <c r="B15" s="2">
        <v>2023</v>
      </c>
      <c r="C15" s="2" t="s">
        <v>55</v>
      </c>
      <c r="D15" t="s">
        <v>79</v>
      </c>
      <c r="E15">
        <v>2397</v>
      </c>
      <c r="F15" s="1">
        <v>256156.21077812396</v>
      </c>
      <c r="G15" s="1">
        <f t="shared" si="1"/>
        <v>106.86533616108635</v>
      </c>
    </row>
    <row r="16" spans="1:7" ht="12" customHeight="1" x14ac:dyDescent="0.25">
      <c r="A16" t="str">
        <f t="shared" si="0"/>
        <v>CMBBOMMar-2023</v>
      </c>
      <c r="B16" s="2">
        <v>2023</v>
      </c>
      <c r="C16" s="2" t="s">
        <v>55</v>
      </c>
      <c r="D16" t="s">
        <v>80</v>
      </c>
      <c r="E16">
        <v>3667</v>
      </c>
      <c r="F16" s="1">
        <v>482309.18093177106</v>
      </c>
      <c r="G16" s="1">
        <f t="shared" si="1"/>
        <v>131.52691053497983</v>
      </c>
    </row>
    <row r="17" spans="1:7" ht="12" customHeight="1" x14ac:dyDescent="0.25">
      <c r="A17" t="str">
        <f t="shared" si="0"/>
        <v>CMBCANMar-2023</v>
      </c>
      <c r="B17" s="2">
        <v>2023</v>
      </c>
      <c r="C17" s="2" t="s">
        <v>55</v>
      </c>
      <c r="D17" t="s">
        <v>81</v>
      </c>
      <c r="E17">
        <v>1577</v>
      </c>
      <c r="F17" s="1">
        <v>605389.26302904915</v>
      </c>
      <c r="G17" s="1">
        <f t="shared" si="1"/>
        <v>383.8866601325613</v>
      </c>
    </row>
    <row r="18" spans="1:7" ht="12" customHeight="1" x14ac:dyDescent="0.25">
      <c r="A18" t="str">
        <f t="shared" si="0"/>
        <v>CMBCDGMar-2023</v>
      </c>
      <c r="B18" s="2">
        <v>2023</v>
      </c>
      <c r="C18" s="2" t="s">
        <v>55</v>
      </c>
      <c r="D18" t="s">
        <v>82</v>
      </c>
      <c r="E18">
        <v>3677</v>
      </c>
      <c r="F18" s="1">
        <v>1727992.1573810233</v>
      </c>
      <c r="G18" s="1">
        <f t="shared" si="1"/>
        <v>469.9461945556223</v>
      </c>
    </row>
    <row r="19" spans="1:7" ht="12" customHeight="1" x14ac:dyDescent="0.25">
      <c r="A19" t="str">
        <f t="shared" si="0"/>
        <v>CMBCDGFRAMar-2023</v>
      </c>
      <c r="B19" s="2">
        <v>2023</v>
      </c>
      <c r="C19" s="2" t="s">
        <v>55</v>
      </c>
      <c r="D19" t="s">
        <v>83</v>
      </c>
      <c r="E19">
        <v>0</v>
      </c>
      <c r="F19" s="1">
        <v>0</v>
      </c>
      <c r="G19" s="1">
        <f t="shared" si="1"/>
        <v>0</v>
      </c>
    </row>
    <row r="20" spans="1:7" ht="12" customHeight="1" x14ac:dyDescent="0.25">
      <c r="A20" t="str">
        <f t="shared" si="0"/>
        <v>CMBCGKMar-2023</v>
      </c>
      <c r="B20" s="2">
        <v>2023</v>
      </c>
      <c r="C20" s="2" t="s">
        <v>55</v>
      </c>
      <c r="D20" t="s">
        <v>84</v>
      </c>
      <c r="E20">
        <v>5964</v>
      </c>
      <c r="F20" s="1">
        <v>1027758.063356638</v>
      </c>
      <c r="G20" s="1">
        <f t="shared" si="1"/>
        <v>172.32697239380246</v>
      </c>
    </row>
    <row r="21" spans="1:7" ht="12" customHeight="1" x14ac:dyDescent="0.25">
      <c r="A21" t="str">
        <f t="shared" si="0"/>
        <v>CMBCOKMar-2023</v>
      </c>
      <c r="B21" s="2">
        <v>2023</v>
      </c>
      <c r="C21" s="2" t="s">
        <v>55</v>
      </c>
      <c r="D21" t="s">
        <v>85</v>
      </c>
      <c r="E21">
        <v>3354</v>
      </c>
      <c r="F21" s="1">
        <v>178081.16254823329</v>
      </c>
      <c r="G21" s="1">
        <f t="shared" si="1"/>
        <v>53.095158780033778</v>
      </c>
    </row>
    <row r="22" spans="1:7" ht="12" customHeight="1" x14ac:dyDescent="0.25">
      <c r="A22" t="str">
        <f t="shared" si="0"/>
        <v>CMBCOKFRAMar-2023</v>
      </c>
      <c r="B22" s="2">
        <v>2023</v>
      </c>
      <c r="C22" s="2" t="s">
        <v>55</v>
      </c>
      <c r="D22" t="s">
        <v>86</v>
      </c>
      <c r="E22">
        <v>0</v>
      </c>
      <c r="F22" s="1">
        <v>0</v>
      </c>
      <c r="G22" s="1">
        <f t="shared" si="1"/>
        <v>0</v>
      </c>
    </row>
    <row r="23" spans="1:7" ht="12" customHeight="1" x14ac:dyDescent="0.25">
      <c r="A23" t="str">
        <f t="shared" si="0"/>
        <v>CMBCOKLHRMar-2023</v>
      </c>
      <c r="B23" s="2">
        <v>2023</v>
      </c>
      <c r="C23" s="2" t="s">
        <v>55</v>
      </c>
      <c r="D23" t="s">
        <v>87</v>
      </c>
      <c r="E23">
        <v>0</v>
      </c>
      <c r="F23" s="1">
        <v>0</v>
      </c>
      <c r="G23" s="1">
        <f t="shared" si="1"/>
        <v>0</v>
      </c>
    </row>
    <row r="24" spans="1:7" ht="12" customHeight="1" x14ac:dyDescent="0.25">
      <c r="A24" t="str">
        <f t="shared" si="0"/>
        <v>CMBDACMar-2023</v>
      </c>
      <c r="B24" s="2">
        <v>2023</v>
      </c>
      <c r="C24" s="2" t="s">
        <v>55</v>
      </c>
      <c r="D24" t="s">
        <v>88</v>
      </c>
      <c r="E24">
        <v>4556</v>
      </c>
      <c r="F24" s="1">
        <v>558488.1374509848</v>
      </c>
      <c r="G24" s="1">
        <f t="shared" si="1"/>
        <v>122.58299768458841</v>
      </c>
    </row>
    <row r="25" spans="1:7" ht="12" customHeight="1" x14ac:dyDescent="0.25">
      <c r="A25" t="str">
        <f t="shared" si="0"/>
        <v>CMBDELMar-2023</v>
      </c>
      <c r="B25" s="2">
        <v>2023</v>
      </c>
      <c r="C25" s="2" t="s">
        <v>55</v>
      </c>
      <c r="D25" t="s">
        <v>89</v>
      </c>
      <c r="E25">
        <v>5937</v>
      </c>
      <c r="F25" s="1">
        <v>931742.65399334859</v>
      </c>
      <c r="G25" s="1">
        <f t="shared" si="1"/>
        <v>156.93829442367334</v>
      </c>
    </row>
    <row r="26" spans="1:7" ht="12" customHeight="1" x14ac:dyDescent="0.25">
      <c r="A26" t="str">
        <f t="shared" si="0"/>
        <v>CMBDMMMar-2023</v>
      </c>
      <c r="B26" s="2">
        <v>2023</v>
      </c>
      <c r="C26" s="2" t="s">
        <v>55</v>
      </c>
      <c r="D26" t="s">
        <v>90</v>
      </c>
      <c r="E26">
        <v>4929</v>
      </c>
      <c r="F26" s="1">
        <v>1403407.2306023147</v>
      </c>
      <c r="G26" s="1">
        <f t="shared" si="1"/>
        <v>284.72453451051223</v>
      </c>
    </row>
    <row r="27" spans="1:7" ht="12" customHeight="1" x14ac:dyDescent="0.25">
      <c r="A27" t="str">
        <f t="shared" si="0"/>
        <v>CMBDOHMar-2023</v>
      </c>
      <c r="B27" s="2">
        <v>2023</v>
      </c>
      <c r="C27" s="2" t="s">
        <v>55</v>
      </c>
      <c r="D27" t="s">
        <v>91</v>
      </c>
      <c r="E27">
        <v>6424</v>
      </c>
      <c r="F27" s="1">
        <v>2002966.482088885</v>
      </c>
      <c r="G27" s="1">
        <f t="shared" si="1"/>
        <v>311.79428426041176</v>
      </c>
    </row>
    <row r="28" spans="1:7" ht="12" customHeight="1" x14ac:dyDescent="0.25">
      <c r="A28" t="str">
        <f t="shared" si="0"/>
        <v>CMBDXBMar-2023</v>
      </c>
      <c r="B28" s="2">
        <v>2023</v>
      </c>
      <c r="C28" s="2" t="s">
        <v>55</v>
      </c>
      <c r="D28" t="s">
        <v>92</v>
      </c>
      <c r="E28">
        <v>8410</v>
      </c>
      <c r="F28" s="1">
        <v>2188438.981517327</v>
      </c>
      <c r="G28" s="1">
        <f t="shared" si="1"/>
        <v>260.21866605437896</v>
      </c>
    </row>
    <row r="29" spans="1:7" ht="12" customHeight="1" x14ac:dyDescent="0.25">
      <c r="A29" t="str">
        <f t="shared" si="0"/>
        <v>CMBDXBCDGMar-2023</v>
      </c>
      <c r="B29" s="2">
        <v>2023</v>
      </c>
      <c r="C29" s="2" t="s">
        <v>55</v>
      </c>
      <c r="D29" t="s">
        <v>93</v>
      </c>
      <c r="E29">
        <v>0</v>
      </c>
      <c r="F29" s="1">
        <v>0</v>
      </c>
      <c r="G29" s="1">
        <f t="shared" si="1"/>
        <v>0</v>
      </c>
    </row>
    <row r="30" spans="1:7" ht="12" customHeight="1" x14ac:dyDescent="0.25">
      <c r="A30" t="str">
        <f t="shared" si="0"/>
        <v>CMBDXBDOHMar-2023</v>
      </c>
      <c r="B30" s="2">
        <v>2023</v>
      </c>
      <c r="C30" s="2" t="s">
        <v>55</v>
      </c>
      <c r="D30" t="s">
        <v>94</v>
      </c>
      <c r="E30">
        <v>0</v>
      </c>
      <c r="F30" s="1">
        <v>0</v>
      </c>
      <c r="G30" s="1">
        <f t="shared" si="1"/>
        <v>0</v>
      </c>
    </row>
    <row r="31" spans="1:7" ht="12" customHeight="1" x14ac:dyDescent="0.25">
      <c r="A31" t="str">
        <f t="shared" si="0"/>
        <v>CMBFRAMar-2023</v>
      </c>
      <c r="B31" s="2">
        <v>2023</v>
      </c>
      <c r="C31" s="2" t="s">
        <v>55</v>
      </c>
      <c r="D31" t="s">
        <v>95</v>
      </c>
      <c r="E31">
        <v>3286</v>
      </c>
      <c r="F31" s="1">
        <v>1689312.578052779</v>
      </c>
      <c r="G31" s="1">
        <f t="shared" si="1"/>
        <v>514.09390689372458</v>
      </c>
    </row>
    <row r="32" spans="1:7" ht="12" customHeight="1" x14ac:dyDescent="0.25">
      <c r="A32" t="str">
        <f t="shared" si="0"/>
        <v>CMBFRACDGMar-2023</v>
      </c>
      <c r="B32" s="2">
        <v>2023</v>
      </c>
      <c r="C32" s="2" t="s">
        <v>55</v>
      </c>
      <c r="D32" t="s">
        <v>96</v>
      </c>
      <c r="E32">
        <v>0</v>
      </c>
      <c r="F32" s="1">
        <v>0</v>
      </c>
      <c r="G32" s="1">
        <f t="shared" si="1"/>
        <v>0</v>
      </c>
    </row>
    <row r="33" spans="1:7" ht="12" customHeight="1" x14ac:dyDescent="0.25">
      <c r="A33" t="str">
        <f t="shared" si="0"/>
        <v>CMBGANMar-2023</v>
      </c>
      <c r="B33" s="2">
        <v>2023</v>
      </c>
      <c r="C33" s="2" t="s">
        <v>55</v>
      </c>
      <c r="D33" t="s">
        <v>97</v>
      </c>
      <c r="E33">
        <v>766</v>
      </c>
      <c r="F33" s="1">
        <v>82365.62407796245</v>
      </c>
      <c r="G33" s="1">
        <f t="shared" si="1"/>
        <v>107.52692438376299</v>
      </c>
    </row>
    <row r="34" spans="1:7" ht="12" customHeight="1" x14ac:dyDescent="0.25">
      <c r="A34" t="str">
        <f t="shared" si="0"/>
        <v>CMBHKGMar-2023</v>
      </c>
      <c r="B34" s="2">
        <v>2023</v>
      </c>
      <c r="C34" s="2" t="s">
        <v>55</v>
      </c>
      <c r="D34" t="s">
        <v>98</v>
      </c>
      <c r="E34">
        <v>0</v>
      </c>
      <c r="F34" s="1">
        <v>0</v>
      </c>
      <c r="G34" s="1">
        <f t="shared" si="1"/>
        <v>0</v>
      </c>
    </row>
    <row r="35" spans="1:7" ht="12" customHeight="1" x14ac:dyDescent="0.25">
      <c r="A35" t="str">
        <f t="shared" si="0"/>
        <v>CMBHYDMar-2023</v>
      </c>
      <c r="B35" s="2">
        <v>2023</v>
      </c>
      <c r="C35" s="2" t="s">
        <v>55</v>
      </c>
      <c r="D35" t="s">
        <v>99</v>
      </c>
      <c r="E35">
        <v>776</v>
      </c>
      <c r="F35" s="1">
        <v>89948.308405651507</v>
      </c>
      <c r="G35" s="1">
        <f t="shared" si="1"/>
        <v>115.9127685639839</v>
      </c>
    </row>
    <row r="36" spans="1:7" ht="12" customHeight="1" x14ac:dyDescent="0.25">
      <c r="A36" t="str">
        <f t="shared" si="0"/>
        <v>CMBICNMar-2023</v>
      </c>
      <c r="B36" s="2">
        <v>2023</v>
      </c>
      <c r="C36" s="2" t="s">
        <v>55</v>
      </c>
      <c r="D36" t="s">
        <v>100</v>
      </c>
      <c r="E36">
        <v>1898</v>
      </c>
      <c r="F36" s="1">
        <v>1093972.8988919279</v>
      </c>
      <c r="G36" s="1">
        <f t="shared" si="1"/>
        <v>576.38192776181666</v>
      </c>
    </row>
    <row r="37" spans="1:7" ht="12" customHeight="1" x14ac:dyDescent="0.25">
      <c r="A37" t="str">
        <f t="shared" si="0"/>
        <v>CMBIXMMar-2023</v>
      </c>
      <c r="B37" s="2">
        <v>2023</v>
      </c>
      <c r="C37" s="2" t="s">
        <v>55</v>
      </c>
      <c r="D37" t="s">
        <v>101</v>
      </c>
      <c r="E37">
        <v>1139</v>
      </c>
      <c r="F37" s="1">
        <v>70921.849510254659</v>
      </c>
      <c r="G37" s="1">
        <f t="shared" si="1"/>
        <v>62.266768665719631</v>
      </c>
    </row>
    <row r="38" spans="1:7" ht="12" customHeight="1" x14ac:dyDescent="0.25">
      <c r="A38" t="str">
        <f t="shared" si="0"/>
        <v>CMBKHIMar-2023</v>
      </c>
      <c r="B38" s="2">
        <v>2023</v>
      </c>
      <c r="C38" s="2" t="s">
        <v>55</v>
      </c>
      <c r="D38" t="s">
        <v>102</v>
      </c>
      <c r="E38">
        <v>1399</v>
      </c>
      <c r="F38" s="1">
        <v>310604.86093444552</v>
      </c>
      <c r="G38" s="1">
        <f t="shared" si="1"/>
        <v>222.01920009610114</v>
      </c>
    </row>
    <row r="39" spans="1:7" ht="12" customHeight="1" x14ac:dyDescent="0.25">
      <c r="A39" t="str">
        <f t="shared" si="0"/>
        <v>CMBKTMMar-2023</v>
      </c>
      <c r="B39" s="2">
        <v>2023</v>
      </c>
      <c r="C39" s="2" t="s">
        <v>55</v>
      </c>
      <c r="D39" t="s">
        <v>103</v>
      </c>
      <c r="E39">
        <v>2013</v>
      </c>
      <c r="F39" s="1">
        <v>326694.12249533611</v>
      </c>
      <c r="G39" s="1">
        <f t="shared" si="1"/>
        <v>162.29216219341089</v>
      </c>
    </row>
    <row r="40" spans="1:7" ht="12" customHeight="1" x14ac:dyDescent="0.25">
      <c r="A40" t="str">
        <f t="shared" si="0"/>
        <v>CMBKULMar-2023</v>
      </c>
      <c r="B40" s="2">
        <v>2023</v>
      </c>
      <c r="C40" s="2" t="s">
        <v>55</v>
      </c>
      <c r="D40" t="s">
        <v>104</v>
      </c>
      <c r="E40">
        <v>5133</v>
      </c>
      <c r="F40" s="1">
        <v>1268901.9589450569</v>
      </c>
      <c r="G40" s="1">
        <f t="shared" si="1"/>
        <v>247.20474555719011</v>
      </c>
    </row>
    <row r="41" spans="1:7" ht="12" customHeight="1" x14ac:dyDescent="0.25">
      <c r="A41" t="str">
        <f t="shared" si="0"/>
        <v>CMBKWIMar-2023</v>
      </c>
      <c r="B41" s="2">
        <v>2023</v>
      </c>
      <c r="C41" s="2" t="s">
        <v>55</v>
      </c>
      <c r="D41" t="s">
        <v>105</v>
      </c>
      <c r="E41">
        <v>6274</v>
      </c>
      <c r="F41" s="1">
        <v>1904375.7818189547</v>
      </c>
      <c r="G41" s="1">
        <f t="shared" si="1"/>
        <v>303.53455240977922</v>
      </c>
    </row>
    <row r="42" spans="1:7" ht="12" customHeight="1" x14ac:dyDescent="0.25">
      <c r="A42" t="str">
        <f t="shared" si="0"/>
        <v>CMBLHEMar-2023</v>
      </c>
      <c r="B42" s="2">
        <v>2023</v>
      </c>
      <c r="C42" s="2" t="s">
        <v>55</v>
      </c>
      <c r="D42" t="s">
        <v>106</v>
      </c>
      <c r="E42">
        <v>1458</v>
      </c>
      <c r="F42" s="1">
        <v>283513.25897570734</v>
      </c>
      <c r="G42" s="1">
        <f t="shared" si="1"/>
        <v>194.45353839211751</v>
      </c>
    </row>
    <row r="43" spans="1:7" ht="12" customHeight="1" x14ac:dyDescent="0.25">
      <c r="A43" t="str">
        <f t="shared" si="0"/>
        <v>CMBLHRMar-2023</v>
      </c>
      <c r="B43" s="2">
        <v>2023</v>
      </c>
      <c r="C43" s="2" t="s">
        <v>55</v>
      </c>
      <c r="D43" t="s">
        <v>107</v>
      </c>
      <c r="E43">
        <v>10858</v>
      </c>
      <c r="F43" s="1">
        <v>6552295.1466961177</v>
      </c>
      <c r="G43" s="1">
        <f t="shared" si="1"/>
        <v>603.45322773034798</v>
      </c>
    </row>
    <row r="44" spans="1:7" ht="12" customHeight="1" x14ac:dyDescent="0.25">
      <c r="A44" t="str">
        <f t="shared" si="0"/>
        <v>CMBMAAMar-2023</v>
      </c>
      <c r="B44" s="2">
        <v>2023</v>
      </c>
      <c r="C44" s="2" t="s">
        <v>55</v>
      </c>
      <c r="D44" t="s">
        <v>108</v>
      </c>
      <c r="E44">
        <v>14432</v>
      </c>
      <c r="F44" s="1">
        <v>861118.18746143975</v>
      </c>
      <c r="G44" s="1">
        <f t="shared" si="1"/>
        <v>59.667280173325928</v>
      </c>
    </row>
    <row r="45" spans="1:7" ht="12" customHeight="1" x14ac:dyDescent="0.25">
      <c r="A45" t="str">
        <f t="shared" si="0"/>
        <v>CMBMAAICNMar-2023</v>
      </c>
      <c r="B45" s="2">
        <v>2023</v>
      </c>
      <c r="C45" s="2" t="s">
        <v>55</v>
      </c>
      <c r="D45" t="s">
        <v>109</v>
      </c>
      <c r="E45">
        <v>0</v>
      </c>
      <c r="F45" s="1">
        <v>0</v>
      </c>
      <c r="G45" s="1">
        <f t="shared" si="1"/>
        <v>0</v>
      </c>
    </row>
    <row r="46" spans="1:7" ht="12" customHeight="1" x14ac:dyDescent="0.25">
      <c r="A46" t="str">
        <f t="shared" si="0"/>
        <v>CMBMAAMELMar-2023</v>
      </c>
      <c r="B46" s="2">
        <v>2023</v>
      </c>
      <c r="C46" s="2" t="s">
        <v>55</v>
      </c>
      <c r="D46" t="s">
        <v>110</v>
      </c>
      <c r="E46">
        <v>0</v>
      </c>
      <c r="F46" s="1">
        <v>0</v>
      </c>
      <c r="G46" s="1">
        <f t="shared" si="1"/>
        <v>0</v>
      </c>
    </row>
    <row r="47" spans="1:7" ht="12" customHeight="1" x14ac:dyDescent="0.25">
      <c r="A47" t="str">
        <f t="shared" si="0"/>
        <v>CMBMAANRTMar-2023</v>
      </c>
      <c r="B47" s="2">
        <v>2023</v>
      </c>
      <c r="C47" s="2" t="s">
        <v>55</v>
      </c>
      <c r="D47" t="s">
        <v>111</v>
      </c>
      <c r="E47">
        <v>0</v>
      </c>
      <c r="F47" s="1">
        <v>0</v>
      </c>
      <c r="G47" s="1">
        <f t="shared" si="1"/>
        <v>0</v>
      </c>
    </row>
    <row r="48" spans="1:7" ht="12" customHeight="1" x14ac:dyDescent="0.25">
      <c r="A48" t="str">
        <f t="shared" si="0"/>
        <v>CMBMCTMar-2023</v>
      </c>
      <c r="B48" s="2">
        <v>2023</v>
      </c>
      <c r="C48" s="2" t="s">
        <v>55</v>
      </c>
      <c r="D48" t="s">
        <v>112</v>
      </c>
      <c r="E48">
        <v>0</v>
      </c>
      <c r="F48" s="1">
        <v>0</v>
      </c>
      <c r="G48" s="1">
        <f t="shared" si="1"/>
        <v>0</v>
      </c>
    </row>
    <row r="49" spans="1:7" ht="12" customHeight="1" x14ac:dyDescent="0.25">
      <c r="A49" t="str">
        <f t="shared" si="0"/>
        <v>CMBMELMar-2023</v>
      </c>
      <c r="B49" s="2">
        <v>2023</v>
      </c>
      <c r="C49" s="2" t="s">
        <v>55</v>
      </c>
      <c r="D49" t="s">
        <v>113</v>
      </c>
      <c r="E49">
        <v>5718</v>
      </c>
      <c r="F49" s="1">
        <v>3291514.2082419577</v>
      </c>
      <c r="G49" s="1">
        <f t="shared" si="1"/>
        <v>575.64081990940144</v>
      </c>
    </row>
    <row r="50" spans="1:7" ht="12" customHeight="1" x14ac:dyDescent="0.25">
      <c r="A50" t="str">
        <f t="shared" si="0"/>
        <v>CMBMELSYDMar-2023</v>
      </c>
      <c r="B50" s="2">
        <v>2023</v>
      </c>
      <c r="C50" s="2" t="s">
        <v>55</v>
      </c>
      <c r="D50" t="s">
        <v>114</v>
      </c>
      <c r="E50">
        <v>3148</v>
      </c>
      <c r="F50" s="1">
        <v>1938154.5893309386</v>
      </c>
      <c r="G50" s="1">
        <f t="shared" si="1"/>
        <v>615.6780779323185</v>
      </c>
    </row>
    <row r="51" spans="1:7" ht="12" customHeight="1" x14ac:dyDescent="0.25">
      <c r="A51" t="str">
        <f t="shared" si="0"/>
        <v>CMBMLEMar-2023</v>
      </c>
      <c r="B51" s="2">
        <v>2023</v>
      </c>
      <c r="C51" s="2" t="s">
        <v>55</v>
      </c>
      <c r="D51" t="s">
        <v>115</v>
      </c>
      <c r="E51">
        <v>12282</v>
      </c>
      <c r="F51" s="1">
        <v>1327780.2143193535</v>
      </c>
      <c r="G51" s="1">
        <f t="shared" si="1"/>
        <v>108.10781748244207</v>
      </c>
    </row>
    <row r="52" spans="1:7" ht="12" customHeight="1" x14ac:dyDescent="0.25">
      <c r="A52" t="str">
        <f t="shared" si="0"/>
        <v>CMBNRTMar-2023</v>
      </c>
      <c r="B52" s="2">
        <v>2023</v>
      </c>
      <c r="C52" s="2" t="s">
        <v>55</v>
      </c>
      <c r="D52" t="s">
        <v>116</v>
      </c>
      <c r="E52">
        <v>3999</v>
      </c>
      <c r="F52" s="1">
        <v>2462382.5716727376</v>
      </c>
      <c r="G52" s="1">
        <f t="shared" si="1"/>
        <v>615.74958031326275</v>
      </c>
    </row>
    <row r="53" spans="1:7" ht="12" customHeight="1" x14ac:dyDescent="0.25">
      <c r="A53" t="str">
        <f t="shared" si="0"/>
        <v>CMBRUHMar-2023</v>
      </c>
      <c r="B53" s="2">
        <v>2023</v>
      </c>
      <c r="C53" s="2" t="s">
        <v>55</v>
      </c>
      <c r="D53" t="s">
        <v>117</v>
      </c>
      <c r="E53">
        <v>8526</v>
      </c>
      <c r="F53" s="1">
        <v>3015469.7876152266</v>
      </c>
      <c r="G53" s="1">
        <f t="shared" si="1"/>
        <v>353.67930889223862</v>
      </c>
    </row>
    <row r="54" spans="1:7" ht="12" customHeight="1" x14ac:dyDescent="0.25">
      <c r="A54" t="str">
        <f t="shared" si="0"/>
        <v>CMBSEZMar-2023</v>
      </c>
      <c r="B54" s="2">
        <v>2023</v>
      </c>
      <c r="C54" s="2" t="s">
        <v>55</v>
      </c>
      <c r="D54" t="s">
        <v>118</v>
      </c>
      <c r="E54">
        <v>0</v>
      </c>
      <c r="F54" s="1">
        <v>0</v>
      </c>
      <c r="G54" s="1">
        <f t="shared" si="1"/>
        <v>0</v>
      </c>
    </row>
    <row r="55" spans="1:7" ht="12" customHeight="1" x14ac:dyDescent="0.25">
      <c r="A55" t="str">
        <f t="shared" si="0"/>
        <v>CMBSINMar-2023</v>
      </c>
      <c r="B55" s="2">
        <v>2023</v>
      </c>
      <c r="C55" s="2" t="s">
        <v>55</v>
      </c>
      <c r="D55" t="s">
        <v>119</v>
      </c>
      <c r="E55">
        <v>7795</v>
      </c>
      <c r="F55" s="1">
        <v>2034008.6601268761</v>
      </c>
      <c r="G55" s="1">
        <f t="shared" si="1"/>
        <v>260.93760873981734</v>
      </c>
    </row>
    <row r="56" spans="1:7" ht="12" customHeight="1" x14ac:dyDescent="0.25">
      <c r="A56" t="str">
        <f t="shared" si="0"/>
        <v>CMBSYDMar-2023</v>
      </c>
      <c r="B56" s="2">
        <v>2023</v>
      </c>
      <c r="C56" s="2" t="s">
        <v>55</v>
      </c>
      <c r="D56" t="s">
        <v>120</v>
      </c>
      <c r="E56">
        <v>518</v>
      </c>
      <c r="F56" s="1">
        <v>286739.39418557589</v>
      </c>
      <c r="G56" s="1">
        <f t="shared" si="1"/>
        <v>553.55095402620827</v>
      </c>
    </row>
    <row r="57" spans="1:7" ht="12" customHeight="1" x14ac:dyDescent="0.25">
      <c r="A57" t="str">
        <f t="shared" si="0"/>
        <v>CMBTRVMar-2023</v>
      </c>
      <c r="B57" s="2">
        <v>2023</v>
      </c>
      <c r="C57" s="2" t="s">
        <v>55</v>
      </c>
      <c r="D57" t="s">
        <v>121</v>
      </c>
      <c r="E57">
        <v>2771</v>
      </c>
      <c r="F57" s="1">
        <v>96526.591185007084</v>
      </c>
      <c r="G57" s="1">
        <f t="shared" si="1"/>
        <v>34.834569175390506</v>
      </c>
    </row>
    <row r="58" spans="1:7" ht="12" customHeight="1" x14ac:dyDescent="0.25">
      <c r="A58" t="str">
        <f t="shared" si="0"/>
        <v>CMBTRVCDGMar-2023</v>
      </c>
      <c r="B58" s="2">
        <v>2023</v>
      </c>
      <c r="C58" s="2" t="s">
        <v>55</v>
      </c>
      <c r="D58" t="s">
        <v>122</v>
      </c>
      <c r="E58">
        <v>0</v>
      </c>
      <c r="F58" s="1">
        <v>0</v>
      </c>
      <c r="G58" s="1">
        <f t="shared" si="1"/>
        <v>0</v>
      </c>
    </row>
    <row r="59" spans="1:7" ht="12" customHeight="1" x14ac:dyDescent="0.25">
      <c r="A59" t="str">
        <f t="shared" si="0"/>
        <v>CMBTRVFRAMar-2023</v>
      </c>
      <c r="B59" s="2">
        <v>2023</v>
      </c>
      <c r="C59" s="2" t="s">
        <v>55</v>
      </c>
      <c r="D59" t="s">
        <v>123</v>
      </c>
      <c r="E59">
        <v>0</v>
      </c>
      <c r="F59" s="1">
        <v>0</v>
      </c>
      <c r="G59" s="1">
        <f t="shared" si="1"/>
        <v>0</v>
      </c>
    </row>
    <row r="60" spans="1:7" ht="12" customHeight="1" x14ac:dyDescent="0.25">
      <c r="A60" t="str">
        <f t="shared" si="0"/>
        <v>CMBTRVMELMar-2023</v>
      </c>
      <c r="B60" s="2">
        <v>2023</v>
      </c>
      <c r="C60" s="2" t="s">
        <v>55</v>
      </c>
      <c r="D60" t="s">
        <v>124</v>
      </c>
      <c r="E60">
        <v>0</v>
      </c>
      <c r="F60" s="1">
        <v>0</v>
      </c>
      <c r="G60" s="1">
        <f t="shared" si="1"/>
        <v>0</v>
      </c>
    </row>
    <row r="61" spans="1:7" ht="12" customHeight="1" x14ac:dyDescent="0.25">
      <c r="A61" t="str">
        <f t="shared" si="0"/>
        <v>CMBTRVSYDMar-2023</v>
      </c>
      <c r="B61" s="2">
        <v>2023</v>
      </c>
      <c r="C61" s="2" t="s">
        <v>55</v>
      </c>
      <c r="D61" t="s">
        <v>125</v>
      </c>
      <c r="E61">
        <v>0</v>
      </c>
      <c r="F61" s="1">
        <v>0</v>
      </c>
      <c r="G61" s="1">
        <f t="shared" si="1"/>
        <v>0</v>
      </c>
    </row>
    <row r="62" spans="1:7" ht="12" customHeight="1" x14ac:dyDescent="0.25">
      <c r="A62" t="str">
        <f t="shared" si="0"/>
        <v>CMBTRZMar-2023</v>
      </c>
      <c r="B62" s="2">
        <v>2023</v>
      </c>
      <c r="C62" s="2" t="s">
        <v>55</v>
      </c>
      <c r="D62" t="s">
        <v>126</v>
      </c>
      <c r="E62">
        <v>1956</v>
      </c>
      <c r="F62" s="1">
        <v>114457.71008994852</v>
      </c>
      <c r="G62" s="1">
        <f t="shared" si="1"/>
        <v>58.516211702427668</v>
      </c>
    </row>
    <row r="63" spans="1:7" x14ac:dyDescent="0.25">
      <c r="A63" t="str">
        <f t="shared" si="0"/>
        <v>CMBTSNMar-2023</v>
      </c>
      <c r="B63" s="2">
        <v>2023</v>
      </c>
      <c r="C63" s="2" t="s">
        <v>55</v>
      </c>
      <c r="D63" t="s">
        <v>127</v>
      </c>
      <c r="E63">
        <v>0</v>
      </c>
      <c r="F63" s="1">
        <v>0</v>
      </c>
      <c r="G63" s="1">
        <f t="shared" si="1"/>
        <v>0</v>
      </c>
    </row>
    <row r="64" spans="1:7" ht="12" customHeight="1" x14ac:dyDescent="0.25">
      <c r="A64" t="str">
        <f t="shared" si="0"/>
        <v>COKCMBMar-2023</v>
      </c>
      <c r="B64" s="2">
        <v>2023</v>
      </c>
      <c r="C64" s="2" t="s">
        <v>55</v>
      </c>
      <c r="D64" t="s">
        <v>128</v>
      </c>
      <c r="E64">
        <v>3475</v>
      </c>
      <c r="F64" s="1">
        <v>256921.65794614912</v>
      </c>
      <c r="G64" s="1">
        <f t="shared" si="1"/>
        <v>73.934290056445789</v>
      </c>
    </row>
    <row r="65" spans="1:7" ht="12" customHeight="1" x14ac:dyDescent="0.25">
      <c r="A65" t="str">
        <f t="shared" si="0"/>
        <v>DACCMBMar-2023</v>
      </c>
      <c r="B65" s="2">
        <v>2023</v>
      </c>
      <c r="C65" s="2" t="s">
        <v>55</v>
      </c>
      <c r="D65" t="s">
        <v>129</v>
      </c>
      <c r="E65">
        <v>6686</v>
      </c>
      <c r="F65" s="1">
        <v>1477565.9701915539</v>
      </c>
      <c r="G65" s="1">
        <f t="shared" si="1"/>
        <v>220.99401289134818</v>
      </c>
    </row>
    <row r="66" spans="1:7" ht="12" customHeight="1" x14ac:dyDescent="0.25">
      <c r="A66" t="str">
        <f t="shared" si="0"/>
        <v>DELCMBMar-2023</v>
      </c>
      <c r="B66" s="2">
        <v>2023</v>
      </c>
      <c r="C66" s="2" t="s">
        <v>55</v>
      </c>
      <c r="D66" t="s">
        <v>130</v>
      </c>
      <c r="E66">
        <v>8029</v>
      </c>
      <c r="F66" s="1">
        <v>1307561.8303538647</v>
      </c>
      <c r="G66" s="1">
        <f t="shared" si="1"/>
        <v>162.85487985475959</v>
      </c>
    </row>
    <row r="67" spans="1:7" ht="12" customHeight="1" x14ac:dyDescent="0.25">
      <c r="A67" t="str">
        <f t="shared" ref="A67:A130" si="2">D67&amp;C67</f>
        <v>DMMCMBMar-2023</v>
      </c>
      <c r="B67" s="2">
        <v>2023</v>
      </c>
      <c r="C67" s="2" t="s">
        <v>55</v>
      </c>
      <c r="D67" t="s">
        <v>131</v>
      </c>
      <c r="E67">
        <v>3887</v>
      </c>
      <c r="F67" s="1">
        <v>641404.32920139935</v>
      </c>
      <c r="G67" s="1">
        <f t="shared" ref="G67:G130" si="3">IFERROR(F67/E67,0)</f>
        <v>165.01269081589899</v>
      </c>
    </row>
    <row r="68" spans="1:7" ht="12" customHeight="1" x14ac:dyDescent="0.25">
      <c r="A68" t="str">
        <f t="shared" si="2"/>
        <v>DOHAUHCMBMar-2023</v>
      </c>
      <c r="B68" s="2">
        <v>2023</v>
      </c>
      <c r="C68" s="2" t="s">
        <v>55</v>
      </c>
      <c r="D68" t="s">
        <v>132</v>
      </c>
      <c r="E68">
        <v>0</v>
      </c>
      <c r="F68" s="1">
        <v>0</v>
      </c>
      <c r="G68" s="1">
        <f t="shared" si="3"/>
        <v>0</v>
      </c>
    </row>
    <row r="69" spans="1:7" ht="12" customHeight="1" x14ac:dyDescent="0.25">
      <c r="A69" t="str">
        <f t="shared" si="2"/>
        <v>DOHCMBMar-2023</v>
      </c>
      <c r="B69" s="2">
        <v>2023</v>
      </c>
      <c r="C69" s="2" t="s">
        <v>55</v>
      </c>
      <c r="D69" t="s">
        <v>133</v>
      </c>
      <c r="E69">
        <v>4959</v>
      </c>
      <c r="F69" s="1">
        <v>1024147.157816238</v>
      </c>
      <c r="G69" s="1">
        <f t="shared" si="3"/>
        <v>206.52291950317363</v>
      </c>
    </row>
    <row r="70" spans="1:7" ht="12" customHeight="1" x14ac:dyDescent="0.25">
      <c r="A70" t="str">
        <f t="shared" si="2"/>
        <v>DXBCMBMar-2023</v>
      </c>
      <c r="B70" s="2">
        <v>2023</v>
      </c>
      <c r="C70" s="2" t="s">
        <v>55</v>
      </c>
      <c r="D70" t="s">
        <v>134</v>
      </c>
      <c r="E70">
        <v>8340</v>
      </c>
      <c r="F70" s="1">
        <v>1539109.7510527708</v>
      </c>
      <c r="G70" s="1">
        <f t="shared" si="3"/>
        <v>184.54553369937298</v>
      </c>
    </row>
    <row r="71" spans="1:7" ht="12" customHeight="1" x14ac:dyDescent="0.25">
      <c r="A71" t="str">
        <f t="shared" si="2"/>
        <v>DXBTRVCMBMar-2023</v>
      </c>
      <c r="B71" s="2">
        <v>2023</v>
      </c>
      <c r="C71" s="2" t="s">
        <v>55</v>
      </c>
      <c r="D71" t="s">
        <v>135</v>
      </c>
      <c r="E71">
        <v>0</v>
      </c>
      <c r="F71" s="1">
        <v>0</v>
      </c>
      <c r="G71" s="1">
        <f t="shared" si="3"/>
        <v>0</v>
      </c>
    </row>
    <row r="72" spans="1:7" ht="12" customHeight="1" x14ac:dyDescent="0.25">
      <c r="A72" t="str">
        <f t="shared" si="2"/>
        <v>FRACMBMar-2023</v>
      </c>
      <c r="B72" s="2">
        <v>2023</v>
      </c>
      <c r="C72" s="2" t="s">
        <v>55</v>
      </c>
      <c r="D72" t="s">
        <v>136</v>
      </c>
      <c r="E72">
        <v>2320</v>
      </c>
      <c r="F72" s="1">
        <v>1122342.8727652442</v>
      </c>
      <c r="G72" s="1">
        <f t="shared" si="3"/>
        <v>483.76847964019146</v>
      </c>
    </row>
    <row r="73" spans="1:7" ht="12" customHeight="1" x14ac:dyDescent="0.25">
      <c r="A73" t="str">
        <f t="shared" si="2"/>
        <v>GANCMBMar-2023</v>
      </c>
      <c r="B73" s="2">
        <v>2023</v>
      </c>
      <c r="C73" s="2" t="s">
        <v>55</v>
      </c>
      <c r="D73" t="s">
        <v>137</v>
      </c>
      <c r="E73">
        <v>570</v>
      </c>
      <c r="F73" s="1">
        <v>75620.443284720051</v>
      </c>
      <c r="G73" s="1">
        <f t="shared" si="3"/>
        <v>132.667444359158</v>
      </c>
    </row>
    <row r="74" spans="1:7" ht="12" customHeight="1" x14ac:dyDescent="0.25">
      <c r="A74" t="str">
        <f t="shared" si="2"/>
        <v>HKGCMBMar-2023</v>
      </c>
      <c r="B74" s="2">
        <v>2023</v>
      </c>
      <c r="C74" s="2" t="s">
        <v>55</v>
      </c>
      <c r="D74" t="s">
        <v>138</v>
      </c>
      <c r="E74">
        <v>0</v>
      </c>
      <c r="F74" s="1">
        <v>0</v>
      </c>
      <c r="G74" s="1">
        <f t="shared" si="3"/>
        <v>0</v>
      </c>
    </row>
    <row r="75" spans="1:7" ht="12" customHeight="1" x14ac:dyDescent="0.25">
      <c r="A75" t="str">
        <f t="shared" si="2"/>
        <v>HYDCMBMar-2023</v>
      </c>
      <c r="B75" s="2">
        <v>2023</v>
      </c>
      <c r="C75" s="2" t="s">
        <v>55</v>
      </c>
      <c r="D75" t="s">
        <v>139</v>
      </c>
      <c r="E75">
        <v>996</v>
      </c>
      <c r="F75" s="1">
        <v>107952.17932309739</v>
      </c>
      <c r="G75" s="1">
        <f t="shared" si="3"/>
        <v>108.38572221194516</v>
      </c>
    </row>
    <row r="76" spans="1:7" ht="12" customHeight="1" x14ac:dyDescent="0.25">
      <c r="A76" t="str">
        <f t="shared" si="2"/>
        <v>ICNCMBMar-2023</v>
      </c>
      <c r="B76" s="2">
        <v>2023</v>
      </c>
      <c r="C76" s="2" t="s">
        <v>55</v>
      </c>
      <c r="D76" t="s">
        <v>140</v>
      </c>
      <c r="E76">
        <v>1277</v>
      </c>
      <c r="F76" s="1">
        <v>543823.56619533664</v>
      </c>
      <c r="G76" s="1">
        <f t="shared" si="3"/>
        <v>425.86027110049855</v>
      </c>
    </row>
    <row r="77" spans="1:7" ht="12" customHeight="1" x14ac:dyDescent="0.25">
      <c r="A77" t="str">
        <f t="shared" si="2"/>
        <v>ICNMAACMBMar-2023</v>
      </c>
      <c r="B77" s="2">
        <v>2023</v>
      </c>
      <c r="C77" s="2" t="s">
        <v>55</v>
      </c>
      <c r="D77" t="s">
        <v>141</v>
      </c>
      <c r="E77">
        <v>0</v>
      </c>
      <c r="F77" s="1">
        <v>0</v>
      </c>
      <c r="G77" s="1">
        <f t="shared" si="3"/>
        <v>0</v>
      </c>
    </row>
    <row r="78" spans="1:7" ht="12" customHeight="1" x14ac:dyDescent="0.25">
      <c r="A78" t="str">
        <f t="shared" si="2"/>
        <v>IXMCMBMar-2023</v>
      </c>
      <c r="B78" s="2">
        <v>2023</v>
      </c>
      <c r="C78" s="2" t="s">
        <v>55</v>
      </c>
      <c r="D78" t="s">
        <v>142</v>
      </c>
      <c r="E78">
        <v>1614</v>
      </c>
      <c r="F78" s="1">
        <v>99904.346754716869</v>
      </c>
      <c r="G78" s="1">
        <f t="shared" si="3"/>
        <v>61.898603937247131</v>
      </c>
    </row>
    <row r="79" spans="1:7" ht="12" customHeight="1" x14ac:dyDescent="0.25">
      <c r="A79" t="str">
        <f t="shared" si="2"/>
        <v>KHICMBMar-2023</v>
      </c>
      <c r="B79" s="2">
        <v>2023</v>
      </c>
      <c r="C79" s="2" t="s">
        <v>55</v>
      </c>
      <c r="D79" t="s">
        <v>143</v>
      </c>
      <c r="E79">
        <v>1856</v>
      </c>
      <c r="F79" s="1">
        <v>414228.42662284657</v>
      </c>
      <c r="G79" s="1">
        <f t="shared" si="3"/>
        <v>223.18341951661992</v>
      </c>
    </row>
    <row r="80" spans="1:7" ht="12" customHeight="1" x14ac:dyDescent="0.25">
      <c r="A80" t="str">
        <f t="shared" si="2"/>
        <v>KTMCMBMar-2023</v>
      </c>
      <c r="B80" s="2">
        <v>2023</v>
      </c>
      <c r="C80" s="2" t="s">
        <v>55</v>
      </c>
      <c r="D80" t="s">
        <v>144</v>
      </c>
      <c r="E80">
        <v>2188</v>
      </c>
      <c r="F80" s="1">
        <v>479563.02429435292</v>
      </c>
      <c r="G80" s="1">
        <f t="shared" si="3"/>
        <v>219.1787131144209</v>
      </c>
    </row>
    <row r="81" spans="1:7" ht="12" customHeight="1" x14ac:dyDescent="0.25">
      <c r="A81" t="str">
        <f t="shared" si="2"/>
        <v>KULCMBMar-2023</v>
      </c>
      <c r="B81" s="2">
        <v>2023</v>
      </c>
      <c r="C81" s="2" t="s">
        <v>55</v>
      </c>
      <c r="D81" t="s">
        <v>145</v>
      </c>
      <c r="E81">
        <v>4319</v>
      </c>
      <c r="F81" s="1">
        <v>697620.70111167489</v>
      </c>
      <c r="G81" s="1">
        <f t="shared" si="3"/>
        <v>161.52366314231881</v>
      </c>
    </row>
    <row r="82" spans="1:7" ht="12" customHeight="1" x14ac:dyDescent="0.25">
      <c r="A82" t="str">
        <f t="shared" si="2"/>
        <v>KWICMBMar-2023</v>
      </c>
      <c r="B82" s="2">
        <v>2023</v>
      </c>
      <c r="C82" s="2" t="s">
        <v>55</v>
      </c>
      <c r="D82" t="s">
        <v>146</v>
      </c>
      <c r="E82">
        <v>4998</v>
      </c>
      <c r="F82" s="1">
        <v>710038.762772616</v>
      </c>
      <c r="G82" s="1">
        <f t="shared" si="3"/>
        <v>142.06457838587755</v>
      </c>
    </row>
    <row r="83" spans="1:7" ht="12" customHeight="1" x14ac:dyDescent="0.25">
      <c r="A83" t="str">
        <f t="shared" si="2"/>
        <v>LHECMBMar-2023</v>
      </c>
      <c r="B83" s="2">
        <v>2023</v>
      </c>
      <c r="C83" s="2" t="s">
        <v>55</v>
      </c>
      <c r="D83" t="s">
        <v>147</v>
      </c>
      <c r="E83">
        <v>2364</v>
      </c>
      <c r="F83" s="1">
        <v>576640.46632801683</v>
      </c>
      <c r="G83" s="1">
        <f t="shared" si="3"/>
        <v>243.92574717767209</v>
      </c>
    </row>
    <row r="84" spans="1:7" ht="12" customHeight="1" x14ac:dyDescent="0.25">
      <c r="A84" t="str">
        <f t="shared" si="2"/>
        <v>LHRCMBMar-2023</v>
      </c>
      <c r="B84" s="2">
        <v>2023</v>
      </c>
      <c r="C84" s="2" t="s">
        <v>55</v>
      </c>
      <c r="D84" t="s">
        <v>148</v>
      </c>
      <c r="E84">
        <v>8318</v>
      </c>
      <c r="F84" s="1">
        <v>4458813.9289613105</v>
      </c>
      <c r="G84" s="1">
        <f t="shared" si="3"/>
        <v>536.04399242141267</v>
      </c>
    </row>
    <row r="85" spans="1:7" ht="12" customHeight="1" x14ac:dyDescent="0.25">
      <c r="A85" t="str">
        <f t="shared" si="2"/>
        <v>MAACMBMar-2023</v>
      </c>
      <c r="B85" s="2">
        <v>2023</v>
      </c>
      <c r="C85" s="2" t="s">
        <v>55</v>
      </c>
      <c r="D85" t="s">
        <v>149</v>
      </c>
      <c r="E85">
        <v>14544</v>
      </c>
      <c r="F85" s="1">
        <v>929622.49452376005</v>
      </c>
      <c r="G85" s="1">
        <f t="shared" si="3"/>
        <v>63.917938292337737</v>
      </c>
    </row>
    <row r="86" spans="1:7" ht="12" customHeight="1" x14ac:dyDescent="0.25">
      <c r="A86" t="str">
        <f t="shared" si="2"/>
        <v>MCTCMBMar-2023</v>
      </c>
      <c r="B86" s="2">
        <v>2023</v>
      </c>
      <c r="C86" s="2" t="s">
        <v>55</v>
      </c>
      <c r="D86" t="s">
        <v>150</v>
      </c>
      <c r="E86">
        <v>0</v>
      </c>
      <c r="F86" s="1">
        <v>0</v>
      </c>
      <c r="G86" s="1">
        <f t="shared" si="3"/>
        <v>0</v>
      </c>
    </row>
    <row r="87" spans="1:7" ht="12" customHeight="1" x14ac:dyDescent="0.25">
      <c r="A87" t="str">
        <f t="shared" si="2"/>
        <v>MELCMBMar-2023</v>
      </c>
      <c r="B87" s="2">
        <v>2023</v>
      </c>
      <c r="C87" s="2" t="s">
        <v>55</v>
      </c>
      <c r="D87" t="s">
        <v>151</v>
      </c>
      <c r="E87">
        <v>5465</v>
      </c>
      <c r="F87" s="1">
        <v>2552676.0953049278</v>
      </c>
      <c r="G87" s="1">
        <f t="shared" si="3"/>
        <v>467.09535138242046</v>
      </c>
    </row>
    <row r="88" spans="1:7" ht="12" customHeight="1" x14ac:dyDescent="0.25">
      <c r="A88" t="str">
        <f t="shared" si="2"/>
        <v>MLECMBMar-2023</v>
      </c>
      <c r="B88" s="2">
        <v>2023</v>
      </c>
      <c r="C88" s="2" t="s">
        <v>55</v>
      </c>
      <c r="D88" t="s">
        <v>152</v>
      </c>
      <c r="E88">
        <v>8937</v>
      </c>
      <c r="F88" s="1">
        <v>1056883.9481209647</v>
      </c>
      <c r="G88" s="1">
        <f t="shared" si="3"/>
        <v>118.25936534865892</v>
      </c>
    </row>
    <row r="89" spans="1:7" ht="12" customHeight="1" x14ac:dyDescent="0.25">
      <c r="A89" t="str">
        <f t="shared" si="2"/>
        <v>NRTCMBMar-2023</v>
      </c>
      <c r="B89" s="2">
        <v>2023</v>
      </c>
      <c r="C89" s="2" t="s">
        <v>55</v>
      </c>
      <c r="D89" t="s">
        <v>153</v>
      </c>
      <c r="E89">
        <v>3271</v>
      </c>
      <c r="F89" s="1">
        <v>1553960.9027827261</v>
      </c>
      <c r="G89" s="1">
        <f t="shared" si="3"/>
        <v>475.072119468886</v>
      </c>
    </row>
    <row r="90" spans="1:7" ht="12" customHeight="1" x14ac:dyDescent="0.25">
      <c r="A90" t="str">
        <f t="shared" si="2"/>
        <v>NRTMAACMBMar-2023</v>
      </c>
      <c r="B90" s="2">
        <v>2023</v>
      </c>
      <c r="C90" s="2" t="s">
        <v>55</v>
      </c>
      <c r="D90" t="s">
        <v>154</v>
      </c>
      <c r="E90">
        <v>0</v>
      </c>
      <c r="F90" s="1">
        <v>0</v>
      </c>
      <c r="G90" s="1">
        <f t="shared" si="3"/>
        <v>0</v>
      </c>
    </row>
    <row r="91" spans="1:7" ht="12" customHeight="1" x14ac:dyDescent="0.25">
      <c r="A91" t="str">
        <f t="shared" si="2"/>
        <v>RUHCMBMar-2023</v>
      </c>
      <c r="B91" s="2">
        <v>2023</v>
      </c>
      <c r="C91" s="2" t="s">
        <v>55</v>
      </c>
      <c r="D91" t="s">
        <v>155</v>
      </c>
      <c r="E91">
        <v>7557</v>
      </c>
      <c r="F91" s="1">
        <v>1312418.3840967272</v>
      </c>
      <c r="G91" s="1">
        <f t="shared" si="3"/>
        <v>173.669231718503</v>
      </c>
    </row>
    <row r="92" spans="1:7" ht="12" customHeight="1" x14ac:dyDescent="0.25">
      <c r="A92" t="str">
        <f t="shared" si="2"/>
        <v>SEZCMBMar-2023</v>
      </c>
      <c r="B92" s="2">
        <v>2023</v>
      </c>
      <c r="C92" s="2" t="s">
        <v>55</v>
      </c>
      <c r="D92" t="s">
        <v>156</v>
      </c>
      <c r="E92">
        <v>0</v>
      </c>
      <c r="F92" s="1">
        <v>0</v>
      </c>
      <c r="G92" s="1">
        <f t="shared" si="3"/>
        <v>0</v>
      </c>
    </row>
    <row r="93" spans="1:7" ht="12" customHeight="1" x14ac:dyDescent="0.25">
      <c r="A93" t="str">
        <f t="shared" si="2"/>
        <v>SINCMBMar-2023</v>
      </c>
      <c r="B93" s="2">
        <v>2023</v>
      </c>
      <c r="C93" s="2" t="s">
        <v>55</v>
      </c>
      <c r="D93" t="s">
        <v>157</v>
      </c>
      <c r="E93">
        <v>6280</v>
      </c>
      <c r="F93" s="1">
        <v>1434245.549264201</v>
      </c>
      <c r="G93" s="1">
        <f t="shared" si="3"/>
        <v>228.38304924589187</v>
      </c>
    </row>
    <row r="94" spans="1:7" ht="12" customHeight="1" x14ac:dyDescent="0.25">
      <c r="A94" t="str">
        <f t="shared" si="2"/>
        <v>SYDCMBMar-2023</v>
      </c>
      <c r="B94" s="2">
        <v>2023</v>
      </c>
      <c r="C94" s="2" t="s">
        <v>55</v>
      </c>
      <c r="D94" t="s">
        <v>158</v>
      </c>
      <c r="E94">
        <v>3680</v>
      </c>
      <c r="F94" s="1">
        <v>1724790.4150353074</v>
      </c>
      <c r="G94" s="1">
        <f t="shared" si="3"/>
        <v>468.69304756394223</v>
      </c>
    </row>
    <row r="95" spans="1:7" ht="12" customHeight="1" x14ac:dyDescent="0.25">
      <c r="A95" t="str">
        <f t="shared" si="2"/>
        <v>TRVCMBMar-2023</v>
      </c>
      <c r="B95" s="2">
        <v>2023</v>
      </c>
      <c r="C95" s="2" t="s">
        <v>55</v>
      </c>
      <c r="D95" t="s">
        <v>159</v>
      </c>
      <c r="E95">
        <v>1570</v>
      </c>
      <c r="F95" s="1">
        <v>85182.354432356413</v>
      </c>
      <c r="G95" s="1">
        <f t="shared" si="3"/>
        <v>54.256276708507272</v>
      </c>
    </row>
    <row r="96" spans="1:7" ht="12" customHeight="1" x14ac:dyDescent="0.25">
      <c r="A96" t="str">
        <f t="shared" si="2"/>
        <v>TRZCMBMar-2023</v>
      </c>
      <c r="B96" s="2">
        <v>2023</v>
      </c>
      <c r="C96" s="2" t="s">
        <v>55</v>
      </c>
      <c r="D96" t="s">
        <v>160</v>
      </c>
      <c r="E96">
        <v>2477</v>
      </c>
      <c r="F96" s="1">
        <v>158908.09868528237</v>
      </c>
      <c r="G96" s="1">
        <f t="shared" si="3"/>
        <v>64.153451225386505</v>
      </c>
    </row>
    <row r="97" spans="1:7" ht="12" customHeight="1" x14ac:dyDescent="0.25">
      <c r="A97" t="str">
        <f t="shared" si="2"/>
        <v>TSNCMBMar-2023</v>
      </c>
      <c r="B97" s="2">
        <v>2023</v>
      </c>
      <c r="C97" s="2" t="s">
        <v>55</v>
      </c>
      <c r="D97" t="s">
        <v>161</v>
      </c>
      <c r="E97">
        <v>0</v>
      </c>
      <c r="F97" s="1">
        <v>0</v>
      </c>
      <c r="G97" s="1">
        <f t="shared" si="3"/>
        <v>0</v>
      </c>
    </row>
    <row r="98" spans="1:7" ht="12" customHeight="1" x14ac:dyDescent="0.25">
      <c r="A98" t="str">
        <f t="shared" si="2"/>
        <v>AUHCMBApr-2023</v>
      </c>
      <c r="B98" s="2">
        <v>2023</v>
      </c>
      <c r="C98" s="2" t="s">
        <v>56</v>
      </c>
      <c r="D98" t="s">
        <v>66</v>
      </c>
      <c r="E98">
        <v>2535</v>
      </c>
      <c r="F98" s="1">
        <v>589740.57284727017</v>
      </c>
      <c r="G98" s="1">
        <f t="shared" si="3"/>
        <v>232.63927922969236</v>
      </c>
    </row>
    <row r="99" spans="1:7" ht="12" customHeight="1" x14ac:dyDescent="0.25">
      <c r="A99" t="str">
        <f t="shared" si="2"/>
        <v>BKKCMBApr-2023</v>
      </c>
      <c r="B99" s="2">
        <v>2023</v>
      </c>
      <c r="C99" s="2" t="s">
        <v>56</v>
      </c>
      <c r="D99" t="s">
        <v>68</v>
      </c>
      <c r="E99">
        <v>4697</v>
      </c>
      <c r="F99" s="1">
        <v>1111125.2174608929</v>
      </c>
      <c r="G99" s="1">
        <f t="shared" si="3"/>
        <v>236.5606168747909</v>
      </c>
    </row>
    <row r="100" spans="1:7" ht="12" customHeight="1" x14ac:dyDescent="0.25">
      <c r="A100" t="str">
        <f t="shared" si="2"/>
        <v>BLRCMBApr-2023</v>
      </c>
      <c r="B100" s="2">
        <v>2023</v>
      </c>
      <c r="C100" s="2" t="s">
        <v>56</v>
      </c>
      <c r="D100" t="s">
        <v>69</v>
      </c>
      <c r="E100">
        <v>3098</v>
      </c>
      <c r="F100" s="1">
        <v>317120.0251234934</v>
      </c>
      <c r="G100" s="1">
        <f t="shared" si="3"/>
        <v>102.36282282875835</v>
      </c>
    </row>
    <row r="101" spans="1:7" ht="12" customHeight="1" x14ac:dyDescent="0.25">
      <c r="A101" t="str">
        <f t="shared" si="2"/>
        <v>BOMCMBApr-2023</v>
      </c>
      <c r="B101" s="2">
        <v>2023</v>
      </c>
      <c r="C101" s="2" t="s">
        <v>56</v>
      </c>
      <c r="D101" t="s">
        <v>70</v>
      </c>
      <c r="E101">
        <v>3910</v>
      </c>
      <c r="F101" s="1">
        <v>489842.88909287541</v>
      </c>
      <c r="G101" s="1">
        <f t="shared" si="3"/>
        <v>125.27951127695023</v>
      </c>
    </row>
    <row r="102" spans="1:7" ht="12" customHeight="1" x14ac:dyDescent="0.25">
      <c r="A102" t="str">
        <f t="shared" si="2"/>
        <v>CANCMBApr-2023</v>
      </c>
      <c r="B102" s="2">
        <v>2023</v>
      </c>
      <c r="C102" s="2" t="s">
        <v>56</v>
      </c>
      <c r="D102" t="s">
        <v>71</v>
      </c>
      <c r="E102">
        <v>1319</v>
      </c>
      <c r="F102" s="1">
        <v>531242.45260193956</v>
      </c>
      <c r="G102" s="1">
        <f t="shared" si="3"/>
        <v>402.76152585438933</v>
      </c>
    </row>
    <row r="103" spans="1:7" ht="12" customHeight="1" x14ac:dyDescent="0.25">
      <c r="A103" t="str">
        <f t="shared" si="2"/>
        <v>CDGCMBApr-2023</v>
      </c>
      <c r="B103" s="2">
        <v>2023</v>
      </c>
      <c r="C103" s="2" t="s">
        <v>56</v>
      </c>
      <c r="D103" t="s">
        <v>72</v>
      </c>
      <c r="E103">
        <v>125</v>
      </c>
      <c r="F103" s="1">
        <v>56203.946873030924</v>
      </c>
      <c r="G103" s="1">
        <f t="shared" si="3"/>
        <v>449.63157498424738</v>
      </c>
    </row>
    <row r="104" spans="1:7" ht="12" customHeight="1" x14ac:dyDescent="0.25">
      <c r="A104" t="str">
        <f t="shared" si="2"/>
        <v>CGKCMBApr-2023</v>
      </c>
      <c r="B104" s="2">
        <v>2023</v>
      </c>
      <c r="C104" s="2" t="s">
        <v>56</v>
      </c>
      <c r="D104" t="s">
        <v>74</v>
      </c>
      <c r="E104">
        <v>2346</v>
      </c>
      <c r="F104" s="1">
        <v>531070.07508648094</v>
      </c>
      <c r="G104" s="1">
        <f t="shared" si="3"/>
        <v>226.37258102578045</v>
      </c>
    </row>
    <row r="105" spans="1:7" ht="12" customHeight="1" x14ac:dyDescent="0.25">
      <c r="A105" t="str">
        <f t="shared" si="2"/>
        <v>CMBAUHApr-2023</v>
      </c>
      <c r="B105" s="2">
        <v>2023</v>
      </c>
      <c r="C105" s="2" t="s">
        <v>56</v>
      </c>
      <c r="D105" t="s">
        <v>75</v>
      </c>
      <c r="E105">
        <v>2767</v>
      </c>
      <c r="F105" s="1">
        <v>713192.40029377094</v>
      </c>
      <c r="G105" s="1">
        <f t="shared" si="3"/>
        <v>257.74933151202418</v>
      </c>
    </row>
    <row r="106" spans="1:7" ht="12" customHeight="1" x14ac:dyDescent="0.25">
      <c r="A106" t="str">
        <f t="shared" si="2"/>
        <v>CMBBKKApr-2023</v>
      </c>
      <c r="B106" s="2">
        <v>2023</v>
      </c>
      <c r="C106" s="2" t="s">
        <v>56</v>
      </c>
      <c r="D106" t="s">
        <v>78</v>
      </c>
      <c r="E106">
        <v>4820</v>
      </c>
      <c r="F106" s="1">
        <v>1228612.7715940429</v>
      </c>
      <c r="G106" s="1">
        <f t="shared" si="3"/>
        <v>254.89891526847362</v>
      </c>
    </row>
    <row r="107" spans="1:7" ht="12" customHeight="1" x14ac:dyDescent="0.25">
      <c r="A107" t="str">
        <f t="shared" si="2"/>
        <v>CMBBLRApr-2023</v>
      </c>
      <c r="B107" s="2">
        <v>2023</v>
      </c>
      <c r="C107" s="2" t="s">
        <v>56</v>
      </c>
      <c r="D107" t="s">
        <v>79</v>
      </c>
      <c r="E107">
        <v>3031</v>
      </c>
      <c r="F107" s="1">
        <v>331416.7772176204</v>
      </c>
      <c r="G107" s="1">
        <f t="shared" si="3"/>
        <v>109.34238773263623</v>
      </c>
    </row>
    <row r="108" spans="1:7" ht="12" customHeight="1" x14ac:dyDescent="0.25">
      <c r="A108" t="str">
        <f t="shared" si="2"/>
        <v>CMBBOMApr-2023</v>
      </c>
      <c r="B108" s="2">
        <v>2023</v>
      </c>
      <c r="C108" s="2" t="s">
        <v>56</v>
      </c>
      <c r="D108" t="s">
        <v>80</v>
      </c>
      <c r="E108">
        <v>3364</v>
      </c>
      <c r="F108" s="1">
        <v>425788.86416709016</v>
      </c>
      <c r="G108" s="1">
        <f t="shared" si="3"/>
        <v>126.57219505561538</v>
      </c>
    </row>
    <row r="109" spans="1:7" ht="12" customHeight="1" x14ac:dyDescent="0.25">
      <c r="A109" t="str">
        <f t="shared" si="2"/>
        <v>CMBCANApr-2023</v>
      </c>
      <c r="B109" s="2">
        <v>2023</v>
      </c>
      <c r="C109" s="2" t="s">
        <v>56</v>
      </c>
      <c r="D109" t="s">
        <v>81</v>
      </c>
      <c r="E109">
        <v>1568</v>
      </c>
      <c r="F109" s="1">
        <v>482732.36015399726</v>
      </c>
      <c r="G109" s="1">
        <f t="shared" si="3"/>
        <v>307.8650256084166</v>
      </c>
    </row>
    <row r="110" spans="1:7" ht="12" customHeight="1" x14ac:dyDescent="0.25">
      <c r="A110" t="str">
        <f t="shared" si="2"/>
        <v>CMBCDGApr-2023</v>
      </c>
      <c r="B110" s="2">
        <v>2023</v>
      </c>
      <c r="C110" s="2" t="s">
        <v>56</v>
      </c>
      <c r="D110" t="s">
        <v>82</v>
      </c>
      <c r="E110">
        <v>285</v>
      </c>
      <c r="F110" s="1">
        <v>120595.74565181452</v>
      </c>
      <c r="G110" s="1">
        <f t="shared" si="3"/>
        <v>423.14296719934919</v>
      </c>
    </row>
    <row r="111" spans="1:7" ht="12" customHeight="1" x14ac:dyDescent="0.25">
      <c r="A111" t="str">
        <f t="shared" si="2"/>
        <v>CMBCDGFRAApr-2023</v>
      </c>
      <c r="B111" s="2">
        <v>2023</v>
      </c>
      <c r="C111" s="2" t="s">
        <v>56</v>
      </c>
      <c r="D111" t="s">
        <v>83</v>
      </c>
      <c r="E111">
        <v>3173</v>
      </c>
      <c r="F111" s="1">
        <v>1546670.4525922344</v>
      </c>
      <c r="G111" s="1">
        <f t="shared" si="3"/>
        <v>487.44735348006128</v>
      </c>
    </row>
    <row r="112" spans="1:7" ht="12" customHeight="1" x14ac:dyDescent="0.25">
      <c r="A112" t="str">
        <f t="shared" si="2"/>
        <v>CMBCGKApr-2023</v>
      </c>
      <c r="B112" s="2">
        <v>2023</v>
      </c>
      <c r="C112" s="2" t="s">
        <v>56</v>
      </c>
      <c r="D112" t="s">
        <v>84</v>
      </c>
      <c r="E112">
        <v>2453</v>
      </c>
      <c r="F112" s="1">
        <v>439261.25885898573</v>
      </c>
      <c r="G112" s="1">
        <f t="shared" si="3"/>
        <v>179.0710390782657</v>
      </c>
    </row>
    <row r="113" spans="1:7" ht="12" customHeight="1" x14ac:dyDescent="0.25">
      <c r="A113" t="str">
        <f t="shared" si="2"/>
        <v>CMBCOKApr-2023</v>
      </c>
      <c r="B113" s="2">
        <v>2023</v>
      </c>
      <c r="C113" s="2" t="s">
        <v>56</v>
      </c>
      <c r="D113" t="s">
        <v>85</v>
      </c>
      <c r="E113">
        <v>3673</v>
      </c>
      <c r="F113" s="1">
        <v>203762.43164097951</v>
      </c>
      <c r="G113" s="1">
        <f t="shared" si="3"/>
        <v>55.475750514832427</v>
      </c>
    </row>
    <row r="114" spans="1:7" ht="12" customHeight="1" x14ac:dyDescent="0.25">
      <c r="A114" t="str">
        <f t="shared" si="2"/>
        <v>CMBDACApr-2023</v>
      </c>
      <c r="B114" s="2">
        <v>2023</v>
      </c>
      <c r="C114" s="2" t="s">
        <v>56</v>
      </c>
      <c r="D114" t="s">
        <v>88</v>
      </c>
      <c r="E114">
        <v>4219</v>
      </c>
      <c r="F114" s="1">
        <v>566999.24946621526</v>
      </c>
      <c r="G114" s="1">
        <f t="shared" si="3"/>
        <v>134.391858133732</v>
      </c>
    </row>
    <row r="115" spans="1:7" ht="12" customHeight="1" x14ac:dyDescent="0.25">
      <c r="A115" t="str">
        <f t="shared" si="2"/>
        <v>CMBDELApr-2023</v>
      </c>
      <c r="B115" s="2">
        <v>2023</v>
      </c>
      <c r="C115" s="2" t="s">
        <v>56</v>
      </c>
      <c r="D115" t="s">
        <v>89</v>
      </c>
      <c r="E115">
        <v>4791</v>
      </c>
      <c r="F115" s="1">
        <v>687863.59897158225</v>
      </c>
      <c r="G115" s="1">
        <f t="shared" si="3"/>
        <v>143.57411792351957</v>
      </c>
    </row>
    <row r="116" spans="1:7" ht="12" customHeight="1" x14ac:dyDescent="0.25">
      <c r="A116" t="str">
        <f t="shared" si="2"/>
        <v>CMBDMMApr-2023</v>
      </c>
      <c r="B116" s="2">
        <v>2023</v>
      </c>
      <c r="C116" s="2" t="s">
        <v>56</v>
      </c>
      <c r="D116" t="s">
        <v>90</v>
      </c>
      <c r="E116">
        <v>4212</v>
      </c>
      <c r="F116" s="1">
        <v>1102945.1149879338</v>
      </c>
      <c r="G116" s="1">
        <f t="shared" si="3"/>
        <v>261.85781457453317</v>
      </c>
    </row>
    <row r="117" spans="1:7" ht="12" customHeight="1" x14ac:dyDescent="0.25">
      <c r="A117" t="str">
        <f t="shared" si="2"/>
        <v>CMBDOHApr-2023</v>
      </c>
      <c r="B117" s="2">
        <v>2023</v>
      </c>
      <c r="C117" s="2" t="s">
        <v>56</v>
      </c>
      <c r="D117" t="s">
        <v>91</v>
      </c>
      <c r="E117">
        <v>5793</v>
      </c>
      <c r="F117" s="1">
        <v>1593101.0051206625</v>
      </c>
      <c r="G117" s="1">
        <f t="shared" si="3"/>
        <v>275.00448905932376</v>
      </c>
    </row>
    <row r="118" spans="1:7" ht="12" customHeight="1" x14ac:dyDescent="0.25">
      <c r="A118" t="str">
        <f t="shared" si="2"/>
        <v>CMBDXBApr-2023</v>
      </c>
      <c r="B118" s="2">
        <v>2023</v>
      </c>
      <c r="C118" s="2" t="s">
        <v>56</v>
      </c>
      <c r="D118" t="s">
        <v>92</v>
      </c>
      <c r="E118">
        <v>6793</v>
      </c>
      <c r="F118" s="1">
        <v>1788805.1277191194</v>
      </c>
      <c r="G118" s="1">
        <f t="shared" si="3"/>
        <v>263.33065327824517</v>
      </c>
    </row>
    <row r="119" spans="1:7" ht="12" customHeight="1" x14ac:dyDescent="0.25">
      <c r="A119" t="str">
        <f t="shared" si="2"/>
        <v>CMBFRAApr-2023</v>
      </c>
      <c r="B119" s="2">
        <v>2023</v>
      </c>
      <c r="C119" s="2" t="s">
        <v>56</v>
      </c>
      <c r="D119" t="s">
        <v>95</v>
      </c>
      <c r="E119">
        <v>285</v>
      </c>
      <c r="F119" s="1">
        <v>149080.6686662056</v>
      </c>
      <c r="G119" s="1">
        <f t="shared" si="3"/>
        <v>523.09006549545825</v>
      </c>
    </row>
    <row r="120" spans="1:7" ht="12" customHeight="1" x14ac:dyDescent="0.25">
      <c r="A120" t="str">
        <f t="shared" si="2"/>
        <v>CMBGANApr-2023</v>
      </c>
      <c r="B120" s="2">
        <v>2023</v>
      </c>
      <c r="C120" s="2" t="s">
        <v>56</v>
      </c>
      <c r="D120" t="s">
        <v>97</v>
      </c>
      <c r="E120">
        <v>515</v>
      </c>
      <c r="F120" s="1">
        <v>61079.873283432054</v>
      </c>
      <c r="G120" s="1">
        <f t="shared" si="3"/>
        <v>118.60169569598457</v>
      </c>
    </row>
    <row r="121" spans="1:7" ht="12" customHeight="1" x14ac:dyDescent="0.25">
      <c r="A121" t="str">
        <f t="shared" si="2"/>
        <v>CMBHYDApr-2023</v>
      </c>
      <c r="B121" s="2">
        <v>2023</v>
      </c>
      <c r="C121" s="2" t="s">
        <v>56</v>
      </c>
      <c r="D121" t="s">
        <v>99</v>
      </c>
      <c r="E121">
        <v>1019</v>
      </c>
      <c r="F121" s="1">
        <v>113312.01605354603</v>
      </c>
      <c r="G121" s="1">
        <f t="shared" si="3"/>
        <v>111.19923067080082</v>
      </c>
    </row>
    <row r="122" spans="1:7" ht="12" customHeight="1" x14ac:dyDescent="0.25">
      <c r="A122" t="str">
        <f t="shared" si="2"/>
        <v>CMBICNApr-2023</v>
      </c>
      <c r="B122" s="2">
        <v>2023</v>
      </c>
      <c r="C122" s="2" t="s">
        <v>56</v>
      </c>
      <c r="D122" t="s">
        <v>100</v>
      </c>
      <c r="E122">
        <v>2006</v>
      </c>
      <c r="F122" s="1">
        <v>996568.9792431168</v>
      </c>
      <c r="G122" s="1">
        <f t="shared" si="3"/>
        <v>496.7941072996594</v>
      </c>
    </row>
    <row r="123" spans="1:7" ht="12" customHeight="1" x14ac:dyDescent="0.25">
      <c r="A123" t="str">
        <f t="shared" si="2"/>
        <v>CMBIXMApr-2023</v>
      </c>
      <c r="B123" s="2">
        <v>2023</v>
      </c>
      <c r="C123" s="2" t="s">
        <v>56</v>
      </c>
      <c r="D123" t="s">
        <v>101</v>
      </c>
      <c r="E123">
        <v>1681</v>
      </c>
      <c r="F123" s="1">
        <v>105882.30680810299</v>
      </c>
      <c r="G123" s="1">
        <f t="shared" si="3"/>
        <v>62.987689951280778</v>
      </c>
    </row>
    <row r="124" spans="1:7" ht="12" customHeight="1" x14ac:dyDescent="0.25">
      <c r="A124" t="str">
        <f t="shared" si="2"/>
        <v>CMBKHIApr-2023</v>
      </c>
      <c r="B124" s="2">
        <v>2023</v>
      </c>
      <c r="C124" s="2" t="s">
        <v>56</v>
      </c>
      <c r="D124" t="s">
        <v>102</v>
      </c>
      <c r="E124">
        <v>1466</v>
      </c>
      <c r="F124" s="1">
        <v>259198.36632149314</v>
      </c>
      <c r="G124" s="1">
        <f t="shared" si="3"/>
        <v>176.80652545804443</v>
      </c>
    </row>
    <row r="125" spans="1:7" ht="12" customHeight="1" x14ac:dyDescent="0.25">
      <c r="A125" t="str">
        <f t="shared" si="2"/>
        <v>CMBKTMApr-2023</v>
      </c>
      <c r="B125" s="2">
        <v>2023</v>
      </c>
      <c r="C125" s="2" t="s">
        <v>56</v>
      </c>
      <c r="D125" t="s">
        <v>103</v>
      </c>
      <c r="E125">
        <v>1871</v>
      </c>
      <c r="F125" s="1">
        <v>311643.37189251225</v>
      </c>
      <c r="G125" s="1">
        <f t="shared" si="3"/>
        <v>166.56513730225134</v>
      </c>
    </row>
    <row r="126" spans="1:7" ht="12" customHeight="1" x14ac:dyDescent="0.25">
      <c r="A126" t="str">
        <f t="shared" si="2"/>
        <v>CMBKULApr-2023</v>
      </c>
      <c r="B126" s="2">
        <v>2023</v>
      </c>
      <c r="C126" s="2" t="s">
        <v>56</v>
      </c>
      <c r="D126" t="s">
        <v>104</v>
      </c>
      <c r="E126">
        <v>4774</v>
      </c>
      <c r="F126" s="1">
        <v>982690.90966595791</v>
      </c>
      <c r="G126" s="1">
        <f t="shared" si="3"/>
        <v>205.84225171050647</v>
      </c>
    </row>
    <row r="127" spans="1:7" ht="12" customHeight="1" x14ac:dyDescent="0.25">
      <c r="A127" t="str">
        <f t="shared" si="2"/>
        <v>CMBKWIApr-2023</v>
      </c>
      <c r="B127" s="2">
        <v>2023</v>
      </c>
      <c r="C127" s="2" t="s">
        <v>56</v>
      </c>
      <c r="D127" t="s">
        <v>105</v>
      </c>
      <c r="E127">
        <v>5153</v>
      </c>
      <c r="F127" s="1">
        <v>1457429.1383260866</v>
      </c>
      <c r="G127" s="1">
        <f t="shared" si="3"/>
        <v>282.831193154684</v>
      </c>
    </row>
    <row r="128" spans="1:7" ht="12" customHeight="1" x14ac:dyDescent="0.25">
      <c r="A128" t="str">
        <f t="shared" si="2"/>
        <v>CMBLHEApr-2023</v>
      </c>
      <c r="B128" s="2">
        <v>2023</v>
      </c>
      <c r="C128" s="2" t="s">
        <v>56</v>
      </c>
      <c r="D128" t="s">
        <v>106</v>
      </c>
      <c r="E128">
        <v>1565</v>
      </c>
      <c r="F128" s="1">
        <v>282306.18710131425</v>
      </c>
      <c r="G128" s="1">
        <f t="shared" si="3"/>
        <v>180.38734000083977</v>
      </c>
    </row>
    <row r="129" spans="1:7" ht="12" customHeight="1" x14ac:dyDescent="0.25">
      <c r="A129" t="str">
        <f t="shared" si="2"/>
        <v>CMBLHRApr-2023</v>
      </c>
      <c r="B129" s="2">
        <v>2023</v>
      </c>
      <c r="C129" s="2" t="s">
        <v>56</v>
      </c>
      <c r="D129" t="s">
        <v>107</v>
      </c>
      <c r="E129">
        <v>8597</v>
      </c>
      <c r="F129" s="1">
        <v>6036298.8324520802</v>
      </c>
      <c r="G129" s="1">
        <f t="shared" si="3"/>
        <v>702.14014568478308</v>
      </c>
    </row>
    <row r="130" spans="1:7" ht="12" customHeight="1" x14ac:dyDescent="0.25">
      <c r="A130" t="str">
        <f t="shared" si="2"/>
        <v>CMBMAAApr-2023</v>
      </c>
      <c r="B130" s="2">
        <v>2023</v>
      </c>
      <c r="C130" s="2" t="s">
        <v>56</v>
      </c>
      <c r="D130" t="s">
        <v>108</v>
      </c>
      <c r="E130">
        <v>12541</v>
      </c>
      <c r="F130" s="1">
        <v>719541.36375345266</v>
      </c>
      <c r="G130" s="1">
        <f t="shared" si="3"/>
        <v>57.375118710904445</v>
      </c>
    </row>
    <row r="131" spans="1:7" ht="12" customHeight="1" x14ac:dyDescent="0.25">
      <c r="A131" t="str">
        <f t="shared" ref="A131:A194" si="4">D131&amp;C131</f>
        <v>CMBMELApr-2023</v>
      </c>
      <c r="B131" s="2">
        <v>2023</v>
      </c>
      <c r="C131" s="2" t="s">
        <v>56</v>
      </c>
      <c r="D131" t="s">
        <v>113</v>
      </c>
      <c r="E131">
        <v>8684</v>
      </c>
      <c r="F131" s="1">
        <v>4972818.7412574701</v>
      </c>
      <c r="G131" s="1">
        <f t="shared" ref="G131:G194" si="5">IFERROR(F131/E131,0)</f>
        <v>572.64149484770496</v>
      </c>
    </row>
    <row r="132" spans="1:7" ht="12" customHeight="1" x14ac:dyDescent="0.25">
      <c r="A132" t="str">
        <f t="shared" si="4"/>
        <v>CMBMLEApr-2023</v>
      </c>
      <c r="B132" s="2">
        <v>2023</v>
      </c>
      <c r="C132" s="2" t="s">
        <v>56</v>
      </c>
      <c r="D132" t="s">
        <v>115</v>
      </c>
      <c r="E132">
        <v>12792</v>
      </c>
      <c r="F132" s="1">
        <v>1381120.4567364114</v>
      </c>
      <c r="G132" s="1">
        <f t="shared" si="5"/>
        <v>107.96751537964442</v>
      </c>
    </row>
    <row r="133" spans="1:7" ht="12" customHeight="1" x14ac:dyDescent="0.25">
      <c r="A133" t="str">
        <f t="shared" si="4"/>
        <v>CMBNRTApr-2023</v>
      </c>
      <c r="B133" s="2">
        <v>2023</v>
      </c>
      <c r="C133" s="2" t="s">
        <v>56</v>
      </c>
      <c r="D133" t="s">
        <v>116</v>
      </c>
      <c r="E133">
        <v>3324</v>
      </c>
      <c r="F133" s="1">
        <v>2084998.6246632291</v>
      </c>
      <c r="G133" s="1">
        <f t="shared" si="5"/>
        <v>627.25590392997265</v>
      </c>
    </row>
    <row r="134" spans="1:7" ht="12" customHeight="1" x14ac:dyDescent="0.25">
      <c r="A134" t="str">
        <f t="shared" si="4"/>
        <v>CMBPEKApr-2023</v>
      </c>
      <c r="B134" s="2">
        <v>2023</v>
      </c>
      <c r="C134" s="2" t="s">
        <v>56</v>
      </c>
      <c r="D134" t="s">
        <v>162</v>
      </c>
      <c r="E134">
        <v>506</v>
      </c>
      <c r="F134" s="1">
        <v>167621.17263107045</v>
      </c>
      <c r="G134" s="1">
        <f t="shared" si="5"/>
        <v>331.26713958709576</v>
      </c>
    </row>
    <row r="135" spans="1:7" ht="12" customHeight="1" x14ac:dyDescent="0.25">
      <c r="A135" t="str">
        <f t="shared" si="4"/>
        <v>CMBPVGApr-2023</v>
      </c>
      <c r="B135" s="2">
        <v>2023</v>
      </c>
      <c r="C135" s="2" t="s">
        <v>56</v>
      </c>
      <c r="D135" t="s">
        <v>163</v>
      </c>
      <c r="E135">
        <v>1079</v>
      </c>
      <c r="F135" s="1">
        <v>325605.49534696469</v>
      </c>
      <c r="G135" s="1">
        <f t="shared" si="5"/>
        <v>301.7659827126642</v>
      </c>
    </row>
    <row r="136" spans="1:7" ht="12" customHeight="1" x14ac:dyDescent="0.25">
      <c r="A136" t="str">
        <f t="shared" si="4"/>
        <v>CMBRUHApr-2023</v>
      </c>
      <c r="B136" s="2">
        <v>2023</v>
      </c>
      <c r="C136" s="2" t="s">
        <v>56</v>
      </c>
      <c r="D136" t="s">
        <v>117</v>
      </c>
      <c r="E136">
        <v>6426</v>
      </c>
      <c r="F136" s="1">
        <v>1993193.2986312578</v>
      </c>
      <c r="G136" s="1">
        <f t="shared" si="5"/>
        <v>310.17636144277276</v>
      </c>
    </row>
    <row r="137" spans="1:7" ht="12" customHeight="1" x14ac:dyDescent="0.25">
      <c r="A137" t="str">
        <f t="shared" si="4"/>
        <v>CMBSINApr-2023</v>
      </c>
      <c r="B137" s="2">
        <v>2023</v>
      </c>
      <c r="C137" s="2" t="s">
        <v>56</v>
      </c>
      <c r="D137" t="s">
        <v>119</v>
      </c>
      <c r="E137">
        <v>7350</v>
      </c>
      <c r="F137" s="1">
        <v>1887400.8729734905</v>
      </c>
      <c r="G137" s="1">
        <f t="shared" si="5"/>
        <v>256.78923441816198</v>
      </c>
    </row>
    <row r="138" spans="1:7" ht="12" customHeight="1" x14ac:dyDescent="0.25">
      <c r="A138" t="str">
        <f t="shared" si="4"/>
        <v>CMBSYDApr-2023</v>
      </c>
      <c r="B138" s="2">
        <v>2023</v>
      </c>
      <c r="C138" s="2" t="s">
        <v>56</v>
      </c>
      <c r="D138" t="s">
        <v>120</v>
      </c>
      <c r="E138">
        <v>3702</v>
      </c>
      <c r="F138" s="1">
        <v>2026672.2661587461</v>
      </c>
      <c r="G138" s="1">
        <f t="shared" si="5"/>
        <v>547.45334039944521</v>
      </c>
    </row>
    <row r="139" spans="1:7" ht="12" customHeight="1" x14ac:dyDescent="0.25">
      <c r="A139" t="str">
        <f t="shared" si="4"/>
        <v>CMBTRVApr-2023</v>
      </c>
      <c r="B139" s="2">
        <v>2023</v>
      </c>
      <c r="C139" s="2" t="s">
        <v>56</v>
      </c>
      <c r="D139" t="s">
        <v>121</v>
      </c>
      <c r="E139">
        <v>2610</v>
      </c>
      <c r="F139" s="1">
        <v>94464.465043301767</v>
      </c>
      <c r="G139" s="1">
        <f t="shared" si="5"/>
        <v>36.193281625786121</v>
      </c>
    </row>
    <row r="140" spans="1:7" ht="12" customHeight="1" x14ac:dyDescent="0.25">
      <c r="A140" t="str">
        <f t="shared" si="4"/>
        <v>CMBTRZApr-2023</v>
      </c>
      <c r="B140" s="2">
        <v>2023</v>
      </c>
      <c r="C140" s="2" t="s">
        <v>56</v>
      </c>
      <c r="D140" t="s">
        <v>126</v>
      </c>
      <c r="E140">
        <v>2449</v>
      </c>
      <c r="F140" s="1">
        <v>153473.87109170394</v>
      </c>
      <c r="G140" s="1">
        <f t="shared" si="5"/>
        <v>62.6679751293197</v>
      </c>
    </row>
    <row r="141" spans="1:7" ht="12" customHeight="1" x14ac:dyDescent="0.25">
      <c r="A141" t="str">
        <f t="shared" si="4"/>
        <v>COKCMBApr-2023</v>
      </c>
      <c r="B141" s="2">
        <v>2023</v>
      </c>
      <c r="C141" s="2" t="s">
        <v>56</v>
      </c>
      <c r="D141" t="s">
        <v>128</v>
      </c>
      <c r="E141">
        <v>4404</v>
      </c>
      <c r="F141" s="1">
        <v>349812.0007246547</v>
      </c>
      <c r="G141" s="1">
        <f t="shared" si="5"/>
        <v>79.430517875716333</v>
      </c>
    </row>
    <row r="142" spans="1:7" ht="12" customHeight="1" x14ac:dyDescent="0.25">
      <c r="A142" t="str">
        <f t="shared" si="4"/>
        <v>DACCMBApr-2023</v>
      </c>
      <c r="B142" s="2">
        <v>2023</v>
      </c>
      <c r="C142" s="2" t="s">
        <v>56</v>
      </c>
      <c r="D142" t="s">
        <v>129</v>
      </c>
      <c r="E142">
        <v>6246</v>
      </c>
      <c r="F142" s="1">
        <v>1228483.9601786728</v>
      </c>
      <c r="G142" s="1">
        <f t="shared" si="5"/>
        <v>196.68331094759409</v>
      </c>
    </row>
    <row r="143" spans="1:7" ht="12" customHeight="1" x14ac:dyDescent="0.25">
      <c r="A143" t="str">
        <f t="shared" si="4"/>
        <v>DELCMBApr-2023</v>
      </c>
      <c r="B143" s="2">
        <v>2023</v>
      </c>
      <c r="C143" s="2" t="s">
        <v>56</v>
      </c>
      <c r="D143" t="s">
        <v>130</v>
      </c>
      <c r="E143">
        <v>6087</v>
      </c>
      <c r="F143" s="1">
        <v>904179.07047765492</v>
      </c>
      <c r="G143" s="1">
        <f t="shared" si="5"/>
        <v>148.5426434167332</v>
      </c>
    </row>
    <row r="144" spans="1:7" ht="12" customHeight="1" x14ac:dyDescent="0.25">
      <c r="A144" t="str">
        <f t="shared" si="4"/>
        <v>DMMCMBApr-2023</v>
      </c>
      <c r="B144" s="2">
        <v>2023</v>
      </c>
      <c r="C144" s="2" t="s">
        <v>56</v>
      </c>
      <c r="D144" t="s">
        <v>131</v>
      </c>
      <c r="E144">
        <v>3781</v>
      </c>
      <c r="F144" s="1">
        <v>775186.98733913642</v>
      </c>
      <c r="G144" s="1">
        <f t="shared" si="5"/>
        <v>205.02168403574092</v>
      </c>
    </row>
    <row r="145" spans="1:7" ht="12" customHeight="1" x14ac:dyDescent="0.25">
      <c r="A145" t="str">
        <f t="shared" si="4"/>
        <v>DOHCMBApr-2023</v>
      </c>
      <c r="B145" s="2">
        <v>2023</v>
      </c>
      <c r="C145" s="2" t="s">
        <v>56</v>
      </c>
      <c r="D145" t="s">
        <v>133</v>
      </c>
      <c r="E145">
        <v>3974</v>
      </c>
      <c r="F145" s="1">
        <v>904519.60416906117</v>
      </c>
      <c r="G145" s="1">
        <f t="shared" si="5"/>
        <v>227.60936189458008</v>
      </c>
    </row>
    <row r="146" spans="1:7" ht="12" customHeight="1" x14ac:dyDescent="0.25">
      <c r="A146" t="str">
        <f t="shared" si="4"/>
        <v>DXBCMBApr-2023</v>
      </c>
      <c r="B146" s="2">
        <v>2023</v>
      </c>
      <c r="C146" s="2" t="s">
        <v>56</v>
      </c>
      <c r="D146" t="s">
        <v>134</v>
      </c>
      <c r="E146">
        <v>6216</v>
      </c>
      <c r="F146" s="1">
        <v>1136666.1966862688</v>
      </c>
      <c r="G146" s="1">
        <f t="shared" si="5"/>
        <v>182.86135725326073</v>
      </c>
    </row>
    <row r="147" spans="1:7" ht="12" customHeight="1" x14ac:dyDescent="0.25">
      <c r="A147" t="str">
        <f t="shared" si="4"/>
        <v>FRACMBApr-2023</v>
      </c>
      <c r="B147" s="2">
        <v>2023</v>
      </c>
      <c r="C147" s="2" t="s">
        <v>56</v>
      </c>
      <c r="D147" t="s">
        <v>136</v>
      </c>
      <c r="E147">
        <v>2732</v>
      </c>
      <c r="F147" s="1">
        <v>1224119.7861731073</v>
      </c>
      <c r="G147" s="1">
        <f t="shared" si="5"/>
        <v>448.06727165926333</v>
      </c>
    </row>
    <row r="148" spans="1:7" ht="12" customHeight="1" x14ac:dyDescent="0.25">
      <c r="A148" t="str">
        <f t="shared" si="4"/>
        <v>GANCMBApr-2023</v>
      </c>
      <c r="B148" s="2">
        <v>2023</v>
      </c>
      <c r="C148" s="2" t="s">
        <v>56</v>
      </c>
      <c r="D148" t="s">
        <v>137</v>
      </c>
      <c r="E148">
        <v>550</v>
      </c>
      <c r="F148" s="1">
        <v>73179.342577708347</v>
      </c>
      <c r="G148" s="1">
        <f t="shared" si="5"/>
        <v>133.05335014128789</v>
      </c>
    </row>
    <row r="149" spans="1:7" ht="12" customHeight="1" x14ac:dyDescent="0.25">
      <c r="A149" t="str">
        <f t="shared" si="4"/>
        <v>HYDCMBApr-2023</v>
      </c>
      <c r="B149" s="2">
        <v>2023</v>
      </c>
      <c r="C149" s="2" t="s">
        <v>56</v>
      </c>
      <c r="D149" t="s">
        <v>139</v>
      </c>
      <c r="E149">
        <v>1194</v>
      </c>
      <c r="F149" s="1">
        <v>136906.424931099</v>
      </c>
      <c r="G149" s="1">
        <f t="shared" si="5"/>
        <v>114.66199742973116</v>
      </c>
    </row>
    <row r="150" spans="1:7" ht="12" customHeight="1" x14ac:dyDescent="0.25">
      <c r="A150" t="str">
        <f t="shared" si="4"/>
        <v>ICNCMBApr-2023</v>
      </c>
      <c r="B150" s="2">
        <v>2023</v>
      </c>
      <c r="C150" s="2" t="s">
        <v>56</v>
      </c>
      <c r="D150" t="s">
        <v>140</v>
      </c>
      <c r="E150">
        <v>1625</v>
      </c>
      <c r="F150" s="1">
        <v>686706.47849548329</v>
      </c>
      <c r="G150" s="1">
        <f t="shared" si="5"/>
        <v>422.58860215106665</v>
      </c>
    </row>
    <row r="151" spans="1:7" ht="12" customHeight="1" x14ac:dyDescent="0.25">
      <c r="A151" t="str">
        <f t="shared" si="4"/>
        <v>IXMCMBApr-2023</v>
      </c>
      <c r="B151" s="2">
        <v>2023</v>
      </c>
      <c r="C151" s="2" t="s">
        <v>56</v>
      </c>
      <c r="D151" t="s">
        <v>142</v>
      </c>
      <c r="E151">
        <v>2652</v>
      </c>
      <c r="F151" s="1">
        <v>146318.76165114966</v>
      </c>
      <c r="G151" s="1">
        <f t="shared" si="5"/>
        <v>55.172987047944822</v>
      </c>
    </row>
    <row r="152" spans="1:7" ht="12" customHeight="1" x14ac:dyDescent="0.25">
      <c r="A152" t="str">
        <f t="shared" si="4"/>
        <v>KHICMBApr-2023</v>
      </c>
      <c r="B152" s="2">
        <v>2023</v>
      </c>
      <c r="C152" s="2" t="s">
        <v>56</v>
      </c>
      <c r="D152" t="s">
        <v>143</v>
      </c>
      <c r="E152">
        <v>871</v>
      </c>
      <c r="F152" s="1">
        <v>190856.26055335626</v>
      </c>
      <c r="G152" s="1">
        <f t="shared" si="5"/>
        <v>219.1231464447259</v>
      </c>
    </row>
    <row r="153" spans="1:7" ht="12" customHeight="1" x14ac:dyDescent="0.25">
      <c r="A153" t="str">
        <f t="shared" si="4"/>
        <v>KTMCMBApr-2023</v>
      </c>
      <c r="B153" s="2">
        <v>2023</v>
      </c>
      <c r="C153" s="2" t="s">
        <v>56</v>
      </c>
      <c r="D153" t="s">
        <v>144</v>
      </c>
      <c r="E153">
        <v>2867</v>
      </c>
      <c r="F153" s="1">
        <v>648581.9793614496</v>
      </c>
      <c r="G153" s="1">
        <f t="shared" si="5"/>
        <v>226.22322265833611</v>
      </c>
    </row>
    <row r="154" spans="1:7" ht="12" customHeight="1" x14ac:dyDescent="0.25">
      <c r="A154" t="str">
        <f t="shared" si="4"/>
        <v>KULCMBApr-2023</v>
      </c>
      <c r="B154" s="2">
        <v>2023</v>
      </c>
      <c r="C154" s="2" t="s">
        <v>56</v>
      </c>
      <c r="D154" t="s">
        <v>145</v>
      </c>
      <c r="E154">
        <v>4503</v>
      </c>
      <c r="F154" s="1">
        <v>729996.72284657555</v>
      </c>
      <c r="G154" s="1">
        <f t="shared" si="5"/>
        <v>162.11341835366989</v>
      </c>
    </row>
    <row r="155" spans="1:7" ht="12" customHeight="1" x14ac:dyDescent="0.25">
      <c r="A155" t="str">
        <f t="shared" si="4"/>
        <v>KWICMBApr-2023</v>
      </c>
      <c r="B155" s="2">
        <v>2023</v>
      </c>
      <c r="C155" s="2" t="s">
        <v>56</v>
      </c>
      <c r="D155" t="s">
        <v>146</v>
      </c>
      <c r="E155">
        <v>5674</v>
      </c>
      <c r="F155" s="1">
        <v>888412.31442803645</v>
      </c>
      <c r="G155" s="1">
        <f t="shared" si="5"/>
        <v>156.57601593726409</v>
      </c>
    </row>
    <row r="156" spans="1:7" ht="12" customHeight="1" x14ac:dyDescent="0.25">
      <c r="A156" t="str">
        <f t="shared" si="4"/>
        <v>LHECMBApr-2023</v>
      </c>
      <c r="B156" s="2">
        <v>2023</v>
      </c>
      <c r="C156" s="2" t="s">
        <v>56</v>
      </c>
      <c r="D156" t="s">
        <v>147</v>
      </c>
      <c r="E156">
        <v>1707</v>
      </c>
      <c r="F156" s="1">
        <v>345754.95011015655</v>
      </c>
      <c r="G156" s="1">
        <f t="shared" si="5"/>
        <v>202.55123029300324</v>
      </c>
    </row>
    <row r="157" spans="1:7" ht="12" customHeight="1" x14ac:dyDescent="0.25">
      <c r="A157" t="str">
        <f t="shared" si="4"/>
        <v>LHRCMBApr-2023</v>
      </c>
      <c r="B157" s="2">
        <v>2023</v>
      </c>
      <c r="C157" s="2" t="s">
        <v>56</v>
      </c>
      <c r="D157" t="s">
        <v>148</v>
      </c>
      <c r="E157">
        <v>5673</v>
      </c>
      <c r="F157" s="1">
        <v>3077324.7626437801</v>
      </c>
      <c r="G157" s="1">
        <f t="shared" si="5"/>
        <v>542.45104224286627</v>
      </c>
    </row>
    <row r="158" spans="1:7" ht="12" customHeight="1" x14ac:dyDescent="0.25">
      <c r="A158" t="str">
        <f t="shared" si="4"/>
        <v>MAACMBApr-2023</v>
      </c>
      <c r="B158" s="2">
        <v>2023</v>
      </c>
      <c r="C158" s="2" t="s">
        <v>56</v>
      </c>
      <c r="D158" t="s">
        <v>149</v>
      </c>
      <c r="E158">
        <v>13922</v>
      </c>
      <c r="F158" s="1">
        <v>897633.53495965665</v>
      </c>
      <c r="G158" s="1">
        <f t="shared" si="5"/>
        <v>64.475903962049756</v>
      </c>
    </row>
    <row r="159" spans="1:7" ht="12" customHeight="1" x14ac:dyDescent="0.25">
      <c r="A159" t="str">
        <f t="shared" si="4"/>
        <v>MELCMBApr-2023</v>
      </c>
      <c r="B159" s="2">
        <v>2023</v>
      </c>
      <c r="C159" s="2" t="s">
        <v>56</v>
      </c>
      <c r="D159" t="s">
        <v>151</v>
      </c>
      <c r="E159">
        <v>8349</v>
      </c>
      <c r="F159" s="1">
        <v>4259969.1183828441</v>
      </c>
      <c r="G159" s="1">
        <f t="shared" si="5"/>
        <v>510.23704855465854</v>
      </c>
    </row>
    <row r="160" spans="1:7" ht="12" customHeight="1" x14ac:dyDescent="0.25">
      <c r="A160" t="str">
        <f t="shared" si="4"/>
        <v>MLECMBApr-2023</v>
      </c>
      <c r="B160" s="2">
        <v>2023</v>
      </c>
      <c r="C160" s="2" t="s">
        <v>56</v>
      </c>
      <c r="D160" t="s">
        <v>152</v>
      </c>
      <c r="E160">
        <v>10685</v>
      </c>
      <c r="F160" s="1">
        <v>1170907.4285496371</v>
      </c>
      <c r="G160" s="1">
        <f t="shared" si="5"/>
        <v>109.58422354231513</v>
      </c>
    </row>
    <row r="161" spans="1:7" ht="12" customHeight="1" x14ac:dyDescent="0.25">
      <c r="A161" t="str">
        <f t="shared" si="4"/>
        <v>NRTCMBApr-2023</v>
      </c>
      <c r="B161" s="2">
        <v>2023</v>
      </c>
      <c r="C161" s="2" t="s">
        <v>56</v>
      </c>
      <c r="D161" t="s">
        <v>153</v>
      </c>
      <c r="E161">
        <v>3311</v>
      </c>
      <c r="F161" s="1">
        <v>1696625.1619318272</v>
      </c>
      <c r="G161" s="1">
        <f t="shared" si="5"/>
        <v>512.42076772329426</v>
      </c>
    </row>
    <row r="162" spans="1:7" ht="12" customHeight="1" x14ac:dyDescent="0.25">
      <c r="A162" t="str">
        <f t="shared" si="4"/>
        <v>PEKCMBApr-2023</v>
      </c>
      <c r="B162" s="2">
        <v>2023</v>
      </c>
      <c r="C162" s="2" t="s">
        <v>56</v>
      </c>
      <c r="D162" t="s">
        <v>164</v>
      </c>
      <c r="E162">
        <v>763</v>
      </c>
      <c r="F162" s="1">
        <v>365539.41452464624</v>
      </c>
      <c r="G162" s="1">
        <f t="shared" si="5"/>
        <v>479.08180147397934</v>
      </c>
    </row>
    <row r="163" spans="1:7" ht="12" customHeight="1" x14ac:dyDescent="0.25">
      <c r="A163" t="str">
        <f t="shared" si="4"/>
        <v>PVGCMBApr-2023</v>
      </c>
      <c r="B163" s="2">
        <v>2023</v>
      </c>
      <c r="C163" s="2" t="s">
        <v>56</v>
      </c>
      <c r="D163" t="s">
        <v>165</v>
      </c>
      <c r="E163">
        <v>922</v>
      </c>
      <c r="F163" s="1">
        <v>410851.07771663833</v>
      </c>
      <c r="G163" s="1">
        <f t="shared" si="5"/>
        <v>445.60854416121293</v>
      </c>
    </row>
    <row r="164" spans="1:7" ht="12" customHeight="1" x14ac:dyDescent="0.25">
      <c r="A164" t="str">
        <f t="shared" si="4"/>
        <v>RUHCMBApr-2023</v>
      </c>
      <c r="B164" s="2">
        <v>2023</v>
      </c>
      <c r="C164" s="2" t="s">
        <v>56</v>
      </c>
      <c r="D164" t="s">
        <v>155</v>
      </c>
      <c r="E164">
        <v>6781</v>
      </c>
      <c r="F164" s="1">
        <v>1357313.0710895911</v>
      </c>
      <c r="G164" s="1">
        <f t="shared" si="5"/>
        <v>200.1641455669652</v>
      </c>
    </row>
    <row r="165" spans="1:7" ht="12" customHeight="1" x14ac:dyDescent="0.25">
      <c r="A165" t="str">
        <f t="shared" si="4"/>
        <v>SINCMBApr-2023</v>
      </c>
      <c r="B165" s="2">
        <v>2023</v>
      </c>
      <c r="C165" s="2" t="s">
        <v>56</v>
      </c>
      <c r="D165" t="s">
        <v>157</v>
      </c>
      <c r="E165">
        <v>6069</v>
      </c>
      <c r="F165" s="1">
        <v>1491597.4642955854</v>
      </c>
      <c r="G165" s="1">
        <f t="shared" si="5"/>
        <v>245.77318574651267</v>
      </c>
    </row>
    <row r="166" spans="1:7" ht="12" customHeight="1" x14ac:dyDescent="0.25">
      <c r="A166" t="str">
        <f t="shared" si="4"/>
        <v>SYDCMBApr-2023</v>
      </c>
      <c r="B166" s="2">
        <v>2023</v>
      </c>
      <c r="C166" s="2" t="s">
        <v>56</v>
      </c>
      <c r="D166" t="s">
        <v>158</v>
      </c>
      <c r="E166">
        <v>3517</v>
      </c>
      <c r="F166" s="1">
        <v>1612936.8671873091</v>
      </c>
      <c r="G166" s="1">
        <f t="shared" si="5"/>
        <v>458.61156303307052</v>
      </c>
    </row>
    <row r="167" spans="1:7" ht="12" customHeight="1" x14ac:dyDescent="0.25">
      <c r="A167" t="str">
        <f t="shared" si="4"/>
        <v>TRVCMBApr-2023</v>
      </c>
      <c r="B167" s="2">
        <v>2023</v>
      </c>
      <c r="C167" s="2" t="s">
        <v>56</v>
      </c>
      <c r="D167" t="s">
        <v>159</v>
      </c>
      <c r="E167">
        <v>2151</v>
      </c>
      <c r="F167" s="1">
        <v>109565.84979565915</v>
      </c>
      <c r="G167" s="1">
        <f t="shared" si="5"/>
        <v>50.937168663718801</v>
      </c>
    </row>
    <row r="168" spans="1:7" ht="12" customHeight="1" x14ac:dyDescent="0.25">
      <c r="A168" t="str">
        <f t="shared" si="4"/>
        <v>TRZCMBApr-2023</v>
      </c>
      <c r="B168" s="2">
        <v>2023</v>
      </c>
      <c r="C168" s="2" t="s">
        <v>56</v>
      </c>
      <c r="D168" t="s">
        <v>160</v>
      </c>
      <c r="E168">
        <v>2434</v>
      </c>
      <c r="F168" s="1">
        <v>159556.7694766421</v>
      </c>
      <c r="G168" s="1">
        <f t="shared" si="5"/>
        <v>65.55331531497211</v>
      </c>
    </row>
    <row r="169" spans="1:7" ht="12" customHeight="1" x14ac:dyDescent="0.25">
      <c r="A169" t="str">
        <f t="shared" si="4"/>
        <v>AUHCMBMay-2023</v>
      </c>
      <c r="B169" s="2">
        <v>2023</v>
      </c>
      <c r="C169" s="2" t="s">
        <v>57</v>
      </c>
      <c r="D169" t="s">
        <v>66</v>
      </c>
      <c r="E169" s="1">
        <v>2617</v>
      </c>
      <c r="F169" s="1">
        <v>470761.04518024612</v>
      </c>
      <c r="G169" s="1">
        <f t="shared" si="5"/>
        <v>179.88576430273065</v>
      </c>
    </row>
    <row r="170" spans="1:7" ht="12" customHeight="1" x14ac:dyDescent="0.25">
      <c r="A170" t="str">
        <f t="shared" si="4"/>
        <v>BKKCMBMay-2023</v>
      </c>
      <c r="B170" s="2">
        <v>2023</v>
      </c>
      <c r="C170" s="2" t="s">
        <v>57</v>
      </c>
      <c r="D170" t="s">
        <v>68</v>
      </c>
      <c r="E170" s="1">
        <v>4928</v>
      </c>
      <c r="F170" s="1">
        <v>1092382.4122829654</v>
      </c>
      <c r="G170" s="1">
        <f t="shared" si="5"/>
        <v>221.66850898599134</v>
      </c>
    </row>
    <row r="171" spans="1:7" ht="12" customHeight="1" x14ac:dyDescent="0.25">
      <c r="A171" t="str">
        <f t="shared" si="4"/>
        <v>BLRCMBMay-2023</v>
      </c>
      <c r="B171" s="2">
        <v>2023</v>
      </c>
      <c r="C171" s="2" t="s">
        <v>57</v>
      </c>
      <c r="D171" t="s">
        <v>69</v>
      </c>
      <c r="E171" s="1">
        <v>3130</v>
      </c>
      <c r="F171" s="1">
        <v>262390.6055288692</v>
      </c>
      <c r="G171" s="1">
        <f t="shared" si="5"/>
        <v>83.830864386220185</v>
      </c>
    </row>
    <row r="172" spans="1:7" ht="12" customHeight="1" x14ac:dyDescent="0.25">
      <c r="A172" t="str">
        <f t="shared" si="4"/>
        <v>BOMCMBMay-2023</v>
      </c>
      <c r="B172" s="2">
        <v>2023</v>
      </c>
      <c r="C172" s="2" t="s">
        <v>57</v>
      </c>
      <c r="D172" t="s">
        <v>70</v>
      </c>
      <c r="E172" s="1">
        <v>4857</v>
      </c>
      <c r="F172" s="1">
        <v>529877.27400147927</v>
      </c>
      <c r="G172" s="1">
        <f t="shared" si="5"/>
        <v>109.09558863526442</v>
      </c>
    </row>
    <row r="173" spans="1:7" ht="12" customHeight="1" x14ac:dyDescent="0.25">
      <c r="A173" t="str">
        <f t="shared" si="4"/>
        <v>CANCMBMay-2023</v>
      </c>
      <c r="B173" s="2">
        <v>2023</v>
      </c>
      <c r="C173" s="2" t="s">
        <v>57</v>
      </c>
      <c r="D173" t="s">
        <v>71</v>
      </c>
      <c r="E173" s="1">
        <v>1599</v>
      </c>
      <c r="F173" s="1">
        <v>524650.59910751414</v>
      </c>
      <c r="G173" s="1">
        <f t="shared" si="5"/>
        <v>328.1116942511033</v>
      </c>
    </row>
    <row r="174" spans="1:7" ht="12" customHeight="1" x14ac:dyDescent="0.25">
      <c r="A174" t="str">
        <f t="shared" si="4"/>
        <v>CARGO CHARTERSMay-2023</v>
      </c>
      <c r="B174" s="2">
        <v>2023</v>
      </c>
      <c r="C174" s="2" t="s">
        <v>57</v>
      </c>
      <c r="D174" t="s">
        <v>166</v>
      </c>
      <c r="E174" s="1">
        <v>0</v>
      </c>
      <c r="F174" s="1">
        <v>0</v>
      </c>
      <c r="G174" s="1">
        <f t="shared" si="5"/>
        <v>0</v>
      </c>
    </row>
    <row r="175" spans="1:7" ht="12" customHeight="1" x14ac:dyDescent="0.25">
      <c r="A175" t="str">
        <f t="shared" si="4"/>
        <v>CDGCMBMay-2023</v>
      </c>
      <c r="B175" s="2">
        <v>2023</v>
      </c>
      <c r="C175" s="2" t="s">
        <v>57</v>
      </c>
      <c r="D175" t="s">
        <v>72</v>
      </c>
      <c r="E175" s="1">
        <v>0</v>
      </c>
      <c r="F175" s="1">
        <v>0</v>
      </c>
      <c r="G175" s="1">
        <f t="shared" si="5"/>
        <v>0</v>
      </c>
    </row>
    <row r="176" spans="1:7" ht="12" customHeight="1" x14ac:dyDescent="0.25">
      <c r="A176" t="str">
        <f t="shared" si="4"/>
        <v>CGKCMBMay-2023</v>
      </c>
      <c r="B176" s="2">
        <v>2023</v>
      </c>
      <c r="C176" s="2" t="s">
        <v>57</v>
      </c>
      <c r="D176" t="s">
        <v>74</v>
      </c>
      <c r="E176" s="1">
        <v>4679</v>
      </c>
      <c r="F176" s="1">
        <v>1075667.9554290704</v>
      </c>
      <c r="G176" s="1">
        <f t="shared" si="5"/>
        <v>229.89270259223559</v>
      </c>
    </row>
    <row r="177" spans="1:7" ht="12" customHeight="1" x14ac:dyDescent="0.25">
      <c r="A177" t="str">
        <f t="shared" si="4"/>
        <v>CMBAUHMay-2023</v>
      </c>
      <c r="B177" s="2">
        <v>2023</v>
      </c>
      <c r="C177" s="2" t="s">
        <v>57</v>
      </c>
      <c r="D177" t="s">
        <v>75</v>
      </c>
      <c r="E177" s="1">
        <v>2437</v>
      </c>
      <c r="F177" s="1">
        <v>532888.71826602798</v>
      </c>
      <c r="G177" s="1">
        <f t="shared" si="5"/>
        <v>218.66586715881328</v>
      </c>
    </row>
    <row r="178" spans="1:7" ht="12" customHeight="1" x14ac:dyDescent="0.25">
      <c r="A178" t="str">
        <f t="shared" si="4"/>
        <v>CMBBKKMay-2023</v>
      </c>
      <c r="B178" s="2">
        <v>2023</v>
      </c>
      <c r="C178" s="2" t="s">
        <v>57</v>
      </c>
      <c r="D178" t="s">
        <v>78</v>
      </c>
      <c r="E178" s="1">
        <v>5220</v>
      </c>
      <c r="F178" s="1">
        <v>1221289.3236195347</v>
      </c>
      <c r="G178" s="1">
        <f t="shared" si="5"/>
        <v>233.96347195776528</v>
      </c>
    </row>
    <row r="179" spans="1:7" ht="12" customHeight="1" x14ac:dyDescent="0.25">
      <c r="A179" t="str">
        <f t="shared" si="4"/>
        <v>CMBBLRMay-2023</v>
      </c>
      <c r="B179" s="2">
        <v>2023</v>
      </c>
      <c r="C179" s="2" t="s">
        <v>57</v>
      </c>
      <c r="D179" t="s">
        <v>79</v>
      </c>
      <c r="E179" s="1">
        <v>3395</v>
      </c>
      <c r="F179" s="1">
        <v>303296.12487869459</v>
      </c>
      <c r="G179" s="1">
        <f t="shared" si="5"/>
        <v>89.336119257347448</v>
      </c>
    </row>
    <row r="180" spans="1:7" ht="12" customHeight="1" x14ac:dyDescent="0.25">
      <c r="A180" t="str">
        <f t="shared" si="4"/>
        <v>CMBBOMMay-2023</v>
      </c>
      <c r="B180" s="2">
        <v>2023</v>
      </c>
      <c r="C180" s="2" t="s">
        <v>57</v>
      </c>
      <c r="D180" t="s">
        <v>80</v>
      </c>
      <c r="E180" s="1">
        <v>3910</v>
      </c>
      <c r="F180" s="1">
        <v>437028.36144600506</v>
      </c>
      <c r="G180" s="1">
        <f t="shared" si="5"/>
        <v>111.77195944910615</v>
      </c>
    </row>
    <row r="181" spans="1:7" ht="12" customHeight="1" x14ac:dyDescent="0.25">
      <c r="A181" t="str">
        <f t="shared" si="4"/>
        <v>CMBCANMay-2023</v>
      </c>
      <c r="B181" s="2">
        <v>2023</v>
      </c>
      <c r="C181" s="2" t="s">
        <v>57</v>
      </c>
      <c r="D181" t="s">
        <v>81</v>
      </c>
      <c r="E181" s="1">
        <v>2010</v>
      </c>
      <c r="F181" s="1">
        <v>622407.96596362256</v>
      </c>
      <c r="G181" s="1">
        <f t="shared" si="5"/>
        <v>309.65570445951369</v>
      </c>
    </row>
    <row r="182" spans="1:7" ht="12" customHeight="1" x14ac:dyDescent="0.25">
      <c r="A182" t="str">
        <f t="shared" si="4"/>
        <v>CMBCDGMay-2023</v>
      </c>
      <c r="B182" s="2">
        <v>2023</v>
      </c>
      <c r="C182" s="2" t="s">
        <v>57</v>
      </c>
      <c r="D182" t="s">
        <v>82</v>
      </c>
      <c r="E182" s="1">
        <v>0</v>
      </c>
      <c r="F182" s="1">
        <v>0</v>
      </c>
      <c r="G182" s="1">
        <f t="shared" si="5"/>
        <v>0</v>
      </c>
    </row>
    <row r="183" spans="1:7" ht="12" customHeight="1" x14ac:dyDescent="0.25">
      <c r="A183" t="str">
        <f t="shared" si="4"/>
        <v>CMBCDGFRAMay-2023</v>
      </c>
      <c r="B183" s="2">
        <v>2023</v>
      </c>
      <c r="C183" s="2" t="s">
        <v>57</v>
      </c>
      <c r="D183" t="s">
        <v>83</v>
      </c>
      <c r="E183" s="1">
        <v>3260</v>
      </c>
      <c r="F183" s="1">
        <v>1425659.4914098536</v>
      </c>
      <c r="G183" s="1">
        <f t="shared" si="5"/>
        <v>437.31886239566063</v>
      </c>
    </row>
    <row r="184" spans="1:7" ht="12" customHeight="1" x14ac:dyDescent="0.25">
      <c r="A184" t="str">
        <f t="shared" si="4"/>
        <v>CMBCGKMay-2023</v>
      </c>
      <c r="B184" s="2">
        <v>2023</v>
      </c>
      <c r="C184" s="2" t="s">
        <v>57</v>
      </c>
      <c r="D184" t="s">
        <v>84</v>
      </c>
      <c r="E184" s="1">
        <v>4272</v>
      </c>
      <c r="F184" s="1">
        <v>775697.14673882909</v>
      </c>
      <c r="G184" s="1">
        <f t="shared" si="5"/>
        <v>181.57704745759108</v>
      </c>
    </row>
    <row r="185" spans="1:7" ht="12" customHeight="1" x14ac:dyDescent="0.25">
      <c r="A185" t="str">
        <f t="shared" si="4"/>
        <v>CMBCOKMay-2023</v>
      </c>
      <c r="B185" s="2">
        <v>2023</v>
      </c>
      <c r="C185" s="2" t="s">
        <v>57</v>
      </c>
      <c r="D185" t="s">
        <v>85</v>
      </c>
      <c r="E185" s="1">
        <v>5785</v>
      </c>
      <c r="F185" s="1">
        <v>272284.45886269625</v>
      </c>
      <c r="G185" s="1">
        <f t="shared" si="5"/>
        <v>47.067322188884397</v>
      </c>
    </row>
    <row r="186" spans="1:7" ht="12" customHeight="1" x14ac:dyDescent="0.25">
      <c r="A186" t="str">
        <f t="shared" si="4"/>
        <v>CMBDACMay-2023</v>
      </c>
      <c r="B186" s="2">
        <v>2023</v>
      </c>
      <c r="C186" s="2" t="s">
        <v>57</v>
      </c>
      <c r="D186" t="s">
        <v>88</v>
      </c>
      <c r="E186" s="1">
        <v>5481</v>
      </c>
      <c r="F186" s="1">
        <v>777680.95042164857</v>
      </c>
      <c r="G186" s="1">
        <f t="shared" si="5"/>
        <v>141.88669046189537</v>
      </c>
    </row>
    <row r="187" spans="1:7" ht="12" customHeight="1" x14ac:dyDescent="0.25">
      <c r="A187" t="str">
        <f t="shared" si="4"/>
        <v>CMBDELMay-2023</v>
      </c>
      <c r="B187" s="2">
        <v>2023</v>
      </c>
      <c r="C187" s="2" t="s">
        <v>57</v>
      </c>
      <c r="D187" t="s">
        <v>89</v>
      </c>
      <c r="E187" s="1">
        <v>5137</v>
      </c>
      <c r="F187" s="1">
        <v>721201.83034933149</v>
      </c>
      <c r="G187" s="1">
        <f t="shared" si="5"/>
        <v>140.39358192511807</v>
      </c>
    </row>
    <row r="188" spans="1:7" ht="12" customHeight="1" x14ac:dyDescent="0.25">
      <c r="A188" t="str">
        <f t="shared" si="4"/>
        <v>CMBDMMMay-2023</v>
      </c>
      <c r="B188" s="2">
        <v>2023</v>
      </c>
      <c r="C188" s="2" t="s">
        <v>57</v>
      </c>
      <c r="D188" t="s">
        <v>90</v>
      </c>
      <c r="E188" s="1">
        <v>4423</v>
      </c>
      <c r="F188" s="1">
        <v>1083281.8425175908</v>
      </c>
      <c r="G188" s="1">
        <f t="shared" si="5"/>
        <v>244.92015431100856</v>
      </c>
    </row>
    <row r="189" spans="1:7" ht="12" customHeight="1" x14ac:dyDescent="0.25">
      <c r="A189" t="str">
        <f t="shared" si="4"/>
        <v>CMBDOHMay-2023</v>
      </c>
      <c r="B189" s="2">
        <v>2023</v>
      </c>
      <c r="C189" s="2" t="s">
        <v>57</v>
      </c>
      <c r="D189" t="s">
        <v>91</v>
      </c>
      <c r="E189" s="1">
        <v>6961</v>
      </c>
      <c r="F189" s="1">
        <v>1660387.9292172072</v>
      </c>
      <c r="G189" s="1">
        <f t="shared" si="5"/>
        <v>238.52721293164879</v>
      </c>
    </row>
    <row r="190" spans="1:7" ht="12" customHeight="1" x14ac:dyDescent="0.25">
      <c r="A190" t="str">
        <f t="shared" si="4"/>
        <v>CMBDXBMay-2023</v>
      </c>
      <c r="B190" s="2">
        <v>2023</v>
      </c>
      <c r="C190" s="2" t="s">
        <v>57</v>
      </c>
      <c r="D190" t="s">
        <v>92</v>
      </c>
      <c r="E190" s="1">
        <v>7332</v>
      </c>
      <c r="F190" s="1">
        <v>1660435.2415228402</v>
      </c>
      <c r="G190" s="1">
        <f t="shared" si="5"/>
        <v>226.46416278271144</v>
      </c>
    </row>
    <row r="191" spans="1:7" ht="12" customHeight="1" x14ac:dyDescent="0.25">
      <c r="A191" t="str">
        <f t="shared" si="4"/>
        <v>CMBFRAMay-2023</v>
      </c>
      <c r="B191" s="2">
        <v>2023</v>
      </c>
      <c r="C191" s="2" t="s">
        <v>57</v>
      </c>
      <c r="D191" t="s">
        <v>95</v>
      </c>
      <c r="E191" s="1">
        <v>0</v>
      </c>
      <c r="F191" s="1">
        <v>0</v>
      </c>
      <c r="G191" s="1">
        <f t="shared" si="5"/>
        <v>0</v>
      </c>
    </row>
    <row r="192" spans="1:7" ht="12" customHeight="1" x14ac:dyDescent="0.25">
      <c r="A192" t="str">
        <f t="shared" si="4"/>
        <v>CMBGANMay-2023</v>
      </c>
      <c r="B192" s="2">
        <v>2023</v>
      </c>
      <c r="C192" s="2" t="s">
        <v>57</v>
      </c>
      <c r="D192" t="s">
        <v>97</v>
      </c>
      <c r="E192" s="1">
        <v>880</v>
      </c>
      <c r="F192" s="1">
        <v>99017.898450801178</v>
      </c>
      <c r="G192" s="1">
        <f t="shared" si="5"/>
        <v>112.5203391486377</v>
      </c>
    </row>
    <row r="193" spans="1:7" ht="12" customHeight="1" x14ac:dyDescent="0.25">
      <c r="A193" t="str">
        <f t="shared" si="4"/>
        <v>CMBHYDMay-2023</v>
      </c>
      <c r="B193" s="2">
        <v>2023</v>
      </c>
      <c r="C193" s="2" t="s">
        <v>57</v>
      </c>
      <c r="D193" t="s">
        <v>99</v>
      </c>
      <c r="E193" s="1">
        <v>1973</v>
      </c>
      <c r="F193" s="1">
        <v>197625.69431477864</v>
      </c>
      <c r="G193" s="1">
        <f t="shared" si="5"/>
        <v>100.16507567905659</v>
      </c>
    </row>
    <row r="194" spans="1:7" ht="12" customHeight="1" x14ac:dyDescent="0.25">
      <c r="A194" t="str">
        <f t="shared" si="4"/>
        <v>CMBICNMay-2023</v>
      </c>
      <c r="B194" s="2">
        <v>2023</v>
      </c>
      <c r="C194" s="2" t="s">
        <v>57</v>
      </c>
      <c r="D194" t="s">
        <v>100</v>
      </c>
      <c r="E194" s="1">
        <v>1751</v>
      </c>
      <c r="F194" s="1">
        <v>880666.23206144408</v>
      </c>
      <c r="G194" s="1">
        <f t="shared" si="5"/>
        <v>502.9504466370326</v>
      </c>
    </row>
    <row r="195" spans="1:7" ht="12" customHeight="1" x14ac:dyDescent="0.25">
      <c r="A195" t="str">
        <f t="shared" ref="A195:A258" si="6">D195&amp;C195</f>
        <v>CMBIXMMay-2023</v>
      </c>
      <c r="B195" s="2">
        <v>2023</v>
      </c>
      <c r="C195" s="2" t="s">
        <v>57</v>
      </c>
      <c r="D195" t="s">
        <v>101</v>
      </c>
      <c r="E195" s="1">
        <v>2554</v>
      </c>
      <c r="F195" s="1">
        <v>133631.15711100728</v>
      </c>
      <c r="G195" s="1">
        <f t="shared" ref="G195:G258" si="7">IFERROR(F195/E195,0)</f>
        <v>52.32230113978359</v>
      </c>
    </row>
    <row r="196" spans="1:7" ht="12" customHeight="1" x14ac:dyDescent="0.25">
      <c r="A196" t="str">
        <f t="shared" si="6"/>
        <v>CMBKHIMay-2023</v>
      </c>
      <c r="B196" s="2">
        <v>2023</v>
      </c>
      <c r="C196" s="2" t="s">
        <v>57</v>
      </c>
      <c r="D196" t="s">
        <v>102</v>
      </c>
      <c r="E196" s="1">
        <v>1370</v>
      </c>
      <c r="F196" s="1">
        <v>259988.08714199089</v>
      </c>
      <c r="G196" s="1">
        <f t="shared" si="7"/>
        <v>189.77232638101526</v>
      </c>
    </row>
    <row r="197" spans="1:7" ht="12" customHeight="1" x14ac:dyDescent="0.25">
      <c r="A197" t="str">
        <f t="shared" si="6"/>
        <v>CMBKTMMay-2023</v>
      </c>
      <c r="B197" s="2">
        <v>2023</v>
      </c>
      <c r="C197" s="2" t="s">
        <v>57</v>
      </c>
      <c r="D197" t="s">
        <v>103</v>
      </c>
      <c r="E197" s="1">
        <v>1511</v>
      </c>
      <c r="F197" s="1">
        <v>251518.59557380926</v>
      </c>
      <c r="G197" s="1">
        <f t="shared" si="7"/>
        <v>166.45836900980098</v>
      </c>
    </row>
    <row r="198" spans="1:7" ht="12" customHeight="1" x14ac:dyDescent="0.25">
      <c r="A198" t="str">
        <f t="shared" si="6"/>
        <v>CMBKULMay-2023</v>
      </c>
      <c r="B198" s="2">
        <v>2023</v>
      </c>
      <c r="C198" s="2" t="s">
        <v>57</v>
      </c>
      <c r="D198" t="s">
        <v>104</v>
      </c>
      <c r="E198" s="1">
        <v>5612</v>
      </c>
      <c r="F198" s="1">
        <v>1032676.6364858351</v>
      </c>
      <c r="G198" s="1">
        <f t="shared" si="7"/>
        <v>184.01223030752584</v>
      </c>
    </row>
    <row r="199" spans="1:7" ht="12" customHeight="1" x14ac:dyDescent="0.25">
      <c r="A199" t="str">
        <f t="shared" si="6"/>
        <v>CMBKWIMay-2023</v>
      </c>
      <c r="B199" s="2">
        <v>2023</v>
      </c>
      <c r="C199" s="2" t="s">
        <v>57</v>
      </c>
      <c r="D199" t="s">
        <v>105</v>
      </c>
      <c r="E199" s="1">
        <v>5395</v>
      </c>
      <c r="F199" s="1">
        <v>1402998.7910415907</v>
      </c>
      <c r="G199" s="1">
        <f t="shared" si="7"/>
        <v>260.05538295488242</v>
      </c>
    </row>
    <row r="200" spans="1:7" ht="12" customHeight="1" x14ac:dyDescent="0.25">
      <c r="A200" t="str">
        <f t="shared" si="6"/>
        <v>CMBLHEMay-2023</v>
      </c>
      <c r="B200" s="2">
        <v>2023</v>
      </c>
      <c r="C200" s="2" t="s">
        <v>57</v>
      </c>
      <c r="D200" t="s">
        <v>106</v>
      </c>
      <c r="E200" s="1">
        <v>1306</v>
      </c>
      <c r="F200" s="1">
        <v>246073.31140834503</v>
      </c>
      <c r="G200" s="1">
        <f t="shared" si="7"/>
        <v>188.4175431916884</v>
      </c>
    </row>
    <row r="201" spans="1:7" ht="12" customHeight="1" x14ac:dyDescent="0.25">
      <c r="A201" t="str">
        <f t="shared" si="6"/>
        <v>CMBLHRMay-2023</v>
      </c>
      <c r="B201" s="2">
        <v>2023</v>
      </c>
      <c r="C201" s="2" t="s">
        <v>57</v>
      </c>
      <c r="D201" t="s">
        <v>107</v>
      </c>
      <c r="E201" s="1">
        <v>8657</v>
      </c>
      <c r="F201" s="1">
        <v>4382687.4358903887</v>
      </c>
      <c r="G201" s="1">
        <f t="shared" si="7"/>
        <v>506.2593780628842</v>
      </c>
    </row>
    <row r="202" spans="1:7" ht="12" customHeight="1" x14ac:dyDescent="0.25">
      <c r="A202" t="str">
        <f t="shared" si="6"/>
        <v>CMBMAAMay-2023</v>
      </c>
      <c r="B202" s="2">
        <v>2023</v>
      </c>
      <c r="C202" s="2" t="s">
        <v>57</v>
      </c>
      <c r="D202" t="s">
        <v>108</v>
      </c>
      <c r="E202" s="1">
        <v>15555</v>
      </c>
      <c r="F202" s="1">
        <v>874482.29696157016</v>
      </c>
      <c r="G202" s="1">
        <f t="shared" si="7"/>
        <v>56.218726902061725</v>
      </c>
    </row>
    <row r="203" spans="1:7" ht="12" customHeight="1" x14ac:dyDescent="0.25">
      <c r="A203" t="str">
        <f t="shared" si="6"/>
        <v>CMBMELMay-2023</v>
      </c>
      <c r="B203" s="2">
        <v>2023</v>
      </c>
      <c r="C203" s="2" t="s">
        <v>57</v>
      </c>
      <c r="D203" t="s">
        <v>113</v>
      </c>
      <c r="E203" s="1">
        <v>8945</v>
      </c>
      <c r="F203" s="1">
        <v>4201109.2550453413</v>
      </c>
      <c r="G203" s="1">
        <f t="shared" si="7"/>
        <v>469.66006205090457</v>
      </c>
    </row>
    <row r="204" spans="1:7" ht="12" customHeight="1" x14ac:dyDescent="0.25">
      <c r="A204" t="str">
        <f t="shared" si="6"/>
        <v>CMBMLEMay-2023</v>
      </c>
      <c r="B204" s="2">
        <v>2023</v>
      </c>
      <c r="C204" s="2" t="s">
        <v>57</v>
      </c>
      <c r="D204" t="s">
        <v>115</v>
      </c>
      <c r="E204" s="1">
        <v>17824</v>
      </c>
      <c r="F204" s="1">
        <v>1559711.6693677923</v>
      </c>
      <c r="G204" s="1">
        <f t="shared" si="7"/>
        <v>87.506265112645437</v>
      </c>
    </row>
    <row r="205" spans="1:7" ht="12" customHeight="1" x14ac:dyDescent="0.25">
      <c r="A205" t="str">
        <f t="shared" si="6"/>
        <v>CMBNRTMay-2023</v>
      </c>
      <c r="B205" s="2">
        <v>2023</v>
      </c>
      <c r="C205" s="2" t="s">
        <v>57</v>
      </c>
      <c r="D205" t="s">
        <v>116</v>
      </c>
      <c r="E205" s="1">
        <v>3704</v>
      </c>
      <c r="F205" s="1">
        <v>1958513.6233146915</v>
      </c>
      <c r="G205" s="1">
        <f t="shared" si="7"/>
        <v>528.7563777847439</v>
      </c>
    </row>
    <row r="206" spans="1:7" ht="12" customHeight="1" x14ac:dyDescent="0.25">
      <c r="A206" t="str">
        <f t="shared" si="6"/>
        <v>CMBPEKMay-2023</v>
      </c>
      <c r="B206" s="2">
        <v>2023</v>
      </c>
      <c r="C206" s="2" t="s">
        <v>57</v>
      </c>
      <c r="D206" t="s">
        <v>162</v>
      </c>
      <c r="E206" s="1">
        <v>720</v>
      </c>
      <c r="F206" s="1">
        <v>300258.71494507266</v>
      </c>
      <c r="G206" s="1">
        <f t="shared" si="7"/>
        <v>417.02599297926758</v>
      </c>
    </row>
    <row r="207" spans="1:7" ht="12" customHeight="1" x14ac:dyDescent="0.25">
      <c r="A207" t="str">
        <f t="shared" si="6"/>
        <v>CMBPVGMay-2023</v>
      </c>
      <c r="B207" s="2">
        <v>2023</v>
      </c>
      <c r="C207" s="2" t="s">
        <v>57</v>
      </c>
      <c r="D207" t="s">
        <v>163</v>
      </c>
      <c r="E207" s="1">
        <v>1179</v>
      </c>
      <c r="F207" s="1">
        <v>382540.1166524195</v>
      </c>
      <c r="G207" s="1">
        <f t="shared" si="7"/>
        <v>324.46150691469001</v>
      </c>
    </row>
    <row r="208" spans="1:7" ht="12" customHeight="1" x14ac:dyDescent="0.25">
      <c r="A208" t="str">
        <f t="shared" si="6"/>
        <v>CMBRUHMay-2023</v>
      </c>
      <c r="B208" s="2">
        <v>2023</v>
      </c>
      <c r="C208" s="2" t="s">
        <v>57</v>
      </c>
      <c r="D208" t="s">
        <v>117</v>
      </c>
      <c r="E208" s="1">
        <v>7775</v>
      </c>
      <c r="F208" s="1">
        <v>2103007.5378100071</v>
      </c>
      <c r="G208" s="1">
        <f t="shared" si="7"/>
        <v>270.4832846057887</v>
      </c>
    </row>
    <row r="209" spans="1:7" ht="12" customHeight="1" x14ac:dyDescent="0.25">
      <c r="A209" t="str">
        <f t="shared" si="6"/>
        <v>CMBSINMay-2023</v>
      </c>
      <c r="B209" s="2">
        <v>2023</v>
      </c>
      <c r="C209" s="2" t="s">
        <v>57</v>
      </c>
      <c r="D209" t="s">
        <v>119</v>
      </c>
      <c r="E209" s="1">
        <v>7430</v>
      </c>
      <c r="F209" s="1">
        <v>1648015.4344715427</v>
      </c>
      <c r="G209" s="1">
        <f t="shared" si="7"/>
        <v>221.80557664489135</v>
      </c>
    </row>
    <row r="210" spans="1:7" ht="12" customHeight="1" x14ac:dyDescent="0.25">
      <c r="A210" t="str">
        <f t="shared" si="6"/>
        <v>CMBSYDMay-2023</v>
      </c>
      <c r="B210" s="2">
        <v>2023</v>
      </c>
      <c r="C210" s="2" t="s">
        <v>57</v>
      </c>
      <c r="D210" t="s">
        <v>120</v>
      </c>
      <c r="E210" s="1">
        <v>3757</v>
      </c>
      <c r="F210" s="1">
        <v>1836813.4775774246</v>
      </c>
      <c r="G210" s="1">
        <f t="shared" si="7"/>
        <v>488.90430598281199</v>
      </c>
    </row>
    <row r="211" spans="1:7" ht="12" customHeight="1" x14ac:dyDescent="0.25">
      <c r="A211" t="str">
        <f t="shared" si="6"/>
        <v>CMBTRVMay-2023</v>
      </c>
      <c r="B211" s="2">
        <v>2023</v>
      </c>
      <c r="C211" s="2" t="s">
        <v>57</v>
      </c>
      <c r="D211" t="s">
        <v>121</v>
      </c>
      <c r="E211" s="1">
        <v>4241</v>
      </c>
      <c r="F211" s="1">
        <v>141711.65148594321</v>
      </c>
      <c r="G211" s="1">
        <f t="shared" si="7"/>
        <v>33.414678492323318</v>
      </c>
    </row>
    <row r="212" spans="1:7" ht="12" customHeight="1" x14ac:dyDescent="0.25">
      <c r="A212" t="str">
        <f t="shared" si="6"/>
        <v>CMBTRZMay-2023</v>
      </c>
      <c r="B212" s="2">
        <v>2023</v>
      </c>
      <c r="C212" s="2" t="s">
        <v>57</v>
      </c>
      <c r="D212" t="s">
        <v>126</v>
      </c>
      <c r="E212" s="1">
        <v>4424</v>
      </c>
      <c r="F212" s="1">
        <v>251140.3328824332</v>
      </c>
      <c r="G212" s="1">
        <f t="shared" si="7"/>
        <v>56.767706347747108</v>
      </c>
    </row>
    <row r="213" spans="1:7" ht="12" customHeight="1" x14ac:dyDescent="0.25">
      <c r="A213" t="str">
        <f t="shared" si="6"/>
        <v>COKCMBMay-2023</v>
      </c>
      <c r="B213" s="2">
        <v>2023</v>
      </c>
      <c r="C213" s="2" t="s">
        <v>57</v>
      </c>
      <c r="D213" t="s">
        <v>128</v>
      </c>
      <c r="E213" s="1">
        <v>5051</v>
      </c>
      <c r="F213" s="1">
        <v>322151.64932161098</v>
      </c>
      <c r="G213" s="1">
        <f t="shared" si="7"/>
        <v>63.779776147616509</v>
      </c>
    </row>
    <row r="214" spans="1:7" ht="12" customHeight="1" x14ac:dyDescent="0.25">
      <c r="A214" t="str">
        <f t="shared" si="6"/>
        <v>DACCMBMay-2023</v>
      </c>
      <c r="B214" s="2">
        <v>2023</v>
      </c>
      <c r="C214" s="2" t="s">
        <v>57</v>
      </c>
      <c r="D214" t="s">
        <v>129</v>
      </c>
      <c r="E214" s="1">
        <v>7175</v>
      </c>
      <c r="F214" s="1">
        <v>1189149.6725440009</v>
      </c>
      <c r="G214" s="1">
        <f t="shared" si="7"/>
        <v>165.73514599916388</v>
      </c>
    </row>
    <row r="215" spans="1:7" ht="12" customHeight="1" x14ac:dyDescent="0.25">
      <c r="A215" t="str">
        <f t="shared" si="6"/>
        <v>DELCMBMay-2023</v>
      </c>
      <c r="B215" s="2">
        <v>2023</v>
      </c>
      <c r="C215" s="2" t="s">
        <v>57</v>
      </c>
      <c r="D215" t="s">
        <v>130</v>
      </c>
      <c r="E215" s="1">
        <v>6357</v>
      </c>
      <c r="F215" s="1">
        <v>870715.54548986466</v>
      </c>
      <c r="G215" s="1">
        <f t="shared" si="7"/>
        <v>136.96956826960275</v>
      </c>
    </row>
    <row r="216" spans="1:7" ht="12" customHeight="1" x14ac:dyDescent="0.25">
      <c r="A216" t="str">
        <f t="shared" si="6"/>
        <v>DMMCMBMay-2023</v>
      </c>
      <c r="B216" s="2">
        <v>2023</v>
      </c>
      <c r="C216" s="2" t="s">
        <v>57</v>
      </c>
      <c r="D216" t="s">
        <v>131</v>
      </c>
      <c r="E216" s="1">
        <v>4155</v>
      </c>
      <c r="F216" s="1">
        <v>700487.70640435826</v>
      </c>
      <c r="G216" s="1">
        <f t="shared" si="7"/>
        <v>168.58909901428598</v>
      </c>
    </row>
    <row r="217" spans="1:7" ht="12" customHeight="1" x14ac:dyDescent="0.25">
      <c r="A217" t="str">
        <f t="shared" si="6"/>
        <v>DOHCMBMay-2023</v>
      </c>
      <c r="B217" s="2">
        <v>2023</v>
      </c>
      <c r="C217" s="2" t="s">
        <v>57</v>
      </c>
      <c r="D217" t="s">
        <v>133</v>
      </c>
      <c r="E217" s="1">
        <v>5464</v>
      </c>
      <c r="F217" s="1">
        <v>987594.92727507255</v>
      </c>
      <c r="G217" s="1">
        <f t="shared" si="7"/>
        <v>180.74577731974242</v>
      </c>
    </row>
    <row r="218" spans="1:7" ht="12" customHeight="1" x14ac:dyDescent="0.25">
      <c r="A218" t="str">
        <f t="shared" si="6"/>
        <v>DXBCMBMay-2023</v>
      </c>
      <c r="B218" s="2">
        <v>2023</v>
      </c>
      <c r="C218" s="2" t="s">
        <v>57</v>
      </c>
      <c r="D218" t="s">
        <v>134</v>
      </c>
      <c r="E218" s="1">
        <v>8071</v>
      </c>
      <c r="F218" s="1">
        <v>1339814.9784650989</v>
      </c>
      <c r="G218" s="1">
        <f t="shared" si="7"/>
        <v>166.00359044295612</v>
      </c>
    </row>
    <row r="219" spans="1:7" ht="12" customHeight="1" x14ac:dyDescent="0.25">
      <c r="A219" t="str">
        <f t="shared" si="6"/>
        <v>FRACMBMay-2023</v>
      </c>
      <c r="B219" s="2">
        <v>2023</v>
      </c>
      <c r="C219" s="2" t="s">
        <v>57</v>
      </c>
      <c r="D219" t="s">
        <v>136</v>
      </c>
      <c r="E219" s="1">
        <v>1916</v>
      </c>
      <c r="F219" s="1">
        <v>797709.75988886785</v>
      </c>
      <c r="G219" s="1">
        <f t="shared" si="7"/>
        <v>416.34121079794772</v>
      </c>
    </row>
    <row r="220" spans="1:7" ht="12" customHeight="1" x14ac:dyDescent="0.25">
      <c r="A220" t="str">
        <f t="shared" si="6"/>
        <v>GANCMBMay-2023</v>
      </c>
      <c r="B220" s="2">
        <v>2023</v>
      </c>
      <c r="C220" s="2" t="s">
        <v>57</v>
      </c>
      <c r="D220" t="s">
        <v>137</v>
      </c>
      <c r="E220" s="1">
        <v>710</v>
      </c>
      <c r="F220" s="1">
        <v>89397.838901841169</v>
      </c>
      <c r="G220" s="1">
        <f t="shared" si="7"/>
        <v>125.91244915752277</v>
      </c>
    </row>
    <row r="221" spans="1:7" ht="12" customHeight="1" x14ac:dyDescent="0.25">
      <c r="A221" t="str">
        <f t="shared" si="6"/>
        <v>HYDCMBMay-2023</v>
      </c>
      <c r="B221" s="2">
        <v>2023</v>
      </c>
      <c r="C221" s="2" t="s">
        <v>57</v>
      </c>
      <c r="D221" t="s">
        <v>139</v>
      </c>
      <c r="E221" s="1">
        <v>1801</v>
      </c>
      <c r="F221" s="1">
        <v>165663.97317497613</v>
      </c>
      <c r="G221" s="1">
        <f t="shared" si="7"/>
        <v>91.984438187105013</v>
      </c>
    </row>
    <row r="222" spans="1:7" ht="12" customHeight="1" x14ac:dyDescent="0.25">
      <c r="A222" t="str">
        <f t="shared" si="6"/>
        <v>ICNCMBMay-2023</v>
      </c>
      <c r="B222" s="2">
        <v>2023</v>
      </c>
      <c r="C222" s="2" t="s">
        <v>57</v>
      </c>
      <c r="D222" t="s">
        <v>140</v>
      </c>
      <c r="E222" s="1">
        <v>1693</v>
      </c>
      <c r="F222" s="1">
        <v>707369.43914570962</v>
      </c>
      <c r="G222" s="1">
        <f t="shared" si="7"/>
        <v>417.82010581554022</v>
      </c>
    </row>
    <row r="223" spans="1:7" ht="12" customHeight="1" x14ac:dyDescent="0.25">
      <c r="A223" t="str">
        <f t="shared" si="6"/>
        <v>IXMCMBMay-2023</v>
      </c>
      <c r="B223" s="2">
        <v>2023</v>
      </c>
      <c r="C223" s="2" t="s">
        <v>57</v>
      </c>
      <c r="D223" t="s">
        <v>142</v>
      </c>
      <c r="E223" s="1">
        <v>3180</v>
      </c>
      <c r="F223" s="1">
        <v>175593.33763566389</v>
      </c>
      <c r="G223" s="1">
        <f t="shared" si="7"/>
        <v>55.218030703038963</v>
      </c>
    </row>
    <row r="224" spans="1:7" ht="12" customHeight="1" x14ac:dyDescent="0.25">
      <c r="A224" t="str">
        <f t="shared" si="6"/>
        <v>KHICMBMay-2023</v>
      </c>
      <c r="B224" s="2">
        <v>2023</v>
      </c>
      <c r="C224" s="2" t="s">
        <v>57</v>
      </c>
      <c r="D224" t="s">
        <v>143</v>
      </c>
      <c r="E224" s="1">
        <v>1317</v>
      </c>
      <c r="F224" s="1">
        <v>246343.62010764916</v>
      </c>
      <c r="G224" s="1">
        <f t="shared" si="7"/>
        <v>187.04906614096367</v>
      </c>
    </row>
    <row r="225" spans="1:7" ht="12" customHeight="1" x14ac:dyDescent="0.25">
      <c r="A225" t="str">
        <f t="shared" si="6"/>
        <v>KTMCMBMay-2023</v>
      </c>
      <c r="B225" s="2">
        <v>2023</v>
      </c>
      <c r="C225" s="2" t="s">
        <v>57</v>
      </c>
      <c r="D225" t="s">
        <v>144</v>
      </c>
      <c r="E225" s="1">
        <v>2974</v>
      </c>
      <c r="F225" s="1">
        <v>650967.43095111707</v>
      </c>
      <c r="G225" s="1">
        <f t="shared" si="7"/>
        <v>218.88615701113554</v>
      </c>
    </row>
    <row r="226" spans="1:7" ht="12" customHeight="1" x14ac:dyDescent="0.25">
      <c r="A226" t="str">
        <f t="shared" si="6"/>
        <v>KULCMBMay-2023</v>
      </c>
      <c r="B226" s="2">
        <v>2023</v>
      </c>
      <c r="C226" s="2" t="s">
        <v>57</v>
      </c>
      <c r="D226" t="s">
        <v>145</v>
      </c>
      <c r="E226" s="1">
        <v>5163</v>
      </c>
      <c r="F226" s="1">
        <v>778982.96523226413</v>
      </c>
      <c r="G226" s="1">
        <f t="shared" si="7"/>
        <v>150.87797118579587</v>
      </c>
    </row>
    <row r="227" spans="1:7" ht="12" customHeight="1" x14ac:dyDescent="0.25">
      <c r="A227" t="str">
        <f t="shared" si="6"/>
        <v>KWICMBMay-2023</v>
      </c>
      <c r="B227" s="2">
        <v>2023</v>
      </c>
      <c r="C227" s="2" t="s">
        <v>57</v>
      </c>
      <c r="D227" t="s">
        <v>146</v>
      </c>
      <c r="E227" s="1">
        <v>5971</v>
      </c>
      <c r="F227" s="1">
        <v>872649.06831889367</v>
      </c>
      <c r="G227" s="1">
        <f t="shared" si="7"/>
        <v>146.14789286868091</v>
      </c>
    </row>
    <row r="228" spans="1:7" ht="12" customHeight="1" x14ac:dyDescent="0.25">
      <c r="A228" t="str">
        <f t="shared" si="6"/>
        <v>LHECMBMay-2023</v>
      </c>
      <c r="B228" s="2">
        <v>2023</v>
      </c>
      <c r="C228" s="2" t="s">
        <v>57</v>
      </c>
      <c r="D228" t="s">
        <v>147</v>
      </c>
      <c r="E228" s="1">
        <v>2319</v>
      </c>
      <c r="F228" s="1">
        <v>461956.09105187579</v>
      </c>
      <c r="G228" s="1">
        <f t="shared" si="7"/>
        <v>199.20486893138241</v>
      </c>
    </row>
    <row r="229" spans="1:7" ht="12" customHeight="1" x14ac:dyDescent="0.25">
      <c r="A229" t="str">
        <f t="shared" si="6"/>
        <v>LHRCMBMay-2023</v>
      </c>
      <c r="B229" s="2">
        <v>2023</v>
      </c>
      <c r="C229" s="2" t="s">
        <v>57</v>
      </c>
      <c r="D229" t="s">
        <v>148</v>
      </c>
      <c r="E229" s="1">
        <v>6798</v>
      </c>
      <c r="F229" s="1">
        <v>3128057.6045683767</v>
      </c>
      <c r="G229" s="1">
        <f t="shared" si="7"/>
        <v>460.14380767407715</v>
      </c>
    </row>
    <row r="230" spans="1:7" ht="12" customHeight="1" x14ac:dyDescent="0.25">
      <c r="A230" t="str">
        <f t="shared" si="6"/>
        <v>MAACMBMay-2023</v>
      </c>
      <c r="B230" s="2">
        <v>2023</v>
      </c>
      <c r="C230" s="2" t="s">
        <v>57</v>
      </c>
      <c r="D230" t="s">
        <v>149</v>
      </c>
      <c r="E230" s="1">
        <v>15705</v>
      </c>
      <c r="F230" s="1">
        <v>949251.01460201712</v>
      </c>
      <c r="G230" s="1">
        <f t="shared" si="7"/>
        <v>60.442598828527039</v>
      </c>
    </row>
    <row r="231" spans="1:7" ht="12" customHeight="1" x14ac:dyDescent="0.25">
      <c r="A231" t="str">
        <f t="shared" si="6"/>
        <v>MELCMBMay-2023</v>
      </c>
      <c r="B231" s="2">
        <v>2023</v>
      </c>
      <c r="C231" s="2" t="s">
        <v>57</v>
      </c>
      <c r="D231" t="s">
        <v>151</v>
      </c>
      <c r="E231" s="1">
        <v>8769</v>
      </c>
      <c r="F231" s="1">
        <v>3700853.5345445029</v>
      </c>
      <c r="G231" s="1">
        <f t="shared" si="7"/>
        <v>422.03826371815518</v>
      </c>
    </row>
    <row r="232" spans="1:7" ht="12" customHeight="1" x14ac:dyDescent="0.25">
      <c r="A232" t="str">
        <f t="shared" si="6"/>
        <v>MLECMBMay-2023</v>
      </c>
      <c r="B232" s="2">
        <v>2023</v>
      </c>
      <c r="C232" s="2" t="s">
        <v>57</v>
      </c>
      <c r="D232" t="s">
        <v>152</v>
      </c>
      <c r="E232" s="1">
        <v>15297</v>
      </c>
      <c r="F232" s="1">
        <v>1431549.1144122828</v>
      </c>
      <c r="G232" s="1">
        <f t="shared" si="7"/>
        <v>93.583651331129161</v>
      </c>
    </row>
    <row r="233" spans="1:7" ht="12" customHeight="1" x14ac:dyDescent="0.25">
      <c r="A233" t="str">
        <f t="shared" si="6"/>
        <v>NRTCMBMay-2023</v>
      </c>
      <c r="B233" s="2">
        <v>2023</v>
      </c>
      <c r="C233" s="2" t="s">
        <v>57</v>
      </c>
      <c r="D233" t="s">
        <v>153</v>
      </c>
      <c r="E233" s="1">
        <v>2382</v>
      </c>
      <c r="F233" s="1">
        <v>1170924.6398748001</v>
      </c>
      <c r="G233" s="1">
        <f t="shared" si="7"/>
        <v>491.57205704231745</v>
      </c>
    </row>
    <row r="234" spans="1:7" ht="12" customHeight="1" x14ac:dyDescent="0.25">
      <c r="A234" t="str">
        <f t="shared" si="6"/>
        <v>PASSENGER CHARTERSMay-2023</v>
      </c>
      <c r="B234" s="2">
        <v>2023</v>
      </c>
      <c r="C234" s="2" t="s">
        <v>57</v>
      </c>
      <c r="D234" t="s">
        <v>167</v>
      </c>
      <c r="E234" s="1">
        <v>0</v>
      </c>
      <c r="F234" s="1">
        <v>0</v>
      </c>
      <c r="G234" s="1">
        <f t="shared" si="7"/>
        <v>0</v>
      </c>
    </row>
    <row r="235" spans="1:7" ht="12" customHeight="1" x14ac:dyDescent="0.25">
      <c r="A235" t="str">
        <f t="shared" si="6"/>
        <v>PEKCMBMay-2023</v>
      </c>
      <c r="B235" s="2">
        <v>2023</v>
      </c>
      <c r="C235" s="2" t="s">
        <v>57</v>
      </c>
      <c r="D235" t="s">
        <v>164</v>
      </c>
      <c r="E235" s="1">
        <v>329</v>
      </c>
      <c r="F235" s="1">
        <v>116200.77683793174</v>
      </c>
      <c r="G235" s="1">
        <f t="shared" si="7"/>
        <v>353.19385057122111</v>
      </c>
    </row>
    <row r="236" spans="1:7" ht="12" customHeight="1" x14ac:dyDescent="0.25">
      <c r="A236" t="str">
        <f t="shared" si="6"/>
        <v>PVGCMBMay-2023</v>
      </c>
      <c r="B236" s="2">
        <v>2023</v>
      </c>
      <c r="C236" s="2" t="s">
        <v>57</v>
      </c>
      <c r="D236" t="s">
        <v>165</v>
      </c>
      <c r="E236" s="1">
        <v>820</v>
      </c>
      <c r="F236" s="1">
        <v>274533.68643678288</v>
      </c>
      <c r="G236" s="1">
        <f t="shared" si="7"/>
        <v>334.79717858144255</v>
      </c>
    </row>
    <row r="237" spans="1:7" ht="12" customHeight="1" x14ac:dyDescent="0.25">
      <c r="A237" t="str">
        <f t="shared" si="6"/>
        <v>RUHCMBMay-2023</v>
      </c>
      <c r="B237" s="2">
        <v>2023</v>
      </c>
      <c r="C237" s="2" t="s">
        <v>57</v>
      </c>
      <c r="D237" t="s">
        <v>155</v>
      </c>
      <c r="E237" s="1">
        <v>7889</v>
      </c>
      <c r="F237" s="1">
        <v>1322492.189145043</v>
      </c>
      <c r="G237" s="1">
        <f t="shared" si="7"/>
        <v>167.63749387058473</v>
      </c>
    </row>
    <row r="238" spans="1:7" ht="12" customHeight="1" x14ac:dyDescent="0.25">
      <c r="A238" t="str">
        <f t="shared" si="6"/>
        <v>SINCMBMay-2023</v>
      </c>
      <c r="B238" s="2">
        <v>2023</v>
      </c>
      <c r="C238" s="2" t="s">
        <v>57</v>
      </c>
      <c r="D238" t="s">
        <v>157</v>
      </c>
      <c r="E238" s="1">
        <v>7098</v>
      </c>
      <c r="F238" s="1">
        <v>1515049.9068131987</v>
      </c>
      <c r="G238" s="1">
        <f t="shared" si="7"/>
        <v>213.44743685731174</v>
      </c>
    </row>
    <row r="239" spans="1:7" ht="12" customHeight="1" x14ac:dyDescent="0.25">
      <c r="A239" t="str">
        <f t="shared" si="6"/>
        <v>SYDCMBMay-2023</v>
      </c>
      <c r="B239" s="2">
        <v>2023</v>
      </c>
      <c r="C239" s="2" t="s">
        <v>57</v>
      </c>
      <c r="D239" t="s">
        <v>158</v>
      </c>
      <c r="E239" s="1">
        <v>3213</v>
      </c>
      <c r="F239" s="1">
        <v>1276780.3038605393</v>
      </c>
      <c r="G239" s="1">
        <f t="shared" si="7"/>
        <v>397.37949077514452</v>
      </c>
    </row>
    <row r="240" spans="1:7" ht="12" customHeight="1" x14ac:dyDescent="0.25">
      <c r="A240" t="str">
        <f t="shared" si="6"/>
        <v>TRVCMBMay-2023</v>
      </c>
      <c r="B240" s="2">
        <v>2023</v>
      </c>
      <c r="C240" s="2" t="s">
        <v>57</v>
      </c>
      <c r="D240" t="s">
        <v>159</v>
      </c>
      <c r="E240" s="1">
        <v>2536</v>
      </c>
      <c r="F240" s="1">
        <v>109603.19280652091</v>
      </c>
      <c r="G240" s="1">
        <f t="shared" si="7"/>
        <v>43.218924608249566</v>
      </c>
    </row>
    <row r="241" spans="1:7" ht="12" customHeight="1" x14ac:dyDescent="0.25">
      <c r="A241" t="str">
        <f t="shared" si="6"/>
        <v>TRZCMBMay-2023</v>
      </c>
      <c r="B241" s="2">
        <v>2023</v>
      </c>
      <c r="C241" s="2" t="s">
        <v>57</v>
      </c>
      <c r="D241" t="s">
        <v>160</v>
      </c>
      <c r="E241" s="1">
        <v>4055</v>
      </c>
      <c r="F241" s="1">
        <v>226949.54884335888</v>
      </c>
      <c r="G241" s="1">
        <f t="shared" si="7"/>
        <v>55.967829554465816</v>
      </c>
    </row>
    <row r="242" spans="1:7" ht="12" customHeight="1" x14ac:dyDescent="0.25">
      <c r="A242" t="str">
        <f t="shared" si="6"/>
        <v>AUHCMBJun-2023</v>
      </c>
      <c r="B242" s="2">
        <v>2023</v>
      </c>
      <c r="C242" s="2" t="s">
        <v>58</v>
      </c>
      <c r="D242" t="s">
        <v>66</v>
      </c>
      <c r="E242">
        <v>2431</v>
      </c>
      <c r="F242" s="1">
        <v>603332.75214523415</v>
      </c>
      <c r="G242" s="1">
        <f t="shared" si="7"/>
        <v>248.18295028598689</v>
      </c>
    </row>
    <row r="243" spans="1:7" ht="12" customHeight="1" x14ac:dyDescent="0.25">
      <c r="A243" t="str">
        <f t="shared" si="6"/>
        <v>BKKCMBJun-2023</v>
      </c>
      <c r="B243" s="2">
        <v>2023</v>
      </c>
      <c r="C243" s="2" t="s">
        <v>58</v>
      </c>
      <c r="D243" t="s">
        <v>68</v>
      </c>
      <c r="E243">
        <v>5046</v>
      </c>
      <c r="F243" s="1">
        <v>999694.22541590256</v>
      </c>
      <c r="G243" s="1">
        <f t="shared" si="7"/>
        <v>198.11617626157403</v>
      </c>
    </row>
    <row r="244" spans="1:7" ht="12" customHeight="1" x14ac:dyDescent="0.25">
      <c r="A244" t="str">
        <f t="shared" si="6"/>
        <v>BLRCMBJun-2023</v>
      </c>
      <c r="B244" s="2">
        <v>2023</v>
      </c>
      <c r="C244" s="2" t="s">
        <v>58</v>
      </c>
      <c r="D244" t="s">
        <v>69</v>
      </c>
      <c r="E244">
        <v>1905</v>
      </c>
      <c r="F244" s="1">
        <v>131140.39405273768</v>
      </c>
      <c r="G244" s="1">
        <f t="shared" si="7"/>
        <v>68.840101864954164</v>
      </c>
    </row>
    <row r="245" spans="1:7" ht="12" customHeight="1" x14ac:dyDescent="0.25">
      <c r="A245" t="str">
        <f t="shared" si="6"/>
        <v>BOMCMBJun-2023</v>
      </c>
      <c r="B245" s="2">
        <v>2023</v>
      </c>
      <c r="C245" s="2" t="s">
        <v>58</v>
      </c>
      <c r="D245" t="s">
        <v>70</v>
      </c>
      <c r="E245">
        <v>3660</v>
      </c>
      <c r="F245" s="1">
        <v>342247.05678731273</v>
      </c>
      <c r="G245" s="1">
        <f t="shared" si="7"/>
        <v>93.510124805276703</v>
      </c>
    </row>
    <row r="246" spans="1:7" ht="12" customHeight="1" x14ac:dyDescent="0.25">
      <c r="A246" t="str">
        <f t="shared" si="6"/>
        <v>CANCMBJun-2023</v>
      </c>
      <c r="B246" s="2">
        <v>2023</v>
      </c>
      <c r="C246" s="2" t="s">
        <v>58</v>
      </c>
      <c r="D246" t="s">
        <v>71</v>
      </c>
      <c r="E246">
        <v>1699</v>
      </c>
      <c r="F246" s="1">
        <v>499953.81072342838</v>
      </c>
      <c r="G246" s="1">
        <f t="shared" si="7"/>
        <v>294.26357311561412</v>
      </c>
    </row>
    <row r="247" spans="1:7" ht="12" customHeight="1" x14ac:dyDescent="0.25">
      <c r="A247" t="str">
        <f t="shared" si="6"/>
        <v>CARGO CHARTERSJun-2023</v>
      </c>
      <c r="B247" s="2">
        <v>2023</v>
      </c>
      <c r="C247" s="2" t="s">
        <v>58</v>
      </c>
      <c r="D247" t="s">
        <v>166</v>
      </c>
      <c r="E247">
        <v>0</v>
      </c>
      <c r="F247" s="1">
        <v>0</v>
      </c>
      <c r="G247" s="1">
        <f t="shared" si="7"/>
        <v>0</v>
      </c>
    </row>
    <row r="248" spans="1:7" ht="12" customHeight="1" x14ac:dyDescent="0.25">
      <c r="A248" t="str">
        <f t="shared" si="6"/>
        <v>CDGCMBJun-2023</v>
      </c>
      <c r="B248" s="2">
        <v>2023</v>
      </c>
      <c r="C248" s="2" t="s">
        <v>58</v>
      </c>
      <c r="D248" t="s">
        <v>72</v>
      </c>
      <c r="E248">
        <v>0</v>
      </c>
      <c r="F248" s="1">
        <v>0</v>
      </c>
      <c r="G248" s="1">
        <f t="shared" si="7"/>
        <v>0</v>
      </c>
    </row>
    <row r="249" spans="1:7" ht="12" customHeight="1" x14ac:dyDescent="0.25">
      <c r="A249" t="str">
        <f t="shared" si="6"/>
        <v>CGKCMBJun-2023</v>
      </c>
      <c r="B249" s="2">
        <v>2023</v>
      </c>
      <c r="C249" s="2" t="s">
        <v>58</v>
      </c>
      <c r="D249" t="s">
        <v>74</v>
      </c>
      <c r="E249">
        <v>2555</v>
      </c>
      <c r="F249" s="1">
        <v>615639.91173936834</v>
      </c>
      <c r="G249" s="1">
        <f t="shared" si="7"/>
        <v>240.95495567098564</v>
      </c>
    </row>
    <row r="250" spans="1:7" ht="12" customHeight="1" x14ac:dyDescent="0.25">
      <c r="A250" t="str">
        <f t="shared" si="6"/>
        <v>CMBAUHJun-2023</v>
      </c>
      <c r="B250" s="2">
        <v>2023</v>
      </c>
      <c r="C250" s="2" t="s">
        <v>58</v>
      </c>
      <c r="D250" t="s">
        <v>75</v>
      </c>
      <c r="E250">
        <v>1334</v>
      </c>
      <c r="F250" s="1">
        <v>295443.44762881909</v>
      </c>
      <c r="G250" s="1">
        <f t="shared" si="7"/>
        <v>221.47184979671596</v>
      </c>
    </row>
    <row r="251" spans="1:7" ht="12" customHeight="1" x14ac:dyDescent="0.25">
      <c r="A251" t="str">
        <f t="shared" si="6"/>
        <v>CMBBKKJun-2023</v>
      </c>
      <c r="B251" s="2">
        <v>2023</v>
      </c>
      <c r="C251" s="2" t="s">
        <v>58</v>
      </c>
      <c r="D251" t="s">
        <v>78</v>
      </c>
      <c r="E251">
        <v>5210</v>
      </c>
      <c r="F251" s="1">
        <v>1110892.0462446592</v>
      </c>
      <c r="G251" s="1">
        <f t="shared" si="7"/>
        <v>213.22304150569275</v>
      </c>
    </row>
    <row r="252" spans="1:7" ht="12" customHeight="1" x14ac:dyDescent="0.25">
      <c r="A252" t="str">
        <f t="shared" si="6"/>
        <v>CMBBLRJun-2023</v>
      </c>
      <c r="B252" s="2">
        <v>2023</v>
      </c>
      <c r="C252" s="2" t="s">
        <v>58</v>
      </c>
      <c r="D252" t="s">
        <v>79</v>
      </c>
      <c r="E252">
        <v>2004</v>
      </c>
      <c r="F252" s="1">
        <v>155549.53343015371</v>
      </c>
      <c r="G252" s="1">
        <f t="shared" si="7"/>
        <v>77.619527659757338</v>
      </c>
    </row>
    <row r="253" spans="1:7" ht="12" customHeight="1" x14ac:dyDescent="0.25">
      <c r="A253" t="str">
        <f t="shared" si="6"/>
        <v>CMBBOMJun-2023</v>
      </c>
      <c r="B253" s="2">
        <v>2023</v>
      </c>
      <c r="C253" s="2" t="s">
        <v>58</v>
      </c>
      <c r="D253" t="s">
        <v>80</v>
      </c>
      <c r="E253">
        <v>3384</v>
      </c>
      <c r="F253" s="1">
        <v>353800.15624499868</v>
      </c>
      <c r="G253" s="1">
        <f t="shared" si="7"/>
        <v>104.55087359485776</v>
      </c>
    </row>
    <row r="254" spans="1:7" ht="12" customHeight="1" x14ac:dyDescent="0.25">
      <c r="A254" t="str">
        <f t="shared" si="6"/>
        <v>CMBCANJun-2023</v>
      </c>
      <c r="B254" s="2">
        <v>2023</v>
      </c>
      <c r="C254" s="2" t="s">
        <v>58</v>
      </c>
      <c r="D254" t="s">
        <v>81</v>
      </c>
      <c r="E254">
        <v>1894</v>
      </c>
      <c r="F254" s="1">
        <v>518042.72450488753</v>
      </c>
      <c r="G254" s="1">
        <f t="shared" si="7"/>
        <v>273.51780596878962</v>
      </c>
    </row>
    <row r="255" spans="1:7" ht="12" customHeight="1" x14ac:dyDescent="0.25">
      <c r="A255" t="str">
        <f t="shared" si="6"/>
        <v>CMBCDGJun-2023</v>
      </c>
      <c r="B255" s="2">
        <v>2023</v>
      </c>
      <c r="C255" s="2" t="s">
        <v>58</v>
      </c>
      <c r="D255" t="s">
        <v>82</v>
      </c>
      <c r="E255">
        <v>0</v>
      </c>
      <c r="F255" s="1">
        <v>0</v>
      </c>
      <c r="G255" s="1">
        <f t="shared" si="7"/>
        <v>0</v>
      </c>
    </row>
    <row r="256" spans="1:7" ht="12" customHeight="1" x14ac:dyDescent="0.25">
      <c r="A256" t="str">
        <f t="shared" si="6"/>
        <v>CMBCDGFRAJun-2023</v>
      </c>
      <c r="B256" s="2">
        <v>2023</v>
      </c>
      <c r="C256" s="2" t="s">
        <v>58</v>
      </c>
      <c r="D256" t="s">
        <v>83</v>
      </c>
      <c r="E256">
        <v>3449</v>
      </c>
      <c r="F256" s="1">
        <v>1286247.4120179678</v>
      </c>
      <c r="G256" s="1">
        <f t="shared" si="7"/>
        <v>372.93343346418317</v>
      </c>
    </row>
    <row r="257" spans="1:7" ht="12" customHeight="1" x14ac:dyDescent="0.25">
      <c r="A257" t="str">
        <f t="shared" si="6"/>
        <v>CMBCGKJun-2023</v>
      </c>
      <c r="B257" s="2">
        <v>2023</v>
      </c>
      <c r="C257" s="2" t="s">
        <v>58</v>
      </c>
      <c r="D257" t="s">
        <v>84</v>
      </c>
      <c r="E257">
        <v>2828</v>
      </c>
      <c r="F257" s="1">
        <v>508911.27752311586</v>
      </c>
      <c r="G257" s="1">
        <f t="shared" si="7"/>
        <v>179.95448285824466</v>
      </c>
    </row>
    <row r="258" spans="1:7" ht="12" customHeight="1" x14ac:dyDescent="0.25">
      <c r="A258" t="str">
        <f t="shared" si="6"/>
        <v>CMBCOKJun-2023</v>
      </c>
      <c r="B258" s="2">
        <v>2023</v>
      </c>
      <c r="C258" s="2" t="s">
        <v>58</v>
      </c>
      <c r="D258" t="s">
        <v>85</v>
      </c>
      <c r="E258">
        <v>4544</v>
      </c>
      <c r="F258" s="1">
        <v>288437.18220520875</v>
      </c>
      <c r="G258" s="1">
        <f t="shared" si="7"/>
        <v>63.476492562766012</v>
      </c>
    </row>
    <row r="259" spans="1:7" ht="12" customHeight="1" x14ac:dyDescent="0.25">
      <c r="A259" t="str">
        <f t="shared" ref="A259:A322" si="8">D259&amp;C259</f>
        <v>CMBDACJun-2023</v>
      </c>
      <c r="B259" s="2">
        <v>2023</v>
      </c>
      <c r="C259" s="2" t="s">
        <v>58</v>
      </c>
      <c r="D259" t="s">
        <v>88</v>
      </c>
      <c r="E259">
        <v>5564</v>
      </c>
      <c r="F259" s="1">
        <v>829633.20658015285</v>
      </c>
      <c r="G259" s="1">
        <f t="shared" ref="G259:G322" si="9">IFERROR(F259/E259,0)</f>
        <v>149.10733403669175</v>
      </c>
    </row>
    <row r="260" spans="1:7" ht="12" customHeight="1" x14ac:dyDescent="0.25">
      <c r="A260" t="str">
        <f t="shared" si="8"/>
        <v>CMBDELJun-2023</v>
      </c>
      <c r="B260" s="2">
        <v>2023</v>
      </c>
      <c r="C260" s="2" t="s">
        <v>58</v>
      </c>
      <c r="D260" t="s">
        <v>89</v>
      </c>
      <c r="E260">
        <v>5454</v>
      </c>
      <c r="F260" s="1">
        <v>729937.88819384971</v>
      </c>
      <c r="G260" s="1">
        <f t="shared" si="9"/>
        <v>133.83532970184262</v>
      </c>
    </row>
    <row r="261" spans="1:7" ht="12" customHeight="1" x14ac:dyDescent="0.25">
      <c r="A261" t="str">
        <f t="shared" si="8"/>
        <v>CMBDMMJun-2023</v>
      </c>
      <c r="B261" s="2">
        <v>2023</v>
      </c>
      <c r="C261" s="2" t="s">
        <v>58</v>
      </c>
      <c r="D261" t="s">
        <v>90</v>
      </c>
      <c r="E261">
        <v>2494</v>
      </c>
      <c r="F261" s="1">
        <v>553372.50400906347</v>
      </c>
      <c r="G261" s="1">
        <f t="shared" si="9"/>
        <v>221.88151724501341</v>
      </c>
    </row>
    <row r="262" spans="1:7" ht="12" customHeight="1" x14ac:dyDescent="0.25">
      <c r="A262" t="str">
        <f t="shared" si="8"/>
        <v>CMBDOHJun-2023</v>
      </c>
      <c r="B262" s="2">
        <v>2023</v>
      </c>
      <c r="C262" s="2" t="s">
        <v>58</v>
      </c>
      <c r="D262" t="s">
        <v>91</v>
      </c>
      <c r="E262">
        <v>5532</v>
      </c>
      <c r="F262" s="1">
        <v>1254867.8752951492</v>
      </c>
      <c r="G262" s="1">
        <f t="shared" si="9"/>
        <v>226.8380107185736</v>
      </c>
    </row>
    <row r="263" spans="1:7" ht="12" customHeight="1" x14ac:dyDescent="0.25">
      <c r="A263" t="str">
        <f t="shared" si="8"/>
        <v>CMBDXBJun-2023</v>
      </c>
      <c r="B263" s="2">
        <v>2023</v>
      </c>
      <c r="C263" s="2" t="s">
        <v>58</v>
      </c>
      <c r="D263" t="s">
        <v>92</v>
      </c>
      <c r="E263">
        <v>4967</v>
      </c>
      <c r="F263" s="1">
        <v>1044380.0036192524</v>
      </c>
      <c r="G263" s="1">
        <f t="shared" si="9"/>
        <v>210.26374141720402</v>
      </c>
    </row>
    <row r="264" spans="1:7" ht="12" customHeight="1" x14ac:dyDescent="0.25">
      <c r="A264" t="str">
        <f t="shared" si="8"/>
        <v>CMBFRAJun-2023</v>
      </c>
      <c r="B264" s="2">
        <v>2023</v>
      </c>
      <c r="C264" s="2" t="s">
        <v>58</v>
      </c>
      <c r="D264" t="s">
        <v>95</v>
      </c>
      <c r="E264">
        <v>0</v>
      </c>
      <c r="F264" s="1">
        <v>0</v>
      </c>
      <c r="G264" s="1">
        <f t="shared" si="9"/>
        <v>0</v>
      </c>
    </row>
    <row r="265" spans="1:7" ht="12" customHeight="1" x14ac:dyDescent="0.25">
      <c r="A265" t="str">
        <f t="shared" si="8"/>
        <v>CMBGANJun-2023</v>
      </c>
      <c r="B265" s="2">
        <v>2023</v>
      </c>
      <c r="C265" s="2" t="s">
        <v>58</v>
      </c>
      <c r="D265" t="s">
        <v>97</v>
      </c>
      <c r="E265">
        <v>831</v>
      </c>
      <c r="F265" s="1">
        <v>79205.720432754897</v>
      </c>
      <c r="G265" s="1">
        <f t="shared" si="9"/>
        <v>95.313742999705056</v>
      </c>
    </row>
    <row r="266" spans="1:7" ht="12" customHeight="1" x14ac:dyDescent="0.25">
      <c r="A266" t="str">
        <f t="shared" si="8"/>
        <v>CMBHYDJun-2023</v>
      </c>
      <c r="B266" s="2">
        <v>2023</v>
      </c>
      <c r="C266" s="2" t="s">
        <v>58</v>
      </c>
      <c r="D266" t="s">
        <v>99</v>
      </c>
      <c r="E266">
        <v>2675</v>
      </c>
      <c r="F266" s="1">
        <v>240680.22516630191</v>
      </c>
      <c r="G266" s="1">
        <f t="shared" si="9"/>
        <v>89.973915950019403</v>
      </c>
    </row>
    <row r="267" spans="1:7" ht="12" customHeight="1" x14ac:dyDescent="0.25">
      <c r="A267" t="str">
        <f t="shared" si="8"/>
        <v>CMBICNJun-2023</v>
      </c>
      <c r="B267" s="2">
        <v>2023</v>
      </c>
      <c r="C267" s="2" t="s">
        <v>58</v>
      </c>
      <c r="D267" t="s">
        <v>100</v>
      </c>
      <c r="E267">
        <v>1511</v>
      </c>
      <c r="F267" s="1">
        <v>742133.36723172897</v>
      </c>
      <c r="G267" s="1">
        <f t="shared" si="9"/>
        <v>491.15378374038977</v>
      </c>
    </row>
    <row r="268" spans="1:7" ht="12" customHeight="1" x14ac:dyDescent="0.25">
      <c r="A268" t="str">
        <f t="shared" si="8"/>
        <v>CMBIXMJun-2023</v>
      </c>
      <c r="B268" s="2">
        <v>2023</v>
      </c>
      <c r="C268" s="2" t="s">
        <v>58</v>
      </c>
      <c r="D268" t="s">
        <v>101</v>
      </c>
      <c r="E268">
        <v>2970</v>
      </c>
      <c r="F268" s="1">
        <v>182355.78708145261</v>
      </c>
      <c r="G268" s="1">
        <f t="shared" si="9"/>
        <v>61.399254909580002</v>
      </c>
    </row>
    <row r="269" spans="1:7" ht="12" customHeight="1" x14ac:dyDescent="0.25">
      <c r="A269" t="str">
        <f t="shared" si="8"/>
        <v>CMBKHIJun-2023</v>
      </c>
      <c r="B269" s="2">
        <v>2023</v>
      </c>
      <c r="C269" s="2" t="s">
        <v>58</v>
      </c>
      <c r="D269" t="s">
        <v>102</v>
      </c>
      <c r="E269">
        <v>1766</v>
      </c>
      <c r="F269" s="1">
        <v>351879.37309687678</v>
      </c>
      <c r="G269" s="1">
        <f t="shared" si="9"/>
        <v>199.25219314658935</v>
      </c>
    </row>
    <row r="270" spans="1:7" ht="12" customHeight="1" x14ac:dyDescent="0.25">
      <c r="A270" t="str">
        <f t="shared" si="8"/>
        <v>CMBKTMJun-2023</v>
      </c>
      <c r="B270" s="2">
        <v>2023</v>
      </c>
      <c r="C270" s="2" t="s">
        <v>58</v>
      </c>
      <c r="D270" t="s">
        <v>103</v>
      </c>
      <c r="E270">
        <v>1063</v>
      </c>
      <c r="F270" s="1">
        <v>190280.46816716524</v>
      </c>
      <c r="G270" s="1">
        <f t="shared" si="9"/>
        <v>179.00326262198047</v>
      </c>
    </row>
    <row r="271" spans="1:7" ht="12" customHeight="1" x14ac:dyDescent="0.25">
      <c r="A271" t="str">
        <f t="shared" si="8"/>
        <v>CMBKULJun-2023</v>
      </c>
      <c r="B271" s="2">
        <v>2023</v>
      </c>
      <c r="C271" s="2" t="s">
        <v>58</v>
      </c>
      <c r="D271" t="s">
        <v>104</v>
      </c>
      <c r="E271">
        <v>5207</v>
      </c>
      <c r="F271" s="1">
        <v>874732.48188877385</v>
      </c>
      <c r="G271" s="1">
        <f t="shared" si="9"/>
        <v>167.99164238309464</v>
      </c>
    </row>
    <row r="272" spans="1:7" ht="12" customHeight="1" x14ac:dyDescent="0.25">
      <c r="A272" t="str">
        <f t="shared" si="8"/>
        <v>CMBKWIJun-2023</v>
      </c>
      <c r="B272" s="2">
        <v>2023</v>
      </c>
      <c r="C272" s="2" t="s">
        <v>58</v>
      </c>
      <c r="D272" t="s">
        <v>105</v>
      </c>
      <c r="E272">
        <v>4843</v>
      </c>
      <c r="F272" s="1">
        <v>1084614.7978154863</v>
      </c>
      <c r="G272" s="1">
        <f t="shared" si="9"/>
        <v>223.95515131436844</v>
      </c>
    </row>
    <row r="273" spans="1:7" ht="12" customHeight="1" x14ac:dyDescent="0.25">
      <c r="A273" t="str">
        <f t="shared" si="8"/>
        <v>CMBLHEJun-2023</v>
      </c>
      <c r="B273" s="2">
        <v>2023</v>
      </c>
      <c r="C273" s="2" t="s">
        <v>58</v>
      </c>
      <c r="D273" t="s">
        <v>106</v>
      </c>
      <c r="E273">
        <v>1891</v>
      </c>
      <c r="F273" s="1">
        <v>375670.13351119263</v>
      </c>
      <c r="G273" s="1">
        <f t="shared" si="9"/>
        <v>198.66215415716164</v>
      </c>
    </row>
    <row r="274" spans="1:7" ht="12" customHeight="1" x14ac:dyDescent="0.25">
      <c r="A274" t="str">
        <f t="shared" si="8"/>
        <v>CMBLHRJun-2023</v>
      </c>
      <c r="B274" s="2">
        <v>2023</v>
      </c>
      <c r="C274" s="2" t="s">
        <v>58</v>
      </c>
      <c r="D274" t="s">
        <v>107</v>
      </c>
      <c r="E274">
        <v>8215</v>
      </c>
      <c r="F274" s="1">
        <v>3998019.9914215426</v>
      </c>
      <c r="G274" s="1">
        <f t="shared" si="9"/>
        <v>486.67315781150853</v>
      </c>
    </row>
    <row r="275" spans="1:7" ht="12" customHeight="1" x14ac:dyDescent="0.25">
      <c r="A275" t="str">
        <f t="shared" si="8"/>
        <v>CMBMAAJun-2023</v>
      </c>
      <c r="B275" s="2">
        <v>2023</v>
      </c>
      <c r="C275" s="2" t="s">
        <v>58</v>
      </c>
      <c r="D275" t="s">
        <v>108</v>
      </c>
      <c r="E275">
        <v>13356</v>
      </c>
      <c r="F275" s="1">
        <v>937998.88451310236</v>
      </c>
      <c r="G275" s="1">
        <f t="shared" si="9"/>
        <v>70.230524446922914</v>
      </c>
    </row>
    <row r="276" spans="1:7" ht="12" customHeight="1" x14ac:dyDescent="0.25">
      <c r="A276" t="str">
        <f t="shared" si="8"/>
        <v>CMBMELJun-2023</v>
      </c>
      <c r="B276" s="2">
        <v>2023</v>
      </c>
      <c r="C276" s="2" t="s">
        <v>58</v>
      </c>
      <c r="D276" t="s">
        <v>113</v>
      </c>
      <c r="E276">
        <v>8125</v>
      </c>
      <c r="F276" s="1">
        <v>3537058.4437381877</v>
      </c>
      <c r="G276" s="1">
        <f t="shared" si="9"/>
        <v>435.33026999854616</v>
      </c>
    </row>
    <row r="277" spans="1:7" ht="12" customHeight="1" x14ac:dyDescent="0.25">
      <c r="A277" t="str">
        <f t="shared" si="8"/>
        <v>CMBMLEJun-2023</v>
      </c>
      <c r="B277" s="2">
        <v>2023</v>
      </c>
      <c r="C277" s="2" t="s">
        <v>58</v>
      </c>
      <c r="D277" t="s">
        <v>115</v>
      </c>
      <c r="E277">
        <v>15468</v>
      </c>
      <c r="F277" s="1">
        <v>1247967.3994141507</v>
      </c>
      <c r="G277" s="1">
        <f t="shared" si="9"/>
        <v>80.680592152453499</v>
      </c>
    </row>
    <row r="278" spans="1:7" ht="12" customHeight="1" x14ac:dyDescent="0.25">
      <c r="A278" t="str">
        <f t="shared" si="8"/>
        <v>CMBNRTJun-2023</v>
      </c>
      <c r="B278" s="2">
        <v>2023</v>
      </c>
      <c r="C278" s="2" t="s">
        <v>58</v>
      </c>
      <c r="D278" t="s">
        <v>116</v>
      </c>
      <c r="E278">
        <v>3399</v>
      </c>
      <c r="F278" s="1">
        <v>1462525.4566645855</v>
      </c>
      <c r="G278" s="1">
        <f t="shared" si="9"/>
        <v>430.28109934233174</v>
      </c>
    </row>
    <row r="279" spans="1:7" ht="12" customHeight="1" x14ac:dyDescent="0.25">
      <c r="A279" t="str">
        <f t="shared" si="8"/>
        <v>CMBPEKJun-2023</v>
      </c>
      <c r="B279" s="2">
        <v>2023</v>
      </c>
      <c r="C279" s="2" t="s">
        <v>58</v>
      </c>
      <c r="D279" t="s">
        <v>162</v>
      </c>
      <c r="E279">
        <v>632</v>
      </c>
      <c r="F279" s="1">
        <v>200498.68281809607</v>
      </c>
      <c r="G279" s="1">
        <f t="shared" si="9"/>
        <v>317.2447512944558</v>
      </c>
    </row>
    <row r="280" spans="1:7" ht="12" customHeight="1" x14ac:dyDescent="0.25">
      <c r="A280" t="str">
        <f t="shared" si="8"/>
        <v>CMBPVGJun-2023</v>
      </c>
      <c r="B280" s="2">
        <v>2023</v>
      </c>
      <c r="C280" s="2" t="s">
        <v>58</v>
      </c>
      <c r="D280" t="s">
        <v>163</v>
      </c>
      <c r="E280">
        <v>1789</v>
      </c>
      <c r="F280" s="1">
        <v>470386.19335524202</v>
      </c>
      <c r="G280" s="1">
        <f t="shared" si="9"/>
        <v>262.93247252948129</v>
      </c>
    </row>
    <row r="281" spans="1:7" ht="12" customHeight="1" x14ac:dyDescent="0.25">
      <c r="A281" t="str">
        <f t="shared" si="8"/>
        <v>CMBRUHJun-2023</v>
      </c>
      <c r="B281" s="2">
        <v>2023</v>
      </c>
      <c r="C281" s="2" t="s">
        <v>58</v>
      </c>
      <c r="D281" t="s">
        <v>117</v>
      </c>
      <c r="E281">
        <v>4740</v>
      </c>
      <c r="F281" s="1">
        <v>1193347.9675538493</v>
      </c>
      <c r="G281" s="1">
        <f t="shared" si="9"/>
        <v>251.76117458941968</v>
      </c>
    </row>
    <row r="282" spans="1:7" ht="12" customHeight="1" x14ac:dyDescent="0.25">
      <c r="A282" t="str">
        <f t="shared" si="8"/>
        <v>CMBSINJun-2023</v>
      </c>
      <c r="B282" s="2">
        <v>2023</v>
      </c>
      <c r="C282" s="2" t="s">
        <v>58</v>
      </c>
      <c r="D282" t="s">
        <v>119</v>
      </c>
      <c r="E282">
        <v>6608</v>
      </c>
      <c r="F282" s="1">
        <v>1351686.5652685431</v>
      </c>
      <c r="G282" s="1">
        <f t="shared" si="9"/>
        <v>204.5530516447553</v>
      </c>
    </row>
    <row r="283" spans="1:7" ht="12" customHeight="1" x14ac:dyDescent="0.25">
      <c r="A283" t="str">
        <f t="shared" si="8"/>
        <v>CMBSYDJun-2023</v>
      </c>
      <c r="B283" s="2">
        <v>2023</v>
      </c>
      <c r="C283" s="2" t="s">
        <v>58</v>
      </c>
      <c r="D283" t="s">
        <v>120</v>
      </c>
      <c r="E283">
        <v>3594</v>
      </c>
      <c r="F283" s="1">
        <v>1515782.0149032411</v>
      </c>
      <c r="G283" s="1">
        <f t="shared" si="9"/>
        <v>421.75348216562077</v>
      </c>
    </row>
    <row r="284" spans="1:7" ht="12" customHeight="1" x14ac:dyDescent="0.25">
      <c r="A284" t="str">
        <f t="shared" si="8"/>
        <v>CMBTRVJun-2023</v>
      </c>
      <c r="B284" s="2">
        <v>2023</v>
      </c>
      <c r="C284" s="2" t="s">
        <v>58</v>
      </c>
      <c r="D284" t="s">
        <v>121</v>
      </c>
      <c r="E284">
        <v>3502</v>
      </c>
      <c r="F284" s="1">
        <v>177446.72863502151</v>
      </c>
      <c r="G284" s="1">
        <f t="shared" si="9"/>
        <v>50.670110975163198</v>
      </c>
    </row>
    <row r="285" spans="1:7" ht="12" customHeight="1" x14ac:dyDescent="0.25">
      <c r="A285" t="str">
        <f t="shared" si="8"/>
        <v>CMBTRZJun-2023</v>
      </c>
      <c r="B285" s="2">
        <v>2023</v>
      </c>
      <c r="C285" s="2" t="s">
        <v>58</v>
      </c>
      <c r="D285" t="s">
        <v>126</v>
      </c>
      <c r="E285">
        <v>4261</v>
      </c>
      <c r="F285" s="1">
        <v>294606.00445836404</v>
      </c>
      <c r="G285" s="1">
        <f t="shared" si="9"/>
        <v>69.140109002197619</v>
      </c>
    </row>
    <row r="286" spans="1:7" ht="12" customHeight="1" x14ac:dyDescent="0.25">
      <c r="A286" t="str">
        <f t="shared" si="8"/>
        <v>COKCMBJun-2023</v>
      </c>
      <c r="B286" s="2">
        <v>2023</v>
      </c>
      <c r="C286" s="2" t="s">
        <v>58</v>
      </c>
      <c r="D286" t="s">
        <v>128</v>
      </c>
      <c r="E286">
        <v>2298</v>
      </c>
      <c r="F286" s="1">
        <v>149598.87938651117</v>
      </c>
      <c r="G286" s="1">
        <f t="shared" si="9"/>
        <v>65.099599384904778</v>
      </c>
    </row>
    <row r="287" spans="1:7" ht="12" customHeight="1" x14ac:dyDescent="0.25">
      <c r="A287" t="str">
        <f t="shared" si="8"/>
        <v>DACCMBJun-2023</v>
      </c>
      <c r="B287" s="2">
        <v>2023</v>
      </c>
      <c r="C287" s="2" t="s">
        <v>58</v>
      </c>
      <c r="D287" t="s">
        <v>129</v>
      </c>
      <c r="E287">
        <v>5766</v>
      </c>
      <c r="F287" s="1">
        <v>1017819.2129566617</v>
      </c>
      <c r="G287" s="1">
        <f t="shared" si="9"/>
        <v>176.52084858769715</v>
      </c>
    </row>
    <row r="288" spans="1:7" ht="12" customHeight="1" x14ac:dyDescent="0.25">
      <c r="A288" t="str">
        <f t="shared" si="8"/>
        <v>DELCMBJun-2023</v>
      </c>
      <c r="B288" s="2">
        <v>2023</v>
      </c>
      <c r="C288" s="2" t="s">
        <v>58</v>
      </c>
      <c r="D288" t="s">
        <v>130</v>
      </c>
      <c r="E288">
        <v>6698</v>
      </c>
      <c r="F288" s="1">
        <v>945338.41235780902</v>
      </c>
      <c r="G288" s="1">
        <f t="shared" si="9"/>
        <v>141.1374159984785</v>
      </c>
    </row>
    <row r="289" spans="1:7" ht="12" customHeight="1" x14ac:dyDescent="0.25">
      <c r="A289" t="str">
        <f t="shared" si="8"/>
        <v>DMMCMBJun-2023</v>
      </c>
      <c r="B289" s="2">
        <v>2023</v>
      </c>
      <c r="C289" s="2" t="s">
        <v>58</v>
      </c>
      <c r="D289" t="s">
        <v>131</v>
      </c>
      <c r="E289">
        <v>3787</v>
      </c>
      <c r="F289" s="1">
        <v>1074855.4903334398</v>
      </c>
      <c r="G289" s="1">
        <f t="shared" si="9"/>
        <v>283.82769747384202</v>
      </c>
    </row>
    <row r="290" spans="1:7" ht="12" customHeight="1" x14ac:dyDescent="0.25">
      <c r="A290" t="str">
        <f t="shared" si="8"/>
        <v>DOHCMBJun-2023</v>
      </c>
      <c r="B290" s="2">
        <v>2023</v>
      </c>
      <c r="C290" s="2" t="s">
        <v>58</v>
      </c>
      <c r="D290" t="s">
        <v>133</v>
      </c>
      <c r="E290">
        <v>6272</v>
      </c>
      <c r="F290" s="1">
        <v>1829388.6127641113</v>
      </c>
      <c r="G290" s="1">
        <f t="shared" si="9"/>
        <v>291.67548035142079</v>
      </c>
    </row>
    <row r="291" spans="1:7" ht="12" customHeight="1" x14ac:dyDescent="0.25">
      <c r="A291" t="str">
        <f t="shared" si="8"/>
        <v>DXBCMBJun-2023</v>
      </c>
      <c r="B291" s="2">
        <v>2023</v>
      </c>
      <c r="C291" s="2" t="s">
        <v>58</v>
      </c>
      <c r="D291" t="s">
        <v>134</v>
      </c>
      <c r="E291">
        <v>7984</v>
      </c>
      <c r="F291" s="1">
        <v>1922157.3417940533</v>
      </c>
      <c r="G291" s="1">
        <f t="shared" si="9"/>
        <v>240.75117006438543</v>
      </c>
    </row>
    <row r="292" spans="1:7" ht="12" customHeight="1" x14ac:dyDescent="0.25">
      <c r="A292" t="str">
        <f t="shared" si="8"/>
        <v>FRACMBJun-2023</v>
      </c>
      <c r="B292" s="2">
        <v>2023</v>
      </c>
      <c r="C292" s="2" t="s">
        <v>58</v>
      </c>
      <c r="D292" t="s">
        <v>136</v>
      </c>
      <c r="E292">
        <v>2859</v>
      </c>
      <c r="F292" s="1">
        <v>1174615.4092759988</v>
      </c>
      <c r="G292" s="1">
        <f t="shared" si="9"/>
        <v>410.84834182441369</v>
      </c>
    </row>
    <row r="293" spans="1:7" ht="12" customHeight="1" x14ac:dyDescent="0.25">
      <c r="A293" t="str">
        <f t="shared" si="8"/>
        <v>GANCMBJun-2023</v>
      </c>
      <c r="B293" s="2">
        <v>2023</v>
      </c>
      <c r="C293" s="2" t="s">
        <v>58</v>
      </c>
      <c r="D293" t="s">
        <v>137</v>
      </c>
      <c r="E293">
        <v>1018</v>
      </c>
      <c r="F293" s="1">
        <v>122475.13794475707</v>
      </c>
      <c r="G293" s="1">
        <f t="shared" si="9"/>
        <v>120.30956576105802</v>
      </c>
    </row>
    <row r="294" spans="1:7" ht="12" customHeight="1" x14ac:dyDescent="0.25">
      <c r="A294" t="str">
        <f t="shared" si="8"/>
        <v>HYDCMBJun-2023</v>
      </c>
      <c r="B294" s="2">
        <v>2023</v>
      </c>
      <c r="C294" s="2" t="s">
        <v>58</v>
      </c>
      <c r="D294" t="s">
        <v>139</v>
      </c>
      <c r="E294">
        <v>1831</v>
      </c>
      <c r="F294" s="1">
        <v>185355.81133291099</v>
      </c>
      <c r="G294" s="1">
        <f t="shared" si="9"/>
        <v>101.23201055866248</v>
      </c>
    </row>
    <row r="295" spans="1:7" ht="12" customHeight="1" x14ac:dyDescent="0.25">
      <c r="A295" t="str">
        <f t="shared" si="8"/>
        <v>ICNCMBJun-2023</v>
      </c>
      <c r="B295" s="2">
        <v>2023</v>
      </c>
      <c r="C295" s="2" t="s">
        <v>58</v>
      </c>
      <c r="D295" t="s">
        <v>140</v>
      </c>
      <c r="E295">
        <v>1280</v>
      </c>
      <c r="F295" s="1">
        <v>518328.95266590203</v>
      </c>
      <c r="G295" s="1">
        <f t="shared" si="9"/>
        <v>404.94449427023596</v>
      </c>
    </row>
    <row r="296" spans="1:7" ht="12" customHeight="1" x14ac:dyDescent="0.25">
      <c r="A296" t="str">
        <f t="shared" si="8"/>
        <v>IXMCMBJun-2023</v>
      </c>
      <c r="B296" s="2">
        <v>2023</v>
      </c>
      <c r="C296" s="2" t="s">
        <v>58</v>
      </c>
      <c r="D296" t="s">
        <v>142</v>
      </c>
      <c r="E296">
        <v>2250</v>
      </c>
      <c r="F296" s="1">
        <v>113411.56018954096</v>
      </c>
      <c r="G296" s="1">
        <f t="shared" si="9"/>
        <v>50.405137862018208</v>
      </c>
    </row>
    <row r="297" spans="1:7" ht="12" customHeight="1" x14ac:dyDescent="0.25">
      <c r="A297" t="str">
        <f t="shared" si="8"/>
        <v>KHICMBJun-2023</v>
      </c>
      <c r="B297" s="2">
        <v>2023</v>
      </c>
      <c r="C297" s="2" t="s">
        <v>58</v>
      </c>
      <c r="D297" t="s">
        <v>143</v>
      </c>
      <c r="E297">
        <v>1182</v>
      </c>
      <c r="F297" s="1">
        <v>222771.36021881553</v>
      </c>
      <c r="G297" s="1">
        <f t="shared" si="9"/>
        <v>188.46984790085918</v>
      </c>
    </row>
    <row r="298" spans="1:7" ht="12" customHeight="1" x14ac:dyDescent="0.25">
      <c r="A298" t="str">
        <f t="shared" si="8"/>
        <v>KTMCMBJun-2023</v>
      </c>
      <c r="B298" s="2">
        <v>2023</v>
      </c>
      <c r="C298" s="2" t="s">
        <v>58</v>
      </c>
      <c r="D298" t="s">
        <v>144</v>
      </c>
      <c r="E298">
        <v>2188</v>
      </c>
      <c r="F298" s="1">
        <v>406498.84672248183</v>
      </c>
      <c r="G298" s="1">
        <f t="shared" si="9"/>
        <v>185.78557894080524</v>
      </c>
    </row>
    <row r="299" spans="1:7" ht="12" customHeight="1" x14ac:dyDescent="0.25">
      <c r="A299" t="str">
        <f t="shared" si="8"/>
        <v>KULCMBJun-2023</v>
      </c>
      <c r="B299" s="2">
        <v>2023</v>
      </c>
      <c r="C299" s="2" t="s">
        <v>58</v>
      </c>
      <c r="D299" t="s">
        <v>145</v>
      </c>
      <c r="E299">
        <v>4848</v>
      </c>
      <c r="F299" s="1">
        <v>699617.04486741498</v>
      </c>
      <c r="G299" s="1">
        <f t="shared" si="9"/>
        <v>144.31044654855918</v>
      </c>
    </row>
    <row r="300" spans="1:7" ht="12" customHeight="1" x14ac:dyDescent="0.25">
      <c r="A300" t="str">
        <f t="shared" si="8"/>
        <v>KWICMBJun-2023</v>
      </c>
      <c r="B300" s="2">
        <v>2023</v>
      </c>
      <c r="C300" s="2" t="s">
        <v>58</v>
      </c>
      <c r="D300" t="s">
        <v>146</v>
      </c>
      <c r="E300">
        <v>6587</v>
      </c>
      <c r="F300" s="1">
        <v>1604209.7160567814</v>
      </c>
      <c r="G300" s="1">
        <f t="shared" si="9"/>
        <v>243.54178169983018</v>
      </c>
    </row>
    <row r="301" spans="1:7" ht="12" customHeight="1" x14ac:dyDescent="0.25">
      <c r="A301" t="str">
        <f t="shared" si="8"/>
        <v>LHECMBJun-2023</v>
      </c>
      <c r="B301" s="2">
        <v>2023</v>
      </c>
      <c r="C301" s="2" t="s">
        <v>58</v>
      </c>
      <c r="D301" t="s">
        <v>147</v>
      </c>
      <c r="E301">
        <v>2099</v>
      </c>
      <c r="F301" s="1">
        <v>394653.15370947478</v>
      </c>
      <c r="G301" s="1">
        <f t="shared" si="9"/>
        <v>188.01960634086458</v>
      </c>
    </row>
    <row r="302" spans="1:7" ht="12" customHeight="1" x14ac:dyDescent="0.25">
      <c r="A302" t="str">
        <f t="shared" si="8"/>
        <v>LHRCMBJun-2023</v>
      </c>
      <c r="B302" s="2">
        <v>2023</v>
      </c>
      <c r="C302" s="2" t="s">
        <v>58</v>
      </c>
      <c r="D302" t="s">
        <v>148</v>
      </c>
      <c r="E302">
        <v>8168</v>
      </c>
      <c r="F302" s="1">
        <v>3900526.595789542</v>
      </c>
      <c r="G302" s="1">
        <f t="shared" si="9"/>
        <v>477.53753621321522</v>
      </c>
    </row>
    <row r="303" spans="1:7" ht="12" customHeight="1" x14ac:dyDescent="0.25">
      <c r="A303" t="str">
        <f t="shared" si="8"/>
        <v>MAACMBJun-2023</v>
      </c>
      <c r="B303" s="2">
        <v>2023</v>
      </c>
      <c r="C303" s="2" t="s">
        <v>58</v>
      </c>
      <c r="D303" t="s">
        <v>149</v>
      </c>
      <c r="E303">
        <v>12426</v>
      </c>
      <c r="F303" s="1">
        <v>706740.07312184176</v>
      </c>
      <c r="G303" s="1">
        <f t="shared" si="9"/>
        <v>56.875911244313677</v>
      </c>
    </row>
    <row r="304" spans="1:7" ht="12" customHeight="1" x14ac:dyDescent="0.25">
      <c r="A304" t="str">
        <f t="shared" si="8"/>
        <v>MELCMBJun-2023</v>
      </c>
      <c r="B304" s="2">
        <v>2023</v>
      </c>
      <c r="C304" s="2" t="s">
        <v>58</v>
      </c>
      <c r="D304" t="s">
        <v>151</v>
      </c>
      <c r="E304">
        <v>8574</v>
      </c>
      <c r="F304" s="1">
        <v>4645015.1113313437</v>
      </c>
      <c r="G304" s="1">
        <f t="shared" si="9"/>
        <v>541.75590288445812</v>
      </c>
    </row>
    <row r="305" spans="1:7" ht="12" customHeight="1" x14ac:dyDescent="0.25">
      <c r="A305" t="str">
        <f t="shared" si="8"/>
        <v>MLECMBJun-2023</v>
      </c>
      <c r="B305" s="2">
        <v>2023</v>
      </c>
      <c r="C305" s="2" t="s">
        <v>58</v>
      </c>
      <c r="D305" t="s">
        <v>152</v>
      </c>
      <c r="E305">
        <v>16630</v>
      </c>
      <c r="F305" s="1">
        <v>1408406.7226703772</v>
      </c>
      <c r="G305" s="1">
        <f t="shared" si="9"/>
        <v>84.690722950714203</v>
      </c>
    </row>
    <row r="306" spans="1:7" ht="12" customHeight="1" x14ac:dyDescent="0.25">
      <c r="A306" t="str">
        <f t="shared" si="8"/>
        <v>NRTCMBJun-2023</v>
      </c>
      <c r="B306" s="2">
        <v>2023</v>
      </c>
      <c r="C306" s="2" t="s">
        <v>58</v>
      </c>
      <c r="D306" t="s">
        <v>153</v>
      </c>
      <c r="E306">
        <v>2583</v>
      </c>
      <c r="F306" s="1">
        <v>1067688.5801567957</v>
      </c>
      <c r="G306" s="1">
        <f t="shared" si="9"/>
        <v>413.35214098211213</v>
      </c>
    </row>
    <row r="307" spans="1:7" ht="12" customHeight="1" x14ac:dyDescent="0.25">
      <c r="A307" t="str">
        <f t="shared" si="8"/>
        <v>PEKCMBJun-2023</v>
      </c>
      <c r="B307" s="2">
        <v>2023</v>
      </c>
      <c r="C307" s="2" t="s">
        <v>58</v>
      </c>
      <c r="D307" t="s">
        <v>164</v>
      </c>
      <c r="E307">
        <v>521</v>
      </c>
      <c r="F307" s="1">
        <v>162142.0937742347</v>
      </c>
      <c r="G307" s="1">
        <f t="shared" si="9"/>
        <v>311.21323181235067</v>
      </c>
    </row>
    <row r="308" spans="1:7" ht="12" customHeight="1" x14ac:dyDescent="0.25">
      <c r="A308" t="str">
        <f t="shared" si="8"/>
        <v>PVGCMBJun-2023</v>
      </c>
      <c r="B308" s="2">
        <v>2023</v>
      </c>
      <c r="C308" s="2" t="s">
        <v>58</v>
      </c>
      <c r="D308" t="s">
        <v>165</v>
      </c>
      <c r="E308">
        <v>1713</v>
      </c>
      <c r="F308" s="1">
        <v>526982.75280768645</v>
      </c>
      <c r="G308" s="1">
        <f t="shared" si="9"/>
        <v>307.6373338048374</v>
      </c>
    </row>
    <row r="309" spans="1:7" ht="12" customHeight="1" x14ac:dyDescent="0.25">
      <c r="A309" t="str">
        <f t="shared" si="8"/>
        <v>RUHCMBJun-2023</v>
      </c>
      <c r="B309" s="2">
        <v>2023</v>
      </c>
      <c r="C309" s="2" t="s">
        <v>58</v>
      </c>
      <c r="D309" t="s">
        <v>155</v>
      </c>
      <c r="E309">
        <v>7900</v>
      </c>
      <c r="F309" s="1">
        <v>2409283.6307495814</v>
      </c>
      <c r="G309" s="1">
        <f t="shared" si="9"/>
        <v>304.97261148728876</v>
      </c>
    </row>
    <row r="310" spans="1:7" ht="12" customHeight="1" x14ac:dyDescent="0.25">
      <c r="A310" t="str">
        <f t="shared" si="8"/>
        <v>SINCMBJun-2023</v>
      </c>
      <c r="B310" s="2">
        <v>2023</v>
      </c>
      <c r="C310" s="2" t="s">
        <v>58</v>
      </c>
      <c r="D310" t="s">
        <v>157</v>
      </c>
      <c r="E310">
        <v>6248</v>
      </c>
      <c r="F310" s="1">
        <v>1330453.5625330238</v>
      </c>
      <c r="G310" s="1">
        <f t="shared" si="9"/>
        <v>212.94071103281431</v>
      </c>
    </row>
    <row r="311" spans="1:7" ht="12" customHeight="1" x14ac:dyDescent="0.25">
      <c r="A311" t="str">
        <f t="shared" si="8"/>
        <v>SYDCMBJun-2023</v>
      </c>
      <c r="B311" s="2">
        <v>2023</v>
      </c>
      <c r="C311" s="2" t="s">
        <v>58</v>
      </c>
      <c r="D311" t="s">
        <v>158</v>
      </c>
      <c r="E311">
        <v>3707</v>
      </c>
      <c r="F311" s="1">
        <v>1859243.4715459817</v>
      </c>
      <c r="G311" s="1">
        <f t="shared" si="9"/>
        <v>501.54935838844932</v>
      </c>
    </row>
    <row r="312" spans="1:7" ht="12" customHeight="1" x14ac:dyDescent="0.25">
      <c r="A312" t="str">
        <f t="shared" si="8"/>
        <v>TRVCMBJun-2023</v>
      </c>
      <c r="B312" s="2">
        <v>2023</v>
      </c>
      <c r="C312" s="2" t="s">
        <v>58</v>
      </c>
      <c r="D312" t="s">
        <v>159</v>
      </c>
      <c r="E312">
        <v>1476</v>
      </c>
      <c r="F312" s="1">
        <v>65332.401811198681</v>
      </c>
      <c r="G312" s="1">
        <f t="shared" si="9"/>
        <v>44.263144858535689</v>
      </c>
    </row>
    <row r="313" spans="1:7" ht="12" customHeight="1" x14ac:dyDescent="0.25">
      <c r="A313" t="str">
        <f t="shared" si="8"/>
        <v>TRZCMBJun-2023</v>
      </c>
      <c r="B313" s="2">
        <v>2023</v>
      </c>
      <c r="C313" s="2" t="s">
        <v>58</v>
      </c>
      <c r="D313" t="s">
        <v>160</v>
      </c>
      <c r="E313">
        <v>3485</v>
      </c>
      <c r="F313" s="1">
        <v>181785.06170783454</v>
      </c>
      <c r="G313" s="1">
        <f t="shared" si="9"/>
        <v>52.162141092635451</v>
      </c>
    </row>
    <row r="314" spans="1:7" ht="12" customHeight="1" x14ac:dyDescent="0.25">
      <c r="A314" t="str">
        <f t="shared" si="8"/>
        <v>AUHCMBJul-2023</v>
      </c>
      <c r="B314" s="2">
        <v>2023</v>
      </c>
      <c r="C314" s="2" t="s">
        <v>59</v>
      </c>
      <c r="D314" s="16" t="s">
        <v>66</v>
      </c>
      <c r="E314" s="1">
        <v>3259</v>
      </c>
      <c r="F314" s="1">
        <v>1043173.7200248152</v>
      </c>
      <c r="G314" s="1">
        <f t="shared" si="9"/>
        <v>320.09012581307616</v>
      </c>
    </row>
    <row r="315" spans="1:7" ht="12" customHeight="1" x14ac:dyDescent="0.25">
      <c r="A315" t="str">
        <f t="shared" si="8"/>
        <v>BKKCMBJul-2023</v>
      </c>
      <c r="B315" s="2">
        <v>2023</v>
      </c>
      <c r="C315" s="2" t="s">
        <v>59</v>
      </c>
      <c r="D315" s="16" t="s">
        <v>68</v>
      </c>
      <c r="E315" s="1">
        <v>7794</v>
      </c>
      <c r="F315" s="1">
        <v>1541580.1229287866</v>
      </c>
      <c r="G315" s="1">
        <f t="shared" si="9"/>
        <v>197.79062393235651</v>
      </c>
    </row>
    <row r="316" spans="1:7" ht="12" customHeight="1" x14ac:dyDescent="0.25">
      <c r="A316" t="str">
        <f t="shared" si="8"/>
        <v>BLRCMBJul-2023</v>
      </c>
      <c r="B316" s="2">
        <v>2023</v>
      </c>
      <c r="C316" s="2" t="s">
        <v>59</v>
      </c>
      <c r="D316" s="16" t="s">
        <v>69</v>
      </c>
      <c r="E316" s="1">
        <v>3051</v>
      </c>
      <c r="F316" s="1">
        <v>283489.39113637654</v>
      </c>
      <c r="G316" s="1">
        <f t="shared" si="9"/>
        <v>92.91687680641644</v>
      </c>
    </row>
    <row r="317" spans="1:7" ht="12" customHeight="1" x14ac:dyDescent="0.25">
      <c r="A317" t="str">
        <f t="shared" si="8"/>
        <v>BOMCMBJul-2023</v>
      </c>
      <c r="B317" s="2">
        <v>2023</v>
      </c>
      <c r="C317" s="2" t="s">
        <v>59</v>
      </c>
      <c r="D317" s="16" t="s">
        <v>70</v>
      </c>
      <c r="E317" s="1">
        <v>4397</v>
      </c>
      <c r="F317" s="1">
        <v>630342.78976333258</v>
      </c>
      <c r="G317" s="1">
        <f t="shared" si="9"/>
        <v>143.35746867485389</v>
      </c>
    </row>
    <row r="318" spans="1:7" ht="12" customHeight="1" x14ac:dyDescent="0.25">
      <c r="A318" t="str">
        <f t="shared" si="8"/>
        <v>CANCMBJul-2023</v>
      </c>
      <c r="B318" s="2">
        <v>2023</v>
      </c>
      <c r="C318" s="2" t="s">
        <v>59</v>
      </c>
      <c r="D318" s="16" t="s">
        <v>71</v>
      </c>
      <c r="E318" s="1">
        <v>2253</v>
      </c>
      <c r="F318" s="1">
        <v>757835.00638634712</v>
      </c>
      <c r="G318" s="1">
        <f t="shared" si="9"/>
        <v>336.36706896864052</v>
      </c>
    </row>
    <row r="319" spans="1:7" ht="12" customHeight="1" x14ac:dyDescent="0.25">
      <c r="A319" t="str">
        <f t="shared" si="8"/>
        <v>CARGO CHARTERSJul-2023</v>
      </c>
      <c r="B319" s="2">
        <v>2023</v>
      </c>
      <c r="C319" s="2" t="s">
        <v>59</v>
      </c>
      <c r="D319" s="16" t="s">
        <v>166</v>
      </c>
      <c r="E319" s="1">
        <v>0</v>
      </c>
      <c r="F319" s="1">
        <v>0</v>
      </c>
      <c r="G319" s="1">
        <f t="shared" si="9"/>
        <v>0</v>
      </c>
    </row>
    <row r="320" spans="1:7" ht="12" customHeight="1" x14ac:dyDescent="0.25">
      <c r="A320" t="str">
        <f t="shared" si="8"/>
        <v>CDGCMBJul-2023</v>
      </c>
      <c r="B320" s="2">
        <v>2023</v>
      </c>
      <c r="C320" s="2" t="s">
        <v>59</v>
      </c>
      <c r="D320" s="16" t="s">
        <v>72</v>
      </c>
      <c r="E320" s="1">
        <v>0</v>
      </c>
      <c r="F320" s="1">
        <v>0</v>
      </c>
      <c r="G320" s="1">
        <f t="shared" si="9"/>
        <v>0</v>
      </c>
    </row>
    <row r="321" spans="1:7" ht="12" customHeight="1" x14ac:dyDescent="0.25">
      <c r="A321" t="str">
        <f t="shared" si="8"/>
        <v>CGKCMBJul-2023</v>
      </c>
      <c r="B321" s="2">
        <v>2023</v>
      </c>
      <c r="C321" s="2" t="s">
        <v>59</v>
      </c>
      <c r="D321" s="16" t="s">
        <v>74</v>
      </c>
      <c r="E321" s="1">
        <v>1892</v>
      </c>
      <c r="F321" s="1">
        <v>405565.16324569989</v>
      </c>
      <c r="G321" s="1">
        <f t="shared" si="9"/>
        <v>214.35790869223038</v>
      </c>
    </row>
    <row r="322" spans="1:7" ht="12" customHeight="1" x14ac:dyDescent="0.25">
      <c r="A322" t="str">
        <f t="shared" si="8"/>
        <v>CMBAUHJul-2023</v>
      </c>
      <c r="B322" s="2">
        <v>2023</v>
      </c>
      <c r="C322" s="2" t="s">
        <v>59</v>
      </c>
      <c r="D322" s="16" t="s">
        <v>75</v>
      </c>
      <c r="E322" s="1">
        <v>2133</v>
      </c>
      <c r="F322" s="1">
        <v>553755.7068319479</v>
      </c>
      <c r="G322" s="1">
        <f t="shared" si="9"/>
        <v>259.61355219500604</v>
      </c>
    </row>
    <row r="323" spans="1:7" ht="12" customHeight="1" x14ac:dyDescent="0.25">
      <c r="A323" t="str">
        <f t="shared" ref="A323:A386" si="10">D323&amp;C323</f>
        <v>CMBBKKJul-2023</v>
      </c>
      <c r="B323" s="2">
        <v>2023</v>
      </c>
      <c r="C323" s="2" t="s">
        <v>59</v>
      </c>
      <c r="D323" s="16" t="s">
        <v>78</v>
      </c>
      <c r="E323" s="1">
        <v>8118</v>
      </c>
      <c r="F323" s="1">
        <v>1643919.0575539963</v>
      </c>
      <c r="G323" s="1">
        <f t="shared" ref="G323:G386" si="11">IFERROR(F323/E323,0)</f>
        <v>202.50296348287711</v>
      </c>
    </row>
    <row r="324" spans="1:7" ht="12" customHeight="1" x14ac:dyDescent="0.25">
      <c r="A324" t="str">
        <f t="shared" si="10"/>
        <v>CMBBLRJul-2023</v>
      </c>
      <c r="B324" s="2">
        <v>2023</v>
      </c>
      <c r="C324" s="2" t="s">
        <v>59</v>
      </c>
      <c r="D324" s="16" t="s">
        <v>79</v>
      </c>
      <c r="E324" s="1">
        <v>2680</v>
      </c>
      <c r="F324" s="1">
        <v>263784.35083250882</v>
      </c>
      <c r="G324" s="1">
        <f t="shared" si="11"/>
        <v>98.42699657929434</v>
      </c>
    </row>
    <row r="325" spans="1:7" ht="12" customHeight="1" x14ac:dyDescent="0.25">
      <c r="A325" t="str">
        <f t="shared" si="10"/>
        <v>CMBBOMJul-2023</v>
      </c>
      <c r="B325" s="2">
        <v>2023</v>
      </c>
      <c r="C325" s="2" t="s">
        <v>59</v>
      </c>
      <c r="D325" s="16" t="s">
        <v>80</v>
      </c>
      <c r="E325" s="1">
        <v>3048</v>
      </c>
      <c r="F325" s="1">
        <v>434469.01554168318</v>
      </c>
      <c r="G325" s="1">
        <f t="shared" si="11"/>
        <v>142.54232793362308</v>
      </c>
    </row>
    <row r="326" spans="1:7" ht="12" customHeight="1" x14ac:dyDescent="0.25">
      <c r="A326" t="str">
        <f t="shared" si="10"/>
        <v>CMBCANJul-2023</v>
      </c>
      <c r="B326" s="2">
        <v>2023</v>
      </c>
      <c r="C326" s="2" t="s">
        <v>59</v>
      </c>
      <c r="D326" s="16" t="s">
        <v>81</v>
      </c>
      <c r="E326" s="1">
        <v>2201</v>
      </c>
      <c r="F326" s="1">
        <v>686473.1374907071</v>
      </c>
      <c r="G326" s="1">
        <f t="shared" si="11"/>
        <v>311.8914754614753</v>
      </c>
    </row>
    <row r="327" spans="1:7" ht="12" customHeight="1" x14ac:dyDescent="0.25">
      <c r="A327" t="str">
        <f t="shared" si="10"/>
        <v>CMBCDGJul-2023</v>
      </c>
      <c r="B327" s="2">
        <v>2023</v>
      </c>
      <c r="C327" s="2" t="s">
        <v>59</v>
      </c>
      <c r="D327" s="16" t="s">
        <v>82</v>
      </c>
      <c r="E327" s="1">
        <v>0</v>
      </c>
      <c r="F327" s="1">
        <v>0</v>
      </c>
      <c r="G327" s="1">
        <f t="shared" si="11"/>
        <v>0</v>
      </c>
    </row>
    <row r="328" spans="1:7" ht="12" customHeight="1" x14ac:dyDescent="0.25">
      <c r="A328" t="str">
        <f t="shared" si="10"/>
        <v>CMBCDGFRAJul-2023</v>
      </c>
      <c r="B328" s="2">
        <v>2023</v>
      </c>
      <c r="C328" s="2" t="s">
        <v>59</v>
      </c>
      <c r="D328" s="16" t="s">
        <v>83</v>
      </c>
      <c r="E328" s="1">
        <v>3409</v>
      </c>
      <c r="F328" s="1">
        <v>1560139.3131147306</v>
      </c>
      <c r="G328" s="1">
        <f t="shared" si="11"/>
        <v>457.653069262168</v>
      </c>
    </row>
    <row r="329" spans="1:7" ht="12" customHeight="1" x14ac:dyDescent="0.25">
      <c r="A329" t="str">
        <f t="shared" si="10"/>
        <v>CMBCGKJul-2023</v>
      </c>
      <c r="B329" s="2">
        <v>2023</v>
      </c>
      <c r="C329" s="2" t="s">
        <v>59</v>
      </c>
      <c r="D329" s="16" t="s">
        <v>84</v>
      </c>
      <c r="E329" s="1">
        <v>4314</v>
      </c>
      <c r="F329" s="1">
        <v>1066646.3115614296</v>
      </c>
      <c r="G329" s="1">
        <f t="shared" si="11"/>
        <v>247.25227435359983</v>
      </c>
    </row>
    <row r="330" spans="1:7" ht="12" customHeight="1" x14ac:dyDescent="0.25">
      <c r="A330" t="str">
        <f t="shared" si="10"/>
        <v>CMBCOKJul-2023</v>
      </c>
      <c r="B330" s="2">
        <v>2023</v>
      </c>
      <c r="C330" s="2" t="s">
        <v>59</v>
      </c>
      <c r="D330" s="16" t="s">
        <v>85</v>
      </c>
      <c r="E330" s="1">
        <v>3748</v>
      </c>
      <c r="F330" s="1">
        <v>247545.6515380413</v>
      </c>
      <c r="G330" s="1">
        <f t="shared" si="11"/>
        <v>66.047399022956597</v>
      </c>
    </row>
    <row r="331" spans="1:7" ht="12" customHeight="1" x14ac:dyDescent="0.25">
      <c r="A331" t="str">
        <f t="shared" si="10"/>
        <v>CMBDACJul-2023</v>
      </c>
      <c r="B331" s="2">
        <v>2023</v>
      </c>
      <c r="C331" s="2" t="s">
        <v>59</v>
      </c>
      <c r="D331" s="16" t="s">
        <v>88</v>
      </c>
      <c r="E331" s="1">
        <v>4460</v>
      </c>
      <c r="F331" s="1">
        <v>840505.35084570711</v>
      </c>
      <c r="G331" s="1">
        <f t="shared" si="11"/>
        <v>188.45411453939622</v>
      </c>
    </row>
    <row r="332" spans="1:7" ht="12" customHeight="1" x14ac:dyDescent="0.25">
      <c r="A332" t="str">
        <f t="shared" si="10"/>
        <v>CMBDELJul-2023</v>
      </c>
      <c r="B332" s="2">
        <v>2023</v>
      </c>
      <c r="C332" s="2" t="s">
        <v>59</v>
      </c>
      <c r="D332" s="16" t="s">
        <v>89</v>
      </c>
      <c r="E332" s="1">
        <v>5578</v>
      </c>
      <c r="F332" s="1">
        <v>795624.9960281091</v>
      </c>
      <c r="G332" s="1">
        <f t="shared" si="11"/>
        <v>142.63624883974705</v>
      </c>
    </row>
    <row r="333" spans="1:7" ht="12" customHeight="1" x14ac:dyDescent="0.25">
      <c r="A333" t="str">
        <f t="shared" si="10"/>
        <v>CMBDMMJul-2023</v>
      </c>
      <c r="B333" s="2">
        <v>2023</v>
      </c>
      <c r="C333" s="2" t="s">
        <v>59</v>
      </c>
      <c r="D333" s="16" t="s">
        <v>90</v>
      </c>
      <c r="E333" s="1">
        <v>3767</v>
      </c>
      <c r="F333" s="1">
        <v>890035.26286811137</v>
      </c>
      <c r="G333" s="1">
        <f t="shared" si="11"/>
        <v>236.27163866952785</v>
      </c>
    </row>
    <row r="334" spans="1:7" ht="12" customHeight="1" x14ac:dyDescent="0.25">
      <c r="A334" t="str">
        <f t="shared" si="10"/>
        <v>CMBDOHJul-2023</v>
      </c>
      <c r="B334" s="2">
        <v>2023</v>
      </c>
      <c r="C334" s="2" t="s">
        <v>59</v>
      </c>
      <c r="D334" s="16" t="s">
        <v>91</v>
      </c>
      <c r="E334" s="1">
        <v>5547</v>
      </c>
      <c r="F334" s="1">
        <v>1318994.3271474859</v>
      </c>
      <c r="G334" s="1">
        <f t="shared" si="11"/>
        <v>237.78516804533729</v>
      </c>
    </row>
    <row r="335" spans="1:7" ht="12" customHeight="1" x14ac:dyDescent="0.25">
      <c r="A335" t="str">
        <f t="shared" si="10"/>
        <v>CMBDXBJul-2023</v>
      </c>
      <c r="B335" s="2">
        <v>2023</v>
      </c>
      <c r="C335" s="2" t="s">
        <v>59</v>
      </c>
      <c r="D335" s="16" t="s">
        <v>92</v>
      </c>
      <c r="E335" s="1">
        <v>5642</v>
      </c>
      <c r="F335" s="1">
        <v>1427791.1357382378</v>
      </c>
      <c r="G335" s="1">
        <f t="shared" si="11"/>
        <v>253.06471742967702</v>
      </c>
    </row>
    <row r="336" spans="1:7" ht="12" customHeight="1" x14ac:dyDescent="0.25">
      <c r="A336" t="str">
        <f t="shared" si="10"/>
        <v>CMBFRAJul-2023</v>
      </c>
      <c r="B336" s="2">
        <v>2023</v>
      </c>
      <c r="C336" s="2" t="s">
        <v>59</v>
      </c>
      <c r="D336" s="16" t="s">
        <v>95</v>
      </c>
      <c r="E336" s="1">
        <v>0</v>
      </c>
      <c r="F336" s="1">
        <v>0</v>
      </c>
      <c r="G336" s="1">
        <f t="shared" si="11"/>
        <v>0</v>
      </c>
    </row>
    <row r="337" spans="1:7" ht="12" customHeight="1" x14ac:dyDescent="0.25">
      <c r="A337" t="str">
        <f t="shared" si="10"/>
        <v>CMBGANJul-2023</v>
      </c>
      <c r="B337" s="2">
        <v>2023</v>
      </c>
      <c r="C337" s="2" t="s">
        <v>59</v>
      </c>
      <c r="D337" s="16" t="s">
        <v>97</v>
      </c>
      <c r="E337" s="1">
        <v>1250</v>
      </c>
      <c r="F337" s="1">
        <v>157943.90946363131</v>
      </c>
      <c r="G337" s="1">
        <f t="shared" si="11"/>
        <v>126.35512757090505</v>
      </c>
    </row>
    <row r="338" spans="1:7" ht="12" customHeight="1" x14ac:dyDescent="0.25">
      <c r="A338" t="str">
        <f t="shared" si="10"/>
        <v>CMBHYDJul-2023</v>
      </c>
      <c r="B338" s="2">
        <v>2023</v>
      </c>
      <c r="C338" s="2" t="s">
        <v>59</v>
      </c>
      <c r="D338" s="16" t="s">
        <v>99</v>
      </c>
      <c r="E338" s="1">
        <v>1853</v>
      </c>
      <c r="F338" s="1">
        <v>240840.09685856538</v>
      </c>
      <c r="G338" s="1">
        <f t="shared" si="11"/>
        <v>129.97306900084479</v>
      </c>
    </row>
    <row r="339" spans="1:7" ht="12" customHeight="1" x14ac:dyDescent="0.25">
      <c r="A339" t="str">
        <f t="shared" si="10"/>
        <v>CMBICNJul-2023</v>
      </c>
      <c r="B339" s="2">
        <v>2023</v>
      </c>
      <c r="C339" s="2" t="s">
        <v>59</v>
      </c>
      <c r="D339" s="16" t="s">
        <v>100</v>
      </c>
      <c r="E339" s="1">
        <v>1629</v>
      </c>
      <c r="F339" s="1">
        <v>774967.80702473572</v>
      </c>
      <c r="G339" s="1">
        <f t="shared" si="11"/>
        <v>475.73223267325704</v>
      </c>
    </row>
    <row r="340" spans="1:7" ht="12" customHeight="1" x14ac:dyDescent="0.25">
      <c r="A340" t="str">
        <f t="shared" si="10"/>
        <v>CMBIXMJul-2023</v>
      </c>
      <c r="B340" s="2">
        <v>2023</v>
      </c>
      <c r="C340" s="2" t="s">
        <v>59</v>
      </c>
      <c r="D340" s="16" t="s">
        <v>101</v>
      </c>
      <c r="E340" s="1">
        <v>1786</v>
      </c>
      <c r="F340" s="1">
        <v>126378.24246520456</v>
      </c>
      <c r="G340" s="1">
        <f t="shared" si="11"/>
        <v>70.76049410145832</v>
      </c>
    </row>
    <row r="341" spans="1:7" ht="12" customHeight="1" x14ac:dyDescent="0.25">
      <c r="A341" t="str">
        <f t="shared" si="10"/>
        <v>CMBKHIJul-2023</v>
      </c>
      <c r="B341" s="4">
        <v>2023</v>
      </c>
      <c r="C341" s="2" t="s">
        <v>59</v>
      </c>
      <c r="D341" s="16" t="s">
        <v>102</v>
      </c>
      <c r="E341" s="1">
        <v>1921</v>
      </c>
      <c r="F341" s="1">
        <v>356810.68843449047</v>
      </c>
      <c r="G341" s="1">
        <f t="shared" si="11"/>
        <v>185.74215951821472</v>
      </c>
    </row>
    <row r="342" spans="1:7" ht="12" customHeight="1" x14ac:dyDescent="0.25">
      <c r="A342" t="str">
        <f t="shared" si="10"/>
        <v>CMBKTMJul-2023</v>
      </c>
      <c r="B342" s="4">
        <v>2023</v>
      </c>
      <c r="C342" s="2" t="s">
        <v>59</v>
      </c>
      <c r="D342" s="16" t="s">
        <v>103</v>
      </c>
      <c r="E342" s="1">
        <v>858</v>
      </c>
      <c r="F342" s="1">
        <v>158201.09093469963</v>
      </c>
      <c r="G342" s="1">
        <f t="shared" si="11"/>
        <v>184.3835558679483</v>
      </c>
    </row>
    <row r="343" spans="1:7" ht="12" customHeight="1" x14ac:dyDescent="0.25">
      <c r="A343" t="str">
        <f t="shared" si="10"/>
        <v>CMBKULJul-2023</v>
      </c>
      <c r="B343" s="4">
        <v>2023</v>
      </c>
      <c r="C343" s="2" t="s">
        <v>59</v>
      </c>
      <c r="D343" s="16" t="s">
        <v>104</v>
      </c>
      <c r="E343" s="1">
        <v>5767</v>
      </c>
      <c r="F343" s="1">
        <v>1072190.5640320017</v>
      </c>
      <c r="G343" s="1">
        <f t="shared" si="11"/>
        <v>185.91825282330529</v>
      </c>
    </row>
    <row r="344" spans="1:7" ht="12" customHeight="1" x14ac:dyDescent="0.25">
      <c r="A344" t="str">
        <f t="shared" si="10"/>
        <v>CMBKWIJul-2023</v>
      </c>
      <c r="B344" s="4">
        <v>2023</v>
      </c>
      <c r="C344" s="2" t="s">
        <v>59</v>
      </c>
      <c r="D344" s="16" t="s">
        <v>105</v>
      </c>
      <c r="E344" s="1">
        <v>6240</v>
      </c>
      <c r="F344" s="1">
        <v>1382300.851329146</v>
      </c>
      <c r="G344" s="1">
        <f t="shared" si="11"/>
        <v>221.52257232838878</v>
      </c>
    </row>
    <row r="345" spans="1:7" ht="12" customHeight="1" x14ac:dyDescent="0.25">
      <c r="A345" t="str">
        <f t="shared" si="10"/>
        <v>CMBLHEJul-2023</v>
      </c>
      <c r="B345" s="4">
        <v>2023</v>
      </c>
      <c r="C345" s="2" t="s">
        <v>59</v>
      </c>
      <c r="D345" s="16" t="s">
        <v>106</v>
      </c>
      <c r="E345" s="1">
        <v>1463</v>
      </c>
      <c r="F345" s="1">
        <v>257538.35507244419</v>
      </c>
      <c r="G345" s="1">
        <f t="shared" si="11"/>
        <v>176.03441905156814</v>
      </c>
    </row>
    <row r="346" spans="1:7" ht="12" customHeight="1" x14ac:dyDescent="0.25">
      <c r="A346" t="str">
        <f t="shared" si="10"/>
        <v>CMBLHRJul-2023</v>
      </c>
      <c r="B346" s="4">
        <v>2023</v>
      </c>
      <c r="C346" s="2" t="s">
        <v>59</v>
      </c>
      <c r="D346" s="16" t="s">
        <v>107</v>
      </c>
      <c r="E346" s="1">
        <v>8555</v>
      </c>
      <c r="F346" s="1">
        <v>4577755.6015054481</v>
      </c>
      <c r="G346" s="1">
        <f t="shared" si="11"/>
        <v>535.09708959736395</v>
      </c>
    </row>
    <row r="347" spans="1:7" ht="12" customHeight="1" x14ac:dyDescent="0.25">
      <c r="A347" t="str">
        <f t="shared" si="10"/>
        <v>CMBMAAJul-2023</v>
      </c>
      <c r="B347" s="4">
        <v>2023</v>
      </c>
      <c r="C347" s="2" t="s">
        <v>59</v>
      </c>
      <c r="D347" s="16" t="s">
        <v>108</v>
      </c>
      <c r="E347" s="1">
        <v>14460</v>
      </c>
      <c r="F347" s="1">
        <v>959397.45746691443</v>
      </c>
      <c r="G347" s="1">
        <f t="shared" si="11"/>
        <v>66.348371885678731</v>
      </c>
    </row>
    <row r="348" spans="1:7" ht="12" customHeight="1" x14ac:dyDescent="0.25">
      <c r="A348" t="str">
        <f t="shared" si="10"/>
        <v>CMBMELJul-2023</v>
      </c>
      <c r="B348" s="4">
        <v>2023</v>
      </c>
      <c r="C348" s="2" t="s">
        <v>59</v>
      </c>
      <c r="D348" s="16" t="s">
        <v>113</v>
      </c>
      <c r="E348" s="1">
        <v>8959</v>
      </c>
      <c r="F348" s="1">
        <v>5817735.9138124157</v>
      </c>
      <c r="G348" s="1">
        <f t="shared" si="11"/>
        <v>649.37335794312037</v>
      </c>
    </row>
    <row r="349" spans="1:7" ht="12" customHeight="1" x14ac:dyDescent="0.25">
      <c r="A349" t="str">
        <f t="shared" si="10"/>
        <v>CMBMLEJul-2023</v>
      </c>
      <c r="B349" s="4">
        <v>2023</v>
      </c>
      <c r="C349" s="2" t="s">
        <v>59</v>
      </c>
      <c r="D349" s="16" t="s">
        <v>115</v>
      </c>
      <c r="E349" s="1">
        <v>22169</v>
      </c>
      <c r="F349" s="1">
        <v>2072528.8323780484</v>
      </c>
      <c r="G349" s="1">
        <f t="shared" si="11"/>
        <v>93.487700499708978</v>
      </c>
    </row>
    <row r="350" spans="1:7" ht="12" customHeight="1" x14ac:dyDescent="0.25">
      <c r="A350" t="str">
        <f t="shared" si="10"/>
        <v>CMBNRTJul-2023</v>
      </c>
      <c r="B350" s="4">
        <v>2023</v>
      </c>
      <c r="C350" s="2" t="s">
        <v>59</v>
      </c>
      <c r="D350" s="16" t="s">
        <v>116</v>
      </c>
      <c r="E350" s="1">
        <v>3636</v>
      </c>
      <c r="F350" s="1">
        <v>1651718.5002891156</v>
      </c>
      <c r="G350" s="1">
        <f t="shared" si="11"/>
        <v>454.26801438094486</v>
      </c>
    </row>
    <row r="351" spans="1:7" ht="12" customHeight="1" x14ac:dyDescent="0.25">
      <c r="A351" t="str">
        <f t="shared" si="10"/>
        <v>CMBPEKJul-2023</v>
      </c>
      <c r="B351" s="4">
        <v>2023</v>
      </c>
      <c r="C351" s="2" t="s">
        <v>59</v>
      </c>
      <c r="D351" s="16" t="s">
        <v>162</v>
      </c>
      <c r="E351" s="1">
        <v>832</v>
      </c>
      <c r="F351" s="1">
        <v>295406.90166937432</v>
      </c>
      <c r="G351" s="1">
        <f t="shared" si="11"/>
        <v>355.05637219876724</v>
      </c>
    </row>
    <row r="352" spans="1:7" ht="12" customHeight="1" x14ac:dyDescent="0.25">
      <c r="A352" t="str">
        <f t="shared" si="10"/>
        <v>CMBPVGJul-2023</v>
      </c>
      <c r="B352" s="4">
        <v>2023</v>
      </c>
      <c r="C352" s="2" t="s">
        <v>59</v>
      </c>
      <c r="D352" s="16" t="s">
        <v>163</v>
      </c>
      <c r="E352" s="1">
        <v>1834</v>
      </c>
      <c r="F352" s="1">
        <v>539227.55282243702</v>
      </c>
      <c r="G352" s="1">
        <f t="shared" si="11"/>
        <v>294.01720437428406</v>
      </c>
    </row>
    <row r="353" spans="1:7" ht="12" customHeight="1" x14ac:dyDescent="0.25">
      <c r="A353" t="str">
        <f t="shared" si="10"/>
        <v>CMBRUHJul-2023</v>
      </c>
      <c r="B353" s="4">
        <v>2023</v>
      </c>
      <c r="C353" s="2" t="s">
        <v>59</v>
      </c>
      <c r="D353" s="16" t="s">
        <v>117</v>
      </c>
      <c r="E353" s="1">
        <v>7053</v>
      </c>
      <c r="F353" s="1">
        <v>1765933.971645155</v>
      </c>
      <c r="G353" s="1">
        <f t="shared" si="11"/>
        <v>250.38054326459024</v>
      </c>
    </row>
    <row r="354" spans="1:7" ht="12" customHeight="1" x14ac:dyDescent="0.25">
      <c r="A354" t="str">
        <f t="shared" si="10"/>
        <v>CMBSINJul-2023</v>
      </c>
      <c r="B354" s="4">
        <v>2023</v>
      </c>
      <c r="C354" s="2" t="s">
        <v>59</v>
      </c>
      <c r="D354" s="16" t="s">
        <v>119</v>
      </c>
      <c r="E354" s="1">
        <v>7914</v>
      </c>
      <c r="F354" s="1">
        <v>2038637.6181509593</v>
      </c>
      <c r="G354" s="1">
        <f t="shared" si="11"/>
        <v>257.59889034002515</v>
      </c>
    </row>
    <row r="355" spans="1:7" ht="12" customHeight="1" x14ac:dyDescent="0.25">
      <c r="A355" t="str">
        <f t="shared" si="10"/>
        <v>CMBSYDJul-2023</v>
      </c>
      <c r="B355" s="4">
        <v>2023</v>
      </c>
      <c r="C355" s="2" t="s">
        <v>59</v>
      </c>
      <c r="D355" s="16" t="s">
        <v>120</v>
      </c>
      <c r="E355" s="1">
        <v>3750</v>
      </c>
      <c r="F355" s="1">
        <v>2347023.54536926</v>
      </c>
      <c r="G355" s="1">
        <f t="shared" si="11"/>
        <v>625.87294543180269</v>
      </c>
    </row>
    <row r="356" spans="1:7" ht="12" customHeight="1" x14ac:dyDescent="0.25">
      <c r="A356" t="str">
        <f t="shared" si="10"/>
        <v>CMBTRVJul-2023</v>
      </c>
      <c r="B356" s="4">
        <v>2023</v>
      </c>
      <c r="C356" s="2" t="s">
        <v>59</v>
      </c>
      <c r="D356" s="16" t="s">
        <v>121</v>
      </c>
      <c r="E356" s="1">
        <v>3456</v>
      </c>
      <c r="F356" s="1">
        <v>150777.17953438681</v>
      </c>
      <c r="G356" s="1">
        <f t="shared" si="11"/>
        <v>43.627656115273965</v>
      </c>
    </row>
    <row r="357" spans="1:7" ht="12" customHeight="1" x14ac:dyDescent="0.25">
      <c r="A357" t="str">
        <f t="shared" si="10"/>
        <v>CMBTRZJul-2023</v>
      </c>
      <c r="B357" s="4">
        <v>2023</v>
      </c>
      <c r="C357" s="2" t="s">
        <v>59</v>
      </c>
      <c r="D357" s="16" t="s">
        <v>126</v>
      </c>
      <c r="E357" s="1">
        <v>2881</v>
      </c>
      <c r="F357" s="1">
        <v>201263.81649959146</v>
      </c>
      <c r="G357" s="1">
        <f t="shared" si="11"/>
        <v>69.859013016171971</v>
      </c>
    </row>
    <row r="358" spans="1:7" ht="12" customHeight="1" x14ac:dyDescent="0.25">
      <c r="A358" t="str">
        <f t="shared" si="10"/>
        <v>COKCMBJul-2023</v>
      </c>
      <c r="B358" s="4">
        <v>2023</v>
      </c>
      <c r="C358" s="2" t="s">
        <v>59</v>
      </c>
      <c r="D358" s="16" t="s">
        <v>128</v>
      </c>
      <c r="E358" s="1">
        <v>3555</v>
      </c>
      <c r="F358" s="1">
        <v>288385.2083882406</v>
      </c>
      <c r="G358" s="1">
        <f t="shared" si="11"/>
        <v>81.121015017789205</v>
      </c>
    </row>
    <row r="359" spans="1:7" ht="12" customHeight="1" x14ac:dyDescent="0.25">
      <c r="A359" t="str">
        <f t="shared" si="10"/>
        <v>DACCMBJul-2023</v>
      </c>
      <c r="B359" s="4">
        <v>2023</v>
      </c>
      <c r="C359" s="2" t="s">
        <v>59</v>
      </c>
      <c r="D359" s="16" t="s">
        <v>129</v>
      </c>
      <c r="E359" s="1">
        <v>6758</v>
      </c>
      <c r="F359" s="1">
        <v>1130774.9137400077</v>
      </c>
      <c r="G359" s="1">
        <f t="shared" si="11"/>
        <v>167.32389963598811</v>
      </c>
    </row>
    <row r="360" spans="1:7" ht="12" customHeight="1" x14ac:dyDescent="0.25">
      <c r="A360" t="str">
        <f t="shared" si="10"/>
        <v>DELCMBJul-2023</v>
      </c>
      <c r="B360" s="4">
        <v>2023</v>
      </c>
      <c r="C360" s="2" t="s">
        <v>59</v>
      </c>
      <c r="D360" s="16" t="s">
        <v>130</v>
      </c>
      <c r="E360" s="1">
        <v>6422</v>
      </c>
      <c r="F360" s="1">
        <v>1021588.0298531</v>
      </c>
      <c r="G360" s="1">
        <f t="shared" si="11"/>
        <v>159.07630486656805</v>
      </c>
    </row>
    <row r="361" spans="1:7" ht="12" customHeight="1" x14ac:dyDescent="0.25">
      <c r="A361" t="str">
        <f t="shared" si="10"/>
        <v>DMMCMBJul-2023</v>
      </c>
      <c r="B361" s="4">
        <v>2023</v>
      </c>
      <c r="C361" s="2" t="s">
        <v>59</v>
      </c>
      <c r="D361" s="16" t="s">
        <v>131</v>
      </c>
      <c r="E361" s="1">
        <v>4565</v>
      </c>
      <c r="F361" s="1">
        <v>1088211.2349501897</v>
      </c>
      <c r="G361" s="1">
        <f t="shared" si="11"/>
        <v>238.38143153344791</v>
      </c>
    </row>
    <row r="362" spans="1:7" ht="12" customHeight="1" x14ac:dyDescent="0.25">
      <c r="A362" t="str">
        <f t="shared" si="10"/>
        <v>DOHCMBJul-2023</v>
      </c>
      <c r="B362" s="4">
        <v>2023</v>
      </c>
      <c r="C362" s="2" t="s">
        <v>59</v>
      </c>
      <c r="D362" s="16" t="s">
        <v>133</v>
      </c>
      <c r="E362" s="1">
        <v>5826</v>
      </c>
      <c r="F362" s="1">
        <v>1539301.3618669878</v>
      </c>
      <c r="G362" s="1">
        <f t="shared" si="11"/>
        <v>264.21238617696321</v>
      </c>
    </row>
    <row r="363" spans="1:7" ht="12" customHeight="1" x14ac:dyDescent="0.25">
      <c r="A363" t="str">
        <f t="shared" si="10"/>
        <v>DXBCMBJul-2023</v>
      </c>
      <c r="B363" s="4">
        <v>2023</v>
      </c>
      <c r="C363" s="2" t="s">
        <v>59</v>
      </c>
      <c r="D363" s="16" t="s">
        <v>134</v>
      </c>
      <c r="E363" s="1">
        <v>8121</v>
      </c>
      <c r="F363" s="1">
        <v>2296577.8346741474</v>
      </c>
      <c r="G363" s="1">
        <f t="shared" si="11"/>
        <v>282.79495563035925</v>
      </c>
    </row>
    <row r="364" spans="1:7" ht="12" customHeight="1" x14ac:dyDescent="0.25">
      <c r="A364" t="str">
        <f t="shared" si="10"/>
        <v>FRACMBJul-2023</v>
      </c>
      <c r="B364" s="4">
        <v>2023</v>
      </c>
      <c r="C364" s="2" t="s">
        <v>59</v>
      </c>
      <c r="D364" s="16" t="s">
        <v>136</v>
      </c>
      <c r="E364" s="1">
        <v>3626</v>
      </c>
      <c r="F364" s="1">
        <v>2034565.819256346</v>
      </c>
      <c r="G364" s="1">
        <f t="shared" si="11"/>
        <v>561.10474882965968</v>
      </c>
    </row>
    <row r="365" spans="1:7" ht="12" customHeight="1" x14ac:dyDescent="0.25">
      <c r="A365" t="str">
        <f t="shared" si="10"/>
        <v>GANCMBJul-2023</v>
      </c>
      <c r="B365" s="4">
        <v>2023</v>
      </c>
      <c r="C365" s="2" t="s">
        <v>59</v>
      </c>
      <c r="D365" s="16" t="s">
        <v>137</v>
      </c>
      <c r="E365" s="1">
        <v>1151</v>
      </c>
      <c r="F365" s="1">
        <v>148731.63963520271</v>
      </c>
      <c r="G365" s="1">
        <f t="shared" si="11"/>
        <v>129.21949577341678</v>
      </c>
    </row>
    <row r="366" spans="1:7" ht="12" customHeight="1" x14ac:dyDescent="0.25">
      <c r="A366" t="str">
        <f t="shared" si="10"/>
        <v>HYDCMBJul-2023</v>
      </c>
      <c r="B366" s="4">
        <v>2023</v>
      </c>
      <c r="C366" s="2" t="s">
        <v>59</v>
      </c>
      <c r="D366" s="16" t="s">
        <v>139</v>
      </c>
      <c r="E366" s="1">
        <v>1935</v>
      </c>
      <c r="F366" s="1">
        <v>228126.72462304006</v>
      </c>
      <c r="G366" s="1">
        <f t="shared" si="11"/>
        <v>117.8949481256021</v>
      </c>
    </row>
    <row r="367" spans="1:7" ht="12" customHeight="1" x14ac:dyDescent="0.25">
      <c r="A367" t="str">
        <f t="shared" si="10"/>
        <v>ICNCMBJul-2023</v>
      </c>
      <c r="B367" s="4">
        <v>2023</v>
      </c>
      <c r="C367" s="2" t="s">
        <v>59</v>
      </c>
      <c r="D367" s="16" t="s">
        <v>140</v>
      </c>
      <c r="E367" s="1">
        <v>1737</v>
      </c>
      <c r="F367" s="1">
        <v>707092.83605517563</v>
      </c>
      <c r="G367" s="1">
        <f t="shared" si="11"/>
        <v>407.07705011812067</v>
      </c>
    </row>
    <row r="368" spans="1:7" ht="12" customHeight="1" x14ac:dyDescent="0.25">
      <c r="A368" t="str">
        <f t="shared" si="10"/>
        <v>IXMCMBJul-2023</v>
      </c>
      <c r="B368" s="4">
        <v>2023</v>
      </c>
      <c r="C368" s="2" t="s">
        <v>59</v>
      </c>
      <c r="D368" s="16" t="s">
        <v>142</v>
      </c>
      <c r="E368" s="1">
        <v>3164</v>
      </c>
      <c r="F368" s="1">
        <v>171646.69294632762</v>
      </c>
      <c r="G368" s="1">
        <f t="shared" si="11"/>
        <v>54.24990295395942</v>
      </c>
    </row>
    <row r="369" spans="1:7" ht="12" customHeight="1" x14ac:dyDescent="0.25">
      <c r="A369" t="str">
        <f t="shared" si="10"/>
        <v>KHICMBJul-2023</v>
      </c>
      <c r="B369" s="4">
        <v>2023</v>
      </c>
      <c r="C369" s="2" t="s">
        <v>59</v>
      </c>
      <c r="D369" s="16" t="s">
        <v>143</v>
      </c>
      <c r="E369" s="1">
        <v>2324</v>
      </c>
      <c r="F369" s="1">
        <v>507919.19493435032</v>
      </c>
      <c r="G369" s="1">
        <f t="shared" si="11"/>
        <v>218.55387045367914</v>
      </c>
    </row>
    <row r="370" spans="1:7" ht="12" customHeight="1" x14ac:dyDescent="0.25">
      <c r="A370" t="str">
        <f t="shared" si="10"/>
        <v>KTMCMBJul-2023</v>
      </c>
      <c r="B370" s="4">
        <v>2023</v>
      </c>
      <c r="C370" s="2" t="s">
        <v>59</v>
      </c>
      <c r="D370" s="16" t="s">
        <v>144</v>
      </c>
      <c r="E370" s="1">
        <v>1890</v>
      </c>
      <c r="F370" s="1">
        <v>364830.43551815284</v>
      </c>
      <c r="G370" s="1">
        <f t="shared" si="11"/>
        <v>193.03197646463113</v>
      </c>
    </row>
    <row r="371" spans="1:7" ht="12" customHeight="1" x14ac:dyDescent="0.25">
      <c r="A371" t="str">
        <f t="shared" si="10"/>
        <v>KULCMBJul-2023</v>
      </c>
      <c r="B371" s="4">
        <v>2023</v>
      </c>
      <c r="C371" s="2" t="s">
        <v>59</v>
      </c>
      <c r="D371" s="16" t="s">
        <v>145</v>
      </c>
      <c r="E371" s="1">
        <v>5452</v>
      </c>
      <c r="F371" s="1">
        <v>785843.46572321374</v>
      </c>
      <c r="G371" s="1">
        <f t="shared" si="11"/>
        <v>144.13856671372227</v>
      </c>
    </row>
    <row r="372" spans="1:7" ht="12" customHeight="1" x14ac:dyDescent="0.25">
      <c r="A372" t="str">
        <f t="shared" si="10"/>
        <v>KWICMBJul-2023</v>
      </c>
      <c r="B372" s="4">
        <v>2023</v>
      </c>
      <c r="C372" s="2" t="s">
        <v>59</v>
      </c>
      <c r="D372" s="16" t="s">
        <v>146</v>
      </c>
      <c r="E372" s="1">
        <v>6910</v>
      </c>
      <c r="F372" s="1">
        <v>1588691.8908125176</v>
      </c>
      <c r="G372" s="1">
        <f t="shared" si="11"/>
        <v>229.91199577605175</v>
      </c>
    </row>
    <row r="373" spans="1:7" ht="12" customHeight="1" x14ac:dyDescent="0.25">
      <c r="A373" t="str">
        <f t="shared" si="10"/>
        <v>LHECMBJul-2023</v>
      </c>
      <c r="B373" s="4">
        <v>2023</v>
      </c>
      <c r="C373" s="2" t="s">
        <v>59</v>
      </c>
      <c r="D373" s="16" t="s">
        <v>147</v>
      </c>
      <c r="E373" s="1">
        <v>2578</v>
      </c>
      <c r="F373" s="1">
        <v>537062.88533297274</v>
      </c>
      <c r="G373" s="1">
        <f t="shared" si="11"/>
        <v>208.32540160317018</v>
      </c>
    </row>
    <row r="374" spans="1:7" ht="12" customHeight="1" x14ac:dyDescent="0.25">
      <c r="A374" t="str">
        <f t="shared" si="10"/>
        <v>LHRCMBJul-2023</v>
      </c>
      <c r="B374" s="4">
        <v>2023</v>
      </c>
      <c r="C374" s="2" t="s">
        <v>59</v>
      </c>
      <c r="D374" s="16" t="s">
        <v>148</v>
      </c>
      <c r="E374" s="1">
        <v>8890</v>
      </c>
      <c r="F374" s="1">
        <v>6129209.8909320142</v>
      </c>
      <c r="G374" s="1">
        <f t="shared" si="11"/>
        <v>689.44993148841559</v>
      </c>
    </row>
    <row r="375" spans="1:7" ht="12" customHeight="1" x14ac:dyDescent="0.25">
      <c r="A375" t="str">
        <f t="shared" si="10"/>
        <v>MAACMBJul-2023</v>
      </c>
      <c r="B375" s="4">
        <v>2023</v>
      </c>
      <c r="C375" s="2" t="s">
        <v>59</v>
      </c>
      <c r="D375" s="16" t="s">
        <v>149</v>
      </c>
      <c r="E375" s="1">
        <v>14696</v>
      </c>
      <c r="F375" s="1">
        <v>1114774.179421027</v>
      </c>
      <c r="G375" s="1">
        <f t="shared" si="11"/>
        <v>75.855619176716587</v>
      </c>
    </row>
    <row r="376" spans="1:7" ht="12" customHeight="1" x14ac:dyDescent="0.25">
      <c r="A376" t="str">
        <f t="shared" si="10"/>
        <v>MELCMBJul-2023</v>
      </c>
      <c r="B376" s="4">
        <v>2023</v>
      </c>
      <c r="C376" s="2" t="s">
        <v>59</v>
      </c>
      <c r="D376" s="16" t="s">
        <v>151</v>
      </c>
      <c r="E376" s="1">
        <v>7932</v>
      </c>
      <c r="F376" s="1">
        <v>3442356.5560900657</v>
      </c>
      <c r="G376" s="1">
        <f t="shared" si="11"/>
        <v>433.98342865482425</v>
      </c>
    </row>
    <row r="377" spans="1:7" ht="12" customHeight="1" x14ac:dyDescent="0.25">
      <c r="A377" t="str">
        <f t="shared" si="10"/>
        <v>MLECMBJul-2023</v>
      </c>
      <c r="B377" s="4">
        <v>2023</v>
      </c>
      <c r="C377" s="2" t="s">
        <v>59</v>
      </c>
      <c r="D377" s="16" t="s">
        <v>152</v>
      </c>
      <c r="E377" s="1">
        <v>18223</v>
      </c>
      <c r="F377" s="1">
        <v>1721110.8474442717</v>
      </c>
      <c r="G377" s="1">
        <f t="shared" si="11"/>
        <v>94.447173760866576</v>
      </c>
    </row>
    <row r="378" spans="1:7" ht="12" customHeight="1" x14ac:dyDescent="0.25">
      <c r="A378" t="str">
        <f t="shared" si="10"/>
        <v>NRTCMBJul-2023</v>
      </c>
      <c r="B378" s="4">
        <v>2023</v>
      </c>
      <c r="C378" s="2" t="s">
        <v>59</v>
      </c>
      <c r="D378" s="16" t="s">
        <v>153</v>
      </c>
      <c r="E378" s="1">
        <v>3243</v>
      </c>
      <c r="F378" s="1">
        <v>1465860.3242059043</v>
      </c>
      <c r="G378" s="1">
        <f t="shared" si="11"/>
        <v>452.0075005260266</v>
      </c>
    </row>
    <row r="379" spans="1:7" ht="12" customHeight="1" x14ac:dyDescent="0.25">
      <c r="A379" t="str">
        <f t="shared" si="10"/>
        <v>PASSENGER CHARTERSJul-2023</v>
      </c>
      <c r="B379" s="4">
        <v>2023</v>
      </c>
      <c r="C379" s="2" t="s">
        <v>59</v>
      </c>
      <c r="D379" s="16" t="s">
        <v>167</v>
      </c>
      <c r="E379" s="1">
        <v>0</v>
      </c>
      <c r="F379" s="1">
        <v>0</v>
      </c>
      <c r="G379" s="1">
        <f t="shared" si="11"/>
        <v>0</v>
      </c>
    </row>
    <row r="380" spans="1:7" ht="12" customHeight="1" x14ac:dyDescent="0.25">
      <c r="A380" t="str">
        <f t="shared" si="10"/>
        <v>PEKCMBJul-2023</v>
      </c>
      <c r="B380" s="4">
        <v>2023</v>
      </c>
      <c r="C380" s="2" t="s">
        <v>59</v>
      </c>
      <c r="D380" s="16" t="s">
        <v>164</v>
      </c>
      <c r="E380" s="1">
        <v>1154</v>
      </c>
      <c r="F380" s="1">
        <v>481773.83365028066</v>
      </c>
      <c r="G380" s="1">
        <f t="shared" si="11"/>
        <v>417.48165827580647</v>
      </c>
    </row>
    <row r="381" spans="1:7" ht="12" customHeight="1" x14ac:dyDescent="0.25">
      <c r="A381" t="str">
        <f t="shared" si="10"/>
        <v>PVGCMBJul-2023</v>
      </c>
      <c r="B381" s="4">
        <v>2023</v>
      </c>
      <c r="C381" s="2" t="s">
        <v>59</v>
      </c>
      <c r="D381" s="16" t="s">
        <v>165</v>
      </c>
      <c r="E381" s="1">
        <v>2143</v>
      </c>
      <c r="F381" s="1">
        <v>735528.67280545528</v>
      </c>
      <c r="G381" s="1">
        <f t="shared" si="11"/>
        <v>343.22383238705333</v>
      </c>
    </row>
    <row r="382" spans="1:7" ht="12" customHeight="1" x14ac:dyDescent="0.25">
      <c r="A382" t="str">
        <f t="shared" si="10"/>
        <v>RUHCMBJul-2023</v>
      </c>
      <c r="B382" s="4">
        <v>2023</v>
      </c>
      <c r="C382" s="2" t="s">
        <v>59</v>
      </c>
      <c r="D382" s="16" t="s">
        <v>155</v>
      </c>
      <c r="E382" s="1">
        <v>7907</v>
      </c>
      <c r="F382" s="1">
        <v>2176336.248613134</v>
      </c>
      <c r="G382" s="1">
        <f t="shared" si="11"/>
        <v>275.24171602543748</v>
      </c>
    </row>
    <row r="383" spans="1:7" ht="12" customHeight="1" x14ac:dyDescent="0.25">
      <c r="A383" t="str">
        <f t="shared" si="10"/>
        <v>SINCMBJul-2023</v>
      </c>
      <c r="B383" s="4">
        <v>2023</v>
      </c>
      <c r="C383" s="2" t="s">
        <v>59</v>
      </c>
      <c r="D383" s="16" t="s">
        <v>157</v>
      </c>
      <c r="E383" s="1">
        <v>5965</v>
      </c>
      <c r="F383" s="1">
        <v>1281251.8153283368</v>
      </c>
      <c r="G383" s="1">
        <f t="shared" si="11"/>
        <v>214.79493970299023</v>
      </c>
    </row>
    <row r="384" spans="1:7" ht="12" customHeight="1" x14ac:dyDescent="0.25">
      <c r="A384" t="str">
        <f t="shared" si="10"/>
        <v>SYDCMBJul-2023</v>
      </c>
      <c r="B384" s="4">
        <v>2023</v>
      </c>
      <c r="C384" s="2" t="s">
        <v>59</v>
      </c>
      <c r="D384" s="16" t="s">
        <v>158</v>
      </c>
      <c r="E384" s="1">
        <v>3013</v>
      </c>
      <c r="F384" s="1">
        <v>1235373.4531599889</v>
      </c>
      <c r="G384" s="1">
        <f t="shared" si="11"/>
        <v>410.01442189179852</v>
      </c>
    </row>
    <row r="385" spans="1:7" ht="12" customHeight="1" x14ac:dyDescent="0.25">
      <c r="A385" t="str">
        <f t="shared" si="10"/>
        <v>TRVCMBJul-2023</v>
      </c>
      <c r="B385" s="4">
        <v>2023</v>
      </c>
      <c r="C385" s="2" t="s">
        <v>59</v>
      </c>
      <c r="D385" s="16" t="s">
        <v>159</v>
      </c>
      <c r="E385" s="1">
        <v>2904</v>
      </c>
      <c r="F385" s="1">
        <v>145197.08131157316</v>
      </c>
      <c r="G385" s="1">
        <f t="shared" si="11"/>
        <v>49.998994942001779</v>
      </c>
    </row>
    <row r="386" spans="1:7" ht="12" customHeight="1" x14ac:dyDescent="0.25">
      <c r="A386" t="str">
        <f t="shared" si="10"/>
        <v>TRZCMBJul-2023</v>
      </c>
      <c r="B386" s="4">
        <v>2023</v>
      </c>
      <c r="C386" s="2" t="s">
        <v>59</v>
      </c>
      <c r="D386" s="16" t="s">
        <v>160</v>
      </c>
      <c r="E386" s="1">
        <v>4098</v>
      </c>
      <c r="F386" s="1">
        <v>235788.87334606284</v>
      </c>
      <c r="G386" s="1">
        <f t="shared" si="11"/>
        <v>57.537548400698597</v>
      </c>
    </row>
    <row r="387" spans="1:7" ht="12" customHeight="1" x14ac:dyDescent="0.25">
      <c r="A387" t="str">
        <f t="shared" ref="A387:A450" si="12">D387&amp;C387</f>
        <v>AUHCMBApr-2023</v>
      </c>
      <c r="B387" s="4">
        <v>2023</v>
      </c>
      <c r="C387" s="2" t="s">
        <v>56</v>
      </c>
      <c r="D387" s="2" t="s">
        <v>66</v>
      </c>
      <c r="E387" s="3">
        <v>2539</v>
      </c>
      <c r="F387" s="1">
        <v>682986.6202103527</v>
      </c>
      <c r="G387" s="1">
        <f t="shared" ref="G387:G450" si="13">IFERROR(F387/E387,0)</f>
        <v>268.99827499423105</v>
      </c>
    </row>
    <row r="388" spans="1:7" ht="12" customHeight="1" x14ac:dyDescent="0.25">
      <c r="A388" t="str">
        <f t="shared" si="12"/>
        <v>BKKCMBAug-2023</v>
      </c>
      <c r="B388" s="4">
        <v>2023</v>
      </c>
      <c r="C388" s="17" t="s">
        <v>174</v>
      </c>
      <c r="D388" s="2" t="s">
        <v>68</v>
      </c>
      <c r="E388" s="3">
        <v>7502</v>
      </c>
      <c r="F388" s="1">
        <v>1511799.2373579452</v>
      </c>
      <c r="G388" s="1">
        <f t="shared" si="13"/>
        <v>201.51949311622838</v>
      </c>
    </row>
    <row r="389" spans="1:7" ht="12" customHeight="1" x14ac:dyDescent="0.25">
      <c r="A389" t="str">
        <f t="shared" si="12"/>
        <v>BLRCMBAug-2023</v>
      </c>
      <c r="B389" s="4">
        <v>2023</v>
      </c>
      <c r="C389" s="17" t="s">
        <v>174</v>
      </c>
      <c r="D389" s="2" t="s">
        <v>69</v>
      </c>
      <c r="E389" s="3">
        <v>2717</v>
      </c>
      <c r="F389" s="1">
        <v>264105.77158256259</v>
      </c>
      <c r="G389" s="1">
        <f t="shared" si="13"/>
        <v>97.204921451071982</v>
      </c>
    </row>
    <row r="390" spans="1:7" ht="12" customHeight="1" x14ac:dyDescent="0.25">
      <c r="A390" t="str">
        <f t="shared" si="12"/>
        <v>BOMCMBAug-2023</v>
      </c>
      <c r="B390" s="4">
        <v>2023</v>
      </c>
      <c r="C390" s="17" t="s">
        <v>174</v>
      </c>
      <c r="D390" s="2" t="s">
        <v>70</v>
      </c>
      <c r="E390" s="3">
        <v>3984</v>
      </c>
      <c r="F390" s="1">
        <v>606556.13266920368</v>
      </c>
      <c r="G390" s="1">
        <f t="shared" si="13"/>
        <v>152.24802526837442</v>
      </c>
    </row>
    <row r="391" spans="1:7" ht="12" customHeight="1" x14ac:dyDescent="0.25">
      <c r="A391" t="str">
        <f t="shared" si="12"/>
        <v>CANCMBAug-2023</v>
      </c>
      <c r="B391" s="4">
        <v>2023</v>
      </c>
      <c r="C391" s="17" t="s">
        <v>174</v>
      </c>
      <c r="D391" s="2" t="s">
        <v>71</v>
      </c>
      <c r="E391" s="3">
        <v>2390</v>
      </c>
      <c r="F391" s="1">
        <v>789014.64785428322</v>
      </c>
      <c r="G391" s="1">
        <f t="shared" si="13"/>
        <v>330.13165182187583</v>
      </c>
    </row>
    <row r="392" spans="1:7" ht="12" customHeight="1" x14ac:dyDescent="0.25">
      <c r="A392" t="str">
        <f t="shared" si="12"/>
        <v>CDGCMBAug-2023</v>
      </c>
      <c r="B392" s="4">
        <v>2023</v>
      </c>
      <c r="C392" s="17" t="s">
        <v>174</v>
      </c>
      <c r="D392" s="2" t="s">
        <v>72</v>
      </c>
      <c r="E392" s="3">
        <v>0</v>
      </c>
      <c r="F392" s="1">
        <v>0</v>
      </c>
      <c r="G392" s="1">
        <f t="shared" si="13"/>
        <v>0</v>
      </c>
    </row>
    <row r="393" spans="1:7" ht="12" customHeight="1" x14ac:dyDescent="0.25">
      <c r="A393" t="str">
        <f t="shared" si="12"/>
        <v>CGKCMBAug-2023</v>
      </c>
      <c r="B393" s="4">
        <v>2023</v>
      </c>
      <c r="C393" s="17" t="s">
        <v>174</v>
      </c>
      <c r="D393" s="2" t="s">
        <v>74</v>
      </c>
      <c r="E393" s="3">
        <v>4538</v>
      </c>
      <c r="F393" s="1">
        <v>1217443.1786450988</v>
      </c>
      <c r="G393" s="1">
        <f t="shared" si="13"/>
        <v>268.27747435987192</v>
      </c>
    </row>
    <row r="394" spans="1:7" ht="12" customHeight="1" x14ac:dyDescent="0.25">
      <c r="A394" t="str">
        <f t="shared" si="12"/>
        <v>CMBAUHAug-2023</v>
      </c>
      <c r="B394" s="4">
        <v>2023</v>
      </c>
      <c r="C394" s="17" t="s">
        <v>174</v>
      </c>
      <c r="D394" s="2" t="s">
        <v>75</v>
      </c>
      <c r="E394" s="3">
        <v>3857</v>
      </c>
      <c r="F394" s="1">
        <v>1427352.2484246644</v>
      </c>
      <c r="G394" s="1">
        <f t="shared" si="13"/>
        <v>370.06799285057411</v>
      </c>
    </row>
    <row r="395" spans="1:7" ht="12" customHeight="1" x14ac:dyDescent="0.25">
      <c r="A395" t="str">
        <f t="shared" si="12"/>
        <v>CMBBKKAug-2023</v>
      </c>
      <c r="B395" s="4">
        <v>2023</v>
      </c>
      <c r="C395" s="17" t="s">
        <v>174</v>
      </c>
      <c r="D395" s="2" t="s">
        <v>78</v>
      </c>
      <c r="E395" s="3">
        <v>7610</v>
      </c>
      <c r="F395" s="1">
        <v>1517338.5313557233</v>
      </c>
      <c r="G395" s="1">
        <f t="shared" si="13"/>
        <v>199.38745484306483</v>
      </c>
    </row>
    <row r="396" spans="1:7" ht="12" customHeight="1" x14ac:dyDescent="0.25">
      <c r="A396" t="str">
        <f t="shared" si="12"/>
        <v>CMBBLRAug-2023</v>
      </c>
      <c r="B396" s="4">
        <v>2023</v>
      </c>
      <c r="C396" s="17" t="s">
        <v>174</v>
      </c>
      <c r="D396" s="2" t="s">
        <v>79</v>
      </c>
      <c r="E396" s="3">
        <v>2680</v>
      </c>
      <c r="F396" s="1">
        <v>262636.26644795161</v>
      </c>
      <c r="G396" s="1">
        <f t="shared" si="13"/>
        <v>97.998606883564037</v>
      </c>
    </row>
    <row r="397" spans="1:7" ht="12.75" customHeight="1" x14ac:dyDescent="0.25">
      <c r="A397" t="str">
        <f t="shared" si="12"/>
        <v>CMBBOMAug-2023</v>
      </c>
      <c r="B397" s="4">
        <v>2023</v>
      </c>
      <c r="C397" s="17" t="s">
        <v>174</v>
      </c>
      <c r="D397" s="2" t="s">
        <v>80</v>
      </c>
      <c r="E397" s="3">
        <v>4326</v>
      </c>
      <c r="F397" s="1">
        <v>667276.13168791868</v>
      </c>
      <c r="G397" s="1">
        <f t="shared" si="13"/>
        <v>154.24783441699461</v>
      </c>
    </row>
    <row r="398" spans="1:7" ht="12" customHeight="1" x14ac:dyDescent="0.25">
      <c r="A398" t="str">
        <f t="shared" si="12"/>
        <v>CMBCANAug-2023</v>
      </c>
      <c r="B398" s="4">
        <v>2023</v>
      </c>
      <c r="C398" s="17" t="s">
        <v>174</v>
      </c>
      <c r="D398" s="2" t="s">
        <v>81</v>
      </c>
      <c r="E398" s="3">
        <v>3048</v>
      </c>
      <c r="F398" s="1">
        <v>1006104.8453035625</v>
      </c>
      <c r="G398" s="1">
        <f t="shared" si="13"/>
        <v>330.08689150379348</v>
      </c>
    </row>
    <row r="399" spans="1:7" ht="12.75" customHeight="1" x14ac:dyDescent="0.25">
      <c r="A399" t="str">
        <f t="shared" si="12"/>
        <v>CMBCDGAug-2023</v>
      </c>
      <c r="B399" s="4">
        <v>2023</v>
      </c>
      <c r="C399" s="17" t="s">
        <v>174</v>
      </c>
      <c r="D399" s="2" t="s">
        <v>82</v>
      </c>
      <c r="E399" s="3">
        <v>0</v>
      </c>
      <c r="F399" s="1">
        <v>0</v>
      </c>
      <c r="G399" s="1">
        <f t="shared" si="13"/>
        <v>0</v>
      </c>
    </row>
    <row r="400" spans="1:7" ht="12" customHeight="1" x14ac:dyDescent="0.25">
      <c r="A400" t="str">
        <f t="shared" si="12"/>
        <v>CMBCDGFRAAug-2023</v>
      </c>
      <c r="B400" s="4">
        <v>2023</v>
      </c>
      <c r="C400" s="17" t="s">
        <v>174</v>
      </c>
      <c r="D400" s="2" t="s">
        <v>83</v>
      </c>
      <c r="E400" s="3">
        <v>3675</v>
      </c>
      <c r="F400" s="1">
        <v>2328291.1319942069</v>
      </c>
      <c r="G400" s="1">
        <f t="shared" si="13"/>
        <v>633.54860734536248</v>
      </c>
    </row>
    <row r="401" spans="1:7" ht="12.75" customHeight="1" x14ac:dyDescent="0.25">
      <c r="A401" t="str">
        <f t="shared" si="12"/>
        <v>CMBCGKAug-2023</v>
      </c>
      <c r="B401" s="4">
        <v>2023</v>
      </c>
      <c r="C401" s="17" t="s">
        <v>174</v>
      </c>
      <c r="D401" s="2" t="s">
        <v>84</v>
      </c>
      <c r="E401" s="3">
        <v>5664</v>
      </c>
      <c r="F401" s="1">
        <v>959418.79950338928</v>
      </c>
      <c r="G401" s="1">
        <f t="shared" si="13"/>
        <v>169.38891234170009</v>
      </c>
    </row>
    <row r="402" spans="1:7" ht="12" customHeight="1" x14ac:dyDescent="0.25">
      <c r="A402" t="str">
        <f t="shared" si="12"/>
        <v>CMBCOKAug-2023</v>
      </c>
      <c r="B402" s="4">
        <v>2023</v>
      </c>
      <c r="C402" s="17" t="s">
        <v>174</v>
      </c>
      <c r="D402" s="2" t="s">
        <v>85</v>
      </c>
      <c r="E402" s="3">
        <v>3049</v>
      </c>
      <c r="F402" s="1">
        <v>189250.23616316874</v>
      </c>
      <c r="G402" s="1">
        <f t="shared" si="13"/>
        <v>62.069608449710969</v>
      </c>
    </row>
    <row r="403" spans="1:7" ht="12" customHeight="1" x14ac:dyDescent="0.25">
      <c r="A403" t="str">
        <f t="shared" si="12"/>
        <v>CMBDACAug-2023</v>
      </c>
      <c r="B403" s="4">
        <v>2023</v>
      </c>
      <c r="C403" s="17" t="s">
        <v>174</v>
      </c>
      <c r="D403" s="2" t="s">
        <v>88</v>
      </c>
      <c r="E403" s="3">
        <v>4201</v>
      </c>
      <c r="F403" s="1">
        <v>685722.80830366781</v>
      </c>
      <c r="G403" s="1">
        <f t="shared" si="13"/>
        <v>163.2284713886379</v>
      </c>
    </row>
    <row r="404" spans="1:7" ht="12" customHeight="1" x14ac:dyDescent="0.25">
      <c r="A404" t="str">
        <f t="shared" si="12"/>
        <v>CMBDELAug-2023</v>
      </c>
      <c r="B404" s="4">
        <v>2023</v>
      </c>
      <c r="C404" s="17" t="s">
        <v>174</v>
      </c>
      <c r="D404" s="2" t="s">
        <v>89</v>
      </c>
      <c r="E404" s="3">
        <v>6782</v>
      </c>
      <c r="F404" s="1">
        <v>1061649.4315258749</v>
      </c>
      <c r="G404" s="1">
        <f t="shared" si="13"/>
        <v>156.53928509670817</v>
      </c>
    </row>
    <row r="405" spans="1:7" ht="12" customHeight="1" x14ac:dyDescent="0.25">
      <c r="A405" t="str">
        <f t="shared" si="12"/>
        <v>CMBDMMAug-2023</v>
      </c>
      <c r="B405" s="4">
        <v>2023</v>
      </c>
      <c r="C405" s="17" t="s">
        <v>174</v>
      </c>
      <c r="D405" s="2" t="s">
        <v>90</v>
      </c>
      <c r="E405" s="3">
        <v>5273</v>
      </c>
      <c r="F405" s="1">
        <v>1679583.0048782027</v>
      </c>
      <c r="G405" s="1">
        <f t="shared" si="13"/>
        <v>318.52512893574868</v>
      </c>
    </row>
    <row r="406" spans="1:7" ht="12" customHeight="1" x14ac:dyDescent="0.25">
      <c r="A406" t="str">
        <f t="shared" si="12"/>
        <v>CMBDOHAug-2023</v>
      </c>
      <c r="B406" s="4">
        <v>2023</v>
      </c>
      <c r="C406" s="17" t="s">
        <v>174</v>
      </c>
      <c r="D406" s="2" t="s">
        <v>91</v>
      </c>
      <c r="E406" s="3">
        <v>5947</v>
      </c>
      <c r="F406" s="1">
        <v>2121600.565831814</v>
      </c>
      <c r="G406" s="1">
        <f t="shared" si="13"/>
        <v>356.75139832382951</v>
      </c>
    </row>
    <row r="407" spans="1:7" ht="12" customHeight="1" x14ac:dyDescent="0.25">
      <c r="A407" t="str">
        <f t="shared" si="12"/>
        <v>CMBDXBAug-2023</v>
      </c>
      <c r="B407" s="4">
        <v>2023</v>
      </c>
      <c r="C407" s="17" t="s">
        <v>174</v>
      </c>
      <c r="D407" s="2" t="s">
        <v>92</v>
      </c>
      <c r="E407" s="3">
        <v>8186</v>
      </c>
      <c r="F407" s="1">
        <v>2774048.3870012392</v>
      </c>
      <c r="G407" s="1">
        <f t="shared" si="13"/>
        <v>338.87715453227941</v>
      </c>
    </row>
    <row r="408" spans="1:7" ht="12" customHeight="1" x14ac:dyDescent="0.25">
      <c r="A408" t="str">
        <f t="shared" si="12"/>
        <v>CMBFRAAug-2023</v>
      </c>
      <c r="B408" s="4">
        <v>2023</v>
      </c>
      <c r="C408" s="17" t="s">
        <v>174</v>
      </c>
      <c r="D408" s="2" t="s">
        <v>95</v>
      </c>
      <c r="E408" s="3">
        <v>0</v>
      </c>
      <c r="F408" s="1">
        <v>0</v>
      </c>
      <c r="G408" s="1">
        <f t="shared" si="13"/>
        <v>0</v>
      </c>
    </row>
    <row r="409" spans="1:7" ht="12" customHeight="1" x14ac:dyDescent="0.25">
      <c r="A409" t="str">
        <f t="shared" si="12"/>
        <v>CMBGANAug-2023</v>
      </c>
      <c r="B409" s="4">
        <v>2023</v>
      </c>
      <c r="C409" s="17" t="s">
        <v>174</v>
      </c>
      <c r="D409" s="2" t="s">
        <v>97</v>
      </c>
      <c r="E409" s="3">
        <v>1050</v>
      </c>
      <c r="F409" s="1">
        <v>137291.15103534213</v>
      </c>
      <c r="G409" s="1">
        <f t="shared" si="13"/>
        <v>130.75347717651633</v>
      </c>
    </row>
    <row r="410" spans="1:7" ht="12" customHeight="1" x14ac:dyDescent="0.25">
      <c r="A410" t="str">
        <f t="shared" si="12"/>
        <v>CMBHYDAug-2023</v>
      </c>
      <c r="B410" s="4">
        <v>2023</v>
      </c>
      <c r="C410" s="17" t="s">
        <v>174</v>
      </c>
      <c r="D410" s="2" t="s">
        <v>99</v>
      </c>
      <c r="E410" s="3">
        <v>2005</v>
      </c>
      <c r="F410" s="1">
        <v>227934.74474612172</v>
      </c>
      <c r="G410" s="1">
        <f t="shared" si="13"/>
        <v>113.6831644619061</v>
      </c>
    </row>
    <row r="411" spans="1:7" ht="12" customHeight="1" x14ac:dyDescent="0.25">
      <c r="A411" t="str">
        <f t="shared" si="12"/>
        <v>CMBICNAug-2023</v>
      </c>
      <c r="B411" s="4">
        <v>2023</v>
      </c>
      <c r="C411" s="17" t="s">
        <v>174</v>
      </c>
      <c r="D411" s="2" t="s">
        <v>100</v>
      </c>
      <c r="E411" s="3">
        <v>2073</v>
      </c>
      <c r="F411" s="1">
        <v>960036.17125628982</v>
      </c>
      <c r="G411" s="1">
        <f t="shared" si="13"/>
        <v>463.11440967500715</v>
      </c>
    </row>
    <row r="412" spans="1:7" ht="12" customHeight="1" x14ac:dyDescent="0.25">
      <c r="A412" t="str">
        <f t="shared" si="12"/>
        <v>CMBIXMAug-2023</v>
      </c>
      <c r="B412" s="4">
        <v>2023</v>
      </c>
      <c r="C412" s="17" t="s">
        <v>174</v>
      </c>
      <c r="D412" s="2" t="s">
        <v>101</v>
      </c>
      <c r="E412" s="3">
        <v>1189</v>
      </c>
      <c r="F412" s="1">
        <v>90170.875887694026</v>
      </c>
      <c r="G412" s="1">
        <f t="shared" si="13"/>
        <v>75.8375743378419</v>
      </c>
    </row>
    <row r="413" spans="1:7" ht="12" customHeight="1" x14ac:dyDescent="0.25">
      <c r="A413" t="str">
        <f t="shared" si="12"/>
        <v>CMBJEDAug-2023</v>
      </c>
      <c r="B413" s="4">
        <v>2023</v>
      </c>
      <c r="C413" s="17" t="s">
        <v>174</v>
      </c>
      <c r="D413" s="2" t="s">
        <v>168</v>
      </c>
      <c r="E413" s="3">
        <v>2120</v>
      </c>
      <c r="F413" s="1">
        <v>643533.16174771346</v>
      </c>
      <c r="G413" s="1">
        <f t="shared" si="13"/>
        <v>303.5533781828837</v>
      </c>
    </row>
    <row r="414" spans="1:7" ht="12" customHeight="1" x14ac:dyDescent="0.25">
      <c r="A414" t="str">
        <f t="shared" si="12"/>
        <v>CMBKHIAug-2023</v>
      </c>
      <c r="B414" s="4">
        <v>2023</v>
      </c>
      <c r="C414" s="17" t="s">
        <v>174</v>
      </c>
      <c r="D414" s="2" t="s">
        <v>102</v>
      </c>
      <c r="E414" s="3">
        <v>1937</v>
      </c>
      <c r="F414" s="1">
        <v>363436.31746941886</v>
      </c>
      <c r="G414" s="1">
        <f t="shared" si="13"/>
        <v>187.62845506939539</v>
      </c>
    </row>
    <row r="415" spans="1:7" ht="12" customHeight="1" x14ac:dyDescent="0.25">
      <c r="A415" t="str">
        <f t="shared" si="12"/>
        <v>CMBKTMAug-2023</v>
      </c>
      <c r="B415" s="4">
        <v>2023</v>
      </c>
      <c r="C415" s="17" t="s">
        <v>174</v>
      </c>
      <c r="D415" s="2" t="s">
        <v>103</v>
      </c>
      <c r="E415" s="3">
        <v>1044</v>
      </c>
      <c r="F415" s="1">
        <v>185772.61665561071</v>
      </c>
      <c r="G415" s="1">
        <f t="shared" si="13"/>
        <v>177.94311940192597</v>
      </c>
    </row>
    <row r="416" spans="1:7" ht="12" customHeight="1" x14ac:dyDescent="0.25">
      <c r="A416" t="str">
        <f t="shared" si="12"/>
        <v>CMBKULAug-2023</v>
      </c>
      <c r="B416" s="4">
        <v>2023</v>
      </c>
      <c r="C416" s="17" t="s">
        <v>174</v>
      </c>
      <c r="D416" s="2" t="s">
        <v>104</v>
      </c>
      <c r="E416" s="3">
        <v>5120</v>
      </c>
      <c r="F416" s="1">
        <v>1004722.7992422829</v>
      </c>
      <c r="G416" s="1">
        <f t="shared" si="13"/>
        <v>196.23492172700838</v>
      </c>
    </row>
    <row r="417" spans="1:7" ht="12" customHeight="1" x14ac:dyDescent="0.25">
      <c r="A417" t="str">
        <f t="shared" si="12"/>
        <v>CMBKWIAug-2023</v>
      </c>
      <c r="B417" s="4">
        <v>2023</v>
      </c>
      <c r="C417" s="17" t="s">
        <v>174</v>
      </c>
      <c r="D417" s="2" t="s">
        <v>105</v>
      </c>
      <c r="E417" s="3">
        <v>7751</v>
      </c>
      <c r="F417" s="1">
        <v>2511367.5256158072</v>
      </c>
      <c r="G417" s="1">
        <f t="shared" si="13"/>
        <v>324.00561548391266</v>
      </c>
    </row>
    <row r="418" spans="1:7" ht="12" customHeight="1" x14ac:dyDescent="0.25">
      <c r="A418" t="str">
        <f t="shared" si="12"/>
        <v>CMBLHEAug-2023</v>
      </c>
      <c r="B418" s="4">
        <v>2023</v>
      </c>
      <c r="C418" s="17" t="s">
        <v>174</v>
      </c>
      <c r="D418" s="2" t="s">
        <v>106</v>
      </c>
      <c r="E418" s="3">
        <v>1583</v>
      </c>
      <c r="F418" s="1">
        <v>391671.81142697111</v>
      </c>
      <c r="G418" s="1">
        <f t="shared" si="13"/>
        <v>247.42375958747385</v>
      </c>
    </row>
    <row r="419" spans="1:7" ht="12" customHeight="1" x14ac:dyDescent="0.25">
      <c r="A419" t="str">
        <f t="shared" si="12"/>
        <v>CMBLHRAug-2023</v>
      </c>
      <c r="B419" s="4">
        <v>2023</v>
      </c>
      <c r="C419" s="17" t="s">
        <v>174</v>
      </c>
      <c r="D419" s="2" t="s">
        <v>107</v>
      </c>
      <c r="E419" s="3">
        <v>9001</v>
      </c>
      <c r="F419" s="1">
        <v>7589782.2774636494</v>
      </c>
      <c r="G419" s="1">
        <f t="shared" si="13"/>
        <v>843.21545133470158</v>
      </c>
    </row>
    <row r="420" spans="1:7" ht="12" customHeight="1" x14ac:dyDescent="0.25">
      <c r="A420" t="str">
        <f t="shared" si="12"/>
        <v>CMBMAAAug-2023</v>
      </c>
      <c r="B420" s="4">
        <v>2023</v>
      </c>
      <c r="C420" s="17" t="s">
        <v>174</v>
      </c>
      <c r="D420" s="2" t="s">
        <v>108</v>
      </c>
      <c r="E420" s="3">
        <v>13818</v>
      </c>
      <c r="F420" s="1">
        <v>935273.03937247617</v>
      </c>
      <c r="G420" s="1">
        <f t="shared" si="13"/>
        <v>67.68512370621481</v>
      </c>
    </row>
    <row r="421" spans="1:7" ht="12" customHeight="1" x14ac:dyDescent="0.25">
      <c r="A421" t="str">
        <f t="shared" si="12"/>
        <v>CMBMELAug-2023</v>
      </c>
      <c r="B421" s="4">
        <v>2023</v>
      </c>
      <c r="C421" s="17" t="s">
        <v>174</v>
      </c>
      <c r="D421" s="2" t="s">
        <v>113</v>
      </c>
      <c r="E421" s="3">
        <v>8856</v>
      </c>
      <c r="F421" s="1">
        <v>4387091.4665773436</v>
      </c>
      <c r="G421" s="1">
        <f t="shared" si="13"/>
        <v>495.38069857467747</v>
      </c>
    </row>
    <row r="422" spans="1:7" ht="12" customHeight="1" x14ac:dyDescent="0.25">
      <c r="A422" t="str">
        <f t="shared" si="12"/>
        <v>CMBMLEAug-2023</v>
      </c>
      <c r="B422" s="4">
        <v>2023</v>
      </c>
      <c r="C422" s="17" t="s">
        <v>174</v>
      </c>
      <c r="D422" s="2" t="s">
        <v>115</v>
      </c>
      <c r="E422" s="3">
        <v>20873</v>
      </c>
      <c r="F422" s="1">
        <v>2293518.6113265208</v>
      </c>
      <c r="G422" s="1">
        <f t="shared" si="13"/>
        <v>109.87968242832946</v>
      </c>
    </row>
    <row r="423" spans="1:7" ht="12" customHeight="1" x14ac:dyDescent="0.25">
      <c r="A423" t="str">
        <f t="shared" si="12"/>
        <v>CMBMUXAug-2023</v>
      </c>
      <c r="B423" s="4">
        <v>2023</v>
      </c>
      <c r="C423" s="17" t="s">
        <v>174</v>
      </c>
      <c r="D423" s="2" t="s">
        <v>169</v>
      </c>
      <c r="E423" s="3">
        <v>0</v>
      </c>
      <c r="F423" s="1">
        <v>0</v>
      </c>
      <c r="G423" s="1">
        <f t="shared" si="13"/>
        <v>0</v>
      </c>
    </row>
    <row r="424" spans="1:7" ht="12" customHeight="1" x14ac:dyDescent="0.25">
      <c r="A424" t="str">
        <f t="shared" si="12"/>
        <v>CMBNRTAug-2023</v>
      </c>
      <c r="B424" s="4">
        <v>2023</v>
      </c>
      <c r="C424" s="17" t="s">
        <v>174</v>
      </c>
      <c r="D424" s="2" t="s">
        <v>116</v>
      </c>
      <c r="E424" s="3">
        <v>4557</v>
      </c>
      <c r="F424" s="1">
        <v>2389072.9311933592</v>
      </c>
      <c r="G424" s="1">
        <f t="shared" si="13"/>
        <v>524.26441325287669</v>
      </c>
    </row>
    <row r="425" spans="1:7" ht="12" customHeight="1" x14ac:dyDescent="0.25">
      <c r="A425" t="str">
        <f t="shared" si="12"/>
        <v>CMBPEKAug-2023</v>
      </c>
      <c r="B425" s="4">
        <v>2023</v>
      </c>
      <c r="C425" s="17" t="s">
        <v>174</v>
      </c>
      <c r="D425" s="2" t="s">
        <v>162</v>
      </c>
      <c r="E425" s="3">
        <v>1416</v>
      </c>
      <c r="F425" s="1">
        <v>482519.36575814552</v>
      </c>
      <c r="G425" s="1">
        <f t="shared" si="13"/>
        <v>340.76226395349261</v>
      </c>
    </row>
    <row r="426" spans="1:7" ht="12" customHeight="1" x14ac:dyDescent="0.25">
      <c r="A426" t="str">
        <f t="shared" si="12"/>
        <v>CMBPVGAug-2023</v>
      </c>
      <c r="B426" s="4">
        <v>2023</v>
      </c>
      <c r="C426" s="17" t="s">
        <v>174</v>
      </c>
      <c r="D426" s="2" t="s">
        <v>163</v>
      </c>
      <c r="E426" s="3">
        <v>2331</v>
      </c>
      <c r="F426" s="1">
        <v>749960.41323964181</v>
      </c>
      <c r="G426" s="1">
        <f t="shared" si="13"/>
        <v>321.73333901314533</v>
      </c>
    </row>
    <row r="427" spans="1:7" ht="12" customHeight="1" x14ac:dyDescent="0.25">
      <c r="A427" t="str">
        <f t="shared" si="12"/>
        <v>CMBRUHAug-2023</v>
      </c>
      <c r="B427" s="4">
        <v>2023</v>
      </c>
      <c r="C427" s="2" t="s">
        <v>174</v>
      </c>
      <c r="D427" s="2" t="s">
        <v>117</v>
      </c>
      <c r="E427" s="3">
        <v>8405</v>
      </c>
      <c r="F427" s="1">
        <v>3087380.38616342</v>
      </c>
      <c r="G427" s="1">
        <f t="shared" si="13"/>
        <v>367.32663725918144</v>
      </c>
    </row>
    <row r="428" spans="1:7" ht="12" customHeight="1" x14ac:dyDescent="0.25">
      <c r="A428" t="str">
        <f t="shared" si="12"/>
        <v>CMBSINAug-2023</v>
      </c>
      <c r="B428" s="4">
        <v>2023</v>
      </c>
      <c r="C428" s="17" t="s">
        <v>174</v>
      </c>
      <c r="D428" s="2" t="s">
        <v>119</v>
      </c>
      <c r="E428" s="3">
        <v>7109</v>
      </c>
      <c r="F428" s="1">
        <v>1678303.4658305859</v>
      </c>
      <c r="G428" s="1">
        <f t="shared" si="13"/>
        <v>236.08151158117681</v>
      </c>
    </row>
    <row r="429" spans="1:7" ht="12" customHeight="1" x14ac:dyDescent="0.25">
      <c r="A429" t="str">
        <f t="shared" si="12"/>
        <v>CMBSYDAug-2023</v>
      </c>
      <c r="B429" s="4">
        <v>2023</v>
      </c>
      <c r="C429" s="17" t="s">
        <v>174</v>
      </c>
      <c r="D429" s="2" t="s">
        <v>120</v>
      </c>
      <c r="E429" s="3">
        <v>3764</v>
      </c>
      <c r="F429" s="1">
        <v>1807269.1448887258</v>
      </c>
      <c r="G429" s="1">
        <f t="shared" si="13"/>
        <v>480.14589396618646</v>
      </c>
    </row>
    <row r="430" spans="1:7" ht="12" customHeight="1" x14ac:dyDescent="0.25">
      <c r="A430" t="str">
        <f t="shared" si="12"/>
        <v>CMBTRVAug-2023</v>
      </c>
      <c r="B430" s="4">
        <v>2023</v>
      </c>
      <c r="C430" s="17" t="s">
        <v>174</v>
      </c>
      <c r="D430" s="2" t="s">
        <v>121</v>
      </c>
      <c r="E430" s="3">
        <v>3122</v>
      </c>
      <c r="F430" s="1">
        <v>122776.34914979656</v>
      </c>
      <c r="G430" s="1">
        <f t="shared" si="13"/>
        <v>39.326184865405686</v>
      </c>
    </row>
    <row r="431" spans="1:7" ht="12" customHeight="1" x14ac:dyDescent="0.25">
      <c r="A431" t="str">
        <f t="shared" si="12"/>
        <v>CMBTRZAug-2023</v>
      </c>
      <c r="B431" s="4">
        <v>2023</v>
      </c>
      <c r="C431" s="17" t="s">
        <v>174</v>
      </c>
      <c r="D431" s="2" t="s">
        <v>126</v>
      </c>
      <c r="E431" s="3">
        <v>2728</v>
      </c>
      <c r="F431" s="1">
        <v>181917.32641126323</v>
      </c>
      <c r="G431" s="1">
        <f t="shared" si="13"/>
        <v>66.685236954275382</v>
      </c>
    </row>
    <row r="432" spans="1:7" ht="12" customHeight="1" x14ac:dyDescent="0.25">
      <c r="A432" t="str">
        <f t="shared" si="12"/>
        <v>COKCMBAug-2023</v>
      </c>
      <c r="B432" s="4">
        <v>2023</v>
      </c>
      <c r="C432" s="17" t="s">
        <v>174</v>
      </c>
      <c r="D432" s="2" t="s">
        <v>128</v>
      </c>
      <c r="E432" s="3">
        <v>3783</v>
      </c>
      <c r="F432" s="1">
        <v>327560.95507250272</v>
      </c>
      <c r="G432" s="1">
        <f t="shared" si="13"/>
        <v>86.587616989823616</v>
      </c>
    </row>
    <row r="433" spans="1:7" ht="12" customHeight="1" x14ac:dyDescent="0.25">
      <c r="A433" t="str">
        <f t="shared" si="12"/>
        <v>DACCMBAug-2023</v>
      </c>
      <c r="B433" s="4">
        <v>2023</v>
      </c>
      <c r="C433" s="17" t="s">
        <v>174</v>
      </c>
      <c r="D433" s="2" t="s">
        <v>129</v>
      </c>
      <c r="E433" s="3">
        <v>6655</v>
      </c>
      <c r="F433" s="1">
        <v>1253669.9595651086</v>
      </c>
      <c r="G433" s="1">
        <f t="shared" si="13"/>
        <v>188.38015921338973</v>
      </c>
    </row>
    <row r="434" spans="1:7" ht="12" customHeight="1" x14ac:dyDescent="0.25">
      <c r="A434" t="str">
        <f t="shared" si="12"/>
        <v>DELCMBAug-2023</v>
      </c>
      <c r="B434" s="4">
        <v>2023</v>
      </c>
      <c r="C434" s="17" t="s">
        <v>174</v>
      </c>
      <c r="D434" s="2" t="s">
        <v>130</v>
      </c>
      <c r="E434" s="3">
        <v>6962</v>
      </c>
      <c r="F434" s="1">
        <v>1103250.8100819164</v>
      </c>
      <c r="G434" s="1">
        <f t="shared" si="13"/>
        <v>158.46751078453266</v>
      </c>
    </row>
    <row r="435" spans="1:7" ht="12" customHeight="1" x14ac:dyDescent="0.25">
      <c r="A435" t="str">
        <f t="shared" si="12"/>
        <v>DMMCMBAug-2023</v>
      </c>
      <c r="B435" s="4">
        <v>2023</v>
      </c>
      <c r="C435" s="17" t="s">
        <v>174</v>
      </c>
      <c r="D435" s="2" t="s">
        <v>131</v>
      </c>
      <c r="E435" s="3">
        <v>3380</v>
      </c>
      <c r="F435" s="1">
        <v>633440.87867847376</v>
      </c>
      <c r="G435" s="1">
        <f t="shared" si="13"/>
        <v>187.40854398771413</v>
      </c>
    </row>
    <row r="436" spans="1:7" ht="12" customHeight="1" x14ac:dyDescent="0.25">
      <c r="A436" t="str">
        <f t="shared" si="12"/>
        <v>DOHCMBAug-2023</v>
      </c>
      <c r="B436" s="4">
        <v>2023</v>
      </c>
      <c r="C436" s="17" t="s">
        <v>174</v>
      </c>
      <c r="D436" s="2" t="s">
        <v>133</v>
      </c>
      <c r="E436" s="3">
        <v>3752</v>
      </c>
      <c r="F436" s="1">
        <v>865098.24663885916</v>
      </c>
      <c r="G436" s="1">
        <f t="shared" si="13"/>
        <v>230.56989515961064</v>
      </c>
    </row>
    <row r="437" spans="1:7" ht="12" customHeight="1" x14ac:dyDescent="0.25">
      <c r="A437" t="str">
        <f t="shared" si="12"/>
        <v>DXBCMBAug-2023</v>
      </c>
      <c r="B437" s="4">
        <v>2023</v>
      </c>
      <c r="C437" s="17" t="s">
        <v>174</v>
      </c>
      <c r="D437" s="2" t="s">
        <v>134</v>
      </c>
      <c r="E437" s="3">
        <v>5650</v>
      </c>
      <c r="F437" s="1">
        <v>1237385.7826787906</v>
      </c>
      <c r="G437" s="1">
        <f t="shared" si="13"/>
        <v>219.00633321748506</v>
      </c>
    </row>
    <row r="438" spans="1:7" ht="12" customHeight="1" x14ac:dyDescent="0.25">
      <c r="A438" t="str">
        <f t="shared" si="12"/>
        <v>FRACMBAug-2023</v>
      </c>
      <c r="B438" s="4">
        <v>2023</v>
      </c>
      <c r="C438" s="17" t="s">
        <v>174</v>
      </c>
      <c r="D438" s="2" t="s">
        <v>136</v>
      </c>
      <c r="E438" s="3">
        <v>2663</v>
      </c>
      <c r="F438" s="1">
        <v>1394661.0773114087</v>
      </c>
      <c r="G438" s="1">
        <f t="shared" si="13"/>
        <v>523.71801626414151</v>
      </c>
    </row>
    <row r="439" spans="1:7" ht="12" customHeight="1" x14ac:dyDescent="0.25">
      <c r="A439" t="str">
        <f t="shared" si="12"/>
        <v>GANCMBAug-2023</v>
      </c>
      <c r="B439" s="4">
        <v>2023</v>
      </c>
      <c r="C439" s="17" t="s">
        <v>174</v>
      </c>
      <c r="D439" s="2" t="s">
        <v>137</v>
      </c>
      <c r="E439" s="3">
        <v>753</v>
      </c>
      <c r="F439" s="1">
        <v>91548.392173808345</v>
      </c>
      <c r="G439" s="1">
        <f t="shared" si="13"/>
        <v>121.57821005817841</v>
      </c>
    </row>
    <row r="440" spans="1:7" ht="12" customHeight="1" x14ac:dyDescent="0.25">
      <c r="A440" t="str">
        <f t="shared" si="12"/>
        <v>HYDCMBAug-2023</v>
      </c>
      <c r="B440" s="4">
        <v>2023</v>
      </c>
      <c r="C440" s="17" t="s">
        <v>174</v>
      </c>
      <c r="D440" s="2" t="s">
        <v>139</v>
      </c>
      <c r="E440" s="3">
        <v>2045</v>
      </c>
      <c r="F440" s="1">
        <v>267405.74317584618</v>
      </c>
      <c r="G440" s="1">
        <f t="shared" si="13"/>
        <v>130.76075460921572</v>
      </c>
    </row>
    <row r="441" spans="1:7" ht="12" customHeight="1" x14ac:dyDescent="0.25">
      <c r="A441" t="str">
        <f t="shared" si="12"/>
        <v>ICNCMBAug-2023</v>
      </c>
      <c r="B441" s="4">
        <v>2023</v>
      </c>
      <c r="C441" s="17" t="s">
        <v>174</v>
      </c>
      <c r="D441" s="2" t="s">
        <v>140</v>
      </c>
      <c r="E441" s="3">
        <v>1597</v>
      </c>
      <c r="F441" s="1">
        <v>679205.01556760271</v>
      </c>
      <c r="G441" s="1">
        <f t="shared" si="13"/>
        <v>425.30057330469799</v>
      </c>
    </row>
    <row r="442" spans="1:7" ht="12" customHeight="1" x14ac:dyDescent="0.25">
      <c r="A442" t="str">
        <f t="shared" si="12"/>
        <v>IXMCMBAug-2023</v>
      </c>
      <c r="B442" s="4">
        <v>2023</v>
      </c>
      <c r="C442" s="17" t="s">
        <v>174</v>
      </c>
      <c r="D442" s="2" t="s">
        <v>142</v>
      </c>
      <c r="E442" s="3">
        <v>3121</v>
      </c>
      <c r="F442" s="1">
        <v>192371.41067393718</v>
      </c>
      <c r="G442" s="1">
        <f t="shared" si="13"/>
        <v>61.63774773275783</v>
      </c>
    </row>
    <row r="443" spans="1:7" ht="12" customHeight="1" x14ac:dyDescent="0.25">
      <c r="A443" t="str">
        <f t="shared" si="12"/>
        <v>JEDCMBAug-2023</v>
      </c>
      <c r="B443" s="4">
        <v>2023</v>
      </c>
      <c r="C443" s="17" t="s">
        <v>174</v>
      </c>
      <c r="D443" s="2" t="s">
        <v>170</v>
      </c>
      <c r="E443" s="3">
        <v>1164</v>
      </c>
      <c r="F443" s="1">
        <v>271161.12488559319</v>
      </c>
      <c r="G443" s="1">
        <f t="shared" si="13"/>
        <v>232.95629285703882</v>
      </c>
    </row>
    <row r="444" spans="1:7" ht="12" customHeight="1" x14ac:dyDescent="0.25">
      <c r="A444" t="str">
        <f t="shared" si="12"/>
        <v>KHICMBAug-2023</v>
      </c>
      <c r="B444" s="4">
        <v>2023</v>
      </c>
      <c r="C444" s="17" t="s">
        <v>174</v>
      </c>
      <c r="D444" s="2" t="s">
        <v>143</v>
      </c>
      <c r="E444" s="3">
        <v>1972</v>
      </c>
      <c r="F444" s="1">
        <v>422485.64374268829</v>
      </c>
      <c r="G444" s="1">
        <f t="shared" si="13"/>
        <v>214.2422128512618</v>
      </c>
    </row>
    <row r="445" spans="1:7" ht="12" customHeight="1" x14ac:dyDescent="0.25">
      <c r="A445" t="str">
        <f t="shared" si="12"/>
        <v>KTMCMBAug-2023</v>
      </c>
      <c r="B445" s="4">
        <v>2023</v>
      </c>
      <c r="C445" s="17" t="s">
        <v>174</v>
      </c>
      <c r="D445" s="2" t="s">
        <v>144</v>
      </c>
      <c r="E445" s="3">
        <v>1758</v>
      </c>
      <c r="F445" s="1">
        <v>375582.84432008804</v>
      </c>
      <c r="G445" s="1">
        <f t="shared" si="13"/>
        <v>213.64211849834359</v>
      </c>
    </row>
    <row r="446" spans="1:7" ht="12" customHeight="1" x14ac:dyDescent="0.25">
      <c r="A446" t="str">
        <f t="shared" si="12"/>
        <v>KULCMBAug-2023</v>
      </c>
      <c r="B446" s="4">
        <v>2023</v>
      </c>
      <c r="C446" s="17" t="s">
        <v>174</v>
      </c>
      <c r="D446" s="2" t="s">
        <v>145</v>
      </c>
      <c r="E446" s="3">
        <v>4867</v>
      </c>
      <c r="F446" s="1">
        <v>763979.20878658129</v>
      </c>
      <c r="G446" s="1">
        <f t="shared" si="13"/>
        <v>156.97127774534238</v>
      </c>
    </row>
    <row r="447" spans="1:7" ht="12" customHeight="1" x14ac:dyDescent="0.25">
      <c r="A447" t="str">
        <f t="shared" si="12"/>
        <v>KWICMBAug-2023</v>
      </c>
      <c r="B447" s="4">
        <v>2023</v>
      </c>
      <c r="C447" s="17" t="s">
        <v>174</v>
      </c>
      <c r="D447" s="2" t="s">
        <v>146</v>
      </c>
      <c r="E447" s="3">
        <v>5349</v>
      </c>
      <c r="F447" s="1">
        <v>987875.69031225622</v>
      </c>
      <c r="G447" s="1">
        <f t="shared" si="13"/>
        <v>184.68418214848685</v>
      </c>
    </row>
    <row r="448" spans="1:7" ht="12" customHeight="1" x14ac:dyDescent="0.25">
      <c r="A448" t="str">
        <f t="shared" si="12"/>
        <v>LHECMBAug-2023</v>
      </c>
      <c r="B448" s="4">
        <v>2023</v>
      </c>
      <c r="C448" s="17" t="s">
        <v>174</v>
      </c>
      <c r="D448" s="2" t="s">
        <v>147</v>
      </c>
      <c r="E448" s="3">
        <v>2703</v>
      </c>
      <c r="F448" s="1">
        <v>589100.71210326965</v>
      </c>
      <c r="G448" s="1">
        <f t="shared" si="13"/>
        <v>217.94328971634098</v>
      </c>
    </row>
    <row r="449" spans="1:7" ht="12" customHeight="1" x14ac:dyDescent="0.25">
      <c r="A449" t="str">
        <f t="shared" si="12"/>
        <v>LHRCMBAug-2023</v>
      </c>
      <c r="B449" s="4">
        <v>2023</v>
      </c>
      <c r="C449" s="17" t="s">
        <v>174</v>
      </c>
      <c r="D449" s="2" t="s">
        <v>148</v>
      </c>
      <c r="E449" s="3">
        <v>7399</v>
      </c>
      <c r="F449" s="1">
        <v>4807063.6451362995</v>
      </c>
      <c r="G449" s="1">
        <f t="shared" si="13"/>
        <v>649.69099136860382</v>
      </c>
    </row>
    <row r="450" spans="1:7" ht="12" customHeight="1" x14ac:dyDescent="0.25">
      <c r="A450" t="str">
        <f t="shared" si="12"/>
        <v>MAACMBAug-2023</v>
      </c>
      <c r="B450" s="4">
        <v>2023</v>
      </c>
      <c r="C450" s="17" t="s">
        <v>174</v>
      </c>
      <c r="D450" s="2" t="s">
        <v>149</v>
      </c>
      <c r="E450" s="3">
        <v>13777</v>
      </c>
      <c r="F450" s="1">
        <v>1244052.429600473</v>
      </c>
      <c r="G450" s="1">
        <f t="shared" si="13"/>
        <v>90.299225491795966</v>
      </c>
    </row>
    <row r="451" spans="1:7" ht="12" customHeight="1" x14ac:dyDescent="0.25">
      <c r="A451" t="str">
        <f t="shared" ref="A451:A514" si="14">D451&amp;C451</f>
        <v>MELCMBAug-2023</v>
      </c>
      <c r="B451" s="4">
        <v>2023</v>
      </c>
      <c r="C451" s="17" t="s">
        <v>174</v>
      </c>
      <c r="D451" s="2" t="s">
        <v>151</v>
      </c>
      <c r="E451" s="3">
        <v>8254</v>
      </c>
      <c r="F451" s="1">
        <v>3399592.6863704268</v>
      </c>
      <c r="G451" s="1">
        <f t="shared" ref="G451:G514" si="15">IFERROR(F451/E451,0)</f>
        <v>411.8721451866279</v>
      </c>
    </row>
    <row r="452" spans="1:7" ht="12" customHeight="1" x14ac:dyDescent="0.25">
      <c r="A452" t="str">
        <f t="shared" si="14"/>
        <v>MLECMBAug-2023</v>
      </c>
      <c r="B452" s="4">
        <v>2023</v>
      </c>
      <c r="C452" s="17" t="s">
        <v>174</v>
      </c>
      <c r="D452" s="2" t="s">
        <v>152</v>
      </c>
      <c r="E452" s="3">
        <v>13347</v>
      </c>
      <c r="F452" s="1">
        <v>1301701.3634779607</v>
      </c>
      <c r="G452" s="1">
        <f t="shared" si="15"/>
        <v>97.527636433502707</v>
      </c>
    </row>
    <row r="453" spans="1:7" ht="12" customHeight="1" x14ac:dyDescent="0.25">
      <c r="A453" t="str">
        <f t="shared" si="14"/>
        <v>MUXCMBAug-2023</v>
      </c>
      <c r="B453" s="4">
        <v>2023</v>
      </c>
      <c r="C453" s="17" t="s">
        <v>174</v>
      </c>
      <c r="D453" s="2" t="s">
        <v>171</v>
      </c>
      <c r="E453" s="3">
        <v>71</v>
      </c>
      <c r="F453" s="1">
        <v>51500</v>
      </c>
      <c r="G453" s="1">
        <f t="shared" si="15"/>
        <v>725.35211267605632</v>
      </c>
    </row>
    <row r="454" spans="1:7" ht="12" customHeight="1" x14ac:dyDescent="0.25">
      <c r="A454" t="str">
        <f t="shared" si="14"/>
        <v>NRTCMBAug-2023</v>
      </c>
      <c r="B454" s="4">
        <v>2023</v>
      </c>
      <c r="C454" s="17" t="s">
        <v>174</v>
      </c>
      <c r="D454" s="2" t="s">
        <v>153</v>
      </c>
      <c r="E454" s="3">
        <v>3973</v>
      </c>
      <c r="F454" s="1">
        <v>1948024.937664326</v>
      </c>
      <c r="G454" s="1">
        <f t="shared" si="15"/>
        <v>490.31586651505813</v>
      </c>
    </row>
    <row r="455" spans="1:7" ht="12" customHeight="1" x14ac:dyDescent="0.25">
      <c r="A455" t="str">
        <f t="shared" si="14"/>
        <v>PEKCMBAug-2023</v>
      </c>
      <c r="B455" s="4">
        <v>2023</v>
      </c>
      <c r="C455" s="17" t="s">
        <v>174</v>
      </c>
      <c r="D455" s="2" t="s">
        <v>164</v>
      </c>
      <c r="E455" s="3">
        <v>1117</v>
      </c>
      <c r="F455" s="1">
        <v>414495.35013904009</v>
      </c>
      <c r="G455" s="1">
        <f t="shared" si="15"/>
        <v>371.07909591677719</v>
      </c>
    </row>
    <row r="456" spans="1:7" ht="12" customHeight="1" x14ac:dyDescent="0.25">
      <c r="A456" t="str">
        <f t="shared" si="14"/>
        <v>PVGCMBAug-2023</v>
      </c>
      <c r="B456" s="4">
        <v>2023</v>
      </c>
      <c r="C456" s="17" t="s">
        <v>174</v>
      </c>
      <c r="D456" s="2" t="s">
        <v>165</v>
      </c>
      <c r="E456" s="3">
        <v>1607</v>
      </c>
      <c r="F456" s="1">
        <v>552233.06964268023</v>
      </c>
      <c r="G456" s="1">
        <f t="shared" si="15"/>
        <v>343.64223375400138</v>
      </c>
    </row>
    <row r="457" spans="1:7" ht="12" customHeight="1" x14ac:dyDescent="0.25">
      <c r="A457" t="str">
        <f t="shared" si="14"/>
        <v>RUHCMBAug-2023</v>
      </c>
      <c r="B457" s="4">
        <v>2023</v>
      </c>
      <c r="C457" s="17" t="s">
        <v>174</v>
      </c>
      <c r="D457" s="2" t="s">
        <v>155</v>
      </c>
      <c r="E457" s="3">
        <v>6204</v>
      </c>
      <c r="F457" s="1">
        <v>1196437.9628527968</v>
      </c>
      <c r="G457" s="1">
        <f t="shared" si="15"/>
        <v>192.84944597885183</v>
      </c>
    </row>
    <row r="458" spans="1:7" ht="12" customHeight="1" x14ac:dyDescent="0.25">
      <c r="A458" t="str">
        <f t="shared" si="14"/>
        <v>SINCMBAug-2023</v>
      </c>
      <c r="B458" s="4">
        <v>2023</v>
      </c>
      <c r="C458" s="17" t="s">
        <v>174</v>
      </c>
      <c r="D458" s="2" t="s">
        <v>157</v>
      </c>
      <c r="E458" s="3">
        <v>5802</v>
      </c>
      <c r="F458" s="1">
        <v>1277839.8716834271</v>
      </c>
      <c r="G458" s="1">
        <f t="shared" si="15"/>
        <v>220.24127398887057</v>
      </c>
    </row>
    <row r="459" spans="1:7" ht="12" customHeight="1" x14ac:dyDescent="0.25">
      <c r="A459" t="str">
        <f t="shared" si="14"/>
        <v>SYDCMBAug-2023</v>
      </c>
      <c r="B459" s="4">
        <v>2023</v>
      </c>
      <c r="C459" s="17" t="s">
        <v>174</v>
      </c>
      <c r="D459" s="2" t="s">
        <v>158</v>
      </c>
      <c r="E459" s="3">
        <v>2874</v>
      </c>
      <c r="F459" s="1">
        <v>1156685.5489522475</v>
      </c>
      <c r="G459" s="1">
        <f t="shared" si="15"/>
        <v>402.46539629514524</v>
      </c>
    </row>
    <row r="460" spans="1:7" ht="12" customHeight="1" x14ac:dyDescent="0.25">
      <c r="A460" t="str">
        <f t="shared" si="14"/>
        <v>TRVCMBAug-2023</v>
      </c>
      <c r="B460" s="4">
        <v>2023</v>
      </c>
      <c r="C460" s="17" t="s">
        <v>174</v>
      </c>
      <c r="D460" s="2" t="s">
        <v>159</v>
      </c>
      <c r="E460" s="3">
        <v>3164</v>
      </c>
      <c r="F460" s="1">
        <v>182786.75035840858</v>
      </c>
      <c r="G460" s="1">
        <f t="shared" si="15"/>
        <v>57.770780770672751</v>
      </c>
    </row>
    <row r="461" spans="1:7" ht="12" customHeight="1" x14ac:dyDescent="0.25">
      <c r="A461" t="str">
        <f t="shared" si="14"/>
        <v>TRZCMBAug-2023</v>
      </c>
      <c r="B461" s="4">
        <v>2023</v>
      </c>
      <c r="C461" s="17" t="s">
        <v>174</v>
      </c>
      <c r="D461" s="2" t="s">
        <v>160</v>
      </c>
      <c r="E461" s="3">
        <v>4505</v>
      </c>
      <c r="F461" s="1">
        <v>336723.17502512946</v>
      </c>
      <c r="G461" s="1">
        <f t="shared" si="15"/>
        <v>74.744322980050939</v>
      </c>
    </row>
    <row r="462" spans="1:7" ht="12" customHeight="1" x14ac:dyDescent="0.25">
      <c r="A462" t="str">
        <f t="shared" si="14"/>
        <v>AUHCMBSep-2023</v>
      </c>
      <c r="B462" s="4">
        <v>2023</v>
      </c>
      <c r="C462" s="17" t="s">
        <v>175</v>
      </c>
      <c r="D462" s="1" t="s">
        <v>66</v>
      </c>
      <c r="E462" s="1">
        <v>2308</v>
      </c>
      <c r="F462" s="1">
        <v>478273.04718609439</v>
      </c>
      <c r="G462" s="1">
        <f t="shared" si="15"/>
        <v>207.22402391078614</v>
      </c>
    </row>
    <row r="463" spans="1:7" ht="12" customHeight="1" x14ac:dyDescent="0.25">
      <c r="A463" t="str">
        <f t="shared" si="14"/>
        <v>BKKCMBSep-2023</v>
      </c>
      <c r="B463" s="4">
        <v>2023</v>
      </c>
      <c r="C463" s="17" t="s">
        <v>175</v>
      </c>
      <c r="D463" s="1" t="s">
        <v>68</v>
      </c>
      <c r="E463" s="1">
        <v>5901</v>
      </c>
      <c r="F463" s="1">
        <v>1080654.6157517689</v>
      </c>
      <c r="G463" s="1">
        <f t="shared" si="15"/>
        <v>183.13076016806795</v>
      </c>
    </row>
    <row r="464" spans="1:7" ht="12" customHeight="1" x14ac:dyDescent="0.25">
      <c r="A464" t="str">
        <f t="shared" si="14"/>
        <v>BLRCMBSep-2023</v>
      </c>
      <c r="B464" s="4">
        <v>2023</v>
      </c>
      <c r="C464" s="17" t="s">
        <v>175</v>
      </c>
      <c r="D464" s="1" t="s">
        <v>69</v>
      </c>
      <c r="E464" s="1">
        <v>2986</v>
      </c>
      <c r="F464" s="1">
        <v>294143.46457799012</v>
      </c>
      <c r="G464" s="1">
        <f t="shared" si="15"/>
        <v>98.507523301403253</v>
      </c>
    </row>
    <row r="465" spans="1:7" ht="12" customHeight="1" x14ac:dyDescent="0.25">
      <c r="A465" t="str">
        <f t="shared" si="14"/>
        <v>BOMCMBSep-2023</v>
      </c>
      <c r="B465" s="4">
        <v>2023</v>
      </c>
      <c r="C465" s="17" t="s">
        <v>175</v>
      </c>
      <c r="D465" s="1" t="s">
        <v>70</v>
      </c>
      <c r="E465" s="1">
        <v>3849</v>
      </c>
      <c r="F465" s="1">
        <v>560256.01961627859</v>
      </c>
      <c r="G465" s="1">
        <f t="shared" si="15"/>
        <v>145.55885155008536</v>
      </c>
    </row>
    <row r="466" spans="1:7" ht="12" customHeight="1" x14ac:dyDescent="0.25">
      <c r="A466" t="str">
        <f t="shared" si="14"/>
        <v>CANCMBSep-2023</v>
      </c>
      <c r="B466" s="4">
        <v>2023</v>
      </c>
      <c r="C466" s="17" t="s">
        <v>175</v>
      </c>
      <c r="D466" s="1" t="s">
        <v>71</v>
      </c>
      <c r="E466" s="1">
        <v>2245</v>
      </c>
      <c r="F466" s="1">
        <v>734590.6959348633</v>
      </c>
      <c r="G466" s="1">
        <f t="shared" si="15"/>
        <v>327.21189128501703</v>
      </c>
    </row>
    <row r="467" spans="1:7" ht="12" customHeight="1" x14ac:dyDescent="0.25">
      <c r="A467" t="str">
        <f t="shared" si="14"/>
        <v>CDGCMBSep-2023</v>
      </c>
      <c r="B467" s="4">
        <v>2023</v>
      </c>
      <c r="C467" s="17" t="s">
        <v>175</v>
      </c>
      <c r="D467" s="1" t="s">
        <v>72</v>
      </c>
      <c r="E467" s="1">
        <v>0</v>
      </c>
      <c r="F467" s="1">
        <v>0</v>
      </c>
      <c r="G467" s="1">
        <f t="shared" si="15"/>
        <v>0</v>
      </c>
    </row>
    <row r="468" spans="1:7" ht="12" customHeight="1" x14ac:dyDescent="0.25">
      <c r="A468" t="str">
        <f t="shared" si="14"/>
        <v>CGKCMBSep-2023</v>
      </c>
      <c r="B468" s="4">
        <v>2023</v>
      </c>
      <c r="C468" s="17" t="s">
        <v>175</v>
      </c>
      <c r="D468" s="1" t="s">
        <v>74</v>
      </c>
      <c r="E468" s="1">
        <v>3910</v>
      </c>
      <c r="F468" s="1">
        <v>873863.20505037648</v>
      </c>
      <c r="G468" s="1">
        <f t="shared" si="15"/>
        <v>223.49442584408607</v>
      </c>
    </row>
    <row r="469" spans="1:7" ht="12" customHeight="1" x14ac:dyDescent="0.25">
      <c r="A469" t="str">
        <f t="shared" si="14"/>
        <v>CMBAUHSep-2023</v>
      </c>
      <c r="B469" s="4">
        <v>2023</v>
      </c>
      <c r="C469" s="17" t="s">
        <v>175</v>
      </c>
      <c r="D469" s="1" t="s">
        <v>75</v>
      </c>
      <c r="E469" s="1">
        <v>3456</v>
      </c>
      <c r="F469" s="1">
        <v>910003.98771618772</v>
      </c>
      <c r="G469" s="1">
        <f t="shared" si="15"/>
        <v>263.31133903824878</v>
      </c>
    </row>
    <row r="470" spans="1:7" ht="12" customHeight="1" x14ac:dyDescent="0.25">
      <c r="A470" t="str">
        <f t="shared" si="14"/>
        <v>CMBBKKSep-2023</v>
      </c>
      <c r="B470" s="4">
        <v>2023</v>
      </c>
      <c r="C470" s="17" t="s">
        <v>175</v>
      </c>
      <c r="D470" s="1" t="s">
        <v>78</v>
      </c>
      <c r="E470" s="1">
        <v>5932</v>
      </c>
      <c r="F470" s="1">
        <v>1127991.8961532137</v>
      </c>
      <c r="G470" s="1">
        <f t="shared" si="15"/>
        <v>190.15372490782428</v>
      </c>
    </row>
    <row r="471" spans="1:7" ht="12" customHeight="1" x14ac:dyDescent="0.25">
      <c r="A471" t="str">
        <f t="shared" si="14"/>
        <v>CMBBLRSep-2023</v>
      </c>
      <c r="B471" s="4">
        <v>2023</v>
      </c>
      <c r="C471" s="17" t="s">
        <v>175</v>
      </c>
      <c r="D471" s="1" t="s">
        <v>79</v>
      </c>
      <c r="E471" s="1">
        <v>2830</v>
      </c>
      <c r="F471" s="1">
        <v>278252.96731927298</v>
      </c>
      <c r="G471" s="1">
        <f t="shared" si="15"/>
        <v>98.322603293029317</v>
      </c>
    </row>
    <row r="472" spans="1:7" ht="12" customHeight="1" x14ac:dyDescent="0.25">
      <c r="A472" t="str">
        <f t="shared" si="14"/>
        <v>CMBBOMSep-2023</v>
      </c>
      <c r="B472" s="4">
        <v>2023</v>
      </c>
      <c r="C472" s="17" t="s">
        <v>175</v>
      </c>
      <c r="D472" s="1" t="s">
        <v>80</v>
      </c>
      <c r="E472" s="1">
        <v>3547</v>
      </c>
      <c r="F472" s="1">
        <v>578013.74316029833</v>
      </c>
      <c r="G472" s="1">
        <f t="shared" si="15"/>
        <v>162.95848411623859</v>
      </c>
    </row>
    <row r="473" spans="1:7" ht="12" customHeight="1" x14ac:dyDescent="0.25">
      <c r="A473" t="str">
        <f t="shared" si="14"/>
        <v>CMBCANSep-2023</v>
      </c>
      <c r="B473" s="4">
        <v>2023</v>
      </c>
      <c r="C473" s="17" t="s">
        <v>175</v>
      </c>
      <c r="D473" s="1" t="s">
        <v>81</v>
      </c>
      <c r="E473" s="1">
        <v>1760</v>
      </c>
      <c r="F473" s="1">
        <v>537252.51970757847</v>
      </c>
      <c r="G473" s="1">
        <f t="shared" si="15"/>
        <v>305.25711347021502</v>
      </c>
    </row>
    <row r="474" spans="1:7" ht="12" customHeight="1" x14ac:dyDescent="0.25">
      <c r="A474" t="str">
        <f t="shared" si="14"/>
        <v>CMBCDGSep-2023</v>
      </c>
      <c r="B474" s="4">
        <v>2023</v>
      </c>
      <c r="C474" s="17" t="s">
        <v>175</v>
      </c>
      <c r="D474" s="1" t="s">
        <v>82</v>
      </c>
      <c r="E474" s="1">
        <v>0</v>
      </c>
      <c r="F474" s="1">
        <v>0</v>
      </c>
      <c r="G474" s="1">
        <f t="shared" si="15"/>
        <v>0</v>
      </c>
    </row>
    <row r="475" spans="1:7" ht="12" customHeight="1" x14ac:dyDescent="0.25">
      <c r="A475" t="str">
        <f t="shared" si="14"/>
        <v>CMBCDGFRASep-2023</v>
      </c>
      <c r="B475" s="4">
        <v>2023</v>
      </c>
      <c r="C475" s="17" t="s">
        <v>175</v>
      </c>
      <c r="D475" s="1" t="s">
        <v>83</v>
      </c>
      <c r="E475" s="1">
        <v>3475</v>
      </c>
      <c r="F475" s="1">
        <v>1738871.2840159894</v>
      </c>
      <c r="G475" s="1">
        <f t="shared" si="15"/>
        <v>500.39461410532067</v>
      </c>
    </row>
    <row r="476" spans="1:7" ht="12" customHeight="1" x14ac:dyDescent="0.25">
      <c r="A476" t="str">
        <f t="shared" si="14"/>
        <v>CMBCGKSep-2023</v>
      </c>
      <c r="B476" s="4">
        <v>2023</v>
      </c>
      <c r="C476" s="17" t="s">
        <v>175</v>
      </c>
      <c r="D476" s="1" t="s">
        <v>84</v>
      </c>
      <c r="E476" s="1">
        <v>4792</v>
      </c>
      <c r="F476" s="1">
        <v>765001.31773254264</v>
      </c>
      <c r="G476" s="1">
        <f t="shared" si="15"/>
        <v>159.64134343333527</v>
      </c>
    </row>
    <row r="477" spans="1:7" ht="12" customHeight="1" x14ac:dyDescent="0.25">
      <c r="A477" t="str">
        <f t="shared" si="14"/>
        <v>CMBCOKSep-2023</v>
      </c>
      <c r="B477" s="4">
        <v>2023</v>
      </c>
      <c r="C477" s="17" t="s">
        <v>175</v>
      </c>
      <c r="D477" s="1" t="s">
        <v>85</v>
      </c>
      <c r="E477" s="1">
        <v>2176</v>
      </c>
      <c r="F477" s="1">
        <v>140709.54717280553</v>
      </c>
      <c r="G477" s="1">
        <f t="shared" si="15"/>
        <v>64.664313958090773</v>
      </c>
    </row>
    <row r="478" spans="1:7" ht="12" customHeight="1" x14ac:dyDescent="0.25">
      <c r="A478" t="str">
        <f t="shared" si="14"/>
        <v>CMBDACSep-2023</v>
      </c>
      <c r="B478" s="4">
        <v>2023</v>
      </c>
      <c r="C478" s="17" t="s">
        <v>175</v>
      </c>
      <c r="D478" s="1" t="s">
        <v>88</v>
      </c>
      <c r="E478" s="1">
        <v>4509</v>
      </c>
      <c r="F478" s="1">
        <v>690781.85275027924</v>
      </c>
      <c r="G478" s="1">
        <f t="shared" si="15"/>
        <v>153.20067703488118</v>
      </c>
    </row>
    <row r="479" spans="1:7" ht="12" customHeight="1" x14ac:dyDescent="0.25">
      <c r="A479" t="str">
        <f t="shared" si="14"/>
        <v>CMBDELSep-2023</v>
      </c>
      <c r="B479" s="4">
        <v>2023</v>
      </c>
      <c r="C479" s="17" t="s">
        <v>175</v>
      </c>
      <c r="D479" s="1" t="s">
        <v>89</v>
      </c>
      <c r="E479" s="1">
        <v>6076</v>
      </c>
      <c r="F479" s="1">
        <v>909993.63933666656</v>
      </c>
      <c r="G479" s="1">
        <f t="shared" si="15"/>
        <v>149.76853840300635</v>
      </c>
    </row>
    <row r="480" spans="1:7" ht="12" customHeight="1" x14ac:dyDescent="0.25">
      <c r="A480" t="str">
        <f t="shared" si="14"/>
        <v>CMBDMMSep-2023</v>
      </c>
      <c r="B480" s="4">
        <v>2023</v>
      </c>
      <c r="C480" s="17" t="s">
        <v>175</v>
      </c>
      <c r="D480" s="1" t="s">
        <v>90</v>
      </c>
      <c r="E480" s="1">
        <v>4702</v>
      </c>
      <c r="F480" s="1">
        <v>1212373.7053793902</v>
      </c>
      <c r="G480" s="1">
        <f t="shared" si="15"/>
        <v>257.84213215214595</v>
      </c>
    </row>
    <row r="481" spans="1:7" ht="12" customHeight="1" x14ac:dyDescent="0.25">
      <c r="A481" t="str">
        <f t="shared" si="14"/>
        <v>CMBDOHSep-2023</v>
      </c>
      <c r="B481" s="4">
        <v>2023</v>
      </c>
      <c r="C481" s="17" t="s">
        <v>175</v>
      </c>
      <c r="D481" s="1" t="s">
        <v>91</v>
      </c>
      <c r="E481" s="1">
        <v>5671</v>
      </c>
      <c r="F481" s="1">
        <v>1767321.0377572726</v>
      </c>
      <c r="G481" s="1">
        <f t="shared" si="15"/>
        <v>311.64186876340551</v>
      </c>
    </row>
    <row r="482" spans="1:7" ht="12" customHeight="1" x14ac:dyDescent="0.25">
      <c r="A482" t="str">
        <f t="shared" si="14"/>
        <v>CMBDXBSep-2023</v>
      </c>
      <c r="B482" s="4">
        <v>2023</v>
      </c>
      <c r="C482" s="17" t="s">
        <v>175</v>
      </c>
      <c r="D482" s="1" t="s">
        <v>92</v>
      </c>
      <c r="E482" s="1">
        <v>6881</v>
      </c>
      <c r="F482" s="1">
        <v>2024583.4178102864</v>
      </c>
      <c r="G482" s="1">
        <f t="shared" si="15"/>
        <v>294.22807990267205</v>
      </c>
    </row>
    <row r="483" spans="1:7" ht="12" customHeight="1" x14ac:dyDescent="0.25">
      <c r="A483" t="str">
        <f t="shared" si="14"/>
        <v>CMBFRASep-2023</v>
      </c>
      <c r="B483" s="4">
        <v>2023</v>
      </c>
      <c r="C483" s="17" t="s">
        <v>175</v>
      </c>
      <c r="D483" s="1" t="s">
        <v>95</v>
      </c>
      <c r="E483" s="1">
        <v>0</v>
      </c>
      <c r="F483" s="1">
        <v>0</v>
      </c>
      <c r="G483" s="1">
        <f t="shared" si="15"/>
        <v>0</v>
      </c>
    </row>
    <row r="484" spans="1:7" ht="12" customHeight="1" x14ac:dyDescent="0.25">
      <c r="A484" t="str">
        <f t="shared" si="14"/>
        <v>CMBGANSep-2023</v>
      </c>
      <c r="B484" s="4">
        <v>2023</v>
      </c>
      <c r="C484" s="17" t="s">
        <v>175</v>
      </c>
      <c r="D484" s="1" t="s">
        <v>97</v>
      </c>
      <c r="E484" s="1">
        <v>810</v>
      </c>
      <c r="F484" s="1">
        <v>90060.326820560498</v>
      </c>
      <c r="G484" s="1">
        <f t="shared" si="15"/>
        <v>111.18558866735864</v>
      </c>
    </row>
    <row r="485" spans="1:7" ht="12" customHeight="1" x14ac:dyDescent="0.25">
      <c r="A485" t="str">
        <f t="shared" si="14"/>
        <v>CMBHYDSep-2023</v>
      </c>
      <c r="B485" s="4">
        <v>2023</v>
      </c>
      <c r="C485" s="17" t="s">
        <v>175</v>
      </c>
      <c r="D485" s="1" t="s">
        <v>99</v>
      </c>
      <c r="E485" s="1">
        <v>1682</v>
      </c>
      <c r="F485" s="1">
        <v>212947.10472667901</v>
      </c>
      <c r="G485" s="1">
        <f t="shared" si="15"/>
        <v>126.60351053904816</v>
      </c>
    </row>
    <row r="486" spans="1:7" ht="12" customHeight="1" x14ac:dyDescent="0.25">
      <c r="A486" t="str">
        <f t="shared" si="14"/>
        <v>CMBICNSep-2023</v>
      </c>
      <c r="B486" s="4">
        <v>2023</v>
      </c>
      <c r="C486" s="17" t="s">
        <v>175</v>
      </c>
      <c r="D486" s="1" t="s">
        <v>100</v>
      </c>
      <c r="E486" s="1">
        <v>1771</v>
      </c>
      <c r="F486" s="1">
        <v>1062130.2073291272</v>
      </c>
      <c r="G486" s="1">
        <f t="shared" si="15"/>
        <v>599.73473028183355</v>
      </c>
    </row>
    <row r="487" spans="1:7" ht="12" customHeight="1" x14ac:dyDescent="0.25">
      <c r="A487" t="str">
        <f t="shared" si="14"/>
        <v>CMBIXMSep-2023</v>
      </c>
      <c r="B487" s="4">
        <v>2023</v>
      </c>
      <c r="C487" s="17" t="s">
        <v>175</v>
      </c>
      <c r="D487" s="1" t="s">
        <v>101</v>
      </c>
      <c r="E487" s="1">
        <v>1083</v>
      </c>
      <c r="F487" s="1">
        <v>62826.642668374247</v>
      </c>
      <c r="G487" s="1">
        <f t="shared" si="15"/>
        <v>58.011673747344645</v>
      </c>
    </row>
    <row r="488" spans="1:7" ht="12" customHeight="1" x14ac:dyDescent="0.25">
      <c r="A488" t="str">
        <f t="shared" si="14"/>
        <v>CMBJEDSep-2023</v>
      </c>
      <c r="B488" s="4">
        <v>2023</v>
      </c>
      <c r="C488" s="17" t="s">
        <v>175</v>
      </c>
      <c r="D488" s="1" t="s">
        <v>168</v>
      </c>
      <c r="E488" s="1">
        <v>2903</v>
      </c>
      <c r="F488" s="1">
        <v>864192.412083206</v>
      </c>
      <c r="G488" s="1">
        <f t="shared" si="15"/>
        <v>297.68942889535168</v>
      </c>
    </row>
    <row r="489" spans="1:7" ht="12" customHeight="1" x14ac:dyDescent="0.25">
      <c r="A489" t="str">
        <f t="shared" si="14"/>
        <v>CMBKHISep-2023</v>
      </c>
      <c r="B489" s="4">
        <v>2023</v>
      </c>
      <c r="C489" s="17" t="s">
        <v>175</v>
      </c>
      <c r="D489" s="2" t="s">
        <v>102</v>
      </c>
      <c r="E489" s="1">
        <v>1959</v>
      </c>
      <c r="F489" s="1">
        <v>412586.31711884052</v>
      </c>
      <c r="G489" s="1">
        <f t="shared" si="15"/>
        <v>210.61067744708552</v>
      </c>
    </row>
    <row r="490" spans="1:7" ht="12" customHeight="1" x14ac:dyDescent="0.25">
      <c r="A490" t="str">
        <f t="shared" si="14"/>
        <v>CMBKTMSep-2023</v>
      </c>
      <c r="B490" s="4">
        <v>2023</v>
      </c>
      <c r="C490" s="17" t="s">
        <v>175</v>
      </c>
      <c r="D490" s="1" t="s">
        <v>103</v>
      </c>
      <c r="E490" s="1">
        <v>1885</v>
      </c>
      <c r="F490" s="1">
        <v>314282.34446622268</v>
      </c>
      <c r="G490" s="1">
        <f t="shared" si="15"/>
        <v>166.72803419958763</v>
      </c>
    </row>
    <row r="491" spans="1:7" ht="12" customHeight="1" x14ac:dyDescent="0.25">
      <c r="A491" t="str">
        <f t="shared" si="14"/>
        <v>CMBKULSep-2023</v>
      </c>
      <c r="B491" s="4">
        <v>2023</v>
      </c>
      <c r="C491" s="17" t="s">
        <v>175</v>
      </c>
      <c r="D491" s="1" t="s">
        <v>104</v>
      </c>
      <c r="E491" s="1">
        <v>4951</v>
      </c>
      <c r="F491" s="1">
        <v>882047.99588986963</v>
      </c>
      <c r="G491" s="1">
        <f t="shared" si="15"/>
        <v>178.15552330637641</v>
      </c>
    </row>
    <row r="492" spans="1:7" ht="12" customHeight="1" x14ac:dyDescent="0.25">
      <c r="A492" t="str">
        <f t="shared" si="14"/>
        <v>CMBKWISep-2023</v>
      </c>
      <c r="B492" s="4">
        <v>2023</v>
      </c>
      <c r="C492" s="17" t="s">
        <v>175</v>
      </c>
      <c r="D492" s="1" t="s">
        <v>105</v>
      </c>
      <c r="E492" s="1">
        <v>6121</v>
      </c>
      <c r="F492" s="1">
        <v>2042291.890168403</v>
      </c>
      <c r="G492" s="1">
        <f t="shared" si="15"/>
        <v>333.65330667675266</v>
      </c>
    </row>
    <row r="493" spans="1:7" ht="12" customHeight="1" x14ac:dyDescent="0.25">
      <c r="A493" t="str">
        <f t="shared" si="14"/>
        <v>CMBLHESep-2023</v>
      </c>
      <c r="B493" s="4">
        <v>2023</v>
      </c>
      <c r="C493" s="17" t="s">
        <v>175</v>
      </c>
      <c r="D493" s="1" t="s">
        <v>106</v>
      </c>
      <c r="E493" s="1">
        <v>1433</v>
      </c>
      <c r="F493" s="1">
        <v>506181.39970037894</v>
      </c>
      <c r="G493" s="1">
        <f t="shared" si="15"/>
        <v>353.23196071205786</v>
      </c>
    </row>
    <row r="494" spans="1:7" ht="12" customHeight="1" x14ac:dyDescent="0.25">
      <c r="A494" t="str">
        <f t="shared" si="14"/>
        <v>CMBLHRSep-2023</v>
      </c>
      <c r="B494" s="4">
        <v>2023</v>
      </c>
      <c r="C494" s="17" t="s">
        <v>175</v>
      </c>
      <c r="D494" s="1" t="s">
        <v>107</v>
      </c>
      <c r="E494" s="1">
        <v>8574</v>
      </c>
      <c r="F494" s="1">
        <v>6553811.7421328556</v>
      </c>
      <c r="G494" s="1">
        <f t="shared" si="15"/>
        <v>764.38205529891013</v>
      </c>
    </row>
    <row r="495" spans="1:7" ht="12" customHeight="1" x14ac:dyDescent="0.25">
      <c r="A495" t="str">
        <f t="shared" si="14"/>
        <v>CMBMAASep-2023</v>
      </c>
      <c r="B495" s="4">
        <v>2023</v>
      </c>
      <c r="C495" s="17" t="s">
        <v>175</v>
      </c>
      <c r="D495" s="1" t="s">
        <v>108</v>
      </c>
      <c r="E495" s="1">
        <v>12401</v>
      </c>
      <c r="F495" s="1">
        <v>836781.16717090714</v>
      </c>
      <c r="G495" s="1">
        <f t="shared" si="15"/>
        <v>67.476910504871157</v>
      </c>
    </row>
    <row r="496" spans="1:7" ht="12" customHeight="1" x14ac:dyDescent="0.25">
      <c r="A496" t="str">
        <f t="shared" si="14"/>
        <v>CMBMELSep-2023</v>
      </c>
      <c r="B496" s="4">
        <v>2023</v>
      </c>
      <c r="C496" s="17" t="s">
        <v>175</v>
      </c>
      <c r="D496" s="1" t="s">
        <v>113</v>
      </c>
      <c r="E496" s="1">
        <v>8578</v>
      </c>
      <c r="F496" s="1">
        <v>4314486.1929939613</v>
      </c>
      <c r="G496" s="1">
        <f t="shared" si="15"/>
        <v>502.97111133060866</v>
      </c>
    </row>
    <row r="497" spans="1:7" ht="12" customHeight="1" x14ac:dyDescent="0.25">
      <c r="A497" t="str">
        <f t="shared" si="14"/>
        <v>CMBMLESep-2023</v>
      </c>
      <c r="B497" s="4">
        <v>2023</v>
      </c>
      <c r="C497" s="17" t="s">
        <v>175</v>
      </c>
      <c r="D497" s="1" t="s">
        <v>115</v>
      </c>
      <c r="E497" s="1">
        <v>15125</v>
      </c>
      <c r="F497" s="1">
        <v>1461917.9623131969</v>
      </c>
      <c r="G497" s="1">
        <f t="shared" si="15"/>
        <v>96.655733045500625</v>
      </c>
    </row>
    <row r="498" spans="1:7" ht="12" customHeight="1" x14ac:dyDescent="0.25">
      <c r="A498" t="str">
        <f t="shared" si="14"/>
        <v>CMBMUXSep-2023</v>
      </c>
      <c r="B498" s="4">
        <v>2023</v>
      </c>
      <c r="C498" s="17" t="s">
        <v>175</v>
      </c>
      <c r="D498" s="1" t="s">
        <v>169</v>
      </c>
      <c r="E498" s="1">
        <v>0</v>
      </c>
      <c r="F498" s="1">
        <v>0</v>
      </c>
      <c r="G498" s="1">
        <f t="shared" si="15"/>
        <v>0</v>
      </c>
    </row>
    <row r="499" spans="1:7" ht="12" customHeight="1" x14ac:dyDescent="0.25">
      <c r="A499" t="str">
        <f t="shared" si="14"/>
        <v>CMBNRTSep-2023</v>
      </c>
      <c r="B499" s="4">
        <v>2023</v>
      </c>
      <c r="C499" s="17" t="s">
        <v>175</v>
      </c>
      <c r="D499" s="1" t="s">
        <v>116</v>
      </c>
      <c r="E499" s="1">
        <v>4762</v>
      </c>
      <c r="F499" s="1">
        <v>2269343.0423272308</v>
      </c>
      <c r="G499" s="1">
        <f t="shared" si="15"/>
        <v>476.55250783856172</v>
      </c>
    </row>
    <row r="500" spans="1:7" ht="12" customHeight="1" x14ac:dyDescent="0.25">
      <c r="A500" t="str">
        <f t="shared" si="14"/>
        <v>CMBPEKSep-2023</v>
      </c>
      <c r="B500" s="4">
        <v>2023</v>
      </c>
      <c r="C500" s="17" t="s">
        <v>175</v>
      </c>
      <c r="D500" s="1" t="s">
        <v>162</v>
      </c>
      <c r="E500" s="1">
        <v>726</v>
      </c>
      <c r="F500" s="1">
        <v>222596.99338069442</v>
      </c>
      <c r="G500" s="1">
        <f t="shared" si="15"/>
        <v>306.60742889902815</v>
      </c>
    </row>
    <row r="501" spans="1:7" ht="12" customHeight="1" x14ac:dyDescent="0.25">
      <c r="A501" t="str">
        <f t="shared" si="14"/>
        <v>CMBPVGSep-2023</v>
      </c>
      <c r="B501" s="4">
        <v>2023</v>
      </c>
      <c r="C501" s="17" t="s">
        <v>175</v>
      </c>
      <c r="D501" s="1" t="s">
        <v>163</v>
      </c>
      <c r="E501" s="1">
        <v>779</v>
      </c>
      <c r="F501" s="1">
        <v>216587.33605686764</v>
      </c>
      <c r="G501" s="1">
        <f t="shared" si="15"/>
        <v>278.03252382139618</v>
      </c>
    </row>
    <row r="502" spans="1:7" ht="12" customHeight="1" x14ac:dyDescent="0.25">
      <c r="A502" t="str">
        <f t="shared" si="14"/>
        <v>CMBRUHSep-2023</v>
      </c>
      <c r="B502" s="4">
        <v>2023</v>
      </c>
      <c r="C502" s="17" t="s">
        <v>175</v>
      </c>
      <c r="D502" s="1" t="s">
        <v>117</v>
      </c>
      <c r="E502" s="1">
        <v>7515</v>
      </c>
      <c r="F502" s="1">
        <v>2307302.9021404716</v>
      </c>
      <c r="G502" s="1">
        <f t="shared" si="15"/>
        <v>307.02633428349588</v>
      </c>
    </row>
    <row r="503" spans="1:7" ht="12" customHeight="1" x14ac:dyDescent="0.25">
      <c r="A503" t="str">
        <f t="shared" si="14"/>
        <v>CMBSINSep-2023</v>
      </c>
      <c r="B503" s="4">
        <v>2023</v>
      </c>
      <c r="C503" s="17" t="s">
        <v>175</v>
      </c>
      <c r="D503" s="1" t="s">
        <v>119</v>
      </c>
      <c r="E503" s="1">
        <v>6093</v>
      </c>
      <c r="F503" s="1">
        <v>1309730.0160917751</v>
      </c>
      <c r="G503" s="1">
        <f t="shared" si="15"/>
        <v>214.95651010861238</v>
      </c>
    </row>
    <row r="504" spans="1:7" ht="12" customHeight="1" x14ac:dyDescent="0.25">
      <c r="A504" t="str">
        <f t="shared" si="14"/>
        <v>CMBSYDSep-2023</v>
      </c>
      <c r="B504" s="4">
        <v>2023</v>
      </c>
      <c r="C504" s="17" t="s">
        <v>175</v>
      </c>
      <c r="D504" s="1" t="s">
        <v>120</v>
      </c>
      <c r="E504" s="1">
        <v>3980</v>
      </c>
      <c r="F504" s="1">
        <v>1918988.9942527812</v>
      </c>
      <c r="G504" s="1">
        <f t="shared" si="15"/>
        <v>482.1580387569802</v>
      </c>
    </row>
    <row r="505" spans="1:7" ht="12" customHeight="1" x14ac:dyDescent="0.25">
      <c r="A505" t="str">
        <f t="shared" si="14"/>
        <v>CMBTRVSep-2023</v>
      </c>
      <c r="B505" s="4">
        <v>2023</v>
      </c>
      <c r="C505" s="17" t="s">
        <v>175</v>
      </c>
      <c r="D505" s="1" t="s">
        <v>121</v>
      </c>
      <c r="E505" s="1">
        <v>2352</v>
      </c>
      <c r="F505" s="1">
        <v>89670.877392570765</v>
      </c>
      <c r="G505" s="1">
        <f t="shared" si="15"/>
        <v>38.125373041058999</v>
      </c>
    </row>
    <row r="506" spans="1:7" ht="12" customHeight="1" x14ac:dyDescent="0.25">
      <c r="A506" t="str">
        <f t="shared" si="14"/>
        <v>CMBTRZSep-2023</v>
      </c>
      <c r="B506" s="4">
        <v>2023</v>
      </c>
      <c r="C506" s="17" t="s">
        <v>175</v>
      </c>
      <c r="D506" s="1" t="s">
        <v>126</v>
      </c>
      <c r="E506" s="1">
        <v>2455</v>
      </c>
      <c r="F506" s="1">
        <v>140816.41481484729</v>
      </c>
      <c r="G506" s="1">
        <f t="shared" si="15"/>
        <v>57.359028437819667</v>
      </c>
    </row>
    <row r="507" spans="1:7" ht="12" customHeight="1" x14ac:dyDescent="0.25">
      <c r="A507" t="str">
        <f t="shared" si="14"/>
        <v>COKCMBSep-2023</v>
      </c>
      <c r="B507" s="4">
        <v>2023</v>
      </c>
      <c r="C507" s="17" t="s">
        <v>175</v>
      </c>
      <c r="D507" s="1" t="s">
        <v>128</v>
      </c>
      <c r="E507" s="1">
        <v>4031</v>
      </c>
      <c r="F507" s="1">
        <v>281747.35692794004</v>
      </c>
      <c r="G507" s="1">
        <f t="shared" si="15"/>
        <v>69.895151805492446</v>
      </c>
    </row>
    <row r="508" spans="1:7" ht="12" customHeight="1" x14ac:dyDescent="0.25">
      <c r="A508" t="str">
        <f t="shared" si="14"/>
        <v>DACCMBSep-2023</v>
      </c>
      <c r="B508" s="4">
        <v>2023</v>
      </c>
      <c r="C508" s="17" t="s">
        <v>175</v>
      </c>
      <c r="D508" s="1" t="s">
        <v>129</v>
      </c>
      <c r="E508" s="1">
        <v>6265</v>
      </c>
      <c r="F508" s="1">
        <v>1215736.9248090051</v>
      </c>
      <c r="G508" s="1">
        <f t="shared" si="15"/>
        <v>194.0521827308867</v>
      </c>
    </row>
    <row r="509" spans="1:7" ht="12" customHeight="1" x14ac:dyDescent="0.25">
      <c r="A509" t="str">
        <f t="shared" si="14"/>
        <v>DELCMBSep-2023</v>
      </c>
      <c r="B509" s="4">
        <v>2023</v>
      </c>
      <c r="C509" s="17" t="s">
        <v>175</v>
      </c>
      <c r="D509" s="1" t="s">
        <v>130</v>
      </c>
      <c r="E509" s="1">
        <v>6949</v>
      </c>
      <c r="F509" s="1">
        <v>1040183.3388170836</v>
      </c>
      <c r="G509" s="1">
        <f t="shared" si="15"/>
        <v>149.68820532696554</v>
      </c>
    </row>
    <row r="510" spans="1:7" ht="12" customHeight="1" x14ac:dyDescent="0.25">
      <c r="A510" t="str">
        <f t="shared" si="14"/>
        <v>DMMCMBSep-2023</v>
      </c>
      <c r="B510" s="4">
        <v>2023</v>
      </c>
      <c r="C510" s="17" t="s">
        <v>175</v>
      </c>
      <c r="D510" s="1" t="s">
        <v>131</v>
      </c>
      <c r="E510" s="1">
        <v>2837</v>
      </c>
      <c r="F510" s="1">
        <v>468728.12336978765</v>
      </c>
      <c r="G510" s="1">
        <f t="shared" si="15"/>
        <v>165.21964165307989</v>
      </c>
    </row>
    <row r="511" spans="1:7" ht="12" customHeight="1" x14ac:dyDescent="0.25">
      <c r="A511" t="str">
        <f t="shared" si="14"/>
        <v>DOHCMBSep-2023</v>
      </c>
      <c r="B511" s="4">
        <v>2023</v>
      </c>
      <c r="C511" s="17" t="s">
        <v>175</v>
      </c>
      <c r="D511" s="1" t="s">
        <v>133</v>
      </c>
      <c r="E511" s="1">
        <v>2464</v>
      </c>
      <c r="F511" s="1">
        <v>504859.44779373682</v>
      </c>
      <c r="G511" s="1">
        <f t="shared" si="15"/>
        <v>204.89425640979579</v>
      </c>
    </row>
    <row r="512" spans="1:7" ht="12" customHeight="1" x14ac:dyDescent="0.25">
      <c r="A512" t="str">
        <f t="shared" si="14"/>
        <v>DXBCMBSep-2023</v>
      </c>
      <c r="B512" s="4">
        <v>2023</v>
      </c>
      <c r="C512" s="17" t="s">
        <v>175</v>
      </c>
      <c r="D512" s="1" t="s">
        <v>134</v>
      </c>
      <c r="E512" s="1">
        <v>5028</v>
      </c>
      <c r="F512" s="1">
        <v>912643.61148902006</v>
      </c>
      <c r="G512" s="1">
        <f t="shared" si="15"/>
        <v>181.51225367721162</v>
      </c>
    </row>
    <row r="513" spans="1:7" ht="12" customHeight="1" x14ac:dyDescent="0.25">
      <c r="A513" t="str">
        <f t="shared" si="14"/>
        <v>FRACMBSep-2023</v>
      </c>
      <c r="B513" s="4">
        <v>2023</v>
      </c>
      <c r="C513" s="17" t="s">
        <v>175</v>
      </c>
      <c r="D513" s="1" t="s">
        <v>136</v>
      </c>
      <c r="E513" s="1">
        <v>1932</v>
      </c>
      <c r="F513" s="1">
        <v>734058.19499722414</v>
      </c>
      <c r="G513" s="1">
        <f t="shared" si="15"/>
        <v>379.94730589918436</v>
      </c>
    </row>
    <row r="514" spans="1:7" ht="12" customHeight="1" x14ac:dyDescent="0.25">
      <c r="A514" t="str">
        <f t="shared" si="14"/>
        <v>GANCMBSep-2023</v>
      </c>
      <c r="B514" s="4">
        <v>2023</v>
      </c>
      <c r="C514" s="17" t="s">
        <v>175</v>
      </c>
      <c r="D514" s="1" t="s">
        <v>137</v>
      </c>
      <c r="E514" s="1">
        <v>551</v>
      </c>
      <c r="F514" s="1">
        <v>72108.241349101532</v>
      </c>
      <c r="G514" s="1">
        <f t="shared" si="15"/>
        <v>130.86795163176322</v>
      </c>
    </row>
    <row r="515" spans="1:7" ht="12" customHeight="1" x14ac:dyDescent="0.25">
      <c r="A515" t="str">
        <f t="shared" ref="A515:A578" si="16">D515&amp;C515</f>
        <v>HYDCMBSep-2023</v>
      </c>
      <c r="B515" s="4">
        <v>2023</v>
      </c>
      <c r="C515" s="17" t="s">
        <v>175</v>
      </c>
      <c r="D515" s="1" t="s">
        <v>139</v>
      </c>
      <c r="E515" s="1">
        <v>2487</v>
      </c>
      <c r="F515" s="1">
        <v>288030.89767282363</v>
      </c>
      <c r="G515" s="1">
        <f t="shared" ref="G515:G578" si="17">IFERROR(F515/E515,0)</f>
        <v>115.81459496293672</v>
      </c>
    </row>
    <row r="516" spans="1:7" ht="12" customHeight="1" x14ac:dyDescent="0.25">
      <c r="A516" t="str">
        <f t="shared" si="16"/>
        <v>ICNCMBSep-2023</v>
      </c>
      <c r="B516" s="4">
        <v>2023</v>
      </c>
      <c r="C516" s="17" t="s">
        <v>175</v>
      </c>
      <c r="D516" s="1" t="s">
        <v>140</v>
      </c>
      <c r="E516" s="1">
        <v>1421</v>
      </c>
      <c r="F516" s="1">
        <v>625966.14057148923</v>
      </c>
      <c r="G516" s="1">
        <f t="shared" si="17"/>
        <v>440.51100673574189</v>
      </c>
    </row>
    <row r="517" spans="1:7" ht="12" customHeight="1" x14ac:dyDescent="0.25">
      <c r="A517" t="str">
        <f t="shared" si="16"/>
        <v>IXMCMBSep-2023</v>
      </c>
      <c r="B517" s="4">
        <v>2023</v>
      </c>
      <c r="C517" s="17" t="s">
        <v>175</v>
      </c>
      <c r="D517" s="1" t="s">
        <v>142</v>
      </c>
      <c r="E517" s="1">
        <v>2881</v>
      </c>
      <c r="F517" s="1">
        <v>167170.5692186463</v>
      </c>
      <c r="G517" s="1">
        <f t="shared" si="17"/>
        <v>58.025188899217738</v>
      </c>
    </row>
    <row r="518" spans="1:7" ht="12" customHeight="1" x14ac:dyDescent="0.25">
      <c r="A518" t="str">
        <f t="shared" si="16"/>
        <v>JEDCMBSep-2023</v>
      </c>
      <c r="B518" s="4">
        <v>2023</v>
      </c>
      <c r="C518" s="17" t="s">
        <v>175</v>
      </c>
      <c r="D518" s="1" t="s">
        <v>170</v>
      </c>
      <c r="E518" s="1">
        <v>1912</v>
      </c>
      <c r="F518" s="1">
        <v>482809.94655133982</v>
      </c>
      <c r="G518" s="1">
        <f t="shared" si="17"/>
        <v>252.51566242224885</v>
      </c>
    </row>
    <row r="519" spans="1:7" ht="12" customHeight="1" x14ac:dyDescent="0.25">
      <c r="A519" t="str">
        <f t="shared" si="16"/>
        <v>KHICMBSep-2023</v>
      </c>
      <c r="B519" s="4">
        <v>2023</v>
      </c>
      <c r="C519" s="17" t="s">
        <v>175</v>
      </c>
      <c r="D519" s="1" t="s">
        <v>143</v>
      </c>
      <c r="E519" s="1">
        <v>1628</v>
      </c>
      <c r="F519" s="1">
        <v>353766.105088379</v>
      </c>
      <c r="G519" s="1">
        <f t="shared" si="17"/>
        <v>217.30104735158415</v>
      </c>
    </row>
    <row r="520" spans="1:7" ht="12" customHeight="1" x14ac:dyDescent="0.25">
      <c r="A520" t="str">
        <f t="shared" si="16"/>
        <v>KTMCMBSep-2023</v>
      </c>
      <c r="B520" s="4">
        <v>2023</v>
      </c>
      <c r="C520" s="17" t="s">
        <v>175</v>
      </c>
      <c r="D520" s="1" t="s">
        <v>144</v>
      </c>
      <c r="E520" s="1">
        <v>2110</v>
      </c>
      <c r="F520" s="1">
        <v>440419.09743487946</v>
      </c>
      <c r="G520" s="1">
        <f t="shared" si="17"/>
        <v>208.7294300639239</v>
      </c>
    </row>
    <row r="521" spans="1:7" ht="12" customHeight="1" x14ac:dyDescent="0.25">
      <c r="A521" t="str">
        <f t="shared" si="16"/>
        <v>KULCMBSep-2023</v>
      </c>
      <c r="B521" s="4">
        <v>2023</v>
      </c>
      <c r="C521" s="17" t="s">
        <v>175</v>
      </c>
      <c r="D521" s="1" t="s">
        <v>145</v>
      </c>
      <c r="E521" s="1">
        <v>4463</v>
      </c>
      <c r="F521" s="1">
        <v>625474.62847237906</v>
      </c>
      <c r="G521" s="1">
        <f t="shared" si="17"/>
        <v>140.14667902137106</v>
      </c>
    </row>
    <row r="522" spans="1:7" ht="12" customHeight="1" x14ac:dyDescent="0.25">
      <c r="A522" t="str">
        <f t="shared" si="16"/>
        <v>KWICMBSep-2023</v>
      </c>
      <c r="B522" s="4">
        <v>2023</v>
      </c>
      <c r="C522" s="17" t="s">
        <v>175</v>
      </c>
      <c r="D522" s="1" t="s">
        <v>146</v>
      </c>
      <c r="E522" s="1">
        <v>3312</v>
      </c>
      <c r="F522" s="1">
        <v>535329.67378787871</v>
      </c>
      <c r="G522" s="1">
        <f t="shared" si="17"/>
        <v>161.63335561228223</v>
      </c>
    </row>
    <row r="523" spans="1:7" x14ac:dyDescent="0.25">
      <c r="A523" t="str">
        <f t="shared" si="16"/>
        <v>LHECMBSep-2023</v>
      </c>
      <c r="B523" s="4">
        <v>2023</v>
      </c>
      <c r="C523" s="17" t="s">
        <v>175</v>
      </c>
      <c r="D523" s="1" t="s">
        <v>147</v>
      </c>
      <c r="E523" s="1">
        <v>2079</v>
      </c>
      <c r="F523" s="1">
        <v>432645.90615716943</v>
      </c>
      <c r="G523" s="1">
        <f t="shared" si="17"/>
        <v>208.10288896448745</v>
      </c>
    </row>
    <row r="524" spans="1:7" x14ac:dyDescent="0.25">
      <c r="A524" t="str">
        <f t="shared" si="16"/>
        <v>LHRCMBSep-2023</v>
      </c>
      <c r="B524" s="4">
        <v>2023</v>
      </c>
      <c r="C524" s="17" t="s">
        <v>175</v>
      </c>
      <c r="D524" s="1" t="s">
        <v>148</v>
      </c>
      <c r="E524" s="1">
        <v>5274</v>
      </c>
      <c r="F524" s="1">
        <v>2843532.1597031155</v>
      </c>
      <c r="G524" s="1">
        <f t="shared" si="17"/>
        <v>539.16043983752661</v>
      </c>
    </row>
    <row r="525" spans="1:7" x14ac:dyDescent="0.25">
      <c r="A525" t="str">
        <f t="shared" si="16"/>
        <v>MAACMBSep-2023</v>
      </c>
      <c r="B525" s="4">
        <v>2023</v>
      </c>
      <c r="C525" s="17" t="s">
        <v>175</v>
      </c>
      <c r="D525" s="1" t="s">
        <v>149</v>
      </c>
      <c r="E525" s="1">
        <v>14521</v>
      </c>
      <c r="F525" s="1">
        <v>1152443.9849849676</v>
      </c>
      <c r="G525" s="1">
        <f t="shared" si="17"/>
        <v>79.36395461641537</v>
      </c>
    </row>
    <row r="526" spans="1:7" x14ac:dyDescent="0.25">
      <c r="A526" t="str">
        <f t="shared" si="16"/>
        <v>MELCMBSep-2023</v>
      </c>
      <c r="B526" s="4">
        <v>2023</v>
      </c>
      <c r="C526" s="17" t="s">
        <v>175</v>
      </c>
      <c r="D526" s="1" t="s">
        <v>151</v>
      </c>
      <c r="E526" s="1">
        <v>8318</v>
      </c>
      <c r="F526" s="1">
        <v>3650734.6472322303</v>
      </c>
      <c r="G526" s="1">
        <f t="shared" si="17"/>
        <v>438.89572580334578</v>
      </c>
    </row>
    <row r="527" spans="1:7" x14ac:dyDescent="0.25">
      <c r="A527" t="str">
        <f t="shared" si="16"/>
        <v>MLECMBSep-2023</v>
      </c>
      <c r="B527" s="4">
        <v>2023</v>
      </c>
      <c r="C527" s="17" t="s">
        <v>175</v>
      </c>
      <c r="D527" s="1" t="s">
        <v>152</v>
      </c>
      <c r="E527" s="1">
        <v>10225</v>
      </c>
      <c r="F527" s="1">
        <v>971307.17603822576</v>
      </c>
      <c r="G527" s="1">
        <f t="shared" si="17"/>
        <v>94.993366849704231</v>
      </c>
    </row>
    <row r="528" spans="1:7" x14ac:dyDescent="0.25">
      <c r="A528" t="str">
        <f t="shared" si="16"/>
        <v>MUXCMBSep-2023</v>
      </c>
      <c r="B528" s="4">
        <v>2023</v>
      </c>
      <c r="C528" s="17" t="s">
        <v>175</v>
      </c>
      <c r="D528" s="1" t="s">
        <v>171</v>
      </c>
      <c r="E528" s="1">
        <v>0</v>
      </c>
      <c r="F528" s="1">
        <v>0</v>
      </c>
      <c r="G528" s="1">
        <f t="shared" si="17"/>
        <v>0</v>
      </c>
    </row>
    <row r="529" spans="1:7" x14ac:dyDescent="0.25">
      <c r="A529" t="str">
        <f t="shared" si="16"/>
        <v>NON ALLOCATEDSep-2023</v>
      </c>
      <c r="B529" s="4">
        <v>2023</v>
      </c>
      <c r="C529" s="17" t="s">
        <v>175</v>
      </c>
      <c r="D529" s="1" t="s">
        <v>172</v>
      </c>
      <c r="E529" s="1">
        <v>0</v>
      </c>
      <c r="F529" s="1">
        <v>0</v>
      </c>
      <c r="G529" s="1">
        <f t="shared" si="17"/>
        <v>0</v>
      </c>
    </row>
    <row r="530" spans="1:7" x14ac:dyDescent="0.25">
      <c r="A530" t="str">
        <f t="shared" si="16"/>
        <v>NRTCMBSep-2023</v>
      </c>
      <c r="B530" s="4">
        <v>2023</v>
      </c>
      <c r="C530" s="17" t="s">
        <v>175</v>
      </c>
      <c r="D530" s="1" t="s">
        <v>153</v>
      </c>
      <c r="E530" s="1">
        <v>2956</v>
      </c>
      <c r="F530" s="1">
        <v>1256117.4695408726</v>
      </c>
      <c r="G530" s="1">
        <f t="shared" si="17"/>
        <v>424.9382508595645</v>
      </c>
    </row>
    <row r="531" spans="1:7" x14ac:dyDescent="0.25">
      <c r="A531" t="str">
        <f t="shared" si="16"/>
        <v>PEKCMBSep-2023</v>
      </c>
      <c r="B531" s="4">
        <v>2023</v>
      </c>
      <c r="C531" s="17" t="s">
        <v>175</v>
      </c>
      <c r="D531" s="1" t="s">
        <v>164</v>
      </c>
      <c r="E531" s="1">
        <v>1062</v>
      </c>
      <c r="F531" s="1">
        <v>470480.10612138937</v>
      </c>
      <c r="G531" s="1">
        <f t="shared" si="17"/>
        <v>443.01328260017834</v>
      </c>
    </row>
    <row r="532" spans="1:7" x14ac:dyDescent="0.25">
      <c r="A532" t="str">
        <f t="shared" si="16"/>
        <v>PVGCMBSep-2023</v>
      </c>
      <c r="B532" s="4">
        <v>2023</v>
      </c>
      <c r="C532" s="17" t="s">
        <v>175</v>
      </c>
      <c r="D532" s="1" t="s">
        <v>165</v>
      </c>
      <c r="E532" s="1">
        <v>1509</v>
      </c>
      <c r="F532" s="1">
        <v>646264.53341097385</v>
      </c>
      <c r="G532" s="1">
        <f t="shared" si="17"/>
        <v>428.27338198209003</v>
      </c>
    </row>
    <row r="533" spans="1:7" x14ac:dyDescent="0.25">
      <c r="A533" t="str">
        <f t="shared" si="16"/>
        <v>RUHCMBSep-2023</v>
      </c>
      <c r="B533" s="4">
        <v>2023</v>
      </c>
      <c r="C533" s="17" t="s">
        <v>175</v>
      </c>
      <c r="D533" s="1" t="s">
        <v>155</v>
      </c>
      <c r="E533" s="1">
        <v>5298</v>
      </c>
      <c r="F533" s="1">
        <v>901985.92940830369</v>
      </c>
      <c r="G533" s="1">
        <f t="shared" si="17"/>
        <v>170.25026980149184</v>
      </c>
    </row>
    <row r="534" spans="1:7" x14ac:dyDescent="0.25">
      <c r="A534" t="str">
        <f t="shared" si="16"/>
        <v>SINCMBSep-2023</v>
      </c>
      <c r="B534" s="4">
        <v>2023</v>
      </c>
      <c r="C534" s="17" t="s">
        <v>175</v>
      </c>
      <c r="D534" s="1" t="s">
        <v>157</v>
      </c>
      <c r="E534" s="1">
        <v>4926</v>
      </c>
      <c r="F534" s="1">
        <v>1078316.3976063097</v>
      </c>
      <c r="G534" s="1">
        <f t="shared" si="17"/>
        <v>218.90304458106166</v>
      </c>
    </row>
    <row r="535" spans="1:7" x14ac:dyDescent="0.25">
      <c r="A535" t="str">
        <f t="shared" si="16"/>
        <v>SYDCMBSep-2023</v>
      </c>
      <c r="B535" s="4">
        <v>2023</v>
      </c>
      <c r="C535" s="17" t="s">
        <v>175</v>
      </c>
      <c r="D535" s="1" t="s">
        <v>158</v>
      </c>
      <c r="E535" s="1">
        <v>3497</v>
      </c>
      <c r="F535" s="1">
        <v>1474322.8769391831</v>
      </c>
      <c r="G535" s="1">
        <f t="shared" si="17"/>
        <v>421.59647610499945</v>
      </c>
    </row>
    <row r="536" spans="1:7" x14ac:dyDescent="0.25">
      <c r="A536" t="str">
        <f t="shared" si="16"/>
        <v>TRVCMBSep-2023</v>
      </c>
      <c r="B536" s="4">
        <v>2023</v>
      </c>
      <c r="C536" s="17" t="s">
        <v>175</v>
      </c>
      <c r="D536" s="1" t="s">
        <v>159</v>
      </c>
      <c r="E536" s="1">
        <v>2973</v>
      </c>
      <c r="F536" s="1">
        <v>147202.87341295736</v>
      </c>
      <c r="G536" s="1">
        <f t="shared" si="17"/>
        <v>49.51324366396144</v>
      </c>
    </row>
    <row r="537" spans="1:7" x14ac:dyDescent="0.25">
      <c r="A537" t="str">
        <f t="shared" si="16"/>
        <v>TRZCMBSep-2023</v>
      </c>
      <c r="B537" s="4">
        <v>2023</v>
      </c>
      <c r="C537" s="17" t="s">
        <v>175</v>
      </c>
      <c r="D537" s="18" t="s">
        <v>160</v>
      </c>
      <c r="E537" s="18">
        <v>4343</v>
      </c>
      <c r="F537" s="18">
        <v>283500.79661750677</v>
      </c>
      <c r="G537" s="1">
        <f t="shared" si="17"/>
        <v>65.277641403984987</v>
      </c>
    </row>
    <row r="538" spans="1:7" x14ac:dyDescent="0.25">
      <c r="A538" t="str">
        <f t="shared" si="16"/>
        <v>AUHCMBOct-2023</v>
      </c>
      <c r="B538" s="4">
        <v>2023</v>
      </c>
      <c r="C538" t="s">
        <v>178</v>
      </c>
      <c r="D538" s="1" t="s">
        <v>66</v>
      </c>
      <c r="E538" s="1">
        <v>2133</v>
      </c>
      <c r="F538" s="1">
        <v>431181.3861560027</v>
      </c>
      <c r="G538" s="1">
        <f t="shared" si="17"/>
        <v>202.14786036380812</v>
      </c>
    </row>
    <row r="539" spans="1:7" x14ac:dyDescent="0.25">
      <c r="A539" t="str">
        <f t="shared" si="16"/>
        <v>BKKCMBOct-2023</v>
      </c>
      <c r="B539" s="4">
        <v>2023</v>
      </c>
      <c r="C539" t="s">
        <v>178</v>
      </c>
      <c r="D539" s="1" t="s">
        <v>68</v>
      </c>
      <c r="E539" s="1">
        <v>4899</v>
      </c>
      <c r="F539" s="1">
        <v>886742.67926429654</v>
      </c>
      <c r="G539" s="1">
        <f t="shared" si="17"/>
        <v>181.00483348934407</v>
      </c>
    </row>
    <row r="540" spans="1:7" x14ac:dyDescent="0.25">
      <c r="A540" t="str">
        <f t="shared" si="16"/>
        <v>BLRCMBOct-2023</v>
      </c>
      <c r="B540" s="4">
        <v>2023</v>
      </c>
      <c r="C540" t="s">
        <v>178</v>
      </c>
      <c r="D540" s="1" t="s">
        <v>69</v>
      </c>
      <c r="E540" s="1">
        <v>3807</v>
      </c>
      <c r="F540" s="1">
        <v>393874.89507852902</v>
      </c>
      <c r="G540" s="1">
        <f t="shared" si="17"/>
        <v>103.46070267363515</v>
      </c>
    </row>
    <row r="541" spans="1:7" x14ac:dyDescent="0.25">
      <c r="A541" t="str">
        <f t="shared" si="16"/>
        <v>BOMCMBOct-2023</v>
      </c>
      <c r="B541" s="4">
        <v>2023</v>
      </c>
      <c r="C541" t="s">
        <v>178</v>
      </c>
      <c r="D541" s="1" t="s">
        <v>70</v>
      </c>
      <c r="E541" s="1">
        <v>3844</v>
      </c>
      <c r="F541" s="1">
        <v>530922.23992751946</v>
      </c>
      <c r="G541" s="1">
        <f t="shared" si="17"/>
        <v>138.11712797281984</v>
      </c>
    </row>
    <row r="542" spans="1:7" x14ac:dyDescent="0.25">
      <c r="A542" t="str">
        <f t="shared" si="16"/>
        <v>CANCMBOct-2023</v>
      </c>
      <c r="B542" s="4">
        <v>2023</v>
      </c>
      <c r="C542" t="s">
        <v>178</v>
      </c>
      <c r="D542" s="1" t="s">
        <v>71</v>
      </c>
      <c r="E542" s="1">
        <v>1821</v>
      </c>
      <c r="F542" s="1">
        <v>607486.81149447395</v>
      </c>
      <c r="G542" s="1">
        <f t="shared" si="17"/>
        <v>333.60066529075999</v>
      </c>
    </row>
    <row r="543" spans="1:7" x14ac:dyDescent="0.25">
      <c r="A543" t="str">
        <f t="shared" si="16"/>
        <v>CDGCMBOct-2023</v>
      </c>
      <c r="B543" s="4">
        <v>2023</v>
      </c>
      <c r="C543" t="s">
        <v>178</v>
      </c>
      <c r="D543" s="1" t="s">
        <v>72</v>
      </c>
      <c r="E543" s="1">
        <v>235</v>
      </c>
      <c r="F543" s="1">
        <v>96332.039409410616</v>
      </c>
      <c r="G543" s="1">
        <f t="shared" si="17"/>
        <v>409.92357195493878</v>
      </c>
    </row>
    <row r="544" spans="1:7" x14ac:dyDescent="0.25">
      <c r="A544" t="str">
        <f t="shared" si="16"/>
        <v>CGKCMBOct-2023</v>
      </c>
      <c r="B544" s="4">
        <v>2023</v>
      </c>
      <c r="C544" t="s">
        <v>178</v>
      </c>
      <c r="D544" s="1" t="s">
        <v>74</v>
      </c>
      <c r="E544" s="1">
        <v>2924</v>
      </c>
      <c r="F544" s="1">
        <v>595268.05473545333</v>
      </c>
      <c r="G544" s="1">
        <f t="shared" si="17"/>
        <v>203.5800460791564</v>
      </c>
    </row>
    <row r="545" spans="1:7" x14ac:dyDescent="0.25">
      <c r="A545" t="str">
        <f t="shared" si="16"/>
        <v>CMBAUHOct-2023</v>
      </c>
      <c r="B545" s="4">
        <v>2023</v>
      </c>
      <c r="C545" t="s">
        <v>178</v>
      </c>
      <c r="D545" s="1" t="s">
        <v>75</v>
      </c>
      <c r="E545" s="1">
        <v>2305</v>
      </c>
      <c r="F545" s="1">
        <v>498392.46031372133</v>
      </c>
      <c r="G545" s="1">
        <f t="shared" si="17"/>
        <v>216.22232551571423</v>
      </c>
    </row>
    <row r="546" spans="1:7" x14ac:dyDescent="0.25">
      <c r="A546" t="str">
        <f t="shared" si="16"/>
        <v>CMBBKKOct-2023</v>
      </c>
      <c r="B546" s="4">
        <v>2023</v>
      </c>
      <c r="C546" t="s">
        <v>178</v>
      </c>
      <c r="D546" s="1" t="s">
        <v>78</v>
      </c>
      <c r="E546" s="1">
        <v>5155</v>
      </c>
      <c r="F546" s="1">
        <v>954129.34775934683</v>
      </c>
      <c r="G546" s="1">
        <f t="shared" si="17"/>
        <v>185.08813729570258</v>
      </c>
    </row>
    <row r="547" spans="1:7" x14ac:dyDescent="0.25">
      <c r="A547" t="str">
        <f t="shared" si="16"/>
        <v>CMBBLROct-2023</v>
      </c>
      <c r="B547" s="4">
        <v>2023</v>
      </c>
      <c r="C547" t="s">
        <v>178</v>
      </c>
      <c r="D547" s="1" t="s">
        <v>79</v>
      </c>
      <c r="E547" s="1">
        <v>3298</v>
      </c>
      <c r="F547" s="1">
        <v>338530.13778966031</v>
      </c>
      <c r="G547" s="1">
        <f t="shared" si="17"/>
        <v>102.647100603293</v>
      </c>
    </row>
    <row r="548" spans="1:7" x14ac:dyDescent="0.25">
      <c r="A548" t="str">
        <f t="shared" si="16"/>
        <v>CMBBOMOct-2023</v>
      </c>
      <c r="B548" s="4">
        <v>2023</v>
      </c>
      <c r="C548" t="s">
        <v>178</v>
      </c>
      <c r="D548" s="1" t="s">
        <v>80</v>
      </c>
      <c r="E548" s="1">
        <v>3890</v>
      </c>
      <c r="F548" s="1">
        <v>523806.08680753596</v>
      </c>
      <c r="G548" s="1">
        <f t="shared" si="17"/>
        <v>134.65452103021491</v>
      </c>
    </row>
    <row r="549" spans="1:7" x14ac:dyDescent="0.25">
      <c r="A549" t="str">
        <f t="shared" si="16"/>
        <v>CMBCANOct-2023</v>
      </c>
      <c r="B549" s="4">
        <v>2023</v>
      </c>
      <c r="C549" t="s">
        <v>178</v>
      </c>
      <c r="D549" s="1" t="s">
        <v>81</v>
      </c>
      <c r="E549" s="1">
        <v>2691</v>
      </c>
      <c r="F549" s="1">
        <v>861128.12328674109</v>
      </c>
      <c r="G549" s="1">
        <f t="shared" si="17"/>
        <v>320.00301868700893</v>
      </c>
    </row>
    <row r="550" spans="1:7" x14ac:dyDescent="0.25">
      <c r="A550" t="str">
        <f t="shared" si="16"/>
        <v>CMBCDGOct-2023</v>
      </c>
      <c r="B550" s="4">
        <v>2023</v>
      </c>
      <c r="C550" t="s">
        <v>178</v>
      </c>
      <c r="D550" s="1" t="s">
        <v>82</v>
      </c>
      <c r="E550" s="1">
        <v>233</v>
      </c>
      <c r="F550" s="1">
        <v>81087.882742772301</v>
      </c>
      <c r="G550" s="1">
        <f t="shared" si="17"/>
        <v>348.01666413206993</v>
      </c>
    </row>
    <row r="551" spans="1:7" x14ac:dyDescent="0.25">
      <c r="A551" t="str">
        <f t="shared" si="16"/>
        <v>CMBCDGFRAOct-2023</v>
      </c>
      <c r="B551" s="4">
        <v>2023</v>
      </c>
      <c r="C551" t="s">
        <v>178</v>
      </c>
      <c r="D551" s="1" t="s">
        <v>83</v>
      </c>
      <c r="E551" s="1">
        <v>2587</v>
      </c>
      <c r="F551" s="1">
        <v>1005487.5561414078</v>
      </c>
      <c r="G551" s="1">
        <f t="shared" si="17"/>
        <v>388.66932978021174</v>
      </c>
    </row>
    <row r="552" spans="1:7" x14ac:dyDescent="0.25">
      <c r="A552" t="str">
        <f t="shared" si="16"/>
        <v>CMBCGKOct-2023</v>
      </c>
      <c r="B552" s="4">
        <v>2023</v>
      </c>
      <c r="C552" t="s">
        <v>178</v>
      </c>
      <c r="D552" s="1" t="s">
        <v>84</v>
      </c>
      <c r="E552" s="1">
        <v>4829</v>
      </c>
      <c r="F552" s="1">
        <v>763629.6245795422</v>
      </c>
      <c r="G552" s="1">
        <f t="shared" si="17"/>
        <v>158.13411153024273</v>
      </c>
    </row>
    <row r="553" spans="1:7" x14ac:dyDescent="0.25">
      <c r="A553" t="str">
        <f t="shared" si="16"/>
        <v>CMBCOKOct-2023</v>
      </c>
      <c r="B553" s="4">
        <v>2023</v>
      </c>
      <c r="C553" t="s">
        <v>178</v>
      </c>
      <c r="D553" s="1" t="s">
        <v>85</v>
      </c>
      <c r="E553" s="1">
        <v>2785</v>
      </c>
      <c r="F553" s="1">
        <v>163103.16674667576</v>
      </c>
      <c r="G553" s="1">
        <f t="shared" si="17"/>
        <v>58.564871363258803</v>
      </c>
    </row>
    <row r="554" spans="1:7" x14ac:dyDescent="0.25">
      <c r="A554" t="str">
        <f t="shared" si="16"/>
        <v>CMBDACOct-2023</v>
      </c>
      <c r="B554" s="4">
        <v>2023</v>
      </c>
      <c r="C554" t="s">
        <v>178</v>
      </c>
      <c r="D554" s="1" t="s">
        <v>88</v>
      </c>
      <c r="E554" s="1">
        <v>5555</v>
      </c>
      <c r="F554" s="1">
        <v>752381.31120538421</v>
      </c>
      <c r="G554" s="1">
        <f t="shared" si="17"/>
        <v>135.44218023499266</v>
      </c>
    </row>
    <row r="555" spans="1:7" x14ac:dyDescent="0.25">
      <c r="A555" t="str">
        <f t="shared" si="16"/>
        <v>CMBDELOct-2023</v>
      </c>
      <c r="B555" s="4">
        <v>2023</v>
      </c>
      <c r="C555" t="s">
        <v>178</v>
      </c>
      <c r="D555" s="1" t="s">
        <v>89</v>
      </c>
      <c r="E555" s="1">
        <v>6765</v>
      </c>
      <c r="F555" s="1">
        <v>1013214.7734429686</v>
      </c>
      <c r="G555" s="1">
        <f t="shared" si="17"/>
        <v>149.77306333229396</v>
      </c>
    </row>
    <row r="556" spans="1:7" x14ac:dyDescent="0.25">
      <c r="A556" t="str">
        <f t="shared" si="16"/>
        <v>CMBDMMOct-2023</v>
      </c>
      <c r="B556" s="4">
        <v>2023</v>
      </c>
      <c r="C556" t="s">
        <v>178</v>
      </c>
      <c r="D556" s="1" t="s">
        <v>90</v>
      </c>
      <c r="E556" s="1">
        <v>3095</v>
      </c>
      <c r="F556" s="1">
        <v>658359.17410275794</v>
      </c>
      <c r="G556" s="1">
        <f t="shared" si="17"/>
        <v>212.71701909620612</v>
      </c>
    </row>
    <row r="557" spans="1:7" x14ac:dyDescent="0.25">
      <c r="A557" t="str">
        <f t="shared" si="16"/>
        <v>CMBDOHOct-2023</v>
      </c>
      <c r="B557" s="4">
        <v>2023</v>
      </c>
      <c r="C557" t="s">
        <v>178</v>
      </c>
      <c r="D557" s="1" t="s">
        <v>91</v>
      </c>
      <c r="E557" s="1">
        <v>5029</v>
      </c>
      <c r="F557" s="1">
        <v>1107528.2280624891</v>
      </c>
      <c r="G557" s="1">
        <f t="shared" si="17"/>
        <v>220.22832134867551</v>
      </c>
    </row>
    <row r="558" spans="1:7" x14ac:dyDescent="0.25">
      <c r="A558" t="str">
        <f t="shared" si="16"/>
        <v>CMBDXBOct-2023</v>
      </c>
      <c r="B558" s="4">
        <v>2023</v>
      </c>
      <c r="C558" t="s">
        <v>178</v>
      </c>
      <c r="D558" s="1" t="s">
        <v>92</v>
      </c>
      <c r="E558" s="1">
        <v>6095</v>
      </c>
      <c r="F558" s="1">
        <v>1247389.6325767327</v>
      </c>
      <c r="G558" s="1">
        <f t="shared" si="17"/>
        <v>204.65785604212184</v>
      </c>
    </row>
    <row r="559" spans="1:7" x14ac:dyDescent="0.25">
      <c r="A559" t="str">
        <f t="shared" si="16"/>
        <v>CMBFRAOct-2023</v>
      </c>
      <c r="B559" s="4">
        <v>2023</v>
      </c>
      <c r="C559" t="s">
        <v>178</v>
      </c>
      <c r="D559" s="1" t="s">
        <v>95</v>
      </c>
      <c r="E559" s="1">
        <v>473</v>
      </c>
      <c r="F559" s="1">
        <v>188312.02343416779</v>
      </c>
      <c r="G559" s="1">
        <f t="shared" si="17"/>
        <v>398.12267110817714</v>
      </c>
    </row>
    <row r="560" spans="1:7" x14ac:dyDescent="0.25">
      <c r="A560" t="str">
        <f t="shared" si="16"/>
        <v>CMBGANOct-2023</v>
      </c>
      <c r="B560" s="4">
        <v>2023</v>
      </c>
      <c r="C560" t="s">
        <v>178</v>
      </c>
      <c r="D560" s="1" t="s">
        <v>97</v>
      </c>
      <c r="E560" s="1">
        <v>861</v>
      </c>
      <c r="F560" s="1">
        <v>94919.365183419693</v>
      </c>
      <c r="G560" s="1">
        <f t="shared" si="17"/>
        <v>110.24316513753739</v>
      </c>
    </row>
    <row r="561" spans="1:7" x14ac:dyDescent="0.25">
      <c r="A561" t="str">
        <f t="shared" si="16"/>
        <v>CMBHYDOct-2023</v>
      </c>
      <c r="B561" s="4">
        <v>2023</v>
      </c>
      <c r="C561" t="s">
        <v>178</v>
      </c>
      <c r="D561" s="1" t="s">
        <v>99</v>
      </c>
      <c r="E561" s="1">
        <v>2665</v>
      </c>
      <c r="F561" s="1">
        <v>285126.61444790615</v>
      </c>
      <c r="G561" s="1">
        <f t="shared" si="17"/>
        <v>106.98934876094039</v>
      </c>
    </row>
    <row r="562" spans="1:7" x14ac:dyDescent="0.25">
      <c r="A562" t="str">
        <f t="shared" si="16"/>
        <v>CMBICNOct-2023</v>
      </c>
      <c r="B562" s="4">
        <v>2023</v>
      </c>
      <c r="C562" t="s">
        <v>178</v>
      </c>
      <c r="D562" s="1" t="s">
        <v>100</v>
      </c>
      <c r="E562" s="1">
        <v>2075</v>
      </c>
      <c r="F562" s="1">
        <v>1019687.1069522604</v>
      </c>
      <c r="G562" s="1">
        <f t="shared" si="17"/>
        <v>491.41547323000498</v>
      </c>
    </row>
    <row r="563" spans="1:7" x14ac:dyDescent="0.25">
      <c r="A563" t="str">
        <f t="shared" si="16"/>
        <v>CMBIXMOct-2023</v>
      </c>
      <c r="B563" s="4">
        <v>2023</v>
      </c>
      <c r="C563" t="s">
        <v>178</v>
      </c>
      <c r="D563" s="1" t="s">
        <v>101</v>
      </c>
      <c r="E563" s="1">
        <v>1560</v>
      </c>
      <c r="F563" s="1">
        <v>87111.76184534654</v>
      </c>
      <c r="G563" s="1">
        <f t="shared" si="17"/>
        <v>55.84087297778624</v>
      </c>
    </row>
    <row r="564" spans="1:7" x14ac:dyDescent="0.25">
      <c r="A564" t="str">
        <f t="shared" si="16"/>
        <v>CMBJEDOct-2023</v>
      </c>
      <c r="B564" s="4">
        <v>2023</v>
      </c>
      <c r="C564" t="s">
        <v>178</v>
      </c>
      <c r="D564" s="1" t="s">
        <v>168</v>
      </c>
      <c r="E564" s="1">
        <v>2609</v>
      </c>
      <c r="F564" s="1">
        <v>710531.54168136674</v>
      </c>
      <c r="G564" s="1">
        <f t="shared" si="17"/>
        <v>272.33865146851923</v>
      </c>
    </row>
    <row r="565" spans="1:7" x14ac:dyDescent="0.25">
      <c r="A565" t="str">
        <f t="shared" si="16"/>
        <v>CMBKHIOct-2023</v>
      </c>
      <c r="B565" s="4">
        <v>2023</v>
      </c>
      <c r="C565" t="s">
        <v>178</v>
      </c>
      <c r="D565" s="2" t="s">
        <v>102</v>
      </c>
      <c r="E565" s="1">
        <v>1591</v>
      </c>
      <c r="F565" s="1">
        <v>289924.94494922005</v>
      </c>
      <c r="G565" s="1">
        <f t="shared" si="17"/>
        <v>182.22812378957892</v>
      </c>
    </row>
    <row r="566" spans="1:7" x14ac:dyDescent="0.25">
      <c r="A566" t="str">
        <f t="shared" si="16"/>
        <v>CMBKTMOct-2023</v>
      </c>
      <c r="B566" s="4">
        <v>2023</v>
      </c>
      <c r="C566" t="s">
        <v>178</v>
      </c>
      <c r="D566" s="1" t="s">
        <v>103</v>
      </c>
      <c r="E566" s="1">
        <v>3096</v>
      </c>
      <c r="F566" s="1">
        <v>606610.35076946951</v>
      </c>
      <c r="G566" s="1">
        <f t="shared" si="17"/>
        <v>195.93357582993201</v>
      </c>
    </row>
    <row r="567" spans="1:7" x14ac:dyDescent="0.25">
      <c r="A567" t="str">
        <f t="shared" si="16"/>
        <v>CMBKULOct-2023</v>
      </c>
      <c r="B567" s="4">
        <v>2023</v>
      </c>
      <c r="C567" t="s">
        <v>178</v>
      </c>
      <c r="D567" s="1" t="s">
        <v>104</v>
      </c>
      <c r="E567" s="1">
        <v>4600</v>
      </c>
      <c r="F567" s="1">
        <v>778155.42188406514</v>
      </c>
      <c r="G567" s="1">
        <f t="shared" si="17"/>
        <v>169.16422214870983</v>
      </c>
    </row>
    <row r="568" spans="1:7" x14ac:dyDescent="0.25">
      <c r="A568" t="str">
        <f t="shared" si="16"/>
        <v>CMBKWIOct-2023</v>
      </c>
      <c r="B568" s="4">
        <v>2023</v>
      </c>
      <c r="C568" t="s">
        <v>178</v>
      </c>
      <c r="D568" s="1" t="s">
        <v>105</v>
      </c>
      <c r="E568" s="1">
        <v>5127</v>
      </c>
      <c r="F568" s="1">
        <v>1282409.5349876625</v>
      </c>
      <c r="G568" s="1">
        <f t="shared" si="17"/>
        <v>250.1286395528891</v>
      </c>
    </row>
    <row r="569" spans="1:7" x14ac:dyDescent="0.25">
      <c r="A569" t="str">
        <f t="shared" si="16"/>
        <v>CMBLHEOct-2023</v>
      </c>
      <c r="B569" s="4">
        <v>2023</v>
      </c>
      <c r="C569" t="s">
        <v>178</v>
      </c>
      <c r="D569" s="1" t="s">
        <v>106</v>
      </c>
      <c r="E569" s="1">
        <v>2182</v>
      </c>
      <c r="F569" s="1">
        <v>357094.67648285459</v>
      </c>
      <c r="G569" s="1">
        <f t="shared" si="17"/>
        <v>163.65475549168406</v>
      </c>
    </row>
    <row r="570" spans="1:7" x14ac:dyDescent="0.25">
      <c r="A570" t="str">
        <f t="shared" si="16"/>
        <v>CMBLHROct-2023</v>
      </c>
      <c r="B570" s="4">
        <v>2023</v>
      </c>
      <c r="C570" t="s">
        <v>178</v>
      </c>
      <c r="D570" s="1" t="s">
        <v>107</v>
      </c>
      <c r="E570" s="1">
        <v>7857</v>
      </c>
      <c r="F570" s="1">
        <v>3922394.0951144546</v>
      </c>
      <c r="G570" s="1">
        <f t="shared" si="17"/>
        <v>499.22287070312518</v>
      </c>
    </row>
    <row r="571" spans="1:7" x14ac:dyDescent="0.25">
      <c r="A571" t="str">
        <f t="shared" si="16"/>
        <v>CMBMAAOct-2023</v>
      </c>
      <c r="B571" s="4">
        <v>2023</v>
      </c>
      <c r="C571" t="s">
        <v>178</v>
      </c>
      <c r="D571" s="1" t="s">
        <v>108</v>
      </c>
      <c r="E571" s="1">
        <v>11645</v>
      </c>
      <c r="F571" s="1">
        <v>706901.27597416332</v>
      </c>
      <c r="G571" s="1">
        <f t="shared" si="17"/>
        <v>60.704274450336051</v>
      </c>
    </row>
    <row r="572" spans="1:7" x14ac:dyDescent="0.25">
      <c r="A572" t="str">
        <f t="shared" si="16"/>
        <v>CMBMELOct-2023</v>
      </c>
      <c r="B572" s="4">
        <v>2023</v>
      </c>
      <c r="C572" t="s">
        <v>178</v>
      </c>
      <c r="D572" s="1" t="s">
        <v>113</v>
      </c>
      <c r="E572" s="1">
        <v>8797</v>
      </c>
      <c r="F572" s="1">
        <v>4502755.9265255891</v>
      </c>
      <c r="G572" s="1">
        <f t="shared" si="17"/>
        <v>511.85130459538357</v>
      </c>
    </row>
    <row r="573" spans="1:7" x14ac:dyDescent="0.25">
      <c r="A573" t="str">
        <f t="shared" si="16"/>
        <v>CMBMLEOct-2023</v>
      </c>
      <c r="B573" s="4">
        <v>2023</v>
      </c>
      <c r="C573" t="s">
        <v>178</v>
      </c>
      <c r="D573" s="1" t="s">
        <v>115</v>
      </c>
      <c r="E573" s="1">
        <v>15883</v>
      </c>
      <c r="F573" s="1">
        <v>1391289.2066168378</v>
      </c>
      <c r="G573" s="1">
        <f t="shared" si="17"/>
        <v>87.596122056087495</v>
      </c>
    </row>
    <row r="574" spans="1:7" x14ac:dyDescent="0.25">
      <c r="A574" t="str">
        <f t="shared" si="16"/>
        <v>CMBMUXOct-2023</v>
      </c>
      <c r="B574" s="4">
        <v>2023</v>
      </c>
      <c r="C574" t="s">
        <v>178</v>
      </c>
      <c r="D574" s="1" t="s">
        <v>169</v>
      </c>
      <c r="E574" s="1">
        <v>0</v>
      </c>
      <c r="F574" s="1">
        <v>0</v>
      </c>
      <c r="G574" s="1">
        <f t="shared" si="17"/>
        <v>0</v>
      </c>
    </row>
    <row r="575" spans="1:7" x14ac:dyDescent="0.25">
      <c r="A575" t="str">
        <f t="shared" si="16"/>
        <v>CMBNRTOct-2023</v>
      </c>
      <c r="B575" s="4">
        <v>2023</v>
      </c>
      <c r="C575" t="s">
        <v>178</v>
      </c>
      <c r="D575" s="1" t="s">
        <v>116</v>
      </c>
      <c r="E575" s="1">
        <v>4087</v>
      </c>
      <c r="F575" s="1">
        <v>1895511.4392177649</v>
      </c>
      <c r="G575" s="1">
        <f t="shared" si="17"/>
        <v>463.79041820840831</v>
      </c>
    </row>
    <row r="576" spans="1:7" x14ac:dyDescent="0.25">
      <c r="A576" t="str">
        <f t="shared" si="16"/>
        <v>CMBPEKOct-2023</v>
      </c>
      <c r="B576" s="4">
        <v>2023</v>
      </c>
      <c r="C576" t="s">
        <v>178</v>
      </c>
      <c r="D576" s="1" t="s">
        <v>162</v>
      </c>
      <c r="E576" s="1">
        <v>366</v>
      </c>
      <c r="F576" s="1">
        <v>208599.55643788408</v>
      </c>
      <c r="G576" s="1">
        <f t="shared" si="17"/>
        <v>569.94414327290735</v>
      </c>
    </row>
    <row r="577" spans="1:7" x14ac:dyDescent="0.25">
      <c r="A577" t="str">
        <f t="shared" si="16"/>
        <v>CMBPVGOct-2023</v>
      </c>
      <c r="B577" s="4">
        <v>2023</v>
      </c>
      <c r="C577" t="s">
        <v>178</v>
      </c>
      <c r="D577" s="1" t="s">
        <v>163</v>
      </c>
      <c r="E577" s="1">
        <v>1432</v>
      </c>
      <c r="F577" s="1">
        <v>531020.62204607949</v>
      </c>
      <c r="G577" s="1">
        <f t="shared" si="17"/>
        <v>370.82445673608902</v>
      </c>
    </row>
    <row r="578" spans="1:7" x14ac:dyDescent="0.25">
      <c r="A578" t="str">
        <f t="shared" si="16"/>
        <v>CMBRUHOct-2023</v>
      </c>
      <c r="B578" s="4">
        <v>2023</v>
      </c>
      <c r="C578" t="s">
        <v>178</v>
      </c>
      <c r="D578" s="1" t="s">
        <v>117</v>
      </c>
      <c r="E578" s="1">
        <v>6844</v>
      </c>
      <c r="F578" s="1">
        <v>1636150.9001594675</v>
      </c>
      <c r="G578" s="1">
        <f t="shared" si="17"/>
        <v>239.06354473399583</v>
      </c>
    </row>
    <row r="579" spans="1:7" x14ac:dyDescent="0.25">
      <c r="A579" t="str">
        <f t="shared" ref="A579:A642" si="18">D579&amp;C579</f>
        <v>CMBSINOct-2023</v>
      </c>
      <c r="B579" s="4">
        <v>2023</v>
      </c>
      <c r="C579" t="s">
        <v>178</v>
      </c>
      <c r="D579" s="1" t="s">
        <v>119</v>
      </c>
      <c r="E579" s="1">
        <v>5326</v>
      </c>
      <c r="F579" s="1">
        <v>1147625.6879909891</v>
      </c>
      <c r="G579" s="1">
        <f t="shared" ref="G579:G642" si="19">IFERROR(F579/E579,0)</f>
        <v>215.47609613048988</v>
      </c>
    </row>
    <row r="580" spans="1:7" x14ac:dyDescent="0.25">
      <c r="A580" t="str">
        <f t="shared" si="18"/>
        <v>CMBSYDOct-2023</v>
      </c>
      <c r="B580" s="4">
        <v>2023</v>
      </c>
      <c r="C580" t="s">
        <v>178</v>
      </c>
      <c r="D580" s="1" t="s">
        <v>120</v>
      </c>
      <c r="E580" s="1">
        <v>3655</v>
      </c>
      <c r="F580" s="1">
        <v>1932223.2913339746</v>
      </c>
      <c r="G580" s="1">
        <f t="shared" si="19"/>
        <v>528.65206329246905</v>
      </c>
    </row>
    <row r="581" spans="1:7" x14ac:dyDescent="0.25">
      <c r="A581" t="str">
        <f t="shared" si="18"/>
        <v>CMBTRVOct-2023</v>
      </c>
      <c r="B581" s="4">
        <v>2023</v>
      </c>
      <c r="C581" t="s">
        <v>178</v>
      </c>
      <c r="D581" s="1" t="s">
        <v>121</v>
      </c>
      <c r="E581" s="1">
        <v>3262</v>
      </c>
      <c r="F581" s="1">
        <v>148036.75984642259</v>
      </c>
      <c r="G581" s="1">
        <f t="shared" si="19"/>
        <v>45.382207187744513</v>
      </c>
    </row>
    <row r="582" spans="1:7" x14ac:dyDescent="0.25">
      <c r="A582" t="str">
        <f t="shared" si="18"/>
        <v>CMBTRZOct-2023</v>
      </c>
      <c r="B582" s="4">
        <v>2023</v>
      </c>
      <c r="C582" t="s">
        <v>178</v>
      </c>
      <c r="D582" s="1" t="s">
        <v>126</v>
      </c>
      <c r="E582" s="1">
        <v>3733</v>
      </c>
      <c r="F582" s="1">
        <v>193469.48953841088</v>
      </c>
      <c r="G582" s="1">
        <f t="shared" si="19"/>
        <v>51.826812091725394</v>
      </c>
    </row>
    <row r="583" spans="1:7" x14ac:dyDescent="0.25">
      <c r="A583" t="str">
        <f t="shared" si="18"/>
        <v>COKCMBOct-2023</v>
      </c>
      <c r="B583" s="4">
        <v>2023</v>
      </c>
      <c r="C583" t="s">
        <v>178</v>
      </c>
      <c r="D583" s="1" t="s">
        <v>128</v>
      </c>
      <c r="E583" s="1">
        <v>3934</v>
      </c>
      <c r="F583" s="1">
        <v>240106.57476391364</v>
      </c>
      <c r="G583" s="1">
        <f t="shared" si="19"/>
        <v>61.033699736632855</v>
      </c>
    </row>
    <row r="584" spans="1:7" x14ac:dyDescent="0.25">
      <c r="A584" t="str">
        <f t="shared" si="18"/>
        <v>DACCMBOct-2023</v>
      </c>
      <c r="B584" s="4">
        <v>2023</v>
      </c>
      <c r="C584" t="s">
        <v>178</v>
      </c>
      <c r="D584" s="1" t="s">
        <v>129</v>
      </c>
      <c r="E584" s="1">
        <v>6779</v>
      </c>
      <c r="F584" s="1">
        <v>1174515.163073591</v>
      </c>
      <c r="G584" s="1">
        <f t="shared" si="19"/>
        <v>173.25787919657634</v>
      </c>
    </row>
    <row r="585" spans="1:7" x14ac:dyDescent="0.25">
      <c r="A585" t="str">
        <f t="shared" si="18"/>
        <v>DELCMBOct-2023</v>
      </c>
      <c r="B585" s="4">
        <v>2023</v>
      </c>
      <c r="C585" t="s">
        <v>178</v>
      </c>
      <c r="D585" s="1" t="s">
        <v>130</v>
      </c>
      <c r="E585" s="1">
        <v>6323</v>
      </c>
      <c r="F585" s="1">
        <v>919384.99352955981</v>
      </c>
      <c r="G585" s="1">
        <f t="shared" si="19"/>
        <v>145.40328855441402</v>
      </c>
    </row>
    <row r="586" spans="1:7" x14ac:dyDescent="0.25">
      <c r="A586" t="str">
        <f t="shared" si="18"/>
        <v>DMMCMBOct-2023</v>
      </c>
      <c r="B586" s="4">
        <v>2023</v>
      </c>
      <c r="C586" t="s">
        <v>178</v>
      </c>
      <c r="D586" s="1" t="s">
        <v>131</v>
      </c>
      <c r="E586" s="1">
        <v>2867</v>
      </c>
      <c r="F586" s="1">
        <v>473457.76200290793</v>
      </c>
      <c r="G586" s="1">
        <f t="shared" si="19"/>
        <v>165.14048203798671</v>
      </c>
    </row>
    <row r="587" spans="1:7" x14ac:dyDescent="0.25">
      <c r="A587" t="str">
        <f t="shared" si="18"/>
        <v>DOHCMBOct-2023</v>
      </c>
      <c r="B587" s="4">
        <v>2023</v>
      </c>
      <c r="C587" t="s">
        <v>178</v>
      </c>
      <c r="D587" s="1" t="s">
        <v>133</v>
      </c>
      <c r="E587" s="1">
        <v>4487</v>
      </c>
      <c r="F587" s="1">
        <v>847277.57243057434</v>
      </c>
      <c r="G587" s="1">
        <f t="shared" si="19"/>
        <v>188.82941217530072</v>
      </c>
    </row>
    <row r="588" spans="1:7" x14ac:dyDescent="0.25">
      <c r="A588" t="str">
        <f t="shared" si="18"/>
        <v>DXBCMBOct-2023</v>
      </c>
      <c r="B588" s="4">
        <v>2023</v>
      </c>
      <c r="C588" t="s">
        <v>178</v>
      </c>
      <c r="D588" s="1" t="s">
        <v>134</v>
      </c>
      <c r="E588" s="1">
        <v>5201</v>
      </c>
      <c r="F588" s="1">
        <v>889387.27545464621</v>
      </c>
      <c r="G588" s="1">
        <f t="shared" si="19"/>
        <v>171.00312929333708</v>
      </c>
    </row>
    <row r="589" spans="1:7" x14ac:dyDescent="0.25">
      <c r="A589" t="str">
        <f t="shared" si="18"/>
        <v>FRACMBOct-2023</v>
      </c>
      <c r="B589" s="4">
        <v>2023</v>
      </c>
      <c r="C589" t="s">
        <v>178</v>
      </c>
      <c r="D589" s="1" t="s">
        <v>136</v>
      </c>
      <c r="E589" s="1">
        <v>3830</v>
      </c>
      <c r="F589" s="1">
        <v>1558257.7318565815</v>
      </c>
      <c r="G589" s="1">
        <f t="shared" si="19"/>
        <v>406.85580466229283</v>
      </c>
    </row>
    <row r="590" spans="1:7" x14ac:dyDescent="0.25">
      <c r="A590" t="str">
        <f t="shared" si="18"/>
        <v>GANCMBOct-2023</v>
      </c>
      <c r="B590" s="4">
        <v>2023</v>
      </c>
      <c r="C590" t="s">
        <v>178</v>
      </c>
      <c r="D590" s="1" t="s">
        <v>137</v>
      </c>
      <c r="E590" s="1">
        <v>871</v>
      </c>
      <c r="F590" s="1">
        <v>109959.87496330128</v>
      </c>
      <c r="G590" s="1">
        <f t="shared" si="19"/>
        <v>126.24555104856634</v>
      </c>
    </row>
    <row r="591" spans="1:7" x14ac:dyDescent="0.25">
      <c r="A591" t="str">
        <f t="shared" si="18"/>
        <v>HYDCMBOct-2023</v>
      </c>
      <c r="B591" s="4">
        <v>2023</v>
      </c>
      <c r="C591" t="s">
        <v>178</v>
      </c>
      <c r="D591" s="1" t="s">
        <v>139</v>
      </c>
      <c r="E591" s="1">
        <v>2832</v>
      </c>
      <c r="F591" s="1">
        <v>311733.71239426831</v>
      </c>
      <c r="G591" s="1">
        <f t="shared" si="19"/>
        <v>110.0754634160552</v>
      </c>
    </row>
    <row r="592" spans="1:7" x14ac:dyDescent="0.25">
      <c r="A592" t="str">
        <f t="shared" si="18"/>
        <v>ICNCMBOct-2023</v>
      </c>
      <c r="B592" s="4">
        <v>2023</v>
      </c>
      <c r="C592" t="s">
        <v>178</v>
      </c>
      <c r="D592" s="1" t="s">
        <v>140</v>
      </c>
      <c r="E592" s="1">
        <v>1440</v>
      </c>
      <c r="F592" s="1">
        <v>585162.85488852393</v>
      </c>
      <c r="G592" s="1">
        <f t="shared" si="19"/>
        <v>406.36309367258605</v>
      </c>
    </row>
    <row r="593" spans="1:7" x14ac:dyDescent="0.25">
      <c r="A593" t="str">
        <f t="shared" si="18"/>
        <v>IXMCMBOct-2023</v>
      </c>
      <c r="B593" s="4">
        <v>2023</v>
      </c>
      <c r="C593" t="s">
        <v>178</v>
      </c>
      <c r="D593" s="1" t="s">
        <v>142</v>
      </c>
      <c r="E593" s="1">
        <v>2481</v>
      </c>
      <c r="F593" s="1">
        <v>119542.82314481684</v>
      </c>
      <c r="G593" s="1">
        <f t="shared" si="19"/>
        <v>48.183322508995097</v>
      </c>
    </row>
    <row r="594" spans="1:7" x14ac:dyDescent="0.25">
      <c r="A594" t="str">
        <f t="shared" si="18"/>
        <v>JEDCMBOct-2023</v>
      </c>
      <c r="B594" s="4">
        <v>2023</v>
      </c>
      <c r="C594" t="s">
        <v>178</v>
      </c>
      <c r="D594" s="1" t="s">
        <v>170</v>
      </c>
      <c r="E594" s="1">
        <v>2656</v>
      </c>
      <c r="F594" s="1">
        <v>628266.62198162416</v>
      </c>
      <c r="G594" s="1">
        <f t="shared" si="19"/>
        <v>236.54616791476815</v>
      </c>
    </row>
    <row r="595" spans="1:7" x14ac:dyDescent="0.25">
      <c r="A595" t="str">
        <f t="shared" si="18"/>
        <v>KHICMBOct-2023</v>
      </c>
      <c r="B595" s="4">
        <v>2023</v>
      </c>
      <c r="C595" t="s">
        <v>178</v>
      </c>
      <c r="D595" s="1" t="s">
        <v>143</v>
      </c>
      <c r="E595" s="1">
        <v>1569</v>
      </c>
      <c r="F595" s="1">
        <v>291180.15293834318</v>
      </c>
      <c r="G595" s="1">
        <f t="shared" si="19"/>
        <v>185.58327147121935</v>
      </c>
    </row>
    <row r="596" spans="1:7" x14ac:dyDescent="0.25">
      <c r="A596" t="str">
        <f t="shared" si="18"/>
        <v>KTMCMBOct-2023</v>
      </c>
      <c r="B596" s="4">
        <v>2023</v>
      </c>
      <c r="C596" t="s">
        <v>178</v>
      </c>
      <c r="D596" s="1" t="s">
        <v>144</v>
      </c>
      <c r="E596" s="1">
        <v>2979</v>
      </c>
      <c r="F596" s="1">
        <v>616838.39110092772</v>
      </c>
      <c r="G596" s="1">
        <f t="shared" si="19"/>
        <v>207.06223266227852</v>
      </c>
    </row>
    <row r="597" spans="1:7" x14ac:dyDescent="0.25">
      <c r="A597" t="str">
        <f t="shared" si="18"/>
        <v>KULCMBOct-2023</v>
      </c>
      <c r="B597" s="4">
        <v>2023</v>
      </c>
      <c r="C597" t="s">
        <v>178</v>
      </c>
      <c r="D597" s="1" t="s">
        <v>145</v>
      </c>
      <c r="E597" s="1">
        <v>4964</v>
      </c>
      <c r="F597" s="1">
        <v>651606.71247541357</v>
      </c>
      <c r="G597" s="1">
        <f t="shared" si="19"/>
        <v>131.26646101438629</v>
      </c>
    </row>
    <row r="598" spans="1:7" x14ac:dyDescent="0.25">
      <c r="A598" t="str">
        <f t="shared" si="18"/>
        <v>KWICMBOct-2023</v>
      </c>
      <c r="B598" s="4">
        <v>2023</v>
      </c>
      <c r="C598" t="s">
        <v>178</v>
      </c>
      <c r="D598" s="1" t="s">
        <v>146</v>
      </c>
      <c r="E598" s="1">
        <v>4499</v>
      </c>
      <c r="F598" s="1">
        <v>605674.63865414623</v>
      </c>
      <c r="G598" s="1">
        <f t="shared" si="19"/>
        <v>134.62428065217742</v>
      </c>
    </row>
    <row r="599" spans="1:7" x14ac:dyDescent="0.25">
      <c r="A599" t="str">
        <f t="shared" si="18"/>
        <v>LHECMBOct-2023</v>
      </c>
      <c r="B599" s="4">
        <v>2023</v>
      </c>
      <c r="C599" t="s">
        <v>178</v>
      </c>
      <c r="D599" s="1" t="s">
        <v>147</v>
      </c>
      <c r="E599" s="1">
        <v>2621</v>
      </c>
      <c r="F599" s="1">
        <v>503784.29718439601</v>
      </c>
      <c r="G599" s="1">
        <f t="shared" si="19"/>
        <v>192.21072002456924</v>
      </c>
    </row>
    <row r="600" spans="1:7" x14ac:dyDescent="0.25">
      <c r="A600" t="str">
        <f t="shared" si="18"/>
        <v>LHRCMBOct-2023</v>
      </c>
      <c r="B600" s="4">
        <v>2023</v>
      </c>
      <c r="C600" t="s">
        <v>178</v>
      </c>
      <c r="D600" s="1" t="s">
        <v>148</v>
      </c>
      <c r="E600" s="1">
        <v>8330</v>
      </c>
      <c r="F600" s="1">
        <v>4254015.9334556889</v>
      </c>
      <c r="G600" s="1">
        <f t="shared" si="19"/>
        <v>510.68618648927838</v>
      </c>
    </row>
    <row r="601" spans="1:7" x14ac:dyDescent="0.25">
      <c r="A601" t="str">
        <f t="shared" si="18"/>
        <v>MAACMBOct-2023</v>
      </c>
      <c r="B601" s="4">
        <v>2023</v>
      </c>
      <c r="C601" t="s">
        <v>178</v>
      </c>
      <c r="D601" s="1" t="s">
        <v>149</v>
      </c>
      <c r="E601" s="1">
        <v>11832</v>
      </c>
      <c r="F601" s="1">
        <v>763174.96593162941</v>
      </c>
      <c r="G601" s="1">
        <f t="shared" si="19"/>
        <v>64.500926802876052</v>
      </c>
    </row>
    <row r="602" spans="1:7" x14ac:dyDescent="0.25">
      <c r="A602" t="str">
        <f t="shared" si="18"/>
        <v>MELCMBOct-2023</v>
      </c>
      <c r="B602" s="4">
        <v>2023</v>
      </c>
      <c r="C602" t="s">
        <v>178</v>
      </c>
      <c r="D602" s="1" t="s">
        <v>151</v>
      </c>
      <c r="E602" s="1">
        <v>8046</v>
      </c>
      <c r="F602" s="1">
        <v>3169796.3740080032</v>
      </c>
      <c r="G602" s="1">
        <f t="shared" si="19"/>
        <v>393.95928088590642</v>
      </c>
    </row>
    <row r="603" spans="1:7" x14ac:dyDescent="0.25">
      <c r="A603" t="str">
        <f t="shared" si="18"/>
        <v>MLECMBOct-2023</v>
      </c>
      <c r="B603" s="4">
        <v>2023</v>
      </c>
      <c r="C603" t="s">
        <v>178</v>
      </c>
      <c r="D603" s="1" t="s">
        <v>152</v>
      </c>
      <c r="E603" s="1">
        <v>13709</v>
      </c>
      <c r="F603" s="1">
        <v>1241719.4018193004</v>
      </c>
      <c r="G603" s="1">
        <f t="shared" si="19"/>
        <v>90.57694958197537</v>
      </c>
    </row>
    <row r="604" spans="1:7" x14ac:dyDescent="0.25">
      <c r="A604" t="str">
        <f t="shared" si="18"/>
        <v>MUXCMBOct-2023</v>
      </c>
      <c r="B604" s="4">
        <v>2023</v>
      </c>
      <c r="C604" t="s">
        <v>178</v>
      </c>
      <c r="D604" s="1" t="s">
        <v>171</v>
      </c>
      <c r="E604" s="1">
        <v>0</v>
      </c>
      <c r="F604" s="1">
        <v>0</v>
      </c>
      <c r="G604" s="1">
        <f t="shared" si="19"/>
        <v>0</v>
      </c>
    </row>
    <row r="605" spans="1:7" x14ac:dyDescent="0.25">
      <c r="A605" t="str">
        <f t="shared" si="18"/>
        <v>NRTCMBOct-2023</v>
      </c>
      <c r="B605" s="4">
        <v>2023</v>
      </c>
      <c r="C605" t="s">
        <v>178</v>
      </c>
      <c r="D605" s="1" t="s">
        <v>153</v>
      </c>
      <c r="E605" s="1">
        <v>3081</v>
      </c>
      <c r="F605" s="1">
        <v>1282769.3785022991</v>
      </c>
      <c r="G605" s="1">
        <f t="shared" si="19"/>
        <v>416.34838640126554</v>
      </c>
    </row>
    <row r="606" spans="1:7" x14ac:dyDescent="0.25">
      <c r="A606" t="str">
        <f t="shared" si="18"/>
        <v>PEKCMBOct-2023</v>
      </c>
      <c r="B606" s="4">
        <v>2023</v>
      </c>
      <c r="C606" t="s">
        <v>178</v>
      </c>
      <c r="D606" s="1" t="s">
        <v>164</v>
      </c>
      <c r="E606" s="1">
        <v>66</v>
      </c>
      <c r="F606" s="1">
        <v>31276.716038852286</v>
      </c>
      <c r="G606" s="1">
        <f t="shared" si="19"/>
        <v>473.88963695230734</v>
      </c>
    </row>
    <row r="607" spans="1:7" x14ac:dyDescent="0.25">
      <c r="A607" t="str">
        <f t="shared" si="18"/>
        <v>PVGCMBOct-2023</v>
      </c>
      <c r="B607" s="4">
        <v>2023</v>
      </c>
      <c r="C607" t="s">
        <v>178</v>
      </c>
      <c r="D607" s="1" t="s">
        <v>165</v>
      </c>
      <c r="E607" s="1">
        <v>972</v>
      </c>
      <c r="F607" s="1">
        <v>251647.59739808892</v>
      </c>
      <c r="G607" s="1">
        <f t="shared" si="19"/>
        <v>258.89670514206682</v>
      </c>
    </row>
    <row r="608" spans="1:7" x14ac:dyDescent="0.25">
      <c r="A608" t="str">
        <f t="shared" si="18"/>
        <v>RUHCMBOct-2023</v>
      </c>
      <c r="B608" s="4">
        <v>2023</v>
      </c>
      <c r="C608" t="s">
        <v>178</v>
      </c>
      <c r="D608" s="1" t="s">
        <v>155</v>
      </c>
      <c r="E608" s="1">
        <v>5659</v>
      </c>
      <c r="F608" s="1">
        <v>954771.94947318861</v>
      </c>
      <c r="G608" s="1">
        <f t="shared" si="19"/>
        <v>168.71743231546009</v>
      </c>
    </row>
    <row r="609" spans="1:7" x14ac:dyDescent="0.25">
      <c r="A609" t="str">
        <f t="shared" si="18"/>
        <v>SINCMBOct-2023</v>
      </c>
      <c r="B609" s="4">
        <v>2023</v>
      </c>
      <c r="C609" t="s">
        <v>178</v>
      </c>
      <c r="D609" s="1" t="s">
        <v>157</v>
      </c>
      <c r="E609" s="1">
        <v>5078</v>
      </c>
      <c r="F609" s="1">
        <v>1046356.4235845659</v>
      </c>
      <c r="G609" s="1">
        <f t="shared" si="19"/>
        <v>206.05679865785069</v>
      </c>
    </row>
    <row r="610" spans="1:7" x14ac:dyDescent="0.25">
      <c r="A610" t="str">
        <f t="shared" si="18"/>
        <v>SYDCMBOct-2023</v>
      </c>
      <c r="B610" s="4">
        <v>2023</v>
      </c>
      <c r="C610" t="s">
        <v>178</v>
      </c>
      <c r="D610" s="1" t="s">
        <v>158</v>
      </c>
      <c r="E610" s="1">
        <v>3040</v>
      </c>
      <c r="F610" s="1">
        <v>1191724.5452361575</v>
      </c>
      <c r="G610" s="1">
        <f t="shared" si="19"/>
        <v>392.0146530382097</v>
      </c>
    </row>
    <row r="611" spans="1:7" x14ac:dyDescent="0.25">
      <c r="A611" t="str">
        <f t="shared" si="18"/>
        <v>TRVCMBOct-2023</v>
      </c>
      <c r="B611" s="4">
        <v>2023</v>
      </c>
      <c r="C611" t="s">
        <v>178</v>
      </c>
      <c r="D611" s="1" t="s">
        <v>159</v>
      </c>
      <c r="E611" s="1">
        <v>2763</v>
      </c>
      <c r="F611" s="1">
        <v>140381.71060908545</v>
      </c>
      <c r="G611" s="1">
        <f t="shared" si="19"/>
        <v>50.807712851641497</v>
      </c>
    </row>
    <row r="612" spans="1:7" x14ac:dyDescent="0.25">
      <c r="A612" t="str">
        <f t="shared" si="18"/>
        <v>TRZCMBOct-2023</v>
      </c>
      <c r="B612" s="4">
        <v>2023</v>
      </c>
      <c r="C612" t="s">
        <v>178</v>
      </c>
      <c r="D612" s="1" t="s">
        <v>160</v>
      </c>
      <c r="E612" s="1">
        <v>4707</v>
      </c>
      <c r="F612" s="1">
        <v>293615.80923048273</v>
      </c>
      <c r="G612" s="1">
        <f t="shared" si="19"/>
        <v>62.378544557145261</v>
      </c>
    </row>
    <row r="613" spans="1:7" x14ac:dyDescent="0.25">
      <c r="A613" t="str">
        <f t="shared" si="18"/>
        <v>AUHCMBNov-2023</v>
      </c>
      <c r="B613" s="4">
        <v>2023</v>
      </c>
      <c r="C613" s="20" t="s">
        <v>182</v>
      </c>
      <c r="D613" s="1" t="s">
        <v>66</v>
      </c>
      <c r="E613" s="1">
        <v>2019</v>
      </c>
      <c r="F613" s="1">
        <v>412323.9564777803</v>
      </c>
      <c r="G613" s="1">
        <f t="shared" si="19"/>
        <v>204.22187046943057</v>
      </c>
    </row>
    <row r="614" spans="1:7" x14ac:dyDescent="0.25">
      <c r="A614" t="str">
        <f t="shared" si="18"/>
        <v>BKKCMBNov-2023</v>
      </c>
      <c r="B614" s="4">
        <v>2023</v>
      </c>
      <c r="C614" s="20" t="s">
        <v>182</v>
      </c>
      <c r="D614" s="1" t="s">
        <v>68</v>
      </c>
      <c r="E614" s="1">
        <v>5305</v>
      </c>
      <c r="F614" s="1">
        <v>917760.87941044895</v>
      </c>
      <c r="G614" s="1">
        <f t="shared" si="19"/>
        <v>172.99922326304409</v>
      </c>
    </row>
    <row r="615" spans="1:7" x14ac:dyDescent="0.25">
      <c r="A615" t="str">
        <f t="shared" si="18"/>
        <v>BLRCMBNov-2023</v>
      </c>
      <c r="B615" s="4">
        <v>2023</v>
      </c>
      <c r="C615" s="20" t="s">
        <v>182</v>
      </c>
      <c r="D615" s="1" t="s">
        <v>69</v>
      </c>
      <c r="E615" s="1">
        <v>4473</v>
      </c>
      <c r="F615" s="1">
        <v>425969.61087347631</v>
      </c>
      <c r="G615" s="1">
        <f t="shared" si="19"/>
        <v>95.231301335451889</v>
      </c>
    </row>
    <row r="616" spans="1:7" x14ac:dyDescent="0.25">
      <c r="A616" t="str">
        <f t="shared" si="18"/>
        <v>BOMCMBNov-2023</v>
      </c>
      <c r="B616" s="4">
        <v>2023</v>
      </c>
      <c r="C616" s="20" t="s">
        <v>182</v>
      </c>
      <c r="D616" s="1" t="s">
        <v>70</v>
      </c>
      <c r="E616" s="1">
        <v>4933</v>
      </c>
      <c r="F616" s="1">
        <v>718283.00515519315</v>
      </c>
      <c r="G616" s="1">
        <f t="shared" si="19"/>
        <v>145.6077448115129</v>
      </c>
    </row>
    <row r="617" spans="1:7" x14ac:dyDescent="0.25">
      <c r="A617" t="str">
        <f t="shared" si="18"/>
        <v>CANCMBNov-2023</v>
      </c>
      <c r="B617" s="4">
        <v>2023</v>
      </c>
      <c r="C617" s="20" t="s">
        <v>182</v>
      </c>
      <c r="D617" s="1" t="s">
        <v>71</v>
      </c>
      <c r="E617" s="1">
        <v>1418</v>
      </c>
      <c r="F617" s="1">
        <v>389709.70915950299</v>
      </c>
      <c r="G617" s="1">
        <f t="shared" si="19"/>
        <v>274.83054242560155</v>
      </c>
    </row>
    <row r="618" spans="1:7" x14ac:dyDescent="0.25">
      <c r="A618" t="str">
        <f t="shared" si="18"/>
        <v>CDGCMBNov-2023</v>
      </c>
      <c r="B618" s="4">
        <v>2023</v>
      </c>
      <c r="C618" s="20" t="s">
        <v>182</v>
      </c>
      <c r="D618" s="1" t="s">
        <v>72</v>
      </c>
      <c r="E618" s="1">
        <v>2233</v>
      </c>
      <c r="F618" s="1">
        <v>733660.85292547208</v>
      </c>
      <c r="G618" s="1">
        <f t="shared" si="19"/>
        <v>328.5538974140045</v>
      </c>
    </row>
    <row r="619" spans="1:7" x14ac:dyDescent="0.25">
      <c r="A619" t="str">
        <f t="shared" si="18"/>
        <v>CGKCMBNov-2023</v>
      </c>
      <c r="B619" s="4">
        <v>2023</v>
      </c>
      <c r="C619" s="20" t="s">
        <v>182</v>
      </c>
      <c r="D619" s="1" t="s">
        <v>74</v>
      </c>
      <c r="E619" s="1">
        <v>3474</v>
      </c>
      <c r="F619" s="1">
        <v>667433.1759982782</v>
      </c>
      <c r="G619" s="1">
        <f t="shared" si="19"/>
        <v>192.1223880248354</v>
      </c>
    </row>
    <row r="620" spans="1:7" x14ac:dyDescent="0.25">
      <c r="A620" t="str">
        <f t="shared" si="18"/>
        <v>CMBAUHNov-2023</v>
      </c>
      <c r="B620" s="4">
        <v>2023</v>
      </c>
      <c r="C620" s="20" t="s">
        <v>182</v>
      </c>
      <c r="D620" s="1" t="s">
        <v>75</v>
      </c>
      <c r="E620" s="1">
        <v>1645</v>
      </c>
      <c r="F620" s="1">
        <v>351293.44533661584</v>
      </c>
      <c r="G620" s="1">
        <f t="shared" si="19"/>
        <v>213.55224640523758</v>
      </c>
    </row>
    <row r="621" spans="1:7" x14ac:dyDescent="0.25">
      <c r="A621" t="str">
        <f t="shared" si="18"/>
        <v>CMBBKKNov-2023</v>
      </c>
      <c r="B621" s="4">
        <v>2023</v>
      </c>
      <c r="C621" s="20" t="s">
        <v>182</v>
      </c>
      <c r="D621" s="1" t="s">
        <v>78</v>
      </c>
      <c r="E621" s="1">
        <v>5695</v>
      </c>
      <c r="F621" s="1">
        <v>1023431.7167503999</v>
      </c>
      <c r="G621" s="1">
        <f t="shared" si="19"/>
        <v>179.70706176477611</v>
      </c>
    </row>
    <row r="622" spans="1:7" x14ac:dyDescent="0.25">
      <c r="A622" t="str">
        <f t="shared" si="18"/>
        <v>CMBBLRNov-2023</v>
      </c>
      <c r="B622" s="4">
        <v>2023</v>
      </c>
      <c r="C622" s="20" t="s">
        <v>182</v>
      </c>
      <c r="D622" s="1" t="s">
        <v>79</v>
      </c>
      <c r="E622" s="1">
        <v>3739</v>
      </c>
      <c r="F622" s="1">
        <v>331906.5653285755</v>
      </c>
      <c r="G622" s="1">
        <f t="shared" si="19"/>
        <v>88.768805918313859</v>
      </c>
    </row>
    <row r="623" spans="1:7" x14ac:dyDescent="0.25">
      <c r="A623" t="str">
        <f t="shared" si="18"/>
        <v>CMBBOMNov-2023</v>
      </c>
      <c r="B623" s="4">
        <v>2023</v>
      </c>
      <c r="C623" s="20" t="s">
        <v>182</v>
      </c>
      <c r="D623" s="1" t="s">
        <v>80</v>
      </c>
      <c r="E623" s="1">
        <v>5332</v>
      </c>
      <c r="F623" s="1">
        <v>782351.57166442892</v>
      </c>
      <c r="G623" s="1">
        <f t="shared" si="19"/>
        <v>146.7276015874773</v>
      </c>
    </row>
    <row r="624" spans="1:7" x14ac:dyDescent="0.25">
      <c r="A624" t="str">
        <f t="shared" si="18"/>
        <v>CMBCANNov-2023</v>
      </c>
      <c r="B624" s="4">
        <v>2023</v>
      </c>
      <c r="C624" s="20" t="s">
        <v>182</v>
      </c>
      <c r="D624" s="1" t="s">
        <v>81</v>
      </c>
      <c r="E624" s="1">
        <v>1103</v>
      </c>
      <c r="F624" s="1">
        <v>298462.22074952896</v>
      </c>
      <c r="G624" s="1">
        <f t="shared" si="19"/>
        <v>270.59131527609151</v>
      </c>
    </row>
    <row r="625" spans="1:7" x14ac:dyDescent="0.25">
      <c r="A625" t="str">
        <f t="shared" si="18"/>
        <v>CMBCDGNov-2023</v>
      </c>
      <c r="B625" s="4">
        <v>2023</v>
      </c>
      <c r="C625" s="20" t="s">
        <v>182</v>
      </c>
      <c r="D625" s="1" t="s">
        <v>82</v>
      </c>
      <c r="E625" s="1">
        <v>2753</v>
      </c>
      <c r="F625" s="1">
        <v>942901.42634947354</v>
      </c>
      <c r="G625" s="1">
        <f t="shared" si="19"/>
        <v>342.49961000707356</v>
      </c>
    </row>
    <row r="626" spans="1:7" x14ac:dyDescent="0.25">
      <c r="A626" t="str">
        <f t="shared" si="18"/>
        <v>CMBCDGFRANov-2023</v>
      </c>
      <c r="B626" s="4">
        <v>2023</v>
      </c>
      <c r="C626" s="20" t="s">
        <v>182</v>
      </c>
      <c r="D626" s="1" t="s">
        <v>83</v>
      </c>
      <c r="E626" s="1">
        <v>0</v>
      </c>
      <c r="F626" s="1">
        <v>0</v>
      </c>
      <c r="G626" s="1">
        <f t="shared" si="19"/>
        <v>0</v>
      </c>
    </row>
    <row r="627" spans="1:7" x14ac:dyDescent="0.25">
      <c r="A627" t="str">
        <f t="shared" si="18"/>
        <v>CMBCGKNov-2023</v>
      </c>
      <c r="B627" s="4">
        <v>2023</v>
      </c>
      <c r="C627" s="20" t="s">
        <v>182</v>
      </c>
      <c r="D627" s="1" t="s">
        <v>84</v>
      </c>
      <c r="E627" s="1">
        <v>3310</v>
      </c>
      <c r="F627" s="1">
        <v>521958.74676262256</v>
      </c>
      <c r="G627" s="1">
        <f t="shared" si="19"/>
        <v>157.69146427873793</v>
      </c>
    </row>
    <row r="628" spans="1:7" x14ac:dyDescent="0.25">
      <c r="A628" t="str">
        <f t="shared" si="18"/>
        <v>CMBCOKNov-2023</v>
      </c>
      <c r="B628" s="4">
        <v>2023</v>
      </c>
      <c r="C628" s="20" t="s">
        <v>182</v>
      </c>
      <c r="D628" s="1" t="s">
        <v>85</v>
      </c>
      <c r="E628" s="1">
        <v>3443</v>
      </c>
      <c r="F628" s="1">
        <v>174906.51304534817</v>
      </c>
      <c r="G628" s="1">
        <f t="shared" si="19"/>
        <v>50.800613722145854</v>
      </c>
    </row>
    <row r="629" spans="1:7" x14ac:dyDescent="0.25">
      <c r="A629" t="str">
        <f t="shared" si="18"/>
        <v>CMBDACNov-2023</v>
      </c>
      <c r="B629" s="4">
        <v>2023</v>
      </c>
      <c r="C629" s="20" t="s">
        <v>182</v>
      </c>
      <c r="D629" s="1" t="s">
        <v>88</v>
      </c>
      <c r="E629" s="1">
        <v>4865</v>
      </c>
      <c r="F629" s="1">
        <v>702505.72441180027</v>
      </c>
      <c r="G629" s="1">
        <f t="shared" si="19"/>
        <v>144.39994335288804</v>
      </c>
    </row>
    <row r="630" spans="1:7" x14ac:dyDescent="0.25">
      <c r="A630" t="str">
        <f t="shared" si="18"/>
        <v>CMBDELNov-2023</v>
      </c>
      <c r="B630" s="4">
        <v>2023</v>
      </c>
      <c r="C630" s="20" t="s">
        <v>182</v>
      </c>
      <c r="D630" s="1" t="s">
        <v>89</v>
      </c>
      <c r="E630" s="1">
        <v>6688</v>
      </c>
      <c r="F630" s="1">
        <v>966914.00937311666</v>
      </c>
      <c r="G630" s="1">
        <f t="shared" si="19"/>
        <v>144.57446312397079</v>
      </c>
    </row>
    <row r="631" spans="1:7" x14ac:dyDescent="0.25">
      <c r="A631" t="str">
        <f t="shared" si="18"/>
        <v>CMBDMMNov-2023</v>
      </c>
      <c r="B631" s="4">
        <v>2023</v>
      </c>
      <c r="C631" s="20" t="s">
        <v>182</v>
      </c>
      <c r="D631" s="1" t="s">
        <v>90</v>
      </c>
      <c r="E631" s="1">
        <v>2465</v>
      </c>
      <c r="F631" s="1">
        <v>493350.74921674212</v>
      </c>
      <c r="G631" s="1">
        <f t="shared" si="19"/>
        <v>200.14229177149781</v>
      </c>
    </row>
    <row r="632" spans="1:7" x14ac:dyDescent="0.25">
      <c r="A632" t="str">
        <f t="shared" si="18"/>
        <v>CMBDOHNov-2023</v>
      </c>
      <c r="B632" s="4">
        <v>2023</v>
      </c>
      <c r="C632" s="20" t="s">
        <v>182</v>
      </c>
      <c r="D632" s="1" t="s">
        <v>91</v>
      </c>
      <c r="E632" s="1">
        <v>4347</v>
      </c>
      <c r="F632" s="1">
        <v>869325.28063265118</v>
      </c>
      <c r="G632" s="1">
        <f t="shared" si="19"/>
        <v>199.98281127965291</v>
      </c>
    </row>
    <row r="633" spans="1:7" x14ac:dyDescent="0.25">
      <c r="A633" t="str">
        <f t="shared" si="18"/>
        <v>CMBDXBNov-2023</v>
      </c>
      <c r="B633" s="4">
        <v>2023</v>
      </c>
      <c r="C633" s="20" t="s">
        <v>182</v>
      </c>
      <c r="D633" s="1" t="s">
        <v>92</v>
      </c>
      <c r="E633" s="1">
        <v>5704</v>
      </c>
      <c r="F633" s="1">
        <v>1108425.2846883873</v>
      </c>
      <c r="G633" s="1">
        <f t="shared" si="19"/>
        <v>194.32420839557983</v>
      </c>
    </row>
    <row r="634" spans="1:7" x14ac:dyDescent="0.25">
      <c r="A634" t="str">
        <f t="shared" si="18"/>
        <v>CMBFRANov-2023</v>
      </c>
      <c r="B634" s="4">
        <v>2023</v>
      </c>
      <c r="C634" s="20" t="s">
        <v>182</v>
      </c>
      <c r="D634" s="1" t="s">
        <v>95</v>
      </c>
      <c r="E634" s="1">
        <v>2256</v>
      </c>
      <c r="F634" s="1">
        <v>899782.29426461295</v>
      </c>
      <c r="G634" s="1">
        <f t="shared" si="19"/>
        <v>398.83966944353409</v>
      </c>
    </row>
    <row r="635" spans="1:7" x14ac:dyDescent="0.25">
      <c r="A635" t="str">
        <f t="shared" si="18"/>
        <v>CMBGANNov-2023</v>
      </c>
      <c r="B635" s="4">
        <v>2023</v>
      </c>
      <c r="C635" s="20" t="s">
        <v>182</v>
      </c>
      <c r="D635" s="1" t="s">
        <v>97</v>
      </c>
      <c r="E635" s="1">
        <v>646</v>
      </c>
      <c r="F635" s="1">
        <v>67906.45084343449</v>
      </c>
      <c r="G635" s="1">
        <f t="shared" si="19"/>
        <v>105.11834495887692</v>
      </c>
    </row>
    <row r="636" spans="1:7" x14ac:dyDescent="0.25">
      <c r="A636" t="str">
        <f t="shared" si="18"/>
        <v>CMBHYDNov-2023</v>
      </c>
      <c r="B636" s="4">
        <v>2023</v>
      </c>
      <c r="C636" s="20" t="s">
        <v>182</v>
      </c>
      <c r="D636" s="1" t="s">
        <v>99</v>
      </c>
      <c r="E636" s="1">
        <v>2206</v>
      </c>
      <c r="F636" s="1">
        <v>188073.59840786323</v>
      </c>
      <c r="G636" s="1">
        <f t="shared" si="19"/>
        <v>85.255484319067648</v>
      </c>
    </row>
    <row r="637" spans="1:7" x14ac:dyDescent="0.25">
      <c r="A637" t="str">
        <f t="shared" si="18"/>
        <v>CMBICNNov-2023</v>
      </c>
      <c r="B637" s="4">
        <v>2023</v>
      </c>
      <c r="C637" s="20" t="s">
        <v>182</v>
      </c>
      <c r="D637" s="1" t="s">
        <v>100</v>
      </c>
      <c r="E637" s="1">
        <v>743</v>
      </c>
      <c r="F637" s="1">
        <v>306846.6975633679</v>
      </c>
      <c r="G637" s="1">
        <f t="shared" si="19"/>
        <v>412.98344221180065</v>
      </c>
    </row>
    <row r="638" spans="1:7" x14ac:dyDescent="0.25">
      <c r="A638" t="str">
        <f t="shared" si="18"/>
        <v>CMBIXMNov-2023</v>
      </c>
      <c r="B638" s="4">
        <v>2023</v>
      </c>
      <c r="C638" s="20" t="s">
        <v>182</v>
      </c>
      <c r="D638" s="1" t="s">
        <v>101</v>
      </c>
      <c r="E638" s="1">
        <v>1988</v>
      </c>
      <c r="F638" s="1">
        <v>109328.73653603802</v>
      </c>
      <c r="G638" s="1">
        <f t="shared" si="19"/>
        <v>54.994334273660975</v>
      </c>
    </row>
    <row r="639" spans="1:7" x14ac:dyDescent="0.25">
      <c r="A639" t="str">
        <f t="shared" si="18"/>
        <v>CMBJEDNov-2023</v>
      </c>
      <c r="B639" s="4">
        <v>2023</v>
      </c>
      <c r="C639" s="20" t="s">
        <v>182</v>
      </c>
      <c r="D639" s="1" t="s">
        <v>168</v>
      </c>
      <c r="E639" s="1">
        <v>2053</v>
      </c>
      <c r="F639" s="1">
        <v>449248.24120728322</v>
      </c>
      <c r="G639" s="1">
        <f t="shared" si="19"/>
        <v>218.82525144046917</v>
      </c>
    </row>
    <row r="640" spans="1:7" x14ac:dyDescent="0.25">
      <c r="A640" t="str">
        <f t="shared" si="18"/>
        <v>CMBKHINov-2023</v>
      </c>
      <c r="B640" s="4">
        <v>2023</v>
      </c>
      <c r="C640" s="20" t="s">
        <v>182</v>
      </c>
      <c r="D640" s="2" t="s">
        <v>102</v>
      </c>
      <c r="E640" s="1">
        <v>1726</v>
      </c>
      <c r="F640" s="1">
        <v>301853.74636957748</v>
      </c>
      <c r="G640" s="1">
        <f t="shared" si="19"/>
        <v>174.88629569500432</v>
      </c>
    </row>
    <row r="641" spans="1:7" x14ac:dyDescent="0.25">
      <c r="A641" t="str">
        <f t="shared" si="18"/>
        <v>CMBKTMNov-2023</v>
      </c>
      <c r="B641" s="4">
        <v>2023</v>
      </c>
      <c r="C641" s="20" t="s">
        <v>182</v>
      </c>
      <c r="D641" s="1" t="s">
        <v>103</v>
      </c>
      <c r="E641" s="1">
        <v>2427</v>
      </c>
      <c r="F641" s="1">
        <v>381413.491101527</v>
      </c>
      <c r="G641" s="1">
        <f t="shared" si="19"/>
        <v>157.15430206078574</v>
      </c>
    </row>
    <row r="642" spans="1:7" x14ac:dyDescent="0.25">
      <c r="A642" t="str">
        <f t="shared" si="18"/>
        <v>CMBKULNov-2023</v>
      </c>
      <c r="B642" s="4">
        <v>2023</v>
      </c>
      <c r="C642" s="20" t="s">
        <v>182</v>
      </c>
      <c r="D642" s="1" t="s">
        <v>104</v>
      </c>
      <c r="E642" s="1">
        <v>4376</v>
      </c>
      <c r="F642" s="1">
        <v>696414.67831409932</v>
      </c>
      <c r="G642" s="1">
        <f t="shared" si="19"/>
        <v>159.14412210102819</v>
      </c>
    </row>
    <row r="643" spans="1:7" x14ac:dyDescent="0.25">
      <c r="A643" t="str">
        <f t="shared" ref="A643:A706" si="20">D643&amp;C643</f>
        <v>CMBKWINov-2023</v>
      </c>
      <c r="B643" s="4">
        <v>2023</v>
      </c>
      <c r="C643" s="20" t="s">
        <v>182</v>
      </c>
      <c r="D643" s="1" t="s">
        <v>105</v>
      </c>
      <c r="E643" s="1">
        <v>4557</v>
      </c>
      <c r="F643" s="1">
        <v>1186428.6313107635</v>
      </c>
      <c r="G643" s="1">
        <f t="shared" ref="G643:G706" si="21">IFERROR(F643/E643,0)</f>
        <v>260.35300226262092</v>
      </c>
    </row>
    <row r="644" spans="1:7" x14ac:dyDescent="0.25">
      <c r="A644" t="str">
        <f t="shared" si="20"/>
        <v>CMBLHENov-2023</v>
      </c>
      <c r="B644" s="4">
        <v>2023</v>
      </c>
      <c r="C644" s="20" t="s">
        <v>182</v>
      </c>
      <c r="D644" s="1" t="s">
        <v>106</v>
      </c>
      <c r="E644" s="1">
        <v>2177</v>
      </c>
      <c r="F644" s="1">
        <v>368334.77321011759</v>
      </c>
      <c r="G644" s="1">
        <f t="shared" si="21"/>
        <v>169.19374056505171</v>
      </c>
    </row>
    <row r="645" spans="1:7" x14ac:dyDescent="0.25">
      <c r="A645" t="str">
        <f t="shared" si="20"/>
        <v>CMBLHRNov-2023</v>
      </c>
      <c r="B645" s="4">
        <v>2023</v>
      </c>
      <c r="C645" s="20" t="s">
        <v>182</v>
      </c>
      <c r="D645" s="1" t="s">
        <v>107</v>
      </c>
      <c r="E645" s="1">
        <v>9194</v>
      </c>
      <c r="F645" s="1">
        <v>4184079.7254259018</v>
      </c>
      <c r="G645" s="1">
        <f t="shared" si="21"/>
        <v>455.08807107090513</v>
      </c>
    </row>
    <row r="646" spans="1:7" x14ac:dyDescent="0.25">
      <c r="A646" t="str">
        <f t="shared" si="20"/>
        <v>CMBMAANov-2023</v>
      </c>
      <c r="B646" s="4">
        <v>2023</v>
      </c>
      <c r="C646" s="20" t="s">
        <v>182</v>
      </c>
      <c r="D646" s="1" t="s">
        <v>108</v>
      </c>
      <c r="E646" s="1">
        <v>12455</v>
      </c>
      <c r="F646" s="1">
        <v>687851.83048379689</v>
      </c>
      <c r="G646" s="1">
        <f t="shared" si="21"/>
        <v>55.22696350733014</v>
      </c>
    </row>
    <row r="647" spans="1:7" x14ac:dyDescent="0.25">
      <c r="A647" t="str">
        <f t="shared" si="20"/>
        <v>CMBMELNov-2023</v>
      </c>
      <c r="B647" s="4">
        <v>2023</v>
      </c>
      <c r="C647" s="20" t="s">
        <v>182</v>
      </c>
      <c r="D647" s="1" t="s">
        <v>113</v>
      </c>
      <c r="E647" s="1">
        <v>8531</v>
      </c>
      <c r="F647" s="1">
        <v>3714571.524103093</v>
      </c>
      <c r="G647" s="1">
        <f t="shared" si="21"/>
        <v>435.4204107493955</v>
      </c>
    </row>
    <row r="648" spans="1:7" x14ac:dyDescent="0.25">
      <c r="A648" t="str">
        <f t="shared" si="20"/>
        <v>CMBMLENov-2023</v>
      </c>
      <c r="B648" s="4">
        <v>2023</v>
      </c>
      <c r="C648" s="20" t="s">
        <v>182</v>
      </c>
      <c r="D648" s="1" t="s">
        <v>115</v>
      </c>
      <c r="E648" s="1">
        <v>12691</v>
      </c>
      <c r="F648" s="1">
        <v>1136853.2258270653</v>
      </c>
      <c r="G648" s="1">
        <f t="shared" si="21"/>
        <v>89.579483557408025</v>
      </c>
    </row>
    <row r="649" spans="1:7" x14ac:dyDescent="0.25">
      <c r="A649" t="str">
        <f t="shared" si="20"/>
        <v>CMBMUXNov-2023</v>
      </c>
      <c r="B649" s="4">
        <v>2023</v>
      </c>
      <c r="C649" s="20" t="s">
        <v>182</v>
      </c>
      <c r="D649" s="1" t="s">
        <v>169</v>
      </c>
      <c r="E649" s="1">
        <v>0</v>
      </c>
      <c r="F649" s="1">
        <v>0</v>
      </c>
      <c r="G649" s="1">
        <f t="shared" si="21"/>
        <v>0</v>
      </c>
    </row>
    <row r="650" spans="1:7" x14ac:dyDescent="0.25">
      <c r="A650" t="str">
        <f t="shared" si="20"/>
        <v>CMBNRTNov-2023</v>
      </c>
      <c r="B650" s="4">
        <v>2023</v>
      </c>
      <c r="C650" s="20" t="s">
        <v>182</v>
      </c>
      <c r="D650" s="1" t="s">
        <v>116</v>
      </c>
      <c r="E650" s="1">
        <v>3518</v>
      </c>
      <c r="F650" s="1">
        <v>1449110.3566895074</v>
      </c>
      <c r="G650" s="1">
        <f t="shared" si="21"/>
        <v>411.91312015051375</v>
      </c>
    </row>
    <row r="651" spans="1:7" x14ac:dyDescent="0.25">
      <c r="A651" t="str">
        <f t="shared" si="20"/>
        <v>CMBPEKNov-2023</v>
      </c>
      <c r="B651" s="4">
        <v>2023</v>
      </c>
      <c r="C651" s="20" t="s">
        <v>182</v>
      </c>
      <c r="D651" s="1" t="s">
        <v>162</v>
      </c>
      <c r="E651" s="1">
        <v>0</v>
      </c>
      <c r="F651" s="1">
        <v>0</v>
      </c>
      <c r="G651" s="1">
        <f t="shared" si="21"/>
        <v>0</v>
      </c>
    </row>
    <row r="652" spans="1:7" x14ac:dyDescent="0.25">
      <c r="A652" t="str">
        <f t="shared" si="20"/>
        <v>CMBPVGNov-2023</v>
      </c>
      <c r="B652" s="4">
        <v>2023</v>
      </c>
      <c r="C652" s="20" t="s">
        <v>182</v>
      </c>
      <c r="D652" s="1" t="s">
        <v>163</v>
      </c>
      <c r="E652" s="1">
        <v>1077</v>
      </c>
      <c r="F652" s="1">
        <v>277586.94463269733</v>
      </c>
      <c r="G652" s="1">
        <f t="shared" si="21"/>
        <v>257.74089566638565</v>
      </c>
    </row>
    <row r="653" spans="1:7" x14ac:dyDescent="0.25">
      <c r="A653" t="str">
        <f t="shared" si="20"/>
        <v>CMBRUHNov-2023</v>
      </c>
      <c r="B653" s="4">
        <v>2023</v>
      </c>
      <c r="C653" s="20" t="s">
        <v>182</v>
      </c>
      <c r="D653" s="1" t="s">
        <v>117</v>
      </c>
      <c r="E653" s="1">
        <v>6127</v>
      </c>
      <c r="F653" s="1">
        <v>1390524.0826577782</v>
      </c>
      <c r="G653" s="1">
        <f t="shared" si="21"/>
        <v>226.95023382695905</v>
      </c>
    </row>
    <row r="654" spans="1:7" x14ac:dyDescent="0.25">
      <c r="A654" t="str">
        <f t="shared" si="20"/>
        <v>CMBSINNov-2023</v>
      </c>
      <c r="B654" s="4">
        <v>2023</v>
      </c>
      <c r="C654" s="20" t="s">
        <v>182</v>
      </c>
      <c r="D654" s="1" t="s">
        <v>119</v>
      </c>
      <c r="E654" s="1">
        <v>5107</v>
      </c>
      <c r="F654" s="1">
        <v>990653.94415466161</v>
      </c>
      <c r="G654" s="1">
        <f t="shared" si="21"/>
        <v>193.97962485895079</v>
      </c>
    </row>
    <row r="655" spans="1:7" x14ac:dyDescent="0.25">
      <c r="A655" t="str">
        <f t="shared" si="20"/>
        <v>CMBSYDNov-2023</v>
      </c>
      <c r="B655" s="4">
        <v>2023</v>
      </c>
      <c r="C655" s="20" t="s">
        <v>182</v>
      </c>
      <c r="D655" s="1" t="s">
        <v>120</v>
      </c>
      <c r="E655" s="1">
        <v>3363</v>
      </c>
      <c r="F655" s="1">
        <v>1501503.3396739645</v>
      </c>
      <c r="G655" s="1">
        <f t="shared" si="21"/>
        <v>446.47735345642718</v>
      </c>
    </row>
    <row r="656" spans="1:7" x14ac:dyDescent="0.25">
      <c r="A656" t="str">
        <f t="shared" si="20"/>
        <v>CMBTRVNov-2023</v>
      </c>
      <c r="B656" s="4">
        <v>2023</v>
      </c>
      <c r="C656" s="20" t="s">
        <v>182</v>
      </c>
      <c r="D656" s="1" t="s">
        <v>121</v>
      </c>
      <c r="E656" s="1">
        <v>2882</v>
      </c>
      <c r="F656" s="1">
        <v>118672.62125827666</v>
      </c>
      <c r="G656" s="1">
        <f t="shared" si="21"/>
        <v>41.17717600911751</v>
      </c>
    </row>
    <row r="657" spans="1:7" x14ac:dyDescent="0.25">
      <c r="A657" t="str">
        <f t="shared" si="20"/>
        <v>CMBTRZNov-2023</v>
      </c>
      <c r="B657" s="4">
        <v>2023</v>
      </c>
      <c r="C657" s="20" t="s">
        <v>182</v>
      </c>
      <c r="D657" s="1" t="s">
        <v>126</v>
      </c>
      <c r="E657" s="1">
        <v>3464</v>
      </c>
      <c r="F657" s="1">
        <v>191011.625826912</v>
      </c>
      <c r="G657" s="1">
        <f t="shared" si="21"/>
        <v>55.14192431492841</v>
      </c>
    </row>
    <row r="658" spans="1:7" x14ac:dyDescent="0.25">
      <c r="A658" t="str">
        <f t="shared" si="20"/>
        <v>COKCMBNov-2023</v>
      </c>
      <c r="B658" s="4">
        <v>2023</v>
      </c>
      <c r="C658" s="20" t="s">
        <v>182</v>
      </c>
      <c r="D658" s="1" t="s">
        <v>128</v>
      </c>
      <c r="E658" s="1">
        <v>3118</v>
      </c>
      <c r="F658" s="1">
        <v>212002.80520883558</v>
      </c>
      <c r="G658" s="1">
        <f t="shared" si="21"/>
        <v>67.993202440293643</v>
      </c>
    </row>
    <row r="659" spans="1:7" x14ac:dyDescent="0.25">
      <c r="A659" t="str">
        <f t="shared" si="20"/>
        <v>DACCMBNov-2023</v>
      </c>
      <c r="B659" s="4">
        <v>2023</v>
      </c>
      <c r="C659" s="20" t="s">
        <v>182</v>
      </c>
      <c r="D659" s="1" t="s">
        <v>129</v>
      </c>
      <c r="E659" s="1">
        <v>5174</v>
      </c>
      <c r="F659" s="1">
        <v>822032.54816965933</v>
      </c>
      <c r="G659" s="1">
        <f t="shared" si="21"/>
        <v>158.87757019127548</v>
      </c>
    </row>
    <row r="660" spans="1:7" x14ac:dyDescent="0.25">
      <c r="A660" t="str">
        <f t="shared" si="20"/>
        <v>DELCMBNov-2023</v>
      </c>
      <c r="B660" s="4">
        <v>2023</v>
      </c>
      <c r="C660" s="20" t="s">
        <v>182</v>
      </c>
      <c r="D660" s="1" t="s">
        <v>130</v>
      </c>
      <c r="E660" s="1">
        <v>6484</v>
      </c>
      <c r="F660" s="1">
        <v>968685.55845548084</v>
      </c>
      <c r="G660" s="1">
        <f t="shared" si="21"/>
        <v>149.39629217388662</v>
      </c>
    </row>
    <row r="661" spans="1:7" x14ac:dyDescent="0.25">
      <c r="A661" t="str">
        <f t="shared" si="20"/>
        <v>DMMCMBNov-2023</v>
      </c>
      <c r="B661" s="4">
        <v>2023</v>
      </c>
      <c r="C661" s="20" t="s">
        <v>182</v>
      </c>
      <c r="D661" s="1" t="s">
        <v>131</v>
      </c>
      <c r="E661" s="1">
        <v>2838</v>
      </c>
      <c r="F661" s="1">
        <v>502498.5710548872</v>
      </c>
      <c r="G661" s="1">
        <f t="shared" si="21"/>
        <v>177.06080727797294</v>
      </c>
    </row>
    <row r="662" spans="1:7" x14ac:dyDescent="0.25">
      <c r="A662" t="str">
        <f t="shared" si="20"/>
        <v>DOHCMBNov-2023</v>
      </c>
      <c r="B662" s="4">
        <v>2023</v>
      </c>
      <c r="C662" s="20" t="s">
        <v>182</v>
      </c>
      <c r="D662" s="1" t="s">
        <v>133</v>
      </c>
      <c r="E662" s="1">
        <v>4402</v>
      </c>
      <c r="F662" s="1">
        <v>797112.17467942531</v>
      </c>
      <c r="G662" s="1">
        <f t="shared" si="21"/>
        <v>181.07954899578039</v>
      </c>
    </row>
    <row r="663" spans="1:7" x14ac:dyDescent="0.25">
      <c r="A663" t="str">
        <f t="shared" si="20"/>
        <v>DXBCMBNov-2023</v>
      </c>
      <c r="B663" s="4">
        <v>2023</v>
      </c>
      <c r="C663" s="20" t="s">
        <v>182</v>
      </c>
      <c r="D663" s="1" t="s">
        <v>134</v>
      </c>
      <c r="E663" s="1">
        <v>5427</v>
      </c>
      <c r="F663" s="1">
        <v>947962.00457936316</v>
      </c>
      <c r="G663" s="1">
        <f t="shared" si="21"/>
        <v>174.6751436483072</v>
      </c>
    </row>
    <row r="664" spans="1:7" x14ac:dyDescent="0.25">
      <c r="A664" t="str">
        <f t="shared" si="20"/>
        <v>FRACMBNov-2023</v>
      </c>
      <c r="B664" s="4">
        <v>2023</v>
      </c>
      <c r="C664" s="20" t="s">
        <v>182</v>
      </c>
      <c r="D664" s="1" t="s">
        <v>136</v>
      </c>
      <c r="E664" s="1">
        <v>2500</v>
      </c>
      <c r="F664" s="1">
        <v>975345.72843142168</v>
      </c>
      <c r="G664" s="1">
        <f t="shared" si="21"/>
        <v>390.13829137256869</v>
      </c>
    </row>
    <row r="665" spans="1:7" x14ac:dyDescent="0.25">
      <c r="A665" t="str">
        <f t="shared" si="20"/>
        <v>GANCMBNov-2023</v>
      </c>
      <c r="B665" s="4">
        <v>2023</v>
      </c>
      <c r="C665" s="20" t="s">
        <v>182</v>
      </c>
      <c r="D665" s="1" t="s">
        <v>137</v>
      </c>
      <c r="E665" s="1">
        <v>498</v>
      </c>
      <c r="F665" s="1">
        <v>66596.799808752156</v>
      </c>
      <c r="G665" s="1">
        <f t="shared" si="21"/>
        <v>133.72851367219309</v>
      </c>
    </row>
    <row r="666" spans="1:7" x14ac:dyDescent="0.25">
      <c r="A666" t="str">
        <f t="shared" si="20"/>
        <v>HYDCMBNov-2023</v>
      </c>
      <c r="B666" s="4">
        <v>2023</v>
      </c>
      <c r="C666" s="20" t="s">
        <v>182</v>
      </c>
      <c r="D666" s="1" t="s">
        <v>139</v>
      </c>
      <c r="E666" s="1">
        <v>1709</v>
      </c>
      <c r="F666" s="1">
        <v>175470.85739520975</v>
      </c>
      <c r="G666" s="1">
        <f t="shared" si="21"/>
        <v>102.6745801025218</v>
      </c>
    </row>
    <row r="667" spans="1:7" x14ac:dyDescent="0.25">
      <c r="A667" t="str">
        <f t="shared" si="20"/>
        <v>ICNCMBNov-2023</v>
      </c>
      <c r="B667" s="4">
        <v>2023</v>
      </c>
      <c r="C667" s="20" t="s">
        <v>182</v>
      </c>
      <c r="D667" s="1" t="s">
        <v>140</v>
      </c>
      <c r="E667" s="1">
        <v>1251</v>
      </c>
      <c r="F667" s="1">
        <v>451154.56402496214</v>
      </c>
      <c r="G667" s="1">
        <f t="shared" si="21"/>
        <v>360.63514310548533</v>
      </c>
    </row>
    <row r="668" spans="1:7" x14ac:dyDescent="0.25">
      <c r="A668" t="str">
        <f t="shared" si="20"/>
        <v>IXMCMBNov-2023</v>
      </c>
      <c r="B668" s="4">
        <v>2023</v>
      </c>
      <c r="C668" s="20" t="s">
        <v>182</v>
      </c>
      <c r="D668" s="1" t="s">
        <v>142</v>
      </c>
      <c r="E668" s="1">
        <v>2213</v>
      </c>
      <c r="F668" s="1">
        <v>124352.74064185482</v>
      </c>
      <c r="G668" s="1">
        <f t="shared" si="21"/>
        <v>56.191929797494268</v>
      </c>
    </row>
    <row r="669" spans="1:7" x14ac:dyDescent="0.25">
      <c r="A669" t="str">
        <f t="shared" si="20"/>
        <v>JEDCMBNov-2023</v>
      </c>
      <c r="B669" s="4">
        <v>2023</v>
      </c>
      <c r="C669" s="20" t="s">
        <v>182</v>
      </c>
      <c r="D669" s="1" t="s">
        <v>170</v>
      </c>
      <c r="E669" s="1">
        <v>2058</v>
      </c>
      <c r="F669" s="1">
        <v>408730.3259390248</v>
      </c>
      <c r="G669" s="1">
        <f t="shared" si="21"/>
        <v>198.60560055346201</v>
      </c>
    </row>
    <row r="670" spans="1:7" x14ac:dyDescent="0.25">
      <c r="A670" t="str">
        <f t="shared" si="20"/>
        <v>KHICMBNov-2023</v>
      </c>
      <c r="B670" s="4">
        <v>2023</v>
      </c>
      <c r="C670" s="20" t="s">
        <v>182</v>
      </c>
      <c r="D670" s="1" t="s">
        <v>143</v>
      </c>
      <c r="E670" s="1">
        <v>1465</v>
      </c>
      <c r="F670" s="1">
        <v>262215.41766409506</v>
      </c>
      <c r="G670" s="1">
        <f t="shared" si="21"/>
        <v>178.98663321781234</v>
      </c>
    </row>
    <row r="671" spans="1:7" x14ac:dyDescent="0.25">
      <c r="A671" t="str">
        <f t="shared" si="20"/>
        <v>KTMCMBNov-2023</v>
      </c>
      <c r="B671" s="4">
        <v>2023</v>
      </c>
      <c r="C671" s="20" t="s">
        <v>182</v>
      </c>
      <c r="D671" s="1" t="s">
        <v>144</v>
      </c>
      <c r="E671" s="1">
        <v>2631</v>
      </c>
      <c r="F671" s="1">
        <v>669904.8977926583</v>
      </c>
      <c r="G671" s="1">
        <f t="shared" si="21"/>
        <v>254.61987753426769</v>
      </c>
    </row>
    <row r="672" spans="1:7" x14ac:dyDescent="0.25">
      <c r="A672" t="str">
        <f t="shared" si="20"/>
        <v>KULCMBNov-2023</v>
      </c>
      <c r="B672" s="4">
        <v>2023</v>
      </c>
      <c r="C672" s="20" t="s">
        <v>182</v>
      </c>
      <c r="D672" s="1" t="s">
        <v>145</v>
      </c>
      <c r="E672" s="1">
        <v>5462</v>
      </c>
      <c r="F672" s="1">
        <v>718210.32789223187</v>
      </c>
      <c r="G672" s="1">
        <f t="shared" si="21"/>
        <v>131.49218745738409</v>
      </c>
    </row>
    <row r="673" spans="1:7" x14ac:dyDescent="0.25">
      <c r="A673" t="str">
        <f t="shared" si="20"/>
        <v>KWICMBNov-2023</v>
      </c>
      <c r="B673" s="4">
        <v>2023</v>
      </c>
      <c r="C673" s="20" t="s">
        <v>182</v>
      </c>
      <c r="D673" s="1" t="s">
        <v>146</v>
      </c>
      <c r="E673" s="1">
        <v>4086</v>
      </c>
      <c r="F673" s="1">
        <v>548612.48582484131</v>
      </c>
      <c r="G673" s="1">
        <f t="shared" si="21"/>
        <v>134.2663939855216</v>
      </c>
    </row>
    <row r="674" spans="1:7" x14ac:dyDescent="0.25">
      <c r="A674" t="str">
        <f t="shared" si="20"/>
        <v>LHECMBNov-2023</v>
      </c>
      <c r="B674" s="4">
        <v>2023</v>
      </c>
      <c r="C674" s="20" t="s">
        <v>182</v>
      </c>
      <c r="D674" s="1" t="s">
        <v>147</v>
      </c>
      <c r="E674" s="1">
        <v>2183</v>
      </c>
      <c r="F674" s="1">
        <v>386766.45291259978</v>
      </c>
      <c r="G674" s="1">
        <f t="shared" si="21"/>
        <v>177.17198942400356</v>
      </c>
    </row>
    <row r="675" spans="1:7" x14ac:dyDescent="0.25">
      <c r="A675" t="str">
        <f t="shared" si="20"/>
        <v>LHRCMBNov-2023</v>
      </c>
      <c r="B675" s="4">
        <v>2023</v>
      </c>
      <c r="C675" s="20" t="s">
        <v>182</v>
      </c>
      <c r="D675" s="1" t="s">
        <v>148</v>
      </c>
      <c r="E675" s="1">
        <v>9337</v>
      </c>
      <c r="F675" s="1">
        <v>4310984.5135732815</v>
      </c>
      <c r="G675" s="1">
        <f t="shared" si="21"/>
        <v>461.70981188532522</v>
      </c>
    </row>
    <row r="676" spans="1:7" x14ac:dyDescent="0.25">
      <c r="A676" t="str">
        <f t="shared" si="20"/>
        <v>MAACMBNov-2023</v>
      </c>
      <c r="B676" s="4">
        <v>2023</v>
      </c>
      <c r="C676" s="20" t="s">
        <v>182</v>
      </c>
      <c r="D676" s="1" t="s">
        <v>149</v>
      </c>
      <c r="E676" s="1">
        <v>10929</v>
      </c>
      <c r="F676" s="1">
        <v>683722.94874109933</v>
      </c>
      <c r="G676" s="1">
        <f t="shared" si="21"/>
        <v>62.560430848302623</v>
      </c>
    </row>
    <row r="677" spans="1:7" x14ac:dyDescent="0.25">
      <c r="A677" t="str">
        <f t="shared" si="20"/>
        <v>MELCMBNov-2023</v>
      </c>
      <c r="B677" s="4">
        <v>2023</v>
      </c>
      <c r="C677" s="20" t="s">
        <v>182</v>
      </c>
      <c r="D677" s="1" t="s">
        <v>151</v>
      </c>
      <c r="E677" s="1">
        <v>8188</v>
      </c>
      <c r="F677" s="1">
        <v>3602339.8781277589</v>
      </c>
      <c r="G677" s="1">
        <f t="shared" si="21"/>
        <v>439.95357573616985</v>
      </c>
    </row>
    <row r="678" spans="1:7" x14ac:dyDescent="0.25">
      <c r="A678" t="str">
        <f t="shared" si="20"/>
        <v>MLECMBNov-2023</v>
      </c>
      <c r="B678" s="4">
        <v>2023</v>
      </c>
      <c r="C678" s="20" t="s">
        <v>182</v>
      </c>
      <c r="D678" s="1" t="s">
        <v>152</v>
      </c>
      <c r="E678" s="1">
        <v>10265</v>
      </c>
      <c r="F678" s="1">
        <v>881305.09902583773</v>
      </c>
      <c r="G678" s="1">
        <f t="shared" si="21"/>
        <v>85.855343305001242</v>
      </c>
    </row>
    <row r="679" spans="1:7" x14ac:dyDescent="0.25">
      <c r="A679" t="str">
        <f t="shared" si="20"/>
        <v>MUXCMBNov-2023</v>
      </c>
      <c r="B679" s="4">
        <v>2023</v>
      </c>
      <c r="C679" s="20" t="s">
        <v>182</v>
      </c>
      <c r="D679" s="1" t="s">
        <v>171</v>
      </c>
      <c r="E679" s="1">
        <v>0</v>
      </c>
      <c r="F679" s="1">
        <v>0</v>
      </c>
      <c r="G679" s="1">
        <f t="shared" si="21"/>
        <v>0</v>
      </c>
    </row>
    <row r="680" spans="1:7" x14ac:dyDescent="0.25">
      <c r="A680" t="str">
        <f t="shared" si="20"/>
        <v>NRTCMBNov-2023</v>
      </c>
      <c r="B680" s="4">
        <v>2023</v>
      </c>
      <c r="C680" s="20" t="s">
        <v>182</v>
      </c>
      <c r="D680" s="1" t="s">
        <v>153</v>
      </c>
      <c r="E680" s="1">
        <v>3367</v>
      </c>
      <c r="F680" s="1">
        <v>1349202.4271799827</v>
      </c>
      <c r="G680" s="1">
        <f t="shared" si="21"/>
        <v>400.71352158597642</v>
      </c>
    </row>
    <row r="681" spans="1:7" x14ac:dyDescent="0.25">
      <c r="A681" t="str">
        <f t="shared" si="20"/>
        <v>PEKCMBNov-2023</v>
      </c>
      <c r="B681" s="4">
        <v>2023</v>
      </c>
      <c r="C681" s="20" t="s">
        <v>182</v>
      </c>
      <c r="D681" s="1" t="s">
        <v>164</v>
      </c>
      <c r="E681" s="1">
        <v>0</v>
      </c>
      <c r="F681" s="1">
        <v>0</v>
      </c>
      <c r="G681" s="1">
        <f t="shared" si="21"/>
        <v>0</v>
      </c>
    </row>
    <row r="682" spans="1:7" x14ac:dyDescent="0.25">
      <c r="A682" t="str">
        <f t="shared" si="20"/>
        <v>PVGCMBNov-2023</v>
      </c>
      <c r="B682" s="4">
        <v>2023</v>
      </c>
      <c r="C682" s="20" t="s">
        <v>182</v>
      </c>
      <c r="D682" s="1" t="s">
        <v>165</v>
      </c>
      <c r="E682" s="1">
        <v>1058</v>
      </c>
      <c r="F682" s="1">
        <v>277240.15083546087</v>
      </c>
      <c r="G682" s="1">
        <f t="shared" si="21"/>
        <v>262.04173046829948</v>
      </c>
    </row>
    <row r="683" spans="1:7" x14ac:dyDescent="0.25">
      <c r="A683" t="str">
        <f t="shared" si="20"/>
        <v>RUHCMBNov-2023</v>
      </c>
      <c r="B683" s="4">
        <v>2023</v>
      </c>
      <c r="C683" s="20" t="s">
        <v>182</v>
      </c>
      <c r="D683" s="1" t="s">
        <v>155</v>
      </c>
      <c r="E683" s="1">
        <v>6795</v>
      </c>
      <c r="F683" s="1">
        <v>1248029.6189421285</v>
      </c>
      <c r="G683" s="1">
        <f t="shared" si="21"/>
        <v>183.66881809302848</v>
      </c>
    </row>
    <row r="684" spans="1:7" x14ac:dyDescent="0.25">
      <c r="A684" t="str">
        <f t="shared" si="20"/>
        <v>SINCMBNov-2023</v>
      </c>
      <c r="B684" s="4">
        <v>2023</v>
      </c>
      <c r="C684" s="20" t="s">
        <v>182</v>
      </c>
      <c r="D684" s="1" t="s">
        <v>157</v>
      </c>
      <c r="E684" s="1">
        <v>5836</v>
      </c>
      <c r="F684" s="1">
        <v>1240497.0590310036</v>
      </c>
      <c r="G684" s="1">
        <f t="shared" si="21"/>
        <v>212.55946864821857</v>
      </c>
    </row>
    <row r="685" spans="1:7" x14ac:dyDescent="0.25">
      <c r="A685" t="str">
        <f t="shared" si="20"/>
        <v>SYDCMBNov-2023</v>
      </c>
      <c r="B685" s="4">
        <v>2023</v>
      </c>
      <c r="C685" s="20" t="s">
        <v>182</v>
      </c>
      <c r="D685" s="1" t="s">
        <v>158</v>
      </c>
      <c r="E685" s="1">
        <v>3114</v>
      </c>
      <c r="F685" s="1">
        <v>1337582.153385506</v>
      </c>
      <c r="G685" s="1">
        <f t="shared" si="21"/>
        <v>429.53826377183879</v>
      </c>
    </row>
    <row r="686" spans="1:7" x14ac:dyDescent="0.25">
      <c r="A686" t="str">
        <f t="shared" si="20"/>
        <v>TRVCMBNov-2023</v>
      </c>
      <c r="B686" s="4">
        <v>2023</v>
      </c>
      <c r="C686" s="20" t="s">
        <v>182</v>
      </c>
      <c r="D686" s="1" t="s">
        <v>159</v>
      </c>
      <c r="E686" s="1">
        <v>2075</v>
      </c>
      <c r="F686" s="1">
        <v>104474.56707190796</v>
      </c>
      <c r="G686" s="1">
        <f t="shared" si="21"/>
        <v>50.349188950317092</v>
      </c>
    </row>
    <row r="687" spans="1:7" x14ac:dyDescent="0.25">
      <c r="A687" t="str">
        <f t="shared" si="20"/>
        <v>TRZCMBNov-2023</v>
      </c>
      <c r="B687" s="4">
        <v>2023</v>
      </c>
      <c r="C687" s="20" t="s">
        <v>182</v>
      </c>
      <c r="D687" s="1" t="s">
        <v>160</v>
      </c>
      <c r="E687" s="1">
        <v>3596</v>
      </c>
      <c r="F687" s="1">
        <v>195839.66156335245</v>
      </c>
      <c r="G687" s="1">
        <f t="shared" si="21"/>
        <v>54.460417564892225</v>
      </c>
    </row>
    <row r="688" spans="1:7" x14ac:dyDescent="0.25">
      <c r="A688" t="str">
        <f t="shared" si="20"/>
        <v>CMBVTENov-2023</v>
      </c>
      <c r="B688" s="4">
        <v>2023</v>
      </c>
      <c r="C688" s="20" t="s">
        <v>182</v>
      </c>
      <c r="D688" s="1" t="s">
        <v>180</v>
      </c>
      <c r="E688" s="1">
        <v>0</v>
      </c>
      <c r="F688" s="1">
        <v>0</v>
      </c>
      <c r="G688" s="1">
        <f t="shared" si="21"/>
        <v>0</v>
      </c>
    </row>
    <row r="689" spans="1:7" x14ac:dyDescent="0.25">
      <c r="A689" t="str">
        <f t="shared" si="20"/>
        <v>VTECMBNov-2023</v>
      </c>
      <c r="B689" s="4">
        <v>2023</v>
      </c>
      <c r="C689" s="20" t="s">
        <v>182</v>
      </c>
      <c r="D689" s="1" t="s">
        <v>181</v>
      </c>
      <c r="E689" s="1">
        <v>66</v>
      </c>
      <c r="F689" s="1">
        <v>72600</v>
      </c>
      <c r="G689" s="1">
        <f t="shared" si="21"/>
        <v>1100</v>
      </c>
    </row>
    <row r="690" spans="1:7" x14ac:dyDescent="0.25">
      <c r="A690" t="str">
        <f t="shared" si="20"/>
        <v>AUHCMBDec-2023</v>
      </c>
      <c r="B690" s="4">
        <v>2023</v>
      </c>
      <c r="C690" s="24" t="s">
        <v>189</v>
      </c>
      <c r="D690" s="1" t="s">
        <v>66</v>
      </c>
      <c r="E690" s="1">
        <v>2395</v>
      </c>
      <c r="F690" s="1">
        <v>711525.20862589357</v>
      </c>
      <c r="G690" s="1">
        <f t="shared" si="21"/>
        <v>297.0877697811664</v>
      </c>
    </row>
    <row r="691" spans="1:7" x14ac:dyDescent="0.25">
      <c r="A691" t="str">
        <f t="shared" si="20"/>
        <v>BKKCMBDec-2023</v>
      </c>
      <c r="B691" s="4">
        <v>2023</v>
      </c>
      <c r="C691" s="2" t="s">
        <v>189</v>
      </c>
      <c r="D691" s="1" t="s">
        <v>68</v>
      </c>
      <c r="E691" s="1">
        <v>5183</v>
      </c>
      <c r="F691" s="1">
        <v>1129646.0690450072</v>
      </c>
      <c r="G691" s="1">
        <f t="shared" si="21"/>
        <v>217.95216458518371</v>
      </c>
    </row>
    <row r="692" spans="1:7" x14ac:dyDescent="0.25">
      <c r="A692" t="str">
        <f t="shared" si="20"/>
        <v>BLRCMBDec-2023</v>
      </c>
      <c r="B692" s="4">
        <v>2023</v>
      </c>
      <c r="C692" s="2" t="s">
        <v>189</v>
      </c>
      <c r="D692" s="1" t="s">
        <v>69</v>
      </c>
      <c r="E692" s="1">
        <v>4740</v>
      </c>
      <c r="F692" s="1">
        <v>554605.30282853334</v>
      </c>
      <c r="G692" s="1">
        <f t="shared" si="21"/>
        <v>117.00533814947961</v>
      </c>
    </row>
    <row r="693" spans="1:7" x14ac:dyDescent="0.25">
      <c r="A693" t="str">
        <f t="shared" si="20"/>
        <v>BOMCMBDec-2023</v>
      </c>
      <c r="B693" s="4">
        <v>2023</v>
      </c>
      <c r="C693" s="2" t="s">
        <v>189</v>
      </c>
      <c r="D693" s="1" t="s">
        <v>70</v>
      </c>
      <c r="E693" s="1">
        <v>6435</v>
      </c>
      <c r="F693" s="1">
        <v>1052199.9806530969</v>
      </c>
      <c r="G693" s="1">
        <f t="shared" si="21"/>
        <v>163.51204050553176</v>
      </c>
    </row>
    <row r="694" spans="1:7" x14ac:dyDescent="0.25">
      <c r="A694" t="str">
        <f t="shared" si="20"/>
        <v>CANCMBDec-2023</v>
      </c>
      <c r="B694" s="4">
        <v>2023</v>
      </c>
      <c r="C694" s="2" t="s">
        <v>189</v>
      </c>
      <c r="D694" s="1" t="s">
        <v>71</v>
      </c>
      <c r="E694" s="1">
        <v>1790</v>
      </c>
      <c r="F694" s="1">
        <v>551798.30666095472</v>
      </c>
      <c r="G694" s="1">
        <f t="shared" si="21"/>
        <v>308.2672104251144</v>
      </c>
    </row>
    <row r="695" spans="1:7" x14ac:dyDescent="0.25">
      <c r="A695" t="str">
        <f t="shared" si="20"/>
        <v>CDGCMBDec-2023</v>
      </c>
      <c r="B695" s="4">
        <v>2023</v>
      </c>
      <c r="C695" s="2" t="s">
        <v>189</v>
      </c>
      <c r="D695" s="1" t="s">
        <v>72</v>
      </c>
      <c r="E695" s="1">
        <v>3194</v>
      </c>
      <c r="F695" s="1">
        <v>1661808.2045730238</v>
      </c>
      <c r="G695" s="1">
        <f t="shared" si="21"/>
        <v>520.29060882060855</v>
      </c>
    </row>
    <row r="696" spans="1:7" x14ac:dyDescent="0.25">
      <c r="A696" t="str">
        <f t="shared" si="20"/>
        <v>CGKCMBDec-2023</v>
      </c>
      <c r="B696" s="4">
        <v>2023</v>
      </c>
      <c r="C696" s="2" t="s">
        <v>189</v>
      </c>
      <c r="D696" s="1" t="s">
        <v>74</v>
      </c>
      <c r="E696" s="1">
        <v>3899</v>
      </c>
      <c r="F696" s="1">
        <v>820840.94065572065</v>
      </c>
      <c r="G696" s="1">
        <f t="shared" si="21"/>
        <v>210.52601709559391</v>
      </c>
    </row>
    <row r="697" spans="1:7" x14ac:dyDescent="0.25">
      <c r="A697" t="str">
        <f t="shared" si="20"/>
        <v>CMBAUHDec-2023</v>
      </c>
      <c r="B697" s="4">
        <v>2023</v>
      </c>
      <c r="C697" s="2" t="s">
        <v>189</v>
      </c>
      <c r="D697" s="1" t="s">
        <v>75</v>
      </c>
      <c r="E697" s="1">
        <v>1920</v>
      </c>
      <c r="F697" s="1">
        <v>445756.3978524289</v>
      </c>
      <c r="G697" s="1">
        <f t="shared" si="21"/>
        <v>232.16479054814005</v>
      </c>
    </row>
    <row r="698" spans="1:7" x14ac:dyDescent="0.25">
      <c r="A698" t="str">
        <f t="shared" si="20"/>
        <v>CMBBKKDec-2023</v>
      </c>
      <c r="B698" s="4">
        <v>2023</v>
      </c>
      <c r="C698" s="2" t="s">
        <v>189</v>
      </c>
      <c r="D698" s="1" t="s">
        <v>78</v>
      </c>
      <c r="E698" s="1">
        <v>5203</v>
      </c>
      <c r="F698" s="1">
        <v>1132388.1957532589</v>
      </c>
      <c r="G698" s="1">
        <f t="shared" si="21"/>
        <v>217.6413983765633</v>
      </c>
    </row>
    <row r="699" spans="1:7" x14ac:dyDescent="0.25">
      <c r="A699" t="str">
        <f t="shared" si="20"/>
        <v>CMBBLRDec-2023</v>
      </c>
      <c r="B699" s="4">
        <v>2023</v>
      </c>
      <c r="C699" s="2" t="s">
        <v>189</v>
      </c>
      <c r="D699" s="1" t="s">
        <v>79</v>
      </c>
      <c r="E699" s="1">
        <v>4175</v>
      </c>
      <c r="F699" s="1">
        <v>447211.4099489419</v>
      </c>
      <c r="G699" s="1">
        <f t="shared" si="21"/>
        <v>107.11650537699207</v>
      </c>
    </row>
    <row r="700" spans="1:7" x14ac:dyDescent="0.25">
      <c r="A700" t="str">
        <f t="shared" si="20"/>
        <v>CMBBOMDec-2023</v>
      </c>
      <c r="B700" s="4">
        <v>2023</v>
      </c>
      <c r="C700" s="2" t="s">
        <v>189</v>
      </c>
      <c r="D700" s="1" t="s">
        <v>80</v>
      </c>
      <c r="E700" s="1">
        <v>5771</v>
      </c>
      <c r="F700" s="1">
        <v>874564.95743443887</v>
      </c>
      <c r="G700" s="1">
        <f t="shared" si="21"/>
        <v>151.5447855543994</v>
      </c>
    </row>
    <row r="701" spans="1:7" x14ac:dyDescent="0.25">
      <c r="A701" t="str">
        <f t="shared" si="20"/>
        <v>CMBCANDec-2023</v>
      </c>
      <c r="B701" s="4">
        <v>2023</v>
      </c>
      <c r="C701" s="2" t="s">
        <v>189</v>
      </c>
      <c r="D701" s="1" t="s">
        <v>81</v>
      </c>
      <c r="E701" s="1">
        <v>1385</v>
      </c>
      <c r="F701" s="1">
        <v>418441.2678757821</v>
      </c>
      <c r="G701" s="1">
        <f t="shared" si="21"/>
        <v>302.12365911608816</v>
      </c>
    </row>
    <row r="702" spans="1:7" x14ac:dyDescent="0.25">
      <c r="A702" t="str">
        <f t="shared" si="20"/>
        <v>CMBCDGDec-2023</v>
      </c>
      <c r="B702" s="4">
        <v>2023</v>
      </c>
      <c r="C702" s="2" t="s">
        <v>189</v>
      </c>
      <c r="D702" s="1" t="s">
        <v>82</v>
      </c>
      <c r="E702" s="1">
        <v>3346</v>
      </c>
      <c r="F702" s="1">
        <v>1274278.7975422514</v>
      </c>
      <c r="G702" s="1">
        <f t="shared" si="21"/>
        <v>380.83646071196995</v>
      </c>
    </row>
    <row r="703" spans="1:7" x14ac:dyDescent="0.25">
      <c r="A703" t="str">
        <f t="shared" si="20"/>
        <v>CMBCDGFRADec-2023</v>
      </c>
      <c r="B703" s="4">
        <v>2023</v>
      </c>
      <c r="C703" s="2" t="s">
        <v>189</v>
      </c>
      <c r="D703" s="1" t="s">
        <v>83</v>
      </c>
      <c r="E703" s="1">
        <v>0</v>
      </c>
      <c r="F703" s="1">
        <v>0</v>
      </c>
      <c r="G703" s="1">
        <f t="shared" si="21"/>
        <v>0</v>
      </c>
    </row>
    <row r="704" spans="1:7" x14ac:dyDescent="0.25">
      <c r="A704" t="str">
        <f t="shared" si="20"/>
        <v>CMBCGKDec-2023</v>
      </c>
      <c r="B704" s="4">
        <v>2023</v>
      </c>
      <c r="C704" s="2" t="s">
        <v>189</v>
      </c>
      <c r="D704" s="1" t="s">
        <v>84</v>
      </c>
      <c r="E704" s="1">
        <v>2444</v>
      </c>
      <c r="F704" s="1">
        <v>429485.97504493251</v>
      </c>
      <c r="G704" s="1">
        <f t="shared" si="21"/>
        <v>175.73075902002148</v>
      </c>
    </row>
    <row r="705" spans="1:7" x14ac:dyDescent="0.25">
      <c r="A705" t="str">
        <f t="shared" si="20"/>
        <v>CMBCOKDec-2023</v>
      </c>
      <c r="B705" s="4">
        <v>2023</v>
      </c>
      <c r="C705" s="2" t="s">
        <v>189</v>
      </c>
      <c r="D705" s="1" t="s">
        <v>85</v>
      </c>
      <c r="E705" s="1">
        <v>4203</v>
      </c>
      <c r="F705" s="1">
        <v>303262.04783143976</v>
      </c>
      <c r="G705" s="1">
        <f t="shared" si="21"/>
        <v>72.153711118591431</v>
      </c>
    </row>
    <row r="706" spans="1:7" x14ac:dyDescent="0.25">
      <c r="A706" t="str">
        <f t="shared" si="20"/>
        <v>CMBDACDec-2023</v>
      </c>
      <c r="B706" s="4">
        <v>2023</v>
      </c>
      <c r="C706" s="2" t="s">
        <v>189</v>
      </c>
      <c r="D706" s="1" t="s">
        <v>88</v>
      </c>
      <c r="E706" s="1">
        <v>3842</v>
      </c>
      <c r="F706" s="1">
        <v>623293.20960963354</v>
      </c>
      <c r="G706" s="1">
        <f t="shared" si="21"/>
        <v>162.23144445851992</v>
      </c>
    </row>
    <row r="707" spans="1:7" x14ac:dyDescent="0.25">
      <c r="A707" t="str">
        <f t="shared" ref="A707:A770" si="22">D707&amp;C707</f>
        <v>CMBDELDec-2023</v>
      </c>
      <c r="B707" s="4">
        <v>2023</v>
      </c>
      <c r="C707" s="2" t="s">
        <v>189</v>
      </c>
      <c r="D707" s="1" t="s">
        <v>89</v>
      </c>
      <c r="E707" s="1">
        <v>5640</v>
      </c>
      <c r="F707" s="1">
        <v>964274.7972785848</v>
      </c>
      <c r="G707" s="1">
        <f t="shared" ref="G707:G770" si="23">IFERROR(F707/E707,0)</f>
        <v>170.97070873733773</v>
      </c>
    </row>
    <row r="708" spans="1:7" x14ac:dyDescent="0.25">
      <c r="A708" t="str">
        <f t="shared" si="22"/>
        <v>CMBDMMDec-2023</v>
      </c>
      <c r="B708" s="4">
        <v>2023</v>
      </c>
      <c r="C708" s="2" t="s">
        <v>189</v>
      </c>
      <c r="D708" s="1" t="s">
        <v>90</v>
      </c>
      <c r="E708" s="1">
        <v>1654</v>
      </c>
      <c r="F708" s="1">
        <v>377717.91081686789</v>
      </c>
      <c r="G708" s="1">
        <f t="shared" si="23"/>
        <v>228.36633060270125</v>
      </c>
    </row>
    <row r="709" spans="1:7" x14ac:dyDescent="0.25">
      <c r="A709" t="str">
        <f t="shared" si="22"/>
        <v>CMBDOHDec-2023</v>
      </c>
      <c r="B709" s="4">
        <v>2023</v>
      </c>
      <c r="C709" s="2" t="s">
        <v>189</v>
      </c>
      <c r="D709" s="1" t="s">
        <v>91</v>
      </c>
      <c r="E709" s="1">
        <v>3206</v>
      </c>
      <c r="F709" s="1">
        <v>720297.93299694743</v>
      </c>
      <c r="G709" s="1">
        <f t="shared" si="23"/>
        <v>224.67184435338348</v>
      </c>
    </row>
    <row r="710" spans="1:7" x14ac:dyDescent="0.25">
      <c r="A710" t="str">
        <f t="shared" si="22"/>
        <v>CMBDXBDec-2023</v>
      </c>
      <c r="B710" s="4">
        <v>2023</v>
      </c>
      <c r="C710" s="2" t="s">
        <v>189</v>
      </c>
      <c r="D710" s="1" t="s">
        <v>92</v>
      </c>
      <c r="E710" s="1">
        <v>5115</v>
      </c>
      <c r="F710" s="1">
        <v>1160355.9525601589</v>
      </c>
      <c r="G710" s="1">
        <f t="shared" si="23"/>
        <v>226.85355866278766</v>
      </c>
    </row>
    <row r="711" spans="1:7" x14ac:dyDescent="0.25">
      <c r="A711" t="str">
        <f t="shared" si="22"/>
        <v>CMBFRADec-2023</v>
      </c>
      <c r="B711" s="4">
        <v>2023</v>
      </c>
      <c r="C711" s="2" t="s">
        <v>189</v>
      </c>
      <c r="D711" s="1" t="s">
        <v>95</v>
      </c>
      <c r="E711" s="1">
        <v>2901</v>
      </c>
      <c r="F711" s="1">
        <v>1124387.4327179042</v>
      </c>
      <c r="G711" s="1">
        <f t="shared" si="23"/>
        <v>387.58615398755745</v>
      </c>
    </row>
    <row r="712" spans="1:7" x14ac:dyDescent="0.25">
      <c r="A712" t="str">
        <f t="shared" si="22"/>
        <v>CMBGANDec-2023</v>
      </c>
      <c r="B712" s="4">
        <v>2023</v>
      </c>
      <c r="C712" s="2" t="s">
        <v>189</v>
      </c>
      <c r="D712" s="1" t="s">
        <v>97</v>
      </c>
      <c r="E712" s="1">
        <v>762</v>
      </c>
      <c r="F712" s="1">
        <v>89236.829346777449</v>
      </c>
      <c r="G712" s="1">
        <f t="shared" si="23"/>
        <v>117.10869993015413</v>
      </c>
    </row>
    <row r="713" spans="1:7" x14ac:dyDescent="0.25">
      <c r="A713" t="str">
        <f t="shared" si="22"/>
        <v>CMBHYDDec-2023</v>
      </c>
      <c r="B713" s="4">
        <v>2023</v>
      </c>
      <c r="C713" s="2" t="s">
        <v>189</v>
      </c>
      <c r="D713" s="1" t="s">
        <v>99</v>
      </c>
      <c r="E713" s="1">
        <v>2493</v>
      </c>
      <c r="F713" s="1">
        <v>274959.39324426162</v>
      </c>
      <c r="G713" s="1">
        <f t="shared" si="23"/>
        <v>110.29257651193808</v>
      </c>
    </row>
    <row r="714" spans="1:7" x14ac:dyDescent="0.25">
      <c r="A714" t="str">
        <f t="shared" si="22"/>
        <v>CMBICNDec-2023</v>
      </c>
      <c r="B714" s="4">
        <v>2023</v>
      </c>
      <c r="C714" s="2" t="s">
        <v>189</v>
      </c>
      <c r="D714" s="1" t="s">
        <v>100</v>
      </c>
      <c r="E714" s="1">
        <v>1897</v>
      </c>
      <c r="F714" s="1">
        <v>1133449.8264005517</v>
      </c>
      <c r="G714" s="1">
        <f t="shared" si="23"/>
        <v>597.49595487641102</v>
      </c>
    </row>
    <row r="715" spans="1:7" x14ac:dyDescent="0.25">
      <c r="A715" t="str">
        <f t="shared" si="22"/>
        <v>CMBIXMDec-2023</v>
      </c>
      <c r="B715" s="4">
        <v>2023</v>
      </c>
      <c r="C715" s="2" t="s">
        <v>189</v>
      </c>
      <c r="D715" s="1" t="s">
        <v>101</v>
      </c>
      <c r="E715" s="1">
        <v>1973</v>
      </c>
      <c r="F715" s="1">
        <v>139537.92290743138</v>
      </c>
      <c r="G715" s="1">
        <f t="shared" si="23"/>
        <v>70.723731833467497</v>
      </c>
    </row>
    <row r="716" spans="1:7" x14ac:dyDescent="0.25">
      <c r="A716" t="str">
        <f t="shared" si="22"/>
        <v>CMBJEDDec-2023</v>
      </c>
      <c r="B716" s="4">
        <v>2023</v>
      </c>
      <c r="C716" s="2" t="s">
        <v>189</v>
      </c>
      <c r="D716" s="1" t="s">
        <v>168</v>
      </c>
      <c r="E716" s="1">
        <v>2275</v>
      </c>
      <c r="F716" s="1">
        <v>578990.74930476572</v>
      </c>
      <c r="G716" s="1">
        <f t="shared" si="23"/>
        <v>254.50142826583109</v>
      </c>
    </row>
    <row r="717" spans="1:7" x14ac:dyDescent="0.25">
      <c r="A717" t="str">
        <f t="shared" si="22"/>
        <v>CMBKHIDec-2023</v>
      </c>
      <c r="B717" s="4">
        <v>2023</v>
      </c>
      <c r="C717" s="2" t="s">
        <v>189</v>
      </c>
      <c r="D717" s="2" t="s">
        <v>102</v>
      </c>
      <c r="E717" s="1">
        <v>1618</v>
      </c>
      <c r="F717" s="1">
        <v>366056.25886672747</v>
      </c>
      <c r="G717" s="1">
        <f t="shared" si="23"/>
        <v>226.23996221676606</v>
      </c>
    </row>
    <row r="718" spans="1:7" x14ac:dyDescent="0.25">
      <c r="A718" t="str">
        <f t="shared" si="22"/>
        <v>CMBKTMDec-2023</v>
      </c>
      <c r="B718" s="4">
        <v>2023</v>
      </c>
      <c r="C718" s="2" t="s">
        <v>189</v>
      </c>
      <c r="D718" s="1" t="s">
        <v>103</v>
      </c>
      <c r="E718" s="1">
        <v>1048</v>
      </c>
      <c r="F718" s="1">
        <v>208920.82713307784</v>
      </c>
      <c r="G718" s="1">
        <f t="shared" si="23"/>
        <v>199.351934287288</v>
      </c>
    </row>
    <row r="719" spans="1:7" x14ac:dyDescent="0.25">
      <c r="A719" t="str">
        <f t="shared" si="22"/>
        <v>CMBKULDec-2023</v>
      </c>
      <c r="B719" s="4">
        <v>2023</v>
      </c>
      <c r="C719" s="2" t="s">
        <v>189</v>
      </c>
      <c r="D719" s="1" t="s">
        <v>104</v>
      </c>
      <c r="E719" s="1">
        <v>4243</v>
      </c>
      <c r="F719" s="1">
        <v>773967.60883646354</v>
      </c>
      <c r="G719" s="1">
        <f t="shared" si="23"/>
        <v>182.41046637672957</v>
      </c>
    </row>
    <row r="720" spans="1:7" x14ac:dyDescent="0.25">
      <c r="A720" t="str">
        <f t="shared" si="22"/>
        <v>CMBKWIDec-2023</v>
      </c>
      <c r="B720" s="4">
        <v>2023</v>
      </c>
      <c r="C720" s="2" t="s">
        <v>189</v>
      </c>
      <c r="D720" s="1" t="s">
        <v>105</v>
      </c>
      <c r="E720" s="1">
        <v>3406</v>
      </c>
      <c r="F720" s="1">
        <v>885954.25831939827</v>
      </c>
      <c r="G720" s="1">
        <f t="shared" si="23"/>
        <v>260.11575405736886</v>
      </c>
    </row>
    <row r="721" spans="1:7" x14ac:dyDescent="0.25">
      <c r="A721" t="str">
        <f t="shared" si="22"/>
        <v>CMBLHEDec-2023</v>
      </c>
      <c r="B721" s="4">
        <v>2023</v>
      </c>
      <c r="C721" s="2" t="s">
        <v>189</v>
      </c>
      <c r="D721" s="1" t="s">
        <v>106</v>
      </c>
      <c r="E721" s="1">
        <v>2079</v>
      </c>
      <c r="F721" s="1">
        <v>438078.91667150491</v>
      </c>
      <c r="G721" s="1">
        <f t="shared" si="23"/>
        <v>210.71616963516348</v>
      </c>
    </row>
    <row r="722" spans="1:7" x14ac:dyDescent="0.25">
      <c r="A722" t="str">
        <f t="shared" si="22"/>
        <v>CMBLHRDec-2023</v>
      </c>
      <c r="B722" s="4">
        <v>2023</v>
      </c>
      <c r="C722" s="2" t="s">
        <v>189</v>
      </c>
      <c r="D722" s="1" t="s">
        <v>107</v>
      </c>
      <c r="E722" s="1">
        <v>9676</v>
      </c>
      <c r="F722" s="1">
        <v>5076215.8617105745</v>
      </c>
      <c r="G722" s="1">
        <f t="shared" si="23"/>
        <v>524.61924986673978</v>
      </c>
    </row>
    <row r="723" spans="1:7" x14ac:dyDescent="0.25">
      <c r="A723" t="str">
        <f t="shared" si="22"/>
        <v>CMBMAADec-2023</v>
      </c>
      <c r="B723" s="4">
        <v>2023</v>
      </c>
      <c r="C723" s="2" t="s">
        <v>189</v>
      </c>
      <c r="D723" s="1" t="s">
        <v>108</v>
      </c>
      <c r="E723" s="1">
        <v>10588</v>
      </c>
      <c r="F723" s="1">
        <v>715266.40435964998</v>
      </c>
      <c r="G723" s="1">
        <f t="shared" si="23"/>
        <v>67.55443939928692</v>
      </c>
    </row>
    <row r="724" spans="1:7" x14ac:dyDescent="0.25">
      <c r="A724" t="str">
        <f t="shared" si="22"/>
        <v>CMBMELDec-2023</v>
      </c>
      <c r="B724" s="4">
        <v>2023</v>
      </c>
      <c r="C724" s="2" t="s">
        <v>189</v>
      </c>
      <c r="D724" s="1" t="s">
        <v>113</v>
      </c>
      <c r="E724" s="1">
        <v>7432</v>
      </c>
      <c r="F724" s="1">
        <v>3866431.3161567599</v>
      </c>
      <c r="G724" s="1">
        <f t="shared" si="23"/>
        <v>520.24102746996232</v>
      </c>
    </row>
    <row r="725" spans="1:7" x14ac:dyDescent="0.25">
      <c r="A725" t="str">
        <f t="shared" si="22"/>
        <v>CMBMLEDec-2023</v>
      </c>
      <c r="B725" s="4">
        <v>2023</v>
      </c>
      <c r="C725" s="2" t="s">
        <v>189</v>
      </c>
      <c r="D725" s="1" t="s">
        <v>115</v>
      </c>
      <c r="E725" s="1">
        <v>11688</v>
      </c>
      <c r="F725" s="1">
        <v>1187101.4985361407</v>
      </c>
      <c r="G725" s="1">
        <f t="shared" si="23"/>
        <v>101.56583663040217</v>
      </c>
    </row>
    <row r="726" spans="1:7" x14ac:dyDescent="0.25">
      <c r="A726" t="str">
        <f t="shared" si="22"/>
        <v>CMBMUXDec-2023</v>
      </c>
      <c r="B726" s="4">
        <v>2023</v>
      </c>
      <c r="C726" s="2" t="s">
        <v>189</v>
      </c>
      <c r="D726" s="1" t="s">
        <v>169</v>
      </c>
      <c r="E726" s="1">
        <v>0</v>
      </c>
      <c r="F726" s="1">
        <v>0</v>
      </c>
      <c r="G726" s="1">
        <f t="shared" si="23"/>
        <v>0</v>
      </c>
    </row>
    <row r="727" spans="1:7" x14ac:dyDescent="0.25">
      <c r="A727" t="str">
        <f t="shared" si="22"/>
        <v>CMBNRTDec-2023</v>
      </c>
      <c r="B727" s="4">
        <v>2023</v>
      </c>
      <c r="C727" s="2" t="s">
        <v>189</v>
      </c>
      <c r="D727" s="1" t="s">
        <v>116</v>
      </c>
      <c r="E727" s="1">
        <v>3621</v>
      </c>
      <c r="F727" s="1">
        <v>1540566.4352057476</v>
      </c>
      <c r="G727" s="1">
        <f t="shared" si="23"/>
        <v>425.45330991597558</v>
      </c>
    </row>
    <row r="728" spans="1:7" x14ac:dyDescent="0.25">
      <c r="A728" t="str">
        <f t="shared" si="22"/>
        <v>CMBPEKDec-2023</v>
      </c>
      <c r="B728" s="4">
        <v>2023</v>
      </c>
      <c r="C728" s="2" t="s">
        <v>189</v>
      </c>
      <c r="D728" s="1" t="s">
        <v>162</v>
      </c>
      <c r="E728" s="1">
        <v>0</v>
      </c>
      <c r="F728" s="1">
        <v>0</v>
      </c>
      <c r="G728" s="1">
        <f t="shared" si="23"/>
        <v>0</v>
      </c>
    </row>
    <row r="729" spans="1:7" x14ac:dyDescent="0.25">
      <c r="A729" t="str">
        <f t="shared" si="22"/>
        <v>CMBPVGDec-2023</v>
      </c>
      <c r="B729" s="4">
        <v>2023</v>
      </c>
      <c r="C729" s="2" t="s">
        <v>189</v>
      </c>
      <c r="D729" s="1" t="s">
        <v>163</v>
      </c>
      <c r="E729" s="1">
        <v>0</v>
      </c>
      <c r="F729" s="1">
        <v>0</v>
      </c>
      <c r="G729" s="1">
        <f t="shared" si="23"/>
        <v>0</v>
      </c>
    </row>
    <row r="730" spans="1:7" x14ac:dyDescent="0.25">
      <c r="A730" t="str">
        <f t="shared" si="22"/>
        <v>CMBRUHDec-2023</v>
      </c>
      <c r="B730" s="4">
        <v>2023</v>
      </c>
      <c r="C730" s="2" t="s">
        <v>189</v>
      </c>
      <c r="D730" s="1" t="s">
        <v>117</v>
      </c>
      <c r="E730" s="1">
        <v>6022</v>
      </c>
      <c r="F730" s="1">
        <v>1333642.3001588101</v>
      </c>
      <c r="G730" s="1">
        <f t="shared" si="23"/>
        <v>221.46169049465462</v>
      </c>
    </row>
    <row r="731" spans="1:7" x14ac:dyDescent="0.25">
      <c r="A731" t="str">
        <f t="shared" si="22"/>
        <v>CMBSINDec-2023</v>
      </c>
      <c r="B731" s="4">
        <v>2023</v>
      </c>
      <c r="C731" s="2" t="s">
        <v>189</v>
      </c>
      <c r="D731" s="1" t="s">
        <v>119</v>
      </c>
      <c r="E731" s="1">
        <v>7227</v>
      </c>
      <c r="F731" s="1">
        <v>1707632.4414982102</v>
      </c>
      <c r="G731" s="1">
        <f t="shared" si="23"/>
        <v>236.28510329295838</v>
      </c>
    </row>
    <row r="732" spans="1:7" x14ac:dyDescent="0.25">
      <c r="A732" t="str">
        <f t="shared" si="22"/>
        <v>CMBSYDDec-2023</v>
      </c>
      <c r="B732" s="4">
        <v>2023</v>
      </c>
      <c r="C732" s="2" t="s">
        <v>189</v>
      </c>
      <c r="D732" s="1" t="s">
        <v>120</v>
      </c>
      <c r="E732" s="1">
        <v>3112</v>
      </c>
      <c r="F732" s="1">
        <v>1608098.931000601</v>
      </c>
      <c r="G732" s="1">
        <f t="shared" si="23"/>
        <v>516.74130173541164</v>
      </c>
    </row>
    <row r="733" spans="1:7" x14ac:dyDescent="0.25">
      <c r="A733" t="str">
        <f t="shared" si="22"/>
        <v>CMBTRVDec-2023</v>
      </c>
      <c r="B733" s="4">
        <v>2023</v>
      </c>
      <c r="C733" s="2" t="s">
        <v>189</v>
      </c>
      <c r="D733" s="1" t="s">
        <v>121</v>
      </c>
      <c r="E733" s="1">
        <v>3459</v>
      </c>
      <c r="F733" s="1">
        <v>178601.3905177257</v>
      </c>
      <c r="G733" s="1">
        <f t="shared" si="23"/>
        <v>51.633822063522899</v>
      </c>
    </row>
    <row r="734" spans="1:7" x14ac:dyDescent="0.25">
      <c r="A734" t="str">
        <f t="shared" si="22"/>
        <v>CMBTRZDec-2023</v>
      </c>
      <c r="B734" s="4">
        <v>2023</v>
      </c>
      <c r="C734" s="2" t="s">
        <v>189</v>
      </c>
      <c r="D734" s="1" t="s">
        <v>126</v>
      </c>
      <c r="E734" s="1">
        <v>2807</v>
      </c>
      <c r="F734" s="1">
        <v>188512.92726724708</v>
      </c>
      <c r="G734" s="1">
        <f t="shared" si="23"/>
        <v>67.158150077394751</v>
      </c>
    </row>
    <row r="735" spans="1:7" x14ac:dyDescent="0.25">
      <c r="A735" t="str">
        <f t="shared" si="22"/>
        <v>COKCMBDec-2023</v>
      </c>
      <c r="B735" s="4">
        <v>2023</v>
      </c>
      <c r="C735" s="2" t="s">
        <v>189</v>
      </c>
      <c r="D735" s="1" t="s">
        <v>128</v>
      </c>
      <c r="E735" s="1">
        <v>3205</v>
      </c>
      <c r="F735" s="1">
        <v>283914.68377390283</v>
      </c>
      <c r="G735" s="1">
        <f t="shared" si="23"/>
        <v>88.584924734447057</v>
      </c>
    </row>
    <row r="736" spans="1:7" x14ac:dyDescent="0.25">
      <c r="A736" t="str">
        <f t="shared" si="22"/>
        <v>DACCMBDec-2023</v>
      </c>
      <c r="B736" s="4">
        <v>2023</v>
      </c>
      <c r="C736" s="2" t="s">
        <v>189</v>
      </c>
      <c r="D736" s="1" t="s">
        <v>129</v>
      </c>
      <c r="E736" s="1">
        <v>5252</v>
      </c>
      <c r="F736" s="1">
        <v>954130.66164870048</v>
      </c>
      <c r="G736" s="1">
        <f t="shared" si="23"/>
        <v>181.66996604126055</v>
      </c>
    </row>
    <row r="737" spans="1:7" x14ac:dyDescent="0.25">
      <c r="A737" t="str">
        <f t="shared" si="22"/>
        <v>DELCMBDec-2023</v>
      </c>
      <c r="B737" s="4">
        <v>2023</v>
      </c>
      <c r="C737" s="2" t="s">
        <v>189</v>
      </c>
      <c r="D737" s="1" t="s">
        <v>130</v>
      </c>
      <c r="E737" s="1">
        <v>6781</v>
      </c>
      <c r="F737" s="1">
        <v>1395490.3572049863</v>
      </c>
      <c r="G737" s="1">
        <f t="shared" si="23"/>
        <v>205.79418333652652</v>
      </c>
    </row>
    <row r="738" spans="1:7" x14ac:dyDescent="0.25">
      <c r="A738" t="str">
        <f t="shared" si="22"/>
        <v>DMMCMBDec-2023</v>
      </c>
      <c r="B738" s="4">
        <v>2023</v>
      </c>
      <c r="C738" s="2" t="s">
        <v>189</v>
      </c>
      <c r="D738" s="1" t="s">
        <v>131</v>
      </c>
      <c r="E738" s="1">
        <v>2592</v>
      </c>
      <c r="F738" s="1">
        <v>543664.32781599788</v>
      </c>
      <c r="G738" s="1">
        <f t="shared" si="23"/>
        <v>209.74704005246832</v>
      </c>
    </row>
    <row r="739" spans="1:7" x14ac:dyDescent="0.25">
      <c r="A739" t="str">
        <f t="shared" si="22"/>
        <v>DOHCMBDec-2023</v>
      </c>
      <c r="B739" s="4">
        <v>2023</v>
      </c>
      <c r="C739" s="2" t="s">
        <v>189</v>
      </c>
      <c r="D739" s="1" t="s">
        <v>133</v>
      </c>
      <c r="E739" s="1">
        <v>4173</v>
      </c>
      <c r="F739" s="1">
        <v>1033961.4920319201</v>
      </c>
      <c r="G739" s="1">
        <f t="shared" si="23"/>
        <v>247.77414139274387</v>
      </c>
    </row>
    <row r="740" spans="1:7" x14ac:dyDescent="0.25">
      <c r="A740" t="str">
        <f t="shared" si="22"/>
        <v>DXBCMBDec-2023</v>
      </c>
      <c r="B740" s="4">
        <v>2023</v>
      </c>
      <c r="C740" s="2" t="s">
        <v>189</v>
      </c>
      <c r="D740" s="1" t="s">
        <v>134</v>
      </c>
      <c r="E740" s="1">
        <v>5963</v>
      </c>
      <c r="F740" s="1">
        <v>1375006.456188024</v>
      </c>
      <c r="G740" s="1">
        <f t="shared" si="23"/>
        <v>230.58971259232334</v>
      </c>
    </row>
    <row r="741" spans="1:7" x14ac:dyDescent="0.25">
      <c r="A741" t="str">
        <f t="shared" si="22"/>
        <v>FRACMBDec-2023</v>
      </c>
      <c r="B741" s="4">
        <v>2023</v>
      </c>
      <c r="C741" s="2" t="s">
        <v>189</v>
      </c>
      <c r="D741" s="1" t="s">
        <v>136</v>
      </c>
      <c r="E741" s="1">
        <v>3475</v>
      </c>
      <c r="F741" s="1">
        <v>1895445.6529714842</v>
      </c>
      <c r="G741" s="1">
        <f t="shared" si="23"/>
        <v>545.45198646661413</v>
      </c>
    </row>
    <row r="742" spans="1:7" x14ac:dyDescent="0.25">
      <c r="A742" t="str">
        <f t="shared" si="22"/>
        <v>GANCMBDec-2023</v>
      </c>
      <c r="B742" s="4">
        <v>2023</v>
      </c>
      <c r="C742" s="2" t="s">
        <v>189</v>
      </c>
      <c r="D742" s="1" t="s">
        <v>137</v>
      </c>
      <c r="E742" s="1">
        <v>1131</v>
      </c>
      <c r="F742" s="1">
        <v>161377.21541322939</v>
      </c>
      <c r="G742" s="1">
        <f t="shared" si="23"/>
        <v>142.68542476854941</v>
      </c>
    </row>
    <row r="743" spans="1:7" x14ac:dyDescent="0.25">
      <c r="A743" t="str">
        <f t="shared" si="22"/>
        <v>HYDCMBDec-2023</v>
      </c>
      <c r="B743" s="4">
        <v>2023</v>
      </c>
      <c r="C743" s="2" t="s">
        <v>189</v>
      </c>
      <c r="D743" s="1" t="s">
        <v>139</v>
      </c>
      <c r="E743" s="1">
        <v>2917</v>
      </c>
      <c r="F743" s="1">
        <v>406588.93570455466</v>
      </c>
      <c r="G743" s="1">
        <f t="shared" si="23"/>
        <v>139.38599098544898</v>
      </c>
    </row>
    <row r="744" spans="1:7" x14ac:dyDescent="0.25">
      <c r="A744" t="str">
        <f t="shared" si="22"/>
        <v>ICNCMBDec-2023</v>
      </c>
      <c r="B744" s="4">
        <v>2023</v>
      </c>
      <c r="C744" s="2" t="s">
        <v>189</v>
      </c>
      <c r="D744" s="1" t="s">
        <v>140</v>
      </c>
      <c r="E744" s="1">
        <v>1607</v>
      </c>
      <c r="F744" s="1">
        <v>605667.47667682939</v>
      </c>
      <c r="G744" s="1">
        <f t="shared" si="23"/>
        <v>376.89326488912843</v>
      </c>
    </row>
    <row r="745" spans="1:7" x14ac:dyDescent="0.25">
      <c r="A745" t="str">
        <f t="shared" si="22"/>
        <v>IXMCMBDec-2023</v>
      </c>
      <c r="B745" s="4">
        <v>2023</v>
      </c>
      <c r="C745" s="2" t="s">
        <v>189</v>
      </c>
      <c r="D745" s="1" t="s">
        <v>142</v>
      </c>
      <c r="E745" s="1">
        <v>2375</v>
      </c>
      <c r="F745" s="1">
        <v>166497.56095111926</v>
      </c>
      <c r="G745" s="1">
        <f t="shared" si="23"/>
        <v>70.104236189944956</v>
      </c>
    </row>
    <row r="746" spans="1:7" x14ac:dyDescent="0.25">
      <c r="A746" t="str">
        <f t="shared" si="22"/>
        <v>JEDCMBDec-2023</v>
      </c>
      <c r="B746" s="4">
        <v>2023</v>
      </c>
      <c r="C746" s="2" t="s">
        <v>189</v>
      </c>
      <c r="D746" s="1" t="s">
        <v>170</v>
      </c>
      <c r="E746" s="1">
        <v>2413</v>
      </c>
      <c r="F746" s="1">
        <v>495495.43531982525</v>
      </c>
      <c r="G746" s="1">
        <f t="shared" si="23"/>
        <v>205.34415056768555</v>
      </c>
    </row>
    <row r="747" spans="1:7" x14ac:dyDescent="0.25">
      <c r="A747" t="str">
        <f t="shared" si="22"/>
        <v>KHICMBDec-2023</v>
      </c>
      <c r="B747" s="4">
        <v>2023</v>
      </c>
      <c r="C747" s="2" t="s">
        <v>189</v>
      </c>
      <c r="D747" s="1" t="s">
        <v>143</v>
      </c>
      <c r="E747" s="1">
        <v>1382</v>
      </c>
      <c r="F747" s="1">
        <v>279276.63980648882</v>
      </c>
      <c r="G747" s="1">
        <f t="shared" si="23"/>
        <v>202.08150492510046</v>
      </c>
    </row>
    <row r="748" spans="1:7" x14ac:dyDescent="0.25">
      <c r="A748" t="str">
        <f t="shared" si="22"/>
        <v>KTMCMBDec-2023</v>
      </c>
      <c r="B748" s="4">
        <v>2023</v>
      </c>
      <c r="C748" s="2" t="s">
        <v>189</v>
      </c>
      <c r="D748" s="1" t="s">
        <v>144</v>
      </c>
      <c r="E748" s="1">
        <v>2501</v>
      </c>
      <c r="F748" s="1">
        <v>648314.3878008913</v>
      </c>
      <c r="G748" s="1">
        <f t="shared" si="23"/>
        <v>259.22206629383896</v>
      </c>
    </row>
    <row r="749" spans="1:7" x14ac:dyDescent="0.25">
      <c r="A749" t="str">
        <f t="shared" si="22"/>
        <v>KULCMBDec-2023</v>
      </c>
      <c r="B749" s="4">
        <v>2023</v>
      </c>
      <c r="C749" s="2" t="s">
        <v>189</v>
      </c>
      <c r="D749" s="1" t="s">
        <v>145</v>
      </c>
      <c r="E749" s="1">
        <v>5545</v>
      </c>
      <c r="F749" s="1">
        <v>873341.45705112966</v>
      </c>
      <c r="G749" s="1">
        <f t="shared" si="23"/>
        <v>157.50071362509101</v>
      </c>
    </row>
    <row r="750" spans="1:7" x14ac:dyDescent="0.25">
      <c r="A750" t="str">
        <f t="shared" si="22"/>
        <v>KWICMBDec-2023</v>
      </c>
      <c r="B750" s="4">
        <v>2023</v>
      </c>
      <c r="C750" s="2" t="s">
        <v>189</v>
      </c>
      <c r="D750" s="1" t="s">
        <v>146</v>
      </c>
      <c r="E750" s="1">
        <v>3764</v>
      </c>
      <c r="F750" s="1">
        <v>692715.741800808</v>
      </c>
      <c r="G750" s="1">
        <f t="shared" si="23"/>
        <v>184.03712587694156</v>
      </c>
    </row>
    <row r="751" spans="1:7" x14ac:dyDescent="0.25">
      <c r="A751" t="str">
        <f t="shared" si="22"/>
        <v>LHECMBDec-2023</v>
      </c>
      <c r="B751" s="4">
        <v>2023</v>
      </c>
      <c r="C751" s="2" t="s">
        <v>189</v>
      </c>
      <c r="D751" s="1" t="s">
        <v>147</v>
      </c>
      <c r="E751" s="1">
        <v>1794</v>
      </c>
      <c r="F751" s="1">
        <v>352407.4826926986</v>
      </c>
      <c r="G751" s="1">
        <f t="shared" si="23"/>
        <v>196.43672390897359</v>
      </c>
    </row>
    <row r="752" spans="1:7" x14ac:dyDescent="0.25">
      <c r="A752" t="str">
        <f t="shared" si="22"/>
        <v>LHRCMBDec-2023</v>
      </c>
      <c r="B752" s="4">
        <v>2023</v>
      </c>
      <c r="C752" s="2" t="s">
        <v>189</v>
      </c>
      <c r="D752" s="1" t="s">
        <v>148</v>
      </c>
      <c r="E752" s="1">
        <v>11157</v>
      </c>
      <c r="F752" s="1">
        <v>7725130.5379089415</v>
      </c>
      <c r="G752" s="1">
        <f t="shared" si="23"/>
        <v>692.40212762471469</v>
      </c>
    </row>
    <row r="753" spans="1:9" x14ac:dyDescent="0.25">
      <c r="A753" t="str">
        <f t="shared" si="22"/>
        <v>MAACMBDec-2023</v>
      </c>
      <c r="B753" s="4">
        <v>2023</v>
      </c>
      <c r="C753" s="2" t="s">
        <v>189</v>
      </c>
      <c r="D753" s="1" t="s">
        <v>149</v>
      </c>
      <c r="E753" s="1">
        <v>11069</v>
      </c>
      <c r="F753" s="1">
        <v>941424.78224777221</v>
      </c>
      <c r="G753" s="1">
        <f t="shared" si="23"/>
        <v>85.050572070446492</v>
      </c>
    </row>
    <row r="754" spans="1:9" x14ac:dyDescent="0.25">
      <c r="A754" t="str">
        <f t="shared" si="22"/>
        <v>MELCMBDec-2023</v>
      </c>
      <c r="B754" s="4">
        <v>2023</v>
      </c>
      <c r="C754" s="2" t="s">
        <v>189</v>
      </c>
      <c r="D754" s="1" t="s">
        <v>151</v>
      </c>
      <c r="E754" s="1">
        <v>8677</v>
      </c>
      <c r="F754" s="1">
        <v>5998625.7987768594</v>
      </c>
      <c r="G754" s="1">
        <f t="shared" si="23"/>
        <v>691.32485868121</v>
      </c>
    </row>
    <row r="755" spans="1:9" x14ac:dyDescent="0.25">
      <c r="A755" t="str">
        <f t="shared" si="22"/>
        <v>MLECMBDec-2023</v>
      </c>
      <c r="B755" s="4">
        <v>2023</v>
      </c>
      <c r="C755" s="2" t="s">
        <v>189</v>
      </c>
      <c r="D755" s="1" t="s">
        <v>152</v>
      </c>
      <c r="E755" s="1">
        <v>13218</v>
      </c>
      <c r="F755" s="1">
        <v>1325175.9008677071</v>
      </c>
      <c r="G755" s="1">
        <f t="shared" si="23"/>
        <v>100.25540179056644</v>
      </c>
    </row>
    <row r="756" spans="1:9" x14ac:dyDescent="0.25">
      <c r="A756" t="str">
        <f t="shared" si="22"/>
        <v>MUXCMBDec-2023</v>
      </c>
      <c r="B756" s="4">
        <v>2023</v>
      </c>
      <c r="C756" s="2" t="s">
        <v>189</v>
      </c>
      <c r="D756" s="1" t="s">
        <v>171</v>
      </c>
      <c r="E756" s="1">
        <v>0</v>
      </c>
      <c r="F756" s="1">
        <v>0</v>
      </c>
      <c r="G756" s="1">
        <f t="shared" si="23"/>
        <v>0</v>
      </c>
    </row>
    <row r="757" spans="1:9" x14ac:dyDescent="0.25">
      <c r="A757" t="str">
        <f t="shared" si="22"/>
        <v>NRTCMBDec-2023</v>
      </c>
      <c r="B757" s="4">
        <v>2023</v>
      </c>
      <c r="C757" s="2" t="s">
        <v>189</v>
      </c>
      <c r="D757" s="1" t="s">
        <v>153</v>
      </c>
      <c r="E757" s="1">
        <v>4165</v>
      </c>
      <c r="F757" s="1">
        <v>2026574.1475352093</v>
      </c>
      <c r="G757" s="1">
        <f t="shared" si="23"/>
        <v>486.5724243782015</v>
      </c>
    </row>
    <row r="758" spans="1:9" x14ac:dyDescent="0.25">
      <c r="A758" t="str">
        <f t="shared" si="22"/>
        <v>PEKCMBDec-2023</v>
      </c>
      <c r="B758" s="4">
        <v>2023</v>
      </c>
      <c r="C758" s="2" t="s">
        <v>189</v>
      </c>
      <c r="D758" s="1" t="s">
        <v>164</v>
      </c>
      <c r="E758" s="1">
        <v>0</v>
      </c>
      <c r="F758" s="1">
        <v>0</v>
      </c>
      <c r="G758" s="1">
        <f t="shared" si="23"/>
        <v>0</v>
      </c>
    </row>
    <row r="759" spans="1:9" x14ac:dyDescent="0.25">
      <c r="A759" t="str">
        <f t="shared" si="22"/>
        <v>PVGCMBDec-2023</v>
      </c>
      <c r="B759" s="4">
        <v>2023</v>
      </c>
      <c r="C759" s="2" t="s">
        <v>189</v>
      </c>
      <c r="D759" s="1" t="s">
        <v>165</v>
      </c>
      <c r="E759" s="1">
        <v>198</v>
      </c>
      <c r="F759" s="1">
        <v>52845.76367787052</v>
      </c>
      <c r="G759" s="1">
        <f t="shared" si="23"/>
        <v>266.89779635288141</v>
      </c>
    </row>
    <row r="760" spans="1:9" x14ac:dyDescent="0.25">
      <c r="A760" t="str">
        <f t="shared" si="22"/>
        <v>RUHCMBDec-2023</v>
      </c>
      <c r="B760" s="4">
        <v>2023</v>
      </c>
      <c r="C760" s="2" t="s">
        <v>189</v>
      </c>
      <c r="D760" s="1" t="s">
        <v>155</v>
      </c>
      <c r="E760" s="1">
        <v>5398</v>
      </c>
      <c r="F760" s="1">
        <v>1269265.2262298451</v>
      </c>
      <c r="G760" s="1">
        <f t="shared" si="23"/>
        <v>235.13620345124954</v>
      </c>
    </row>
    <row r="761" spans="1:9" x14ac:dyDescent="0.25">
      <c r="A761" t="str">
        <f t="shared" si="22"/>
        <v>SINCMBDec-2023</v>
      </c>
      <c r="B761" s="4">
        <v>2023</v>
      </c>
      <c r="C761" s="2" t="s">
        <v>189</v>
      </c>
      <c r="D761" s="1" t="s">
        <v>157</v>
      </c>
      <c r="E761" s="1">
        <v>8757</v>
      </c>
      <c r="F761" s="1">
        <v>2390979.325486267</v>
      </c>
      <c r="G761" s="1">
        <f t="shared" si="23"/>
        <v>273.03635097479355</v>
      </c>
    </row>
    <row r="762" spans="1:9" x14ac:dyDescent="0.25">
      <c r="A762" t="str">
        <f t="shared" si="22"/>
        <v>SYDCMBDec-2023</v>
      </c>
      <c r="B762" s="4">
        <v>2023</v>
      </c>
      <c r="C762" s="2" t="s">
        <v>189</v>
      </c>
      <c r="D762" s="1" t="s">
        <v>158</v>
      </c>
      <c r="E762" s="1">
        <v>3795</v>
      </c>
      <c r="F762" s="1">
        <v>2624496.5875329589</v>
      </c>
      <c r="G762" s="1">
        <f t="shared" si="23"/>
        <v>691.56695323661631</v>
      </c>
    </row>
    <row r="763" spans="1:9" x14ac:dyDescent="0.25">
      <c r="A763" t="str">
        <f t="shared" si="22"/>
        <v>TRVCMBDec-2023</v>
      </c>
      <c r="B763" s="4">
        <v>2023</v>
      </c>
      <c r="C763" s="2" t="s">
        <v>189</v>
      </c>
      <c r="D763" s="1" t="s">
        <v>159</v>
      </c>
      <c r="E763" s="1">
        <v>2701</v>
      </c>
      <c r="F763" s="1">
        <v>158913.63215062182</v>
      </c>
      <c r="G763" s="1">
        <f t="shared" si="23"/>
        <v>58.835110015039547</v>
      </c>
    </row>
    <row r="764" spans="1:9" x14ac:dyDescent="0.25">
      <c r="A764" t="str">
        <f t="shared" si="22"/>
        <v>TRZCMBDec-2023</v>
      </c>
      <c r="B764" s="4">
        <v>2023</v>
      </c>
      <c r="C764" s="2" t="s">
        <v>189</v>
      </c>
      <c r="D764" s="1" t="s">
        <v>160</v>
      </c>
      <c r="E764" s="1">
        <v>3337</v>
      </c>
      <c r="F764" s="1">
        <v>241736.71023382957</v>
      </c>
      <c r="G764" s="1">
        <f t="shared" si="23"/>
        <v>72.441327609778114</v>
      </c>
    </row>
    <row r="765" spans="1:9" x14ac:dyDescent="0.25">
      <c r="A765" t="str">
        <f t="shared" si="22"/>
        <v>CMBVTEDec-2023</v>
      </c>
      <c r="B765" s="4">
        <v>2023</v>
      </c>
      <c r="C765" s="2" t="s">
        <v>189</v>
      </c>
      <c r="D765" s="1" t="s">
        <v>180</v>
      </c>
      <c r="E765" s="1">
        <v>0</v>
      </c>
      <c r="F765" s="1">
        <v>0</v>
      </c>
      <c r="G765" s="1">
        <f t="shared" si="23"/>
        <v>0</v>
      </c>
    </row>
    <row r="766" spans="1:9" x14ac:dyDescent="0.25">
      <c r="A766" t="str">
        <f t="shared" si="22"/>
        <v>VTECMBDec-2023</v>
      </c>
      <c r="B766" s="4">
        <v>2023</v>
      </c>
      <c r="C766" s="2" t="s">
        <v>189</v>
      </c>
      <c r="D766" s="1" t="s">
        <v>181</v>
      </c>
      <c r="E766" s="1">
        <v>0</v>
      </c>
      <c r="F766" s="1">
        <v>0</v>
      </c>
      <c r="G766" s="1">
        <f t="shared" si="23"/>
        <v>0</v>
      </c>
    </row>
    <row r="767" spans="1:9" x14ac:dyDescent="0.25">
      <c r="A767" t="str">
        <f t="shared" si="22"/>
        <v>AUHCMBJan-2024</v>
      </c>
      <c r="B767" s="4">
        <v>2024</v>
      </c>
      <c r="C767" s="12" t="s">
        <v>196</v>
      </c>
      <c r="D767" t="s">
        <v>66</v>
      </c>
      <c r="E767">
        <v>1797</v>
      </c>
      <c r="F767" s="1">
        <v>385474.91058766068</v>
      </c>
      <c r="G767" s="1">
        <f t="shared" si="23"/>
        <v>214.5102451795552</v>
      </c>
      <c r="I767" t="str">
        <f>TEXT(C767,"mmm-yyyy")</f>
        <v>Jan-2024</v>
      </c>
    </row>
    <row r="768" spans="1:9" x14ac:dyDescent="0.25">
      <c r="A768" t="str">
        <f t="shared" si="22"/>
        <v>BKKCMBJan-2024</v>
      </c>
      <c r="B768" s="4">
        <v>2024</v>
      </c>
      <c r="C768" s="12" t="s">
        <v>196</v>
      </c>
      <c r="D768" t="s">
        <v>68</v>
      </c>
      <c r="E768">
        <v>5238</v>
      </c>
      <c r="F768" s="1">
        <v>1003048.6840549402</v>
      </c>
      <c r="G768" s="1">
        <f t="shared" si="23"/>
        <v>191.49459413038187</v>
      </c>
    </row>
    <row r="769" spans="1:7" x14ac:dyDescent="0.25">
      <c r="A769" t="str">
        <f t="shared" si="22"/>
        <v>BLRCMBJan-2024</v>
      </c>
      <c r="B769" s="4">
        <v>2024</v>
      </c>
      <c r="C769" s="12" t="s">
        <v>196</v>
      </c>
      <c r="D769" t="s">
        <v>69</v>
      </c>
      <c r="E769">
        <v>5510</v>
      </c>
      <c r="F769" s="1">
        <v>609691.59569480573</v>
      </c>
      <c r="G769" s="1">
        <f t="shared" si="23"/>
        <v>110.65183224951102</v>
      </c>
    </row>
    <row r="770" spans="1:7" x14ac:dyDescent="0.25">
      <c r="A770" t="str">
        <f t="shared" si="22"/>
        <v>BOMCMBJan-2024</v>
      </c>
      <c r="B770" s="4">
        <v>2024</v>
      </c>
      <c r="C770" s="12" t="s">
        <v>196</v>
      </c>
      <c r="D770" t="s">
        <v>70</v>
      </c>
      <c r="E770">
        <v>6864</v>
      </c>
      <c r="F770" s="1">
        <v>1056319.8080231524</v>
      </c>
      <c r="G770" s="1">
        <f t="shared" si="23"/>
        <v>153.89274592411894</v>
      </c>
    </row>
    <row r="771" spans="1:7" x14ac:dyDescent="0.25">
      <c r="A771" t="str">
        <f t="shared" ref="A771:A834" si="24">D771&amp;C771</f>
        <v>CANCMBJan-2024</v>
      </c>
      <c r="B771" s="4">
        <v>2024</v>
      </c>
      <c r="C771" s="12" t="s">
        <v>196</v>
      </c>
      <c r="D771" t="s">
        <v>71</v>
      </c>
      <c r="E771">
        <v>1880</v>
      </c>
      <c r="F771" s="1">
        <v>580856.67035674467</v>
      </c>
      <c r="G771" s="1">
        <f t="shared" ref="G771:G834" si="25">IFERROR(F771/E771,0)</f>
        <v>308.96631401954505</v>
      </c>
    </row>
    <row r="772" spans="1:7" x14ac:dyDescent="0.25">
      <c r="A772" t="str">
        <f t="shared" si="24"/>
        <v>CDGCMBJan-2024</v>
      </c>
      <c r="B772" s="4">
        <v>2024</v>
      </c>
      <c r="C772" s="12" t="s">
        <v>196</v>
      </c>
      <c r="D772" t="s">
        <v>72</v>
      </c>
      <c r="E772">
        <v>3007</v>
      </c>
      <c r="F772" s="1">
        <v>1312198.1342862449</v>
      </c>
      <c r="G772" s="1">
        <f t="shared" si="25"/>
        <v>436.38115539948285</v>
      </c>
    </row>
    <row r="773" spans="1:7" x14ac:dyDescent="0.25">
      <c r="A773" t="str">
        <f t="shared" si="24"/>
        <v>CGKCMBJan-2024</v>
      </c>
      <c r="B773" s="4">
        <v>2024</v>
      </c>
      <c r="C773" s="12" t="s">
        <v>196</v>
      </c>
      <c r="D773" t="s">
        <v>74</v>
      </c>
      <c r="E773">
        <v>2899</v>
      </c>
      <c r="F773" s="1">
        <v>589295.81413366133</v>
      </c>
      <c r="G773" s="1">
        <f t="shared" si="25"/>
        <v>203.27554816614742</v>
      </c>
    </row>
    <row r="774" spans="1:7" x14ac:dyDescent="0.25">
      <c r="A774" t="str">
        <f t="shared" si="24"/>
        <v>CMBAUHJan-2024</v>
      </c>
      <c r="B774" s="4">
        <v>2024</v>
      </c>
      <c r="C774" s="12" t="s">
        <v>196</v>
      </c>
      <c r="D774" t="s">
        <v>75</v>
      </c>
      <c r="E774">
        <v>2859</v>
      </c>
      <c r="F774" s="1">
        <v>803961.17738127313</v>
      </c>
      <c r="G774" s="1">
        <f t="shared" si="25"/>
        <v>281.20362972412494</v>
      </c>
    </row>
    <row r="775" spans="1:7" x14ac:dyDescent="0.25">
      <c r="A775" t="str">
        <f t="shared" si="24"/>
        <v>CMBBKKJan-2024</v>
      </c>
      <c r="B775" s="4">
        <v>2024</v>
      </c>
      <c r="C775" s="12" t="s">
        <v>196</v>
      </c>
      <c r="D775" t="s">
        <v>78</v>
      </c>
      <c r="E775">
        <v>5826</v>
      </c>
      <c r="F775" s="1">
        <v>1131768.567508409</v>
      </c>
      <c r="G775" s="1">
        <f t="shared" si="25"/>
        <v>194.26168340343443</v>
      </c>
    </row>
    <row r="776" spans="1:7" x14ac:dyDescent="0.25">
      <c r="A776" t="str">
        <f t="shared" si="24"/>
        <v>CMBBLRJan-2024</v>
      </c>
      <c r="B776" s="4">
        <v>2024</v>
      </c>
      <c r="C776" s="12" t="s">
        <v>196</v>
      </c>
      <c r="D776" t="s">
        <v>79</v>
      </c>
      <c r="E776">
        <v>4331</v>
      </c>
      <c r="F776" s="1">
        <v>498437.28539183945</v>
      </c>
      <c r="G776" s="1">
        <f t="shared" si="25"/>
        <v>115.0859582987392</v>
      </c>
    </row>
    <row r="777" spans="1:7" x14ac:dyDescent="0.25">
      <c r="A777" t="str">
        <f t="shared" si="24"/>
        <v>CMBBOMJan-2024</v>
      </c>
      <c r="B777" s="4">
        <v>2024</v>
      </c>
      <c r="C777" s="12" t="s">
        <v>196</v>
      </c>
      <c r="D777" t="s">
        <v>80</v>
      </c>
      <c r="E777">
        <v>5198</v>
      </c>
      <c r="F777" s="1">
        <v>833028.93324502115</v>
      </c>
      <c r="G777" s="1">
        <f t="shared" si="25"/>
        <v>160.25951005098523</v>
      </c>
    </row>
    <row r="778" spans="1:7" x14ac:dyDescent="0.25">
      <c r="A778" t="str">
        <f t="shared" si="24"/>
        <v>CMBCANJan-2024</v>
      </c>
      <c r="B778" s="4">
        <v>2024</v>
      </c>
      <c r="C778" s="12" t="s">
        <v>196</v>
      </c>
      <c r="D778" t="s">
        <v>81</v>
      </c>
      <c r="E778">
        <v>1309</v>
      </c>
      <c r="F778" s="1">
        <v>382885.36365928705</v>
      </c>
      <c r="G778" s="1">
        <f t="shared" si="25"/>
        <v>292.50218766943243</v>
      </c>
    </row>
    <row r="779" spans="1:7" x14ac:dyDescent="0.25">
      <c r="A779" t="str">
        <f t="shared" si="24"/>
        <v>CMBCDGJan-2024</v>
      </c>
      <c r="B779" s="4">
        <v>2024</v>
      </c>
      <c r="C779" s="12" t="s">
        <v>196</v>
      </c>
      <c r="D779" t="s">
        <v>82</v>
      </c>
      <c r="E779">
        <v>3237</v>
      </c>
      <c r="F779" s="1">
        <v>1779796.4770359416</v>
      </c>
      <c r="G779" s="1">
        <f t="shared" si="25"/>
        <v>549.82900124681544</v>
      </c>
    </row>
    <row r="780" spans="1:7" x14ac:dyDescent="0.25">
      <c r="A780" t="str">
        <f t="shared" si="24"/>
        <v>CMBCDGFRAJan-2024</v>
      </c>
      <c r="B780" s="4">
        <v>2024</v>
      </c>
      <c r="C780" s="12" t="s">
        <v>196</v>
      </c>
      <c r="D780" t="s">
        <v>83</v>
      </c>
      <c r="E780">
        <v>0</v>
      </c>
      <c r="F780" s="1">
        <v>0</v>
      </c>
      <c r="G780" s="1">
        <f t="shared" si="25"/>
        <v>0</v>
      </c>
    </row>
    <row r="781" spans="1:7" x14ac:dyDescent="0.25">
      <c r="A781" t="str">
        <f t="shared" si="24"/>
        <v>CMBCGKJan-2024</v>
      </c>
      <c r="B781" s="4">
        <v>2024</v>
      </c>
      <c r="C781" s="12" t="s">
        <v>196</v>
      </c>
      <c r="D781" t="s">
        <v>84</v>
      </c>
      <c r="E781">
        <v>4127</v>
      </c>
      <c r="F781" s="1">
        <v>695866.48031711509</v>
      </c>
      <c r="G781" s="1">
        <f t="shared" si="25"/>
        <v>168.61315248779138</v>
      </c>
    </row>
    <row r="782" spans="1:7" x14ac:dyDescent="0.25">
      <c r="A782" t="str">
        <f t="shared" si="24"/>
        <v>CMBCOKJan-2024</v>
      </c>
      <c r="B782" s="4">
        <v>2024</v>
      </c>
      <c r="C782" s="12" t="s">
        <v>196</v>
      </c>
      <c r="D782" t="s">
        <v>85</v>
      </c>
      <c r="E782">
        <v>3784</v>
      </c>
      <c r="F782" s="1">
        <v>266549.10493018804</v>
      </c>
      <c r="G782" s="1">
        <f t="shared" si="25"/>
        <v>70.441095383242086</v>
      </c>
    </row>
    <row r="783" spans="1:7" x14ac:dyDescent="0.25">
      <c r="A783" t="str">
        <f t="shared" si="24"/>
        <v>CMBDACJan-2024</v>
      </c>
      <c r="B783" s="4">
        <v>2024</v>
      </c>
      <c r="C783" s="12" t="s">
        <v>196</v>
      </c>
      <c r="D783" t="s">
        <v>88</v>
      </c>
      <c r="E783">
        <v>5584</v>
      </c>
      <c r="F783" s="1">
        <v>814711.23000437627</v>
      </c>
      <c r="G783" s="1">
        <f t="shared" si="25"/>
        <v>145.90100823860607</v>
      </c>
    </row>
    <row r="784" spans="1:7" x14ac:dyDescent="0.25">
      <c r="A784" t="str">
        <f t="shared" si="24"/>
        <v>CMBDELJan-2024</v>
      </c>
      <c r="B784" s="4">
        <v>2024</v>
      </c>
      <c r="C784" s="12" t="s">
        <v>196</v>
      </c>
      <c r="D784" t="s">
        <v>89</v>
      </c>
      <c r="E784">
        <v>6923</v>
      </c>
      <c r="F784" s="1">
        <v>1149868.0045423119</v>
      </c>
      <c r="G784" s="1">
        <f t="shared" si="25"/>
        <v>166.09389058822936</v>
      </c>
    </row>
    <row r="785" spans="1:7" x14ac:dyDescent="0.25">
      <c r="A785" t="str">
        <f t="shared" si="24"/>
        <v>CMBDMMJan-2024</v>
      </c>
      <c r="B785" s="4">
        <v>2024</v>
      </c>
      <c r="C785" s="12" t="s">
        <v>196</v>
      </c>
      <c r="D785" t="s">
        <v>90</v>
      </c>
      <c r="E785">
        <v>3329</v>
      </c>
      <c r="F785" s="1">
        <v>742521.17170036747</v>
      </c>
      <c r="G785" s="1">
        <f t="shared" si="25"/>
        <v>223.04631171534018</v>
      </c>
    </row>
    <row r="786" spans="1:7" x14ac:dyDescent="0.25">
      <c r="A786" t="str">
        <f t="shared" si="24"/>
        <v>CMBDOHJan-2024</v>
      </c>
      <c r="B786" s="4">
        <v>2024</v>
      </c>
      <c r="C786" s="12" t="s">
        <v>196</v>
      </c>
      <c r="D786" t="s">
        <v>91</v>
      </c>
      <c r="E786">
        <v>4569</v>
      </c>
      <c r="F786" s="1">
        <v>1185932.1635266806</v>
      </c>
      <c r="G786" s="1">
        <f t="shared" si="25"/>
        <v>259.56055231487863</v>
      </c>
    </row>
    <row r="787" spans="1:7" x14ac:dyDescent="0.25">
      <c r="A787" t="str">
        <f t="shared" si="24"/>
        <v>CMBDXBJan-2024</v>
      </c>
      <c r="B787" s="4">
        <v>2024</v>
      </c>
      <c r="C787" s="12" t="s">
        <v>196</v>
      </c>
      <c r="D787" t="s">
        <v>92</v>
      </c>
      <c r="E787">
        <v>7761</v>
      </c>
      <c r="F787" s="1">
        <v>1906578.1457173247</v>
      </c>
      <c r="G787" s="1">
        <f t="shared" si="25"/>
        <v>245.66140261787459</v>
      </c>
    </row>
    <row r="788" spans="1:7" x14ac:dyDescent="0.25">
      <c r="A788" t="str">
        <f t="shared" si="24"/>
        <v>CMBFRAJan-2024</v>
      </c>
      <c r="B788" s="4">
        <v>2024</v>
      </c>
      <c r="C788" s="12" t="s">
        <v>196</v>
      </c>
      <c r="D788" t="s">
        <v>95</v>
      </c>
      <c r="E788">
        <v>3109</v>
      </c>
      <c r="F788" s="1">
        <v>1714945.2569946123</v>
      </c>
      <c r="G788" s="1">
        <f t="shared" si="25"/>
        <v>551.60670858623746</v>
      </c>
    </row>
    <row r="789" spans="1:7" x14ac:dyDescent="0.25">
      <c r="A789" t="str">
        <f t="shared" si="24"/>
        <v>CMBGANJan-2024</v>
      </c>
      <c r="B789" s="4">
        <v>2024</v>
      </c>
      <c r="C789" s="12" t="s">
        <v>196</v>
      </c>
      <c r="D789" t="s">
        <v>97</v>
      </c>
      <c r="E789">
        <v>1209</v>
      </c>
      <c r="F789" s="1">
        <v>149692.99335481471</v>
      </c>
      <c r="G789" s="1">
        <f t="shared" si="25"/>
        <v>123.81554454492532</v>
      </c>
    </row>
    <row r="790" spans="1:7" x14ac:dyDescent="0.25">
      <c r="A790" t="str">
        <f t="shared" si="24"/>
        <v>CMBHYDJan-2024</v>
      </c>
      <c r="B790" s="4">
        <v>2024</v>
      </c>
      <c r="C790" s="12" t="s">
        <v>196</v>
      </c>
      <c r="D790" t="s">
        <v>99</v>
      </c>
      <c r="E790">
        <v>2160</v>
      </c>
      <c r="F790" s="1">
        <v>290164.87387479341</v>
      </c>
      <c r="G790" s="1">
        <f t="shared" si="25"/>
        <v>134.3355897568488</v>
      </c>
    </row>
    <row r="791" spans="1:7" x14ac:dyDescent="0.25">
      <c r="A791" t="str">
        <f t="shared" si="24"/>
        <v>CMBICNJan-2024</v>
      </c>
      <c r="B791" s="4">
        <v>2024</v>
      </c>
      <c r="C791" s="12" t="s">
        <v>196</v>
      </c>
      <c r="D791" t="s">
        <v>100</v>
      </c>
      <c r="E791">
        <v>2207</v>
      </c>
      <c r="F791" s="1">
        <v>1137053.0897668069</v>
      </c>
      <c r="G791" s="1">
        <f t="shared" si="25"/>
        <v>515.20303115849879</v>
      </c>
    </row>
    <row r="792" spans="1:7" x14ac:dyDescent="0.25">
      <c r="A792" t="str">
        <f t="shared" si="24"/>
        <v>CMBIXMJan-2024</v>
      </c>
      <c r="B792" s="4">
        <v>2024</v>
      </c>
      <c r="C792" s="12" t="s">
        <v>196</v>
      </c>
      <c r="D792" t="s">
        <v>101</v>
      </c>
      <c r="E792">
        <v>2250</v>
      </c>
      <c r="F792" s="1">
        <v>146543.92799279789</v>
      </c>
      <c r="G792" s="1">
        <f t="shared" si="25"/>
        <v>65.130634663465727</v>
      </c>
    </row>
    <row r="793" spans="1:7" x14ac:dyDescent="0.25">
      <c r="A793" t="str">
        <f t="shared" si="24"/>
        <v>CMBJEDJan-2024</v>
      </c>
      <c r="B793" s="4">
        <v>2024</v>
      </c>
      <c r="C793" s="12" t="s">
        <v>196</v>
      </c>
      <c r="D793" t="s">
        <v>168</v>
      </c>
      <c r="E793">
        <v>3066</v>
      </c>
      <c r="F793" s="1">
        <v>694953.81138388836</v>
      </c>
      <c r="G793" s="1">
        <f t="shared" si="25"/>
        <v>226.66464820087683</v>
      </c>
    </row>
    <row r="794" spans="1:7" x14ac:dyDescent="0.25">
      <c r="A794" t="str">
        <f t="shared" si="24"/>
        <v>CMBKHIJan-2024</v>
      </c>
      <c r="B794" s="4">
        <v>2024</v>
      </c>
      <c r="C794" s="12" t="s">
        <v>196</v>
      </c>
      <c r="D794" s="2" t="s">
        <v>102</v>
      </c>
      <c r="E794">
        <v>1648</v>
      </c>
      <c r="F794" s="1">
        <v>318868.26666682743</v>
      </c>
      <c r="G794" s="1">
        <f t="shared" si="25"/>
        <v>193.48802589006519</v>
      </c>
    </row>
    <row r="795" spans="1:7" x14ac:dyDescent="0.25">
      <c r="A795" t="str">
        <f t="shared" si="24"/>
        <v>CMBKTMJan-2024</v>
      </c>
      <c r="B795" s="4">
        <v>2024</v>
      </c>
      <c r="C795" s="12" t="s">
        <v>196</v>
      </c>
      <c r="D795" t="s">
        <v>103</v>
      </c>
      <c r="E795">
        <v>1551</v>
      </c>
      <c r="F795" s="1">
        <v>275081.19946651603</v>
      </c>
      <c r="G795" s="1">
        <f t="shared" si="25"/>
        <v>177.35731751548423</v>
      </c>
    </row>
    <row r="796" spans="1:7" x14ac:dyDescent="0.25">
      <c r="A796" t="str">
        <f t="shared" si="24"/>
        <v>CMBKULJan-2024</v>
      </c>
      <c r="B796" s="4">
        <v>2024</v>
      </c>
      <c r="C796" s="12" t="s">
        <v>196</v>
      </c>
      <c r="D796" t="s">
        <v>104</v>
      </c>
      <c r="E796">
        <v>6474</v>
      </c>
      <c r="F796" s="1">
        <v>1093155.8798936387</v>
      </c>
      <c r="G796" s="1">
        <f t="shared" si="25"/>
        <v>168.85324063849839</v>
      </c>
    </row>
    <row r="797" spans="1:7" x14ac:dyDescent="0.25">
      <c r="A797" t="str">
        <f t="shared" si="24"/>
        <v>CMBKWIJan-2024</v>
      </c>
      <c r="B797" s="4">
        <v>2024</v>
      </c>
      <c r="C797" s="12" t="s">
        <v>196</v>
      </c>
      <c r="D797" t="s">
        <v>105</v>
      </c>
      <c r="E797">
        <v>3439</v>
      </c>
      <c r="F797" s="1">
        <v>1037640.3049766999</v>
      </c>
      <c r="G797" s="1">
        <f t="shared" si="25"/>
        <v>301.72733497432387</v>
      </c>
    </row>
    <row r="798" spans="1:7" x14ac:dyDescent="0.25">
      <c r="A798" t="str">
        <f t="shared" si="24"/>
        <v>CMBLHEJan-2024</v>
      </c>
      <c r="B798" s="4">
        <v>2024</v>
      </c>
      <c r="C798" s="12" t="s">
        <v>196</v>
      </c>
      <c r="D798" t="s">
        <v>106</v>
      </c>
      <c r="E798">
        <v>2093</v>
      </c>
      <c r="F798" s="1">
        <v>363573.807930535</v>
      </c>
      <c r="G798" s="1">
        <f t="shared" si="25"/>
        <v>173.70941611587912</v>
      </c>
    </row>
    <row r="799" spans="1:7" x14ac:dyDescent="0.25">
      <c r="A799" t="str">
        <f t="shared" si="24"/>
        <v>CMBLHRJan-2024</v>
      </c>
      <c r="B799" s="4">
        <v>2024</v>
      </c>
      <c r="C799" s="12" t="s">
        <v>196</v>
      </c>
      <c r="D799" t="s">
        <v>107</v>
      </c>
      <c r="E799">
        <v>10510</v>
      </c>
      <c r="F799" s="1">
        <v>7379094.9629324302</v>
      </c>
      <c r="G799" s="1">
        <f t="shared" si="25"/>
        <v>702.10228001260043</v>
      </c>
    </row>
    <row r="800" spans="1:7" x14ac:dyDescent="0.25">
      <c r="A800" t="str">
        <f t="shared" si="24"/>
        <v>CMBMAAJan-2024</v>
      </c>
      <c r="B800" s="4">
        <v>2024</v>
      </c>
      <c r="C800" s="12" t="s">
        <v>196</v>
      </c>
      <c r="D800" t="s">
        <v>108</v>
      </c>
      <c r="E800">
        <v>13419</v>
      </c>
      <c r="F800" s="1">
        <v>956330.35055103409</v>
      </c>
      <c r="G800" s="1">
        <f t="shared" si="25"/>
        <v>71.266886545274176</v>
      </c>
    </row>
    <row r="801" spans="1:7" x14ac:dyDescent="0.25">
      <c r="A801" t="str">
        <f t="shared" si="24"/>
        <v>CMBMELJan-2024</v>
      </c>
      <c r="B801" s="4">
        <v>2024</v>
      </c>
      <c r="C801" s="12" t="s">
        <v>196</v>
      </c>
      <c r="D801" t="s">
        <v>113</v>
      </c>
      <c r="E801">
        <v>8819</v>
      </c>
      <c r="F801" s="1">
        <v>6883497.9646165371</v>
      </c>
      <c r="G801" s="1">
        <f t="shared" si="25"/>
        <v>780.53044161657067</v>
      </c>
    </row>
    <row r="802" spans="1:7" x14ac:dyDescent="0.25">
      <c r="A802" t="str">
        <f t="shared" si="24"/>
        <v>CMBMLEJan-2024</v>
      </c>
      <c r="B802" s="4">
        <v>2024</v>
      </c>
      <c r="C802" s="12" t="s">
        <v>196</v>
      </c>
      <c r="D802" t="s">
        <v>115</v>
      </c>
      <c r="E802">
        <v>15868</v>
      </c>
      <c r="F802" s="1">
        <v>1625480.2405076697</v>
      </c>
      <c r="G802" s="1">
        <f t="shared" si="25"/>
        <v>102.43762544162274</v>
      </c>
    </row>
    <row r="803" spans="1:7" x14ac:dyDescent="0.25">
      <c r="A803" t="str">
        <f t="shared" si="24"/>
        <v>CMBMUXJan-2024</v>
      </c>
      <c r="B803" s="4">
        <v>2024</v>
      </c>
      <c r="C803" s="12" t="s">
        <v>196</v>
      </c>
      <c r="D803" t="s">
        <v>169</v>
      </c>
      <c r="E803">
        <v>0</v>
      </c>
      <c r="F803" s="1">
        <v>0</v>
      </c>
      <c r="G803" s="1">
        <f t="shared" si="25"/>
        <v>0</v>
      </c>
    </row>
    <row r="804" spans="1:7" x14ac:dyDescent="0.25">
      <c r="A804" t="str">
        <f t="shared" si="24"/>
        <v>CMBNRTJan-2024</v>
      </c>
      <c r="B804" s="4">
        <v>2024</v>
      </c>
      <c r="C804" s="12" t="s">
        <v>196</v>
      </c>
      <c r="D804" t="s">
        <v>116</v>
      </c>
      <c r="E804">
        <v>4408</v>
      </c>
      <c r="F804" s="1">
        <v>2121999.8191717356</v>
      </c>
      <c r="G804" s="1">
        <f t="shared" si="25"/>
        <v>481.39741814240824</v>
      </c>
    </row>
    <row r="805" spans="1:7" x14ac:dyDescent="0.25">
      <c r="A805" t="str">
        <f t="shared" si="24"/>
        <v>CMBPEKJan-2024</v>
      </c>
      <c r="B805" s="4">
        <v>2024</v>
      </c>
      <c r="C805" s="12" t="s">
        <v>196</v>
      </c>
      <c r="D805" t="s">
        <v>162</v>
      </c>
      <c r="E805">
        <v>0</v>
      </c>
      <c r="F805" s="1">
        <v>0</v>
      </c>
      <c r="G805" s="1">
        <f t="shared" si="25"/>
        <v>0</v>
      </c>
    </row>
    <row r="806" spans="1:7" x14ac:dyDescent="0.25">
      <c r="A806" t="str">
        <f t="shared" si="24"/>
        <v>CMBPVGJan-2024</v>
      </c>
      <c r="B806" s="4">
        <v>2024</v>
      </c>
      <c r="C806" s="12" t="s">
        <v>196</v>
      </c>
      <c r="D806" t="s">
        <v>163</v>
      </c>
      <c r="E806">
        <v>732</v>
      </c>
      <c r="F806" s="1">
        <v>182449.00616731457</v>
      </c>
      <c r="G806" s="1">
        <f t="shared" si="25"/>
        <v>249.24727618485596</v>
      </c>
    </row>
    <row r="807" spans="1:7" x14ac:dyDescent="0.25">
      <c r="A807" t="str">
        <f t="shared" si="24"/>
        <v>CMBRUHJan-2024</v>
      </c>
      <c r="B807" s="4">
        <v>2024</v>
      </c>
      <c r="C807" s="12" t="s">
        <v>196</v>
      </c>
      <c r="D807" t="s">
        <v>117</v>
      </c>
      <c r="E807">
        <v>7802</v>
      </c>
      <c r="F807" s="1">
        <v>1785423.7080384297</v>
      </c>
      <c r="G807" s="1">
        <f t="shared" si="25"/>
        <v>228.84179800543831</v>
      </c>
    </row>
    <row r="808" spans="1:7" x14ac:dyDescent="0.25">
      <c r="A808" t="str">
        <f t="shared" si="24"/>
        <v>CMBSINJan-2024</v>
      </c>
      <c r="B808" s="4">
        <v>2024</v>
      </c>
      <c r="C808" s="12" t="s">
        <v>196</v>
      </c>
      <c r="D808" t="s">
        <v>119</v>
      </c>
      <c r="E808">
        <v>8432</v>
      </c>
      <c r="F808" s="1">
        <v>2263618.5893847044</v>
      </c>
      <c r="G808" s="1">
        <f t="shared" si="25"/>
        <v>268.45571505985583</v>
      </c>
    </row>
    <row r="809" spans="1:7" x14ac:dyDescent="0.25">
      <c r="A809" t="str">
        <f t="shared" si="24"/>
        <v>CMBSYDJan-2024</v>
      </c>
      <c r="B809" s="4">
        <v>2024</v>
      </c>
      <c r="C809" s="12" t="s">
        <v>196</v>
      </c>
      <c r="D809" t="s">
        <v>120</v>
      </c>
      <c r="E809">
        <v>4261</v>
      </c>
      <c r="F809" s="1">
        <v>3227210.5868069073</v>
      </c>
      <c r="G809" s="1">
        <f t="shared" si="25"/>
        <v>757.38338108587357</v>
      </c>
    </row>
    <row r="810" spans="1:7" x14ac:dyDescent="0.25">
      <c r="A810" t="str">
        <f t="shared" si="24"/>
        <v>CMBTRVJan-2024</v>
      </c>
      <c r="B810" s="4">
        <v>2024</v>
      </c>
      <c r="C810" s="12" t="s">
        <v>196</v>
      </c>
      <c r="D810" t="s">
        <v>121</v>
      </c>
      <c r="E810">
        <v>2766</v>
      </c>
      <c r="F810" s="1">
        <v>123556.02845337574</v>
      </c>
      <c r="G810" s="1">
        <f t="shared" si="25"/>
        <v>44.66956921669405</v>
      </c>
    </row>
    <row r="811" spans="1:7" x14ac:dyDescent="0.25">
      <c r="A811" t="str">
        <f t="shared" si="24"/>
        <v>CMBTRZJan-2024</v>
      </c>
      <c r="B811" s="4">
        <v>2024</v>
      </c>
      <c r="C811" s="12" t="s">
        <v>196</v>
      </c>
      <c r="D811" t="s">
        <v>126</v>
      </c>
      <c r="E811">
        <v>3924</v>
      </c>
      <c r="F811" s="1">
        <v>253239.40316164057</v>
      </c>
      <c r="G811" s="1">
        <f t="shared" si="25"/>
        <v>64.536035464230523</v>
      </c>
    </row>
    <row r="812" spans="1:7" x14ac:dyDescent="0.25">
      <c r="A812" t="str">
        <f t="shared" si="24"/>
        <v>CMBVTEJan-2024</v>
      </c>
      <c r="B812" s="4">
        <v>2024</v>
      </c>
      <c r="C812" s="12" t="s">
        <v>196</v>
      </c>
      <c r="D812" t="s">
        <v>180</v>
      </c>
      <c r="E812">
        <v>0</v>
      </c>
      <c r="F812" s="1">
        <v>0</v>
      </c>
      <c r="G812" s="1">
        <f t="shared" si="25"/>
        <v>0</v>
      </c>
    </row>
    <row r="813" spans="1:7" x14ac:dyDescent="0.25">
      <c r="A813" t="str">
        <f t="shared" si="24"/>
        <v>COKCMBJan-2024</v>
      </c>
      <c r="B813" s="4">
        <v>2024</v>
      </c>
      <c r="C813" s="12" t="s">
        <v>196</v>
      </c>
      <c r="D813" t="s">
        <v>128</v>
      </c>
      <c r="E813">
        <v>5271</v>
      </c>
      <c r="F813" s="1">
        <v>455650.79237763054</v>
      </c>
      <c r="G813" s="1">
        <f t="shared" si="25"/>
        <v>86.444847728634144</v>
      </c>
    </row>
    <row r="814" spans="1:7" x14ac:dyDescent="0.25">
      <c r="A814" t="str">
        <f t="shared" si="24"/>
        <v>DACCMBJan-2024</v>
      </c>
      <c r="B814" s="4">
        <v>2024</v>
      </c>
      <c r="C814" s="12" t="s">
        <v>196</v>
      </c>
      <c r="D814" t="s">
        <v>129</v>
      </c>
      <c r="E814">
        <v>6116</v>
      </c>
      <c r="F814" s="1">
        <v>903889.20945986919</v>
      </c>
      <c r="G814" s="1">
        <f t="shared" si="25"/>
        <v>147.79091063765028</v>
      </c>
    </row>
    <row r="815" spans="1:7" x14ac:dyDescent="0.25">
      <c r="A815" t="str">
        <f t="shared" si="24"/>
        <v>DELCMBJan-2024</v>
      </c>
      <c r="B815" s="4">
        <v>2024</v>
      </c>
      <c r="C815" s="12" t="s">
        <v>196</v>
      </c>
      <c r="D815" t="s">
        <v>130</v>
      </c>
      <c r="E815">
        <v>6959</v>
      </c>
      <c r="F815" s="1">
        <v>1144006.5215403319</v>
      </c>
      <c r="G815" s="1">
        <f t="shared" si="25"/>
        <v>164.39237268865239</v>
      </c>
    </row>
    <row r="816" spans="1:7" x14ac:dyDescent="0.25">
      <c r="A816" t="str">
        <f t="shared" si="24"/>
        <v>DMMCMBJan-2024</v>
      </c>
      <c r="B816" s="4">
        <v>2024</v>
      </c>
      <c r="C816" s="12" t="s">
        <v>196</v>
      </c>
      <c r="D816" t="s">
        <v>131</v>
      </c>
      <c r="E816">
        <v>3556</v>
      </c>
      <c r="F816" s="1">
        <v>613178.56992133602</v>
      </c>
      <c r="G816" s="1">
        <f t="shared" si="25"/>
        <v>172.43491842557256</v>
      </c>
    </row>
    <row r="817" spans="1:7" x14ac:dyDescent="0.25">
      <c r="A817" t="str">
        <f t="shared" si="24"/>
        <v>DOHCMBJan-2024</v>
      </c>
      <c r="B817" s="4">
        <v>2024</v>
      </c>
      <c r="C817" s="12" t="s">
        <v>196</v>
      </c>
      <c r="D817" t="s">
        <v>133</v>
      </c>
      <c r="E817">
        <v>3611</v>
      </c>
      <c r="F817" s="1">
        <v>725743.25414799957</v>
      </c>
      <c r="G817" s="1">
        <f t="shared" si="25"/>
        <v>200.98123903295473</v>
      </c>
    </row>
    <row r="818" spans="1:7" x14ac:dyDescent="0.25">
      <c r="A818" t="str">
        <f t="shared" si="24"/>
        <v>DXBCMBJan-2024</v>
      </c>
      <c r="B818" s="4">
        <v>2024</v>
      </c>
      <c r="C818" s="12" t="s">
        <v>196</v>
      </c>
      <c r="D818" t="s">
        <v>134</v>
      </c>
      <c r="E818">
        <v>5116</v>
      </c>
      <c r="F818" s="1">
        <v>973984.46458866098</v>
      </c>
      <c r="G818" s="1">
        <f t="shared" si="25"/>
        <v>190.38007517370229</v>
      </c>
    </row>
    <row r="819" spans="1:7" x14ac:dyDescent="0.25">
      <c r="A819" t="str">
        <f t="shared" si="24"/>
        <v>FRACMBJan-2024</v>
      </c>
      <c r="B819" s="4">
        <v>2024</v>
      </c>
      <c r="C819" s="12" t="s">
        <v>196</v>
      </c>
      <c r="D819" t="s">
        <v>136</v>
      </c>
      <c r="E819">
        <v>2661</v>
      </c>
      <c r="F819" s="1">
        <v>1248021.7743726447</v>
      </c>
      <c r="G819" s="1">
        <f t="shared" si="25"/>
        <v>469.00480059099766</v>
      </c>
    </row>
    <row r="820" spans="1:7" x14ac:dyDescent="0.25">
      <c r="A820" t="str">
        <f t="shared" si="24"/>
        <v>GANCMBJan-2024</v>
      </c>
      <c r="B820" s="4">
        <v>2024</v>
      </c>
      <c r="C820" s="12" t="s">
        <v>196</v>
      </c>
      <c r="D820" t="s">
        <v>137</v>
      </c>
      <c r="E820">
        <v>771</v>
      </c>
      <c r="F820" s="1">
        <v>98908.190583800781</v>
      </c>
      <c r="G820" s="1">
        <f t="shared" si="25"/>
        <v>128.28559089987132</v>
      </c>
    </row>
    <row r="821" spans="1:7" x14ac:dyDescent="0.25">
      <c r="A821" t="str">
        <f t="shared" si="24"/>
        <v>HYDCMBJan-2024</v>
      </c>
      <c r="B821" s="4">
        <v>2024</v>
      </c>
      <c r="C821" s="12" t="s">
        <v>196</v>
      </c>
      <c r="D821" t="s">
        <v>139</v>
      </c>
      <c r="E821">
        <v>2903</v>
      </c>
      <c r="F821" s="1">
        <v>409585.57473712217</v>
      </c>
      <c r="G821" s="1">
        <f t="shared" si="25"/>
        <v>141.09044944440998</v>
      </c>
    </row>
    <row r="822" spans="1:7" x14ac:dyDescent="0.25">
      <c r="A822" t="str">
        <f t="shared" si="24"/>
        <v>ICNCMBJan-2024</v>
      </c>
      <c r="B822" s="4">
        <v>2024</v>
      </c>
      <c r="C822" s="12" t="s">
        <v>196</v>
      </c>
      <c r="D822" t="s">
        <v>140</v>
      </c>
      <c r="E822">
        <v>2352</v>
      </c>
      <c r="F822" s="1">
        <v>820469.32209007547</v>
      </c>
      <c r="G822" s="1">
        <f t="shared" si="25"/>
        <v>348.83899748727697</v>
      </c>
    </row>
    <row r="823" spans="1:7" x14ac:dyDescent="0.25">
      <c r="A823" t="str">
        <f t="shared" si="24"/>
        <v>IXMCMBJan-2024</v>
      </c>
      <c r="B823" s="4">
        <v>2024</v>
      </c>
      <c r="C823" s="12" t="s">
        <v>196</v>
      </c>
      <c r="D823" t="s">
        <v>142</v>
      </c>
      <c r="E823">
        <v>2716</v>
      </c>
      <c r="F823" s="1">
        <v>179837.08374294516</v>
      </c>
      <c r="G823" s="1">
        <f t="shared" si="25"/>
        <v>66.213948358963606</v>
      </c>
    </row>
    <row r="824" spans="1:7" x14ac:dyDescent="0.25">
      <c r="A824" t="str">
        <f t="shared" si="24"/>
        <v>JEDCMBJan-2024</v>
      </c>
      <c r="B824" s="4">
        <v>2024</v>
      </c>
      <c r="C824" s="12" t="s">
        <v>196</v>
      </c>
      <c r="D824" t="s">
        <v>170</v>
      </c>
      <c r="E824">
        <v>2960</v>
      </c>
      <c r="F824" s="1">
        <v>661166.00344824407</v>
      </c>
      <c r="G824" s="1">
        <f t="shared" si="25"/>
        <v>223.36689305683922</v>
      </c>
    </row>
    <row r="825" spans="1:7" x14ac:dyDescent="0.25">
      <c r="A825" t="str">
        <f t="shared" si="24"/>
        <v>KHICMBJan-2024</v>
      </c>
      <c r="B825" s="4">
        <v>2024</v>
      </c>
      <c r="C825" s="12" t="s">
        <v>196</v>
      </c>
      <c r="D825" t="s">
        <v>143</v>
      </c>
      <c r="E825">
        <v>2084</v>
      </c>
      <c r="F825" s="1">
        <v>437127.48449262488</v>
      </c>
      <c r="G825" s="1">
        <f t="shared" si="25"/>
        <v>209.75407125365876</v>
      </c>
    </row>
    <row r="826" spans="1:7" x14ac:dyDescent="0.25">
      <c r="A826" t="str">
        <f t="shared" si="24"/>
        <v>KTMCMBJan-2024</v>
      </c>
      <c r="B826" s="4">
        <v>2024</v>
      </c>
      <c r="C826" s="12" t="s">
        <v>196</v>
      </c>
      <c r="D826" t="s">
        <v>144</v>
      </c>
      <c r="E826">
        <v>1452</v>
      </c>
      <c r="F826" s="1">
        <v>323064.70035646844</v>
      </c>
      <c r="G826" s="1">
        <f t="shared" si="25"/>
        <v>222.49635010776063</v>
      </c>
    </row>
    <row r="827" spans="1:7" x14ac:dyDescent="0.25">
      <c r="A827" t="str">
        <f t="shared" si="24"/>
        <v>KULCMBJan-2024</v>
      </c>
      <c r="B827" s="4">
        <v>2024</v>
      </c>
      <c r="C827" s="12" t="s">
        <v>196</v>
      </c>
      <c r="D827" t="s">
        <v>145</v>
      </c>
      <c r="E827">
        <v>6355</v>
      </c>
      <c r="F827" s="1">
        <v>813778.31269026385</v>
      </c>
      <c r="G827" s="1">
        <f t="shared" si="25"/>
        <v>128.05323567116662</v>
      </c>
    </row>
    <row r="828" spans="1:7" x14ac:dyDescent="0.25">
      <c r="A828" t="str">
        <f t="shared" si="24"/>
        <v>KWICMBJan-2024</v>
      </c>
      <c r="B828" s="4">
        <v>2024</v>
      </c>
      <c r="C828" s="12" t="s">
        <v>196</v>
      </c>
      <c r="D828" t="s">
        <v>146</v>
      </c>
      <c r="E828">
        <v>3611</v>
      </c>
      <c r="F828" s="1">
        <v>569873.21295456972</v>
      </c>
      <c r="G828" s="1">
        <f t="shared" si="25"/>
        <v>157.81589946124888</v>
      </c>
    </row>
    <row r="829" spans="1:7" x14ac:dyDescent="0.25">
      <c r="A829" t="str">
        <f t="shared" si="24"/>
        <v>LHECMBJan-2024</v>
      </c>
      <c r="B829" s="4">
        <v>2024</v>
      </c>
      <c r="C829" s="12" t="s">
        <v>196</v>
      </c>
      <c r="D829" t="s">
        <v>147</v>
      </c>
      <c r="E829">
        <v>3045</v>
      </c>
      <c r="F829" s="1">
        <v>614954.13689033105</v>
      </c>
      <c r="G829" s="1">
        <f t="shared" si="25"/>
        <v>201.95538157317932</v>
      </c>
    </row>
    <row r="830" spans="1:7" x14ac:dyDescent="0.25">
      <c r="A830" t="str">
        <f t="shared" si="24"/>
        <v>LHRCMBJan-2024</v>
      </c>
      <c r="B830" s="4">
        <v>2024</v>
      </c>
      <c r="C830" s="12" t="s">
        <v>196</v>
      </c>
      <c r="D830" t="s">
        <v>148</v>
      </c>
      <c r="E830">
        <v>9978</v>
      </c>
      <c r="F830" s="1">
        <v>5497870.1985050524</v>
      </c>
      <c r="G830" s="1">
        <f t="shared" si="25"/>
        <v>550.99921813039214</v>
      </c>
    </row>
    <row r="831" spans="1:7" x14ac:dyDescent="0.25">
      <c r="A831" t="str">
        <f t="shared" si="24"/>
        <v>MAACMBJan-2024</v>
      </c>
      <c r="B831" s="4">
        <v>2024</v>
      </c>
      <c r="C831" s="12" t="s">
        <v>196</v>
      </c>
      <c r="D831" t="s">
        <v>149</v>
      </c>
      <c r="E831">
        <v>13892</v>
      </c>
      <c r="F831" s="1">
        <v>1065664.3226009</v>
      </c>
      <c r="G831" s="1">
        <f t="shared" si="25"/>
        <v>76.710648042103372</v>
      </c>
    </row>
    <row r="832" spans="1:7" x14ac:dyDescent="0.25">
      <c r="A832" t="str">
        <f t="shared" si="24"/>
        <v>MELCMBJan-2024</v>
      </c>
      <c r="B832" s="4">
        <v>2024</v>
      </c>
      <c r="C832" s="12" t="s">
        <v>196</v>
      </c>
      <c r="D832" t="s">
        <v>151</v>
      </c>
      <c r="E832">
        <v>6803</v>
      </c>
      <c r="F832" s="1">
        <v>3166163.9205887951</v>
      </c>
      <c r="G832" s="1">
        <f t="shared" si="25"/>
        <v>465.40701463895266</v>
      </c>
    </row>
    <row r="833" spans="1:9" x14ac:dyDescent="0.25">
      <c r="A833" t="str">
        <f t="shared" si="24"/>
        <v>MLECMBJan-2024</v>
      </c>
      <c r="B833" s="4">
        <v>2024</v>
      </c>
      <c r="C833" s="12" t="s">
        <v>196</v>
      </c>
      <c r="D833" t="s">
        <v>152</v>
      </c>
      <c r="E833">
        <v>9932</v>
      </c>
      <c r="F833" s="1">
        <v>1066955.2274231475</v>
      </c>
      <c r="G833" s="1">
        <f t="shared" si="25"/>
        <v>107.42601967611232</v>
      </c>
    </row>
    <row r="834" spans="1:9" x14ac:dyDescent="0.25">
      <c r="A834" t="str">
        <f t="shared" si="24"/>
        <v>MUXCMBJan-2024</v>
      </c>
      <c r="B834" s="4">
        <v>2024</v>
      </c>
      <c r="C834" s="12" t="s">
        <v>196</v>
      </c>
      <c r="D834" t="s">
        <v>171</v>
      </c>
      <c r="E834">
        <v>0</v>
      </c>
      <c r="F834" s="1">
        <v>0</v>
      </c>
      <c r="G834" s="1">
        <f t="shared" si="25"/>
        <v>0</v>
      </c>
    </row>
    <row r="835" spans="1:9" x14ac:dyDescent="0.25">
      <c r="A835" t="str">
        <f t="shared" ref="A835:A898" si="26">D835&amp;C835</f>
        <v>NRTCMBJan-2024</v>
      </c>
      <c r="B835" s="4">
        <v>2024</v>
      </c>
      <c r="C835" s="12" t="s">
        <v>196</v>
      </c>
      <c r="D835" t="s">
        <v>153</v>
      </c>
      <c r="E835">
        <v>2943</v>
      </c>
      <c r="F835" s="1">
        <v>1318979.4752389495</v>
      </c>
      <c r="G835" s="1">
        <f t="shared" ref="G835:G898" si="27">IFERROR(F835/E835,0)</f>
        <v>448.17515298639125</v>
      </c>
    </row>
    <row r="836" spans="1:9" x14ac:dyDescent="0.25">
      <c r="A836" t="str">
        <f t="shared" si="26"/>
        <v>PEKCMBJan-2024</v>
      </c>
      <c r="B836" s="4">
        <v>2024</v>
      </c>
      <c r="C836" s="12" t="s">
        <v>196</v>
      </c>
      <c r="D836" t="s">
        <v>164</v>
      </c>
      <c r="E836">
        <v>0</v>
      </c>
      <c r="F836" s="1">
        <v>0</v>
      </c>
      <c r="G836" s="1">
        <f t="shared" si="27"/>
        <v>0</v>
      </c>
    </row>
    <row r="837" spans="1:9" x14ac:dyDescent="0.25">
      <c r="A837" t="str">
        <f t="shared" si="26"/>
        <v>PVGCMBJan-2024</v>
      </c>
      <c r="B837" s="4">
        <v>2024</v>
      </c>
      <c r="C837" s="12" t="s">
        <v>196</v>
      </c>
      <c r="D837" t="s">
        <v>165</v>
      </c>
      <c r="E837">
        <v>953</v>
      </c>
      <c r="F837" s="1">
        <v>276718.55864320125</v>
      </c>
      <c r="G837" s="1">
        <f t="shared" si="27"/>
        <v>290.36574883861618</v>
      </c>
    </row>
    <row r="838" spans="1:9" x14ac:dyDescent="0.25">
      <c r="A838" t="str">
        <f t="shared" si="26"/>
        <v>RUHCMBJan-2024</v>
      </c>
      <c r="B838" s="4">
        <v>2024</v>
      </c>
      <c r="C838" s="12" t="s">
        <v>196</v>
      </c>
      <c r="D838" t="s">
        <v>155</v>
      </c>
      <c r="E838">
        <v>5792</v>
      </c>
      <c r="F838" s="1">
        <v>1103245.5225193712</v>
      </c>
      <c r="G838" s="1">
        <f t="shared" si="27"/>
        <v>190.47747281066492</v>
      </c>
    </row>
    <row r="839" spans="1:9" x14ac:dyDescent="0.25">
      <c r="A839" t="str">
        <f t="shared" si="26"/>
        <v>SINCMBJan-2024</v>
      </c>
      <c r="B839" s="4">
        <v>2024</v>
      </c>
      <c r="C839" s="12" t="s">
        <v>196</v>
      </c>
      <c r="D839" t="s">
        <v>157</v>
      </c>
      <c r="E839">
        <v>5276</v>
      </c>
      <c r="F839" s="1">
        <v>1138512.7623198368</v>
      </c>
      <c r="G839" s="1">
        <f t="shared" si="27"/>
        <v>215.79089505683032</v>
      </c>
    </row>
    <row r="840" spans="1:9" x14ac:dyDescent="0.25">
      <c r="A840" t="str">
        <f t="shared" si="26"/>
        <v>SYDCMBJan-2024</v>
      </c>
      <c r="B840" s="4">
        <v>2024</v>
      </c>
      <c r="C840" s="12" t="s">
        <v>196</v>
      </c>
      <c r="D840" t="s">
        <v>158</v>
      </c>
      <c r="E840">
        <v>2768</v>
      </c>
      <c r="F840" s="1">
        <v>1361572.599499474</v>
      </c>
      <c r="G840" s="1">
        <f t="shared" si="27"/>
        <v>491.89761542611058</v>
      </c>
    </row>
    <row r="841" spans="1:9" x14ac:dyDescent="0.25">
      <c r="A841" t="str">
        <f t="shared" si="26"/>
        <v>TRVCMBJan-2024</v>
      </c>
      <c r="B841" s="4">
        <v>2024</v>
      </c>
      <c r="C841" s="12" t="s">
        <v>196</v>
      </c>
      <c r="D841" t="s">
        <v>159</v>
      </c>
      <c r="E841">
        <v>2959</v>
      </c>
      <c r="F841" s="1">
        <v>195098.62849127984</v>
      </c>
      <c r="G841" s="1">
        <f t="shared" si="27"/>
        <v>65.933973805772169</v>
      </c>
    </row>
    <row r="842" spans="1:9" x14ac:dyDescent="0.25">
      <c r="A842" t="str">
        <f t="shared" si="26"/>
        <v>TRZCMBJan-2024</v>
      </c>
      <c r="B842" s="4">
        <v>2024</v>
      </c>
      <c r="C842" s="12" t="s">
        <v>196</v>
      </c>
      <c r="D842" t="s">
        <v>160</v>
      </c>
      <c r="E842">
        <v>4237</v>
      </c>
      <c r="F842" s="1">
        <v>278732.85393866186</v>
      </c>
      <c r="G842" s="1">
        <f t="shared" si="27"/>
        <v>65.785426938556029</v>
      </c>
    </row>
    <row r="843" spans="1:9" x14ac:dyDescent="0.25">
      <c r="A843" t="str">
        <f t="shared" si="26"/>
        <v>VTECMBJan-2024</v>
      </c>
      <c r="B843" s="4">
        <v>2024</v>
      </c>
      <c r="C843" s="12" t="s">
        <v>196</v>
      </c>
      <c r="D843" t="s">
        <v>181</v>
      </c>
      <c r="E843">
        <v>0</v>
      </c>
      <c r="F843" s="1">
        <v>0</v>
      </c>
      <c r="G843" s="1">
        <f t="shared" si="27"/>
        <v>0</v>
      </c>
    </row>
    <row r="844" spans="1:9" x14ac:dyDescent="0.25">
      <c r="A844" t="str">
        <f t="shared" si="26"/>
        <v>AUHCMBFeb-2024</v>
      </c>
      <c r="B844" s="4">
        <v>2024</v>
      </c>
      <c r="C844" s="12" t="s">
        <v>198</v>
      </c>
      <c r="D844" t="s">
        <v>66</v>
      </c>
      <c r="E844">
        <v>2100</v>
      </c>
      <c r="F844">
        <v>489549.40376827226</v>
      </c>
      <c r="G844" s="1">
        <f t="shared" si="27"/>
        <v>233.11876369917726</v>
      </c>
      <c r="I844" t="str">
        <f>TEXT(C844,"mmm-yyyy")</f>
        <v>Feb-2024</v>
      </c>
    </row>
    <row r="845" spans="1:9" x14ac:dyDescent="0.25">
      <c r="A845" t="str">
        <f t="shared" si="26"/>
        <v>BKKCMBFeb-2024</v>
      </c>
      <c r="B845" s="4">
        <v>2024</v>
      </c>
      <c r="C845" s="12" t="s">
        <v>198</v>
      </c>
      <c r="D845" t="s">
        <v>68</v>
      </c>
      <c r="E845">
        <v>5626</v>
      </c>
      <c r="F845">
        <v>1097016.6213414655</v>
      </c>
      <c r="G845" s="1">
        <f t="shared" si="27"/>
        <v>194.99051214743432</v>
      </c>
    </row>
    <row r="846" spans="1:9" x14ac:dyDescent="0.25">
      <c r="A846" t="str">
        <f t="shared" si="26"/>
        <v>BLRCMBFeb-2024</v>
      </c>
      <c r="B846" s="4">
        <v>2024</v>
      </c>
      <c r="C846" s="12" t="s">
        <v>198</v>
      </c>
      <c r="D846" t="s">
        <v>69</v>
      </c>
      <c r="E846">
        <v>3874</v>
      </c>
      <c r="F846">
        <v>438549.07077920804</v>
      </c>
      <c r="G846" s="1">
        <f t="shared" si="27"/>
        <v>113.20316747011049</v>
      </c>
    </row>
    <row r="847" spans="1:9" x14ac:dyDescent="0.25">
      <c r="A847" t="str">
        <f t="shared" si="26"/>
        <v>BOMCMBFeb-2024</v>
      </c>
      <c r="B847" s="4">
        <v>2024</v>
      </c>
      <c r="C847" s="12" t="s">
        <v>198</v>
      </c>
      <c r="D847" t="s">
        <v>70</v>
      </c>
      <c r="E847">
        <v>6197</v>
      </c>
      <c r="F847">
        <v>988791.48683370929</v>
      </c>
      <c r="G847" s="1">
        <f t="shared" si="27"/>
        <v>159.55970418488127</v>
      </c>
    </row>
    <row r="848" spans="1:9" x14ac:dyDescent="0.25">
      <c r="A848" t="str">
        <f t="shared" si="26"/>
        <v>CANCMBFeb-2024</v>
      </c>
      <c r="B848" s="4">
        <v>2024</v>
      </c>
      <c r="C848" s="12" t="s">
        <v>198</v>
      </c>
      <c r="D848" t="s">
        <v>71</v>
      </c>
      <c r="E848">
        <v>1498</v>
      </c>
      <c r="F848">
        <v>574605.9261430155</v>
      </c>
      <c r="G848" s="1">
        <f t="shared" si="27"/>
        <v>383.58206017557779</v>
      </c>
    </row>
    <row r="849" spans="1:7" x14ac:dyDescent="0.25">
      <c r="A849" t="str">
        <f t="shared" si="26"/>
        <v>CDGCMBFeb-2024</v>
      </c>
      <c r="B849" s="4">
        <v>2024</v>
      </c>
      <c r="C849" s="12" t="s">
        <v>198</v>
      </c>
      <c r="D849" t="s">
        <v>72</v>
      </c>
      <c r="E849">
        <v>2977</v>
      </c>
      <c r="F849">
        <v>1448088.9647251128</v>
      </c>
      <c r="G849" s="1">
        <f t="shared" si="27"/>
        <v>486.42558438868417</v>
      </c>
    </row>
    <row r="850" spans="1:7" x14ac:dyDescent="0.25">
      <c r="A850" t="str">
        <f t="shared" si="26"/>
        <v>CGKCMBFeb-2024</v>
      </c>
      <c r="B850" s="4">
        <v>2024</v>
      </c>
      <c r="C850" s="12" t="s">
        <v>198</v>
      </c>
      <c r="D850" t="s">
        <v>74</v>
      </c>
      <c r="E850">
        <v>2425</v>
      </c>
      <c r="F850">
        <v>502744.59288812068</v>
      </c>
      <c r="G850" s="1">
        <f t="shared" si="27"/>
        <v>207.31735789200852</v>
      </c>
    </row>
    <row r="851" spans="1:7" x14ac:dyDescent="0.25">
      <c r="A851" t="str">
        <f t="shared" si="26"/>
        <v>CMBAUHFeb-2024</v>
      </c>
      <c r="B851" s="4">
        <v>2024</v>
      </c>
      <c r="C851" s="12" t="s">
        <v>198</v>
      </c>
      <c r="D851" t="s">
        <v>75</v>
      </c>
      <c r="E851">
        <v>2935</v>
      </c>
      <c r="F851">
        <v>676349.25248159131</v>
      </c>
      <c r="G851" s="1">
        <f t="shared" si="27"/>
        <v>230.4426754622117</v>
      </c>
    </row>
    <row r="852" spans="1:7" x14ac:dyDescent="0.25">
      <c r="A852" t="str">
        <f t="shared" si="26"/>
        <v>CMBBKKFeb-2024</v>
      </c>
      <c r="B852" s="4">
        <v>2024</v>
      </c>
      <c r="C852" s="12" t="s">
        <v>198</v>
      </c>
      <c r="D852" t="s">
        <v>78</v>
      </c>
      <c r="E852">
        <v>5633</v>
      </c>
      <c r="F852">
        <v>1245990.8658387912</v>
      </c>
      <c r="G852" s="1">
        <f t="shared" si="27"/>
        <v>221.19489895948718</v>
      </c>
    </row>
    <row r="853" spans="1:7" x14ac:dyDescent="0.25">
      <c r="A853" t="str">
        <f t="shared" si="26"/>
        <v>CMBBLRFeb-2024</v>
      </c>
      <c r="B853" s="4">
        <v>2024</v>
      </c>
      <c r="C853" s="12" t="s">
        <v>198</v>
      </c>
      <c r="D853" t="s">
        <v>79</v>
      </c>
      <c r="E853">
        <v>2920</v>
      </c>
      <c r="F853">
        <v>337279.42511831055</v>
      </c>
      <c r="G853" s="1">
        <f t="shared" si="27"/>
        <v>115.50665243777759</v>
      </c>
    </row>
    <row r="854" spans="1:7" x14ac:dyDescent="0.25">
      <c r="A854" t="str">
        <f t="shared" si="26"/>
        <v>CMBBOMFeb-2024</v>
      </c>
      <c r="B854" s="4">
        <v>2024</v>
      </c>
      <c r="C854" s="12" t="s">
        <v>198</v>
      </c>
      <c r="D854" t="s">
        <v>80</v>
      </c>
      <c r="E854">
        <v>4713</v>
      </c>
      <c r="F854">
        <v>718834.76002173382</v>
      </c>
      <c r="G854" s="1">
        <f t="shared" si="27"/>
        <v>152.5216974372446</v>
      </c>
    </row>
    <row r="855" spans="1:7" x14ac:dyDescent="0.25">
      <c r="A855" t="str">
        <f t="shared" si="26"/>
        <v>CMBCANFeb-2024</v>
      </c>
      <c r="B855" s="4">
        <v>2024</v>
      </c>
      <c r="C855" s="12" t="s">
        <v>198</v>
      </c>
      <c r="D855" t="s">
        <v>81</v>
      </c>
      <c r="E855">
        <v>1787</v>
      </c>
      <c r="F855">
        <v>663389.61185637699</v>
      </c>
      <c r="G855" s="1">
        <f t="shared" si="27"/>
        <v>371.2308963941673</v>
      </c>
    </row>
    <row r="856" spans="1:7" x14ac:dyDescent="0.25">
      <c r="A856" t="str">
        <f t="shared" si="26"/>
        <v>CMBCDGFeb-2024</v>
      </c>
      <c r="B856" s="4">
        <v>2024</v>
      </c>
      <c r="C856" s="12" t="s">
        <v>198</v>
      </c>
      <c r="D856" t="s">
        <v>82</v>
      </c>
      <c r="E856">
        <v>2936</v>
      </c>
      <c r="F856">
        <v>1424655.4398098998</v>
      </c>
      <c r="G856" s="1">
        <f t="shared" si="27"/>
        <v>485.23686642026559</v>
      </c>
    </row>
    <row r="857" spans="1:7" x14ac:dyDescent="0.25">
      <c r="A857" t="str">
        <f t="shared" si="26"/>
        <v>CMBCDGFRAFeb-2024</v>
      </c>
      <c r="B857" s="4">
        <v>2024</v>
      </c>
      <c r="C857" s="12" t="s">
        <v>198</v>
      </c>
      <c r="D857" t="s">
        <v>83</v>
      </c>
      <c r="E857">
        <v>0</v>
      </c>
      <c r="F857">
        <v>0</v>
      </c>
      <c r="G857" s="1">
        <f t="shared" si="27"/>
        <v>0</v>
      </c>
    </row>
    <row r="858" spans="1:7" x14ac:dyDescent="0.25">
      <c r="A858" t="str">
        <f t="shared" si="26"/>
        <v>CMBCGKFeb-2024</v>
      </c>
      <c r="B858" s="4">
        <v>2024</v>
      </c>
      <c r="C858" s="12" t="s">
        <v>198</v>
      </c>
      <c r="D858" t="s">
        <v>84</v>
      </c>
      <c r="E858">
        <v>2856</v>
      </c>
      <c r="F858">
        <v>467788.46868039132</v>
      </c>
      <c r="G858" s="1">
        <f t="shared" si="27"/>
        <v>163.79148063038912</v>
      </c>
    </row>
    <row r="859" spans="1:7" x14ac:dyDescent="0.25">
      <c r="A859" t="str">
        <f t="shared" si="26"/>
        <v>CMBCOKFeb-2024</v>
      </c>
      <c r="B859" s="4">
        <v>2024</v>
      </c>
      <c r="C859" s="12" t="s">
        <v>198</v>
      </c>
      <c r="D859" t="s">
        <v>85</v>
      </c>
      <c r="E859">
        <v>1920</v>
      </c>
      <c r="F859">
        <v>163086.15529910859</v>
      </c>
      <c r="G859" s="1">
        <f t="shared" si="27"/>
        <v>84.940705884952393</v>
      </c>
    </row>
    <row r="860" spans="1:7" x14ac:dyDescent="0.25">
      <c r="A860" t="str">
        <f t="shared" si="26"/>
        <v>CMBDACFeb-2024</v>
      </c>
      <c r="B860" s="4">
        <v>2024</v>
      </c>
      <c r="C860" s="12" t="s">
        <v>198</v>
      </c>
      <c r="D860" t="s">
        <v>88</v>
      </c>
      <c r="E860">
        <v>5159</v>
      </c>
      <c r="F860">
        <v>741626.9759906932</v>
      </c>
      <c r="G860" s="1">
        <f t="shared" si="27"/>
        <v>143.75401744343733</v>
      </c>
    </row>
    <row r="861" spans="1:7" x14ac:dyDescent="0.25">
      <c r="A861" t="str">
        <f t="shared" si="26"/>
        <v>CMBDELFeb-2024</v>
      </c>
      <c r="B861" s="4">
        <v>2024</v>
      </c>
      <c r="C861" s="12" t="s">
        <v>198</v>
      </c>
      <c r="D861" t="s">
        <v>89</v>
      </c>
      <c r="E861">
        <v>6904</v>
      </c>
      <c r="F861">
        <v>1223323.1023425667</v>
      </c>
      <c r="G861" s="1">
        <f t="shared" si="27"/>
        <v>177.19048411682601</v>
      </c>
    </row>
    <row r="862" spans="1:7" x14ac:dyDescent="0.25">
      <c r="A862" t="str">
        <f t="shared" si="26"/>
        <v>CMBDMMFeb-2024</v>
      </c>
      <c r="B862" s="4">
        <v>2024</v>
      </c>
      <c r="C862" s="12" t="s">
        <v>198</v>
      </c>
      <c r="D862" t="s">
        <v>90</v>
      </c>
      <c r="E862">
        <v>1999</v>
      </c>
      <c r="F862">
        <v>423905.07778658712</v>
      </c>
      <c r="G862" s="1">
        <f t="shared" si="27"/>
        <v>212.05856817738226</v>
      </c>
    </row>
    <row r="863" spans="1:7" x14ac:dyDescent="0.25">
      <c r="A863" t="str">
        <f t="shared" si="26"/>
        <v>CMBDOHFeb-2024</v>
      </c>
      <c r="B863" s="4">
        <v>2024</v>
      </c>
      <c r="C863" s="12" t="s">
        <v>198</v>
      </c>
      <c r="D863" t="s">
        <v>91</v>
      </c>
      <c r="E863">
        <v>3440</v>
      </c>
      <c r="F863">
        <v>888876.77268403256</v>
      </c>
      <c r="G863" s="1">
        <f t="shared" si="27"/>
        <v>258.39441066396296</v>
      </c>
    </row>
    <row r="864" spans="1:7" x14ac:dyDescent="0.25">
      <c r="A864" t="str">
        <f t="shared" si="26"/>
        <v>CMBDXBFeb-2024</v>
      </c>
      <c r="B864" s="4">
        <v>2024</v>
      </c>
      <c r="C864" s="12" t="s">
        <v>198</v>
      </c>
      <c r="D864" t="s">
        <v>92</v>
      </c>
      <c r="E864">
        <v>7148</v>
      </c>
      <c r="F864">
        <v>1919575.5678882722</v>
      </c>
      <c r="G864" s="1">
        <f t="shared" si="27"/>
        <v>268.54722550199665</v>
      </c>
    </row>
    <row r="865" spans="1:7" x14ac:dyDescent="0.25">
      <c r="A865" t="str">
        <f t="shared" si="26"/>
        <v>CMBFRAFeb-2024</v>
      </c>
      <c r="B865" s="4">
        <v>2024</v>
      </c>
      <c r="C865" s="12" t="s">
        <v>198</v>
      </c>
      <c r="D865" t="s">
        <v>95</v>
      </c>
      <c r="E865">
        <v>2869</v>
      </c>
      <c r="F865">
        <v>1424475.9762812722</v>
      </c>
      <c r="G865" s="1">
        <f t="shared" si="27"/>
        <v>496.50609141905619</v>
      </c>
    </row>
    <row r="866" spans="1:7" x14ac:dyDescent="0.25">
      <c r="A866" t="str">
        <f t="shared" si="26"/>
        <v>CMBGANFeb-2024</v>
      </c>
      <c r="B866" s="4">
        <v>2024</v>
      </c>
      <c r="C866" s="12" t="s">
        <v>198</v>
      </c>
      <c r="D866" t="s">
        <v>97</v>
      </c>
      <c r="E866">
        <v>762</v>
      </c>
      <c r="F866">
        <v>92323.337437695125</v>
      </c>
      <c r="G866" s="1">
        <f t="shared" si="27"/>
        <v>121.15923548253953</v>
      </c>
    </row>
    <row r="867" spans="1:7" x14ac:dyDescent="0.25">
      <c r="A867" t="str">
        <f t="shared" si="26"/>
        <v>CMBHYDFeb-2024</v>
      </c>
      <c r="B867" s="4">
        <v>2024</v>
      </c>
      <c r="C867" s="12" t="s">
        <v>198</v>
      </c>
      <c r="D867" t="s">
        <v>99</v>
      </c>
      <c r="E867">
        <v>1644</v>
      </c>
      <c r="F867">
        <v>204951.72077526851</v>
      </c>
      <c r="G867" s="1">
        <f t="shared" si="27"/>
        <v>124.66649682193948</v>
      </c>
    </row>
    <row r="868" spans="1:7" x14ac:dyDescent="0.25">
      <c r="A868" t="str">
        <f t="shared" si="26"/>
        <v>CMBICNFeb-2024</v>
      </c>
      <c r="B868" s="4">
        <v>2024</v>
      </c>
      <c r="C868" s="12" t="s">
        <v>198</v>
      </c>
      <c r="D868" t="s">
        <v>100</v>
      </c>
      <c r="E868">
        <v>2080</v>
      </c>
      <c r="F868">
        <v>1050770.5306672512</v>
      </c>
      <c r="G868" s="1">
        <f t="shared" si="27"/>
        <v>505.17813974387076</v>
      </c>
    </row>
    <row r="869" spans="1:7" x14ac:dyDescent="0.25">
      <c r="A869" t="str">
        <f t="shared" si="26"/>
        <v>CMBIXMFeb-2024</v>
      </c>
      <c r="B869" s="4">
        <v>2024</v>
      </c>
      <c r="C869" s="12" t="s">
        <v>198</v>
      </c>
      <c r="D869" t="s">
        <v>101</v>
      </c>
      <c r="E869">
        <v>885</v>
      </c>
      <c r="F869">
        <v>60257.471834985059</v>
      </c>
      <c r="G869" s="1">
        <f t="shared" si="27"/>
        <v>68.087538796593293</v>
      </c>
    </row>
    <row r="870" spans="1:7" x14ac:dyDescent="0.25">
      <c r="A870" t="str">
        <f t="shared" si="26"/>
        <v>CMBJEDFeb-2024</v>
      </c>
      <c r="B870" s="4">
        <v>2024</v>
      </c>
      <c r="C870" s="12" t="s">
        <v>198</v>
      </c>
      <c r="D870" t="s">
        <v>168</v>
      </c>
      <c r="E870">
        <v>3160</v>
      </c>
      <c r="F870">
        <v>748241.99456980475</v>
      </c>
      <c r="G870" s="1">
        <f t="shared" si="27"/>
        <v>236.78544131955846</v>
      </c>
    </row>
    <row r="871" spans="1:7" x14ac:dyDescent="0.25">
      <c r="A871" t="str">
        <f t="shared" si="26"/>
        <v>CMBKHIFeb-2024</v>
      </c>
      <c r="B871" s="4">
        <v>2024</v>
      </c>
      <c r="C871" s="12" t="s">
        <v>198</v>
      </c>
      <c r="D871" t="s">
        <v>102</v>
      </c>
      <c r="E871">
        <v>1239</v>
      </c>
      <c r="F871">
        <v>270659.6777079351</v>
      </c>
      <c r="G871" s="1">
        <f t="shared" si="27"/>
        <v>218.45010307339396</v>
      </c>
    </row>
    <row r="872" spans="1:7" x14ac:dyDescent="0.25">
      <c r="A872" t="str">
        <f t="shared" si="26"/>
        <v>CMBKTMFeb-2024</v>
      </c>
      <c r="B872" s="4">
        <v>2024</v>
      </c>
      <c r="C872" s="12" t="s">
        <v>198</v>
      </c>
      <c r="D872" t="s">
        <v>103</v>
      </c>
      <c r="E872">
        <v>1761</v>
      </c>
      <c r="F872">
        <v>289177.78612134443</v>
      </c>
      <c r="G872" s="1">
        <f t="shared" si="27"/>
        <v>164.21225787697014</v>
      </c>
    </row>
    <row r="873" spans="1:7" x14ac:dyDescent="0.25">
      <c r="A873" t="str">
        <f t="shared" si="26"/>
        <v>CMBKULFeb-2024</v>
      </c>
      <c r="B873" s="4">
        <v>2024</v>
      </c>
      <c r="C873" s="12" t="s">
        <v>198</v>
      </c>
      <c r="D873" t="s">
        <v>104</v>
      </c>
      <c r="E873">
        <v>5698</v>
      </c>
      <c r="F873">
        <v>976519.16348904755</v>
      </c>
      <c r="G873" s="1">
        <f t="shared" si="27"/>
        <v>171.37928457161243</v>
      </c>
    </row>
    <row r="874" spans="1:7" x14ac:dyDescent="0.25">
      <c r="A874" t="str">
        <f t="shared" si="26"/>
        <v>CMBKWIFeb-2024</v>
      </c>
      <c r="B874" s="4">
        <v>2024</v>
      </c>
      <c r="C874" s="12" t="s">
        <v>198</v>
      </c>
      <c r="D874" t="s">
        <v>105</v>
      </c>
      <c r="E874">
        <v>3506</v>
      </c>
      <c r="F874">
        <v>1092448.8033765252</v>
      </c>
      <c r="G874" s="1">
        <f t="shared" si="27"/>
        <v>311.59406827624792</v>
      </c>
    </row>
    <row r="875" spans="1:7" x14ac:dyDescent="0.25">
      <c r="A875" t="str">
        <f t="shared" si="26"/>
        <v>CMBLHEFeb-2024</v>
      </c>
      <c r="B875" s="4">
        <v>2024</v>
      </c>
      <c r="C875" s="12" t="s">
        <v>198</v>
      </c>
      <c r="D875" t="s">
        <v>106</v>
      </c>
      <c r="E875">
        <v>1766</v>
      </c>
      <c r="F875">
        <v>308221.84995863913</v>
      </c>
      <c r="G875" s="1">
        <f t="shared" si="27"/>
        <v>174.53105886672657</v>
      </c>
    </row>
    <row r="876" spans="1:7" x14ac:dyDescent="0.25">
      <c r="A876" t="str">
        <f t="shared" si="26"/>
        <v>CMBLHRFeb-2024</v>
      </c>
      <c r="B876" s="4">
        <v>2024</v>
      </c>
      <c r="C876" s="12" t="s">
        <v>198</v>
      </c>
      <c r="D876" t="s">
        <v>107</v>
      </c>
      <c r="E876">
        <v>10395</v>
      </c>
      <c r="F876">
        <v>6297309.3214459363</v>
      </c>
      <c r="G876" s="1">
        <f t="shared" si="27"/>
        <v>605.8017625248616</v>
      </c>
    </row>
    <row r="877" spans="1:7" x14ac:dyDescent="0.25">
      <c r="A877" t="str">
        <f t="shared" si="26"/>
        <v>CMBMAAFeb-2024</v>
      </c>
      <c r="B877" s="4">
        <v>2024</v>
      </c>
      <c r="C877" s="12" t="s">
        <v>198</v>
      </c>
      <c r="D877" t="s">
        <v>108</v>
      </c>
      <c r="E877">
        <v>12210</v>
      </c>
      <c r="F877">
        <v>765424.07424096973</v>
      </c>
      <c r="G877" s="1">
        <f t="shared" si="27"/>
        <v>62.688294368629791</v>
      </c>
    </row>
    <row r="878" spans="1:7" x14ac:dyDescent="0.25">
      <c r="A878" t="str">
        <f t="shared" si="26"/>
        <v>CMBMELFeb-2024</v>
      </c>
      <c r="B878" s="4">
        <v>2024</v>
      </c>
      <c r="C878" s="12" t="s">
        <v>198</v>
      </c>
      <c r="D878" t="s">
        <v>113</v>
      </c>
      <c r="E878">
        <v>8215</v>
      </c>
      <c r="F878">
        <v>4915574.6091324147</v>
      </c>
      <c r="G878" s="1">
        <f t="shared" si="27"/>
        <v>598.36574669901574</v>
      </c>
    </row>
    <row r="879" spans="1:7" x14ac:dyDescent="0.25">
      <c r="A879" t="str">
        <f t="shared" si="26"/>
        <v>CMBMLEFeb-2024</v>
      </c>
      <c r="B879" s="4">
        <v>2024</v>
      </c>
      <c r="C879" s="12" t="s">
        <v>198</v>
      </c>
      <c r="D879" t="s">
        <v>115</v>
      </c>
      <c r="E879">
        <v>15792</v>
      </c>
      <c r="F879">
        <v>1587777.7326010771</v>
      </c>
      <c r="G879" s="1">
        <f t="shared" si="27"/>
        <v>100.54316949094967</v>
      </c>
    </row>
    <row r="880" spans="1:7" x14ac:dyDescent="0.25">
      <c r="A880" t="str">
        <f t="shared" si="26"/>
        <v>CMBMUXFeb-2024</v>
      </c>
      <c r="B880" s="4">
        <v>2024</v>
      </c>
      <c r="C880" s="12" t="s">
        <v>198</v>
      </c>
      <c r="D880" t="s">
        <v>169</v>
      </c>
      <c r="E880">
        <v>0</v>
      </c>
      <c r="F880">
        <v>0</v>
      </c>
      <c r="G880" s="1">
        <f t="shared" si="27"/>
        <v>0</v>
      </c>
    </row>
    <row r="881" spans="1:7" x14ac:dyDescent="0.25">
      <c r="A881" t="str">
        <f t="shared" si="26"/>
        <v>CMBNRTFeb-2024</v>
      </c>
      <c r="B881" s="4">
        <v>2024</v>
      </c>
      <c r="C881" s="12" t="s">
        <v>198</v>
      </c>
      <c r="D881" t="s">
        <v>116</v>
      </c>
      <c r="E881">
        <v>3716</v>
      </c>
      <c r="F881">
        <v>1692054.5822624692</v>
      </c>
      <c r="G881" s="1">
        <f t="shared" si="27"/>
        <v>455.34299845599281</v>
      </c>
    </row>
    <row r="882" spans="1:7" x14ac:dyDescent="0.25">
      <c r="A882" t="str">
        <f t="shared" si="26"/>
        <v>CMBPEKFeb-2024</v>
      </c>
      <c r="B882" s="4">
        <v>2024</v>
      </c>
      <c r="C882" s="12" t="s">
        <v>198</v>
      </c>
      <c r="D882" t="s">
        <v>162</v>
      </c>
      <c r="E882">
        <v>0</v>
      </c>
      <c r="F882">
        <v>0</v>
      </c>
      <c r="G882" s="1">
        <f t="shared" si="27"/>
        <v>0</v>
      </c>
    </row>
    <row r="883" spans="1:7" x14ac:dyDescent="0.25">
      <c r="A883" t="str">
        <f t="shared" si="26"/>
        <v>CMBPVGFeb-2024</v>
      </c>
      <c r="B883" s="4">
        <v>2024</v>
      </c>
      <c r="C883" s="12" t="s">
        <v>198</v>
      </c>
      <c r="D883" t="s">
        <v>163</v>
      </c>
      <c r="E883">
        <v>1878</v>
      </c>
      <c r="F883">
        <v>677596.61683090776</v>
      </c>
      <c r="G883" s="1">
        <f t="shared" si="27"/>
        <v>360.80757019750149</v>
      </c>
    </row>
    <row r="884" spans="1:7" x14ac:dyDescent="0.25">
      <c r="A884" t="str">
        <f t="shared" si="26"/>
        <v>CMBRUHFeb-2024</v>
      </c>
      <c r="B884" s="4">
        <v>2024</v>
      </c>
      <c r="C884" s="12" t="s">
        <v>198</v>
      </c>
      <c r="D884" t="s">
        <v>117</v>
      </c>
      <c r="E884">
        <v>7272</v>
      </c>
      <c r="F884">
        <v>1707418.7328041715</v>
      </c>
      <c r="G884" s="1">
        <f t="shared" si="27"/>
        <v>234.7935551160852</v>
      </c>
    </row>
    <row r="885" spans="1:7" x14ac:dyDescent="0.25">
      <c r="A885" t="str">
        <f t="shared" si="26"/>
        <v>CMBSINFeb-2024</v>
      </c>
      <c r="B885" s="4">
        <v>2024</v>
      </c>
      <c r="C885" s="12" t="s">
        <v>198</v>
      </c>
      <c r="D885" t="s">
        <v>119</v>
      </c>
      <c r="E885">
        <v>6577</v>
      </c>
      <c r="F885">
        <v>1554997.6727005886</v>
      </c>
      <c r="G885" s="1">
        <f t="shared" si="27"/>
        <v>236.42962942079802</v>
      </c>
    </row>
    <row r="886" spans="1:7" x14ac:dyDescent="0.25">
      <c r="A886" t="str">
        <f t="shared" si="26"/>
        <v>CMBSYDFeb-2024</v>
      </c>
      <c r="B886" s="4">
        <v>2024</v>
      </c>
      <c r="C886" s="12" t="s">
        <v>198</v>
      </c>
      <c r="D886" t="s">
        <v>120</v>
      </c>
      <c r="E886">
        <v>4224</v>
      </c>
      <c r="F886">
        <v>2446413.6566543779</v>
      </c>
      <c r="G886" s="1">
        <f t="shared" si="27"/>
        <v>579.16989977613116</v>
      </c>
    </row>
    <row r="887" spans="1:7" x14ac:dyDescent="0.25">
      <c r="A887" t="str">
        <f t="shared" si="26"/>
        <v>CMBTRVFeb-2024</v>
      </c>
      <c r="B887" s="4">
        <v>2024</v>
      </c>
      <c r="C887" s="12" t="s">
        <v>198</v>
      </c>
      <c r="D887" t="s">
        <v>121</v>
      </c>
      <c r="E887">
        <v>1726</v>
      </c>
      <c r="F887">
        <v>82729.053261130335</v>
      </c>
      <c r="G887" s="1">
        <f t="shared" si="27"/>
        <v>47.931085319310739</v>
      </c>
    </row>
    <row r="888" spans="1:7" x14ac:dyDescent="0.25">
      <c r="A888" t="str">
        <f t="shared" si="26"/>
        <v>CMBTRZFeb-2024</v>
      </c>
      <c r="B888" s="4">
        <v>2024</v>
      </c>
      <c r="C888" s="12" t="s">
        <v>198</v>
      </c>
      <c r="D888" t="s">
        <v>126</v>
      </c>
      <c r="E888">
        <v>2469</v>
      </c>
      <c r="F888">
        <v>162371.04357102685</v>
      </c>
      <c r="G888" s="1">
        <f t="shared" si="27"/>
        <v>65.763889660197179</v>
      </c>
    </row>
    <row r="889" spans="1:7" x14ac:dyDescent="0.25">
      <c r="A889" t="str">
        <f t="shared" si="26"/>
        <v>CMBVTEFeb-2024</v>
      </c>
      <c r="B889" s="4">
        <v>2024</v>
      </c>
      <c r="C889" s="12" t="s">
        <v>198</v>
      </c>
      <c r="D889" t="s">
        <v>180</v>
      </c>
      <c r="E889">
        <v>0</v>
      </c>
      <c r="F889">
        <v>0</v>
      </c>
      <c r="G889" s="1">
        <f t="shared" si="27"/>
        <v>0</v>
      </c>
    </row>
    <row r="890" spans="1:7" x14ac:dyDescent="0.25">
      <c r="A890" t="str">
        <f t="shared" si="26"/>
        <v>COKCMBFeb-2024</v>
      </c>
      <c r="B890" s="4">
        <v>2024</v>
      </c>
      <c r="C890" s="12" t="s">
        <v>198</v>
      </c>
      <c r="D890" t="s">
        <v>128</v>
      </c>
      <c r="E890">
        <v>3280</v>
      </c>
      <c r="F890">
        <v>287995.46980723849</v>
      </c>
      <c r="G890" s="1">
        <f t="shared" si="27"/>
        <v>87.803496892450767</v>
      </c>
    </row>
    <row r="891" spans="1:7" x14ac:dyDescent="0.25">
      <c r="A891" t="str">
        <f t="shared" si="26"/>
        <v>DACCMBFeb-2024</v>
      </c>
      <c r="B891" s="4">
        <v>2024</v>
      </c>
      <c r="C891" s="12" t="s">
        <v>198</v>
      </c>
      <c r="D891" t="s">
        <v>129</v>
      </c>
      <c r="E891">
        <v>6319</v>
      </c>
      <c r="F891">
        <v>1121150.479598077</v>
      </c>
      <c r="G891" s="1">
        <f t="shared" si="27"/>
        <v>177.4253014081464</v>
      </c>
    </row>
    <row r="892" spans="1:7" x14ac:dyDescent="0.25">
      <c r="A892" t="str">
        <f t="shared" si="26"/>
        <v>DELCMBFeb-2024</v>
      </c>
      <c r="B892" s="4">
        <v>2024</v>
      </c>
      <c r="C892" s="12" t="s">
        <v>198</v>
      </c>
      <c r="D892" t="s">
        <v>130</v>
      </c>
      <c r="E892">
        <v>7362</v>
      </c>
      <c r="F892">
        <v>1305927.6766341934</v>
      </c>
      <c r="G892" s="1">
        <f t="shared" si="27"/>
        <v>177.38762247136557</v>
      </c>
    </row>
    <row r="893" spans="1:7" x14ac:dyDescent="0.25">
      <c r="A893" t="str">
        <f t="shared" si="26"/>
        <v>DMMCMBFeb-2024</v>
      </c>
      <c r="B893" s="4">
        <v>2024</v>
      </c>
      <c r="C893" s="12" t="s">
        <v>198</v>
      </c>
      <c r="D893" t="s">
        <v>131</v>
      </c>
      <c r="E893">
        <v>2008</v>
      </c>
      <c r="F893">
        <v>342767.13417496678</v>
      </c>
      <c r="G893" s="1">
        <f t="shared" si="27"/>
        <v>170.70076403135795</v>
      </c>
    </row>
    <row r="894" spans="1:7" x14ac:dyDescent="0.25">
      <c r="A894" t="str">
        <f t="shared" si="26"/>
        <v>DOHCMBFeb-2024</v>
      </c>
      <c r="B894" s="4">
        <v>2024</v>
      </c>
      <c r="C894" s="12" t="s">
        <v>198</v>
      </c>
      <c r="D894" t="s">
        <v>133</v>
      </c>
      <c r="E894">
        <v>2558</v>
      </c>
      <c r="F894">
        <v>552074.36952423246</v>
      </c>
      <c r="G894" s="1">
        <f t="shared" si="27"/>
        <v>215.82266205012996</v>
      </c>
    </row>
    <row r="895" spans="1:7" x14ac:dyDescent="0.25">
      <c r="A895" t="str">
        <f t="shared" si="26"/>
        <v>DXBCMBFeb-2024</v>
      </c>
      <c r="B895" s="4">
        <v>2024</v>
      </c>
      <c r="C895" s="12" t="s">
        <v>198</v>
      </c>
      <c r="D895" t="s">
        <v>134</v>
      </c>
      <c r="E895">
        <v>4580</v>
      </c>
      <c r="F895">
        <v>962495.84281669953</v>
      </c>
      <c r="G895" s="1">
        <f t="shared" si="27"/>
        <v>210.15193074600427</v>
      </c>
    </row>
    <row r="896" spans="1:7" x14ac:dyDescent="0.25">
      <c r="A896" t="str">
        <f t="shared" si="26"/>
        <v>FRACMBFeb-2024</v>
      </c>
      <c r="B896" s="4">
        <v>2024</v>
      </c>
      <c r="C896" s="12" t="s">
        <v>198</v>
      </c>
      <c r="D896" t="s">
        <v>136</v>
      </c>
      <c r="E896">
        <v>2928</v>
      </c>
      <c r="F896">
        <v>1499953.4013458369</v>
      </c>
      <c r="G896" s="1">
        <f t="shared" si="27"/>
        <v>512.27916712631043</v>
      </c>
    </row>
    <row r="897" spans="1:7" x14ac:dyDescent="0.25">
      <c r="A897" t="str">
        <f t="shared" si="26"/>
        <v>GANCMBFeb-2024</v>
      </c>
      <c r="B897" s="4">
        <v>2024</v>
      </c>
      <c r="C897" s="12" t="s">
        <v>198</v>
      </c>
      <c r="D897" t="s">
        <v>137</v>
      </c>
      <c r="E897">
        <v>696</v>
      </c>
      <c r="F897">
        <v>105166.83851524434</v>
      </c>
      <c r="G897" s="1">
        <f t="shared" si="27"/>
        <v>151.10177947592578</v>
      </c>
    </row>
    <row r="898" spans="1:7" x14ac:dyDescent="0.25">
      <c r="A898" t="str">
        <f t="shared" si="26"/>
        <v>HYDCMBFeb-2024</v>
      </c>
      <c r="B898" s="4">
        <v>2024</v>
      </c>
      <c r="C898" s="12" t="s">
        <v>198</v>
      </c>
      <c r="D898" t="s">
        <v>139</v>
      </c>
      <c r="E898">
        <v>1702</v>
      </c>
      <c r="F898">
        <v>206027.67551448129</v>
      </c>
      <c r="G898" s="1">
        <f t="shared" si="27"/>
        <v>121.05033814011827</v>
      </c>
    </row>
    <row r="899" spans="1:7" x14ac:dyDescent="0.25">
      <c r="A899" t="str">
        <f t="shared" ref="A899:A962" si="28">D899&amp;C899</f>
        <v>ICNCMBFeb-2024</v>
      </c>
      <c r="B899" s="4">
        <v>2024</v>
      </c>
      <c r="C899" s="12" t="s">
        <v>198</v>
      </c>
      <c r="D899" t="s">
        <v>140</v>
      </c>
      <c r="E899">
        <v>1380</v>
      </c>
      <c r="F899">
        <v>495213.12351153215</v>
      </c>
      <c r="G899" s="1">
        <f t="shared" ref="G899:G962" si="29">IFERROR(F899/E899,0)</f>
        <v>358.85008950111023</v>
      </c>
    </row>
    <row r="900" spans="1:7" x14ac:dyDescent="0.25">
      <c r="A900" t="str">
        <f t="shared" si="28"/>
        <v>IXMCMBFeb-2024</v>
      </c>
      <c r="B900" s="4">
        <v>2024</v>
      </c>
      <c r="C900" s="12" t="s">
        <v>198</v>
      </c>
      <c r="D900" t="s">
        <v>142</v>
      </c>
      <c r="E900">
        <v>1216</v>
      </c>
      <c r="F900">
        <v>81714.364817619426</v>
      </c>
      <c r="G900" s="1">
        <f t="shared" si="29"/>
        <v>67.199313172384393</v>
      </c>
    </row>
    <row r="901" spans="1:7" x14ac:dyDescent="0.25">
      <c r="A901" t="str">
        <f t="shared" si="28"/>
        <v>JEDCMBFeb-2024</v>
      </c>
      <c r="B901" s="4">
        <v>2024</v>
      </c>
      <c r="C901" s="12" t="s">
        <v>198</v>
      </c>
      <c r="D901" t="s">
        <v>170</v>
      </c>
      <c r="E901">
        <v>2485</v>
      </c>
      <c r="F901">
        <v>509261.74969678652</v>
      </c>
      <c r="G901" s="1">
        <f t="shared" si="29"/>
        <v>204.93430571299257</v>
      </c>
    </row>
    <row r="902" spans="1:7" x14ac:dyDescent="0.25">
      <c r="A902" t="str">
        <f t="shared" si="28"/>
        <v>KHICMBFeb-2024</v>
      </c>
      <c r="B902" s="4">
        <v>2024</v>
      </c>
      <c r="C902" s="12" t="s">
        <v>198</v>
      </c>
      <c r="D902" t="s">
        <v>143</v>
      </c>
      <c r="E902">
        <v>1675</v>
      </c>
      <c r="F902">
        <v>344157.08077472425</v>
      </c>
      <c r="G902" s="1">
        <f t="shared" si="29"/>
        <v>205.46691389535775</v>
      </c>
    </row>
    <row r="903" spans="1:7" x14ac:dyDescent="0.25">
      <c r="A903" t="str">
        <f t="shared" si="28"/>
        <v>KTMCMBFeb-2024</v>
      </c>
      <c r="B903" s="4">
        <v>2024</v>
      </c>
      <c r="C903" s="12" t="s">
        <v>198</v>
      </c>
      <c r="D903" t="s">
        <v>144</v>
      </c>
      <c r="E903">
        <v>1801</v>
      </c>
      <c r="F903">
        <v>377446.84647844243</v>
      </c>
      <c r="G903" s="1">
        <f t="shared" si="29"/>
        <v>209.57626123178369</v>
      </c>
    </row>
    <row r="904" spans="1:7" x14ac:dyDescent="0.25">
      <c r="A904" t="str">
        <f t="shared" si="28"/>
        <v>KULCMBFeb-2024</v>
      </c>
      <c r="B904" s="4">
        <v>2024</v>
      </c>
      <c r="C904" s="12" t="s">
        <v>198</v>
      </c>
      <c r="D904" t="s">
        <v>145</v>
      </c>
      <c r="E904">
        <v>5653</v>
      </c>
      <c r="F904">
        <v>758494.99723240209</v>
      </c>
      <c r="G904" s="1">
        <f t="shared" si="29"/>
        <v>134.17565845257423</v>
      </c>
    </row>
    <row r="905" spans="1:7" x14ac:dyDescent="0.25">
      <c r="A905" t="str">
        <f t="shared" si="28"/>
        <v>KWICMBFeb-2024</v>
      </c>
      <c r="B905" s="4">
        <v>2024</v>
      </c>
      <c r="C905" s="12" t="s">
        <v>198</v>
      </c>
      <c r="D905" t="s">
        <v>146</v>
      </c>
      <c r="E905">
        <v>2718</v>
      </c>
      <c r="F905">
        <v>472311.52409718803</v>
      </c>
      <c r="G905" s="1">
        <f t="shared" si="29"/>
        <v>173.77171600338045</v>
      </c>
    </row>
    <row r="906" spans="1:7" x14ac:dyDescent="0.25">
      <c r="A906" t="str">
        <f t="shared" si="28"/>
        <v>LHECMBFeb-2024</v>
      </c>
      <c r="B906" s="4">
        <v>2024</v>
      </c>
      <c r="C906" s="12" t="s">
        <v>198</v>
      </c>
      <c r="D906" t="s">
        <v>147</v>
      </c>
      <c r="E906">
        <v>2757</v>
      </c>
      <c r="F906">
        <v>507839.08688842313</v>
      </c>
      <c r="G906" s="1">
        <f t="shared" si="29"/>
        <v>184.19988643033122</v>
      </c>
    </row>
    <row r="907" spans="1:7" x14ac:dyDescent="0.25">
      <c r="A907" t="str">
        <f t="shared" si="28"/>
        <v>LHRCMBFeb-2024</v>
      </c>
      <c r="B907" s="4">
        <v>2024</v>
      </c>
      <c r="C907" s="12" t="s">
        <v>198</v>
      </c>
      <c r="D907" t="s">
        <v>148</v>
      </c>
      <c r="E907">
        <v>9744</v>
      </c>
      <c r="F907">
        <v>5628157.299318701</v>
      </c>
      <c r="G907" s="1">
        <f t="shared" si="29"/>
        <v>577.60235009428379</v>
      </c>
    </row>
    <row r="908" spans="1:7" x14ac:dyDescent="0.25">
      <c r="A908" t="str">
        <f t="shared" si="28"/>
        <v>MAACMBFeb-2024</v>
      </c>
      <c r="B908" s="4">
        <v>2024</v>
      </c>
      <c r="C908" s="12" t="s">
        <v>198</v>
      </c>
      <c r="D908" t="s">
        <v>149</v>
      </c>
      <c r="E908">
        <v>12042</v>
      </c>
      <c r="F908">
        <v>817771.62474387058</v>
      </c>
      <c r="G908" s="1">
        <f t="shared" si="29"/>
        <v>67.909950568333386</v>
      </c>
    </row>
    <row r="909" spans="1:7" x14ac:dyDescent="0.25">
      <c r="A909" t="str">
        <f t="shared" si="28"/>
        <v>MELCMBFeb-2024</v>
      </c>
      <c r="B909" s="4">
        <v>2024</v>
      </c>
      <c r="C909" s="12" t="s">
        <v>198</v>
      </c>
      <c r="D909" t="s">
        <v>151</v>
      </c>
      <c r="E909">
        <v>5874</v>
      </c>
      <c r="F909">
        <v>2464555.3544772514</v>
      </c>
      <c r="G909" s="1">
        <f t="shared" si="29"/>
        <v>419.5701999450547</v>
      </c>
    </row>
    <row r="910" spans="1:7" x14ac:dyDescent="0.25">
      <c r="A910" t="str">
        <f t="shared" si="28"/>
        <v>MLECMBFeb-2024</v>
      </c>
      <c r="B910" s="4">
        <v>2024</v>
      </c>
      <c r="C910" s="12" t="s">
        <v>198</v>
      </c>
      <c r="D910" t="s">
        <v>152</v>
      </c>
      <c r="E910">
        <v>11200</v>
      </c>
      <c r="F910">
        <v>1079588.9818846418</v>
      </c>
      <c r="G910" s="1">
        <f t="shared" si="29"/>
        <v>96.391873382557307</v>
      </c>
    </row>
    <row r="911" spans="1:7" x14ac:dyDescent="0.25">
      <c r="A911" t="str">
        <f t="shared" si="28"/>
        <v>MUXCMBFeb-2024</v>
      </c>
      <c r="B911" s="4">
        <v>2024</v>
      </c>
      <c r="C911" s="12" t="s">
        <v>198</v>
      </c>
      <c r="D911" t="s">
        <v>171</v>
      </c>
      <c r="E911">
        <v>0</v>
      </c>
      <c r="F911">
        <v>0</v>
      </c>
      <c r="G911" s="1">
        <f t="shared" si="29"/>
        <v>0</v>
      </c>
    </row>
    <row r="912" spans="1:7" x14ac:dyDescent="0.25">
      <c r="A912" t="str">
        <f t="shared" si="28"/>
        <v>NRTCMBFeb-2024</v>
      </c>
      <c r="B912" s="4">
        <v>2024</v>
      </c>
      <c r="C912" s="12" t="s">
        <v>198</v>
      </c>
      <c r="D912" t="s">
        <v>153</v>
      </c>
      <c r="E912">
        <v>3469</v>
      </c>
      <c r="F912">
        <v>1483664.534419127</v>
      </c>
      <c r="G912" s="1">
        <f t="shared" si="29"/>
        <v>427.69228435258776</v>
      </c>
    </row>
    <row r="913" spans="1:7" x14ac:dyDescent="0.25">
      <c r="A913" t="str">
        <f t="shared" si="28"/>
        <v>PEKCMBFeb-2024</v>
      </c>
      <c r="B913" s="4">
        <v>2024</v>
      </c>
      <c r="C913" s="12" t="s">
        <v>198</v>
      </c>
      <c r="D913" t="s">
        <v>164</v>
      </c>
      <c r="E913">
        <v>0</v>
      </c>
      <c r="F913">
        <v>0</v>
      </c>
      <c r="G913" s="1">
        <f t="shared" si="29"/>
        <v>0</v>
      </c>
    </row>
    <row r="914" spans="1:7" x14ac:dyDescent="0.25">
      <c r="A914" t="str">
        <f t="shared" si="28"/>
        <v>PVGCMBFeb-2024</v>
      </c>
      <c r="B914" s="4">
        <v>2024</v>
      </c>
      <c r="C914" s="12" t="s">
        <v>198</v>
      </c>
      <c r="D914" t="s">
        <v>165</v>
      </c>
      <c r="E914">
        <v>1577</v>
      </c>
      <c r="F914">
        <v>556453.77269352693</v>
      </c>
      <c r="G914" s="1">
        <f t="shared" si="29"/>
        <v>352.85591166361883</v>
      </c>
    </row>
    <row r="915" spans="1:7" x14ac:dyDescent="0.25">
      <c r="A915" t="str">
        <f t="shared" si="28"/>
        <v>RUHCMBFeb-2024</v>
      </c>
      <c r="B915" s="4">
        <v>2024</v>
      </c>
      <c r="C915" s="12" t="s">
        <v>198</v>
      </c>
      <c r="D915" t="s">
        <v>155</v>
      </c>
      <c r="E915">
        <v>5321</v>
      </c>
      <c r="F915">
        <v>1026406.4571042818</v>
      </c>
      <c r="G915" s="1">
        <f t="shared" si="29"/>
        <v>192.89728568018828</v>
      </c>
    </row>
    <row r="916" spans="1:7" x14ac:dyDescent="0.25">
      <c r="A916" t="str">
        <f t="shared" si="28"/>
        <v>SINCMBFeb-2024</v>
      </c>
      <c r="B916" s="4">
        <v>2024</v>
      </c>
      <c r="C916" s="12" t="s">
        <v>198</v>
      </c>
      <c r="D916" t="s">
        <v>157</v>
      </c>
      <c r="E916">
        <v>4871</v>
      </c>
      <c r="F916">
        <v>1098820.2890524818</v>
      </c>
      <c r="G916" s="1">
        <f t="shared" si="29"/>
        <v>225.58412832118287</v>
      </c>
    </row>
    <row r="917" spans="1:7" x14ac:dyDescent="0.25">
      <c r="A917" t="str">
        <f t="shared" si="28"/>
        <v>SYDCMBFeb-2024</v>
      </c>
      <c r="B917" s="4">
        <v>2024</v>
      </c>
      <c r="C917" s="12" t="s">
        <v>198</v>
      </c>
      <c r="D917" t="s">
        <v>158</v>
      </c>
      <c r="E917">
        <v>2315</v>
      </c>
      <c r="F917">
        <v>982522.16048419243</v>
      </c>
      <c r="G917" s="1">
        <f t="shared" si="29"/>
        <v>424.41562007956475</v>
      </c>
    </row>
    <row r="918" spans="1:7" x14ac:dyDescent="0.25">
      <c r="A918" t="str">
        <f t="shared" si="28"/>
        <v>TRVCMBFeb-2024</v>
      </c>
      <c r="B918" s="4">
        <v>2024</v>
      </c>
      <c r="C918" s="12" t="s">
        <v>198</v>
      </c>
      <c r="D918" t="s">
        <v>159</v>
      </c>
      <c r="E918">
        <v>1660</v>
      </c>
      <c r="F918">
        <v>105373.676303224</v>
      </c>
      <c r="G918" s="1">
        <f t="shared" si="29"/>
        <v>63.478118254954218</v>
      </c>
    </row>
    <row r="919" spans="1:7" x14ac:dyDescent="0.25">
      <c r="A919" t="str">
        <f t="shared" si="28"/>
        <v>TRZCMBFeb-2024</v>
      </c>
      <c r="B919" s="4">
        <v>2024</v>
      </c>
      <c r="C919" s="12" t="s">
        <v>198</v>
      </c>
      <c r="D919" t="s">
        <v>160</v>
      </c>
      <c r="E919">
        <v>3329</v>
      </c>
      <c r="F919">
        <v>225013.95658796345</v>
      </c>
      <c r="G919" s="1">
        <f t="shared" si="29"/>
        <v>67.592056650034081</v>
      </c>
    </row>
    <row r="920" spans="1:7" x14ac:dyDescent="0.25">
      <c r="A920" t="str">
        <f t="shared" si="28"/>
        <v>VTECMBFeb-2024</v>
      </c>
      <c r="B920" s="4">
        <v>2024</v>
      </c>
      <c r="C920" s="12" t="s">
        <v>198</v>
      </c>
      <c r="D920" t="s">
        <v>181</v>
      </c>
      <c r="E920">
        <v>0</v>
      </c>
      <c r="F920">
        <v>0</v>
      </c>
      <c r="G920" s="1">
        <f t="shared" si="29"/>
        <v>0</v>
      </c>
    </row>
    <row r="921" spans="1:7" x14ac:dyDescent="0.25">
      <c r="A921" t="str">
        <f t="shared" si="28"/>
        <v>AUHCMBMar-2023</v>
      </c>
      <c r="B921" s="2">
        <v>2023</v>
      </c>
      <c r="C921" s="2" t="s">
        <v>55</v>
      </c>
      <c r="D921" t="s">
        <v>66</v>
      </c>
      <c r="E921">
        <v>3238</v>
      </c>
      <c r="F921" s="1">
        <v>731336.86252442352</v>
      </c>
      <c r="G921" s="1">
        <f t="shared" si="29"/>
        <v>225.86067403472003</v>
      </c>
    </row>
    <row r="922" spans="1:7" x14ac:dyDescent="0.25">
      <c r="A922" t="str">
        <f t="shared" si="28"/>
        <v>BAHCMBMar-2023</v>
      </c>
      <c r="B922" s="2">
        <v>2023</v>
      </c>
      <c r="C922" s="2" t="s">
        <v>55</v>
      </c>
      <c r="D922" t="s">
        <v>67</v>
      </c>
      <c r="E922">
        <v>0</v>
      </c>
      <c r="F922" s="1">
        <v>0</v>
      </c>
      <c r="G922" s="1">
        <f t="shared" si="29"/>
        <v>0</v>
      </c>
    </row>
    <row r="923" spans="1:7" x14ac:dyDescent="0.25">
      <c r="A923" t="str">
        <f t="shared" si="28"/>
        <v>BKKCMBMar-2023</v>
      </c>
      <c r="B923" s="2">
        <v>2023</v>
      </c>
      <c r="C923" s="2" t="s">
        <v>55</v>
      </c>
      <c r="D923" t="s">
        <v>68</v>
      </c>
      <c r="E923">
        <v>5354</v>
      </c>
      <c r="F923" s="1">
        <v>1311805.4844364088</v>
      </c>
      <c r="G923" s="1">
        <f t="shared" si="29"/>
        <v>245.01409869936663</v>
      </c>
    </row>
    <row r="924" spans="1:7" x14ac:dyDescent="0.25">
      <c r="A924" t="str">
        <f t="shared" si="28"/>
        <v>BLRCMBMar-2023</v>
      </c>
      <c r="B924" s="2">
        <v>2023</v>
      </c>
      <c r="C924" s="2" t="s">
        <v>55</v>
      </c>
      <c r="D924" t="s">
        <v>69</v>
      </c>
      <c r="E924">
        <v>2454</v>
      </c>
      <c r="F924" s="1">
        <v>254489.05854431828</v>
      </c>
      <c r="G924" s="1">
        <f t="shared" si="29"/>
        <v>103.70377283794551</v>
      </c>
    </row>
    <row r="925" spans="1:7" x14ac:dyDescent="0.25">
      <c r="A925" t="str">
        <f t="shared" si="28"/>
        <v>BOMCMBMar-2023</v>
      </c>
      <c r="B925" s="2">
        <v>2023</v>
      </c>
      <c r="C925" s="2" t="s">
        <v>55</v>
      </c>
      <c r="D925" t="s">
        <v>70</v>
      </c>
      <c r="E925">
        <v>4273</v>
      </c>
      <c r="F925" s="1">
        <v>540267.3803970837</v>
      </c>
      <c r="G925" s="1">
        <f t="shared" si="29"/>
        <v>126.43748663634068</v>
      </c>
    </row>
    <row r="926" spans="1:7" x14ac:dyDescent="0.25">
      <c r="A926" t="str">
        <f t="shared" si="28"/>
        <v>CANCMBMar-2023</v>
      </c>
      <c r="B926" s="2">
        <v>2023</v>
      </c>
      <c r="C926" s="2" t="s">
        <v>55</v>
      </c>
      <c r="D926" t="s">
        <v>71</v>
      </c>
      <c r="E926">
        <v>1297</v>
      </c>
      <c r="F926" s="1">
        <v>550511.87623325177</v>
      </c>
      <c r="G926" s="1">
        <f t="shared" si="29"/>
        <v>424.45017442810467</v>
      </c>
    </row>
    <row r="927" spans="1:7" x14ac:dyDescent="0.25">
      <c r="A927" t="str">
        <f t="shared" si="28"/>
        <v>CDGCMBMar-2023</v>
      </c>
      <c r="B927" s="2">
        <v>2023</v>
      </c>
      <c r="C927" s="2" t="s">
        <v>55</v>
      </c>
      <c r="D927" t="s">
        <v>72</v>
      </c>
      <c r="E927">
        <v>2448</v>
      </c>
      <c r="F927" s="1">
        <v>964367.56370311044</v>
      </c>
      <c r="G927" s="1">
        <f t="shared" si="29"/>
        <v>393.94099824473466</v>
      </c>
    </row>
    <row r="928" spans="1:7" x14ac:dyDescent="0.25">
      <c r="A928" t="str">
        <f t="shared" si="28"/>
        <v>CDGFRACMBMar-2023</v>
      </c>
      <c r="B928" s="2">
        <v>2023</v>
      </c>
      <c r="C928" s="2" t="s">
        <v>55</v>
      </c>
      <c r="D928" t="s">
        <v>73</v>
      </c>
      <c r="E928">
        <v>0</v>
      </c>
      <c r="F928" s="1">
        <v>0</v>
      </c>
      <c r="G928" s="1">
        <f t="shared" si="29"/>
        <v>0</v>
      </c>
    </row>
    <row r="929" spans="1:7" x14ac:dyDescent="0.25">
      <c r="A929" t="str">
        <f t="shared" si="28"/>
        <v>CGKCMBMar-2023</v>
      </c>
      <c r="B929" s="2">
        <v>2023</v>
      </c>
      <c r="C929" s="2" t="s">
        <v>55</v>
      </c>
      <c r="D929" t="s">
        <v>74</v>
      </c>
      <c r="E929">
        <v>5761</v>
      </c>
      <c r="F929" s="1">
        <v>1615619.5094350162</v>
      </c>
      <c r="G929" s="1">
        <f t="shared" si="29"/>
        <v>280.44081052508528</v>
      </c>
    </row>
    <row r="930" spans="1:7" x14ac:dyDescent="0.25">
      <c r="A930" t="str">
        <f t="shared" si="28"/>
        <v>CMBAUHMar-2023</v>
      </c>
      <c r="B930" s="2">
        <v>2023</v>
      </c>
      <c r="C930" s="2" t="s">
        <v>55</v>
      </c>
      <c r="D930" t="s">
        <v>75</v>
      </c>
      <c r="E930">
        <v>3348</v>
      </c>
      <c r="F930" s="1">
        <v>832682.95641161397</v>
      </c>
      <c r="G930" s="1">
        <f t="shared" si="29"/>
        <v>248.7105604574713</v>
      </c>
    </row>
    <row r="931" spans="1:7" x14ac:dyDescent="0.25">
      <c r="A931" t="str">
        <f t="shared" si="28"/>
        <v>CMBAUHLHRMar-2023</v>
      </c>
      <c r="B931" s="2">
        <v>2023</v>
      </c>
      <c r="C931" s="2" t="s">
        <v>55</v>
      </c>
      <c r="D931" t="s">
        <v>76</v>
      </c>
      <c r="E931">
        <v>0</v>
      </c>
      <c r="F931" s="1">
        <v>0</v>
      </c>
      <c r="G931" s="1">
        <f t="shared" si="29"/>
        <v>0</v>
      </c>
    </row>
    <row r="932" spans="1:7" x14ac:dyDescent="0.25">
      <c r="A932" t="str">
        <f t="shared" si="28"/>
        <v>CMBBAHMar-2023</v>
      </c>
      <c r="B932" s="2">
        <v>2023</v>
      </c>
      <c r="C932" s="2" t="s">
        <v>55</v>
      </c>
      <c r="D932" t="s">
        <v>77</v>
      </c>
      <c r="E932">
        <v>0</v>
      </c>
      <c r="F932" s="1">
        <v>0</v>
      </c>
      <c r="G932" s="1">
        <f t="shared" si="29"/>
        <v>0</v>
      </c>
    </row>
    <row r="933" spans="1:7" x14ac:dyDescent="0.25">
      <c r="A933" t="str">
        <f t="shared" si="28"/>
        <v>CMBBKKMar-2023</v>
      </c>
      <c r="B933" s="2">
        <v>2023</v>
      </c>
      <c r="C933" s="2" t="s">
        <v>55</v>
      </c>
      <c r="D933" t="s">
        <v>78</v>
      </c>
      <c r="E933">
        <v>5377</v>
      </c>
      <c r="F933" s="1">
        <v>1343119.7698679403</v>
      </c>
      <c r="G933" s="1">
        <f t="shared" si="29"/>
        <v>249.78980283949048</v>
      </c>
    </row>
    <row r="934" spans="1:7" x14ac:dyDescent="0.25">
      <c r="A934" t="str">
        <f t="shared" si="28"/>
        <v>CMBBLRMar-2023</v>
      </c>
      <c r="B934" s="2">
        <v>2023</v>
      </c>
      <c r="C934" s="2" t="s">
        <v>55</v>
      </c>
      <c r="D934" t="s">
        <v>79</v>
      </c>
      <c r="E934">
        <v>2397</v>
      </c>
      <c r="F934" s="1">
        <v>256156.21077812396</v>
      </c>
      <c r="G934" s="1">
        <f t="shared" si="29"/>
        <v>106.86533616108635</v>
      </c>
    </row>
    <row r="935" spans="1:7" x14ac:dyDescent="0.25">
      <c r="A935" t="str">
        <f t="shared" si="28"/>
        <v>CMBBOMMar-2023</v>
      </c>
      <c r="B935" s="2">
        <v>2023</v>
      </c>
      <c r="C935" s="2" t="s">
        <v>55</v>
      </c>
      <c r="D935" t="s">
        <v>80</v>
      </c>
      <c r="E935">
        <v>3667</v>
      </c>
      <c r="F935" s="1">
        <v>482309.18093177106</v>
      </c>
      <c r="G935" s="1">
        <f t="shared" si="29"/>
        <v>131.52691053497983</v>
      </c>
    </row>
    <row r="936" spans="1:7" x14ac:dyDescent="0.25">
      <c r="A936" t="str">
        <f t="shared" si="28"/>
        <v>CMBCANMar-2023</v>
      </c>
      <c r="B936" s="2">
        <v>2023</v>
      </c>
      <c r="C936" s="2" t="s">
        <v>55</v>
      </c>
      <c r="D936" t="s">
        <v>81</v>
      </c>
      <c r="E936">
        <v>1577</v>
      </c>
      <c r="F936" s="1">
        <v>605389.26302904915</v>
      </c>
      <c r="G936" s="1">
        <f t="shared" si="29"/>
        <v>383.8866601325613</v>
      </c>
    </row>
    <row r="937" spans="1:7" x14ac:dyDescent="0.25">
      <c r="A937" t="str">
        <f t="shared" si="28"/>
        <v>CMBCDGMar-2023</v>
      </c>
      <c r="B937" s="2">
        <v>2023</v>
      </c>
      <c r="C937" s="2" t="s">
        <v>55</v>
      </c>
      <c r="D937" t="s">
        <v>82</v>
      </c>
      <c r="E937">
        <v>3677</v>
      </c>
      <c r="F937" s="1">
        <v>1727992.1573810233</v>
      </c>
      <c r="G937" s="1">
        <f t="shared" si="29"/>
        <v>469.9461945556223</v>
      </c>
    </row>
    <row r="938" spans="1:7" x14ac:dyDescent="0.25">
      <c r="A938" t="str">
        <f t="shared" si="28"/>
        <v>CMBCDGFRAMar-2023</v>
      </c>
      <c r="B938" s="2">
        <v>2023</v>
      </c>
      <c r="C938" s="2" t="s">
        <v>55</v>
      </c>
      <c r="D938" t="s">
        <v>83</v>
      </c>
      <c r="E938">
        <v>0</v>
      </c>
      <c r="F938" s="1">
        <v>0</v>
      </c>
      <c r="G938" s="1">
        <f t="shared" si="29"/>
        <v>0</v>
      </c>
    </row>
    <row r="939" spans="1:7" x14ac:dyDescent="0.25">
      <c r="A939" t="str">
        <f t="shared" si="28"/>
        <v>CMBCGKMar-2023</v>
      </c>
      <c r="B939" s="2">
        <v>2023</v>
      </c>
      <c r="C939" s="2" t="s">
        <v>55</v>
      </c>
      <c r="D939" t="s">
        <v>84</v>
      </c>
      <c r="E939">
        <v>5964</v>
      </c>
      <c r="F939" s="1">
        <v>1027758.063356638</v>
      </c>
      <c r="G939" s="1">
        <f t="shared" si="29"/>
        <v>172.32697239380246</v>
      </c>
    </row>
    <row r="940" spans="1:7" x14ac:dyDescent="0.25">
      <c r="A940" t="str">
        <f t="shared" si="28"/>
        <v>CMBCOKMar-2023</v>
      </c>
      <c r="B940" s="2">
        <v>2023</v>
      </c>
      <c r="C940" s="2" t="s">
        <v>55</v>
      </c>
      <c r="D940" t="s">
        <v>85</v>
      </c>
      <c r="E940">
        <v>3354</v>
      </c>
      <c r="F940" s="1">
        <v>178081.16254823329</v>
      </c>
      <c r="G940" s="1">
        <f t="shared" si="29"/>
        <v>53.095158780033778</v>
      </c>
    </row>
    <row r="941" spans="1:7" x14ac:dyDescent="0.25">
      <c r="A941" t="str">
        <f t="shared" si="28"/>
        <v>CMBCOKFRAMar-2023</v>
      </c>
      <c r="B941" s="2">
        <v>2023</v>
      </c>
      <c r="C941" s="2" t="s">
        <v>55</v>
      </c>
      <c r="D941" t="s">
        <v>86</v>
      </c>
      <c r="E941">
        <v>0</v>
      </c>
      <c r="F941" s="1">
        <v>0</v>
      </c>
      <c r="G941" s="1">
        <f t="shared" si="29"/>
        <v>0</v>
      </c>
    </row>
    <row r="942" spans="1:7" x14ac:dyDescent="0.25">
      <c r="A942" t="str">
        <f t="shared" si="28"/>
        <v>CMBCOKLHRMar-2023</v>
      </c>
      <c r="B942" s="2">
        <v>2023</v>
      </c>
      <c r="C942" s="2" t="s">
        <v>55</v>
      </c>
      <c r="D942" t="s">
        <v>87</v>
      </c>
      <c r="E942">
        <v>0</v>
      </c>
      <c r="F942" s="1">
        <v>0</v>
      </c>
      <c r="G942" s="1">
        <f t="shared" si="29"/>
        <v>0</v>
      </c>
    </row>
    <row r="943" spans="1:7" x14ac:dyDescent="0.25">
      <c r="A943" t="str">
        <f t="shared" si="28"/>
        <v>CMBDACMar-2023</v>
      </c>
      <c r="B943" s="2">
        <v>2023</v>
      </c>
      <c r="C943" s="2" t="s">
        <v>55</v>
      </c>
      <c r="D943" t="s">
        <v>88</v>
      </c>
      <c r="E943">
        <v>4556</v>
      </c>
      <c r="F943" s="1">
        <v>558488.1374509848</v>
      </c>
      <c r="G943" s="1">
        <f t="shared" si="29"/>
        <v>122.58299768458841</v>
      </c>
    </row>
    <row r="944" spans="1:7" x14ac:dyDescent="0.25">
      <c r="A944" t="str">
        <f t="shared" si="28"/>
        <v>CMBDELMar-2023</v>
      </c>
      <c r="B944" s="2">
        <v>2023</v>
      </c>
      <c r="C944" s="2" t="s">
        <v>55</v>
      </c>
      <c r="D944" t="s">
        <v>89</v>
      </c>
      <c r="E944">
        <v>5937</v>
      </c>
      <c r="F944" s="1">
        <v>931742.65399334859</v>
      </c>
      <c r="G944" s="1">
        <f t="shared" si="29"/>
        <v>156.93829442367334</v>
      </c>
    </row>
    <row r="945" spans="1:7" x14ac:dyDescent="0.25">
      <c r="A945" t="str">
        <f t="shared" si="28"/>
        <v>CMBDMMMar-2023</v>
      </c>
      <c r="B945" s="2">
        <v>2023</v>
      </c>
      <c r="C945" s="2" t="s">
        <v>55</v>
      </c>
      <c r="D945" t="s">
        <v>90</v>
      </c>
      <c r="E945">
        <v>4929</v>
      </c>
      <c r="F945" s="1">
        <v>1403407.2306023147</v>
      </c>
      <c r="G945" s="1">
        <f t="shared" si="29"/>
        <v>284.72453451051223</v>
      </c>
    </row>
    <row r="946" spans="1:7" x14ac:dyDescent="0.25">
      <c r="A946" t="str">
        <f t="shared" si="28"/>
        <v>CMBDOHMar-2023</v>
      </c>
      <c r="B946" s="2">
        <v>2023</v>
      </c>
      <c r="C946" s="2" t="s">
        <v>55</v>
      </c>
      <c r="D946" t="s">
        <v>91</v>
      </c>
      <c r="E946">
        <v>6424</v>
      </c>
      <c r="F946" s="1">
        <v>2002966.482088885</v>
      </c>
      <c r="G946" s="1">
        <f t="shared" si="29"/>
        <v>311.79428426041176</v>
      </c>
    </row>
    <row r="947" spans="1:7" x14ac:dyDescent="0.25">
      <c r="A947" t="str">
        <f t="shared" si="28"/>
        <v>CMBDXBMar-2023</v>
      </c>
      <c r="B947" s="2">
        <v>2023</v>
      </c>
      <c r="C947" s="2" t="s">
        <v>55</v>
      </c>
      <c r="D947" t="s">
        <v>92</v>
      </c>
      <c r="E947">
        <v>8410</v>
      </c>
      <c r="F947" s="1">
        <v>2188438.981517327</v>
      </c>
      <c r="G947" s="1">
        <f t="shared" si="29"/>
        <v>260.21866605437896</v>
      </c>
    </row>
    <row r="948" spans="1:7" x14ac:dyDescent="0.25">
      <c r="A948" t="str">
        <f t="shared" si="28"/>
        <v>CMBDXBCDGMar-2023</v>
      </c>
      <c r="B948" s="2">
        <v>2023</v>
      </c>
      <c r="C948" s="2" t="s">
        <v>55</v>
      </c>
      <c r="D948" t="s">
        <v>93</v>
      </c>
      <c r="E948">
        <v>0</v>
      </c>
      <c r="F948" s="1">
        <v>0</v>
      </c>
      <c r="G948" s="1">
        <f t="shared" si="29"/>
        <v>0</v>
      </c>
    </row>
    <row r="949" spans="1:7" x14ac:dyDescent="0.25">
      <c r="A949" t="str">
        <f t="shared" si="28"/>
        <v>CMBDXBDOHMar-2023</v>
      </c>
      <c r="B949" s="2">
        <v>2023</v>
      </c>
      <c r="C949" s="2" t="s">
        <v>55</v>
      </c>
      <c r="D949" t="s">
        <v>94</v>
      </c>
      <c r="E949">
        <v>0</v>
      </c>
      <c r="F949" s="1">
        <v>0</v>
      </c>
      <c r="G949" s="1">
        <f t="shared" si="29"/>
        <v>0</v>
      </c>
    </row>
    <row r="950" spans="1:7" x14ac:dyDescent="0.25">
      <c r="A950" t="str">
        <f t="shared" si="28"/>
        <v>CMBFRAMar-2023</v>
      </c>
      <c r="B950" s="2">
        <v>2023</v>
      </c>
      <c r="C950" s="2" t="s">
        <v>55</v>
      </c>
      <c r="D950" t="s">
        <v>95</v>
      </c>
      <c r="E950">
        <v>3286</v>
      </c>
      <c r="F950" s="1">
        <v>1689312.578052779</v>
      </c>
      <c r="G950" s="1">
        <f t="shared" si="29"/>
        <v>514.09390689372458</v>
      </c>
    </row>
    <row r="951" spans="1:7" x14ac:dyDescent="0.25">
      <c r="A951" t="str">
        <f t="shared" si="28"/>
        <v>CMBFRACDGMar-2023</v>
      </c>
      <c r="B951" s="2">
        <v>2023</v>
      </c>
      <c r="C951" s="2" t="s">
        <v>55</v>
      </c>
      <c r="D951" t="s">
        <v>96</v>
      </c>
      <c r="E951">
        <v>0</v>
      </c>
      <c r="F951" s="1">
        <v>0</v>
      </c>
      <c r="G951" s="1">
        <f t="shared" si="29"/>
        <v>0</v>
      </c>
    </row>
    <row r="952" spans="1:7" x14ac:dyDescent="0.25">
      <c r="A952" t="str">
        <f t="shared" si="28"/>
        <v>CMBGANMar-2023</v>
      </c>
      <c r="B952" s="2">
        <v>2023</v>
      </c>
      <c r="C952" s="2" t="s">
        <v>55</v>
      </c>
      <c r="D952" t="s">
        <v>97</v>
      </c>
      <c r="E952">
        <v>766</v>
      </c>
      <c r="F952" s="1">
        <v>82365.62407796245</v>
      </c>
      <c r="G952" s="1">
        <f t="shared" si="29"/>
        <v>107.52692438376299</v>
      </c>
    </row>
    <row r="953" spans="1:7" x14ac:dyDescent="0.25">
      <c r="A953" t="str">
        <f t="shared" si="28"/>
        <v>CMBHKGMar-2023</v>
      </c>
      <c r="B953" s="2">
        <v>2023</v>
      </c>
      <c r="C953" s="2" t="s">
        <v>55</v>
      </c>
      <c r="D953" t="s">
        <v>98</v>
      </c>
      <c r="E953">
        <v>0</v>
      </c>
      <c r="F953" s="1">
        <v>0</v>
      </c>
      <c r="G953" s="1">
        <f t="shared" si="29"/>
        <v>0</v>
      </c>
    </row>
    <row r="954" spans="1:7" x14ac:dyDescent="0.25">
      <c r="A954" t="str">
        <f t="shared" si="28"/>
        <v>CMBHYDMar-2023</v>
      </c>
      <c r="B954" s="2">
        <v>2023</v>
      </c>
      <c r="C954" s="2" t="s">
        <v>55</v>
      </c>
      <c r="D954" t="s">
        <v>99</v>
      </c>
      <c r="E954">
        <v>776</v>
      </c>
      <c r="F954" s="1">
        <v>89948.308405651507</v>
      </c>
      <c r="G954" s="1">
        <f t="shared" si="29"/>
        <v>115.9127685639839</v>
      </c>
    </row>
    <row r="955" spans="1:7" x14ac:dyDescent="0.25">
      <c r="A955" t="str">
        <f t="shared" si="28"/>
        <v>CMBICNMar-2023</v>
      </c>
      <c r="B955" s="2">
        <v>2023</v>
      </c>
      <c r="C955" s="2" t="s">
        <v>55</v>
      </c>
      <c r="D955" t="s">
        <v>100</v>
      </c>
      <c r="E955">
        <v>1898</v>
      </c>
      <c r="F955" s="1">
        <v>1093972.8988919279</v>
      </c>
      <c r="G955" s="1">
        <f t="shared" si="29"/>
        <v>576.38192776181666</v>
      </c>
    </row>
    <row r="956" spans="1:7" x14ac:dyDescent="0.25">
      <c r="A956" t="str">
        <f t="shared" si="28"/>
        <v>CMBIXMMar-2023</v>
      </c>
      <c r="B956" s="2">
        <v>2023</v>
      </c>
      <c r="C956" s="2" t="s">
        <v>55</v>
      </c>
      <c r="D956" t="s">
        <v>101</v>
      </c>
      <c r="E956">
        <v>1139</v>
      </c>
      <c r="F956" s="1">
        <v>70921.849510254659</v>
      </c>
      <c r="G956" s="1">
        <f t="shared" si="29"/>
        <v>62.266768665719631</v>
      </c>
    </row>
    <row r="957" spans="1:7" x14ac:dyDescent="0.25">
      <c r="A957" t="str">
        <f t="shared" si="28"/>
        <v>CMBKHIMar-2023</v>
      </c>
      <c r="B957" s="2">
        <v>2023</v>
      </c>
      <c r="C957" s="2" t="s">
        <v>55</v>
      </c>
      <c r="D957" t="s">
        <v>102</v>
      </c>
      <c r="E957">
        <v>1399</v>
      </c>
      <c r="F957" s="1">
        <v>310604.86093444552</v>
      </c>
      <c r="G957" s="1">
        <f t="shared" si="29"/>
        <v>222.01920009610114</v>
      </c>
    </row>
    <row r="958" spans="1:7" x14ac:dyDescent="0.25">
      <c r="A958" t="str">
        <f t="shared" si="28"/>
        <v>CMBKTMMar-2023</v>
      </c>
      <c r="B958" s="2">
        <v>2023</v>
      </c>
      <c r="C958" s="2" t="s">
        <v>55</v>
      </c>
      <c r="D958" t="s">
        <v>103</v>
      </c>
      <c r="E958">
        <v>2013</v>
      </c>
      <c r="F958" s="1">
        <v>326694.12249533611</v>
      </c>
      <c r="G958" s="1">
        <f t="shared" si="29"/>
        <v>162.29216219341089</v>
      </c>
    </row>
    <row r="959" spans="1:7" x14ac:dyDescent="0.25">
      <c r="A959" t="str">
        <f t="shared" si="28"/>
        <v>CMBKULMar-2023</v>
      </c>
      <c r="B959" s="2">
        <v>2023</v>
      </c>
      <c r="C959" s="2" t="s">
        <v>55</v>
      </c>
      <c r="D959" t="s">
        <v>104</v>
      </c>
      <c r="E959">
        <v>5133</v>
      </c>
      <c r="F959" s="1">
        <v>1268901.9589450569</v>
      </c>
      <c r="G959" s="1">
        <f t="shared" si="29"/>
        <v>247.20474555719011</v>
      </c>
    </row>
    <row r="960" spans="1:7" x14ac:dyDescent="0.25">
      <c r="A960" t="str">
        <f t="shared" si="28"/>
        <v>CMBKWIMar-2023</v>
      </c>
      <c r="B960" s="2">
        <v>2023</v>
      </c>
      <c r="C960" s="2" t="s">
        <v>55</v>
      </c>
      <c r="D960" t="s">
        <v>105</v>
      </c>
      <c r="E960">
        <v>6274</v>
      </c>
      <c r="F960" s="1">
        <v>1904375.7818189547</v>
      </c>
      <c r="G960" s="1">
        <f t="shared" si="29"/>
        <v>303.53455240977922</v>
      </c>
    </row>
    <row r="961" spans="1:7" x14ac:dyDescent="0.25">
      <c r="A961" t="str">
        <f t="shared" si="28"/>
        <v>CMBLHEMar-2023</v>
      </c>
      <c r="B961" s="2">
        <v>2023</v>
      </c>
      <c r="C961" s="2" t="s">
        <v>55</v>
      </c>
      <c r="D961" t="s">
        <v>106</v>
      </c>
      <c r="E961">
        <v>1458</v>
      </c>
      <c r="F961" s="1">
        <v>283513.25897570734</v>
      </c>
      <c r="G961" s="1">
        <f t="shared" si="29"/>
        <v>194.45353839211751</v>
      </c>
    </row>
    <row r="962" spans="1:7" x14ac:dyDescent="0.25">
      <c r="A962" t="str">
        <f t="shared" si="28"/>
        <v>CMBLHRMar-2023</v>
      </c>
      <c r="B962" s="2">
        <v>2023</v>
      </c>
      <c r="C962" s="2" t="s">
        <v>55</v>
      </c>
      <c r="D962" t="s">
        <v>107</v>
      </c>
      <c r="E962">
        <v>10858</v>
      </c>
      <c r="F962" s="1">
        <v>6552295.1466961177</v>
      </c>
      <c r="G962" s="1">
        <f t="shared" si="29"/>
        <v>603.45322773034798</v>
      </c>
    </row>
    <row r="963" spans="1:7" x14ac:dyDescent="0.25">
      <c r="A963" t="str">
        <f t="shared" ref="A963:A1026" si="30">D963&amp;C963</f>
        <v>CMBMAAMar-2023</v>
      </c>
      <c r="B963" s="2">
        <v>2023</v>
      </c>
      <c r="C963" s="2" t="s">
        <v>55</v>
      </c>
      <c r="D963" t="s">
        <v>108</v>
      </c>
      <c r="E963">
        <v>14432</v>
      </c>
      <c r="F963" s="1">
        <v>861118.18746143975</v>
      </c>
      <c r="G963" s="1">
        <f t="shared" ref="G963:G1026" si="31">IFERROR(F963/E963,0)</f>
        <v>59.667280173325928</v>
      </c>
    </row>
    <row r="964" spans="1:7" x14ac:dyDescent="0.25">
      <c r="A964" t="str">
        <f t="shared" si="30"/>
        <v>CMBMAAICNMar-2023</v>
      </c>
      <c r="B964" s="2">
        <v>2023</v>
      </c>
      <c r="C964" s="2" t="s">
        <v>55</v>
      </c>
      <c r="D964" t="s">
        <v>109</v>
      </c>
      <c r="E964">
        <v>0</v>
      </c>
      <c r="F964" s="1">
        <v>0</v>
      </c>
      <c r="G964" s="1">
        <f t="shared" si="31"/>
        <v>0</v>
      </c>
    </row>
    <row r="965" spans="1:7" x14ac:dyDescent="0.25">
      <c r="A965" t="str">
        <f t="shared" si="30"/>
        <v>CMBMAAMELMar-2023</v>
      </c>
      <c r="B965" s="2">
        <v>2023</v>
      </c>
      <c r="C965" s="2" t="s">
        <v>55</v>
      </c>
      <c r="D965" t="s">
        <v>110</v>
      </c>
      <c r="E965">
        <v>0</v>
      </c>
      <c r="F965" s="1">
        <v>0</v>
      </c>
      <c r="G965" s="1">
        <f t="shared" si="31"/>
        <v>0</v>
      </c>
    </row>
    <row r="966" spans="1:7" x14ac:dyDescent="0.25">
      <c r="A966" t="str">
        <f t="shared" si="30"/>
        <v>CMBMAANRTMar-2023</v>
      </c>
      <c r="B966" s="2">
        <v>2023</v>
      </c>
      <c r="C966" s="2" t="s">
        <v>55</v>
      </c>
      <c r="D966" t="s">
        <v>111</v>
      </c>
      <c r="E966">
        <v>0</v>
      </c>
      <c r="F966" s="1">
        <v>0</v>
      </c>
      <c r="G966" s="1">
        <f t="shared" si="31"/>
        <v>0</v>
      </c>
    </row>
    <row r="967" spans="1:7" x14ac:dyDescent="0.25">
      <c r="A967" t="str">
        <f t="shared" si="30"/>
        <v>CMBMCTMar-2023</v>
      </c>
      <c r="B967" s="2">
        <v>2023</v>
      </c>
      <c r="C967" s="2" t="s">
        <v>55</v>
      </c>
      <c r="D967" t="s">
        <v>112</v>
      </c>
      <c r="E967">
        <v>0</v>
      </c>
      <c r="F967" s="1">
        <v>0</v>
      </c>
      <c r="G967" s="1">
        <f t="shared" si="31"/>
        <v>0</v>
      </c>
    </row>
    <row r="968" spans="1:7" x14ac:dyDescent="0.25">
      <c r="A968" t="str">
        <f t="shared" si="30"/>
        <v>CMBMELMar-2023</v>
      </c>
      <c r="B968" s="2">
        <v>2023</v>
      </c>
      <c r="C968" s="2" t="s">
        <v>55</v>
      </c>
      <c r="D968" t="s">
        <v>113</v>
      </c>
      <c r="E968">
        <v>5718</v>
      </c>
      <c r="F968" s="1">
        <v>3291514.2082419577</v>
      </c>
      <c r="G968" s="1">
        <f t="shared" si="31"/>
        <v>575.64081990940144</v>
      </c>
    </row>
    <row r="969" spans="1:7" x14ac:dyDescent="0.25">
      <c r="A969" t="str">
        <f t="shared" si="30"/>
        <v>CMBMELSYDMar-2023</v>
      </c>
      <c r="B969" s="2">
        <v>2023</v>
      </c>
      <c r="C969" s="2" t="s">
        <v>55</v>
      </c>
      <c r="D969" t="s">
        <v>114</v>
      </c>
      <c r="E969">
        <v>3148</v>
      </c>
      <c r="F969" s="1">
        <v>1938154.5893309386</v>
      </c>
      <c r="G969" s="1">
        <f t="shared" si="31"/>
        <v>615.6780779323185</v>
      </c>
    </row>
    <row r="970" spans="1:7" x14ac:dyDescent="0.25">
      <c r="A970" t="str">
        <f t="shared" si="30"/>
        <v>CMBMLEMar-2023</v>
      </c>
      <c r="B970" s="2">
        <v>2023</v>
      </c>
      <c r="C970" s="2" t="s">
        <v>55</v>
      </c>
      <c r="D970" t="s">
        <v>115</v>
      </c>
      <c r="E970">
        <v>12282</v>
      </c>
      <c r="F970" s="1">
        <v>1327780.2143193535</v>
      </c>
      <c r="G970" s="1">
        <f t="shared" si="31"/>
        <v>108.10781748244207</v>
      </c>
    </row>
    <row r="971" spans="1:7" x14ac:dyDescent="0.25">
      <c r="A971" t="str">
        <f t="shared" si="30"/>
        <v>CMBNRTMar-2023</v>
      </c>
      <c r="B971" s="2">
        <v>2023</v>
      </c>
      <c r="C971" s="2" t="s">
        <v>55</v>
      </c>
      <c r="D971" t="s">
        <v>116</v>
      </c>
      <c r="E971">
        <v>3999</v>
      </c>
      <c r="F971" s="1">
        <v>2462382.5716727376</v>
      </c>
      <c r="G971" s="1">
        <f t="shared" si="31"/>
        <v>615.74958031326275</v>
      </c>
    </row>
    <row r="972" spans="1:7" x14ac:dyDescent="0.25">
      <c r="A972" t="str">
        <f t="shared" si="30"/>
        <v>CMBRUHMar-2023</v>
      </c>
      <c r="B972" s="2">
        <v>2023</v>
      </c>
      <c r="C972" s="2" t="s">
        <v>55</v>
      </c>
      <c r="D972" t="s">
        <v>117</v>
      </c>
      <c r="E972">
        <v>8526</v>
      </c>
      <c r="F972" s="1">
        <v>3015469.7876152266</v>
      </c>
      <c r="G972" s="1">
        <f t="shared" si="31"/>
        <v>353.67930889223862</v>
      </c>
    </row>
    <row r="973" spans="1:7" x14ac:dyDescent="0.25">
      <c r="A973" t="str">
        <f t="shared" si="30"/>
        <v>CMBSEZMar-2023</v>
      </c>
      <c r="B973" s="2">
        <v>2023</v>
      </c>
      <c r="C973" s="2" t="s">
        <v>55</v>
      </c>
      <c r="D973" t="s">
        <v>118</v>
      </c>
      <c r="E973">
        <v>0</v>
      </c>
      <c r="F973" s="1">
        <v>0</v>
      </c>
      <c r="G973" s="1">
        <f t="shared" si="31"/>
        <v>0</v>
      </c>
    </row>
    <row r="974" spans="1:7" x14ac:dyDescent="0.25">
      <c r="A974" t="str">
        <f t="shared" si="30"/>
        <v>CMBSINMar-2023</v>
      </c>
      <c r="B974" s="2">
        <v>2023</v>
      </c>
      <c r="C974" s="2" t="s">
        <v>55</v>
      </c>
      <c r="D974" t="s">
        <v>119</v>
      </c>
      <c r="E974">
        <v>7795</v>
      </c>
      <c r="F974" s="1">
        <v>2034008.6601268761</v>
      </c>
      <c r="G974" s="1">
        <f t="shared" si="31"/>
        <v>260.93760873981734</v>
      </c>
    </row>
    <row r="975" spans="1:7" x14ac:dyDescent="0.25">
      <c r="A975" t="str">
        <f t="shared" si="30"/>
        <v>CMBSYDMar-2023</v>
      </c>
      <c r="B975" s="2">
        <v>2023</v>
      </c>
      <c r="C975" s="2" t="s">
        <v>55</v>
      </c>
      <c r="D975" t="s">
        <v>120</v>
      </c>
      <c r="E975">
        <v>518</v>
      </c>
      <c r="F975" s="1">
        <v>286739.39418557589</v>
      </c>
      <c r="G975" s="1">
        <f t="shared" si="31"/>
        <v>553.55095402620827</v>
      </c>
    </row>
    <row r="976" spans="1:7" x14ac:dyDescent="0.25">
      <c r="A976" t="str">
        <f t="shared" si="30"/>
        <v>CMBTRVMar-2023</v>
      </c>
      <c r="B976" s="2">
        <v>2023</v>
      </c>
      <c r="C976" s="2" t="s">
        <v>55</v>
      </c>
      <c r="D976" t="s">
        <v>121</v>
      </c>
      <c r="E976">
        <v>2771</v>
      </c>
      <c r="F976" s="1">
        <v>96526.591185007084</v>
      </c>
      <c r="G976" s="1">
        <f t="shared" si="31"/>
        <v>34.834569175390506</v>
      </c>
    </row>
    <row r="977" spans="1:7" x14ac:dyDescent="0.25">
      <c r="A977" t="str">
        <f t="shared" si="30"/>
        <v>CMBTRVCDGMar-2023</v>
      </c>
      <c r="B977" s="2">
        <v>2023</v>
      </c>
      <c r="C977" s="2" t="s">
        <v>55</v>
      </c>
      <c r="D977" t="s">
        <v>122</v>
      </c>
      <c r="E977">
        <v>0</v>
      </c>
      <c r="F977" s="1">
        <v>0</v>
      </c>
      <c r="G977" s="1">
        <f t="shared" si="31"/>
        <v>0</v>
      </c>
    </row>
    <row r="978" spans="1:7" x14ac:dyDescent="0.25">
      <c r="A978" t="str">
        <f t="shared" si="30"/>
        <v>CMBTRVFRAMar-2023</v>
      </c>
      <c r="B978" s="2">
        <v>2023</v>
      </c>
      <c r="C978" s="2" t="s">
        <v>55</v>
      </c>
      <c r="D978" t="s">
        <v>123</v>
      </c>
      <c r="E978">
        <v>0</v>
      </c>
      <c r="F978" s="1">
        <v>0</v>
      </c>
      <c r="G978" s="1">
        <f t="shared" si="31"/>
        <v>0</v>
      </c>
    </row>
    <row r="979" spans="1:7" x14ac:dyDescent="0.25">
      <c r="A979" t="str">
        <f t="shared" si="30"/>
        <v>CMBTRVMELMar-2023</v>
      </c>
      <c r="B979" s="2">
        <v>2023</v>
      </c>
      <c r="C979" s="2" t="s">
        <v>55</v>
      </c>
      <c r="D979" t="s">
        <v>124</v>
      </c>
      <c r="E979">
        <v>0</v>
      </c>
      <c r="F979" s="1">
        <v>0</v>
      </c>
      <c r="G979" s="1">
        <f t="shared" si="31"/>
        <v>0</v>
      </c>
    </row>
    <row r="980" spans="1:7" x14ac:dyDescent="0.25">
      <c r="A980" t="str">
        <f t="shared" si="30"/>
        <v>CMBTRVSYDMar-2023</v>
      </c>
      <c r="B980" s="2">
        <v>2023</v>
      </c>
      <c r="C980" s="2" t="s">
        <v>55</v>
      </c>
      <c r="D980" t="s">
        <v>125</v>
      </c>
      <c r="E980">
        <v>0</v>
      </c>
      <c r="F980" s="1">
        <v>0</v>
      </c>
      <c r="G980" s="1">
        <f t="shared" si="31"/>
        <v>0</v>
      </c>
    </row>
    <row r="981" spans="1:7" x14ac:dyDescent="0.25">
      <c r="A981" t="str">
        <f t="shared" si="30"/>
        <v>CMBTRZMar-2023</v>
      </c>
      <c r="B981" s="2">
        <v>2023</v>
      </c>
      <c r="C981" s="2" t="s">
        <v>55</v>
      </c>
      <c r="D981" t="s">
        <v>126</v>
      </c>
      <c r="E981">
        <v>1956</v>
      </c>
      <c r="F981" s="1">
        <v>114457.71008994852</v>
      </c>
      <c r="G981" s="1">
        <f t="shared" si="31"/>
        <v>58.516211702427668</v>
      </c>
    </row>
    <row r="982" spans="1:7" x14ac:dyDescent="0.25">
      <c r="A982" t="str">
        <f t="shared" si="30"/>
        <v>CMBTSNMar-2023</v>
      </c>
      <c r="B982" s="2">
        <v>2023</v>
      </c>
      <c r="C982" s="2" t="s">
        <v>55</v>
      </c>
      <c r="D982" t="s">
        <v>127</v>
      </c>
      <c r="E982">
        <v>0</v>
      </c>
      <c r="F982" s="1">
        <v>0</v>
      </c>
      <c r="G982" s="1">
        <f t="shared" si="31"/>
        <v>0</v>
      </c>
    </row>
    <row r="983" spans="1:7" x14ac:dyDescent="0.25">
      <c r="A983" t="str">
        <f t="shared" si="30"/>
        <v>COKCMBMar-2023</v>
      </c>
      <c r="B983" s="2">
        <v>2023</v>
      </c>
      <c r="C983" s="2" t="s">
        <v>55</v>
      </c>
      <c r="D983" t="s">
        <v>128</v>
      </c>
      <c r="E983">
        <v>3475</v>
      </c>
      <c r="F983" s="1">
        <v>256921.65794614912</v>
      </c>
      <c r="G983" s="1">
        <f t="shared" si="31"/>
        <v>73.934290056445789</v>
      </c>
    </row>
    <row r="984" spans="1:7" x14ac:dyDescent="0.25">
      <c r="A984" t="str">
        <f t="shared" si="30"/>
        <v>DACCMBMar-2023</v>
      </c>
      <c r="B984" s="2">
        <v>2023</v>
      </c>
      <c r="C984" s="2" t="s">
        <v>55</v>
      </c>
      <c r="D984" t="s">
        <v>129</v>
      </c>
      <c r="E984">
        <v>6686</v>
      </c>
      <c r="F984" s="1">
        <v>1477565.9701915539</v>
      </c>
      <c r="G984" s="1">
        <f t="shared" si="31"/>
        <v>220.99401289134818</v>
      </c>
    </row>
    <row r="985" spans="1:7" x14ac:dyDescent="0.25">
      <c r="A985" t="str">
        <f t="shared" si="30"/>
        <v>DELCMBMar-2023</v>
      </c>
      <c r="B985" s="2">
        <v>2023</v>
      </c>
      <c r="C985" s="2" t="s">
        <v>55</v>
      </c>
      <c r="D985" t="s">
        <v>130</v>
      </c>
      <c r="E985">
        <v>8029</v>
      </c>
      <c r="F985" s="1">
        <v>1307561.8303538647</v>
      </c>
      <c r="G985" s="1">
        <f t="shared" si="31"/>
        <v>162.85487985475959</v>
      </c>
    </row>
    <row r="986" spans="1:7" x14ac:dyDescent="0.25">
      <c r="A986" t="str">
        <f t="shared" si="30"/>
        <v>DMMCMBMar-2023</v>
      </c>
      <c r="B986" s="2">
        <v>2023</v>
      </c>
      <c r="C986" s="2" t="s">
        <v>55</v>
      </c>
      <c r="D986" t="s">
        <v>131</v>
      </c>
      <c r="E986">
        <v>3887</v>
      </c>
      <c r="F986" s="1">
        <v>641404.32920139935</v>
      </c>
      <c r="G986" s="1">
        <f t="shared" si="31"/>
        <v>165.01269081589899</v>
      </c>
    </row>
    <row r="987" spans="1:7" x14ac:dyDescent="0.25">
      <c r="A987" t="str">
        <f t="shared" si="30"/>
        <v>DOHAUHCMBMar-2023</v>
      </c>
      <c r="B987" s="2">
        <v>2023</v>
      </c>
      <c r="C987" s="2" t="s">
        <v>55</v>
      </c>
      <c r="D987" t="s">
        <v>132</v>
      </c>
      <c r="E987">
        <v>0</v>
      </c>
      <c r="F987" s="1">
        <v>0</v>
      </c>
      <c r="G987" s="1">
        <f t="shared" si="31"/>
        <v>0</v>
      </c>
    </row>
    <row r="988" spans="1:7" x14ac:dyDescent="0.25">
      <c r="A988" t="str">
        <f t="shared" si="30"/>
        <v>DOHCMBMar-2023</v>
      </c>
      <c r="B988" s="2">
        <v>2023</v>
      </c>
      <c r="C988" s="2" t="s">
        <v>55</v>
      </c>
      <c r="D988" t="s">
        <v>133</v>
      </c>
      <c r="E988">
        <v>4959</v>
      </c>
      <c r="F988" s="1">
        <v>1024147.157816238</v>
      </c>
      <c r="G988" s="1">
        <f t="shared" si="31"/>
        <v>206.52291950317363</v>
      </c>
    </row>
    <row r="989" spans="1:7" x14ac:dyDescent="0.25">
      <c r="A989" t="str">
        <f t="shared" si="30"/>
        <v>DXBCMBMar-2023</v>
      </c>
      <c r="B989" s="2">
        <v>2023</v>
      </c>
      <c r="C989" s="2" t="s">
        <v>55</v>
      </c>
      <c r="D989" t="s">
        <v>134</v>
      </c>
      <c r="E989">
        <v>8340</v>
      </c>
      <c r="F989" s="1">
        <v>1539109.7510527708</v>
      </c>
      <c r="G989" s="1">
        <f t="shared" si="31"/>
        <v>184.54553369937298</v>
      </c>
    </row>
    <row r="990" spans="1:7" x14ac:dyDescent="0.25">
      <c r="A990" t="str">
        <f t="shared" si="30"/>
        <v>DXBTRVCMBMar-2023</v>
      </c>
      <c r="B990" s="2">
        <v>2023</v>
      </c>
      <c r="C990" s="2" t="s">
        <v>55</v>
      </c>
      <c r="D990" t="s">
        <v>135</v>
      </c>
      <c r="E990">
        <v>0</v>
      </c>
      <c r="F990" s="1">
        <v>0</v>
      </c>
      <c r="G990" s="1">
        <f t="shared" si="31"/>
        <v>0</v>
      </c>
    </row>
    <row r="991" spans="1:7" x14ac:dyDescent="0.25">
      <c r="A991" t="str">
        <f t="shared" si="30"/>
        <v>FRACMBMar-2023</v>
      </c>
      <c r="B991" s="2">
        <v>2023</v>
      </c>
      <c r="C991" s="2" t="s">
        <v>55</v>
      </c>
      <c r="D991" t="s">
        <v>136</v>
      </c>
      <c r="E991">
        <v>2320</v>
      </c>
      <c r="F991" s="1">
        <v>1122342.8727652442</v>
      </c>
      <c r="G991" s="1">
        <f t="shared" si="31"/>
        <v>483.76847964019146</v>
      </c>
    </row>
    <row r="992" spans="1:7" x14ac:dyDescent="0.25">
      <c r="A992" t="str">
        <f t="shared" si="30"/>
        <v>GANCMBMar-2023</v>
      </c>
      <c r="B992" s="2">
        <v>2023</v>
      </c>
      <c r="C992" s="2" t="s">
        <v>55</v>
      </c>
      <c r="D992" t="s">
        <v>137</v>
      </c>
      <c r="E992">
        <v>570</v>
      </c>
      <c r="F992" s="1">
        <v>75620.443284720051</v>
      </c>
      <c r="G992" s="1">
        <f t="shared" si="31"/>
        <v>132.667444359158</v>
      </c>
    </row>
    <row r="993" spans="1:7" x14ac:dyDescent="0.25">
      <c r="A993" t="str">
        <f t="shared" si="30"/>
        <v>HKGCMBMar-2023</v>
      </c>
      <c r="B993" s="2">
        <v>2023</v>
      </c>
      <c r="C993" s="2" t="s">
        <v>55</v>
      </c>
      <c r="D993" t="s">
        <v>138</v>
      </c>
      <c r="E993">
        <v>0</v>
      </c>
      <c r="F993" s="1">
        <v>0</v>
      </c>
      <c r="G993" s="1">
        <f t="shared" si="31"/>
        <v>0</v>
      </c>
    </row>
    <row r="994" spans="1:7" x14ac:dyDescent="0.25">
      <c r="A994" t="str">
        <f t="shared" si="30"/>
        <v>HYDCMBMar-2023</v>
      </c>
      <c r="B994" s="2">
        <v>2023</v>
      </c>
      <c r="C994" s="2" t="s">
        <v>55</v>
      </c>
      <c r="D994" t="s">
        <v>139</v>
      </c>
      <c r="E994">
        <v>996</v>
      </c>
      <c r="F994" s="1">
        <v>107952.17932309739</v>
      </c>
      <c r="G994" s="1">
        <f t="shared" si="31"/>
        <v>108.38572221194516</v>
      </c>
    </row>
    <row r="995" spans="1:7" x14ac:dyDescent="0.25">
      <c r="A995" t="str">
        <f t="shared" si="30"/>
        <v>ICNCMBMar-2023</v>
      </c>
      <c r="B995" s="2">
        <v>2023</v>
      </c>
      <c r="C995" s="2" t="s">
        <v>55</v>
      </c>
      <c r="D995" t="s">
        <v>140</v>
      </c>
      <c r="E995">
        <v>1277</v>
      </c>
      <c r="F995" s="1">
        <v>543823.56619533664</v>
      </c>
      <c r="G995" s="1">
        <f t="shared" si="31"/>
        <v>425.86027110049855</v>
      </c>
    </row>
    <row r="996" spans="1:7" x14ac:dyDescent="0.25">
      <c r="A996" t="str">
        <f t="shared" si="30"/>
        <v>ICNMAACMBMar-2023</v>
      </c>
      <c r="B996" s="2">
        <v>2023</v>
      </c>
      <c r="C996" s="2" t="s">
        <v>55</v>
      </c>
      <c r="D996" t="s">
        <v>141</v>
      </c>
      <c r="E996">
        <v>0</v>
      </c>
      <c r="F996" s="1">
        <v>0</v>
      </c>
      <c r="G996" s="1">
        <f t="shared" si="31"/>
        <v>0</v>
      </c>
    </row>
    <row r="997" spans="1:7" x14ac:dyDescent="0.25">
      <c r="A997" t="str">
        <f t="shared" si="30"/>
        <v>IXMCMBMar-2023</v>
      </c>
      <c r="B997" s="2">
        <v>2023</v>
      </c>
      <c r="C997" s="2" t="s">
        <v>55</v>
      </c>
      <c r="D997" t="s">
        <v>142</v>
      </c>
      <c r="E997">
        <v>1614</v>
      </c>
      <c r="F997" s="1">
        <v>99904.346754716869</v>
      </c>
      <c r="G997" s="1">
        <f t="shared" si="31"/>
        <v>61.898603937247131</v>
      </c>
    </row>
    <row r="998" spans="1:7" x14ac:dyDescent="0.25">
      <c r="A998" t="str">
        <f t="shared" si="30"/>
        <v>KHICMBMar-2023</v>
      </c>
      <c r="B998" s="2">
        <v>2023</v>
      </c>
      <c r="C998" s="2" t="s">
        <v>55</v>
      </c>
      <c r="D998" t="s">
        <v>143</v>
      </c>
      <c r="E998">
        <v>1856</v>
      </c>
      <c r="F998" s="1">
        <v>414228.42662284657</v>
      </c>
      <c r="G998" s="1">
        <f t="shared" si="31"/>
        <v>223.18341951661992</v>
      </c>
    </row>
    <row r="999" spans="1:7" x14ac:dyDescent="0.25">
      <c r="A999" t="str">
        <f t="shared" si="30"/>
        <v>KTMCMBMar-2023</v>
      </c>
      <c r="B999" s="2">
        <v>2023</v>
      </c>
      <c r="C999" s="2" t="s">
        <v>55</v>
      </c>
      <c r="D999" t="s">
        <v>144</v>
      </c>
      <c r="E999">
        <v>2188</v>
      </c>
      <c r="F999" s="1">
        <v>479563.02429435292</v>
      </c>
      <c r="G999" s="1">
        <f t="shared" si="31"/>
        <v>219.1787131144209</v>
      </c>
    </row>
    <row r="1000" spans="1:7" x14ac:dyDescent="0.25">
      <c r="A1000" t="str">
        <f t="shared" si="30"/>
        <v>KULCMBMar-2023</v>
      </c>
      <c r="B1000" s="2">
        <v>2023</v>
      </c>
      <c r="C1000" s="2" t="s">
        <v>55</v>
      </c>
      <c r="D1000" t="s">
        <v>145</v>
      </c>
      <c r="E1000">
        <v>4319</v>
      </c>
      <c r="F1000" s="1">
        <v>697620.70111167489</v>
      </c>
      <c r="G1000" s="1">
        <f t="shared" si="31"/>
        <v>161.52366314231881</v>
      </c>
    </row>
    <row r="1001" spans="1:7" x14ac:dyDescent="0.25">
      <c r="A1001" t="str">
        <f t="shared" si="30"/>
        <v>KWICMBMar-2023</v>
      </c>
      <c r="B1001" s="2">
        <v>2023</v>
      </c>
      <c r="C1001" s="2" t="s">
        <v>55</v>
      </c>
      <c r="D1001" t="s">
        <v>146</v>
      </c>
      <c r="E1001">
        <v>4998</v>
      </c>
      <c r="F1001" s="1">
        <v>710038.762772616</v>
      </c>
      <c r="G1001" s="1">
        <f t="shared" si="31"/>
        <v>142.06457838587755</v>
      </c>
    </row>
    <row r="1002" spans="1:7" x14ac:dyDescent="0.25">
      <c r="A1002" t="str">
        <f t="shared" si="30"/>
        <v>LHECMBMar-2023</v>
      </c>
      <c r="B1002" s="2">
        <v>2023</v>
      </c>
      <c r="C1002" s="2" t="s">
        <v>55</v>
      </c>
      <c r="D1002" t="s">
        <v>147</v>
      </c>
      <c r="E1002">
        <v>2364</v>
      </c>
      <c r="F1002" s="1">
        <v>576640.46632801683</v>
      </c>
      <c r="G1002" s="1">
        <f t="shared" si="31"/>
        <v>243.92574717767209</v>
      </c>
    </row>
    <row r="1003" spans="1:7" x14ac:dyDescent="0.25">
      <c r="A1003" t="str">
        <f t="shared" si="30"/>
        <v>LHRCMBMar-2023</v>
      </c>
      <c r="B1003" s="2">
        <v>2023</v>
      </c>
      <c r="C1003" s="2" t="s">
        <v>55</v>
      </c>
      <c r="D1003" t="s">
        <v>148</v>
      </c>
      <c r="E1003">
        <v>8318</v>
      </c>
      <c r="F1003" s="1">
        <v>4458813.9289613105</v>
      </c>
      <c r="G1003" s="1">
        <f t="shared" si="31"/>
        <v>536.04399242141267</v>
      </c>
    </row>
    <row r="1004" spans="1:7" x14ac:dyDescent="0.25">
      <c r="A1004" t="str">
        <f t="shared" si="30"/>
        <v>MAACMBMar-2023</v>
      </c>
      <c r="B1004" s="2">
        <v>2023</v>
      </c>
      <c r="C1004" s="2" t="s">
        <v>55</v>
      </c>
      <c r="D1004" t="s">
        <v>149</v>
      </c>
      <c r="E1004">
        <v>14544</v>
      </c>
      <c r="F1004" s="1">
        <v>929622.49452376005</v>
      </c>
      <c r="G1004" s="1">
        <f t="shared" si="31"/>
        <v>63.917938292337737</v>
      </c>
    </row>
    <row r="1005" spans="1:7" x14ac:dyDescent="0.25">
      <c r="A1005" t="str">
        <f t="shared" si="30"/>
        <v>MCTCMBMar-2023</v>
      </c>
      <c r="B1005" s="2">
        <v>2023</v>
      </c>
      <c r="C1005" s="2" t="s">
        <v>55</v>
      </c>
      <c r="D1005" t="s">
        <v>150</v>
      </c>
      <c r="E1005">
        <v>0</v>
      </c>
      <c r="F1005" s="1">
        <v>0</v>
      </c>
      <c r="G1005" s="1">
        <f t="shared" si="31"/>
        <v>0</v>
      </c>
    </row>
    <row r="1006" spans="1:7" x14ac:dyDescent="0.25">
      <c r="A1006" t="str">
        <f t="shared" si="30"/>
        <v>MELCMBMar-2023</v>
      </c>
      <c r="B1006" s="2">
        <v>2023</v>
      </c>
      <c r="C1006" s="2" t="s">
        <v>55</v>
      </c>
      <c r="D1006" t="s">
        <v>151</v>
      </c>
      <c r="E1006">
        <v>5465</v>
      </c>
      <c r="F1006" s="1">
        <v>2552676.0953049278</v>
      </c>
      <c r="G1006" s="1">
        <f t="shared" si="31"/>
        <v>467.09535138242046</v>
      </c>
    </row>
    <row r="1007" spans="1:7" x14ac:dyDescent="0.25">
      <c r="A1007" t="str">
        <f t="shared" si="30"/>
        <v>MLECMBMar-2023</v>
      </c>
      <c r="B1007" s="2">
        <v>2023</v>
      </c>
      <c r="C1007" s="2" t="s">
        <v>55</v>
      </c>
      <c r="D1007" t="s">
        <v>152</v>
      </c>
      <c r="E1007">
        <v>8937</v>
      </c>
      <c r="F1007" s="1">
        <v>1056883.9481209647</v>
      </c>
      <c r="G1007" s="1">
        <f t="shared" si="31"/>
        <v>118.25936534865892</v>
      </c>
    </row>
    <row r="1008" spans="1:7" x14ac:dyDescent="0.25">
      <c r="A1008" t="str">
        <f t="shared" si="30"/>
        <v>NRTCMBMar-2023</v>
      </c>
      <c r="B1008" s="2">
        <v>2023</v>
      </c>
      <c r="C1008" s="2" t="s">
        <v>55</v>
      </c>
      <c r="D1008" t="s">
        <v>153</v>
      </c>
      <c r="E1008">
        <v>3271</v>
      </c>
      <c r="F1008" s="1">
        <v>1553960.9027827261</v>
      </c>
      <c r="G1008" s="1">
        <f t="shared" si="31"/>
        <v>475.072119468886</v>
      </c>
    </row>
    <row r="1009" spans="1:7" x14ac:dyDescent="0.25">
      <c r="A1009" t="str">
        <f t="shared" si="30"/>
        <v>NRTMAACMBMar-2023</v>
      </c>
      <c r="B1009" s="2">
        <v>2023</v>
      </c>
      <c r="C1009" s="2" t="s">
        <v>55</v>
      </c>
      <c r="D1009" t="s">
        <v>154</v>
      </c>
      <c r="E1009">
        <v>0</v>
      </c>
      <c r="F1009" s="1">
        <v>0</v>
      </c>
      <c r="G1009" s="1">
        <f t="shared" si="31"/>
        <v>0</v>
      </c>
    </row>
    <row r="1010" spans="1:7" x14ac:dyDescent="0.25">
      <c r="A1010" t="str">
        <f t="shared" si="30"/>
        <v>RUHCMBMar-2023</v>
      </c>
      <c r="B1010" s="2">
        <v>2023</v>
      </c>
      <c r="C1010" s="2" t="s">
        <v>55</v>
      </c>
      <c r="D1010" t="s">
        <v>155</v>
      </c>
      <c r="E1010">
        <v>7557</v>
      </c>
      <c r="F1010" s="1">
        <v>1312418.3840967272</v>
      </c>
      <c r="G1010" s="1">
        <f t="shared" si="31"/>
        <v>173.669231718503</v>
      </c>
    </row>
    <row r="1011" spans="1:7" x14ac:dyDescent="0.25">
      <c r="A1011" t="str">
        <f t="shared" si="30"/>
        <v>SEZCMBMar-2023</v>
      </c>
      <c r="B1011" s="2">
        <v>2023</v>
      </c>
      <c r="C1011" s="2" t="s">
        <v>55</v>
      </c>
      <c r="D1011" t="s">
        <v>156</v>
      </c>
      <c r="E1011">
        <v>0</v>
      </c>
      <c r="F1011" s="1">
        <v>0</v>
      </c>
      <c r="G1011" s="1">
        <f t="shared" si="31"/>
        <v>0</v>
      </c>
    </row>
    <row r="1012" spans="1:7" x14ac:dyDescent="0.25">
      <c r="A1012" t="str">
        <f t="shared" si="30"/>
        <v>SINCMBMar-2023</v>
      </c>
      <c r="B1012" s="2">
        <v>2023</v>
      </c>
      <c r="C1012" s="2" t="s">
        <v>55</v>
      </c>
      <c r="D1012" t="s">
        <v>157</v>
      </c>
      <c r="E1012">
        <v>6280</v>
      </c>
      <c r="F1012" s="1">
        <v>1434245.549264201</v>
      </c>
      <c r="G1012" s="1">
        <f t="shared" si="31"/>
        <v>228.38304924589187</v>
      </c>
    </row>
    <row r="1013" spans="1:7" x14ac:dyDescent="0.25">
      <c r="A1013" t="str">
        <f t="shared" si="30"/>
        <v>SYDCMBMar-2023</v>
      </c>
      <c r="B1013" s="2">
        <v>2023</v>
      </c>
      <c r="C1013" s="2" t="s">
        <v>55</v>
      </c>
      <c r="D1013" t="s">
        <v>158</v>
      </c>
      <c r="E1013">
        <v>3680</v>
      </c>
      <c r="F1013" s="1">
        <v>1724790.4150353074</v>
      </c>
      <c r="G1013" s="1">
        <f t="shared" si="31"/>
        <v>468.69304756394223</v>
      </c>
    </row>
    <row r="1014" spans="1:7" x14ac:dyDescent="0.25">
      <c r="A1014" t="str">
        <f t="shared" si="30"/>
        <v>TRVCMBMar-2023</v>
      </c>
      <c r="B1014" s="2">
        <v>2023</v>
      </c>
      <c r="C1014" s="2" t="s">
        <v>55</v>
      </c>
      <c r="D1014" t="s">
        <v>159</v>
      </c>
      <c r="E1014">
        <v>1570</v>
      </c>
      <c r="F1014" s="1">
        <v>85182.354432356413</v>
      </c>
      <c r="G1014" s="1">
        <f t="shared" si="31"/>
        <v>54.256276708507272</v>
      </c>
    </row>
    <row r="1015" spans="1:7" x14ac:dyDescent="0.25">
      <c r="A1015" t="str">
        <f t="shared" si="30"/>
        <v>TRZCMBMar-2023</v>
      </c>
      <c r="B1015" s="2">
        <v>2023</v>
      </c>
      <c r="C1015" s="2" t="s">
        <v>55</v>
      </c>
      <c r="D1015" t="s">
        <v>160</v>
      </c>
      <c r="E1015">
        <v>2477</v>
      </c>
      <c r="F1015" s="1">
        <v>158908.09868528237</v>
      </c>
      <c r="G1015" s="1">
        <f t="shared" si="31"/>
        <v>64.153451225386505</v>
      </c>
    </row>
    <row r="1016" spans="1:7" x14ac:dyDescent="0.25">
      <c r="A1016" t="str">
        <f t="shared" si="30"/>
        <v>TSNCMBMar-2023</v>
      </c>
      <c r="B1016" s="2">
        <v>2023</v>
      </c>
      <c r="C1016" s="2" t="s">
        <v>55</v>
      </c>
      <c r="D1016" t="s">
        <v>161</v>
      </c>
      <c r="E1016">
        <v>0</v>
      </c>
      <c r="F1016" s="1">
        <v>0</v>
      </c>
      <c r="G1016" s="1">
        <f t="shared" si="31"/>
        <v>0</v>
      </c>
    </row>
    <row r="1017" spans="1:7" x14ac:dyDescent="0.25">
      <c r="A1017" t="str">
        <f t="shared" si="30"/>
        <v>AUHCMBApr-2023</v>
      </c>
      <c r="B1017" s="2">
        <v>2023</v>
      </c>
      <c r="C1017" s="2" t="s">
        <v>56</v>
      </c>
      <c r="D1017" t="s">
        <v>66</v>
      </c>
      <c r="E1017">
        <v>2535</v>
      </c>
      <c r="F1017" s="1">
        <v>589740.57284727017</v>
      </c>
      <c r="G1017" s="1">
        <f t="shared" si="31"/>
        <v>232.63927922969236</v>
      </c>
    </row>
    <row r="1018" spans="1:7" x14ac:dyDescent="0.25">
      <c r="A1018" t="str">
        <f t="shared" si="30"/>
        <v>BKKCMBApr-2023</v>
      </c>
      <c r="B1018" s="2">
        <v>2023</v>
      </c>
      <c r="C1018" s="2" t="s">
        <v>56</v>
      </c>
      <c r="D1018" t="s">
        <v>68</v>
      </c>
      <c r="E1018">
        <v>4697</v>
      </c>
      <c r="F1018" s="1">
        <v>1111125.2174608929</v>
      </c>
      <c r="G1018" s="1">
        <f t="shared" si="31"/>
        <v>236.5606168747909</v>
      </c>
    </row>
    <row r="1019" spans="1:7" x14ac:dyDescent="0.25">
      <c r="A1019" t="str">
        <f t="shared" si="30"/>
        <v>BLRCMBApr-2023</v>
      </c>
      <c r="B1019" s="2">
        <v>2023</v>
      </c>
      <c r="C1019" s="2" t="s">
        <v>56</v>
      </c>
      <c r="D1019" t="s">
        <v>69</v>
      </c>
      <c r="E1019">
        <v>3098</v>
      </c>
      <c r="F1019" s="1">
        <v>317120.0251234934</v>
      </c>
      <c r="G1019" s="1">
        <f t="shared" si="31"/>
        <v>102.36282282875835</v>
      </c>
    </row>
    <row r="1020" spans="1:7" x14ac:dyDescent="0.25">
      <c r="A1020" t="str">
        <f t="shared" si="30"/>
        <v>BOMCMBApr-2023</v>
      </c>
      <c r="B1020" s="2">
        <v>2023</v>
      </c>
      <c r="C1020" s="2" t="s">
        <v>56</v>
      </c>
      <c r="D1020" t="s">
        <v>70</v>
      </c>
      <c r="E1020">
        <v>3910</v>
      </c>
      <c r="F1020" s="1">
        <v>489842.88909287541</v>
      </c>
      <c r="G1020" s="1">
        <f t="shared" si="31"/>
        <v>125.27951127695023</v>
      </c>
    </row>
    <row r="1021" spans="1:7" x14ac:dyDescent="0.25">
      <c r="A1021" t="str">
        <f t="shared" si="30"/>
        <v>CANCMBApr-2023</v>
      </c>
      <c r="B1021" s="2">
        <v>2023</v>
      </c>
      <c r="C1021" s="2" t="s">
        <v>56</v>
      </c>
      <c r="D1021" t="s">
        <v>71</v>
      </c>
      <c r="E1021">
        <v>1319</v>
      </c>
      <c r="F1021" s="1">
        <v>531242.45260193956</v>
      </c>
      <c r="G1021" s="1">
        <f t="shared" si="31"/>
        <v>402.76152585438933</v>
      </c>
    </row>
    <row r="1022" spans="1:7" x14ac:dyDescent="0.25">
      <c r="A1022" t="str">
        <f t="shared" si="30"/>
        <v>CDGCMBApr-2023</v>
      </c>
      <c r="B1022" s="2">
        <v>2023</v>
      </c>
      <c r="C1022" s="2" t="s">
        <v>56</v>
      </c>
      <c r="D1022" t="s">
        <v>72</v>
      </c>
      <c r="E1022">
        <v>125</v>
      </c>
      <c r="F1022" s="1">
        <v>56203.946873030924</v>
      </c>
      <c r="G1022" s="1">
        <f t="shared" si="31"/>
        <v>449.63157498424738</v>
      </c>
    </row>
    <row r="1023" spans="1:7" x14ac:dyDescent="0.25">
      <c r="A1023" t="str">
        <f t="shared" si="30"/>
        <v>CGKCMBApr-2023</v>
      </c>
      <c r="B1023" s="2">
        <v>2023</v>
      </c>
      <c r="C1023" s="2" t="s">
        <v>56</v>
      </c>
      <c r="D1023" t="s">
        <v>74</v>
      </c>
      <c r="E1023">
        <v>2346</v>
      </c>
      <c r="F1023" s="1">
        <v>531070.07508648094</v>
      </c>
      <c r="G1023" s="1">
        <f t="shared" si="31"/>
        <v>226.37258102578045</v>
      </c>
    </row>
    <row r="1024" spans="1:7" x14ac:dyDescent="0.25">
      <c r="A1024" t="str">
        <f t="shared" si="30"/>
        <v>CMBAUHApr-2023</v>
      </c>
      <c r="B1024" s="2">
        <v>2023</v>
      </c>
      <c r="C1024" s="2" t="s">
        <v>56</v>
      </c>
      <c r="D1024" t="s">
        <v>75</v>
      </c>
      <c r="E1024">
        <v>2767</v>
      </c>
      <c r="F1024" s="1">
        <v>713192.40029377094</v>
      </c>
      <c r="G1024" s="1">
        <f t="shared" si="31"/>
        <v>257.74933151202418</v>
      </c>
    </row>
    <row r="1025" spans="1:7" x14ac:dyDescent="0.25">
      <c r="A1025" t="str">
        <f t="shared" si="30"/>
        <v>CMBBKKApr-2023</v>
      </c>
      <c r="B1025" s="2">
        <v>2023</v>
      </c>
      <c r="C1025" s="2" t="s">
        <v>56</v>
      </c>
      <c r="D1025" t="s">
        <v>78</v>
      </c>
      <c r="E1025">
        <v>4820</v>
      </c>
      <c r="F1025" s="1">
        <v>1228612.7715940429</v>
      </c>
      <c r="G1025" s="1">
        <f t="shared" si="31"/>
        <v>254.89891526847362</v>
      </c>
    </row>
    <row r="1026" spans="1:7" x14ac:dyDescent="0.25">
      <c r="A1026" t="str">
        <f t="shared" si="30"/>
        <v>CMBBLRApr-2023</v>
      </c>
      <c r="B1026" s="2">
        <v>2023</v>
      </c>
      <c r="C1026" s="2" t="s">
        <v>56</v>
      </c>
      <c r="D1026" t="s">
        <v>79</v>
      </c>
      <c r="E1026">
        <v>3031</v>
      </c>
      <c r="F1026" s="1">
        <v>331416.7772176204</v>
      </c>
      <c r="G1026" s="1">
        <f t="shared" si="31"/>
        <v>109.34238773263623</v>
      </c>
    </row>
    <row r="1027" spans="1:7" x14ac:dyDescent="0.25">
      <c r="A1027" t="str">
        <f t="shared" ref="A1027:A1090" si="32">D1027&amp;C1027</f>
        <v>CMBBOMApr-2023</v>
      </c>
      <c r="B1027" s="2">
        <v>2023</v>
      </c>
      <c r="C1027" s="2" t="s">
        <v>56</v>
      </c>
      <c r="D1027" t="s">
        <v>80</v>
      </c>
      <c r="E1027">
        <v>3364</v>
      </c>
      <c r="F1027" s="1">
        <v>425788.86416709016</v>
      </c>
      <c r="G1027" s="1">
        <f t="shared" ref="G1027:G1090" si="33">IFERROR(F1027/E1027,0)</f>
        <v>126.57219505561538</v>
      </c>
    </row>
    <row r="1028" spans="1:7" x14ac:dyDescent="0.25">
      <c r="A1028" t="str">
        <f t="shared" si="32"/>
        <v>CMBCANApr-2023</v>
      </c>
      <c r="B1028" s="2">
        <v>2023</v>
      </c>
      <c r="C1028" s="2" t="s">
        <v>56</v>
      </c>
      <c r="D1028" t="s">
        <v>81</v>
      </c>
      <c r="E1028">
        <v>1568</v>
      </c>
      <c r="F1028" s="1">
        <v>482732.36015399726</v>
      </c>
      <c r="G1028" s="1">
        <f t="shared" si="33"/>
        <v>307.8650256084166</v>
      </c>
    </row>
    <row r="1029" spans="1:7" x14ac:dyDescent="0.25">
      <c r="A1029" t="str">
        <f t="shared" si="32"/>
        <v>CMBCDGApr-2023</v>
      </c>
      <c r="B1029" s="2">
        <v>2023</v>
      </c>
      <c r="C1029" s="2" t="s">
        <v>56</v>
      </c>
      <c r="D1029" t="s">
        <v>82</v>
      </c>
      <c r="E1029">
        <v>285</v>
      </c>
      <c r="F1029" s="1">
        <v>120595.74565181452</v>
      </c>
      <c r="G1029" s="1">
        <f t="shared" si="33"/>
        <v>423.14296719934919</v>
      </c>
    </row>
    <row r="1030" spans="1:7" x14ac:dyDescent="0.25">
      <c r="A1030" t="str">
        <f t="shared" si="32"/>
        <v>CMBCDGFRAApr-2023</v>
      </c>
      <c r="B1030" s="2">
        <v>2023</v>
      </c>
      <c r="C1030" s="2" t="s">
        <v>56</v>
      </c>
      <c r="D1030" t="s">
        <v>83</v>
      </c>
      <c r="E1030">
        <v>3173</v>
      </c>
      <c r="F1030" s="1">
        <v>1546670.4525922344</v>
      </c>
      <c r="G1030" s="1">
        <f t="shared" si="33"/>
        <v>487.44735348006128</v>
      </c>
    </row>
    <row r="1031" spans="1:7" x14ac:dyDescent="0.25">
      <c r="A1031" t="str">
        <f t="shared" si="32"/>
        <v>CMBCGKApr-2023</v>
      </c>
      <c r="B1031" s="2">
        <v>2023</v>
      </c>
      <c r="C1031" s="2" t="s">
        <v>56</v>
      </c>
      <c r="D1031" t="s">
        <v>84</v>
      </c>
      <c r="E1031">
        <v>2453</v>
      </c>
      <c r="F1031" s="1">
        <v>439261.25885898573</v>
      </c>
      <c r="G1031" s="1">
        <f t="shared" si="33"/>
        <v>179.0710390782657</v>
      </c>
    </row>
    <row r="1032" spans="1:7" x14ac:dyDescent="0.25">
      <c r="A1032" t="str">
        <f t="shared" si="32"/>
        <v>CMBCOKApr-2023</v>
      </c>
      <c r="B1032" s="2">
        <v>2023</v>
      </c>
      <c r="C1032" s="2" t="s">
        <v>56</v>
      </c>
      <c r="D1032" t="s">
        <v>85</v>
      </c>
      <c r="E1032">
        <v>3673</v>
      </c>
      <c r="F1032" s="1">
        <v>203762.43164097951</v>
      </c>
      <c r="G1032" s="1">
        <f t="shared" si="33"/>
        <v>55.475750514832427</v>
      </c>
    </row>
    <row r="1033" spans="1:7" x14ac:dyDescent="0.25">
      <c r="A1033" t="str">
        <f t="shared" si="32"/>
        <v>CMBDACApr-2023</v>
      </c>
      <c r="B1033" s="2">
        <v>2023</v>
      </c>
      <c r="C1033" s="2" t="s">
        <v>56</v>
      </c>
      <c r="D1033" t="s">
        <v>88</v>
      </c>
      <c r="E1033">
        <v>4219</v>
      </c>
      <c r="F1033" s="1">
        <v>566999.24946621526</v>
      </c>
      <c r="G1033" s="1">
        <f t="shared" si="33"/>
        <v>134.391858133732</v>
      </c>
    </row>
    <row r="1034" spans="1:7" x14ac:dyDescent="0.25">
      <c r="A1034" t="str">
        <f t="shared" si="32"/>
        <v>CMBDELApr-2023</v>
      </c>
      <c r="B1034" s="2">
        <v>2023</v>
      </c>
      <c r="C1034" s="2" t="s">
        <v>56</v>
      </c>
      <c r="D1034" t="s">
        <v>89</v>
      </c>
      <c r="E1034">
        <v>4791</v>
      </c>
      <c r="F1034" s="1">
        <v>687863.59897158225</v>
      </c>
      <c r="G1034" s="1">
        <f t="shared" si="33"/>
        <v>143.57411792351957</v>
      </c>
    </row>
    <row r="1035" spans="1:7" x14ac:dyDescent="0.25">
      <c r="A1035" t="str">
        <f t="shared" si="32"/>
        <v>CMBDMMApr-2023</v>
      </c>
      <c r="B1035" s="2">
        <v>2023</v>
      </c>
      <c r="C1035" s="2" t="s">
        <v>56</v>
      </c>
      <c r="D1035" t="s">
        <v>90</v>
      </c>
      <c r="E1035">
        <v>4212</v>
      </c>
      <c r="F1035" s="1">
        <v>1102945.1149879338</v>
      </c>
      <c r="G1035" s="1">
        <f t="shared" si="33"/>
        <v>261.85781457453317</v>
      </c>
    </row>
    <row r="1036" spans="1:7" x14ac:dyDescent="0.25">
      <c r="A1036" t="str">
        <f t="shared" si="32"/>
        <v>CMBDOHApr-2023</v>
      </c>
      <c r="B1036" s="2">
        <v>2023</v>
      </c>
      <c r="C1036" s="2" t="s">
        <v>56</v>
      </c>
      <c r="D1036" t="s">
        <v>91</v>
      </c>
      <c r="E1036">
        <v>5793</v>
      </c>
      <c r="F1036" s="1">
        <v>1593101.0051206625</v>
      </c>
      <c r="G1036" s="1">
        <f t="shared" si="33"/>
        <v>275.00448905932376</v>
      </c>
    </row>
    <row r="1037" spans="1:7" x14ac:dyDescent="0.25">
      <c r="A1037" t="str">
        <f t="shared" si="32"/>
        <v>CMBDXBApr-2023</v>
      </c>
      <c r="B1037" s="2">
        <v>2023</v>
      </c>
      <c r="C1037" s="2" t="s">
        <v>56</v>
      </c>
      <c r="D1037" t="s">
        <v>92</v>
      </c>
      <c r="E1037">
        <v>6793</v>
      </c>
      <c r="F1037" s="1">
        <v>1788805.1277191194</v>
      </c>
      <c r="G1037" s="1">
        <f t="shared" si="33"/>
        <v>263.33065327824517</v>
      </c>
    </row>
    <row r="1038" spans="1:7" x14ac:dyDescent="0.25">
      <c r="A1038" t="str">
        <f t="shared" si="32"/>
        <v>CMBFRAApr-2023</v>
      </c>
      <c r="B1038" s="2">
        <v>2023</v>
      </c>
      <c r="C1038" s="2" t="s">
        <v>56</v>
      </c>
      <c r="D1038" t="s">
        <v>95</v>
      </c>
      <c r="E1038">
        <v>285</v>
      </c>
      <c r="F1038" s="1">
        <v>149080.6686662056</v>
      </c>
      <c r="G1038" s="1">
        <f t="shared" si="33"/>
        <v>523.09006549545825</v>
      </c>
    </row>
    <row r="1039" spans="1:7" x14ac:dyDescent="0.25">
      <c r="A1039" t="str">
        <f t="shared" si="32"/>
        <v>CMBGANApr-2023</v>
      </c>
      <c r="B1039" s="2">
        <v>2023</v>
      </c>
      <c r="C1039" s="2" t="s">
        <v>56</v>
      </c>
      <c r="D1039" t="s">
        <v>97</v>
      </c>
      <c r="E1039">
        <v>515</v>
      </c>
      <c r="F1039" s="1">
        <v>61079.873283432054</v>
      </c>
      <c r="G1039" s="1">
        <f t="shared" si="33"/>
        <v>118.60169569598457</v>
      </c>
    </row>
    <row r="1040" spans="1:7" x14ac:dyDescent="0.25">
      <c r="A1040" t="str">
        <f t="shared" si="32"/>
        <v>CMBHYDApr-2023</v>
      </c>
      <c r="B1040" s="2">
        <v>2023</v>
      </c>
      <c r="C1040" s="2" t="s">
        <v>56</v>
      </c>
      <c r="D1040" t="s">
        <v>99</v>
      </c>
      <c r="E1040">
        <v>1019</v>
      </c>
      <c r="F1040" s="1">
        <v>113312.01605354603</v>
      </c>
      <c r="G1040" s="1">
        <f t="shared" si="33"/>
        <v>111.19923067080082</v>
      </c>
    </row>
    <row r="1041" spans="1:7" x14ac:dyDescent="0.25">
      <c r="A1041" t="str">
        <f t="shared" si="32"/>
        <v>CMBICNApr-2023</v>
      </c>
      <c r="B1041" s="2">
        <v>2023</v>
      </c>
      <c r="C1041" s="2" t="s">
        <v>56</v>
      </c>
      <c r="D1041" t="s">
        <v>100</v>
      </c>
      <c r="E1041">
        <v>2006</v>
      </c>
      <c r="F1041" s="1">
        <v>996568.9792431168</v>
      </c>
      <c r="G1041" s="1">
        <f t="shared" si="33"/>
        <v>496.7941072996594</v>
      </c>
    </row>
    <row r="1042" spans="1:7" x14ac:dyDescent="0.25">
      <c r="A1042" t="str">
        <f t="shared" si="32"/>
        <v>CMBIXMApr-2023</v>
      </c>
      <c r="B1042" s="2">
        <v>2023</v>
      </c>
      <c r="C1042" s="2" t="s">
        <v>56</v>
      </c>
      <c r="D1042" t="s">
        <v>101</v>
      </c>
      <c r="E1042">
        <v>1681</v>
      </c>
      <c r="F1042" s="1">
        <v>105882.30680810299</v>
      </c>
      <c r="G1042" s="1">
        <f t="shared" si="33"/>
        <v>62.987689951280778</v>
      </c>
    </row>
    <row r="1043" spans="1:7" x14ac:dyDescent="0.25">
      <c r="A1043" t="str">
        <f t="shared" si="32"/>
        <v>CMBKHIApr-2023</v>
      </c>
      <c r="B1043" s="2">
        <v>2023</v>
      </c>
      <c r="C1043" s="2" t="s">
        <v>56</v>
      </c>
      <c r="D1043" t="s">
        <v>102</v>
      </c>
      <c r="E1043">
        <v>1466</v>
      </c>
      <c r="F1043" s="1">
        <v>259198.36632149314</v>
      </c>
      <c r="G1043" s="1">
        <f t="shared" si="33"/>
        <v>176.80652545804443</v>
      </c>
    </row>
    <row r="1044" spans="1:7" x14ac:dyDescent="0.25">
      <c r="A1044" t="str">
        <f t="shared" si="32"/>
        <v>CMBKTMApr-2023</v>
      </c>
      <c r="B1044" s="2">
        <v>2023</v>
      </c>
      <c r="C1044" s="2" t="s">
        <v>56</v>
      </c>
      <c r="D1044" t="s">
        <v>103</v>
      </c>
      <c r="E1044">
        <v>1871</v>
      </c>
      <c r="F1044" s="1">
        <v>311643.37189251225</v>
      </c>
      <c r="G1044" s="1">
        <f t="shared" si="33"/>
        <v>166.56513730225134</v>
      </c>
    </row>
    <row r="1045" spans="1:7" x14ac:dyDescent="0.25">
      <c r="A1045" t="str">
        <f t="shared" si="32"/>
        <v>CMBKULApr-2023</v>
      </c>
      <c r="B1045" s="2">
        <v>2023</v>
      </c>
      <c r="C1045" s="2" t="s">
        <v>56</v>
      </c>
      <c r="D1045" t="s">
        <v>104</v>
      </c>
      <c r="E1045">
        <v>4774</v>
      </c>
      <c r="F1045" s="1">
        <v>982690.90966595791</v>
      </c>
      <c r="G1045" s="1">
        <f t="shared" si="33"/>
        <v>205.84225171050647</v>
      </c>
    </row>
    <row r="1046" spans="1:7" x14ac:dyDescent="0.25">
      <c r="A1046" t="str">
        <f t="shared" si="32"/>
        <v>CMBKWIApr-2023</v>
      </c>
      <c r="B1046" s="2">
        <v>2023</v>
      </c>
      <c r="C1046" s="2" t="s">
        <v>56</v>
      </c>
      <c r="D1046" t="s">
        <v>105</v>
      </c>
      <c r="E1046">
        <v>5153</v>
      </c>
      <c r="F1046" s="1">
        <v>1457429.1383260866</v>
      </c>
      <c r="G1046" s="1">
        <f t="shared" si="33"/>
        <v>282.831193154684</v>
      </c>
    </row>
    <row r="1047" spans="1:7" x14ac:dyDescent="0.25">
      <c r="A1047" t="str">
        <f t="shared" si="32"/>
        <v>CMBLHEApr-2023</v>
      </c>
      <c r="B1047" s="2">
        <v>2023</v>
      </c>
      <c r="C1047" s="2" t="s">
        <v>56</v>
      </c>
      <c r="D1047" t="s">
        <v>106</v>
      </c>
      <c r="E1047">
        <v>1565</v>
      </c>
      <c r="F1047" s="1">
        <v>282306.18710131425</v>
      </c>
      <c r="G1047" s="1">
        <f t="shared" si="33"/>
        <v>180.38734000083977</v>
      </c>
    </row>
    <row r="1048" spans="1:7" x14ac:dyDescent="0.25">
      <c r="A1048" t="str">
        <f t="shared" si="32"/>
        <v>CMBLHRApr-2023</v>
      </c>
      <c r="B1048" s="2">
        <v>2023</v>
      </c>
      <c r="C1048" s="2" t="s">
        <v>56</v>
      </c>
      <c r="D1048" t="s">
        <v>107</v>
      </c>
      <c r="E1048">
        <v>8597</v>
      </c>
      <c r="F1048" s="1">
        <v>6036298.8324520802</v>
      </c>
      <c r="G1048" s="1">
        <f t="shared" si="33"/>
        <v>702.14014568478308</v>
      </c>
    </row>
    <row r="1049" spans="1:7" x14ac:dyDescent="0.25">
      <c r="A1049" t="str">
        <f t="shared" si="32"/>
        <v>CMBMAAApr-2023</v>
      </c>
      <c r="B1049" s="2">
        <v>2023</v>
      </c>
      <c r="C1049" s="2" t="s">
        <v>56</v>
      </c>
      <c r="D1049" t="s">
        <v>108</v>
      </c>
      <c r="E1049">
        <v>12541</v>
      </c>
      <c r="F1049" s="1">
        <v>719541.36375345266</v>
      </c>
      <c r="G1049" s="1">
        <f t="shared" si="33"/>
        <v>57.375118710904445</v>
      </c>
    </row>
    <row r="1050" spans="1:7" x14ac:dyDescent="0.25">
      <c r="A1050" t="str">
        <f t="shared" si="32"/>
        <v>CMBMELApr-2023</v>
      </c>
      <c r="B1050" s="2">
        <v>2023</v>
      </c>
      <c r="C1050" s="2" t="s">
        <v>56</v>
      </c>
      <c r="D1050" t="s">
        <v>113</v>
      </c>
      <c r="E1050">
        <v>8684</v>
      </c>
      <c r="F1050" s="1">
        <v>4972818.7412574701</v>
      </c>
      <c r="G1050" s="1">
        <f t="shared" si="33"/>
        <v>572.64149484770496</v>
      </c>
    </row>
    <row r="1051" spans="1:7" x14ac:dyDescent="0.25">
      <c r="A1051" t="str">
        <f t="shared" si="32"/>
        <v>CMBMLEApr-2023</v>
      </c>
      <c r="B1051" s="2">
        <v>2023</v>
      </c>
      <c r="C1051" s="2" t="s">
        <v>56</v>
      </c>
      <c r="D1051" t="s">
        <v>115</v>
      </c>
      <c r="E1051">
        <v>12792</v>
      </c>
      <c r="F1051" s="1">
        <v>1381120.4567364114</v>
      </c>
      <c r="G1051" s="1">
        <f t="shared" si="33"/>
        <v>107.96751537964442</v>
      </c>
    </row>
    <row r="1052" spans="1:7" x14ac:dyDescent="0.25">
      <c r="A1052" t="str">
        <f t="shared" si="32"/>
        <v>CMBNRTApr-2023</v>
      </c>
      <c r="B1052" s="2">
        <v>2023</v>
      </c>
      <c r="C1052" s="2" t="s">
        <v>56</v>
      </c>
      <c r="D1052" t="s">
        <v>116</v>
      </c>
      <c r="E1052">
        <v>3324</v>
      </c>
      <c r="F1052" s="1">
        <v>2084998.6246632291</v>
      </c>
      <c r="G1052" s="1">
        <f t="shared" si="33"/>
        <v>627.25590392997265</v>
      </c>
    </row>
    <row r="1053" spans="1:7" x14ac:dyDescent="0.25">
      <c r="A1053" t="str">
        <f t="shared" si="32"/>
        <v>CMBPEKApr-2023</v>
      </c>
      <c r="B1053" s="2">
        <v>2023</v>
      </c>
      <c r="C1053" s="2" t="s">
        <v>56</v>
      </c>
      <c r="D1053" t="s">
        <v>162</v>
      </c>
      <c r="E1053">
        <v>506</v>
      </c>
      <c r="F1053" s="1">
        <v>167621.17263107045</v>
      </c>
      <c r="G1053" s="1">
        <f t="shared" si="33"/>
        <v>331.26713958709576</v>
      </c>
    </row>
    <row r="1054" spans="1:7" x14ac:dyDescent="0.25">
      <c r="A1054" t="str">
        <f t="shared" si="32"/>
        <v>CMBPVGApr-2023</v>
      </c>
      <c r="B1054" s="2">
        <v>2023</v>
      </c>
      <c r="C1054" s="2" t="s">
        <v>56</v>
      </c>
      <c r="D1054" t="s">
        <v>163</v>
      </c>
      <c r="E1054">
        <v>1079</v>
      </c>
      <c r="F1054" s="1">
        <v>325605.49534696469</v>
      </c>
      <c r="G1054" s="1">
        <f t="shared" si="33"/>
        <v>301.7659827126642</v>
      </c>
    </row>
    <row r="1055" spans="1:7" x14ac:dyDescent="0.25">
      <c r="A1055" t="str">
        <f t="shared" si="32"/>
        <v>CMBRUHApr-2023</v>
      </c>
      <c r="B1055" s="2">
        <v>2023</v>
      </c>
      <c r="C1055" s="2" t="s">
        <v>56</v>
      </c>
      <c r="D1055" t="s">
        <v>117</v>
      </c>
      <c r="E1055">
        <v>6426</v>
      </c>
      <c r="F1055" s="1">
        <v>1993193.2986312578</v>
      </c>
      <c r="G1055" s="1">
        <f t="shared" si="33"/>
        <v>310.17636144277276</v>
      </c>
    </row>
    <row r="1056" spans="1:7" x14ac:dyDescent="0.25">
      <c r="A1056" t="str">
        <f t="shared" si="32"/>
        <v>CMBSINApr-2023</v>
      </c>
      <c r="B1056" s="2">
        <v>2023</v>
      </c>
      <c r="C1056" s="2" t="s">
        <v>56</v>
      </c>
      <c r="D1056" t="s">
        <v>119</v>
      </c>
      <c r="E1056">
        <v>7350</v>
      </c>
      <c r="F1056" s="1">
        <v>1887400.8729734905</v>
      </c>
      <c r="G1056" s="1">
        <f t="shared" si="33"/>
        <v>256.78923441816198</v>
      </c>
    </row>
    <row r="1057" spans="1:7" x14ac:dyDescent="0.25">
      <c r="A1057" t="str">
        <f t="shared" si="32"/>
        <v>CMBSYDApr-2023</v>
      </c>
      <c r="B1057" s="2">
        <v>2023</v>
      </c>
      <c r="C1057" s="2" t="s">
        <v>56</v>
      </c>
      <c r="D1057" t="s">
        <v>120</v>
      </c>
      <c r="E1057">
        <v>3702</v>
      </c>
      <c r="F1057" s="1">
        <v>2026672.2661587461</v>
      </c>
      <c r="G1057" s="1">
        <f t="shared" si="33"/>
        <v>547.45334039944521</v>
      </c>
    </row>
    <row r="1058" spans="1:7" x14ac:dyDescent="0.25">
      <c r="A1058" t="str">
        <f t="shared" si="32"/>
        <v>CMBTRVApr-2023</v>
      </c>
      <c r="B1058" s="2">
        <v>2023</v>
      </c>
      <c r="C1058" s="2" t="s">
        <v>56</v>
      </c>
      <c r="D1058" t="s">
        <v>121</v>
      </c>
      <c r="E1058">
        <v>2610</v>
      </c>
      <c r="F1058" s="1">
        <v>94464.465043301767</v>
      </c>
      <c r="G1058" s="1">
        <f t="shared" si="33"/>
        <v>36.193281625786121</v>
      </c>
    </row>
    <row r="1059" spans="1:7" x14ac:dyDescent="0.25">
      <c r="A1059" t="str">
        <f t="shared" si="32"/>
        <v>CMBTRZApr-2023</v>
      </c>
      <c r="B1059" s="2">
        <v>2023</v>
      </c>
      <c r="C1059" s="2" t="s">
        <v>56</v>
      </c>
      <c r="D1059" t="s">
        <v>126</v>
      </c>
      <c r="E1059">
        <v>2449</v>
      </c>
      <c r="F1059" s="1">
        <v>153473.87109170394</v>
      </c>
      <c r="G1059" s="1">
        <f t="shared" si="33"/>
        <v>62.6679751293197</v>
      </c>
    </row>
    <row r="1060" spans="1:7" x14ac:dyDescent="0.25">
      <c r="A1060" t="str">
        <f t="shared" si="32"/>
        <v>COKCMBApr-2023</v>
      </c>
      <c r="B1060" s="2">
        <v>2023</v>
      </c>
      <c r="C1060" s="2" t="s">
        <v>56</v>
      </c>
      <c r="D1060" t="s">
        <v>128</v>
      </c>
      <c r="E1060">
        <v>4404</v>
      </c>
      <c r="F1060" s="1">
        <v>349812.0007246547</v>
      </c>
      <c r="G1060" s="1">
        <f t="shared" si="33"/>
        <v>79.430517875716333</v>
      </c>
    </row>
    <row r="1061" spans="1:7" x14ac:dyDescent="0.25">
      <c r="A1061" t="str">
        <f t="shared" si="32"/>
        <v>DACCMBApr-2023</v>
      </c>
      <c r="B1061" s="2">
        <v>2023</v>
      </c>
      <c r="C1061" s="2" t="s">
        <v>56</v>
      </c>
      <c r="D1061" t="s">
        <v>129</v>
      </c>
      <c r="E1061">
        <v>6246</v>
      </c>
      <c r="F1061" s="1">
        <v>1228483.9601786728</v>
      </c>
      <c r="G1061" s="1">
        <f t="shared" si="33"/>
        <v>196.68331094759409</v>
      </c>
    </row>
    <row r="1062" spans="1:7" x14ac:dyDescent="0.25">
      <c r="A1062" t="str">
        <f t="shared" si="32"/>
        <v>DELCMBApr-2023</v>
      </c>
      <c r="B1062" s="2">
        <v>2023</v>
      </c>
      <c r="C1062" s="2" t="s">
        <v>56</v>
      </c>
      <c r="D1062" t="s">
        <v>130</v>
      </c>
      <c r="E1062">
        <v>6087</v>
      </c>
      <c r="F1062" s="1">
        <v>904179.07047765492</v>
      </c>
      <c r="G1062" s="1">
        <f t="shared" si="33"/>
        <v>148.5426434167332</v>
      </c>
    </row>
    <row r="1063" spans="1:7" x14ac:dyDescent="0.25">
      <c r="A1063" t="str">
        <f t="shared" si="32"/>
        <v>DMMCMBApr-2023</v>
      </c>
      <c r="B1063" s="2">
        <v>2023</v>
      </c>
      <c r="C1063" s="2" t="s">
        <v>56</v>
      </c>
      <c r="D1063" t="s">
        <v>131</v>
      </c>
      <c r="E1063">
        <v>3781</v>
      </c>
      <c r="F1063" s="1">
        <v>775186.98733913642</v>
      </c>
      <c r="G1063" s="1">
        <f t="shared" si="33"/>
        <v>205.02168403574092</v>
      </c>
    </row>
    <row r="1064" spans="1:7" x14ac:dyDescent="0.25">
      <c r="A1064" t="str">
        <f t="shared" si="32"/>
        <v>DOHCMBApr-2023</v>
      </c>
      <c r="B1064" s="2">
        <v>2023</v>
      </c>
      <c r="C1064" s="2" t="s">
        <v>56</v>
      </c>
      <c r="D1064" t="s">
        <v>133</v>
      </c>
      <c r="E1064">
        <v>3974</v>
      </c>
      <c r="F1064" s="1">
        <v>904519.60416906117</v>
      </c>
      <c r="G1064" s="1">
        <f t="shared" si="33"/>
        <v>227.60936189458008</v>
      </c>
    </row>
    <row r="1065" spans="1:7" x14ac:dyDescent="0.25">
      <c r="A1065" t="str">
        <f t="shared" si="32"/>
        <v>DXBCMBApr-2023</v>
      </c>
      <c r="B1065" s="2">
        <v>2023</v>
      </c>
      <c r="C1065" s="2" t="s">
        <v>56</v>
      </c>
      <c r="D1065" t="s">
        <v>134</v>
      </c>
      <c r="E1065">
        <v>6216</v>
      </c>
      <c r="F1065" s="1">
        <v>1136666.1966862688</v>
      </c>
      <c r="G1065" s="1">
        <f t="shared" si="33"/>
        <v>182.86135725326073</v>
      </c>
    </row>
    <row r="1066" spans="1:7" x14ac:dyDescent="0.25">
      <c r="A1066" t="str">
        <f t="shared" si="32"/>
        <v>FRACMBApr-2023</v>
      </c>
      <c r="B1066" s="2">
        <v>2023</v>
      </c>
      <c r="C1066" s="2" t="s">
        <v>56</v>
      </c>
      <c r="D1066" t="s">
        <v>136</v>
      </c>
      <c r="E1066">
        <v>2732</v>
      </c>
      <c r="F1066" s="1">
        <v>1224119.7861731073</v>
      </c>
      <c r="G1066" s="1">
        <f t="shared" si="33"/>
        <v>448.06727165926333</v>
      </c>
    </row>
    <row r="1067" spans="1:7" x14ac:dyDescent="0.25">
      <c r="A1067" t="str">
        <f t="shared" si="32"/>
        <v>GANCMBApr-2023</v>
      </c>
      <c r="B1067" s="2">
        <v>2023</v>
      </c>
      <c r="C1067" s="2" t="s">
        <v>56</v>
      </c>
      <c r="D1067" t="s">
        <v>137</v>
      </c>
      <c r="E1067">
        <v>550</v>
      </c>
      <c r="F1067" s="1">
        <v>73179.342577708347</v>
      </c>
      <c r="G1067" s="1">
        <f t="shared" si="33"/>
        <v>133.05335014128789</v>
      </c>
    </row>
    <row r="1068" spans="1:7" x14ac:dyDescent="0.25">
      <c r="A1068" t="str">
        <f t="shared" si="32"/>
        <v>HYDCMBApr-2023</v>
      </c>
      <c r="B1068" s="2">
        <v>2023</v>
      </c>
      <c r="C1068" s="2" t="s">
        <v>56</v>
      </c>
      <c r="D1068" t="s">
        <v>139</v>
      </c>
      <c r="E1068">
        <v>1194</v>
      </c>
      <c r="F1068" s="1">
        <v>136906.424931099</v>
      </c>
      <c r="G1068" s="1">
        <f t="shared" si="33"/>
        <v>114.66199742973116</v>
      </c>
    </row>
    <row r="1069" spans="1:7" x14ac:dyDescent="0.25">
      <c r="A1069" t="str">
        <f t="shared" si="32"/>
        <v>ICNCMBApr-2023</v>
      </c>
      <c r="B1069" s="2">
        <v>2023</v>
      </c>
      <c r="C1069" s="2" t="s">
        <v>56</v>
      </c>
      <c r="D1069" t="s">
        <v>140</v>
      </c>
      <c r="E1069">
        <v>1625</v>
      </c>
      <c r="F1069" s="1">
        <v>686706.47849548329</v>
      </c>
      <c r="G1069" s="1">
        <f t="shared" si="33"/>
        <v>422.58860215106665</v>
      </c>
    </row>
    <row r="1070" spans="1:7" x14ac:dyDescent="0.25">
      <c r="A1070" t="str">
        <f t="shared" si="32"/>
        <v>IXMCMBApr-2023</v>
      </c>
      <c r="B1070" s="2">
        <v>2023</v>
      </c>
      <c r="C1070" s="2" t="s">
        <v>56</v>
      </c>
      <c r="D1070" t="s">
        <v>142</v>
      </c>
      <c r="E1070">
        <v>2652</v>
      </c>
      <c r="F1070" s="1">
        <v>146318.76165114966</v>
      </c>
      <c r="G1070" s="1">
        <f t="shared" si="33"/>
        <v>55.172987047944822</v>
      </c>
    </row>
    <row r="1071" spans="1:7" x14ac:dyDescent="0.25">
      <c r="A1071" t="str">
        <f t="shared" si="32"/>
        <v>KHICMBApr-2023</v>
      </c>
      <c r="B1071" s="2">
        <v>2023</v>
      </c>
      <c r="C1071" s="2" t="s">
        <v>56</v>
      </c>
      <c r="D1071" t="s">
        <v>143</v>
      </c>
      <c r="E1071">
        <v>871</v>
      </c>
      <c r="F1071" s="1">
        <v>190856.26055335626</v>
      </c>
      <c r="G1071" s="1">
        <f t="shared" si="33"/>
        <v>219.1231464447259</v>
      </c>
    </row>
    <row r="1072" spans="1:7" x14ac:dyDescent="0.25">
      <c r="A1072" t="str">
        <f t="shared" si="32"/>
        <v>KTMCMBApr-2023</v>
      </c>
      <c r="B1072" s="2">
        <v>2023</v>
      </c>
      <c r="C1072" s="2" t="s">
        <v>56</v>
      </c>
      <c r="D1072" t="s">
        <v>144</v>
      </c>
      <c r="E1072">
        <v>2867</v>
      </c>
      <c r="F1072" s="1">
        <v>648581.9793614496</v>
      </c>
      <c r="G1072" s="1">
        <f t="shared" si="33"/>
        <v>226.22322265833611</v>
      </c>
    </row>
    <row r="1073" spans="1:7" x14ac:dyDescent="0.25">
      <c r="A1073" t="str">
        <f t="shared" si="32"/>
        <v>KULCMBApr-2023</v>
      </c>
      <c r="B1073" s="2">
        <v>2023</v>
      </c>
      <c r="C1073" s="2" t="s">
        <v>56</v>
      </c>
      <c r="D1073" t="s">
        <v>145</v>
      </c>
      <c r="E1073">
        <v>4503</v>
      </c>
      <c r="F1073" s="1">
        <v>729996.72284657555</v>
      </c>
      <c r="G1073" s="1">
        <f t="shared" si="33"/>
        <v>162.11341835366989</v>
      </c>
    </row>
    <row r="1074" spans="1:7" x14ac:dyDescent="0.25">
      <c r="A1074" t="str">
        <f t="shared" si="32"/>
        <v>KWICMBApr-2023</v>
      </c>
      <c r="B1074" s="2">
        <v>2023</v>
      </c>
      <c r="C1074" s="2" t="s">
        <v>56</v>
      </c>
      <c r="D1074" t="s">
        <v>146</v>
      </c>
      <c r="E1074">
        <v>5674</v>
      </c>
      <c r="F1074" s="1">
        <v>888412.31442803645</v>
      </c>
      <c r="G1074" s="1">
        <f t="shared" si="33"/>
        <v>156.57601593726409</v>
      </c>
    </row>
    <row r="1075" spans="1:7" x14ac:dyDescent="0.25">
      <c r="A1075" t="str">
        <f t="shared" si="32"/>
        <v>LHECMBApr-2023</v>
      </c>
      <c r="B1075" s="2">
        <v>2023</v>
      </c>
      <c r="C1075" s="2" t="s">
        <v>56</v>
      </c>
      <c r="D1075" t="s">
        <v>147</v>
      </c>
      <c r="E1075">
        <v>1707</v>
      </c>
      <c r="F1075" s="1">
        <v>345754.95011015655</v>
      </c>
      <c r="G1075" s="1">
        <f t="shared" si="33"/>
        <v>202.55123029300324</v>
      </c>
    </row>
    <row r="1076" spans="1:7" x14ac:dyDescent="0.25">
      <c r="A1076" t="str">
        <f t="shared" si="32"/>
        <v>LHRCMBApr-2023</v>
      </c>
      <c r="B1076" s="2">
        <v>2023</v>
      </c>
      <c r="C1076" s="2" t="s">
        <v>56</v>
      </c>
      <c r="D1076" t="s">
        <v>148</v>
      </c>
      <c r="E1076">
        <v>5673</v>
      </c>
      <c r="F1076" s="1">
        <v>3077324.7626437801</v>
      </c>
      <c r="G1076" s="1">
        <f t="shared" si="33"/>
        <v>542.45104224286627</v>
      </c>
    </row>
    <row r="1077" spans="1:7" x14ac:dyDescent="0.25">
      <c r="A1077" t="str">
        <f t="shared" si="32"/>
        <v>MAACMBApr-2023</v>
      </c>
      <c r="B1077" s="2">
        <v>2023</v>
      </c>
      <c r="C1077" s="2" t="s">
        <v>56</v>
      </c>
      <c r="D1077" t="s">
        <v>149</v>
      </c>
      <c r="E1077">
        <v>13922</v>
      </c>
      <c r="F1077" s="1">
        <v>897633.53495965665</v>
      </c>
      <c r="G1077" s="1">
        <f t="shared" si="33"/>
        <v>64.475903962049756</v>
      </c>
    </row>
    <row r="1078" spans="1:7" x14ac:dyDescent="0.25">
      <c r="A1078" t="str">
        <f t="shared" si="32"/>
        <v>MELCMBApr-2023</v>
      </c>
      <c r="B1078" s="2">
        <v>2023</v>
      </c>
      <c r="C1078" s="2" t="s">
        <v>56</v>
      </c>
      <c r="D1078" t="s">
        <v>151</v>
      </c>
      <c r="E1078">
        <v>8349</v>
      </c>
      <c r="F1078" s="1">
        <v>4259969.1183828441</v>
      </c>
      <c r="G1078" s="1">
        <f t="shared" si="33"/>
        <v>510.23704855465854</v>
      </c>
    </row>
    <row r="1079" spans="1:7" x14ac:dyDescent="0.25">
      <c r="A1079" t="str">
        <f t="shared" si="32"/>
        <v>MLECMBApr-2023</v>
      </c>
      <c r="B1079" s="2">
        <v>2023</v>
      </c>
      <c r="C1079" s="2" t="s">
        <v>56</v>
      </c>
      <c r="D1079" t="s">
        <v>152</v>
      </c>
      <c r="E1079">
        <v>10685</v>
      </c>
      <c r="F1079" s="1">
        <v>1170907.4285496371</v>
      </c>
      <c r="G1079" s="1">
        <f t="shared" si="33"/>
        <v>109.58422354231513</v>
      </c>
    </row>
    <row r="1080" spans="1:7" x14ac:dyDescent="0.25">
      <c r="A1080" t="str">
        <f t="shared" si="32"/>
        <v>NRTCMBApr-2023</v>
      </c>
      <c r="B1080" s="2">
        <v>2023</v>
      </c>
      <c r="C1080" s="2" t="s">
        <v>56</v>
      </c>
      <c r="D1080" t="s">
        <v>153</v>
      </c>
      <c r="E1080">
        <v>3311</v>
      </c>
      <c r="F1080" s="1">
        <v>1696625.1619318272</v>
      </c>
      <c r="G1080" s="1">
        <f t="shared" si="33"/>
        <v>512.42076772329426</v>
      </c>
    </row>
    <row r="1081" spans="1:7" x14ac:dyDescent="0.25">
      <c r="A1081" t="str">
        <f t="shared" si="32"/>
        <v>PEKCMBApr-2023</v>
      </c>
      <c r="B1081" s="2">
        <v>2023</v>
      </c>
      <c r="C1081" s="2" t="s">
        <v>56</v>
      </c>
      <c r="D1081" t="s">
        <v>164</v>
      </c>
      <c r="E1081">
        <v>763</v>
      </c>
      <c r="F1081" s="1">
        <v>365539.41452464624</v>
      </c>
      <c r="G1081" s="1">
        <f t="shared" si="33"/>
        <v>479.08180147397934</v>
      </c>
    </row>
    <row r="1082" spans="1:7" x14ac:dyDescent="0.25">
      <c r="A1082" t="str">
        <f t="shared" si="32"/>
        <v>PVGCMBApr-2023</v>
      </c>
      <c r="B1082" s="2">
        <v>2023</v>
      </c>
      <c r="C1082" s="2" t="s">
        <v>56</v>
      </c>
      <c r="D1082" t="s">
        <v>165</v>
      </c>
      <c r="E1082">
        <v>922</v>
      </c>
      <c r="F1082" s="1">
        <v>410851.07771663833</v>
      </c>
      <c r="G1082" s="1">
        <f t="shared" si="33"/>
        <v>445.60854416121293</v>
      </c>
    </row>
    <row r="1083" spans="1:7" x14ac:dyDescent="0.25">
      <c r="A1083" t="str">
        <f t="shared" si="32"/>
        <v>RUHCMBApr-2023</v>
      </c>
      <c r="B1083" s="2">
        <v>2023</v>
      </c>
      <c r="C1083" s="2" t="s">
        <v>56</v>
      </c>
      <c r="D1083" t="s">
        <v>155</v>
      </c>
      <c r="E1083">
        <v>6781</v>
      </c>
      <c r="F1083" s="1">
        <v>1357313.0710895911</v>
      </c>
      <c r="G1083" s="1">
        <f t="shared" si="33"/>
        <v>200.1641455669652</v>
      </c>
    </row>
    <row r="1084" spans="1:7" x14ac:dyDescent="0.25">
      <c r="A1084" t="str">
        <f t="shared" si="32"/>
        <v>SINCMBApr-2023</v>
      </c>
      <c r="B1084" s="2">
        <v>2023</v>
      </c>
      <c r="C1084" s="2" t="s">
        <v>56</v>
      </c>
      <c r="D1084" t="s">
        <v>157</v>
      </c>
      <c r="E1084">
        <v>6069</v>
      </c>
      <c r="F1084" s="1">
        <v>1491597.4642955854</v>
      </c>
      <c r="G1084" s="1">
        <f t="shared" si="33"/>
        <v>245.77318574651267</v>
      </c>
    </row>
    <row r="1085" spans="1:7" x14ac:dyDescent="0.25">
      <c r="A1085" t="str">
        <f t="shared" si="32"/>
        <v>SYDCMBApr-2023</v>
      </c>
      <c r="B1085" s="2">
        <v>2023</v>
      </c>
      <c r="C1085" s="2" t="s">
        <v>56</v>
      </c>
      <c r="D1085" t="s">
        <v>158</v>
      </c>
      <c r="E1085">
        <v>3517</v>
      </c>
      <c r="F1085" s="1">
        <v>1612936.8671873091</v>
      </c>
      <c r="G1085" s="1">
        <f t="shared" si="33"/>
        <v>458.61156303307052</v>
      </c>
    </row>
    <row r="1086" spans="1:7" x14ac:dyDescent="0.25">
      <c r="A1086" t="str">
        <f t="shared" si="32"/>
        <v>TRVCMBApr-2023</v>
      </c>
      <c r="B1086" s="2">
        <v>2023</v>
      </c>
      <c r="C1086" s="2" t="s">
        <v>56</v>
      </c>
      <c r="D1086" t="s">
        <v>159</v>
      </c>
      <c r="E1086">
        <v>2151</v>
      </c>
      <c r="F1086" s="1">
        <v>109565.84979565915</v>
      </c>
      <c r="G1086" s="1">
        <f t="shared" si="33"/>
        <v>50.937168663718801</v>
      </c>
    </row>
    <row r="1087" spans="1:7" x14ac:dyDescent="0.25">
      <c r="A1087" t="str">
        <f t="shared" si="32"/>
        <v>TRZCMBApr-2023</v>
      </c>
      <c r="B1087" s="2">
        <v>2023</v>
      </c>
      <c r="C1087" s="2" t="s">
        <v>56</v>
      </c>
      <c r="D1087" t="s">
        <v>160</v>
      </c>
      <c r="E1087">
        <v>2434</v>
      </c>
      <c r="F1087" s="1">
        <v>159556.7694766421</v>
      </c>
      <c r="G1087" s="1">
        <f t="shared" si="33"/>
        <v>65.55331531497211</v>
      </c>
    </row>
    <row r="1088" spans="1:7" x14ac:dyDescent="0.25">
      <c r="A1088" t="str">
        <f t="shared" si="32"/>
        <v>AUHCMBMay-2023</v>
      </c>
      <c r="B1088" s="2">
        <v>2023</v>
      </c>
      <c r="C1088" s="2" t="s">
        <v>57</v>
      </c>
      <c r="D1088" t="s">
        <v>66</v>
      </c>
      <c r="E1088" s="1">
        <v>2617</v>
      </c>
      <c r="F1088" s="1">
        <v>470761.04518024612</v>
      </c>
      <c r="G1088" s="1">
        <f t="shared" si="33"/>
        <v>179.88576430273065</v>
      </c>
    </row>
    <row r="1089" spans="1:7" x14ac:dyDescent="0.25">
      <c r="A1089" t="str">
        <f t="shared" si="32"/>
        <v>BKKCMBMay-2023</v>
      </c>
      <c r="B1089" s="2">
        <v>2023</v>
      </c>
      <c r="C1089" s="2" t="s">
        <v>57</v>
      </c>
      <c r="D1089" t="s">
        <v>68</v>
      </c>
      <c r="E1089" s="1">
        <v>4928</v>
      </c>
      <c r="F1089" s="1">
        <v>1092382.4122829654</v>
      </c>
      <c r="G1089" s="1">
        <f t="shared" si="33"/>
        <v>221.66850898599134</v>
      </c>
    </row>
    <row r="1090" spans="1:7" x14ac:dyDescent="0.25">
      <c r="A1090" t="str">
        <f t="shared" si="32"/>
        <v>BLRCMBMay-2023</v>
      </c>
      <c r="B1090" s="2">
        <v>2023</v>
      </c>
      <c r="C1090" s="2" t="s">
        <v>57</v>
      </c>
      <c r="D1090" t="s">
        <v>69</v>
      </c>
      <c r="E1090" s="1">
        <v>3130</v>
      </c>
      <c r="F1090" s="1">
        <v>262390.6055288692</v>
      </c>
      <c r="G1090" s="1">
        <f t="shared" si="33"/>
        <v>83.830864386220185</v>
      </c>
    </row>
    <row r="1091" spans="1:7" x14ac:dyDescent="0.25">
      <c r="A1091" t="str">
        <f t="shared" ref="A1091:A1154" si="34">D1091&amp;C1091</f>
        <v>BOMCMBMay-2023</v>
      </c>
      <c r="B1091" s="2">
        <v>2023</v>
      </c>
      <c r="C1091" s="2" t="s">
        <v>57</v>
      </c>
      <c r="D1091" t="s">
        <v>70</v>
      </c>
      <c r="E1091" s="1">
        <v>4857</v>
      </c>
      <c r="F1091" s="1">
        <v>529877.27400147927</v>
      </c>
      <c r="G1091" s="1">
        <f t="shared" ref="G1091:G1154" si="35">IFERROR(F1091/E1091,0)</f>
        <v>109.09558863526442</v>
      </c>
    </row>
    <row r="1092" spans="1:7" x14ac:dyDescent="0.25">
      <c r="A1092" t="str">
        <f t="shared" si="34"/>
        <v>CANCMBMay-2023</v>
      </c>
      <c r="B1092" s="2">
        <v>2023</v>
      </c>
      <c r="C1092" s="2" t="s">
        <v>57</v>
      </c>
      <c r="D1092" t="s">
        <v>71</v>
      </c>
      <c r="E1092" s="1">
        <v>1599</v>
      </c>
      <c r="F1092" s="1">
        <v>524650.59910751414</v>
      </c>
      <c r="G1092" s="1">
        <f t="shared" si="35"/>
        <v>328.1116942511033</v>
      </c>
    </row>
    <row r="1093" spans="1:7" x14ac:dyDescent="0.25">
      <c r="A1093" t="str">
        <f t="shared" si="34"/>
        <v>CARGO CHARTERSMay-2023</v>
      </c>
      <c r="B1093" s="2">
        <v>2023</v>
      </c>
      <c r="C1093" s="2" t="s">
        <v>57</v>
      </c>
      <c r="D1093" t="s">
        <v>166</v>
      </c>
      <c r="E1093" s="1">
        <v>0</v>
      </c>
      <c r="F1093" s="1">
        <v>0</v>
      </c>
      <c r="G1093" s="1">
        <f t="shared" si="35"/>
        <v>0</v>
      </c>
    </row>
    <row r="1094" spans="1:7" x14ac:dyDescent="0.25">
      <c r="A1094" t="str">
        <f t="shared" si="34"/>
        <v>CDGCMBMay-2023</v>
      </c>
      <c r="B1094" s="2">
        <v>2023</v>
      </c>
      <c r="C1094" s="2" t="s">
        <v>57</v>
      </c>
      <c r="D1094" t="s">
        <v>72</v>
      </c>
      <c r="E1094" s="1">
        <v>0</v>
      </c>
      <c r="F1094" s="1">
        <v>0</v>
      </c>
      <c r="G1094" s="1">
        <f t="shared" si="35"/>
        <v>0</v>
      </c>
    </row>
    <row r="1095" spans="1:7" x14ac:dyDescent="0.25">
      <c r="A1095" t="str">
        <f t="shared" si="34"/>
        <v>CGKCMBMay-2023</v>
      </c>
      <c r="B1095" s="2">
        <v>2023</v>
      </c>
      <c r="C1095" s="2" t="s">
        <v>57</v>
      </c>
      <c r="D1095" t="s">
        <v>74</v>
      </c>
      <c r="E1095" s="1">
        <v>4679</v>
      </c>
      <c r="F1095" s="1">
        <v>1075667.9554290704</v>
      </c>
      <c r="G1095" s="1">
        <f t="shared" si="35"/>
        <v>229.89270259223559</v>
      </c>
    </row>
    <row r="1096" spans="1:7" x14ac:dyDescent="0.25">
      <c r="A1096" t="str">
        <f t="shared" si="34"/>
        <v>CMBAUHMay-2023</v>
      </c>
      <c r="B1096" s="2">
        <v>2023</v>
      </c>
      <c r="C1096" s="2" t="s">
        <v>57</v>
      </c>
      <c r="D1096" t="s">
        <v>75</v>
      </c>
      <c r="E1096" s="1">
        <v>2437</v>
      </c>
      <c r="F1096" s="1">
        <v>532888.71826602798</v>
      </c>
      <c r="G1096" s="1">
        <f t="shared" si="35"/>
        <v>218.66586715881328</v>
      </c>
    </row>
    <row r="1097" spans="1:7" x14ac:dyDescent="0.25">
      <c r="A1097" t="str">
        <f t="shared" si="34"/>
        <v>CMBBKKMay-2023</v>
      </c>
      <c r="B1097" s="2">
        <v>2023</v>
      </c>
      <c r="C1097" s="2" t="s">
        <v>57</v>
      </c>
      <c r="D1097" t="s">
        <v>78</v>
      </c>
      <c r="E1097" s="1">
        <v>5220</v>
      </c>
      <c r="F1097" s="1">
        <v>1221289.3236195347</v>
      </c>
      <c r="G1097" s="1">
        <f t="shared" si="35"/>
        <v>233.96347195776528</v>
      </c>
    </row>
    <row r="1098" spans="1:7" x14ac:dyDescent="0.25">
      <c r="A1098" t="str">
        <f t="shared" si="34"/>
        <v>CMBBLRMay-2023</v>
      </c>
      <c r="B1098" s="2">
        <v>2023</v>
      </c>
      <c r="C1098" s="2" t="s">
        <v>57</v>
      </c>
      <c r="D1098" t="s">
        <v>79</v>
      </c>
      <c r="E1098" s="1">
        <v>3395</v>
      </c>
      <c r="F1098" s="1">
        <v>303296.12487869459</v>
      </c>
      <c r="G1098" s="1">
        <f t="shared" si="35"/>
        <v>89.336119257347448</v>
      </c>
    </row>
    <row r="1099" spans="1:7" x14ac:dyDescent="0.25">
      <c r="A1099" t="str">
        <f t="shared" si="34"/>
        <v>CMBBOMMay-2023</v>
      </c>
      <c r="B1099" s="2">
        <v>2023</v>
      </c>
      <c r="C1099" s="2" t="s">
        <v>57</v>
      </c>
      <c r="D1099" t="s">
        <v>80</v>
      </c>
      <c r="E1099" s="1">
        <v>3910</v>
      </c>
      <c r="F1099" s="1">
        <v>437028.36144600506</v>
      </c>
      <c r="G1099" s="1">
        <f t="shared" si="35"/>
        <v>111.77195944910615</v>
      </c>
    </row>
    <row r="1100" spans="1:7" x14ac:dyDescent="0.25">
      <c r="A1100" t="str">
        <f t="shared" si="34"/>
        <v>CMBCANMay-2023</v>
      </c>
      <c r="B1100" s="2">
        <v>2023</v>
      </c>
      <c r="C1100" s="2" t="s">
        <v>57</v>
      </c>
      <c r="D1100" t="s">
        <v>81</v>
      </c>
      <c r="E1100" s="1">
        <v>2010</v>
      </c>
      <c r="F1100" s="1">
        <v>622407.96596362256</v>
      </c>
      <c r="G1100" s="1">
        <f t="shared" si="35"/>
        <v>309.65570445951369</v>
      </c>
    </row>
    <row r="1101" spans="1:7" x14ac:dyDescent="0.25">
      <c r="A1101" t="str">
        <f t="shared" si="34"/>
        <v>CMBCDGMay-2023</v>
      </c>
      <c r="B1101" s="2">
        <v>2023</v>
      </c>
      <c r="C1101" s="2" t="s">
        <v>57</v>
      </c>
      <c r="D1101" t="s">
        <v>82</v>
      </c>
      <c r="E1101" s="1">
        <v>0</v>
      </c>
      <c r="F1101" s="1">
        <v>0</v>
      </c>
      <c r="G1101" s="1">
        <f t="shared" si="35"/>
        <v>0</v>
      </c>
    </row>
    <row r="1102" spans="1:7" x14ac:dyDescent="0.25">
      <c r="A1102" t="str">
        <f t="shared" si="34"/>
        <v>CMBCDGFRAMay-2023</v>
      </c>
      <c r="B1102" s="2">
        <v>2023</v>
      </c>
      <c r="C1102" s="2" t="s">
        <v>57</v>
      </c>
      <c r="D1102" t="s">
        <v>83</v>
      </c>
      <c r="E1102" s="1">
        <v>3260</v>
      </c>
      <c r="F1102" s="1">
        <v>1425659.4914098536</v>
      </c>
      <c r="G1102" s="1">
        <f t="shared" si="35"/>
        <v>437.31886239566063</v>
      </c>
    </row>
    <row r="1103" spans="1:7" x14ac:dyDescent="0.25">
      <c r="A1103" t="str">
        <f t="shared" si="34"/>
        <v>CMBCGKMay-2023</v>
      </c>
      <c r="B1103" s="2">
        <v>2023</v>
      </c>
      <c r="C1103" s="2" t="s">
        <v>57</v>
      </c>
      <c r="D1103" t="s">
        <v>84</v>
      </c>
      <c r="E1103" s="1">
        <v>4272</v>
      </c>
      <c r="F1103" s="1">
        <v>775697.14673882909</v>
      </c>
      <c r="G1103" s="1">
        <f t="shared" si="35"/>
        <v>181.57704745759108</v>
      </c>
    </row>
    <row r="1104" spans="1:7" x14ac:dyDescent="0.25">
      <c r="A1104" t="str">
        <f t="shared" si="34"/>
        <v>CMBCOKMay-2023</v>
      </c>
      <c r="B1104" s="2">
        <v>2023</v>
      </c>
      <c r="C1104" s="2" t="s">
        <v>57</v>
      </c>
      <c r="D1104" t="s">
        <v>85</v>
      </c>
      <c r="E1104" s="1">
        <v>5785</v>
      </c>
      <c r="F1104" s="1">
        <v>272284.45886269625</v>
      </c>
      <c r="G1104" s="1">
        <f t="shared" si="35"/>
        <v>47.067322188884397</v>
      </c>
    </row>
    <row r="1105" spans="1:7" x14ac:dyDescent="0.25">
      <c r="A1105" t="str">
        <f t="shared" si="34"/>
        <v>CMBDACMay-2023</v>
      </c>
      <c r="B1105" s="2">
        <v>2023</v>
      </c>
      <c r="C1105" s="2" t="s">
        <v>57</v>
      </c>
      <c r="D1105" t="s">
        <v>88</v>
      </c>
      <c r="E1105" s="1">
        <v>5481</v>
      </c>
      <c r="F1105" s="1">
        <v>777680.95042164857</v>
      </c>
      <c r="G1105" s="1">
        <f t="shared" si="35"/>
        <v>141.88669046189537</v>
      </c>
    </row>
    <row r="1106" spans="1:7" x14ac:dyDescent="0.25">
      <c r="A1106" t="str">
        <f t="shared" si="34"/>
        <v>CMBDELMay-2023</v>
      </c>
      <c r="B1106" s="2">
        <v>2023</v>
      </c>
      <c r="C1106" s="2" t="s">
        <v>57</v>
      </c>
      <c r="D1106" t="s">
        <v>89</v>
      </c>
      <c r="E1106" s="1">
        <v>5137</v>
      </c>
      <c r="F1106" s="1">
        <v>721201.83034933149</v>
      </c>
      <c r="G1106" s="1">
        <f t="shared" si="35"/>
        <v>140.39358192511807</v>
      </c>
    </row>
    <row r="1107" spans="1:7" x14ac:dyDescent="0.25">
      <c r="A1107" t="str">
        <f t="shared" si="34"/>
        <v>CMBDMMMay-2023</v>
      </c>
      <c r="B1107" s="2">
        <v>2023</v>
      </c>
      <c r="C1107" s="2" t="s">
        <v>57</v>
      </c>
      <c r="D1107" t="s">
        <v>90</v>
      </c>
      <c r="E1107" s="1">
        <v>4423</v>
      </c>
      <c r="F1107" s="1">
        <v>1083281.8425175908</v>
      </c>
      <c r="G1107" s="1">
        <f t="shared" si="35"/>
        <v>244.92015431100856</v>
      </c>
    </row>
    <row r="1108" spans="1:7" x14ac:dyDescent="0.25">
      <c r="A1108" t="str">
        <f t="shared" si="34"/>
        <v>CMBDOHMay-2023</v>
      </c>
      <c r="B1108" s="2">
        <v>2023</v>
      </c>
      <c r="C1108" s="2" t="s">
        <v>57</v>
      </c>
      <c r="D1108" t="s">
        <v>91</v>
      </c>
      <c r="E1108" s="1">
        <v>6961</v>
      </c>
      <c r="F1108" s="1">
        <v>1660387.9292172072</v>
      </c>
      <c r="G1108" s="1">
        <f t="shared" si="35"/>
        <v>238.52721293164879</v>
      </c>
    </row>
    <row r="1109" spans="1:7" x14ac:dyDescent="0.25">
      <c r="A1109" t="str">
        <f t="shared" si="34"/>
        <v>CMBDXBMay-2023</v>
      </c>
      <c r="B1109" s="2">
        <v>2023</v>
      </c>
      <c r="C1109" s="2" t="s">
        <v>57</v>
      </c>
      <c r="D1109" t="s">
        <v>92</v>
      </c>
      <c r="E1109" s="1">
        <v>7332</v>
      </c>
      <c r="F1109" s="1">
        <v>1660435.2415228402</v>
      </c>
      <c r="G1109" s="1">
        <f t="shared" si="35"/>
        <v>226.46416278271144</v>
      </c>
    </row>
    <row r="1110" spans="1:7" x14ac:dyDescent="0.25">
      <c r="A1110" t="str">
        <f t="shared" si="34"/>
        <v>CMBFRAMay-2023</v>
      </c>
      <c r="B1110" s="2">
        <v>2023</v>
      </c>
      <c r="C1110" s="2" t="s">
        <v>57</v>
      </c>
      <c r="D1110" t="s">
        <v>95</v>
      </c>
      <c r="E1110" s="1">
        <v>0</v>
      </c>
      <c r="F1110" s="1">
        <v>0</v>
      </c>
      <c r="G1110" s="1">
        <f t="shared" si="35"/>
        <v>0</v>
      </c>
    </row>
    <row r="1111" spans="1:7" x14ac:dyDescent="0.25">
      <c r="A1111" t="str">
        <f t="shared" si="34"/>
        <v>CMBGANMay-2023</v>
      </c>
      <c r="B1111" s="2">
        <v>2023</v>
      </c>
      <c r="C1111" s="2" t="s">
        <v>57</v>
      </c>
      <c r="D1111" t="s">
        <v>97</v>
      </c>
      <c r="E1111" s="1">
        <v>880</v>
      </c>
      <c r="F1111" s="1">
        <v>99017.898450801178</v>
      </c>
      <c r="G1111" s="1">
        <f t="shared" si="35"/>
        <v>112.5203391486377</v>
      </c>
    </row>
    <row r="1112" spans="1:7" x14ac:dyDescent="0.25">
      <c r="A1112" t="str">
        <f t="shared" si="34"/>
        <v>CMBHYDMay-2023</v>
      </c>
      <c r="B1112" s="2">
        <v>2023</v>
      </c>
      <c r="C1112" s="2" t="s">
        <v>57</v>
      </c>
      <c r="D1112" t="s">
        <v>99</v>
      </c>
      <c r="E1112" s="1">
        <v>1973</v>
      </c>
      <c r="F1112" s="1">
        <v>197625.69431477864</v>
      </c>
      <c r="G1112" s="1">
        <f t="shared" si="35"/>
        <v>100.16507567905659</v>
      </c>
    </row>
    <row r="1113" spans="1:7" x14ac:dyDescent="0.25">
      <c r="A1113" t="str">
        <f t="shared" si="34"/>
        <v>CMBICNMay-2023</v>
      </c>
      <c r="B1113" s="2">
        <v>2023</v>
      </c>
      <c r="C1113" s="2" t="s">
        <v>57</v>
      </c>
      <c r="D1113" t="s">
        <v>100</v>
      </c>
      <c r="E1113" s="1">
        <v>1751</v>
      </c>
      <c r="F1113" s="1">
        <v>880666.23206144408</v>
      </c>
      <c r="G1113" s="1">
        <f t="shared" si="35"/>
        <v>502.9504466370326</v>
      </c>
    </row>
    <row r="1114" spans="1:7" x14ac:dyDescent="0.25">
      <c r="A1114" t="str">
        <f t="shared" si="34"/>
        <v>CMBIXMMay-2023</v>
      </c>
      <c r="B1114" s="2">
        <v>2023</v>
      </c>
      <c r="C1114" s="2" t="s">
        <v>57</v>
      </c>
      <c r="D1114" t="s">
        <v>101</v>
      </c>
      <c r="E1114" s="1">
        <v>2554</v>
      </c>
      <c r="F1114" s="1">
        <v>133631.15711100728</v>
      </c>
      <c r="G1114" s="1">
        <f t="shared" si="35"/>
        <v>52.32230113978359</v>
      </c>
    </row>
    <row r="1115" spans="1:7" x14ac:dyDescent="0.25">
      <c r="A1115" t="str">
        <f t="shared" si="34"/>
        <v>CMBKHIMay-2023</v>
      </c>
      <c r="B1115" s="2">
        <v>2023</v>
      </c>
      <c r="C1115" s="2" t="s">
        <v>57</v>
      </c>
      <c r="D1115" t="s">
        <v>102</v>
      </c>
      <c r="E1115" s="1">
        <v>1370</v>
      </c>
      <c r="F1115" s="1">
        <v>259988.08714199089</v>
      </c>
      <c r="G1115" s="1">
        <f t="shared" si="35"/>
        <v>189.77232638101526</v>
      </c>
    </row>
    <row r="1116" spans="1:7" x14ac:dyDescent="0.25">
      <c r="A1116" t="str">
        <f t="shared" si="34"/>
        <v>CMBKTMMay-2023</v>
      </c>
      <c r="B1116" s="2">
        <v>2023</v>
      </c>
      <c r="C1116" s="2" t="s">
        <v>57</v>
      </c>
      <c r="D1116" t="s">
        <v>103</v>
      </c>
      <c r="E1116" s="1">
        <v>1511</v>
      </c>
      <c r="F1116" s="1">
        <v>251518.59557380926</v>
      </c>
      <c r="G1116" s="1">
        <f t="shared" si="35"/>
        <v>166.45836900980098</v>
      </c>
    </row>
    <row r="1117" spans="1:7" x14ac:dyDescent="0.25">
      <c r="A1117" t="str">
        <f t="shared" si="34"/>
        <v>CMBKULMay-2023</v>
      </c>
      <c r="B1117" s="2">
        <v>2023</v>
      </c>
      <c r="C1117" s="2" t="s">
        <v>57</v>
      </c>
      <c r="D1117" t="s">
        <v>104</v>
      </c>
      <c r="E1117" s="1">
        <v>5612</v>
      </c>
      <c r="F1117" s="1">
        <v>1032676.6364858351</v>
      </c>
      <c r="G1117" s="1">
        <f t="shared" si="35"/>
        <v>184.01223030752584</v>
      </c>
    </row>
    <row r="1118" spans="1:7" x14ac:dyDescent="0.25">
      <c r="A1118" t="str">
        <f t="shared" si="34"/>
        <v>CMBKWIMay-2023</v>
      </c>
      <c r="B1118" s="2">
        <v>2023</v>
      </c>
      <c r="C1118" s="2" t="s">
        <v>57</v>
      </c>
      <c r="D1118" t="s">
        <v>105</v>
      </c>
      <c r="E1118" s="1">
        <v>5395</v>
      </c>
      <c r="F1118" s="1">
        <v>1402998.7910415907</v>
      </c>
      <c r="G1118" s="1">
        <f t="shared" si="35"/>
        <v>260.05538295488242</v>
      </c>
    </row>
    <row r="1119" spans="1:7" x14ac:dyDescent="0.25">
      <c r="A1119" t="str">
        <f t="shared" si="34"/>
        <v>CMBLHEMay-2023</v>
      </c>
      <c r="B1119" s="2">
        <v>2023</v>
      </c>
      <c r="C1119" s="2" t="s">
        <v>57</v>
      </c>
      <c r="D1119" t="s">
        <v>106</v>
      </c>
      <c r="E1119" s="1">
        <v>1306</v>
      </c>
      <c r="F1119" s="1">
        <v>246073.31140834503</v>
      </c>
      <c r="G1119" s="1">
        <f t="shared" si="35"/>
        <v>188.4175431916884</v>
      </c>
    </row>
    <row r="1120" spans="1:7" x14ac:dyDescent="0.25">
      <c r="A1120" t="str">
        <f t="shared" si="34"/>
        <v>CMBLHRMay-2023</v>
      </c>
      <c r="B1120" s="2">
        <v>2023</v>
      </c>
      <c r="C1120" s="2" t="s">
        <v>57</v>
      </c>
      <c r="D1120" t="s">
        <v>107</v>
      </c>
      <c r="E1120" s="1">
        <v>8657</v>
      </c>
      <c r="F1120" s="1">
        <v>4382687.4358903887</v>
      </c>
      <c r="G1120" s="1">
        <f t="shared" si="35"/>
        <v>506.2593780628842</v>
      </c>
    </row>
    <row r="1121" spans="1:7" x14ac:dyDescent="0.25">
      <c r="A1121" t="str">
        <f t="shared" si="34"/>
        <v>CMBMAAMay-2023</v>
      </c>
      <c r="B1121" s="2">
        <v>2023</v>
      </c>
      <c r="C1121" s="2" t="s">
        <v>57</v>
      </c>
      <c r="D1121" t="s">
        <v>108</v>
      </c>
      <c r="E1121" s="1">
        <v>15555</v>
      </c>
      <c r="F1121" s="1">
        <v>874482.29696157016</v>
      </c>
      <c r="G1121" s="1">
        <f t="shared" si="35"/>
        <v>56.218726902061725</v>
      </c>
    </row>
    <row r="1122" spans="1:7" x14ac:dyDescent="0.25">
      <c r="A1122" t="str">
        <f t="shared" si="34"/>
        <v>CMBMELMay-2023</v>
      </c>
      <c r="B1122" s="2">
        <v>2023</v>
      </c>
      <c r="C1122" s="2" t="s">
        <v>57</v>
      </c>
      <c r="D1122" t="s">
        <v>113</v>
      </c>
      <c r="E1122" s="1">
        <v>8945</v>
      </c>
      <c r="F1122" s="1">
        <v>4201109.2550453413</v>
      </c>
      <c r="G1122" s="1">
        <f t="shared" si="35"/>
        <v>469.66006205090457</v>
      </c>
    </row>
    <row r="1123" spans="1:7" x14ac:dyDescent="0.25">
      <c r="A1123" t="str">
        <f t="shared" si="34"/>
        <v>CMBMLEMay-2023</v>
      </c>
      <c r="B1123" s="2">
        <v>2023</v>
      </c>
      <c r="C1123" s="2" t="s">
        <v>57</v>
      </c>
      <c r="D1123" t="s">
        <v>115</v>
      </c>
      <c r="E1123" s="1">
        <v>17824</v>
      </c>
      <c r="F1123" s="1">
        <v>1559711.6693677923</v>
      </c>
      <c r="G1123" s="1">
        <f t="shared" si="35"/>
        <v>87.506265112645437</v>
      </c>
    </row>
    <row r="1124" spans="1:7" x14ac:dyDescent="0.25">
      <c r="A1124" t="str">
        <f t="shared" si="34"/>
        <v>CMBNRTMay-2023</v>
      </c>
      <c r="B1124" s="2">
        <v>2023</v>
      </c>
      <c r="C1124" s="2" t="s">
        <v>57</v>
      </c>
      <c r="D1124" t="s">
        <v>116</v>
      </c>
      <c r="E1124" s="1">
        <v>3704</v>
      </c>
      <c r="F1124" s="1">
        <v>1958513.6233146915</v>
      </c>
      <c r="G1124" s="1">
        <f t="shared" si="35"/>
        <v>528.7563777847439</v>
      </c>
    </row>
    <row r="1125" spans="1:7" x14ac:dyDescent="0.25">
      <c r="A1125" t="str">
        <f t="shared" si="34"/>
        <v>CMBPEKMay-2023</v>
      </c>
      <c r="B1125" s="2">
        <v>2023</v>
      </c>
      <c r="C1125" s="2" t="s">
        <v>57</v>
      </c>
      <c r="D1125" t="s">
        <v>162</v>
      </c>
      <c r="E1125" s="1">
        <v>720</v>
      </c>
      <c r="F1125" s="1">
        <v>300258.71494507266</v>
      </c>
      <c r="G1125" s="1">
        <f t="shared" si="35"/>
        <v>417.02599297926758</v>
      </c>
    </row>
    <row r="1126" spans="1:7" x14ac:dyDescent="0.25">
      <c r="A1126" t="str">
        <f t="shared" si="34"/>
        <v>CMBPVGMay-2023</v>
      </c>
      <c r="B1126" s="2">
        <v>2023</v>
      </c>
      <c r="C1126" s="2" t="s">
        <v>57</v>
      </c>
      <c r="D1126" t="s">
        <v>163</v>
      </c>
      <c r="E1126" s="1">
        <v>1179</v>
      </c>
      <c r="F1126" s="1">
        <v>382540.1166524195</v>
      </c>
      <c r="G1126" s="1">
        <f t="shared" si="35"/>
        <v>324.46150691469001</v>
      </c>
    </row>
    <row r="1127" spans="1:7" x14ac:dyDescent="0.25">
      <c r="A1127" t="str">
        <f t="shared" si="34"/>
        <v>CMBRUHMay-2023</v>
      </c>
      <c r="B1127" s="2">
        <v>2023</v>
      </c>
      <c r="C1127" s="2" t="s">
        <v>57</v>
      </c>
      <c r="D1127" t="s">
        <v>117</v>
      </c>
      <c r="E1127" s="1">
        <v>7775</v>
      </c>
      <c r="F1127" s="1">
        <v>2103007.5378100071</v>
      </c>
      <c r="G1127" s="1">
        <f t="shared" si="35"/>
        <v>270.4832846057887</v>
      </c>
    </row>
    <row r="1128" spans="1:7" x14ac:dyDescent="0.25">
      <c r="A1128" t="str">
        <f t="shared" si="34"/>
        <v>CMBSINMay-2023</v>
      </c>
      <c r="B1128" s="2">
        <v>2023</v>
      </c>
      <c r="C1128" s="2" t="s">
        <v>57</v>
      </c>
      <c r="D1128" t="s">
        <v>119</v>
      </c>
      <c r="E1128" s="1">
        <v>7430</v>
      </c>
      <c r="F1128" s="1">
        <v>1648015.4344715427</v>
      </c>
      <c r="G1128" s="1">
        <f t="shared" si="35"/>
        <v>221.80557664489135</v>
      </c>
    </row>
    <row r="1129" spans="1:7" x14ac:dyDescent="0.25">
      <c r="A1129" t="str">
        <f t="shared" si="34"/>
        <v>CMBSYDMay-2023</v>
      </c>
      <c r="B1129" s="2">
        <v>2023</v>
      </c>
      <c r="C1129" s="2" t="s">
        <v>57</v>
      </c>
      <c r="D1129" t="s">
        <v>120</v>
      </c>
      <c r="E1129" s="1">
        <v>3757</v>
      </c>
      <c r="F1129" s="1">
        <v>1836813.4775774246</v>
      </c>
      <c r="G1129" s="1">
        <f t="shared" si="35"/>
        <v>488.90430598281199</v>
      </c>
    </row>
    <row r="1130" spans="1:7" x14ac:dyDescent="0.25">
      <c r="A1130" t="str">
        <f t="shared" si="34"/>
        <v>CMBTRVMay-2023</v>
      </c>
      <c r="B1130" s="2">
        <v>2023</v>
      </c>
      <c r="C1130" s="2" t="s">
        <v>57</v>
      </c>
      <c r="D1130" t="s">
        <v>121</v>
      </c>
      <c r="E1130" s="1">
        <v>4241</v>
      </c>
      <c r="F1130" s="1">
        <v>141711.65148594321</v>
      </c>
      <c r="G1130" s="1">
        <f t="shared" si="35"/>
        <v>33.414678492323318</v>
      </c>
    </row>
    <row r="1131" spans="1:7" x14ac:dyDescent="0.25">
      <c r="A1131" t="str">
        <f t="shared" si="34"/>
        <v>CMBTRZMay-2023</v>
      </c>
      <c r="B1131" s="2">
        <v>2023</v>
      </c>
      <c r="C1131" s="2" t="s">
        <v>57</v>
      </c>
      <c r="D1131" t="s">
        <v>126</v>
      </c>
      <c r="E1131" s="1">
        <v>4424</v>
      </c>
      <c r="F1131" s="1">
        <v>251140.3328824332</v>
      </c>
      <c r="G1131" s="1">
        <f t="shared" si="35"/>
        <v>56.767706347747108</v>
      </c>
    </row>
    <row r="1132" spans="1:7" x14ac:dyDescent="0.25">
      <c r="A1132" t="str">
        <f t="shared" si="34"/>
        <v>COKCMBMay-2023</v>
      </c>
      <c r="B1132" s="2">
        <v>2023</v>
      </c>
      <c r="C1132" s="2" t="s">
        <v>57</v>
      </c>
      <c r="D1132" t="s">
        <v>128</v>
      </c>
      <c r="E1132" s="1">
        <v>5051</v>
      </c>
      <c r="F1132" s="1">
        <v>322151.64932161098</v>
      </c>
      <c r="G1132" s="1">
        <f t="shared" si="35"/>
        <v>63.779776147616509</v>
      </c>
    </row>
    <row r="1133" spans="1:7" x14ac:dyDescent="0.25">
      <c r="A1133" t="str">
        <f t="shared" si="34"/>
        <v>DACCMBMay-2023</v>
      </c>
      <c r="B1133" s="2">
        <v>2023</v>
      </c>
      <c r="C1133" s="2" t="s">
        <v>57</v>
      </c>
      <c r="D1133" t="s">
        <v>129</v>
      </c>
      <c r="E1133" s="1">
        <v>7175</v>
      </c>
      <c r="F1133" s="1">
        <v>1189149.6725440009</v>
      </c>
      <c r="G1133" s="1">
        <f t="shared" si="35"/>
        <v>165.73514599916388</v>
      </c>
    </row>
    <row r="1134" spans="1:7" x14ac:dyDescent="0.25">
      <c r="A1134" t="str">
        <f t="shared" si="34"/>
        <v>DELCMBMay-2023</v>
      </c>
      <c r="B1134" s="2">
        <v>2023</v>
      </c>
      <c r="C1134" s="2" t="s">
        <v>57</v>
      </c>
      <c r="D1134" t="s">
        <v>130</v>
      </c>
      <c r="E1134" s="1">
        <v>6357</v>
      </c>
      <c r="F1134" s="1">
        <v>870715.54548986466</v>
      </c>
      <c r="G1134" s="1">
        <f t="shared" si="35"/>
        <v>136.96956826960275</v>
      </c>
    </row>
    <row r="1135" spans="1:7" x14ac:dyDescent="0.25">
      <c r="A1135" t="str">
        <f t="shared" si="34"/>
        <v>DMMCMBMay-2023</v>
      </c>
      <c r="B1135" s="2">
        <v>2023</v>
      </c>
      <c r="C1135" s="2" t="s">
        <v>57</v>
      </c>
      <c r="D1135" t="s">
        <v>131</v>
      </c>
      <c r="E1135" s="1">
        <v>4155</v>
      </c>
      <c r="F1135" s="1">
        <v>700487.70640435826</v>
      </c>
      <c r="G1135" s="1">
        <f t="shared" si="35"/>
        <v>168.58909901428598</v>
      </c>
    </row>
    <row r="1136" spans="1:7" x14ac:dyDescent="0.25">
      <c r="A1136" t="str">
        <f t="shared" si="34"/>
        <v>DOHCMBMay-2023</v>
      </c>
      <c r="B1136" s="2">
        <v>2023</v>
      </c>
      <c r="C1136" s="2" t="s">
        <v>57</v>
      </c>
      <c r="D1136" t="s">
        <v>133</v>
      </c>
      <c r="E1136" s="1">
        <v>5464</v>
      </c>
      <c r="F1136" s="1">
        <v>987594.92727507255</v>
      </c>
      <c r="G1136" s="1">
        <f t="shared" si="35"/>
        <v>180.74577731974242</v>
      </c>
    </row>
    <row r="1137" spans="1:7" x14ac:dyDescent="0.25">
      <c r="A1137" t="str">
        <f t="shared" si="34"/>
        <v>DXBCMBMay-2023</v>
      </c>
      <c r="B1137" s="2">
        <v>2023</v>
      </c>
      <c r="C1137" s="2" t="s">
        <v>57</v>
      </c>
      <c r="D1137" t="s">
        <v>134</v>
      </c>
      <c r="E1137" s="1">
        <v>8071</v>
      </c>
      <c r="F1137" s="1">
        <v>1339814.9784650989</v>
      </c>
      <c r="G1137" s="1">
        <f t="shared" si="35"/>
        <v>166.00359044295612</v>
      </c>
    </row>
    <row r="1138" spans="1:7" x14ac:dyDescent="0.25">
      <c r="A1138" t="str">
        <f t="shared" si="34"/>
        <v>FRACMBMay-2023</v>
      </c>
      <c r="B1138" s="2">
        <v>2023</v>
      </c>
      <c r="C1138" s="2" t="s">
        <v>57</v>
      </c>
      <c r="D1138" t="s">
        <v>136</v>
      </c>
      <c r="E1138" s="1">
        <v>1916</v>
      </c>
      <c r="F1138" s="1">
        <v>797709.75988886785</v>
      </c>
      <c r="G1138" s="1">
        <f t="shared" si="35"/>
        <v>416.34121079794772</v>
      </c>
    </row>
    <row r="1139" spans="1:7" x14ac:dyDescent="0.25">
      <c r="A1139" t="str">
        <f t="shared" si="34"/>
        <v>GANCMBMay-2023</v>
      </c>
      <c r="B1139" s="2">
        <v>2023</v>
      </c>
      <c r="C1139" s="2" t="s">
        <v>57</v>
      </c>
      <c r="D1139" t="s">
        <v>137</v>
      </c>
      <c r="E1139" s="1">
        <v>710</v>
      </c>
      <c r="F1139" s="1">
        <v>89397.838901841169</v>
      </c>
      <c r="G1139" s="1">
        <f t="shared" si="35"/>
        <v>125.91244915752277</v>
      </c>
    </row>
    <row r="1140" spans="1:7" x14ac:dyDescent="0.25">
      <c r="A1140" t="str">
        <f t="shared" si="34"/>
        <v>HYDCMBMay-2023</v>
      </c>
      <c r="B1140" s="2">
        <v>2023</v>
      </c>
      <c r="C1140" s="2" t="s">
        <v>57</v>
      </c>
      <c r="D1140" t="s">
        <v>139</v>
      </c>
      <c r="E1140" s="1">
        <v>1801</v>
      </c>
      <c r="F1140" s="1">
        <v>165663.97317497613</v>
      </c>
      <c r="G1140" s="1">
        <f t="shared" si="35"/>
        <v>91.984438187105013</v>
      </c>
    </row>
    <row r="1141" spans="1:7" x14ac:dyDescent="0.25">
      <c r="A1141" t="str">
        <f t="shared" si="34"/>
        <v>ICNCMBMay-2023</v>
      </c>
      <c r="B1141" s="2">
        <v>2023</v>
      </c>
      <c r="C1141" s="2" t="s">
        <v>57</v>
      </c>
      <c r="D1141" t="s">
        <v>140</v>
      </c>
      <c r="E1141" s="1">
        <v>1693</v>
      </c>
      <c r="F1141" s="1">
        <v>707369.43914570962</v>
      </c>
      <c r="G1141" s="1">
        <f t="shared" si="35"/>
        <v>417.82010581554022</v>
      </c>
    </row>
    <row r="1142" spans="1:7" x14ac:dyDescent="0.25">
      <c r="A1142" t="str">
        <f t="shared" si="34"/>
        <v>IXMCMBMay-2023</v>
      </c>
      <c r="B1142" s="2">
        <v>2023</v>
      </c>
      <c r="C1142" s="2" t="s">
        <v>57</v>
      </c>
      <c r="D1142" t="s">
        <v>142</v>
      </c>
      <c r="E1142" s="1">
        <v>3180</v>
      </c>
      <c r="F1142" s="1">
        <v>175593.33763566389</v>
      </c>
      <c r="G1142" s="1">
        <f t="shared" si="35"/>
        <v>55.218030703038963</v>
      </c>
    </row>
    <row r="1143" spans="1:7" x14ac:dyDescent="0.25">
      <c r="A1143" t="str">
        <f t="shared" si="34"/>
        <v>KHICMBMay-2023</v>
      </c>
      <c r="B1143" s="2">
        <v>2023</v>
      </c>
      <c r="C1143" s="2" t="s">
        <v>57</v>
      </c>
      <c r="D1143" t="s">
        <v>143</v>
      </c>
      <c r="E1143" s="1">
        <v>1317</v>
      </c>
      <c r="F1143" s="1">
        <v>246343.62010764916</v>
      </c>
      <c r="G1143" s="1">
        <f t="shared" si="35"/>
        <v>187.04906614096367</v>
      </c>
    </row>
    <row r="1144" spans="1:7" x14ac:dyDescent="0.25">
      <c r="A1144" t="str">
        <f t="shared" si="34"/>
        <v>KTMCMBMay-2023</v>
      </c>
      <c r="B1144" s="2">
        <v>2023</v>
      </c>
      <c r="C1144" s="2" t="s">
        <v>57</v>
      </c>
      <c r="D1144" t="s">
        <v>144</v>
      </c>
      <c r="E1144" s="1">
        <v>2974</v>
      </c>
      <c r="F1144" s="1">
        <v>650967.43095111707</v>
      </c>
      <c r="G1144" s="1">
        <f t="shared" si="35"/>
        <v>218.88615701113554</v>
      </c>
    </row>
    <row r="1145" spans="1:7" x14ac:dyDescent="0.25">
      <c r="A1145" t="str">
        <f t="shared" si="34"/>
        <v>KULCMBMay-2023</v>
      </c>
      <c r="B1145" s="2">
        <v>2023</v>
      </c>
      <c r="C1145" s="2" t="s">
        <v>57</v>
      </c>
      <c r="D1145" t="s">
        <v>145</v>
      </c>
      <c r="E1145" s="1">
        <v>5163</v>
      </c>
      <c r="F1145" s="1">
        <v>778982.96523226413</v>
      </c>
      <c r="G1145" s="1">
        <f t="shared" si="35"/>
        <v>150.87797118579587</v>
      </c>
    </row>
    <row r="1146" spans="1:7" x14ac:dyDescent="0.25">
      <c r="A1146" t="str">
        <f t="shared" si="34"/>
        <v>KWICMBMay-2023</v>
      </c>
      <c r="B1146" s="2">
        <v>2023</v>
      </c>
      <c r="C1146" s="2" t="s">
        <v>57</v>
      </c>
      <c r="D1146" t="s">
        <v>146</v>
      </c>
      <c r="E1146" s="1">
        <v>5971</v>
      </c>
      <c r="F1146" s="1">
        <v>872649.06831889367</v>
      </c>
      <c r="G1146" s="1">
        <f t="shared" si="35"/>
        <v>146.14789286868091</v>
      </c>
    </row>
    <row r="1147" spans="1:7" x14ac:dyDescent="0.25">
      <c r="A1147" t="str">
        <f t="shared" si="34"/>
        <v>LHECMBMay-2023</v>
      </c>
      <c r="B1147" s="2">
        <v>2023</v>
      </c>
      <c r="C1147" s="2" t="s">
        <v>57</v>
      </c>
      <c r="D1147" t="s">
        <v>147</v>
      </c>
      <c r="E1147" s="1">
        <v>2319</v>
      </c>
      <c r="F1147" s="1">
        <v>461956.09105187579</v>
      </c>
      <c r="G1147" s="1">
        <f t="shared" si="35"/>
        <v>199.20486893138241</v>
      </c>
    </row>
    <row r="1148" spans="1:7" x14ac:dyDescent="0.25">
      <c r="A1148" t="str">
        <f t="shared" si="34"/>
        <v>LHRCMBMay-2023</v>
      </c>
      <c r="B1148" s="2">
        <v>2023</v>
      </c>
      <c r="C1148" s="2" t="s">
        <v>57</v>
      </c>
      <c r="D1148" t="s">
        <v>148</v>
      </c>
      <c r="E1148" s="1">
        <v>6798</v>
      </c>
      <c r="F1148" s="1">
        <v>3128057.6045683767</v>
      </c>
      <c r="G1148" s="1">
        <f t="shared" si="35"/>
        <v>460.14380767407715</v>
      </c>
    </row>
    <row r="1149" spans="1:7" x14ac:dyDescent="0.25">
      <c r="A1149" t="str">
        <f t="shared" si="34"/>
        <v>MAACMBMay-2023</v>
      </c>
      <c r="B1149" s="2">
        <v>2023</v>
      </c>
      <c r="C1149" s="2" t="s">
        <v>57</v>
      </c>
      <c r="D1149" t="s">
        <v>149</v>
      </c>
      <c r="E1149" s="1">
        <v>15705</v>
      </c>
      <c r="F1149" s="1">
        <v>949251.01460201712</v>
      </c>
      <c r="G1149" s="1">
        <f t="shared" si="35"/>
        <v>60.442598828527039</v>
      </c>
    </row>
    <row r="1150" spans="1:7" x14ac:dyDescent="0.25">
      <c r="A1150" t="str">
        <f t="shared" si="34"/>
        <v>MELCMBMay-2023</v>
      </c>
      <c r="B1150" s="2">
        <v>2023</v>
      </c>
      <c r="C1150" s="2" t="s">
        <v>57</v>
      </c>
      <c r="D1150" t="s">
        <v>151</v>
      </c>
      <c r="E1150" s="1">
        <v>8769</v>
      </c>
      <c r="F1150" s="1">
        <v>3700853.5345445029</v>
      </c>
      <c r="G1150" s="1">
        <f t="shared" si="35"/>
        <v>422.03826371815518</v>
      </c>
    </row>
    <row r="1151" spans="1:7" x14ac:dyDescent="0.25">
      <c r="A1151" t="str">
        <f t="shared" si="34"/>
        <v>MLECMBMay-2023</v>
      </c>
      <c r="B1151" s="2">
        <v>2023</v>
      </c>
      <c r="C1151" s="2" t="s">
        <v>57</v>
      </c>
      <c r="D1151" t="s">
        <v>152</v>
      </c>
      <c r="E1151" s="1">
        <v>15297</v>
      </c>
      <c r="F1151" s="1">
        <v>1431549.1144122828</v>
      </c>
      <c r="G1151" s="1">
        <f t="shared" si="35"/>
        <v>93.583651331129161</v>
      </c>
    </row>
    <row r="1152" spans="1:7" x14ac:dyDescent="0.25">
      <c r="A1152" t="str">
        <f t="shared" si="34"/>
        <v>NRTCMBMay-2023</v>
      </c>
      <c r="B1152" s="2">
        <v>2023</v>
      </c>
      <c r="C1152" s="2" t="s">
        <v>57</v>
      </c>
      <c r="D1152" t="s">
        <v>153</v>
      </c>
      <c r="E1152" s="1">
        <v>2382</v>
      </c>
      <c r="F1152" s="1">
        <v>1170924.6398748001</v>
      </c>
      <c r="G1152" s="1">
        <f t="shared" si="35"/>
        <v>491.57205704231745</v>
      </c>
    </row>
    <row r="1153" spans="1:7" x14ac:dyDescent="0.25">
      <c r="A1153" t="str">
        <f t="shared" si="34"/>
        <v>PASSENGER CHARTERSMay-2023</v>
      </c>
      <c r="B1153" s="2">
        <v>2023</v>
      </c>
      <c r="C1153" s="2" t="s">
        <v>57</v>
      </c>
      <c r="D1153" t="s">
        <v>167</v>
      </c>
      <c r="E1153" s="1">
        <v>0</v>
      </c>
      <c r="F1153" s="1">
        <v>0</v>
      </c>
      <c r="G1153" s="1">
        <f t="shared" si="35"/>
        <v>0</v>
      </c>
    </row>
    <row r="1154" spans="1:7" x14ac:dyDescent="0.25">
      <c r="A1154" t="str">
        <f t="shared" si="34"/>
        <v>PEKCMBMay-2023</v>
      </c>
      <c r="B1154" s="2">
        <v>2023</v>
      </c>
      <c r="C1154" s="2" t="s">
        <v>57</v>
      </c>
      <c r="D1154" t="s">
        <v>164</v>
      </c>
      <c r="E1154" s="1">
        <v>329</v>
      </c>
      <c r="F1154" s="1">
        <v>116200.77683793174</v>
      </c>
      <c r="G1154" s="1">
        <f t="shared" si="35"/>
        <v>353.19385057122111</v>
      </c>
    </row>
    <row r="1155" spans="1:7" x14ac:dyDescent="0.25">
      <c r="A1155" t="str">
        <f t="shared" ref="A1155:A1218" si="36">D1155&amp;C1155</f>
        <v>PVGCMBMay-2023</v>
      </c>
      <c r="B1155" s="2">
        <v>2023</v>
      </c>
      <c r="C1155" s="2" t="s">
        <v>57</v>
      </c>
      <c r="D1155" t="s">
        <v>165</v>
      </c>
      <c r="E1155" s="1">
        <v>820</v>
      </c>
      <c r="F1155" s="1">
        <v>274533.68643678288</v>
      </c>
      <c r="G1155" s="1">
        <f t="shared" ref="G1155:G1218" si="37">IFERROR(F1155/E1155,0)</f>
        <v>334.79717858144255</v>
      </c>
    </row>
    <row r="1156" spans="1:7" x14ac:dyDescent="0.25">
      <c r="A1156" t="str">
        <f t="shared" si="36"/>
        <v>RUHCMBMay-2023</v>
      </c>
      <c r="B1156" s="2">
        <v>2023</v>
      </c>
      <c r="C1156" s="2" t="s">
        <v>57</v>
      </c>
      <c r="D1156" t="s">
        <v>155</v>
      </c>
      <c r="E1156" s="1">
        <v>7889</v>
      </c>
      <c r="F1156" s="1">
        <v>1322492.189145043</v>
      </c>
      <c r="G1156" s="1">
        <f t="shared" si="37"/>
        <v>167.63749387058473</v>
      </c>
    </row>
    <row r="1157" spans="1:7" x14ac:dyDescent="0.25">
      <c r="A1157" t="str">
        <f t="shared" si="36"/>
        <v>SINCMBMay-2023</v>
      </c>
      <c r="B1157" s="2">
        <v>2023</v>
      </c>
      <c r="C1157" s="2" t="s">
        <v>57</v>
      </c>
      <c r="D1157" t="s">
        <v>157</v>
      </c>
      <c r="E1157" s="1">
        <v>7098</v>
      </c>
      <c r="F1157" s="1">
        <v>1515049.9068131987</v>
      </c>
      <c r="G1157" s="1">
        <f t="shared" si="37"/>
        <v>213.44743685731174</v>
      </c>
    </row>
    <row r="1158" spans="1:7" x14ac:dyDescent="0.25">
      <c r="A1158" t="str">
        <f t="shared" si="36"/>
        <v>SYDCMBMay-2023</v>
      </c>
      <c r="B1158" s="2">
        <v>2023</v>
      </c>
      <c r="C1158" s="2" t="s">
        <v>57</v>
      </c>
      <c r="D1158" t="s">
        <v>158</v>
      </c>
      <c r="E1158" s="1">
        <v>3213</v>
      </c>
      <c r="F1158" s="1">
        <v>1276780.3038605393</v>
      </c>
      <c r="G1158" s="1">
        <f t="shared" si="37"/>
        <v>397.37949077514452</v>
      </c>
    </row>
    <row r="1159" spans="1:7" x14ac:dyDescent="0.25">
      <c r="A1159" t="str">
        <f t="shared" si="36"/>
        <v>TRVCMBMay-2023</v>
      </c>
      <c r="B1159" s="2">
        <v>2023</v>
      </c>
      <c r="C1159" s="2" t="s">
        <v>57</v>
      </c>
      <c r="D1159" t="s">
        <v>159</v>
      </c>
      <c r="E1159" s="1">
        <v>2536</v>
      </c>
      <c r="F1159" s="1">
        <v>109603.19280652091</v>
      </c>
      <c r="G1159" s="1">
        <f t="shared" si="37"/>
        <v>43.218924608249566</v>
      </c>
    </row>
    <row r="1160" spans="1:7" x14ac:dyDescent="0.25">
      <c r="A1160" t="str">
        <f t="shared" si="36"/>
        <v>TRZCMBMay-2023</v>
      </c>
      <c r="B1160" s="2">
        <v>2023</v>
      </c>
      <c r="C1160" s="2" t="s">
        <v>57</v>
      </c>
      <c r="D1160" t="s">
        <v>160</v>
      </c>
      <c r="E1160" s="1">
        <v>4055</v>
      </c>
      <c r="F1160" s="1">
        <v>226949.54884335888</v>
      </c>
      <c r="G1160" s="1">
        <f t="shared" si="37"/>
        <v>55.967829554465816</v>
      </c>
    </row>
    <row r="1161" spans="1:7" x14ac:dyDescent="0.25">
      <c r="A1161" t="str">
        <f t="shared" si="36"/>
        <v>AUHCMBJun-2023</v>
      </c>
      <c r="B1161" s="2">
        <v>2023</v>
      </c>
      <c r="C1161" s="2" t="s">
        <v>58</v>
      </c>
      <c r="D1161" t="s">
        <v>66</v>
      </c>
      <c r="E1161">
        <v>2431</v>
      </c>
      <c r="F1161" s="1">
        <v>603332.75214523415</v>
      </c>
      <c r="G1161" s="1">
        <f t="shared" si="37"/>
        <v>248.18295028598689</v>
      </c>
    </row>
    <row r="1162" spans="1:7" x14ac:dyDescent="0.25">
      <c r="A1162" t="str">
        <f t="shared" si="36"/>
        <v>BKKCMBJun-2023</v>
      </c>
      <c r="B1162" s="2">
        <v>2023</v>
      </c>
      <c r="C1162" s="2" t="s">
        <v>58</v>
      </c>
      <c r="D1162" t="s">
        <v>68</v>
      </c>
      <c r="E1162">
        <v>5046</v>
      </c>
      <c r="F1162" s="1">
        <v>999694.22541590256</v>
      </c>
      <c r="G1162" s="1">
        <f t="shared" si="37"/>
        <v>198.11617626157403</v>
      </c>
    </row>
    <row r="1163" spans="1:7" x14ac:dyDescent="0.25">
      <c r="A1163" t="str">
        <f t="shared" si="36"/>
        <v>BLRCMBJun-2023</v>
      </c>
      <c r="B1163" s="2">
        <v>2023</v>
      </c>
      <c r="C1163" s="2" t="s">
        <v>58</v>
      </c>
      <c r="D1163" t="s">
        <v>69</v>
      </c>
      <c r="E1163">
        <v>1905</v>
      </c>
      <c r="F1163" s="1">
        <v>131140.39405273768</v>
      </c>
      <c r="G1163" s="1">
        <f t="shared" si="37"/>
        <v>68.840101864954164</v>
      </c>
    </row>
    <row r="1164" spans="1:7" x14ac:dyDescent="0.25">
      <c r="A1164" t="str">
        <f t="shared" si="36"/>
        <v>BOMCMBJun-2023</v>
      </c>
      <c r="B1164" s="2">
        <v>2023</v>
      </c>
      <c r="C1164" s="2" t="s">
        <v>58</v>
      </c>
      <c r="D1164" t="s">
        <v>70</v>
      </c>
      <c r="E1164">
        <v>3660</v>
      </c>
      <c r="F1164" s="1">
        <v>342247.05678731273</v>
      </c>
      <c r="G1164" s="1">
        <f t="shared" si="37"/>
        <v>93.510124805276703</v>
      </c>
    </row>
    <row r="1165" spans="1:7" x14ac:dyDescent="0.25">
      <c r="A1165" t="str">
        <f t="shared" si="36"/>
        <v>CANCMBJun-2023</v>
      </c>
      <c r="B1165" s="2">
        <v>2023</v>
      </c>
      <c r="C1165" s="2" t="s">
        <v>58</v>
      </c>
      <c r="D1165" t="s">
        <v>71</v>
      </c>
      <c r="E1165">
        <v>1699</v>
      </c>
      <c r="F1165" s="1">
        <v>499953.81072342838</v>
      </c>
      <c r="G1165" s="1">
        <f t="shared" si="37"/>
        <v>294.26357311561412</v>
      </c>
    </row>
    <row r="1166" spans="1:7" x14ac:dyDescent="0.25">
      <c r="A1166" t="str">
        <f t="shared" si="36"/>
        <v>CARGO CHARTERSJun-2023</v>
      </c>
      <c r="B1166" s="2">
        <v>2023</v>
      </c>
      <c r="C1166" s="2" t="s">
        <v>58</v>
      </c>
      <c r="D1166" t="s">
        <v>166</v>
      </c>
      <c r="E1166">
        <v>0</v>
      </c>
      <c r="F1166" s="1">
        <v>0</v>
      </c>
      <c r="G1166" s="1">
        <f t="shared" si="37"/>
        <v>0</v>
      </c>
    </row>
    <row r="1167" spans="1:7" x14ac:dyDescent="0.25">
      <c r="A1167" t="str">
        <f t="shared" si="36"/>
        <v>CDGCMBJun-2023</v>
      </c>
      <c r="B1167" s="2">
        <v>2023</v>
      </c>
      <c r="C1167" s="2" t="s">
        <v>58</v>
      </c>
      <c r="D1167" t="s">
        <v>72</v>
      </c>
      <c r="E1167">
        <v>0</v>
      </c>
      <c r="F1167" s="1">
        <v>0</v>
      </c>
      <c r="G1167" s="1">
        <f t="shared" si="37"/>
        <v>0</v>
      </c>
    </row>
    <row r="1168" spans="1:7" x14ac:dyDescent="0.25">
      <c r="A1168" t="str">
        <f t="shared" si="36"/>
        <v>CGKCMBJun-2023</v>
      </c>
      <c r="B1168" s="2">
        <v>2023</v>
      </c>
      <c r="C1168" s="2" t="s">
        <v>58</v>
      </c>
      <c r="D1168" t="s">
        <v>74</v>
      </c>
      <c r="E1168">
        <v>2555</v>
      </c>
      <c r="F1168" s="1">
        <v>615639.91173936834</v>
      </c>
      <c r="G1168" s="1">
        <f t="shared" si="37"/>
        <v>240.95495567098564</v>
      </c>
    </row>
    <row r="1169" spans="1:7" x14ac:dyDescent="0.25">
      <c r="A1169" t="str">
        <f t="shared" si="36"/>
        <v>CMBAUHJun-2023</v>
      </c>
      <c r="B1169" s="2">
        <v>2023</v>
      </c>
      <c r="C1169" s="2" t="s">
        <v>58</v>
      </c>
      <c r="D1169" t="s">
        <v>75</v>
      </c>
      <c r="E1169">
        <v>1334</v>
      </c>
      <c r="F1169" s="1">
        <v>295443.44762881909</v>
      </c>
      <c r="G1169" s="1">
        <f t="shared" si="37"/>
        <v>221.47184979671596</v>
      </c>
    </row>
    <row r="1170" spans="1:7" x14ac:dyDescent="0.25">
      <c r="A1170" t="str">
        <f t="shared" si="36"/>
        <v>CMBBKKJun-2023</v>
      </c>
      <c r="B1170" s="2">
        <v>2023</v>
      </c>
      <c r="C1170" s="2" t="s">
        <v>58</v>
      </c>
      <c r="D1170" t="s">
        <v>78</v>
      </c>
      <c r="E1170">
        <v>5210</v>
      </c>
      <c r="F1170" s="1">
        <v>1110892.0462446592</v>
      </c>
      <c r="G1170" s="1">
        <f t="shared" si="37"/>
        <v>213.22304150569275</v>
      </c>
    </row>
    <row r="1171" spans="1:7" x14ac:dyDescent="0.25">
      <c r="A1171" t="str">
        <f t="shared" si="36"/>
        <v>CMBBLRJun-2023</v>
      </c>
      <c r="B1171" s="2">
        <v>2023</v>
      </c>
      <c r="C1171" s="2" t="s">
        <v>58</v>
      </c>
      <c r="D1171" t="s">
        <v>79</v>
      </c>
      <c r="E1171">
        <v>2004</v>
      </c>
      <c r="F1171" s="1">
        <v>155549.53343015371</v>
      </c>
      <c r="G1171" s="1">
        <f t="shared" si="37"/>
        <v>77.619527659757338</v>
      </c>
    </row>
    <row r="1172" spans="1:7" x14ac:dyDescent="0.25">
      <c r="A1172" t="str">
        <f t="shared" si="36"/>
        <v>CMBBOMJun-2023</v>
      </c>
      <c r="B1172" s="2">
        <v>2023</v>
      </c>
      <c r="C1172" s="2" t="s">
        <v>58</v>
      </c>
      <c r="D1172" t="s">
        <v>80</v>
      </c>
      <c r="E1172">
        <v>3384</v>
      </c>
      <c r="F1172" s="1">
        <v>353800.15624499868</v>
      </c>
      <c r="G1172" s="1">
        <f t="shared" si="37"/>
        <v>104.55087359485776</v>
      </c>
    </row>
    <row r="1173" spans="1:7" x14ac:dyDescent="0.25">
      <c r="A1173" t="str">
        <f t="shared" si="36"/>
        <v>CMBCANJun-2023</v>
      </c>
      <c r="B1173" s="2">
        <v>2023</v>
      </c>
      <c r="C1173" s="2" t="s">
        <v>58</v>
      </c>
      <c r="D1173" t="s">
        <v>81</v>
      </c>
      <c r="E1173">
        <v>1894</v>
      </c>
      <c r="F1173" s="1">
        <v>518042.72450488753</v>
      </c>
      <c r="G1173" s="1">
        <f t="shared" si="37"/>
        <v>273.51780596878962</v>
      </c>
    </row>
    <row r="1174" spans="1:7" x14ac:dyDescent="0.25">
      <c r="A1174" t="str">
        <f t="shared" si="36"/>
        <v>CMBCDGJun-2023</v>
      </c>
      <c r="B1174" s="2">
        <v>2023</v>
      </c>
      <c r="C1174" s="2" t="s">
        <v>58</v>
      </c>
      <c r="D1174" t="s">
        <v>82</v>
      </c>
      <c r="E1174">
        <v>0</v>
      </c>
      <c r="F1174" s="1">
        <v>0</v>
      </c>
      <c r="G1174" s="1">
        <f t="shared" si="37"/>
        <v>0</v>
      </c>
    </row>
    <row r="1175" spans="1:7" x14ac:dyDescent="0.25">
      <c r="A1175" t="str">
        <f t="shared" si="36"/>
        <v>CMBCDGFRAJun-2023</v>
      </c>
      <c r="B1175" s="2">
        <v>2023</v>
      </c>
      <c r="C1175" s="2" t="s">
        <v>58</v>
      </c>
      <c r="D1175" t="s">
        <v>83</v>
      </c>
      <c r="E1175">
        <v>3449</v>
      </c>
      <c r="F1175" s="1">
        <v>1286247.4120179678</v>
      </c>
      <c r="G1175" s="1">
        <f t="shared" si="37"/>
        <v>372.93343346418317</v>
      </c>
    </row>
    <row r="1176" spans="1:7" x14ac:dyDescent="0.25">
      <c r="A1176" t="str">
        <f t="shared" si="36"/>
        <v>CMBCGKJun-2023</v>
      </c>
      <c r="B1176" s="2">
        <v>2023</v>
      </c>
      <c r="C1176" s="2" t="s">
        <v>58</v>
      </c>
      <c r="D1176" t="s">
        <v>84</v>
      </c>
      <c r="E1176">
        <v>2828</v>
      </c>
      <c r="F1176" s="1">
        <v>508911.27752311586</v>
      </c>
      <c r="G1176" s="1">
        <f t="shared" si="37"/>
        <v>179.95448285824466</v>
      </c>
    </row>
    <row r="1177" spans="1:7" x14ac:dyDescent="0.25">
      <c r="A1177" t="str">
        <f t="shared" si="36"/>
        <v>CMBCOKJun-2023</v>
      </c>
      <c r="B1177" s="2">
        <v>2023</v>
      </c>
      <c r="C1177" s="2" t="s">
        <v>58</v>
      </c>
      <c r="D1177" t="s">
        <v>85</v>
      </c>
      <c r="E1177">
        <v>4544</v>
      </c>
      <c r="F1177" s="1">
        <v>288437.18220520875</v>
      </c>
      <c r="G1177" s="1">
        <f t="shared" si="37"/>
        <v>63.476492562766012</v>
      </c>
    </row>
    <row r="1178" spans="1:7" x14ac:dyDescent="0.25">
      <c r="A1178" t="str">
        <f t="shared" si="36"/>
        <v>CMBDACJun-2023</v>
      </c>
      <c r="B1178" s="2">
        <v>2023</v>
      </c>
      <c r="C1178" s="2" t="s">
        <v>58</v>
      </c>
      <c r="D1178" t="s">
        <v>88</v>
      </c>
      <c r="E1178">
        <v>5564</v>
      </c>
      <c r="F1178" s="1">
        <v>829633.20658015285</v>
      </c>
      <c r="G1178" s="1">
        <f t="shared" si="37"/>
        <v>149.10733403669175</v>
      </c>
    </row>
    <row r="1179" spans="1:7" x14ac:dyDescent="0.25">
      <c r="A1179" t="str">
        <f t="shared" si="36"/>
        <v>CMBDELJun-2023</v>
      </c>
      <c r="B1179" s="2">
        <v>2023</v>
      </c>
      <c r="C1179" s="2" t="s">
        <v>58</v>
      </c>
      <c r="D1179" t="s">
        <v>89</v>
      </c>
      <c r="E1179">
        <v>5454</v>
      </c>
      <c r="F1179" s="1">
        <v>729937.88819384971</v>
      </c>
      <c r="G1179" s="1">
        <f t="shared" si="37"/>
        <v>133.83532970184262</v>
      </c>
    </row>
    <row r="1180" spans="1:7" x14ac:dyDescent="0.25">
      <c r="A1180" t="str">
        <f t="shared" si="36"/>
        <v>CMBDMMJun-2023</v>
      </c>
      <c r="B1180" s="2">
        <v>2023</v>
      </c>
      <c r="C1180" s="2" t="s">
        <v>58</v>
      </c>
      <c r="D1180" t="s">
        <v>90</v>
      </c>
      <c r="E1180">
        <v>2494</v>
      </c>
      <c r="F1180" s="1">
        <v>553372.50400906347</v>
      </c>
      <c r="G1180" s="1">
        <f t="shared" si="37"/>
        <v>221.88151724501341</v>
      </c>
    </row>
    <row r="1181" spans="1:7" x14ac:dyDescent="0.25">
      <c r="A1181" t="str">
        <f t="shared" si="36"/>
        <v>CMBDOHJun-2023</v>
      </c>
      <c r="B1181" s="2">
        <v>2023</v>
      </c>
      <c r="C1181" s="2" t="s">
        <v>58</v>
      </c>
      <c r="D1181" t="s">
        <v>91</v>
      </c>
      <c r="E1181">
        <v>5532</v>
      </c>
      <c r="F1181" s="1">
        <v>1254867.8752951492</v>
      </c>
      <c r="G1181" s="1">
        <f t="shared" si="37"/>
        <v>226.8380107185736</v>
      </c>
    </row>
    <row r="1182" spans="1:7" x14ac:dyDescent="0.25">
      <c r="A1182" t="str">
        <f t="shared" si="36"/>
        <v>CMBDXBJun-2023</v>
      </c>
      <c r="B1182" s="2">
        <v>2023</v>
      </c>
      <c r="C1182" s="2" t="s">
        <v>58</v>
      </c>
      <c r="D1182" t="s">
        <v>92</v>
      </c>
      <c r="E1182">
        <v>4967</v>
      </c>
      <c r="F1182" s="1">
        <v>1044380.0036192524</v>
      </c>
      <c r="G1182" s="1">
        <f t="shared" si="37"/>
        <v>210.26374141720402</v>
      </c>
    </row>
    <row r="1183" spans="1:7" x14ac:dyDescent="0.25">
      <c r="A1183" t="str">
        <f t="shared" si="36"/>
        <v>CMBFRAJun-2023</v>
      </c>
      <c r="B1183" s="2">
        <v>2023</v>
      </c>
      <c r="C1183" s="2" t="s">
        <v>58</v>
      </c>
      <c r="D1183" t="s">
        <v>95</v>
      </c>
      <c r="E1183">
        <v>0</v>
      </c>
      <c r="F1183" s="1">
        <v>0</v>
      </c>
      <c r="G1183" s="1">
        <f t="shared" si="37"/>
        <v>0</v>
      </c>
    </row>
    <row r="1184" spans="1:7" x14ac:dyDescent="0.25">
      <c r="A1184" t="str">
        <f t="shared" si="36"/>
        <v>CMBGANJun-2023</v>
      </c>
      <c r="B1184" s="2">
        <v>2023</v>
      </c>
      <c r="C1184" s="2" t="s">
        <v>58</v>
      </c>
      <c r="D1184" t="s">
        <v>97</v>
      </c>
      <c r="E1184">
        <v>831</v>
      </c>
      <c r="F1184" s="1">
        <v>79205.720432754897</v>
      </c>
      <c r="G1184" s="1">
        <f t="shared" si="37"/>
        <v>95.313742999705056</v>
      </c>
    </row>
    <row r="1185" spans="1:7" x14ac:dyDescent="0.25">
      <c r="A1185" t="str">
        <f t="shared" si="36"/>
        <v>CMBHYDJun-2023</v>
      </c>
      <c r="B1185" s="2">
        <v>2023</v>
      </c>
      <c r="C1185" s="2" t="s">
        <v>58</v>
      </c>
      <c r="D1185" t="s">
        <v>99</v>
      </c>
      <c r="E1185">
        <v>2675</v>
      </c>
      <c r="F1185" s="1">
        <v>240680.22516630191</v>
      </c>
      <c r="G1185" s="1">
        <f t="shared" si="37"/>
        <v>89.973915950019403</v>
      </c>
    </row>
    <row r="1186" spans="1:7" x14ac:dyDescent="0.25">
      <c r="A1186" t="str">
        <f t="shared" si="36"/>
        <v>CMBICNJun-2023</v>
      </c>
      <c r="B1186" s="2">
        <v>2023</v>
      </c>
      <c r="C1186" s="2" t="s">
        <v>58</v>
      </c>
      <c r="D1186" t="s">
        <v>100</v>
      </c>
      <c r="E1186">
        <v>1511</v>
      </c>
      <c r="F1186" s="1">
        <v>742133.36723172897</v>
      </c>
      <c r="G1186" s="1">
        <f t="shared" si="37"/>
        <v>491.15378374038977</v>
      </c>
    </row>
    <row r="1187" spans="1:7" x14ac:dyDescent="0.25">
      <c r="A1187" t="str">
        <f t="shared" si="36"/>
        <v>CMBIXMJun-2023</v>
      </c>
      <c r="B1187" s="2">
        <v>2023</v>
      </c>
      <c r="C1187" s="2" t="s">
        <v>58</v>
      </c>
      <c r="D1187" t="s">
        <v>101</v>
      </c>
      <c r="E1187">
        <v>2970</v>
      </c>
      <c r="F1187" s="1">
        <v>182355.78708145261</v>
      </c>
      <c r="G1187" s="1">
        <f t="shared" si="37"/>
        <v>61.399254909580002</v>
      </c>
    </row>
    <row r="1188" spans="1:7" x14ac:dyDescent="0.25">
      <c r="A1188" t="str">
        <f t="shared" si="36"/>
        <v>CMBKHIJun-2023</v>
      </c>
      <c r="B1188" s="2">
        <v>2023</v>
      </c>
      <c r="C1188" s="2" t="s">
        <v>58</v>
      </c>
      <c r="D1188" t="s">
        <v>102</v>
      </c>
      <c r="E1188">
        <v>1766</v>
      </c>
      <c r="F1188" s="1">
        <v>351879.37309687678</v>
      </c>
      <c r="G1188" s="1">
        <f t="shared" si="37"/>
        <v>199.25219314658935</v>
      </c>
    </row>
    <row r="1189" spans="1:7" x14ac:dyDescent="0.25">
      <c r="A1189" t="str">
        <f t="shared" si="36"/>
        <v>CMBKTMJun-2023</v>
      </c>
      <c r="B1189" s="2">
        <v>2023</v>
      </c>
      <c r="C1189" s="2" t="s">
        <v>58</v>
      </c>
      <c r="D1189" t="s">
        <v>103</v>
      </c>
      <c r="E1189">
        <v>1063</v>
      </c>
      <c r="F1189" s="1">
        <v>190280.46816716524</v>
      </c>
      <c r="G1189" s="1">
        <f t="shared" si="37"/>
        <v>179.00326262198047</v>
      </c>
    </row>
    <row r="1190" spans="1:7" x14ac:dyDescent="0.25">
      <c r="A1190" t="str">
        <f t="shared" si="36"/>
        <v>CMBKULJun-2023</v>
      </c>
      <c r="B1190" s="2">
        <v>2023</v>
      </c>
      <c r="C1190" s="2" t="s">
        <v>58</v>
      </c>
      <c r="D1190" t="s">
        <v>104</v>
      </c>
      <c r="E1190">
        <v>5207</v>
      </c>
      <c r="F1190" s="1">
        <v>874732.48188877385</v>
      </c>
      <c r="G1190" s="1">
        <f t="shared" si="37"/>
        <v>167.99164238309464</v>
      </c>
    </row>
    <row r="1191" spans="1:7" x14ac:dyDescent="0.25">
      <c r="A1191" t="str">
        <f t="shared" si="36"/>
        <v>CMBKWIJun-2023</v>
      </c>
      <c r="B1191" s="2">
        <v>2023</v>
      </c>
      <c r="C1191" s="2" t="s">
        <v>58</v>
      </c>
      <c r="D1191" t="s">
        <v>105</v>
      </c>
      <c r="E1191">
        <v>4843</v>
      </c>
      <c r="F1191" s="1">
        <v>1084614.7978154863</v>
      </c>
      <c r="G1191" s="1">
        <f t="shared" si="37"/>
        <v>223.95515131436844</v>
      </c>
    </row>
    <row r="1192" spans="1:7" x14ac:dyDescent="0.25">
      <c r="A1192" t="str">
        <f t="shared" si="36"/>
        <v>CMBLHEJun-2023</v>
      </c>
      <c r="B1192" s="2">
        <v>2023</v>
      </c>
      <c r="C1192" s="2" t="s">
        <v>58</v>
      </c>
      <c r="D1192" t="s">
        <v>106</v>
      </c>
      <c r="E1192">
        <v>1891</v>
      </c>
      <c r="F1192" s="1">
        <v>375670.13351119263</v>
      </c>
      <c r="G1192" s="1">
        <f t="shared" si="37"/>
        <v>198.66215415716164</v>
      </c>
    </row>
    <row r="1193" spans="1:7" x14ac:dyDescent="0.25">
      <c r="A1193" t="str">
        <f t="shared" si="36"/>
        <v>CMBLHRJun-2023</v>
      </c>
      <c r="B1193" s="2">
        <v>2023</v>
      </c>
      <c r="C1193" s="2" t="s">
        <v>58</v>
      </c>
      <c r="D1193" t="s">
        <v>107</v>
      </c>
      <c r="E1193">
        <v>8215</v>
      </c>
      <c r="F1193" s="1">
        <v>3998019.9914215426</v>
      </c>
      <c r="G1193" s="1">
        <f t="shared" si="37"/>
        <v>486.67315781150853</v>
      </c>
    </row>
    <row r="1194" spans="1:7" x14ac:dyDescent="0.25">
      <c r="A1194" t="str">
        <f t="shared" si="36"/>
        <v>CMBMAAJun-2023</v>
      </c>
      <c r="B1194" s="2">
        <v>2023</v>
      </c>
      <c r="C1194" s="2" t="s">
        <v>58</v>
      </c>
      <c r="D1194" t="s">
        <v>108</v>
      </c>
      <c r="E1194">
        <v>13356</v>
      </c>
      <c r="F1194" s="1">
        <v>937998.88451310236</v>
      </c>
      <c r="G1194" s="1">
        <f t="shared" si="37"/>
        <v>70.230524446922914</v>
      </c>
    </row>
    <row r="1195" spans="1:7" x14ac:dyDescent="0.25">
      <c r="A1195" t="str">
        <f t="shared" si="36"/>
        <v>CMBMELJun-2023</v>
      </c>
      <c r="B1195" s="2">
        <v>2023</v>
      </c>
      <c r="C1195" s="2" t="s">
        <v>58</v>
      </c>
      <c r="D1195" t="s">
        <v>113</v>
      </c>
      <c r="E1195">
        <v>8125</v>
      </c>
      <c r="F1195" s="1">
        <v>3537058.4437381877</v>
      </c>
      <c r="G1195" s="1">
        <f t="shared" si="37"/>
        <v>435.33026999854616</v>
      </c>
    </row>
    <row r="1196" spans="1:7" x14ac:dyDescent="0.25">
      <c r="A1196" t="str">
        <f t="shared" si="36"/>
        <v>CMBMLEJun-2023</v>
      </c>
      <c r="B1196" s="2">
        <v>2023</v>
      </c>
      <c r="C1196" s="2" t="s">
        <v>58</v>
      </c>
      <c r="D1196" t="s">
        <v>115</v>
      </c>
      <c r="E1196">
        <v>15468</v>
      </c>
      <c r="F1196" s="1">
        <v>1247967.3994141507</v>
      </c>
      <c r="G1196" s="1">
        <f t="shared" si="37"/>
        <v>80.680592152453499</v>
      </c>
    </row>
    <row r="1197" spans="1:7" x14ac:dyDescent="0.25">
      <c r="A1197" t="str">
        <f t="shared" si="36"/>
        <v>CMBNRTJun-2023</v>
      </c>
      <c r="B1197" s="2">
        <v>2023</v>
      </c>
      <c r="C1197" s="2" t="s">
        <v>58</v>
      </c>
      <c r="D1197" t="s">
        <v>116</v>
      </c>
      <c r="E1197">
        <v>3399</v>
      </c>
      <c r="F1197" s="1">
        <v>1462525.4566645855</v>
      </c>
      <c r="G1197" s="1">
        <f t="shared" si="37"/>
        <v>430.28109934233174</v>
      </c>
    </row>
    <row r="1198" spans="1:7" x14ac:dyDescent="0.25">
      <c r="A1198" t="str">
        <f t="shared" si="36"/>
        <v>CMBPEKJun-2023</v>
      </c>
      <c r="B1198" s="2">
        <v>2023</v>
      </c>
      <c r="C1198" s="2" t="s">
        <v>58</v>
      </c>
      <c r="D1198" t="s">
        <v>162</v>
      </c>
      <c r="E1198">
        <v>632</v>
      </c>
      <c r="F1198" s="1">
        <v>200498.68281809607</v>
      </c>
      <c r="G1198" s="1">
        <f t="shared" si="37"/>
        <v>317.2447512944558</v>
      </c>
    </row>
    <row r="1199" spans="1:7" x14ac:dyDescent="0.25">
      <c r="A1199" t="str">
        <f t="shared" si="36"/>
        <v>CMBPVGJun-2023</v>
      </c>
      <c r="B1199" s="2">
        <v>2023</v>
      </c>
      <c r="C1199" s="2" t="s">
        <v>58</v>
      </c>
      <c r="D1199" t="s">
        <v>163</v>
      </c>
      <c r="E1199">
        <v>1789</v>
      </c>
      <c r="F1199" s="1">
        <v>470386.19335524202</v>
      </c>
      <c r="G1199" s="1">
        <f t="shared" si="37"/>
        <v>262.93247252948129</v>
      </c>
    </row>
    <row r="1200" spans="1:7" x14ac:dyDescent="0.25">
      <c r="A1200" t="str">
        <f t="shared" si="36"/>
        <v>CMBRUHJun-2023</v>
      </c>
      <c r="B1200" s="2">
        <v>2023</v>
      </c>
      <c r="C1200" s="2" t="s">
        <v>58</v>
      </c>
      <c r="D1200" t="s">
        <v>117</v>
      </c>
      <c r="E1200">
        <v>4740</v>
      </c>
      <c r="F1200" s="1">
        <v>1193347.9675538493</v>
      </c>
      <c r="G1200" s="1">
        <f t="shared" si="37"/>
        <v>251.76117458941968</v>
      </c>
    </row>
    <row r="1201" spans="1:7" x14ac:dyDescent="0.25">
      <c r="A1201" t="str">
        <f t="shared" si="36"/>
        <v>CMBSINJun-2023</v>
      </c>
      <c r="B1201" s="2">
        <v>2023</v>
      </c>
      <c r="C1201" s="2" t="s">
        <v>58</v>
      </c>
      <c r="D1201" t="s">
        <v>119</v>
      </c>
      <c r="E1201">
        <v>6608</v>
      </c>
      <c r="F1201" s="1">
        <v>1351686.5652685431</v>
      </c>
      <c r="G1201" s="1">
        <f t="shared" si="37"/>
        <v>204.5530516447553</v>
      </c>
    </row>
    <row r="1202" spans="1:7" x14ac:dyDescent="0.25">
      <c r="A1202" t="str">
        <f t="shared" si="36"/>
        <v>CMBSYDJun-2023</v>
      </c>
      <c r="B1202" s="2">
        <v>2023</v>
      </c>
      <c r="C1202" s="2" t="s">
        <v>58</v>
      </c>
      <c r="D1202" t="s">
        <v>120</v>
      </c>
      <c r="E1202">
        <v>3594</v>
      </c>
      <c r="F1202" s="1">
        <v>1515782.0149032411</v>
      </c>
      <c r="G1202" s="1">
        <f t="shared" si="37"/>
        <v>421.75348216562077</v>
      </c>
    </row>
    <row r="1203" spans="1:7" x14ac:dyDescent="0.25">
      <c r="A1203" t="str">
        <f t="shared" si="36"/>
        <v>CMBTRVJun-2023</v>
      </c>
      <c r="B1203" s="2">
        <v>2023</v>
      </c>
      <c r="C1203" s="2" t="s">
        <v>58</v>
      </c>
      <c r="D1203" t="s">
        <v>121</v>
      </c>
      <c r="E1203">
        <v>3502</v>
      </c>
      <c r="F1203" s="1">
        <v>177446.72863502151</v>
      </c>
      <c r="G1203" s="1">
        <f t="shared" si="37"/>
        <v>50.670110975163198</v>
      </c>
    </row>
    <row r="1204" spans="1:7" x14ac:dyDescent="0.25">
      <c r="A1204" t="str">
        <f t="shared" si="36"/>
        <v>CMBTRZJun-2023</v>
      </c>
      <c r="B1204" s="2">
        <v>2023</v>
      </c>
      <c r="C1204" s="2" t="s">
        <v>58</v>
      </c>
      <c r="D1204" t="s">
        <v>126</v>
      </c>
      <c r="E1204">
        <v>4261</v>
      </c>
      <c r="F1204" s="1">
        <v>294606.00445836404</v>
      </c>
      <c r="G1204" s="1">
        <f t="shared" si="37"/>
        <v>69.140109002197619</v>
      </c>
    </row>
    <row r="1205" spans="1:7" x14ac:dyDescent="0.25">
      <c r="A1205" t="str">
        <f t="shared" si="36"/>
        <v>COKCMBJun-2023</v>
      </c>
      <c r="B1205" s="2">
        <v>2023</v>
      </c>
      <c r="C1205" s="2" t="s">
        <v>58</v>
      </c>
      <c r="D1205" t="s">
        <v>128</v>
      </c>
      <c r="E1205">
        <v>2298</v>
      </c>
      <c r="F1205" s="1">
        <v>149598.87938651117</v>
      </c>
      <c r="G1205" s="1">
        <f t="shared" si="37"/>
        <v>65.099599384904778</v>
      </c>
    </row>
    <row r="1206" spans="1:7" x14ac:dyDescent="0.25">
      <c r="A1206" t="str">
        <f t="shared" si="36"/>
        <v>DACCMBJun-2023</v>
      </c>
      <c r="B1206" s="2">
        <v>2023</v>
      </c>
      <c r="C1206" s="2" t="s">
        <v>58</v>
      </c>
      <c r="D1206" t="s">
        <v>129</v>
      </c>
      <c r="E1206">
        <v>5766</v>
      </c>
      <c r="F1206" s="1">
        <v>1017819.2129566617</v>
      </c>
      <c r="G1206" s="1">
        <f t="shared" si="37"/>
        <v>176.52084858769715</v>
      </c>
    </row>
    <row r="1207" spans="1:7" x14ac:dyDescent="0.25">
      <c r="A1207" t="str">
        <f t="shared" si="36"/>
        <v>DELCMBJun-2023</v>
      </c>
      <c r="B1207" s="2">
        <v>2023</v>
      </c>
      <c r="C1207" s="2" t="s">
        <v>58</v>
      </c>
      <c r="D1207" t="s">
        <v>130</v>
      </c>
      <c r="E1207">
        <v>6698</v>
      </c>
      <c r="F1207" s="1">
        <v>945338.41235780902</v>
      </c>
      <c r="G1207" s="1">
        <f t="shared" si="37"/>
        <v>141.1374159984785</v>
      </c>
    </row>
    <row r="1208" spans="1:7" x14ac:dyDescent="0.25">
      <c r="A1208" t="str">
        <f t="shared" si="36"/>
        <v>DMMCMBJun-2023</v>
      </c>
      <c r="B1208" s="2">
        <v>2023</v>
      </c>
      <c r="C1208" s="2" t="s">
        <v>58</v>
      </c>
      <c r="D1208" t="s">
        <v>131</v>
      </c>
      <c r="E1208">
        <v>3787</v>
      </c>
      <c r="F1208" s="1">
        <v>1074855.4903334398</v>
      </c>
      <c r="G1208" s="1">
        <f t="shared" si="37"/>
        <v>283.82769747384202</v>
      </c>
    </row>
    <row r="1209" spans="1:7" x14ac:dyDescent="0.25">
      <c r="A1209" t="str">
        <f t="shared" si="36"/>
        <v>DOHCMBJun-2023</v>
      </c>
      <c r="B1209" s="2">
        <v>2023</v>
      </c>
      <c r="C1209" s="2" t="s">
        <v>58</v>
      </c>
      <c r="D1209" t="s">
        <v>133</v>
      </c>
      <c r="E1209">
        <v>6272</v>
      </c>
      <c r="F1209" s="1">
        <v>1829388.6127641113</v>
      </c>
      <c r="G1209" s="1">
        <f t="shared" si="37"/>
        <v>291.67548035142079</v>
      </c>
    </row>
    <row r="1210" spans="1:7" x14ac:dyDescent="0.25">
      <c r="A1210" t="str">
        <f t="shared" si="36"/>
        <v>DXBCMBJun-2023</v>
      </c>
      <c r="B1210" s="2">
        <v>2023</v>
      </c>
      <c r="C1210" s="2" t="s">
        <v>58</v>
      </c>
      <c r="D1210" t="s">
        <v>134</v>
      </c>
      <c r="E1210">
        <v>7984</v>
      </c>
      <c r="F1210" s="1">
        <v>1922157.3417940533</v>
      </c>
      <c r="G1210" s="1">
        <f t="shared" si="37"/>
        <v>240.75117006438543</v>
      </c>
    </row>
    <row r="1211" spans="1:7" x14ac:dyDescent="0.25">
      <c r="A1211" t="str">
        <f t="shared" si="36"/>
        <v>FRACMBJun-2023</v>
      </c>
      <c r="B1211" s="2">
        <v>2023</v>
      </c>
      <c r="C1211" s="2" t="s">
        <v>58</v>
      </c>
      <c r="D1211" t="s">
        <v>136</v>
      </c>
      <c r="E1211">
        <v>2859</v>
      </c>
      <c r="F1211" s="1">
        <v>1174615.4092759988</v>
      </c>
      <c r="G1211" s="1">
        <f t="shared" si="37"/>
        <v>410.84834182441369</v>
      </c>
    </row>
    <row r="1212" spans="1:7" x14ac:dyDescent="0.25">
      <c r="A1212" t="str">
        <f t="shared" si="36"/>
        <v>GANCMBJun-2023</v>
      </c>
      <c r="B1212" s="2">
        <v>2023</v>
      </c>
      <c r="C1212" s="2" t="s">
        <v>58</v>
      </c>
      <c r="D1212" t="s">
        <v>137</v>
      </c>
      <c r="E1212">
        <v>1018</v>
      </c>
      <c r="F1212" s="1">
        <v>122475.13794475707</v>
      </c>
      <c r="G1212" s="1">
        <f t="shared" si="37"/>
        <v>120.30956576105802</v>
      </c>
    </row>
    <row r="1213" spans="1:7" x14ac:dyDescent="0.25">
      <c r="A1213" t="str">
        <f t="shared" si="36"/>
        <v>HYDCMBJun-2023</v>
      </c>
      <c r="B1213" s="2">
        <v>2023</v>
      </c>
      <c r="C1213" s="2" t="s">
        <v>58</v>
      </c>
      <c r="D1213" t="s">
        <v>139</v>
      </c>
      <c r="E1213">
        <v>1831</v>
      </c>
      <c r="F1213" s="1">
        <v>185355.81133291099</v>
      </c>
      <c r="G1213" s="1">
        <f t="shared" si="37"/>
        <v>101.23201055866248</v>
      </c>
    </row>
    <row r="1214" spans="1:7" x14ac:dyDescent="0.25">
      <c r="A1214" t="str">
        <f t="shared" si="36"/>
        <v>ICNCMBJun-2023</v>
      </c>
      <c r="B1214" s="2">
        <v>2023</v>
      </c>
      <c r="C1214" s="2" t="s">
        <v>58</v>
      </c>
      <c r="D1214" t="s">
        <v>140</v>
      </c>
      <c r="E1214">
        <v>1280</v>
      </c>
      <c r="F1214" s="1">
        <v>518328.95266590203</v>
      </c>
      <c r="G1214" s="1">
        <f t="shared" si="37"/>
        <v>404.94449427023596</v>
      </c>
    </row>
    <row r="1215" spans="1:7" x14ac:dyDescent="0.25">
      <c r="A1215" t="str">
        <f t="shared" si="36"/>
        <v>IXMCMBJun-2023</v>
      </c>
      <c r="B1215" s="2">
        <v>2023</v>
      </c>
      <c r="C1215" s="2" t="s">
        <v>58</v>
      </c>
      <c r="D1215" t="s">
        <v>142</v>
      </c>
      <c r="E1215">
        <v>2250</v>
      </c>
      <c r="F1215" s="1">
        <v>113411.56018954096</v>
      </c>
      <c r="G1215" s="1">
        <f t="shared" si="37"/>
        <v>50.405137862018208</v>
      </c>
    </row>
    <row r="1216" spans="1:7" x14ac:dyDescent="0.25">
      <c r="A1216" t="str">
        <f t="shared" si="36"/>
        <v>KHICMBJun-2023</v>
      </c>
      <c r="B1216" s="2">
        <v>2023</v>
      </c>
      <c r="C1216" s="2" t="s">
        <v>58</v>
      </c>
      <c r="D1216" t="s">
        <v>143</v>
      </c>
      <c r="E1216">
        <v>1182</v>
      </c>
      <c r="F1216" s="1">
        <v>222771.36021881553</v>
      </c>
      <c r="G1216" s="1">
        <f t="shared" si="37"/>
        <v>188.46984790085918</v>
      </c>
    </row>
    <row r="1217" spans="1:7" x14ac:dyDescent="0.25">
      <c r="A1217" t="str">
        <f t="shared" si="36"/>
        <v>KTMCMBJun-2023</v>
      </c>
      <c r="B1217" s="2">
        <v>2023</v>
      </c>
      <c r="C1217" s="2" t="s">
        <v>58</v>
      </c>
      <c r="D1217" t="s">
        <v>144</v>
      </c>
      <c r="E1217">
        <v>2188</v>
      </c>
      <c r="F1217" s="1">
        <v>406498.84672248183</v>
      </c>
      <c r="G1217" s="1">
        <f t="shared" si="37"/>
        <v>185.78557894080524</v>
      </c>
    </row>
    <row r="1218" spans="1:7" x14ac:dyDescent="0.25">
      <c r="A1218" t="str">
        <f t="shared" si="36"/>
        <v>KULCMBJun-2023</v>
      </c>
      <c r="B1218" s="2">
        <v>2023</v>
      </c>
      <c r="C1218" s="2" t="s">
        <v>58</v>
      </c>
      <c r="D1218" t="s">
        <v>145</v>
      </c>
      <c r="E1218">
        <v>4848</v>
      </c>
      <c r="F1218" s="1">
        <v>699617.04486741498</v>
      </c>
      <c r="G1218" s="1">
        <f t="shared" si="37"/>
        <v>144.31044654855918</v>
      </c>
    </row>
    <row r="1219" spans="1:7" x14ac:dyDescent="0.25">
      <c r="A1219" t="str">
        <f t="shared" ref="A1219:A1282" si="38">D1219&amp;C1219</f>
        <v>KWICMBJun-2023</v>
      </c>
      <c r="B1219" s="2">
        <v>2023</v>
      </c>
      <c r="C1219" s="2" t="s">
        <v>58</v>
      </c>
      <c r="D1219" t="s">
        <v>146</v>
      </c>
      <c r="E1219">
        <v>6587</v>
      </c>
      <c r="F1219" s="1">
        <v>1604209.7160567814</v>
      </c>
      <c r="G1219" s="1">
        <f t="shared" ref="G1219:G1282" si="39">IFERROR(F1219/E1219,0)</f>
        <v>243.54178169983018</v>
      </c>
    </row>
    <row r="1220" spans="1:7" x14ac:dyDescent="0.25">
      <c r="A1220" t="str">
        <f t="shared" si="38"/>
        <v>LHECMBJun-2023</v>
      </c>
      <c r="B1220" s="2">
        <v>2023</v>
      </c>
      <c r="C1220" s="2" t="s">
        <v>58</v>
      </c>
      <c r="D1220" t="s">
        <v>147</v>
      </c>
      <c r="E1220">
        <v>2099</v>
      </c>
      <c r="F1220" s="1">
        <v>394653.15370947478</v>
      </c>
      <c r="G1220" s="1">
        <f t="shared" si="39"/>
        <v>188.01960634086458</v>
      </c>
    </row>
    <row r="1221" spans="1:7" x14ac:dyDescent="0.25">
      <c r="A1221" t="str">
        <f t="shared" si="38"/>
        <v>LHRCMBJun-2023</v>
      </c>
      <c r="B1221" s="2">
        <v>2023</v>
      </c>
      <c r="C1221" s="2" t="s">
        <v>58</v>
      </c>
      <c r="D1221" t="s">
        <v>148</v>
      </c>
      <c r="E1221">
        <v>8168</v>
      </c>
      <c r="F1221" s="1">
        <v>3900526.595789542</v>
      </c>
      <c r="G1221" s="1">
        <f t="shared" si="39"/>
        <v>477.53753621321522</v>
      </c>
    </row>
    <row r="1222" spans="1:7" x14ac:dyDescent="0.25">
      <c r="A1222" t="str">
        <f t="shared" si="38"/>
        <v>MAACMBJun-2023</v>
      </c>
      <c r="B1222" s="2">
        <v>2023</v>
      </c>
      <c r="C1222" s="2" t="s">
        <v>58</v>
      </c>
      <c r="D1222" t="s">
        <v>149</v>
      </c>
      <c r="E1222">
        <v>12426</v>
      </c>
      <c r="F1222" s="1">
        <v>706740.07312184176</v>
      </c>
      <c r="G1222" s="1">
        <f t="shared" si="39"/>
        <v>56.875911244313677</v>
      </c>
    </row>
    <row r="1223" spans="1:7" x14ac:dyDescent="0.25">
      <c r="A1223" t="str">
        <f t="shared" si="38"/>
        <v>MELCMBJun-2023</v>
      </c>
      <c r="B1223" s="2">
        <v>2023</v>
      </c>
      <c r="C1223" s="2" t="s">
        <v>58</v>
      </c>
      <c r="D1223" t="s">
        <v>151</v>
      </c>
      <c r="E1223">
        <v>8574</v>
      </c>
      <c r="F1223" s="1">
        <v>4645015.1113313437</v>
      </c>
      <c r="G1223" s="1">
        <f t="shared" si="39"/>
        <v>541.75590288445812</v>
      </c>
    </row>
    <row r="1224" spans="1:7" x14ac:dyDescent="0.25">
      <c r="A1224" t="str">
        <f t="shared" si="38"/>
        <v>MLECMBJun-2023</v>
      </c>
      <c r="B1224" s="2">
        <v>2023</v>
      </c>
      <c r="C1224" s="2" t="s">
        <v>58</v>
      </c>
      <c r="D1224" t="s">
        <v>152</v>
      </c>
      <c r="E1224">
        <v>16630</v>
      </c>
      <c r="F1224" s="1">
        <v>1408406.7226703772</v>
      </c>
      <c r="G1224" s="1">
        <f t="shared" si="39"/>
        <v>84.690722950714203</v>
      </c>
    </row>
    <row r="1225" spans="1:7" x14ac:dyDescent="0.25">
      <c r="A1225" t="str">
        <f t="shared" si="38"/>
        <v>NRTCMBJun-2023</v>
      </c>
      <c r="B1225" s="2">
        <v>2023</v>
      </c>
      <c r="C1225" s="2" t="s">
        <v>58</v>
      </c>
      <c r="D1225" t="s">
        <v>153</v>
      </c>
      <c r="E1225">
        <v>2583</v>
      </c>
      <c r="F1225" s="1">
        <v>1067688.5801567957</v>
      </c>
      <c r="G1225" s="1">
        <f t="shared" si="39"/>
        <v>413.35214098211213</v>
      </c>
    </row>
    <row r="1226" spans="1:7" x14ac:dyDescent="0.25">
      <c r="A1226" t="str">
        <f t="shared" si="38"/>
        <v>PEKCMBJun-2023</v>
      </c>
      <c r="B1226" s="2">
        <v>2023</v>
      </c>
      <c r="C1226" s="2" t="s">
        <v>58</v>
      </c>
      <c r="D1226" t="s">
        <v>164</v>
      </c>
      <c r="E1226">
        <v>521</v>
      </c>
      <c r="F1226" s="1">
        <v>162142.0937742347</v>
      </c>
      <c r="G1226" s="1">
        <f t="shared" si="39"/>
        <v>311.21323181235067</v>
      </c>
    </row>
    <row r="1227" spans="1:7" x14ac:dyDescent="0.25">
      <c r="A1227" t="str">
        <f t="shared" si="38"/>
        <v>PVGCMBJun-2023</v>
      </c>
      <c r="B1227" s="2">
        <v>2023</v>
      </c>
      <c r="C1227" s="2" t="s">
        <v>58</v>
      </c>
      <c r="D1227" t="s">
        <v>165</v>
      </c>
      <c r="E1227">
        <v>1713</v>
      </c>
      <c r="F1227" s="1">
        <v>526982.75280768645</v>
      </c>
      <c r="G1227" s="1">
        <f t="shared" si="39"/>
        <v>307.6373338048374</v>
      </c>
    </row>
    <row r="1228" spans="1:7" x14ac:dyDescent="0.25">
      <c r="A1228" t="str">
        <f t="shared" si="38"/>
        <v>RUHCMBJun-2023</v>
      </c>
      <c r="B1228" s="2">
        <v>2023</v>
      </c>
      <c r="C1228" s="2" t="s">
        <v>58</v>
      </c>
      <c r="D1228" t="s">
        <v>155</v>
      </c>
      <c r="E1228">
        <v>7900</v>
      </c>
      <c r="F1228" s="1">
        <v>2409283.6307495814</v>
      </c>
      <c r="G1228" s="1">
        <f t="shared" si="39"/>
        <v>304.97261148728876</v>
      </c>
    </row>
    <row r="1229" spans="1:7" x14ac:dyDescent="0.25">
      <c r="A1229" t="str">
        <f t="shared" si="38"/>
        <v>SINCMBJun-2023</v>
      </c>
      <c r="B1229" s="2">
        <v>2023</v>
      </c>
      <c r="C1229" s="2" t="s">
        <v>58</v>
      </c>
      <c r="D1229" t="s">
        <v>157</v>
      </c>
      <c r="E1229">
        <v>6248</v>
      </c>
      <c r="F1229" s="1">
        <v>1330453.5625330238</v>
      </c>
      <c r="G1229" s="1">
        <f t="shared" si="39"/>
        <v>212.94071103281431</v>
      </c>
    </row>
    <row r="1230" spans="1:7" x14ac:dyDescent="0.25">
      <c r="A1230" t="str">
        <f t="shared" si="38"/>
        <v>SYDCMBJun-2023</v>
      </c>
      <c r="B1230" s="2">
        <v>2023</v>
      </c>
      <c r="C1230" s="2" t="s">
        <v>58</v>
      </c>
      <c r="D1230" t="s">
        <v>158</v>
      </c>
      <c r="E1230">
        <v>3707</v>
      </c>
      <c r="F1230" s="1">
        <v>1859243.4715459817</v>
      </c>
      <c r="G1230" s="1">
        <f t="shared" si="39"/>
        <v>501.54935838844932</v>
      </c>
    </row>
    <row r="1231" spans="1:7" x14ac:dyDescent="0.25">
      <c r="A1231" t="str">
        <f t="shared" si="38"/>
        <v>TRVCMBJun-2023</v>
      </c>
      <c r="B1231" s="2">
        <v>2023</v>
      </c>
      <c r="C1231" s="2" t="s">
        <v>58</v>
      </c>
      <c r="D1231" t="s">
        <v>159</v>
      </c>
      <c r="E1231">
        <v>1476</v>
      </c>
      <c r="F1231" s="1">
        <v>65332.401811198681</v>
      </c>
      <c r="G1231" s="1">
        <f t="shared" si="39"/>
        <v>44.263144858535689</v>
      </c>
    </row>
    <row r="1232" spans="1:7" x14ac:dyDescent="0.25">
      <c r="A1232" t="str">
        <f t="shared" si="38"/>
        <v>TRZCMBJun-2023</v>
      </c>
      <c r="B1232" s="2">
        <v>2023</v>
      </c>
      <c r="C1232" s="2" t="s">
        <v>58</v>
      </c>
      <c r="D1232" t="s">
        <v>160</v>
      </c>
      <c r="E1232">
        <v>3485</v>
      </c>
      <c r="F1232" s="1">
        <v>181785.06170783454</v>
      </c>
      <c r="G1232" s="1">
        <f t="shared" si="39"/>
        <v>52.162141092635451</v>
      </c>
    </row>
    <row r="1233" spans="1:7" x14ac:dyDescent="0.25">
      <c r="A1233" t="str">
        <f t="shared" si="38"/>
        <v>AUHCMBJul-2023</v>
      </c>
      <c r="B1233" s="2">
        <v>2023</v>
      </c>
      <c r="C1233" s="2" t="s">
        <v>59</v>
      </c>
      <c r="D1233" s="16" t="s">
        <v>66</v>
      </c>
      <c r="E1233" s="1">
        <v>3259</v>
      </c>
      <c r="F1233" s="1">
        <v>1043173.7200248152</v>
      </c>
      <c r="G1233" s="1">
        <f t="shared" si="39"/>
        <v>320.09012581307616</v>
      </c>
    </row>
    <row r="1234" spans="1:7" x14ac:dyDescent="0.25">
      <c r="A1234" t="str">
        <f t="shared" si="38"/>
        <v>BKKCMBJul-2023</v>
      </c>
      <c r="B1234" s="2">
        <v>2023</v>
      </c>
      <c r="C1234" s="2" t="s">
        <v>59</v>
      </c>
      <c r="D1234" s="16" t="s">
        <v>68</v>
      </c>
      <c r="E1234" s="1">
        <v>7794</v>
      </c>
      <c r="F1234" s="1">
        <v>1541580.1229287866</v>
      </c>
      <c r="G1234" s="1">
        <f t="shared" si="39"/>
        <v>197.79062393235651</v>
      </c>
    </row>
    <row r="1235" spans="1:7" x14ac:dyDescent="0.25">
      <c r="A1235" t="str">
        <f t="shared" si="38"/>
        <v>BLRCMBJul-2023</v>
      </c>
      <c r="B1235" s="2">
        <v>2023</v>
      </c>
      <c r="C1235" s="2" t="s">
        <v>59</v>
      </c>
      <c r="D1235" s="16" t="s">
        <v>69</v>
      </c>
      <c r="E1235" s="1">
        <v>3051</v>
      </c>
      <c r="F1235" s="1">
        <v>283489.39113637654</v>
      </c>
      <c r="G1235" s="1">
        <f t="shared" si="39"/>
        <v>92.91687680641644</v>
      </c>
    </row>
    <row r="1236" spans="1:7" x14ac:dyDescent="0.25">
      <c r="A1236" t="str">
        <f t="shared" si="38"/>
        <v>BOMCMBJul-2023</v>
      </c>
      <c r="B1236" s="2">
        <v>2023</v>
      </c>
      <c r="C1236" s="2" t="s">
        <v>59</v>
      </c>
      <c r="D1236" s="16" t="s">
        <v>70</v>
      </c>
      <c r="E1236" s="1">
        <v>4397</v>
      </c>
      <c r="F1236" s="1">
        <v>630342.78976333258</v>
      </c>
      <c r="G1236" s="1">
        <f t="shared" si="39"/>
        <v>143.35746867485389</v>
      </c>
    </row>
    <row r="1237" spans="1:7" x14ac:dyDescent="0.25">
      <c r="A1237" t="str">
        <f t="shared" si="38"/>
        <v>CANCMBJul-2023</v>
      </c>
      <c r="B1237" s="2">
        <v>2023</v>
      </c>
      <c r="C1237" s="2" t="s">
        <v>59</v>
      </c>
      <c r="D1237" s="16" t="s">
        <v>71</v>
      </c>
      <c r="E1237" s="1">
        <v>2253</v>
      </c>
      <c r="F1237" s="1">
        <v>757835.00638634712</v>
      </c>
      <c r="G1237" s="1">
        <f t="shared" si="39"/>
        <v>336.36706896864052</v>
      </c>
    </row>
    <row r="1238" spans="1:7" x14ac:dyDescent="0.25">
      <c r="A1238" t="str">
        <f t="shared" si="38"/>
        <v>CARGO CHARTERSJul-2023</v>
      </c>
      <c r="B1238" s="2">
        <v>2023</v>
      </c>
      <c r="C1238" s="2" t="s">
        <v>59</v>
      </c>
      <c r="D1238" s="16" t="s">
        <v>166</v>
      </c>
      <c r="E1238" s="1">
        <v>0</v>
      </c>
      <c r="F1238" s="1">
        <v>0</v>
      </c>
      <c r="G1238" s="1">
        <f t="shared" si="39"/>
        <v>0</v>
      </c>
    </row>
    <row r="1239" spans="1:7" x14ac:dyDescent="0.25">
      <c r="A1239" t="str">
        <f t="shared" si="38"/>
        <v>CDGCMBJul-2023</v>
      </c>
      <c r="B1239" s="2">
        <v>2023</v>
      </c>
      <c r="C1239" s="2" t="s">
        <v>59</v>
      </c>
      <c r="D1239" s="16" t="s">
        <v>72</v>
      </c>
      <c r="E1239" s="1">
        <v>0</v>
      </c>
      <c r="F1239" s="1">
        <v>0</v>
      </c>
      <c r="G1239" s="1">
        <f t="shared" si="39"/>
        <v>0</v>
      </c>
    </row>
    <row r="1240" spans="1:7" x14ac:dyDescent="0.25">
      <c r="A1240" t="str">
        <f t="shared" si="38"/>
        <v>CGKCMBJul-2023</v>
      </c>
      <c r="B1240" s="2">
        <v>2023</v>
      </c>
      <c r="C1240" s="2" t="s">
        <v>59</v>
      </c>
      <c r="D1240" s="16" t="s">
        <v>74</v>
      </c>
      <c r="E1240" s="1">
        <v>1892</v>
      </c>
      <c r="F1240" s="1">
        <v>405565.16324569989</v>
      </c>
      <c r="G1240" s="1">
        <f t="shared" si="39"/>
        <v>214.35790869223038</v>
      </c>
    </row>
    <row r="1241" spans="1:7" x14ac:dyDescent="0.25">
      <c r="A1241" t="str">
        <f t="shared" si="38"/>
        <v>CMBAUHJul-2023</v>
      </c>
      <c r="B1241" s="2">
        <v>2023</v>
      </c>
      <c r="C1241" s="2" t="s">
        <v>59</v>
      </c>
      <c r="D1241" s="16" t="s">
        <v>75</v>
      </c>
      <c r="E1241" s="1">
        <v>2133</v>
      </c>
      <c r="F1241" s="1">
        <v>553755.7068319479</v>
      </c>
      <c r="G1241" s="1">
        <f t="shared" si="39"/>
        <v>259.61355219500604</v>
      </c>
    </row>
    <row r="1242" spans="1:7" x14ac:dyDescent="0.25">
      <c r="A1242" t="str">
        <f t="shared" si="38"/>
        <v>CMBBKKJul-2023</v>
      </c>
      <c r="B1242" s="2">
        <v>2023</v>
      </c>
      <c r="C1242" s="2" t="s">
        <v>59</v>
      </c>
      <c r="D1242" s="16" t="s">
        <v>78</v>
      </c>
      <c r="E1242" s="1">
        <v>8118</v>
      </c>
      <c r="F1242" s="1">
        <v>1643919.0575539963</v>
      </c>
      <c r="G1242" s="1">
        <f t="shared" si="39"/>
        <v>202.50296348287711</v>
      </c>
    </row>
    <row r="1243" spans="1:7" x14ac:dyDescent="0.25">
      <c r="A1243" t="str">
        <f t="shared" si="38"/>
        <v>CMBBLRJul-2023</v>
      </c>
      <c r="B1243" s="2">
        <v>2023</v>
      </c>
      <c r="C1243" s="2" t="s">
        <v>59</v>
      </c>
      <c r="D1243" s="16" t="s">
        <v>79</v>
      </c>
      <c r="E1243" s="1">
        <v>2680</v>
      </c>
      <c r="F1243" s="1">
        <v>263784.35083250882</v>
      </c>
      <c r="G1243" s="1">
        <f t="shared" si="39"/>
        <v>98.42699657929434</v>
      </c>
    </row>
    <row r="1244" spans="1:7" x14ac:dyDescent="0.25">
      <c r="A1244" t="str">
        <f t="shared" si="38"/>
        <v>CMBBOMJul-2023</v>
      </c>
      <c r="B1244" s="2">
        <v>2023</v>
      </c>
      <c r="C1244" s="2" t="s">
        <v>59</v>
      </c>
      <c r="D1244" s="16" t="s">
        <v>80</v>
      </c>
      <c r="E1244" s="1">
        <v>3048</v>
      </c>
      <c r="F1244" s="1">
        <v>434469.01554168318</v>
      </c>
      <c r="G1244" s="1">
        <f t="shared" si="39"/>
        <v>142.54232793362308</v>
      </c>
    </row>
    <row r="1245" spans="1:7" x14ac:dyDescent="0.25">
      <c r="A1245" t="str">
        <f t="shared" si="38"/>
        <v>CMBCANJul-2023</v>
      </c>
      <c r="B1245" s="2">
        <v>2023</v>
      </c>
      <c r="C1245" s="2" t="s">
        <v>59</v>
      </c>
      <c r="D1245" s="16" t="s">
        <v>81</v>
      </c>
      <c r="E1245" s="1">
        <v>2201</v>
      </c>
      <c r="F1245" s="1">
        <v>686473.1374907071</v>
      </c>
      <c r="G1245" s="1">
        <f t="shared" si="39"/>
        <v>311.8914754614753</v>
      </c>
    </row>
    <row r="1246" spans="1:7" x14ac:dyDescent="0.25">
      <c r="A1246" t="str">
        <f t="shared" si="38"/>
        <v>CMBCDGJul-2023</v>
      </c>
      <c r="B1246" s="2">
        <v>2023</v>
      </c>
      <c r="C1246" s="2" t="s">
        <v>59</v>
      </c>
      <c r="D1246" s="16" t="s">
        <v>82</v>
      </c>
      <c r="E1246" s="1">
        <v>0</v>
      </c>
      <c r="F1246" s="1">
        <v>0</v>
      </c>
      <c r="G1246" s="1">
        <f t="shared" si="39"/>
        <v>0</v>
      </c>
    </row>
    <row r="1247" spans="1:7" x14ac:dyDescent="0.25">
      <c r="A1247" t="str">
        <f t="shared" si="38"/>
        <v>CMBCDGFRAJul-2023</v>
      </c>
      <c r="B1247" s="2">
        <v>2023</v>
      </c>
      <c r="C1247" s="2" t="s">
        <v>59</v>
      </c>
      <c r="D1247" s="16" t="s">
        <v>83</v>
      </c>
      <c r="E1247" s="1">
        <v>3409</v>
      </c>
      <c r="F1247" s="1">
        <v>1560139.3131147306</v>
      </c>
      <c r="G1247" s="1">
        <f t="shared" si="39"/>
        <v>457.653069262168</v>
      </c>
    </row>
    <row r="1248" spans="1:7" x14ac:dyDescent="0.25">
      <c r="A1248" t="str">
        <f t="shared" si="38"/>
        <v>CMBCGKJul-2023</v>
      </c>
      <c r="B1248" s="2">
        <v>2023</v>
      </c>
      <c r="C1248" s="2" t="s">
        <v>59</v>
      </c>
      <c r="D1248" s="16" t="s">
        <v>84</v>
      </c>
      <c r="E1248" s="1">
        <v>4314</v>
      </c>
      <c r="F1248" s="1">
        <v>1066646.3115614296</v>
      </c>
      <c r="G1248" s="1">
        <f t="shared" si="39"/>
        <v>247.25227435359983</v>
      </c>
    </row>
    <row r="1249" spans="1:7" x14ac:dyDescent="0.25">
      <c r="A1249" t="str">
        <f t="shared" si="38"/>
        <v>CMBCOKJul-2023</v>
      </c>
      <c r="B1249" s="2">
        <v>2023</v>
      </c>
      <c r="C1249" s="2" t="s">
        <v>59</v>
      </c>
      <c r="D1249" s="16" t="s">
        <v>85</v>
      </c>
      <c r="E1249" s="1">
        <v>3748</v>
      </c>
      <c r="F1249" s="1">
        <v>247545.6515380413</v>
      </c>
      <c r="G1249" s="1">
        <f t="shared" si="39"/>
        <v>66.047399022956597</v>
      </c>
    </row>
    <row r="1250" spans="1:7" x14ac:dyDescent="0.25">
      <c r="A1250" t="str">
        <f t="shared" si="38"/>
        <v>CMBDACJul-2023</v>
      </c>
      <c r="B1250" s="2">
        <v>2023</v>
      </c>
      <c r="C1250" s="2" t="s">
        <v>59</v>
      </c>
      <c r="D1250" s="16" t="s">
        <v>88</v>
      </c>
      <c r="E1250" s="1">
        <v>4460</v>
      </c>
      <c r="F1250" s="1">
        <v>840505.35084570711</v>
      </c>
      <c r="G1250" s="1">
        <f t="shared" si="39"/>
        <v>188.45411453939622</v>
      </c>
    </row>
    <row r="1251" spans="1:7" x14ac:dyDescent="0.25">
      <c r="A1251" t="str">
        <f t="shared" si="38"/>
        <v>CMBDELJul-2023</v>
      </c>
      <c r="B1251" s="2">
        <v>2023</v>
      </c>
      <c r="C1251" s="2" t="s">
        <v>59</v>
      </c>
      <c r="D1251" s="16" t="s">
        <v>89</v>
      </c>
      <c r="E1251" s="1">
        <v>5578</v>
      </c>
      <c r="F1251" s="1">
        <v>795624.9960281091</v>
      </c>
      <c r="G1251" s="1">
        <f t="shared" si="39"/>
        <v>142.63624883974705</v>
      </c>
    </row>
    <row r="1252" spans="1:7" x14ac:dyDescent="0.25">
      <c r="A1252" t="str">
        <f t="shared" si="38"/>
        <v>CMBDMMJul-2023</v>
      </c>
      <c r="B1252" s="2">
        <v>2023</v>
      </c>
      <c r="C1252" s="2" t="s">
        <v>59</v>
      </c>
      <c r="D1252" s="16" t="s">
        <v>90</v>
      </c>
      <c r="E1252" s="1">
        <v>3767</v>
      </c>
      <c r="F1252" s="1">
        <v>890035.26286811137</v>
      </c>
      <c r="G1252" s="1">
        <f t="shared" si="39"/>
        <v>236.27163866952785</v>
      </c>
    </row>
    <row r="1253" spans="1:7" x14ac:dyDescent="0.25">
      <c r="A1253" t="str">
        <f t="shared" si="38"/>
        <v>CMBDOHJul-2023</v>
      </c>
      <c r="B1253" s="2">
        <v>2023</v>
      </c>
      <c r="C1253" s="2" t="s">
        <v>59</v>
      </c>
      <c r="D1253" s="16" t="s">
        <v>91</v>
      </c>
      <c r="E1253" s="1">
        <v>5547</v>
      </c>
      <c r="F1253" s="1">
        <v>1318994.3271474859</v>
      </c>
      <c r="G1253" s="1">
        <f t="shared" si="39"/>
        <v>237.78516804533729</v>
      </c>
    </row>
    <row r="1254" spans="1:7" x14ac:dyDescent="0.25">
      <c r="A1254" t="str">
        <f t="shared" si="38"/>
        <v>CMBDXBJul-2023</v>
      </c>
      <c r="B1254" s="2">
        <v>2023</v>
      </c>
      <c r="C1254" s="2" t="s">
        <v>59</v>
      </c>
      <c r="D1254" s="16" t="s">
        <v>92</v>
      </c>
      <c r="E1254" s="1">
        <v>5642</v>
      </c>
      <c r="F1254" s="1">
        <v>1427791.1357382378</v>
      </c>
      <c r="G1254" s="1">
        <f t="shared" si="39"/>
        <v>253.06471742967702</v>
      </c>
    </row>
    <row r="1255" spans="1:7" x14ac:dyDescent="0.25">
      <c r="A1255" t="str">
        <f t="shared" si="38"/>
        <v>CMBFRAJul-2023</v>
      </c>
      <c r="B1255" s="2">
        <v>2023</v>
      </c>
      <c r="C1255" s="2" t="s">
        <v>59</v>
      </c>
      <c r="D1255" s="16" t="s">
        <v>95</v>
      </c>
      <c r="E1255" s="1">
        <v>0</v>
      </c>
      <c r="F1255" s="1">
        <v>0</v>
      </c>
      <c r="G1255" s="1">
        <f t="shared" si="39"/>
        <v>0</v>
      </c>
    </row>
    <row r="1256" spans="1:7" x14ac:dyDescent="0.25">
      <c r="A1256" t="str">
        <f t="shared" si="38"/>
        <v>CMBGANJul-2023</v>
      </c>
      <c r="B1256" s="2">
        <v>2023</v>
      </c>
      <c r="C1256" s="2" t="s">
        <v>59</v>
      </c>
      <c r="D1256" s="16" t="s">
        <v>97</v>
      </c>
      <c r="E1256" s="1">
        <v>1250</v>
      </c>
      <c r="F1256" s="1">
        <v>157943.90946363131</v>
      </c>
      <c r="G1256" s="1">
        <f t="shared" si="39"/>
        <v>126.35512757090505</v>
      </c>
    </row>
    <row r="1257" spans="1:7" x14ac:dyDescent="0.25">
      <c r="A1257" t="str">
        <f t="shared" si="38"/>
        <v>CMBHYDJul-2023</v>
      </c>
      <c r="B1257" s="2">
        <v>2023</v>
      </c>
      <c r="C1257" s="2" t="s">
        <v>59</v>
      </c>
      <c r="D1257" s="16" t="s">
        <v>99</v>
      </c>
      <c r="E1257" s="1">
        <v>1853</v>
      </c>
      <c r="F1257" s="1">
        <v>240840.09685856538</v>
      </c>
      <c r="G1257" s="1">
        <f t="shared" si="39"/>
        <v>129.97306900084479</v>
      </c>
    </row>
    <row r="1258" spans="1:7" x14ac:dyDescent="0.25">
      <c r="A1258" t="str">
        <f t="shared" si="38"/>
        <v>CMBICNJul-2023</v>
      </c>
      <c r="B1258" s="2">
        <v>2023</v>
      </c>
      <c r="C1258" s="2" t="s">
        <v>59</v>
      </c>
      <c r="D1258" s="16" t="s">
        <v>100</v>
      </c>
      <c r="E1258" s="1">
        <v>1629</v>
      </c>
      <c r="F1258" s="1">
        <v>774967.80702473572</v>
      </c>
      <c r="G1258" s="1">
        <f t="shared" si="39"/>
        <v>475.73223267325704</v>
      </c>
    </row>
    <row r="1259" spans="1:7" x14ac:dyDescent="0.25">
      <c r="A1259" t="str">
        <f t="shared" si="38"/>
        <v>CMBIXMJul-2023</v>
      </c>
      <c r="B1259" s="2">
        <v>2023</v>
      </c>
      <c r="C1259" s="2" t="s">
        <v>59</v>
      </c>
      <c r="D1259" s="16" t="s">
        <v>101</v>
      </c>
      <c r="E1259" s="1">
        <v>1786</v>
      </c>
      <c r="F1259" s="1">
        <v>126378.24246520456</v>
      </c>
      <c r="G1259" s="1">
        <f t="shared" si="39"/>
        <v>70.76049410145832</v>
      </c>
    </row>
    <row r="1260" spans="1:7" x14ac:dyDescent="0.25">
      <c r="A1260" t="str">
        <f t="shared" si="38"/>
        <v>CMBKHIJul-2023</v>
      </c>
      <c r="B1260" s="4">
        <v>2023</v>
      </c>
      <c r="C1260" s="2" t="s">
        <v>59</v>
      </c>
      <c r="D1260" s="16" t="s">
        <v>102</v>
      </c>
      <c r="E1260" s="1">
        <v>1921</v>
      </c>
      <c r="F1260" s="1">
        <v>356810.68843449047</v>
      </c>
      <c r="G1260" s="1">
        <f t="shared" si="39"/>
        <v>185.74215951821472</v>
      </c>
    </row>
    <row r="1261" spans="1:7" x14ac:dyDescent="0.25">
      <c r="A1261" t="str">
        <f t="shared" si="38"/>
        <v>CMBKTMJul-2023</v>
      </c>
      <c r="B1261" s="4">
        <v>2023</v>
      </c>
      <c r="C1261" s="2" t="s">
        <v>59</v>
      </c>
      <c r="D1261" s="16" t="s">
        <v>103</v>
      </c>
      <c r="E1261" s="1">
        <v>858</v>
      </c>
      <c r="F1261" s="1">
        <v>158201.09093469963</v>
      </c>
      <c r="G1261" s="1">
        <f t="shared" si="39"/>
        <v>184.3835558679483</v>
      </c>
    </row>
    <row r="1262" spans="1:7" x14ac:dyDescent="0.25">
      <c r="A1262" t="str">
        <f t="shared" si="38"/>
        <v>CMBKULJul-2023</v>
      </c>
      <c r="B1262" s="4">
        <v>2023</v>
      </c>
      <c r="C1262" s="2" t="s">
        <v>59</v>
      </c>
      <c r="D1262" s="16" t="s">
        <v>104</v>
      </c>
      <c r="E1262" s="1">
        <v>5767</v>
      </c>
      <c r="F1262" s="1">
        <v>1072190.5640320017</v>
      </c>
      <c r="G1262" s="1">
        <f t="shared" si="39"/>
        <v>185.91825282330529</v>
      </c>
    </row>
    <row r="1263" spans="1:7" x14ac:dyDescent="0.25">
      <c r="A1263" t="str">
        <f t="shared" si="38"/>
        <v>CMBKWIJul-2023</v>
      </c>
      <c r="B1263" s="4">
        <v>2023</v>
      </c>
      <c r="C1263" s="2" t="s">
        <v>59</v>
      </c>
      <c r="D1263" s="16" t="s">
        <v>105</v>
      </c>
      <c r="E1263" s="1">
        <v>6240</v>
      </c>
      <c r="F1263" s="1">
        <v>1382300.851329146</v>
      </c>
      <c r="G1263" s="1">
        <f t="shared" si="39"/>
        <v>221.52257232838878</v>
      </c>
    </row>
    <row r="1264" spans="1:7" x14ac:dyDescent="0.25">
      <c r="A1264" t="str">
        <f t="shared" si="38"/>
        <v>CMBLHEJul-2023</v>
      </c>
      <c r="B1264" s="4">
        <v>2023</v>
      </c>
      <c r="C1264" s="2" t="s">
        <v>59</v>
      </c>
      <c r="D1264" s="16" t="s">
        <v>106</v>
      </c>
      <c r="E1264" s="1">
        <v>1463</v>
      </c>
      <c r="F1264" s="1">
        <v>257538.35507244419</v>
      </c>
      <c r="G1264" s="1">
        <f t="shared" si="39"/>
        <v>176.03441905156814</v>
      </c>
    </row>
    <row r="1265" spans="1:7" x14ac:dyDescent="0.25">
      <c r="A1265" t="str">
        <f t="shared" si="38"/>
        <v>CMBLHRJul-2023</v>
      </c>
      <c r="B1265" s="4">
        <v>2023</v>
      </c>
      <c r="C1265" s="2" t="s">
        <v>59</v>
      </c>
      <c r="D1265" s="16" t="s">
        <v>107</v>
      </c>
      <c r="E1265" s="1">
        <v>8555</v>
      </c>
      <c r="F1265" s="1">
        <v>4577755.6015054481</v>
      </c>
      <c r="G1265" s="1">
        <f t="shared" si="39"/>
        <v>535.09708959736395</v>
      </c>
    </row>
    <row r="1266" spans="1:7" x14ac:dyDescent="0.25">
      <c r="A1266" t="str">
        <f t="shared" si="38"/>
        <v>CMBMAAJul-2023</v>
      </c>
      <c r="B1266" s="4">
        <v>2023</v>
      </c>
      <c r="C1266" s="2" t="s">
        <v>59</v>
      </c>
      <c r="D1266" s="16" t="s">
        <v>108</v>
      </c>
      <c r="E1266" s="1">
        <v>14460</v>
      </c>
      <c r="F1266" s="1">
        <v>959397.45746691443</v>
      </c>
      <c r="G1266" s="1">
        <f t="shared" si="39"/>
        <v>66.348371885678731</v>
      </c>
    </row>
    <row r="1267" spans="1:7" x14ac:dyDescent="0.25">
      <c r="A1267" t="str">
        <f t="shared" si="38"/>
        <v>CMBMELJul-2023</v>
      </c>
      <c r="B1267" s="4">
        <v>2023</v>
      </c>
      <c r="C1267" s="2" t="s">
        <v>59</v>
      </c>
      <c r="D1267" s="16" t="s">
        <v>113</v>
      </c>
      <c r="E1267" s="1">
        <v>8959</v>
      </c>
      <c r="F1267" s="1">
        <v>5817735.9138124157</v>
      </c>
      <c r="G1267" s="1">
        <f t="shared" si="39"/>
        <v>649.37335794312037</v>
      </c>
    </row>
    <row r="1268" spans="1:7" x14ac:dyDescent="0.25">
      <c r="A1268" t="str">
        <f t="shared" si="38"/>
        <v>CMBMLEJul-2023</v>
      </c>
      <c r="B1268" s="4">
        <v>2023</v>
      </c>
      <c r="C1268" s="2" t="s">
        <v>59</v>
      </c>
      <c r="D1268" s="16" t="s">
        <v>115</v>
      </c>
      <c r="E1268" s="1">
        <v>22169</v>
      </c>
      <c r="F1268" s="1">
        <v>2072528.8323780484</v>
      </c>
      <c r="G1268" s="1">
        <f t="shared" si="39"/>
        <v>93.487700499708978</v>
      </c>
    </row>
    <row r="1269" spans="1:7" x14ac:dyDescent="0.25">
      <c r="A1269" t="str">
        <f t="shared" si="38"/>
        <v>CMBNRTJul-2023</v>
      </c>
      <c r="B1269" s="4">
        <v>2023</v>
      </c>
      <c r="C1269" s="2" t="s">
        <v>59</v>
      </c>
      <c r="D1269" s="16" t="s">
        <v>116</v>
      </c>
      <c r="E1269" s="1">
        <v>3636</v>
      </c>
      <c r="F1269" s="1">
        <v>1651718.5002891156</v>
      </c>
      <c r="G1269" s="1">
        <f t="shared" si="39"/>
        <v>454.26801438094486</v>
      </c>
    </row>
    <row r="1270" spans="1:7" x14ac:dyDescent="0.25">
      <c r="A1270" t="str">
        <f t="shared" si="38"/>
        <v>CMBPEKJul-2023</v>
      </c>
      <c r="B1270" s="4">
        <v>2023</v>
      </c>
      <c r="C1270" s="2" t="s">
        <v>59</v>
      </c>
      <c r="D1270" s="16" t="s">
        <v>162</v>
      </c>
      <c r="E1270" s="1">
        <v>832</v>
      </c>
      <c r="F1270" s="1">
        <v>295406.90166937432</v>
      </c>
      <c r="G1270" s="1">
        <f t="shared" si="39"/>
        <v>355.05637219876724</v>
      </c>
    </row>
    <row r="1271" spans="1:7" x14ac:dyDescent="0.25">
      <c r="A1271" t="str">
        <f t="shared" si="38"/>
        <v>CMBPVGJul-2023</v>
      </c>
      <c r="B1271" s="4">
        <v>2023</v>
      </c>
      <c r="C1271" s="2" t="s">
        <v>59</v>
      </c>
      <c r="D1271" s="16" t="s">
        <v>163</v>
      </c>
      <c r="E1271" s="1">
        <v>1834</v>
      </c>
      <c r="F1271" s="1">
        <v>539227.55282243702</v>
      </c>
      <c r="G1271" s="1">
        <f t="shared" si="39"/>
        <v>294.01720437428406</v>
      </c>
    </row>
    <row r="1272" spans="1:7" x14ac:dyDescent="0.25">
      <c r="A1272" t="str">
        <f t="shared" si="38"/>
        <v>CMBRUHJul-2023</v>
      </c>
      <c r="B1272" s="4">
        <v>2023</v>
      </c>
      <c r="C1272" s="2" t="s">
        <v>59</v>
      </c>
      <c r="D1272" s="16" t="s">
        <v>117</v>
      </c>
      <c r="E1272" s="1">
        <v>7053</v>
      </c>
      <c r="F1272" s="1">
        <v>1765933.971645155</v>
      </c>
      <c r="G1272" s="1">
        <f t="shared" si="39"/>
        <v>250.38054326459024</v>
      </c>
    </row>
    <row r="1273" spans="1:7" x14ac:dyDescent="0.25">
      <c r="A1273" t="str">
        <f t="shared" si="38"/>
        <v>CMBSINJul-2023</v>
      </c>
      <c r="B1273" s="4">
        <v>2023</v>
      </c>
      <c r="C1273" s="2" t="s">
        <v>59</v>
      </c>
      <c r="D1273" s="16" t="s">
        <v>119</v>
      </c>
      <c r="E1273" s="1">
        <v>7914</v>
      </c>
      <c r="F1273" s="1">
        <v>2038637.6181509593</v>
      </c>
      <c r="G1273" s="1">
        <f t="shared" si="39"/>
        <v>257.59889034002515</v>
      </c>
    </row>
    <row r="1274" spans="1:7" x14ac:dyDescent="0.25">
      <c r="A1274" t="str">
        <f t="shared" si="38"/>
        <v>CMBSYDJul-2023</v>
      </c>
      <c r="B1274" s="4">
        <v>2023</v>
      </c>
      <c r="C1274" s="2" t="s">
        <v>59</v>
      </c>
      <c r="D1274" s="16" t="s">
        <v>120</v>
      </c>
      <c r="E1274" s="1">
        <v>3750</v>
      </c>
      <c r="F1274" s="1">
        <v>2347023.54536926</v>
      </c>
      <c r="G1274" s="1">
        <f t="shared" si="39"/>
        <v>625.87294543180269</v>
      </c>
    </row>
    <row r="1275" spans="1:7" x14ac:dyDescent="0.25">
      <c r="A1275" t="str">
        <f t="shared" si="38"/>
        <v>CMBTRVJul-2023</v>
      </c>
      <c r="B1275" s="4">
        <v>2023</v>
      </c>
      <c r="C1275" s="2" t="s">
        <v>59</v>
      </c>
      <c r="D1275" s="16" t="s">
        <v>121</v>
      </c>
      <c r="E1275" s="1">
        <v>3456</v>
      </c>
      <c r="F1275" s="1">
        <v>150777.17953438681</v>
      </c>
      <c r="G1275" s="1">
        <f t="shared" si="39"/>
        <v>43.627656115273965</v>
      </c>
    </row>
    <row r="1276" spans="1:7" x14ac:dyDescent="0.25">
      <c r="A1276" t="str">
        <f t="shared" si="38"/>
        <v>CMBTRZJul-2023</v>
      </c>
      <c r="B1276" s="4">
        <v>2023</v>
      </c>
      <c r="C1276" s="2" t="s">
        <v>59</v>
      </c>
      <c r="D1276" s="16" t="s">
        <v>126</v>
      </c>
      <c r="E1276" s="1">
        <v>2881</v>
      </c>
      <c r="F1276" s="1">
        <v>201263.81649959146</v>
      </c>
      <c r="G1276" s="1">
        <f t="shared" si="39"/>
        <v>69.859013016171971</v>
      </c>
    </row>
    <row r="1277" spans="1:7" x14ac:dyDescent="0.25">
      <c r="A1277" t="str">
        <f t="shared" si="38"/>
        <v>COKCMBJul-2023</v>
      </c>
      <c r="B1277" s="4">
        <v>2023</v>
      </c>
      <c r="C1277" s="2" t="s">
        <v>59</v>
      </c>
      <c r="D1277" s="16" t="s">
        <v>128</v>
      </c>
      <c r="E1277" s="1">
        <v>3555</v>
      </c>
      <c r="F1277" s="1">
        <v>288385.2083882406</v>
      </c>
      <c r="G1277" s="1">
        <f t="shared" si="39"/>
        <v>81.121015017789205</v>
      </c>
    </row>
    <row r="1278" spans="1:7" x14ac:dyDescent="0.25">
      <c r="A1278" t="str">
        <f t="shared" si="38"/>
        <v>DACCMBJul-2023</v>
      </c>
      <c r="B1278" s="4">
        <v>2023</v>
      </c>
      <c r="C1278" s="2" t="s">
        <v>59</v>
      </c>
      <c r="D1278" s="16" t="s">
        <v>129</v>
      </c>
      <c r="E1278" s="1">
        <v>6758</v>
      </c>
      <c r="F1278" s="1">
        <v>1130774.9137400077</v>
      </c>
      <c r="G1278" s="1">
        <f t="shared" si="39"/>
        <v>167.32389963598811</v>
      </c>
    </row>
    <row r="1279" spans="1:7" x14ac:dyDescent="0.25">
      <c r="A1279" t="str">
        <f t="shared" si="38"/>
        <v>DELCMBJul-2023</v>
      </c>
      <c r="B1279" s="4">
        <v>2023</v>
      </c>
      <c r="C1279" s="2" t="s">
        <v>59</v>
      </c>
      <c r="D1279" s="16" t="s">
        <v>130</v>
      </c>
      <c r="E1279" s="1">
        <v>6422</v>
      </c>
      <c r="F1279" s="1">
        <v>1021588.0298531</v>
      </c>
      <c r="G1279" s="1">
        <f t="shared" si="39"/>
        <v>159.07630486656805</v>
      </c>
    </row>
    <row r="1280" spans="1:7" x14ac:dyDescent="0.25">
      <c r="A1280" t="str">
        <f t="shared" si="38"/>
        <v>DMMCMBJul-2023</v>
      </c>
      <c r="B1280" s="4">
        <v>2023</v>
      </c>
      <c r="C1280" s="2" t="s">
        <v>59</v>
      </c>
      <c r="D1280" s="16" t="s">
        <v>131</v>
      </c>
      <c r="E1280" s="1">
        <v>4565</v>
      </c>
      <c r="F1280" s="1">
        <v>1088211.2349501897</v>
      </c>
      <c r="G1280" s="1">
        <f t="shared" si="39"/>
        <v>238.38143153344791</v>
      </c>
    </row>
    <row r="1281" spans="1:7" x14ac:dyDescent="0.25">
      <c r="A1281" t="str">
        <f t="shared" si="38"/>
        <v>DOHCMBJul-2023</v>
      </c>
      <c r="B1281" s="4">
        <v>2023</v>
      </c>
      <c r="C1281" s="2" t="s">
        <v>59</v>
      </c>
      <c r="D1281" s="16" t="s">
        <v>133</v>
      </c>
      <c r="E1281" s="1">
        <v>5826</v>
      </c>
      <c r="F1281" s="1">
        <v>1539301.3618669878</v>
      </c>
      <c r="G1281" s="1">
        <f t="shared" si="39"/>
        <v>264.21238617696321</v>
      </c>
    </row>
    <row r="1282" spans="1:7" x14ac:dyDescent="0.25">
      <c r="A1282" t="str">
        <f t="shared" si="38"/>
        <v>DXBCMBJul-2023</v>
      </c>
      <c r="B1282" s="4">
        <v>2023</v>
      </c>
      <c r="C1282" s="2" t="s">
        <v>59</v>
      </c>
      <c r="D1282" s="16" t="s">
        <v>134</v>
      </c>
      <c r="E1282" s="1">
        <v>8121</v>
      </c>
      <c r="F1282" s="1">
        <v>2296577.8346741474</v>
      </c>
      <c r="G1282" s="1">
        <f t="shared" si="39"/>
        <v>282.79495563035925</v>
      </c>
    </row>
    <row r="1283" spans="1:7" x14ac:dyDescent="0.25">
      <c r="A1283" t="str">
        <f t="shared" ref="A1283:A1346" si="40">D1283&amp;C1283</f>
        <v>FRACMBJul-2023</v>
      </c>
      <c r="B1283" s="4">
        <v>2023</v>
      </c>
      <c r="C1283" s="2" t="s">
        <v>59</v>
      </c>
      <c r="D1283" s="16" t="s">
        <v>136</v>
      </c>
      <c r="E1283" s="1">
        <v>3626</v>
      </c>
      <c r="F1283" s="1">
        <v>2034565.819256346</v>
      </c>
      <c r="G1283" s="1">
        <f t="shared" ref="G1283:G1346" si="41">IFERROR(F1283/E1283,0)</f>
        <v>561.10474882965968</v>
      </c>
    </row>
    <row r="1284" spans="1:7" x14ac:dyDescent="0.25">
      <c r="A1284" t="str">
        <f t="shared" si="40"/>
        <v>GANCMBJul-2023</v>
      </c>
      <c r="B1284" s="4">
        <v>2023</v>
      </c>
      <c r="C1284" s="2" t="s">
        <v>59</v>
      </c>
      <c r="D1284" s="16" t="s">
        <v>137</v>
      </c>
      <c r="E1284" s="1">
        <v>1151</v>
      </c>
      <c r="F1284" s="1">
        <v>148731.63963520271</v>
      </c>
      <c r="G1284" s="1">
        <f t="shared" si="41"/>
        <v>129.21949577341678</v>
      </c>
    </row>
    <row r="1285" spans="1:7" x14ac:dyDescent="0.25">
      <c r="A1285" t="str">
        <f t="shared" si="40"/>
        <v>HYDCMBJul-2023</v>
      </c>
      <c r="B1285" s="4">
        <v>2023</v>
      </c>
      <c r="C1285" s="2" t="s">
        <v>59</v>
      </c>
      <c r="D1285" s="16" t="s">
        <v>139</v>
      </c>
      <c r="E1285" s="1">
        <v>1935</v>
      </c>
      <c r="F1285" s="1">
        <v>228126.72462304006</v>
      </c>
      <c r="G1285" s="1">
        <f t="shared" si="41"/>
        <v>117.8949481256021</v>
      </c>
    </row>
    <row r="1286" spans="1:7" x14ac:dyDescent="0.25">
      <c r="A1286" t="str">
        <f t="shared" si="40"/>
        <v>ICNCMBJul-2023</v>
      </c>
      <c r="B1286" s="4">
        <v>2023</v>
      </c>
      <c r="C1286" s="2" t="s">
        <v>59</v>
      </c>
      <c r="D1286" s="16" t="s">
        <v>140</v>
      </c>
      <c r="E1286" s="1">
        <v>1737</v>
      </c>
      <c r="F1286" s="1">
        <v>707092.83605517563</v>
      </c>
      <c r="G1286" s="1">
        <f t="shared" si="41"/>
        <v>407.07705011812067</v>
      </c>
    </row>
    <row r="1287" spans="1:7" x14ac:dyDescent="0.25">
      <c r="A1287" t="str">
        <f t="shared" si="40"/>
        <v>IXMCMBJul-2023</v>
      </c>
      <c r="B1287" s="4">
        <v>2023</v>
      </c>
      <c r="C1287" s="2" t="s">
        <v>59</v>
      </c>
      <c r="D1287" s="16" t="s">
        <v>142</v>
      </c>
      <c r="E1287" s="1">
        <v>3164</v>
      </c>
      <c r="F1287" s="1">
        <v>171646.69294632762</v>
      </c>
      <c r="G1287" s="1">
        <f t="shared" si="41"/>
        <v>54.24990295395942</v>
      </c>
    </row>
    <row r="1288" spans="1:7" x14ac:dyDescent="0.25">
      <c r="A1288" t="str">
        <f t="shared" si="40"/>
        <v>KHICMBJul-2023</v>
      </c>
      <c r="B1288" s="4">
        <v>2023</v>
      </c>
      <c r="C1288" s="2" t="s">
        <v>59</v>
      </c>
      <c r="D1288" s="16" t="s">
        <v>143</v>
      </c>
      <c r="E1288" s="1">
        <v>2324</v>
      </c>
      <c r="F1288" s="1">
        <v>507919.19493435032</v>
      </c>
      <c r="G1288" s="1">
        <f t="shared" si="41"/>
        <v>218.55387045367914</v>
      </c>
    </row>
    <row r="1289" spans="1:7" x14ac:dyDescent="0.25">
      <c r="A1289" t="str">
        <f t="shared" si="40"/>
        <v>KTMCMBJul-2023</v>
      </c>
      <c r="B1289" s="4">
        <v>2023</v>
      </c>
      <c r="C1289" s="2" t="s">
        <v>59</v>
      </c>
      <c r="D1289" s="16" t="s">
        <v>144</v>
      </c>
      <c r="E1289" s="1">
        <v>1890</v>
      </c>
      <c r="F1289" s="1">
        <v>364830.43551815284</v>
      </c>
      <c r="G1289" s="1">
        <f t="shared" si="41"/>
        <v>193.03197646463113</v>
      </c>
    </row>
    <row r="1290" spans="1:7" x14ac:dyDescent="0.25">
      <c r="A1290" t="str">
        <f t="shared" si="40"/>
        <v>KULCMBJul-2023</v>
      </c>
      <c r="B1290" s="4">
        <v>2023</v>
      </c>
      <c r="C1290" s="2" t="s">
        <v>59</v>
      </c>
      <c r="D1290" s="16" t="s">
        <v>145</v>
      </c>
      <c r="E1290" s="1">
        <v>5452</v>
      </c>
      <c r="F1290" s="1">
        <v>785843.46572321374</v>
      </c>
      <c r="G1290" s="1">
        <f t="shared" si="41"/>
        <v>144.13856671372227</v>
      </c>
    </row>
    <row r="1291" spans="1:7" x14ac:dyDescent="0.25">
      <c r="A1291" t="str">
        <f t="shared" si="40"/>
        <v>KWICMBJul-2023</v>
      </c>
      <c r="B1291" s="4">
        <v>2023</v>
      </c>
      <c r="C1291" s="2" t="s">
        <v>59</v>
      </c>
      <c r="D1291" s="16" t="s">
        <v>146</v>
      </c>
      <c r="E1291" s="1">
        <v>6910</v>
      </c>
      <c r="F1291" s="1">
        <v>1588691.8908125176</v>
      </c>
      <c r="G1291" s="1">
        <f t="shared" si="41"/>
        <v>229.91199577605175</v>
      </c>
    </row>
    <row r="1292" spans="1:7" x14ac:dyDescent="0.25">
      <c r="A1292" t="str">
        <f t="shared" si="40"/>
        <v>LHECMBJul-2023</v>
      </c>
      <c r="B1292" s="4">
        <v>2023</v>
      </c>
      <c r="C1292" s="2" t="s">
        <v>59</v>
      </c>
      <c r="D1292" s="16" t="s">
        <v>147</v>
      </c>
      <c r="E1292" s="1">
        <v>2578</v>
      </c>
      <c r="F1292" s="1">
        <v>537062.88533297274</v>
      </c>
      <c r="G1292" s="1">
        <f t="shared" si="41"/>
        <v>208.32540160317018</v>
      </c>
    </row>
    <row r="1293" spans="1:7" x14ac:dyDescent="0.25">
      <c r="A1293" t="str">
        <f t="shared" si="40"/>
        <v>LHRCMBJul-2023</v>
      </c>
      <c r="B1293" s="4">
        <v>2023</v>
      </c>
      <c r="C1293" s="2" t="s">
        <v>59</v>
      </c>
      <c r="D1293" s="16" t="s">
        <v>148</v>
      </c>
      <c r="E1293" s="1">
        <v>8890</v>
      </c>
      <c r="F1293" s="1">
        <v>6129209.8909320142</v>
      </c>
      <c r="G1293" s="1">
        <f t="shared" si="41"/>
        <v>689.44993148841559</v>
      </c>
    </row>
    <row r="1294" spans="1:7" x14ac:dyDescent="0.25">
      <c r="A1294" t="str">
        <f t="shared" si="40"/>
        <v>MAACMBJul-2023</v>
      </c>
      <c r="B1294" s="4">
        <v>2023</v>
      </c>
      <c r="C1294" s="2" t="s">
        <v>59</v>
      </c>
      <c r="D1294" s="16" t="s">
        <v>149</v>
      </c>
      <c r="E1294" s="1">
        <v>14696</v>
      </c>
      <c r="F1294" s="1">
        <v>1114774.179421027</v>
      </c>
      <c r="G1294" s="1">
        <f t="shared" si="41"/>
        <v>75.855619176716587</v>
      </c>
    </row>
    <row r="1295" spans="1:7" x14ac:dyDescent="0.25">
      <c r="A1295" t="str">
        <f t="shared" si="40"/>
        <v>MELCMBJul-2023</v>
      </c>
      <c r="B1295" s="4">
        <v>2023</v>
      </c>
      <c r="C1295" s="2" t="s">
        <v>59</v>
      </c>
      <c r="D1295" s="16" t="s">
        <v>151</v>
      </c>
      <c r="E1295" s="1">
        <v>7932</v>
      </c>
      <c r="F1295" s="1">
        <v>3442356.5560900657</v>
      </c>
      <c r="G1295" s="1">
        <f t="shared" si="41"/>
        <v>433.98342865482425</v>
      </c>
    </row>
    <row r="1296" spans="1:7" x14ac:dyDescent="0.25">
      <c r="A1296" t="str">
        <f t="shared" si="40"/>
        <v>MLECMBJul-2023</v>
      </c>
      <c r="B1296" s="4">
        <v>2023</v>
      </c>
      <c r="C1296" s="2" t="s">
        <v>59</v>
      </c>
      <c r="D1296" s="16" t="s">
        <v>152</v>
      </c>
      <c r="E1296" s="1">
        <v>18223</v>
      </c>
      <c r="F1296" s="1">
        <v>1721110.8474442717</v>
      </c>
      <c r="G1296" s="1">
        <f t="shared" si="41"/>
        <v>94.447173760866576</v>
      </c>
    </row>
    <row r="1297" spans="1:7" x14ac:dyDescent="0.25">
      <c r="A1297" t="str">
        <f t="shared" si="40"/>
        <v>NRTCMBJul-2023</v>
      </c>
      <c r="B1297" s="4">
        <v>2023</v>
      </c>
      <c r="C1297" s="2" t="s">
        <v>59</v>
      </c>
      <c r="D1297" s="16" t="s">
        <v>153</v>
      </c>
      <c r="E1297" s="1">
        <v>3243</v>
      </c>
      <c r="F1297" s="1">
        <v>1465860.3242059043</v>
      </c>
      <c r="G1297" s="1">
        <f t="shared" si="41"/>
        <v>452.0075005260266</v>
      </c>
    </row>
    <row r="1298" spans="1:7" x14ac:dyDescent="0.25">
      <c r="A1298" t="str">
        <f t="shared" si="40"/>
        <v>PASSENGER CHARTERSJul-2023</v>
      </c>
      <c r="B1298" s="4">
        <v>2023</v>
      </c>
      <c r="C1298" s="2" t="s">
        <v>59</v>
      </c>
      <c r="D1298" s="16" t="s">
        <v>167</v>
      </c>
      <c r="E1298" s="1">
        <v>0</v>
      </c>
      <c r="F1298" s="1">
        <v>0</v>
      </c>
      <c r="G1298" s="1">
        <f t="shared" si="41"/>
        <v>0</v>
      </c>
    </row>
    <row r="1299" spans="1:7" x14ac:dyDescent="0.25">
      <c r="A1299" t="str">
        <f t="shared" si="40"/>
        <v>PEKCMBJul-2023</v>
      </c>
      <c r="B1299" s="4">
        <v>2023</v>
      </c>
      <c r="C1299" s="2" t="s">
        <v>59</v>
      </c>
      <c r="D1299" s="16" t="s">
        <v>164</v>
      </c>
      <c r="E1299" s="1">
        <v>1154</v>
      </c>
      <c r="F1299" s="1">
        <v>481773.83365028066</v>
      </c>
      <c r="G1299" s="1">
        <f t="shared" si="41"/>
        <v>417.48165827580647</v>
      </c>
    </row>
    <row r="1300" spans="1:7" x14ac:dyDescent="0.25">
      <c r="A1300" t="str">
        <f t="shared" si="40"/>
        <v>PVGCMBJul-2023</v>
      </c>
      <c r="B1300" s="4">
        <v>2023</v>
      </c>
      <c r="C1300" s="2" t="s">
        <v>59</v>
      </c>
      <c r="D1300" s="16" t="s">
        <v>165</v>
      </c>
      <c r="E1300" s="1">
        <v>2143</v>
      </c>
      <c r="F1300" s="1">
        <v>735528.67280545528</v>
      </c>
      <c r="G1300" s="1">
        <f t="shared" si="41"/>
        <v>343.22383238705333</v>
      </c>
    </row>
    <row r="1301" spans="1:7" x14ac:dyDescent="0.25">
      <c r="A1301" t="str">
        <f t="shared" si="40"/>
        <v>RUHCMBJul-2023</v>
      </c>
      <c r="B1301" s="4">
        <v>2023</v>
      </c>
      <c r="C1301" s="2" t="s">
        <v>59</v>
      </c>
      <c r="D1301" s="16" t="s">
        <v>155</v>
      </c>
      <c r="E1301" s="1">
        <v>7907</v>
      </c>
      <c r="F1301" s="1">
        <v>2176336.248613134</v>
      </c>
      <c r="G1301" s="1">
        <f t="shared" si="41"/>
        <v>275.24171602543748</v>
      </c>
    </row>
    <row r="1302" spans="1:7" x14ac:dyDescent="0.25">
      <c r="A1302" t="str">
        <f t="shared" si="40"/>
        <v>SINCMBJul-2023</v>
      </c>
      <c r="B1302" s="4">
        <v>2023</v>
      </c>
      <c r="C1302" s="2" t="s">
        <v>59</v>
      </c>
      <c r="D1302" s="16" t="s">
        <v>157</v>
      </c>
      <c r="E1302" s="1">
        <v>5965</v>
      </c>
      <c r="F1302" s="1">
        <v>1281251.8153283368</v>
      </c>
      <c r="G1302" s="1">
        <f t="shared" si="41"/>
        <v>214.79493970299023</v>
      </c>
    </row>
    <row r="1303" spans="1:7" x14ac:dyDescent="0.25">
      <c r="A1303" t="str">
        <f t="shared" si="40"/>
        <v>SYDCMBJul-2023</v>
      </c>
      <c r="B1303" s="4">
        <v>2023</v>
      </c>
      <c r="C1303" s="2" t="s">
        <v>59</v>
      </c>
      <c r="D1303" s="16" t="s">
        <v>158</v>
      </c>
      <c r="E1303" s="1">
        <v>3013</v>
      </c>
      <c r="F1303" s="1">
        <v>1235373.4531599889</v>
      </c>
      <c r="G1303" s="1">
        <f t="shared" si="41"/>
        <v>410.01442189179852</v>
      </c>
    </row>
    <row r="1304" spans="1:7" x14ac:dyDescent="0.25">
      <c r="A1304" t="str">
        <f t="shared" si="40"/>
        <v>TRVCMBJul-2023</v>
      </c>
      <c r="B1304" s="4">
        <v>2023</v>
      </c>
      <c r="C1304" s="2" t="s">
        <v>59</v>
      </c>
      <c r="D1304" s="16" t="s">
        <v>159</v>
      </c>
      <c r="E1304" s="1">
        <v>2904</v>
      </c>
      <c r="F1304" s="1">
        <v>145197.08131157316</v>
      </c>
      <c r="G1304" s="1">
        <f t="shared" si="41"/>
        <v>49.998994942001779</v>
      </c>
    </row>
    <row r="1305" spans="1:7" x14ac:dyDescent="0.25">
      <c r="A1305" t="str">
        <f t="shared" si="40"/>
        <v>TRZCMBJul-2023</v>
      </c>
      <c r="B1305" s="4">
        <v>2023</v>
      </c>
      <c r="C1305" s="2" t="s">
        <v>59</v>
      </c>
      <c r="D1305" s="16" t="s">
        <v>160</v>
      </c>
      <c r="E1305" s="1">
        <v>4098</v>
      </c>
      <c r="F1305" s="1">
        <v>235788.87334606284</v>
      </c>
      <c r="G1305" s="1">
        <f t="shared" si="41"/>
        <v>57.537548400698597</v>
      </c>
    </row>
    <row r="1306" spans="1:7" x14ac:dyDescent="0.25">
      <c r="A1306" t="str">
        <f t="shared" si="40"/>
        <v>AUHCMBApr-2023</v>
      </c>
      <c r="B1306" s="4">
        <v>2023</v>
      </c>
      <c r="C1306" s="2" t="s">
        <v>56</v>
      </c>
      <c r="D1306" s="2" t="s">
        <v>66</v>
      </c>
      <c r="E1306" s="3">
        <v>2539</v>
      </c>
      <c r="F1306" s="1">
        <v>682986.6202103527</v>
      </c>
      <c r="G1306" s="1">
        <f t="shared" si="41"/>
        <v>268.99827499423105</v>
      </c>
    </row>
    <row r="1307" spans="1:7" x14ac:dyDescent="0.25">
      <c r="A1307" t="str">
        <f t="shared" si="40"/>
        <v>BKKCMBAug-2023</v>
      </c>
      <c r="B1307" s="4">
        <v>2023</v>
      </c>
      <c r="C1307" s="17" t="s">
        <v>174</v>
      </c>
      <c r="D1307" s="2" t="s">
        <v>68</v>
      </c>
      <c r="E1307" s="3">
        <v>7502</v>
      </c>
      <c r="F1307" s="1">
        <v>1511799.2373579452</v>
      </c>
      <c r="G1307" s="1">
        <f t="shared" si="41"/>
        <v>201.51949311622838</v>
      </c>
    </row>
    <row r="1308" spans="1:7" x14ac:dyDescent="0.25">
      <c r="A1308" t="str">
        <f t="shared" si="40"/>
        <v>BLRCMBAug-2023</v>
      </c>
      <c r="B1308" s="4">
        <v>2023</v>
      </c>
      <c r="C1308" s="17" t="s">
        <v>174</v>
      </c>
      <c r="D1308" s="2" t="s">
        <v>69</v>
      </c>
      <c r="E1308" s="3">
        <v>2717</v>
      </c>
      <c r="F1308" s="1">
        <v>264105.77158256259</v>
      </c>
      <c r="G1308" s="1">
        <f t="shared" si="41"/>
        <v>97.204921451071982</v>
      </c>
    </row>
    <row r="1309" spans="1:7" x14ac:dyDescent="0.25">
      <c r="A1309" t="str">
        <f t="shared" si="40"/>
        <v>BOMCMBAug-2023</v>
      </c>
      <c r="B1309" s="4">
        <v>2023</v>
      </c>
      <c r="C1309" s="17" t="s">
        <v>174</v>
      </c>
      <c r="D1309" s="2" t="s">
        <v>70</v>
      </c>
      <c r="E1309" s="3">
        <v>3984</v>
      </c>
      <c r="F1309" s="1">
        <v>606556.13266920368</v>
      </c>
      <c r="G1309" s="1">
        <f t="shared" si="41"/>
        <v>152.24802526837442</v>
      </c>
    </row>
    <row r="1310" spans="1:7" x14ac:dyDescent="0.25">
      <c r="A1310" t="str">
        <f t="shared" si="40"/>
        <v>CANCMBAug-2023</v>
      </c>
      <c r="B1310" s="4">
        <v>2023</v>
      </c>
      <c r="C1310" s="17" t="s">
        <v>174</v>
      </c>
      <c r="D1310" s="2" t="s">
        <v>71</v>
      </c>
      <c r="E1310" s="3">
        <v>2390</v>
      </c>
      <c r="F1310" s="1">
        <v>789014.64785428322</v>
      </c>
      <c r="G1310" s="1">
        <f t="shared" si="41"/>
        <v>330.13165182187583</v>
      </c>
    </row>
    <row r="1311" spans="1:7" x14ac:dyDescent="0.25">
      <c r="A1311" t="str">
        <f t="shared" si="40"/>
        <v>CDGCMBAug-2023</v>
      </c>
      <c r="B1311" s="4">
        <v>2023</v>
      </c>
      <c r="C1311" s="17" t="s">
        <v>174</v>
      </c>
      <c r="D1311" s="2" t="s">
        <v>72</v>
      </c>
      <c r="E1311" s="3">
        <v>0</v>
      </c>
      <c r="F1311" s="1">
        <v>0</v>
      </c>
      <c r="G1311" s="1">
        <f t="shared" si="41"/>
        <v>0</v>
      </c>
    </row>
    <row r="1312" spans="1:7" x14ac:dyDescent="0.25">
      <c r="A1312" t="str">
        <f t="shared" si="40"/>
        <v>CGKCMBAug-2023</v>
      </c>
      <c r="B1312" s="4">
        <v>2023</v>
      </c>
      <c r="C1312" s="17" t="s">
        <v>174</v>
      </c>
      <c r="D1312" s="2" t="s">
        <v>74</v>
      </c>
      <c r="E1312" s="3">
        <v>4538</v>
      </c>
      <c r="F1312" s="1">
        <v>1217443.1786450988</v>
      </c>
      <c r="G1312" s="1">
        <f t="shared" si="41"/>
        <v>268.27747435987192</v>
      </c>
    </row>
    <row r="1313" spans="1:7" x14ac:dyDescent="0.25">
      <c r="A1313" t="str">
        <f t="shared" si="40"/>
        <v>CMBAUHAug-2023</v>
      </c>
      <c r="B1313" s="4">
        <v>2023</v>
      </c>
      <c r="C1313" s="17" t="s">
        <v>174</v>
      </c>
      <c r="D1313" s="2" t="s">
        <v>75</v>
      </c>
      <c r="E1313" s="3">
        <v>3857</v>
      </c>
      <c r="F1313" s="1">
        <v>1427352.2484246644</v>
      </c>
      <c r="G1313" s="1">
        <f t="shared" si="41"/>
        <v>370.06799285057411</v>
      </c>
    </row>
    <row r="1314" spans="1:7" x14ac:dyDescent="0.25">
      <c r="A1314" t="str">
        <f t="shared" si="40"/>
        <v>CMBBKKAug-2023</v>
      </c>
      <c r="B1314" s="4">
        <v>2023</v>
      </c>
      <c r="C1314" s="17" t="s">
        <v>174</v>
      </c>
      <c r="D1314" s="2" t="s">
        <v>78</v>
      </c>
      <c r="E1314" s="3">
        <v>7610</v>
      </c>
      <c r="F1314" s="1">
        <v>1517338.5313557233</v>
      </c>
      <c r="G1314" s="1">
        <f t="shared" si="41"/>
        <v>199.38745484306483</v>
      </c>
    </row>
    <row r="1315" spans="1:7" x14ac:dyDescent="0.25">
      <c r="A1315" t="str">
        <f t="shared" si="40"/>
        <v>CMBBLRAug-2023</v>
      </c>
      <c r="B1315" s="4">
        <v>2023</v>
      </c>
      <c r="C1315" s="17" t="s">
        <v>174</v>
      </c>
      <c r="D1315" s="2" t="s">
        <v>79</v>
      </c>
      <c r="E1315" s="3">
        <v>2680</v>
      </c>
      <c r="F1315" s="1">
        <v>262636.26644795161</v>
      </c>
      <c r="G1315" s="1">
        <f t="shared" si="41"/>
        <v>97.998606883564037</v>
      </c>
    </row>
    <row r="1316" spans="1:7" x14ac:dyDescent="0.25">
      <c r="A1316" t="str">
        <f t="shared" si="40"/>
        <v>CMBBOMAug-2023</v>
      </c>
      <c r="B1316" s="4">
        <v>2023</v>
      </c>
      <c r="C1316" s="17" t="s">
        <v>174</v>
      </c>
      <c r="D1316" s="2" t="s">
        <v>80</v>
      </c>
      <c r="E1316" s="3">
        <v>4326</v>
      </c>
      <c r="F1316" s="1">
        <v>667276.13168791868</v>
      </c>
      <c r="G1316" s="1">
        <f t="shared" si="41"/>
        <v>154.24783441699461</v>
      </c>
    </row>
    <row r="1317" spans="1:7" x14ac:dyDescent="0.25">
      <c r="A1317" t="str">
        <f t="shared" si="40"/>
        <v>CMBCANAug-2023</v>
      </c>
      <c r="B1317" s="4">
        <v>2023</v>
      </c>
      <c r="C1317" s="17" t="s">
        <v>174</v>
      </c>
      <c r="D1317" s="2" t="s">
        <v>81</v>
      </c>
      <c r="E1317" s="3">
        <v>3048</v>
      </c>
      <c r="F1317" s="1">
        <v>1006104.8453035625</v>
      </c>
      <c r="G1317" s="1">
        <f t="shared" si="41"/>
        <v>330.08689150379348</v>
      </c>
    </row>
    <row r="1318" spans="1:7" x14ac:dyDescent="0.25">
      <c r="A1318" t="str">
        <f t="shared" si="40"/>
        <v>CMBCDGAug-2023</v>
      </c>
      <c r="B1318" s="4">
        <v>2023</v>
      </c>
      <c r="C1318" s="17" t="s">
        <v>174</v>
      </c>
      <c r="D1318" s="2" t="s">
        <v>82</v>
      </c>
      <c r="E1318" s="3">
        <v>0</v>
      </c>
      <c r="F1318" s="1">
        <v>0</v>
      </c>
      <c r="G1318" s="1">
        <f t="shared" si="41"/>
        <v>0</v>
      </c>
    </row>
    <row r="1319" spans="1:7" x14ac:dyDescent="0.25">
      <c r="A1319" t="str">
        <f t="shared" si="40"/>
        <v>CMBCDGFRAAug-2023</v>
      </c>
      <c r="B1319" s="4">
        <v>2023</v>
      </c>
      <c r="C1319" s="17" t="s">
        <v>174</v>
      </c>
      <c r="D1319" s="2" t="s">
        <v>83</v>
      </c>
      <c r="E1319" s="3">
        <v>3675</v>
      </c>
      <c r="F1319" s="1">
        <v>2328291.1319942069</v>
      </c>
      <c r="G1319" s="1">
        <f t="shared" si="41"/>
        <v>633.54860734536248</v>
      </c>
    </row>
    <row r="1320" spans="1:7" x14ac:dyDescent="0.25">
      <c r="A1320" t="str">
        <f t="shared" si="40"/>
        <v>CMBCGKAug-2023</v>
      </c>
      <c r="B1320" s="4">
        <v>2023</v>
      </c>
      <c r="C1320" s="17" t="s">
        <v>174</v>
      </c>
      <c r="D1320" s="2" t="s">
        <v>84</v>
      </c>
      <c r="E1320" s="3">
        <v>5664</v>
      </c>
      <c r="F1320" s="1">
        <v>959418.79950338928</v>
      </c>
      <c r="G1320" s="1">
        <f t="shared" si="41"/>
        <v>169.38891234170009</v>
      </c>
    </row>
    <row r="1321" spans="1:7" x14ac:dyDescent="0.25">
      <c r="A1321" t="str">
        <f t="shared" si="40"/>
        <v>CMBCOKAug-2023</v>
      </c>
      <c r="B1321" s="4">
        <v>2023</v>
      </c>
      <c r="C1321" s="17" t="s">
        <v>174</v>
      </c>
      <c r="D1321" s="2" t="s">
        <v>85</v>
      </c>
      <c r="E1321" s="3">
        <v>3049</v>
      </c>
      <c r="F1321" s="1">
        <v>189250.23616316874</v>
      </c>
      <c r="G1321" s="1">
        <f t="shared" si="41"/>
        <v>62.069608449710969</v>
      </c>
    </row>
    <row r="1322" spans="1:7" x14ac:dyDescent="0.25">
      <c r="A1322" t="str">
        <f t="shared" si="40"/>
        <v>CMBDACAug-2023</v>
      </c>
      <c r="B1322" s="4">
        <v>2023</v>
      </c>
      <c r="C1322" s="17" t="s">
        <v>174</v>
      </c>
      <c r="D1322" s="2" t="s">
        <v>88</v>
      </c>
      <c r="E1322" s="3">
        <v>4201</v>
      </c>
      <c r="F1322" s="1">
        <v>685722.80830366781</v>
      </c>
      <c r="G1322" s="1">
        <f t="shared" si="41"/>
        <v>163.2284713886379</v>
      </c>
    </row>
    <row r="1323" spans="1:7" x14ac:dyDescent="0.25">
      <c r="A1323" t="str">
        <f t="shared" si="40"/>
        <v>CMBDELAug-2023</v>
      </c>
      <c r="B1323" s="4">
        <v>2023</v>
      </c>
      <c r="C1323" s="17" t="s">
        <v>174</v>
      </c>
      <c r="D1323" s="2" t="s">
        <v>89</v>
      </c>
      <c r="E1323" s="3">
        <v>6782</v>
      </c>
      <c r="F1323" s="1">
        <v>1061649.4315258749</v>
      </c>
      <c r="G1323" s="1">
        <f t="shared" si="41"/>
        <v>156.53928509670817</v>
      </c>
    </row>
    <row r="1324" spans="1:7" x14ac:dyDescent="0.25">
      <c r="A1324" t="str">
        <f t="shared" si="40"/>
        <v>CMBDMMAug-2023</v>
      </c>
      <c r="B1324" s="4">
        <v>2023</v>
      </c>
      <c r="C1324" s="17" t="s">
        <v>174</v>
      </c>
      <c r="D1324" s="2" t="s">
        <v>90</v>
      </c>
      <c r="E1324" s="3">
        <v>5273</v>
      </c>
      <c r="F1324" s="1">
        <v>1679583.0048782027</v>
      </c>
      <c r="G1324" s="1">
        <f t="shared" si="41"/>
        <v>318.52512893574868</v>
      </c>
    </row>
    <row r="1325" spans="1:7" x14ac:dyDescent="0.25">
      <c r="A1325" t="str">
        <f t="shared" si="40"/>
        <v>CMBDOHAug-2023</v>
      </c>
      <c r="B1325" s="4">
        <v>2023</v>
      </c>
      <c r="C1325" s="17" t="s">
        <v>174</v>
      </c>
      <c r="D1325" s="2" t="s">
        <v>91</v>
      </c>
      <c r="E1325" s="3">
        <v>5947</v>
      </c>
      <c r="F1325" s="1">
        <v>2121600.565831814</v>
      </c>
      <c r="G1325" s="1">
        <f t="shared" si="41"/>
        <v>356.75139832382951</v>
      </c>
    </row>
    <row r="1326" spans="1:7" x14ac:dyDescent="0.25">
      <c r="A1326" t="str">
        <f t="shared" si="40"/>
        <v>CMBDXBAug-2023</v>
      </c>
      <c r="B1326" s="4">
        <v>2023</v>
      </c>
      <c r="C1326" s="17" t="s">
        <v>174</v>
      </c>
      <c r="D1326" s="2" t="s">
        <v>92</v>
      </c>
      <c r="E1326" s="3">
        <v>8186</v>
      </c>
      <c r="F1326" s="1">
        <v>2774048.3870012392</v>
      </c>
      <c r="G1326" s="1">
        <f t="shared" si="41"/>
        <v>338.87715453227941</v>
      </c>
    </row>
    <row r="1327" spans="1:7" x14ac:dyDescent="0.25">
      <c r="A1327" t="str">
        <f t="shared" si="40"/>
        <v>CMBFRAAug-2023</v>
      </c>
      <c r="B1327" s="4">
        <v>2023</v>
      </c>
      <c r="C1327" s="17" t="s">
        <v>174</v>
      </c>
      <c r="D1327" s="2" t="s">
        <v>95</v>
      </c>
      <c r="E1327" s="3">
        <v>0</v>
      </c>
      <c r="F1327" s="1">
        <v>0</v>
      </c>
      <c r="G1327" s="1">
        <f t="shared" si="41"/>
        <v>0</v>
      </c>
    </row>
    <row r="1328" spans="1:7" x14ac:dyDescent="0.25">
      <c r="A1328" t="str">
        <f t="shared" si="40"/>
        <v>CMBGANAug-2023</v>
      </c>
      <c r="B1328" s="4">
        <v>2023</v>
      </c>
      <c r="C1328" s="17" t="s">
        <v>174</v>
      </c>
      <c r="D1328" s="2" t="s">
        <v>97</v>
      </c>
      <c r="E1328" s="3">
        <v>1050</v>
      </c>
      <c r="F1328" s="1">
        <v>137291.15103534213</v>
      </c>
      <c r="G1328" s="1">
        <f t="shared" si="41"/>
        <v>130.75347717651633</v>
      </c>
    </row>
    <row r="1329" spans="1:7" x14ac:dyDescent="0.25">
      <c r="A1329" t="str">
        <f t="shared" si="40"/>
        <v>CMBHYDAug-2023</v>
      </c>
      <c r="B1329" s="4">
        <v>2023</v>
      </c>
      <c r="C1329" s="17" t="s">
        <v>174</v>
      </c>
      <c r="D1329" s="2" t="s">
        <v>99</v>
      </c>
      <c r="E1329" s="3">
        <v>2005</v>
      </c>
      <c r="F1329" s="1">
        <v>227934.74474612172</v>
      </c>
      <c r="G1329" s="1">
        <f t="shared" si="41"/>
        <v>113.6831644619061</v>
      </c>
    </row>
    <row r="1330" spans="1:7" x14ac:dyDescent="0.25">
      <c r="A1330" t="str">
        <f t="shared" si="40"/>
        <v>CMBICNAug-2023</v>
      </c>
      <c r="B1330" s="4">
        <v>2023</v>
      </c>
      <c r="C1330" s="17" t="s">
        <v>174</v>
      </c>
      <c r="D1330" s="2" t="s">
        <v>100</v>
      </c>
      <c r="E1330" s="3">
        <v>2073</v>
      </c>
      <c r="F1330" s="1">
        <v>960036.17125628982</v>
      </c>
      <c r="G1330" s="1">
        <f t="shared" si="41"/>
        <v>463.11440967500715</v>
      </c>
    </row>
    <row r="1331" spans="1:7" x14ac:dyDescent="0.25">
      <c r="A1331" t="str">
        <f t="shared" si="40"/>
        <v>CMBIXMAug-2023</v>
      </c>
      <c r="B1331" s="4">
        <v>2023</v>
      </c>
      <c r="C1331" s="17" t="s">
        <v>174</v>
      </c>
      <c r="D1331" s="2" t="s">
        <v>101</v>
      </c>
      <c r="E1331" s="3">
        <v>1189</v>
      </c>
      <c r="F1331" s="1">
        <v>90170.875887694026</v>
      </c>
      <c r="G1331" s="1">
        <f t="shared" si="41"/>
        <v>75.8375743378419</v>
      </c>
    </row>
    <row r="1332" spans="1:7" x14ac:dyDescent="0.25">
      <c r="A1332" t="str">
        <f t="shared" si="40"/>
        <v>CMBJEDAug-2023</v>
      </c>
      <c r="B1332" s="4">
        <v>2023</v>
      </c>
      <c r="C1332" s="17" t="s">
        <v>174</v>
      </c>
      <c r="D1332" s="2" t="s">
        <v>168</v>
      </c>
      <c r="E1332" s="3">
        <v>2120</v>
      </c>
      <c r="F1332" s="1">
        <v>643533.16174771346</v>
      </c>
      <c r="G1332" s="1">
        <f t="shared" si="41"/>
        <v>303.5533781828837</v>
      </c>
    </row>
    <row r="1333" spans="1:7" x14ac:dyDescent="0.25">
      <c r="A1333" t="str">
        <f t="shared" si="40"/>
        <v>CMBKHIAug-2023</v>
      </c>
      <c r="B1333" s="4">
        <v>2023</v>
      </c>
      <c r="C1333" s="17" t="s">
        <v>174</v>
      </c>
      <c r="D1333" s="2" t="s">
        <v>102</v>
      </c>
      <c r="E1333" s="3">
        <v>1937</v>
      </c>
      <c r="F1333" s="1">
        <v>363436.31746941886</v>
      </c>
      <c r="G1333" s="1">
        <f t="shared" si="41"/>
        <v>187.62845506939539</v>
      </c>
    </row>
    <row r="1334" spans="1:7" x14ac:dyDescent="0.25">
      <c r="A1334" t="str">
        <f t="shared" si="40"/>
        <v>CMBKTMAug-2023</v>
      </c>
      <c r="B1334" s="4">
        <v>2023</v>
      </c>
      <c r="C1334" s="17" t="s">
        <v>174</v>
      </c>
      <c r="D1334" s="2" t="s">
        <v>103</v>
      </c>
      <c r="E1334" s="3">
        <v>1044</v>
      </c>
      <c r="F1334" s="1">
        <v>185772.61665561071</v>
      </c>
      <c r="G1334" s="1">
        <f t="shared" si="41"/>
        <v>177.94311940192597</v>
      </c>
    </row>
    <row r="1335" spans="1:7" x14ac:dyDescent="0.25">
      <c r="A1335" t="str">
        <f t="shared" si="40"/>
        <v>CMBKULAug-2023</v>
      </c>
      <c r="B1335" s="4">
        <v>2023</v>
      </c>
      <c r="C1335" s="17" t="s">
        <v>174</v>
      </c>
      <c r="D1335" s="2" t="s">
        <v>104</v>
      </c>
      <c r="E1335" s="3">
        <v>5120</v>
      </c>
      <c r="F1335" s="1">
        <v>1004722.7992422829</v>
      </c>
      <c r="G1335" s="1">
        <f t="shared" si="41"/>
        <v>196.23492172700838</v>
      </c>
    </row>
    <row r="1336" spans="1:7" x14ac:dyDescent="0.25">
      <c r="A1336" t="str">
        <f t="shared" si="40"/>
        <v>CMBKWIAug-2023</v>
      </c>
      <c r="B1336" s="4">
        <v>2023</v>
      </c>
      <c r="C1336" s="17" t="s">
        <v>174</v>
      </c>
      <c r="D1336" s="2" t="s">
        <v>105</v>
      </c>
      <c r="E1336" s="3">
        <v>7751</v>
      </c>
      <c r="F1336" s="1">
        <v>2511367.5256158072</v>
      </c>
      <c r="G1336" s="1">
        <f t="shared" si="41"/>
        <v>324.00561548391266</v>
      </c>
    </row>
    <row r="1337" spans="1:7" x14ac:dyDescent="0.25">
      <c r="A1337" t="str">
        <f t="shared" si="40"/>
        <v>CMBLHEAug-2023</v>
      </c>
      <c r="B1337" s="4">
        <v>2023</v>
      </c>
      <c r="C1337" s="17" t="s">
        <v>174</v>
      </c>
      <c r="D1337" s="2" t="s">
        <v>106</v>
      </c>
      <c r="E1337" s="3">
        <v>1583</v>
      </c>
      <c r="F1337" s="1">
        <v>391671.81142697111</v>
      </c>
      <c r="G1337" s="1">
        <f t="shared" si="41"/>
        <v>247.42375958747385</v>
      </c>
    </row>
    <row r="1338" spans="1:7" x14ac:dyDescent="0.25">
      <c r="A1338" t="str">
        <f t="shared" si="40"/>
        <v>CMBLHRAug-2023</v>
      </c>
      <c r="B1338" s="4">
        <v>2023</v>
      </c>
      <c r="C1338" s="17" t="s">
        <v>174</v>
      </c>
      <c r="D1338" s="2" t="s">
        <v>107</v>
      </c>
      <c r="E1338" s="3">
        <v>9001</v>
      </c>
      <c r="F1338" s="1">
        <v>7589782.2774636494</v>
      </c>
      <c r="G1338" s="1">
        <f t="shared" si="41"/>
        <v>843.21545133470158</v>
      </c>
    </row>
    <row r="1339" spans="1:7" x14ac:dyDescent="0.25">
      <c r="A1339" t="str">
        <f t="shared" si="40"/>
        <v>CMBMAAAug-2023</v>
      </c>
      <c r="B1339" s="4">
        <v>2023</v>
      </c>
      <c r="C1339" s="17" t="s">
        <v>174</v>
      </c>
      <c r="D1339" s="2" t="s">
        <v>108</v>
      </c>
      <c r="E1339" s="3">
        <v>13818</v>
      </c>
      <c r="F1339" s="1">
        <v>935273.03937247617</v>
      </c>
      <c r="G1339" s="1">
        <f t="shared" si="41"/>
        <v>67.68512370621481</v>
      </c>
    </row>
    <row r="1340" spans="1:7" x14ac:dyDescent="0.25">
      <c r="A1340" t="str">
        <f t="shared" si="40"/>
        <v>CMBMELAug-2023</v>
      </c>
      <c r="B1340" s="4">
        <v>2023</v>
      </c>
      <c r="C1340" s="17" t="s">
        <v>174</v>
      </c>
      <c r="D1340" s="2" t="s">
        <v>113</v>
      </c>
      <c r="E1340" s="3">
        <v>8856</v>
      </c>
      <c r="F1340" s="1">
        <v>4387091.4665773436</v>
      </c>
      <c r="G1340" s="1">
        <f t="shared" si="41"/>
        <v>495.38069857467747</v>
      </c>
    </row>
    <row r="1341" spans="1:7" x14ac:dyDescent="0.25">
      <c r="A1341" t="str">
        <f t="shared" si="40"/>
        <v>CMBMLEAug-2023</v>
      </c>
      <c r="B1341" s="4">
        <v>2023</v>
      </c>
      <c r="C1341" s="17" t="s">
        <v>174</v>
      </c>
      <c r="D1341" s="2" t="s">
        <v>115</v>
      </c>
      <c r="E1341" s="3">
        <v>20873</v>
      </c>
      <c r="F1341" s="1">
        <v>2293518.6113265208</v>
      </c>
      <c r="G1341" s="1">
        <f t="shared" si="41"/>
        <v>109.87968242832946</v>
      </c>
    </row>
    <row r="1342" spans="1:7" x14ac:dyDescent="0.25">
      <c r="A1342" t="str">
        <f t="shared" si="40"/>
        <v>CMBMUXAug-2023</v>
      </c>
      <c r="B1342" s="4">
        <v>2023</v>
      </c>
      <c r="C1342" s="17" t="s">
        <v>174</v>
      </c>
      <c r="D1342" s="2" t="s">
        <v>169</v>
      </c>
      <c r="E1342" s="3">
        <v>0</v>
      </c>
      <c r="F1342" s="1">
        <v>0</v>
      </c>
      <c r="G1342" s="1">
        <f t="shared" si="41"/>
        <v>0</v>
      </c>
    </row>
    <row r="1343" spans="1:7" x14ac:dyDescent="0.25">
      <c r="A1343" t="str">
        <f t="shared" si="40"/>
        <v>CMBNRTAug-2023</v>
      </c>
      <c r="B1343" s="4">
        <v>2023</v>
      </c>
      <c r="C1343" s="17" t="s">
        <v>174</v>
      </c>
      <c r="D1343" s="2" t="s">
        <v>116</v>
      </c>
      <c r="E1343" s="3">
        <v>4557</v>
      </c>
      <c r="F1343" s="1">
        <v>2389072.9311933592</v>
      </c>
      <c r="G1343" s="1">
        <f t="shared" si="41"/>
        <v>524.26441325287669</v>
      </c>
    </row>
    <row r="1344" spans="1:7" x14ac:dyDescent="0.25">
      <c r="A1344" t="str">
        <f t="shared" si="40"/>
        <v>CMBPEKAug-2023</v>
      </c>
      <c r="B1344" s="4">
        <v>2023</v>
      </c>
      <c r="C1344" s="17" t="s">
        <v>174</v>
      </c>
      <c r="D1344" s="2" t="s">
        <v>162</v>
      </c>
      <c r="E1344" s="3">
        <v>1416</v>
      </c>
      <c r="F1344" s="1">
        <v>482519.36575814552</v>
      </c>
      <c r="G1344" s="1">
        <f t="shared" si="41"/>
        <v>340.76226395349261</v>
      </c>
    </row>
    <row r="1345" spans="1:7" x14ac:dyDescent="0.25">
      <c r="A1345" t="str">
        <f t="shared" si="40"/>
        <v>CMBPVGAug-2023</v>
      </c>
      <c r="B1345" s="4">
        <v>2023</v>
      </c>
      <c r="C1345" s="17" t="s">
        <v>174</v>
      </c>
      <c r="D1345" s="2" t="s">
        <v>163</v>
      </c>
      <c r="E1345" s="3">
        <v>2331</v>
      </c>
      <c r="F1345" s="1">
        <v>749960.41323964181</v>
      </c>
      <c r="G1345" s="1">
        <f t="shared" si="41"/>
        <v>321.73333901314533</v>
      </c>
    </row>
    <row r="1346" spans="1:7" x14ac:dyDescent="0.25">
      <c r="A1346" t="str">
        <f t="shared" si="40"/>
        <v>CMBRUHAug-2023</v>
      </c>
      <c r="B1346" s="4">
        <v>2023</v>
      </c>
      <c r="C1346" s="2" t="s">
        <v>174</v>
      </c>
      <c r="D1346" s="2" t="s">
        <v>117</v>
      </c>
      <c r="E1346" s="3">
        <v>8405</v>
      </c>
      <c r="F1346" s="1">
        <v>3087380.38616342</v>
      </c>
      <c r="G1346" s="1">
        <f t="shared" si="41"/>
        <v>367.32663725918144</v>
      </c>
    </row>
    <row r="1347" spans="1:7" x14ac:dyDescent="0.25">
      <c r="A1347" t="str">
        <f t="shared" ref="A1347:A1410" si="42">D1347&amp;C1347</f>
        <v>CMBSINAug-2023</v>
      </c>
      <c r="B1347" s="4">
        <v>2023</v>
      </c>
      <c r="C1347" s="17" t="s">
        <v>174</v>
      </c>
      <c r="D1347" s="2" t="s">
        <v>119</v>
      </c>
      <c r="E1347" s="3">
        <v>7109</v>
      </c>
      <c r="F1347" s="1">
        <v>1678303.4658305859</v>
      </c>
      <c r="G1347" s="1">
        <f t="shared" ref="G1347:G1410" si="43">IFERROR(F1347/E1347,0)</f>
        <v>236.08151158117681</v>
      </c>
    </row>
    <row r="1348" spans="1:7" x14ac:dyDescent="0.25">
      <c r="A1348" t="str">
        <f t="shared" si="42"/>
        <v>CMBSYDAug-2023</v>
      </c>
      <c r="B1348" s="4">
        <v>2023</v>
      </c>
      <c r="C1348" s="17" t="s">
        <v>174</v>
      </c>
      <c r="D1348" s="2" t="s">
        <v>120</v>
      </c>
      <c r="E1348" s="3">
        <v>3764</v>
      </c>
      <c r="F1348" s="1">
        <v>1807269.1448887258</v>
      </c>
      <c r="G1348" s="1">
        <f t="shared" si="43"/>
        <v>480.14589396618646</v>
      </c>
    </row>
    <row r="1349" spans="1:7" x14ac:dyDescent="0.25">
      <c r="A1349" t="str">
        <f t="shared" si="42"/>
        <v>CMBTRVAug-2023</v>
      </c>
      <c r="B1349" s="4">
        <v>2023</v>
      </c>
      <c r="C1349" s="17" t="s">
        <v>174</v>
      </c>
      <c r="D1349" s="2" t="s">
        <v>121</v>
      </c>
      <c r="E1349" s="3">
        <v>3122</v>
      </c>
      <c r="F1349" s="1">
        <v>122776.34914979656</v>
      </c>
      <c r="G1349" s="1">
        <f t="shared" si="43"/>
        <v>39.326184865405686</v>
      </c>
    </row>
    <row r="1350" spans="1:7" x14ac:dyDescent="0.25">
      <c r="A1350" t="str">
        <f t="shared" si="42"/>
        <v>CMBTRZAug-2023</v>
      </c>
      <c r="B1350" s="4">
        <v>2023</v>
      </c>
      <c r="C1350" s="17" t="s">
        <v>174</v>
      </c>
      <c r="D1350" s="2" t="s">
        <v>126</v>
      </c>
      <c r="E1350" s="3">
        <v>2728</v>
      </c>
      <c r="F1350" s="1">
        <v>181917.32641126323</v>
      </c>
      <c r="G1350" s="1">
        <f t="shared" si="43"/>
        <v>66.685236954275382</v>
      </c>
    </row>
    <row r="1351" spans="1:7" x14ac:dyDescent="0.25">
      <c r="A1351" t="str">
        <f t="shared" si="42"/>
        <v>COKCMBAug-2023</v>
      </c>
      <c r="B1351" s="4">
        <v>2023</v>
      </c>
      <c r="C1351" s="17" t="s">
        <v>174</v>
      </c>
      <c r="D1351" s="2" t="s">
        <v>128</v>
      </c>
      <c r="E1351" s="3">
        <v>3783</v>
      </c>
      <c r="F1351" s="1">
        <v>327560.95507250272</v>
      </c>
      <c r="G1351" s="1">
        <f t="shared" si="43"/>
        <v>86.587616989823616</v>
      </c>
    </row>
    <row r="1352" spans="1:7" x14ac:dyDescent="0.25">
      <c r="A1352" t="str">
        <f t="shared" si="42"/>
        <v>DACCMBAug-2023</v>
      </c>
      <c r="B1352" s="4">
        <v>2023</v>
      </c>
      <c r="C1352" s="17" t="s">
        <v>174</v>
      </c>
      <c r="D1352" s="2" t="s">
        <v>129</v>
      </c>
      <c r="E1352" s="3">
        <v>6655</v>
      </c>
      <c r="F1352" s="1">
        <v>1253669.9595651086</v>
      </c>
      <c r="G1352" s="1">
        <f t="shared" si="43"/>
        <v>188.38015921338973</v>
      </c>
    </row>
    <row r="1353" spans="1:7" x14ac:dyDescent="0.25">
      <c r="A1353" t="str">
        <f t="shared" si="42"/>
        <v>DELCMBAug-2023</v>
      </c>
      <c r="B1353" s="4">
        <v>2023</v>
      </c>
      <c r="C1353" s="17" t="s">
        <v>174</v>
      </c>
      <c r="D1353" s="2" t="s">
        <v>130</v>
      </c>
      <c r="E1353" s="3">
        <v>6962</v>
      </c>
      <c r="F1353" s="1">
        <v>1103250.8100819164</v>
      </c>
      <c r="G1353" s="1">
        <f t="shared" si="43"/>
        <v>158.46751078453266</v>
      </c>
    </row>
    <row r="1354" spans="1:7" x14ac:dyDescent="0.25">
      <c r="A1354" t="str">
        <f t="shared" si="42"/>
        <v>DMMCMBAug-2023</v>
      </c>
      <c r="B1354" s="4">
        <v>2023</v>
      </c>
      <c r="C1354" s="17" t="s">
        <v>174</v>
      </c>
      <c r="D1354" s="2" t="s">
        <v>131</v>
      </c>
      <c r="E1354" s="3">
        <v>3380</v>
      </c>
      <c r="F1354" s="1">
        <v>633440.87867847376</v>
      </c>
      <c r="G1354" s="1">
        <f t="shared" si="43"/>
        <v>187.40854398771413</v>
      </c>
    </row>
    <row r="1355" spans="1:7" x14ac:dyDescent="0.25">
      <c r="A1355" t="str">
        <f t="shared" si="42"/>
        <v>DOHCMBAug-2023</v>
      </c>
      <c r="B1355" s="4">
        <v>2023</v>
      </c>
      <c r="C1355" s="17" t="s">
        <v>174</v>
      </c>
      <c r="D1355" s="2" t="s">
        <v>133</v>
      </c>
      <c r="E1355" s="3">
        <v>3752</v>
      </c>
      <c r="F1355" s="1">
        <v>865098.24663885916</v>
      </c>
      <c r="G1355" s="1">
        <f t="shared" si="43"/>
        <v>230.56989515961064</v>
      </c>
    </row>
    <row r="1356" spans="1:7" x14ac:dyDescent="0.25">
      <c r="A1356" t="str">
        <f t="shared" si="42"/>
        <v>DXBCMBAug-2023</v>
      </c>
      <c r="B1356" s="4">
        <v>2023</v>
      </c>
      <c r="C1356" s="17" t="s">
        <v>174</v>
      </c>
      <c r="D1356" s="2" t="s">
        <v>134</v>
      </c>
      <c r="E1356" s="3">
        <v>5650</v>
      </c>
      <c r="F1356" s="1">
        <v>1237385.7826787906</v>
      </c>
      <c r="G1356" s="1">
        <f t="shared" si="43"/>
        <v>219.00633321748506</v>
      </c>
    </row>
    <row r="1357" spans="1:7" x14ac:dyDescent="0.25">
      <c r="A1357" t="str">
        <f t="shared" si="42"/>
        <v>FRACMBAug-2023</v>
      </c>
      <c r="B1357" s="4">
        <v>2023</v>
      </c>
      <c r="C1357" s="17" t="s">
        <v>174</v>
      </c>
      <c r="D1357" s="2" t="s">
        <v>136</v>
      </c>
      <c r="E1357" s="3">
        <v>2663</v>
      </c>
      <c r="F1357" s="1">
        <v>1394661.0773114087</v>
      </c>
      <c r="G1357" s="1">
        <f t="shared" si="43"/>
        <v>523.71801626414151</v>
      </c>
    </row>
    <row r="1358" spans="1:7" x14ac:dyDescent="0.25">
      <c r="A1358" t="str">
        <f t="shared" si="42"/>
        <v>GANCMBAug-2023</v>
      </c>
      <c r="B1358" s="4">
        <v>2023</v>
      </c>
      <c r="C1358" s="17" t="s">
        <v>174</v>
      </c>
      <c r="D1358" s="2" t="s">
        <v>137</v>
      </c>
      <c r="E1358" s="3">
        <v>753</v>
      </c>
      <c r="F1358" s="1">
        <v>91548.392173808345</v>
      </c>
      <c r="G1358" s="1">
        <f t="shared" si="43"/>
        <v>121.57821005817841</v>
      </c>
    </row>
    <row r="1359" spans="1:7" x14ac:dyDescent="0.25">
      <c r="A1359" t="str">
        <f t="shared" si="42"/>
        <v>HYDCMBAug-2023</v>
      </c>
      <c r="B1359" s="4">
        <v>2023</v>
      </c>
      <c r="C1359" s="17" t="s">
        <v>174</v>
      </c>
      <c r="D1359" s="2" t="s">
        <v>139</v>
      </c>
      <c r="E1359" s="3">
        <v>2045</v>
      </c>
      <c r="F1359" s="1">
        <v>267405.74317584618</v>
      </c>
      <c r="G1359" s="1">
        <f t="shared" si="43"/>
        <v>130.76075460921572</v>
      </c>
    </row>
    <row r="1360" spans="1:7" x14ac:dyDescent="0.25">
      <c r="A1360" t="str">
        <f t="shared" si="42"/>
        <v>ICNCMBAug-2023</v>
      </c>
      <c r="B1360" s="4">
        <v>2023</v>
      </c>
      <c r="C1360" s="17" t="s">
        <v>174</v>
      </c>
      <c r="D1360" s="2" t="s">
        <v>140</v>
      </c>
      <c r="E1360" s="3">
        <v>1597</v>
      </c>
      <c r="F1360" s="1">
        <v>679205.01556760271</v>
      </c>
      <c r="G1360" s="1">
        <f t="shared" si="43"/>
        <v>425.30057330469799</v>
      </c>
    </row>
    <row r="1361" spans="1:7" x14ac:dyDescent="0.25">
      <c r="A1361" t="str">
        <f t="shared" si="42"/>
        <v>IXMCMBAug-2023</v>
      </c>
      <c r="B1361" s="4">
        <v>2023</v>
      </c>
      <c r="C1361" s="17" t="s">
        <v>174</v>
      </c>
      <c r="D1361" s="2" t="s">
        <v>142</v>
      </c>
      <c r="E1361" s="3">
        <v>3121</v>
      </c>
      <c r="F1361" s="1">
        <v>192371.41067393718</v>
      </c>
      <c r="G1361" s="1">
        <f t="shared" si="43"/>
        <v>61.63774773275783</v>
      </c>
    </row>
    <row r="1362" spans="1:7" x14ac:dyDescent="0.25">
      <c r="A1362" t="str">
        <f t="shared" si="42"/>
        <v>JEDCMBAug-2023</v>
      </c>
      <c r="B1362" s="4">
        <v>2023</v>
      </c>
      <c r="C1362" s="17" t="s">
        <v>174</v>
      </c>
      <c r="D1362" s="2" t="s">
        <v>170</v>
      </c>
      <c r="E1362" s="3">
        <v>1164</v>
      </c>
      <c r="F1362" s="1">
        <v>271161.12488559319</v>
      </c>
      <c r="G1362" s="1">
        <f t="shared" si="43"/>
        <v>232.95629285703882</v>
      </c>
    </row>
    <row r="1363" spans="1:7" x14ac:dyDescent="0.25">
      <c r="A1363" t="str">
        <f t="shared" si="42"/>
        <v>KHICMBAug-2023</v>
      </c>
      <c r="B1363" s="4">
        <v>2023</v>
      </c>
      <c r="C1363" s="17" t="s">
        <v>174</v>
      </c>
      <c r="D1363" s="2" t="s">
        <v>143</v>
      </c>
      <c r="E1363" s="3">
        <v>1972</v>
      </c>
      <c r="F1363" s="1">
        <v>422485.64374268829</v>
      </c>
      <c r="G1363" s="1">
        <f t="shared" si="43"/>
        <v>214.2422128512618</v>
      </c>
    </row>
    <row r="1364" spans="1:7" x14ac:dyDescent="0.25">
      <c r="A1364" t="str">
        <f t="shared" si="42"/>
        <v>KTMCMBAug-2023</v>
      </c>
      <c r="B1364" s="4">
        <v>2023</v>
      </c>
      <c r="C1364" s="17" t="s">
        <v>174</v>
      </c>
      <c r="D1364" s="2" t="s">
        <v>144</v>
      </c>
      <c r="E1364" s="3">
        <v>1758</v>
      </c>
      <c r="F1364" s="1">
        <v>375582.84432008804</v>
      </c>
      <c r="G1364" s="1">
        <f t="shared" si="43"/>
        <v>213.64211849834359</v>
      </c>
    </row>
    <row r="1365" spans="1:7" x14ac:dyDescent="0.25">
      <c r="A1365" t="str">
        <f t="shared" si="42"/>
        <v>KULCMBAug-2023</v>
      </c>
      <c r="B1365" s="4">
        <v>2023</v>
      </c>
      <c r="C1365" s="17" t="s">
        <v>174</v>
      </c>
      <c r="D1365" s="2" t="s">
        <v>145</v>
      </c>
      <c r="E1365" s="3">
        <v>4867</v>
      </c>
      <c r="F1365" s="1">
        <v>763979.20878658129</v>
      </c>
      <c r="G1365" s="1">
        <f t="shared" si="43"/>
        <v>156.97127774534238</v>
      </c>
    </row>
    <row r="1366" spans="1:7" x14ac:dyDescent="0.25">
      <c r="A1366" t="str">
        <f t="shared" si="42"/>
        <v>KWICMBAug-2023</v>
      </c>
      <c r="B1366" s="4">
        <v>2023</v>
      </c>
      <c r="C1366" s="17" t="s">
        <v>174</v>
      </c>
      <c r="D1366" s="2" t="s">
        <v>146</v>
      </c>
      <c r="E1366" s="3">
        <v>5349</v>
      </c>
      <c r="F1366" s="1">
        <v>987875.69031225622</v>
      </c>
      <c r="G1366" s="1">
        <f t="shared" si="43"/>
        <v>184.68418214848685</v>
      </c>
    </row>
    <row r="1367" spans="1:7" x14ac:dyDescent="0.25">
      <c r="A1367" t="str">
        <f t="shared" si="42"/>
        <v>LHECMBAug-2023</v>
      </c>
      <c r="B1367" s="4">
        <v>2023</v>
      </c>
      <c r="C1367" s="17" t="s">
        <v>174</v>
      </c>
      <c r="D1367" s="2" t="s">
        <v>147</v>
      </c>
      <c r="E1367" s="3">
        <v>2703</v>
      </c>
      <c r="F1367" s="1">
        <v>589100.71210326965</v>
      </c>
      <c r="G1367" s="1">
        <f t="shared" si="43"/>
        <v>217.94328971634098</v>
      </c>
    </row>
    <row r="1368" spans="1:7" x14ac:dyDescent="0.25">
      <c r="A1368" t="str">
        <f t="shared" si="42"/>
        <v>LHRCMBAug-2023</v>
      </c>
      <c r="B1368" s="4">
        <v>2023</v>
      </c>
      <c r="C1368" s="17" t="s">
        <v>174</v>
      </c>
      <c r="D1368" s="2" t="s">
        <v>148</v>
      </c>
      <c r="E1368" s="3">
        <v>7399</v>
      </c>
      <c r="F1368" s="1">
        <v>4807063.6451362995</v>
      </c>
      <c r="G1368" s="1">
        <f t="shared" si="43"/>
        <v>649.69099136860382</v>
      </c>
    </row>
    <row r="1369" spans="1:7" x14ac:dyDescent="0.25">
      <c r="A1369" t="str">
        <f t="shared" si="42"/>
        <v>MAACMBAug-2023</v>
      </c>
      <c r="B1369" s="4">
        <v>2023</v>
      </c>
      <c r="C1369" s="17" t="s">
        <v>174</v>
      </c>
      <c r="D1369" s="2" t="s">
        <v>149</v>
      </c>
      <c r="E1369" s="3">
        <v>13777</v>
      </c>
      <c r="F1369" s="1">
        <v>1244052.429600473</v>
      </c>
      <c r="G1369" s="1">
        <f t="shared" si="43"/>
        <v>90.299225491795966</v>
      </c>
    </row>
    <row r="1370" spans="1:7" x14ac:dyDescent="0.25">
      <c r="A1370" t="str">
        <f t="shared" si="42"/>
        <v>MELCMBAug-2023</v>
      </c>
      <c r="B1370" s="4">
        <v>2023</v>
      </c>
      <c r="C1370" s="17" t="s">
        <v>174</v>
      </c>
      <c r="D1370" s="2" t="s">
        <v>151</v>
      </c>
      <c r="E1370" s="3">
        <v>8254</v>
      </c>
      <c r="F1370" s="1">
        <v>3399592.6863704268</v>
      </c>
      <c r="G1370" s="1">
        <f t="shared" si="43"/>
        <v>411.8721451866279</v>
      </c>
    </row>
    <row r="1371" spans="1:7" x14ac:dyDescent="0.25">
      <c r="A1371" t="str">
        <f t="shared" si="42"/>
        <v>MLECMBAug-2023</v>
      </c>
      <c r="B1371" s="4">
        <v>2023</v>
      </c>
      <c r="C1371" s="17" t="s">
        <v>174</v>
      </c>
      <c r="D1371" s="2" t="s">
        <v>152</v>
      </c>
      <c r="E1371" s="3">
        <v>13347</v>
      </c>
      <c r="F1371" s="1">
        <v>1301701.3634779607</v>
      </c>
      <c r="G1371" s="1">
        <f t="shared" si="43"/>
        <v>97.527636433502707</v>
      </c>
    </row>
    <row r="1372" spans="1:7" x14ac:dyDescent="0.25">
      <c r="A1372" t="str">
        <f t="shared" si="42"/>
        <v>MUXCMBAug-2023</v>
      </c>
      <c r="B1372" s="4">
        <v>2023</v>
      </c>
      <c r="C1372" s="17" t="s">
        <v>174</v>
      </c>
      <c r="D1372" s="2" t="s">
        <v>171</v>
      </c>
      <c r="E1372" s="3">
        <v>71</v>
      </c>
      <c r="F1372" s="1">
        <v>51500</v>
      </c>
      <c r="G1372" s="1">
        <f t="shared" si="43"/>
        <v>725.35211267605632</v>
      </c>
    </row>
    <row r="1373" spans="1:7" x14ac:dyDescent="0.25">
      <c r="A1373" t="str">
        <f t="shared" si="42"/>
        <v>NRTCMBAug-2023</v>
      </c>
      <c r="B1373" s="4">
        <v>2023</v>
      </c>
      <c r="C1373" s="17" t="s">
        <v>174</v>
      </c>
      <c r="D1373" s="2" t="s">
        <v>153</v>
      </c>
      <c r="E1373" s="3">
        <v>3973</v>
      </c>
      <c r="F1373" s="1">
        <v>1948024.937664326</v>
      </c>
      <c r="G1373" s="1">
        <f t="shared" si="43"/>
        <v>490.31586651505813</v>
      </c>
    </row>
    <row r="1374" spans="1:7" x14ac:dyDescent="0.25">
      <c r="A1374" t="str">
        <f t="shared" si="42"/>
        <v>PEKCMBAug-2023</v>
      </c>
      <c r="B1374" s="4">
        <v>2023</v>
      </c>
      <c r="C1374" s="17" t="s">
        <v>174</v>
      </c>
      <c r="D1374" s="2" t="s">
        <v>164</v>
      </c>
      <c r="E1374" s="3">
        <v>1117</v>
      </c>
      <c r="F1374" s="1">
        <v>414495.35013904009</v>
      </c>
      <c r="G1374" s="1">
        <f t="shared" si="43"/>
        <v>371.07909591677719</v>
      </c>
    </row>
    <row r="1375" spans="1:7" x14ac:dyDescent="0.25">
      <c r="A1375" t="str">
        <f t="shared" si="42"/>
        <v>PVGCMBAug-2023</v>
      </c>
      <c r="B1375" s="4">
        <v>2023</v>
      </c>
      <c r="C1375" s="17" t="s">
        <v>174</v>
      </c>
      <c r="D1375" s="2" t="s">
        <v>165</v>
      </c>
      <c r="E1375" s="3">
        <v>1607</v>
      </c>
      <c r="F1375" s="1">
        <v>552233.06964268023</v>
      </c>
      <c r="G1375" s="1">
        <f t="shared" si="43"/>
        <v>343.64223375400138</v>
      </c>
    </row>
    <row r="1376" spans="1:7" x14ac:dyDescent="0.25">
      <c r="A1376" t="str">
        <f t="shared" si="42"/>
        <v>RUHCMBAug-2023</v>
      </c>
      <c r="B1376" s="4">
        <v>2023</v>
      </c>
      <c r="C1376" s="17" t="s">
        <v>174</v>
      </c>
      <c r="D1376" s="2" t="s">
        <v>155</v>
      </c>
      <c r="E1376" s="3">
        <v>6204</v>
      </c>
      <c r="F1376" s="1">
        <v>1196437.9628527968</v>
      </c>
      <c r="G1376" s="1">
        <f t="shared" si="43"/>
        <v>192.84944597885183</v>
      </c>
    </row>
    <row r="1377" spans="1:7" x14ac:dyDescent="0.25">
      <c r="A1377" t="str">
        <f t="shared" si="42"/>
        <v>SINCMBAug-2023</v>
      </c>
      <c r="B1377" s="4">
        <v>2023</v>
      </c>
      <c r="C1377" s="17" t="s">
        <v>174</v>
      </c>
      <c r="D1377" s="2" t="s">
        <v>157</v>
      </c>
      <c r="E1377" s="3">
        <v>5802</v>
      </c>
      <c r="F1377" s="1">
        <v>1277839.8716834271</v>
      </c>
      <c r="G1377" s="1">
        <f t="shared" si="43"/>
        <v>220.24127398887057</v>
      </c>
    </row>
    <row r="1378" spans="1:7" x14ac:dyDescent="0.25">
      <c r="A1378" t="str">
        <f t="shared" si="42"/>
        <v>SYDCMBAug-2023</v>
      </c>
      <c r="B1378" s="4">
        <v>2023</v>
      </c>
      <c r="C1378" s="17" t="s">
        <v>174</v>
      </c>
      <c r="D1378" s="2" t="s">
        <v>158</v>
      </c>
      <c r="E1378" s="3">
        <v>2874</v>
      </c>
      <c r="F1378" s="1">
        <v>1156685.5489522475</v>
      </c>
      <c r="G1378" s="1">
        <f t="shared" si="43"/>
        <v>402.46539629514524</v>
      </c>
    </row>
    <row r="1379" spans="1:7" x14ac:dyDescent="0.25">
      <c r="A1379" t="str">
        <f t="shared" si="42"/>
        <v>TRVCMBAug-2023</v>
      </c>
      <c r="B1379" s="4">
        <v>2023</v>
      </c>
      <c r="C1379" s="17" t="s">
        <v>174</v>
      </c>
      <c r="D1379" s="2" t="s">
        <v>159</v>
      </c>
      <c r="E1379" s="3">
        <v>3164</v>
      </c>
      <c r="F1379" s="1">
        <v>182786.75035840858</v>
      </c>
      <c r="G1379" s="1">
        <f t="shared" si="43"/>
        <v>57.770780770672751</v>
      </c>
    </row>
    <row r="1380" spans="1:7" x14ac:dyDescent="0.25">
      <c r="A1380" t="str">
        <f t="shared" si="42"/>
        <v>TRZCMBAug-2023</v>
      </c>
      <c r="B1380" s="4">
        <v>2023</v>
      </c>
      <c r="C1380" s="17" t="s">
        <v>174</v>
      </c>
      <c r="D1380" s="2" t="s">
        <v>160</v>
      </c>
      <c r="E1380" s="3">
        <v>4505</v>
      </c>
      <c r="F1380" s="1">
        <v>336723.17502512946</v>
      </c>
      <c r="G1380" s="1">
        <f t="shared" si="43"/>
        <v>74.744322980050939</v>
      </c>
    </row>
    <row r="1381" spans="1:7" x14ac:dyDescent="0.25">
      <c r="A1381" t="str">
        <f t="shared" si="42"/>
        <v>AUHCMBSep-2023</v>
      </c>
      <c r="B1381" s="4">
        <v>2023</v>
      </c>
      <c r="C1381" s="17" t="s">
        <v>175</v>
      </c>
      <c r="D1381" s="1" t="s">
        <v>66</v>
      </c>
      <c r="E1381" s="1">
        <v>2308</v>
      </c>
      <c r="F1381" s="1">
        <v>478273.04718609439</v>
      </c>
      <c r="G1381" s="1">
        <f t="shared" si="43"/>
        <v>207.22402391078614</v>
      </c>
    </row>
    <row r="1382" spans="1:7" x14ac:dyDescent="0.25">
      <c r="A1382" t="str">
        <f t="shared" si="42"/>
        <v>BKKCMBSep-2023</v>
      </c>
      <c r="B1382" s="4">
        <v>2023</v>
      </c>
      <c r="C1382" s="17" t="s">
        <v>175</v>
      </c>
      <c r="D1382" s="1" t="s">
        <v>68</v>
      </c>
      <c r="E1382" s="1">
        <v>5901</v>
      </c>
      <c r="F1382" s="1">
        <v>1080654.6157517689</v>
      </c>
      <c r="G1382" s="1">
        <f t="shared" si="43"/>
        <v>183.13076016806795</v>
      </c>
    </row>
    <row r="1383" spans="1:7" x14ac:dyDescent="0.25">
      <c r="A1383" t="str">
        <f t="shared" si="42"/>
        <v>BLRCMBSep-2023</v>
      </c>
      <c r="B1383" s="4">
        <v>2023</v>
      </c>
      <c r="C1383" s="17" t="s">
        <v>175</v>
      </c>
      <c r="D1383" s="1" t="s">
        <v>69</v>
      </c>
      <c r="E1383" s="1">
        <v>2986</v>
      </c>
      <c r="F1383" s="1">
        <v>294143.46457799012</v>
      </c>
      <c r="G1383" s="1">
        <f t="shared" si="43"/>
        <v>98.507523301403253</v>
      </c>
    </row>
    <row r="1384" spans="1:7" x14ac:dyDescent="0.25">
      <c r="A1384" t="str">
        <f t="shared" si="42"/>
        <v>BOMCMBSep-2023</v>
      </c>
      <c r="B1384" s="4">
        <v>2023</v>
      </c>
      <c r="C1384" s="17" t="s">
        <v>175</v>
      </c>
      <c r="D1384" s="1" t="s">
        <v>70</v>
      </c>
      <c r="E1384" s="1">
        <v>3849</v>
      </c>
      <c r="F1384" s="1">
        <v>560256.01961627859</v>
      </c>
      <c r="G1384" s="1">
        <f t="shared" si="43"/>
        <v>145.55885155008536</v>
      </c>
    </row>
    <row r="1385" spans="1:7" x14ac:dyDescent="0.25">
      <c r="A1385" t="str">
        <f t="shared" si="42"/>
        <v>CANCMBSep-2023</v>
      </c>
      <c r="B1385" s="4">
        <v>2023</v>
      </c>
      <c r="C1385" s="17" t="s">
        <v>175</v>
      </c>
      <c r="D1385" s="1" t="s">
        <v>71</v>
      </c>
      <c r="E1385" s="1">
        <v>2245</v>
      </c>
      <c r="F1385" s="1">
        <v>734590.6959348633</v>
      </c>
      <c r="G1385" s="1">
        <f t="shared" si="43"/>
        <v>327.21189128501703</v>
      </c>
    </row>
    <row r="1386" spans="1:7" x14ac:dyDescent="0.25">
      <c r="A1386" t="str">
        <f t="shared" si="42"/>
        <v>CDGCMBSep-2023</v>
      </c>
      <c r="B1386" s="4">
        <v>2023</v>
      </c>
      <c r="C1386" s="17" t="s">
        <v>175</v>
      </c>
      <c r="D1386" s="1" t="s">
        <v>72</v>
      </c>
      <c r="E1386" s="1">
        <v>0</v>
      </c>
      <c r="F1386" s="1">
        <v>0</v>
      </c>
      <c r="G1386" s="1">
        <f t="shared" si="43"/>
        <v>0</v>
      </c>
    </row>
    <row r="1387" spans="1:7" x14ac:dyDescent="0.25">
      <c r="A1387" t="str">
        <f t="shared" si="42"/>
        <v>CGKCMBSep-2023</v>
      </c>
      <c r="B1387" s="4">
        <v>2023</v>
      </c>
      <c r="C1387" s="17" t="s">
        <v>175</v>
      </c>
      <c r="D1387" s="1" t="s">
        <v>74</v>
      </c>
      <c r="E1387" s="1">
        <v>3910</v>
      </c>
      <c r="F1387" s="1">
        <v>873863.20505037648</v>
      </c>
      <c r="G1387" s="1">
        <f t="shared" si="43"/>
        <v>223.49442584408607</v>
      </c>
    </row>
    <row r="1388" spans="1:7" x14ac:dyDescent="0.25">
      <c r="A1388" t="str">
        <f t="shared" si="42"/>
        <v>CMBAUHSep-2023</v>
      </c>
      <c r="B1388" s="4">
        <v>2023</v>
      </c>
      <c r="C1388" s="17" t="s">
        <v>175</v>
      </c>
      <c r="D1388" s="1" t="s">
        <v>75</v>
      </c>
      <c r="E1388" s="1">
        <v>3456</v>
      </c>
      <c r="F1388" s="1">
        <v>910003.98771618772</v>
      </c>
      <c r="G1388" s="1">
        <f t="shared" si="43"/>
        <v>263.31133903824878</v>
      </c>
    </row>
    <row r="1389" spans="1:7" x14ac:dyDescent="0.25">
      <c r="A1389" t="str">
        <f t="shared" si="42"/>
        <v>CMBBKKSep-2023</v>
      </c>
      <c r="B1389" s="4">
        <v>2023</v>
      </c>
      <c r="C1389" s="17" t="s">
        <v>175</v>
      </c>
      <c r="D1389" s="1" t="s">
        <v>78</v>
      </c>
      <c r="E1389" s="1">
        <v>5932</v>
      </c>
      <c r="F1389" s="1">
        <v>1127991.8961532137</v>
      </c>
      <c r="G1389" s="1">
        <f t="shared" si="43"/>
        <v>190.15372490782428</v>
      </c>
    </row>
    <row r="1390" spans="1:7" x14ac:dyDescent="0.25">
      <c r="A1390" t="str">
        <f t="shared" si="42"/>
        <v>CMBBLRSep-2023</v>
      </c>
      <c r="B1390" s="4">
        <v>2023</v>
      </c>
      <c r="C1390" s="17" t="s">
        <v>175</v>
      </c>
      <c r="D1390" s="1" t="s">
        <v>79</v>
      </c>
      <c r="E1390" s="1">
        <v>2830</v>
      </c>
      <c r="F1390" s="1">
        <v>278252.96731927298</v>
      </c>
      <c r="G1390" s="1">
        <f t="shared" si="43"/>
        <v>98.322603293029317</v>
      </c>
    </row>
    <row r="1391" spans="1:7" x14ac:dyDescent="0.25">
      <c r="A1391" t="str">
        <f t="shared" si="42"/>
        <v>CMBBOMSep-2023</v>
      </c>
      <c r="B1391" s="4">
        <v>2023</v>
      </c>
      <c r="C1391" s="17" t="s">
        <v>175</v>
      </c>
      <c r="D1391" s="1" t="s">
        <v>80</v>
      </c>
      <c r="E1391" s="1">
        <v>3547</v>
      </c>
      <c r="F1391" s="1">
        <v>578013.74316029833</v>
      </c>
      <c r="G1391" s="1">
        <f t="shared" si="43"/>
        <v>162.95848411623859</v>
      </c>
    </row>
    <row r="1392" spans="1:7" x14ac:dyDescent="0.25">
      <c r="A1392" t="str">
        <f t="shared" si="42"/>
        <v>CMBCANSep-2023</v>
      </c>
      <c r="B1392" s="4">
        <v>2023</v>
      </c>
      <c r="C1392" s="17" t="s">
        <v>175</v>
      </c>
      <c r="D1392" s="1" t="s">
        <v>81</v>
      </c>
      <c r="E1392" s="1">
        <v>1760</v>
      </c>
      <c r="F1392" s="1">
        <v>537252.51970757847</v>
      </c>
      <c r="G1392" s="1">
        <f t="shared" si="43"/>
        <v>305.25711347021502</v>
      </c>
    </row>
    <row r="1393" spans="1:7" x14ac:dyDescent="0.25">
      <c r="A1393" t="str">
        <f t="shared" si="42"/>
        <v>CMBCDGSep-2023</v>
      </c>
      <c r="B1393" s="4">
        <v>2023</v>
      </c>
      <c r="C1393" s="17" t="s">
        <v>175</v>
      </c>
      <c r="D1393" s="1" t="s">
        <v>82</v>
      </c>
      <c r="E1393" s="1">
        <v>0</v>
      </c>
      <c r="F1393" s="1">
        <v>0</v>
      </c>
      <c r="G1393" s="1">
        <f t="shared" si="43"/>
        <v>0</v>
      </c>
    </row>
    <row r="1394" spans="1:7" x14ac:dyDescent="0.25">
      <c r="A1394" t="str">
        <f t="shared" si="42"/>
        <v>CMBCDGFRASep-2023</v>
      </c>
      <c r="B1394" s="4">
        <v>2023</v>
      </c>
      <c r="C1394" s="17" t="s">
        <v>175</v>
      </c>
      <c r="D1394" s="1" t="s">
        <v>83</v>
      </c>
      <c r="E1394" s="1">
        <v>3475</v>
      </c>
      <c r="F1394" s="1">
        <v>1738871.2840159894</v>
      </c>
      <c r="G1394" s="1">
        <f t="shared" si="43"/>
        <v>500.39461410532067</v>
      </c>
    </row>
    <row r="1395" spans="1:7" x14ac:dyDescent="0.25">
      <c r="A1395" t="str">
        <f t="shared" si="42"/>
        <v>CMBCGKSep-2023</v>
      </c>
      <c r="B1395" s="4">
        <v>2023</v>
      </c>
      <c r="C1395" s="17" t="s">
        <v>175</v>
      </c>
      <c r="D1395" s="1" t="s">
        <v>84</v>
      </c>
      <c r="E1395" s="1">
        <v>4792</v>
      </c>
      <c r="F1395" s="1">
        <v>765001.31773254264</v>
      </c>
      <c r="G1395" s="1">
        <f t="shared" si="43"/>
        <v>159.64134343333527</v>
      </c>
    </row>
    <row r="1396" spans="1:7" x14ac:dyDescent="0.25">
      <c r="A1396" t="str">
        <f t="shared" si="42"/>
        <v>CMBCOKSep-2023</v>
      </c>
      <c r="B1396" s="4">
        <v>2023</v>
      </c>
      <c r="C1396" s="17" t="s">
        <v>175</v>
      </c>
      <c r="D1396" s="1" t="s">
        <v>85</v>
      </c>
      <c r="E1396" s="1">
        <v>2176</v>
      </c>
      <c r="F1396" s="1">
        <v>140709.54717280553</v>
      </c>
      <c r="G1396" s="1">
        <f t="shared" si="43"/>
        <v>64.664313958090773</v>
      </c>
    </row>
    <row r="1397" spans="1:7" x14ac:dyDescent="0.25">
      <c r="A1397" t="str">
        <f t="shared" si="42"/>
        <v>CMBDACSep-2023</v>
      </c>
      <c r="B1397" s="4">
        <v>2023</v>
      </c>
      <c r="C1397" s="17" t="s">
        <v>175</v>
      </c>
      <c r="D1397" s="1" t="s">
        <v>88</v>
      </c>
      <c r="E1397" s="1">
        <v>4509</v>
      </c>
      <c r="F1397" s="1">
        <v>690781.85275027924</v>
      </c>
      <c r="G1397" s="1">
        <f t="shared" si="43"/>
        <v>153.20067703488118</v>
      </c>
    </row>
    <row r="1398" spans="1:7" x14ac:dyDescent="0.25">
      <c r="A1398" t="str">
        <f t="shared" si="42"/>
        <v>CMBDELSep-2023</v>
      </c>
      <c r="B1398" s="4">
        <v>2023</v>
      </c>
      <c r="C1398" s="17" t="s">
        <v>175</v>
      </c>
      <c r="D1398" s="1" t="s">
        <v>89</v>
      </c>
      <c r="E1398" s="1">
        <v>6076</v>
      </c>
      <c r="F1398" s="1">
        <v>909993.63933666656</v>
      </c>
      <c r="G1398" s="1">
        <f t="shared" si="43"/>
        <v>149.76853840300635</v>
      </c>
    </row>
    <row r="1399" spans="1:7" x14ac:dyDescent="0.25">
      <c r="A1399" t="str">
        <f t="shared" si="42"/>
        <v>CMBDMMSep-2023</v>
      </c>
      <c r="B1399" s="4">
        <v>2023</v>
      </c>
      <c r="C1399" s="17" t="s">
        <v>175</v>
      </c>
      <c r="D1399" s="1" t="s">
        <v>90</v>
      </c>
      <c r="E1399" s="1">
        <v>4702</v>
      </c>
      <c r="F1399" s="1">
        <v>1212373.7053793902</v>
      </c>
      <c r="G1399" s="1">
        <f t="shared" si="43"/>
        <v>257.84213215214595</v>
      </c>
    </row>
    <row r="1400" spans="1:7" x14ac:dyDescent="0.25">
      <c r="A1400" t="str">
        <f t="shared" si="42"/>
        <v>CMBDOHSep-2023</v>
      </c>
      <c r="B1400" s="4">
        <v>2023</v>
      </c>
      <c r="C1400" s="17" t="s">
        <v>175</v>
      </c>
      <c r="D1400" s="1" t="s">
        <v>91</v>
      </c>
      <c r="E1400" s="1">
        <v>5671</v>
      </c>
      <c r="F1400" s="1">
        <v>1767321.0377572726</v>
      </c>
      <c r="G1400" s="1">
        <f t="shared" si="43"/>
        <v>311.64186876340551</v>
      </c>
    </row>
    <row r="1401" spans="1:7" x14ac:dyDescent="0.25">
      <c r="A1401" t="str">
        <f t="shared" si="42"/>
        <v>CMBDXBSep-2023</v>
      </c>
      <c r="B1401" s="4">
        <v>2023</v>
      </c>
      <c r="C1401" s="17" t="s">
        <v>175</v>
      </c>
      <c r="D1401" s="1" t="s">
        <v>92</v>
      </c>
      <c r="E1401" s="1">
        <v>6881</v>
      </c>
      <c r="F1401" s="1">
        <v>2024583.4178102864</v>
      </c>
      <c r="G1401" s="1">
        <f t="shared" si="43"/>
        <v>294.22807990267205</v>
      </c>
    </row>
    <row r="1402" spans="1:7" x14ac:dyDescent="0.25">
      <c r="A1402" t="str">
        <f t="shared" si="42"/>
        <v>CMBFRASep-2023</v>
      </c>
      <c r="B1402" s="4">
        <v>2023</v>
      </c>
      <c r="C1402" s="17" t="s">
        <v>175</v>
      </c>
      <c r="D1402" s="1" t="s">
        <v>95</v>
      </c>
      <c r="E1402" s="1">
        <v>0</v>
      </c>
      <c r="F1402" s="1">
        <v>0</v>
      </c>
      <c r="G1402" s="1">
        <f t="shared" si="43"/>
        <v>0</v>
      </c>
    </row>
    <row r="1403" spans="1:7" x14ac:dyDescent="0.25">
      <c r="A1403" t="str">
        <f t="shared" si="42"/>
        <v>CMBGANSep-2023</v>
      </c>
      <c r="B1403" s="4">
        <v>2023</v>
      </c>
      <c r="C1403" s="17" t="s">
        <v>175</v>
      </c>
      <c r="D1403" s="1" t="s">
        <v>97</v>
      </c>
      <c r="E1403" s="1">
        <v>810</v>
      </c>
      <c r="F1403" s="1">
        <v>90060.326820560498</v>
      </c>
      <c r="G1403" s="1">
        <f t="shared" si="43"/>
        <v>111.18558866735864</v>
      </c>
    </row>
    <row r="1404" spans="1:7" x14ac:dyDescent="0.25">
      <c r="A1404" t="str">
        <f t="shared" si="42"/>
        <v>CMBHYDSep-2023</v>
      </c>
      <c r="B1404" s="4">
        <v>2023</v>
      </c>
      <c r="C1404" s="17" t="s">
        <v>175</v>
      </c>
      <c r="D1404" s="1" t="s">
        <v>99</v>
      </c>
      <c r="E1404" s="1">
        <v>1682</v>
      </c>
      <c r="F1404" s="1">
        <v>212947.10472667901</v>
      </c>
      <c r="G1404" s="1">
        <f t="shared" si="43"/>
        <v>126.60351053904816</v>
      </c>
    </row>
    <row r="1405" spans="1:7" x14ac:dyDescent="0.25">
      <c r="A1405" t="str">
        <f t="shared" si="42"/>
        <v>CMBICNSep-2023</v>
      </c>
      <c r="B1405" s="4">
        <v>2023</v>
      </c>
      <c r="C1405" s="17" t="s">
        <v>175</v>
      </c>
      <c r="D1405" s="1" t="s">
        <v>100</v>
      </c>
      <c r="E1405" s="1">
        <v>1771</v>
      </c>
      <c r="F1405" s="1">
        <v>1062130.2073291272</v>
      </c>
      <c r="G1405" s="1">
        <f t="shared" si="43"/>
        <v>599.73473028183355</v>
      </c>
    </row>
    <row r="1406" spans="1:7" x14ac:dyDescent="0.25">
      <c r="A1406" t="str">
        <f t="shared" si="42"/>
        <v>CMBIXMSep-2023</v>
      </c>
      <c r="B1406" s="4">
        <v>2023</v>
      </c>
      <c r="C1406" s="17" t="s">
        <v>175</v>
      </c>
      <c r="D1406" s="1" t="s">
        <v>101</v>
      </c>
      <c r="E1406" s="1">
        <v>1083</v>
      </c>
      <c r="F1406" s="1">
        <v>62826.642668374247</v>
      </c>
      <c r="G1406" s="1">
        <f t="shared" si="43"/>
        <v>58.011673747344645</v>
      </c>
    </row>
    <row r="1407" spans="1:7" x14ac:dyDescent="0.25">
      <c r="A1407" t="str">
        <f t="shared" si="42"/>
        <v>CMBJEDSep-2023</v>
      </c>
      <c r="B1407" s="4">
        <v>2023</v>
      </c>
      <c r="C1407" s="17" t="s">
        <v>175</v>
      </c>
      <c r="D1407" s="1" t="s">
        <v>168</v>
      </c>
      <c r="E1407" s="1">
        <v>2903</v>
      </c>
      <c r="F1407" s="1">
        <v>864192.412083206</v>
      </c>
      <c r="G1407" s="1">
        <f t="shared" si="43"/>
        <v>297.68942889535168</v>
      </c>
    </row>
    <row r="1408" spans="1:7" x14ac:dyDescent="0.25">
      <c r="A1408" t="str">
        <f t="shared" si="42"/>
        <v>CMBKHISep-2023</v>
      </c>
      <c r="B1408" s="4">
        <v>2023</v>
      </c>
      <c r="C1408" s="17" t="s">
        <v>175</v>
      </c>
      <c r="D1408" s="2" t="s">
        <v>102</v>
      </c>
      <c r="E1408" s="1">
        <v>1959</v>
      </c>
      <c r="F1408" s="1">
        <v>412586.31711884052</v>
      </c>
      <c r="G1408" s="1">
        <f t="shared" si="43"/>
        <v>210.61067744708552</v>
      </c>
    </row>
    <row r="1409" spans="1:7" x14ac:dyDescent="0.25">
      <c r="A1409" t="str">
        <f t="shared" si="42"/>
        <v>CMBKTMSep-2023</v>
      </c>
      <c r="B1409" s="4">
        <v>2023</v>
      </c>
      <c r="C1409" s="17" t="s">
        <v>175</v>
      </c>
      <c r="D1409" s="1" t="s">
        <v>103</v>
      </c>
      <c r="E1409" s="1">
        <v>1885</v>
      </c>
      <c r="F1409" s="1">
        <v>314282.34446622268</v>
      </c>
      <c r="G1409" s="1">
        <f t="shared" si="43"/>
        <v>166.72803419958763</v>
      </c>
    </row>
    <row r="1410" spans="1:7" x14ac:dyDescent="0.25">
      <c r="A1410" t="str">
        <f t="shared" si="42"/>
        <v>CMBKULSep-2023</v>
      </c>
      <c r="B1410" s="4">
        <v>2023</v>
      </c>
      <c r="C1410" s="17" t="s">
        <v>175</v>
      </c>
      <c r="D1410" s="1" t="s">
        <v>104</v>
      </c>
      <c r="E1410" s="1">
        <v>4951</v>
      </c>
      <c r="F1410" s="1">
        <v>882047.99588986963</v>
      </c>
      <c r="G1410" s="1">
        <f t="shared" si="43"/>
        <v>178.15552330637641</v>
      </c>
    </row>
    <row r="1411" spans="1:7" x14ac:dyDescent="0.25">
      <c r="A1411" t="str">
        <f t="shared" ref="A1411:A1474" si="44">D1411&amp;C1411</f>
        <v>CMBKWISep-2023</v>
      </c>
      <c r="B1411" s="4">
        <v>2023</v>
      </c>
      <c r="C1411" s="17" t="s">
        <v>175</v>
      </c>
      <c r="D1411" s="1" t="s">
        <v>105</v>
      </c>
      <c r="E1411" s="1">
        <v>6121</v>
      </c>
      <c r="F1411" s="1">
        <v>2042291.890168403</v>
      </c>
      <c r="G1411" s="1">
        <f t="shared" ref="G1411:G1474" si="45">IFERROR(F1411/E1411,0)</f>
        <v>333.65330667675266</v>
      </c>
    </row>
    <row r="1412" spans="1:7" x14ac:dyDescent="0.25">
      <c r="A1412" t="str">
        <f t="shared" si="44"/>
        <v>CMBLHESep-2023</v>
      </c>
      <c r="B1412" s="4">
        <v>2023</v>
      </c>
      <c r="C1412" s="17" t="s">
        <v>175</v>
      </c>
      <c r="D1412" s="1" t="s">
        <v>106</v>
      </c>
      <c r="E1412" s="1">
        <v>1433</v>
      </c>
      <c r="F1412" s="1">
        <v>506181.39970037894</v>
      </c>
      <c r="G1412" s="1">
        <f t="shared" si="45"/>
        <v>353.23196071205786</v>
      </c>
    </row>
    <row r="1413" spans="1:7" x14ac:dyDescent="0.25">
      <c r="A1413" t="str">
        <f t="shared" si="44"/>
        <v>CMBLHRSep-2023</v>
      </c>
      <c r="B1413" s="4">
        <v>2023</v>
      </c>
      <c r="C1413" s="17" t="s">
        <v>175</v>
      </c>
      <c r="D1413" s="1" t="s">
        <v>107</v>
      </c>
      <c r="E1413" s="1">
        <v>8574</v>
      </c>
      <c r="F1413" s="1">
        <v>6553811.7421328556</v>
      </c>
      <c r="G1413" s="1">
        <f t="shared" si="45"/>
        <v>764.38205529891013</v>
      </c>
    </row>
    <row r="1414" spans="1:7" x14ac:dyDescent="0.25">
      <c r="A1414" t="str">
        <f t="shared" si="44"/>
        <v>CMBMAASep-2023</v>
      </c>
      <c r="B1414" s="4">
        <v>2023</v>
      </c>
      <c r="C1414" s="17" t="s">
        <v>175</v>
      </c>
      <c r="D1414" s="1" t="s">
        <v>108</v>
      </c>
      <c r="E1414" s="1">
        <v>12401</v>
      </c>
      <c r="F1414" s="1">
        <v>836781.16717090714</v>
      </c>
      <c r="G1414" s="1">
        <f t="shared" si="45"/>
        <v>67.476910504871157</v>
      </c>
    </row>
    <row r="1415" spans="1:7" x14ac:dyDescent="0.25">
      <c r="A1415" t="str">
        <f t="shared" si="44"/>
        <v>CMBMELSep-2023</v>
      </c>
      <c r="B1415" s="4">
        <v>2023</v>
      </c>
      <c r="C1415" s="17" t="s">
        <v>175</v>
      </c>
      <c r="D1415" s="1" t="s">
        <v>113</v>
      </c>
      <c r="E1415" s="1">
        <v>8578</v>
      </c>
      <c r="F1415" s="1">
        <v>4314486.1929939613</v>
      </c>
      <c r="G1415" s="1">
        <f t="shared" si="45"/>
        <v>502.97111133060866</v>
      </c>
    </row>
    <row r="1416" spans="1:7" x14ac:dyDescent="0.25">
      <c r="A1416" t="str">
        <f t="shared" si="44"/>
        <v>CMBMLESep-2023</v>
      </c>
      <c r="B1416" s="4">
        <v>2023</v>
      </c>
      <c r="C1416" s="17" t="s">
        <v>175</v>
      </c>
      <c r="D1416" s="1" t="s">
        <v>115</v>
      </c>
      <c r="E1416" s="1">
        <v>15125</v>
      </c>
      <c r="F1416" s="1">
        <v>1461917.9623131969</v>
      </c>
      <c r="G1416" s="1">
        <f t="shared" si="45"/>
        <v>96.655733045500625</v>
      </c>
    </row>
    <row r="1417" spans="1:7" x14ac:dyDescent="0.25">
      <c r="A1417" t="str">
        <f t="shared" si="44"/>
        <v>CMBMUXSep-2023</v>
      </c>
      <c r="B1417" s="4">
        <v>2023</v>
      </c>
      <c r="C1417" s="17" t="s">
        <v>175</v>
      </c>
      <c r="D1417" s="1" t="s">
        <v>169</v>
      </c>
      <c r="E1417" s="1">
        <v>0</v>
      </c>
      <c r="F1417" s="1">
        <v>0</v>
      </c>
      <c r="G1417" s="1">
        <f t="shared" si="45"/>
        <v>0</v>
      </c>
    </row>
    <row r="1418" spans="1:7" x14ac:dyDescent="0.25">
      <c r="A1418" t="str">
        <f t="shared" si="44"/>
        <v>CMBNRTSep-2023</v>
      </c>
      <c r="B1418" s="4">
        <v>2023</v>
      </c>
      <c r="C1418" s="17" t="s">
        <v>175</v>
      </c>
      <c r="D1418" s="1" t="s">
        <v>116</v>
      </c>
      <c r="E1418" s="1">
        <v>4762</v>
      </c>
      <c r="F1418" s="1">
        <v>2269343.0423272308</v>
      </c>
      <c r="G1418" s="1">
        <f t="shared" si="45"/>
        <v>476.55250783856172</v>
      </c>
    </row>
    <row r="1419" spans="1:7" x14ac:dyDescent="0.25">
      <c r="A1419" t="str">
        <f t="shared" si="44"/>
        <v>CMBPEKSep-2023</v>
      </c>
      <c r="B1419" s="4">
        <v>2023</v>
      </c>
      <c r="C1419" s="17" t="s">
        <v>175</v>
      </c>
      <c r="D1419" s="1" t="s">
        <v>162</v>
      </c>
      <c r="E1419" s="1">
        <v>726</v>
      </c>
      <c r="F1419" s="1">
        <v>222596.99338069442</v>
      </c>
      <c r="G1419" s="1">
        <f t="shared" si="45"/>
        <v>306.60742889902815</v>
      </c>
    </row>
    <row r="1420" spans="1:7" x14ac:dyDescent="0.25">
      <c r="A1420" t="str">
        <f t="shared" si="44"/>
        <v>CMBPVGSep-2023</v>
      </c>
      <c r="B1420" s="4">
        <v>2023</v>
      </c>
      <c r="C1420" s="17" t="s">
        <v>175</v>
      </c>
      <c r="D1420" s="1" t="s">
        <v>163</v>
      </c>
      <c r="E1420" s="1">
        <v>779</v>
      </c>
      <c r="F1420" s="1">
        <v>216587.33605686764</v>
      </c>
      <c r="G1420" s="1">
        <f t="shared" si="45"/>
        <v>278.03252382139618</v>
      </c>
    </row>
    <row r="1421" spans="1:7" x14ac:dyDescent="0.25">
      <c r="A1421" t="str">
        <f t="shared" si="44"/>
        <v>CMBRUHSep-2023</v>
      </c>
      <c r="B1421" s="4">
        <v>2023</v>
      </c>
      <c r="C1421" s="17" t="s">
        <v>175</v>
      </c>
      <c r="D1421" s="1" t="s">
        <v>117</v>
      </c>
      <c r="E1421" s="1">
        <v>7515</v>
      </c>
      <c r="F1421" s="1">
        <v>2307302.9021404716</v>
      </c>
      <c r="G1421" s="1">
        <f t="shared" si="45"/>
        <v>307.02633428349588</v>
      </c>
    </row>
    <row r="1422" spans="1:7" x14ac:dyDescent="0.25">
      <c r="A1422" t="str">
        <f t="shared" si="44"/>
        <v>CMBSINSep-2023</v>
      </c>
      <c r="B1422" s="4">
        <v>2023</v>
      </c>
      <c r="C1422" s="17" t="s">
        <v>175</v>
      </c>
      <c r="D1422" s="1" t="s">
        <v>119</v>
      </c>
      <c r="E1422" s="1">
        <v>6093</v>
      </c>
      <c r="F1422" s="1">
        <v>1309730.0160917751</v>
      </c>
      <c r="G1422" s="1">
        <f t="shared" si="45"/>
        <v>214.95651010861238</v>
      </c>
    </row>
    <row r="1423" spans="1:7" x14ac:dyDescent="0.25">
      <c r="A1423" t="str">
        <f t="shared" si="44"/>
        <v>CMBSYDSep-2023</v>
      </c>
      <c r="B1423" s="4">
        <v>2023</v>
      </c>
      <c r="C1423" s="17" t="s">
        <v>175</v>
      </c>
      <c r="D1423" s="1" t="s">
        <v>120</v>
      </c>
      <c r="E1423" s="1">
        <v>3980</v>
      </c>
      <c r="F1423" s="1">
        <v>1918988.9942527812</v>
      </c>
      <c r="G1423" s="1">
        <f t="shared" si="45"/>
        <v>482.1580387569802</v>
      </c>
    </row>
    <row r="1424" spans="1:7" x14ac:dyDescent="0.25">
      <c r="A1424" t="str">
        <f t="shared" si="44"/>
        <v>CMBTRVSep-2023</v>
      </c>
      <c r="B1424" s="4">
        <v>2023</v>
      </c>
      <c r="C1424" s="17" t="s">
        <v>175</v>
      </c>
      <c r="D1424" s="1" t="s">
        <v>121</v>
      </c>
      <c r="E1424" s="1">
        <v>2352</v>
      </c>
      <c r="F1424" s="1">
        <v>89670.877392570765</v>
      </c>
      <c r="G1424" s="1">
        <f t="shared" si="45"/>
        <v>38.125373041058999</v>
      </c>
    </row>
    <row r="1425" spans="1:7" x14ac:dyDescent="0.25">
      <c r="A1425" t="str">
        <f t="shared" si="44"/>
        <v>CMBTRZSep-2023</v>
      </c>
      <c r="B1425" s="4">
        <v>2023</v>
      </c>
      <c r="C1425" s="17" t="s">
        <v>175</v>
      </c>
      <c r="D1425" s="1" t="s">
        <v>126</v>
      </c>
      <c r="E1425" s="1">
        <v>2455</v>
      </c>
      <c r="F1425" s="1">
        <v>140816.41481484729</v>
      </c>
      <c r="G1425" s="1">
        <f t="shared" si="45"/>
        <v>57.359028437819667</v>
      </c>
    </row>
    <row r="1426" spans="1:7" x14ac:dyDescent="0.25">
      <c r="A1426" t="str">
        <f t="shared" si="44"/>
        <v>COKCMBSep-2023</v>
      </c>
      <c r="B1426" s="4">
        <v>2023</v>
      </c>
      <c r="C1426" s="17" t="s">
        <v>175</v>
      </c>
      <c r="D1426" s="1" t="s">
        <v>128</v>
      </c>
      <c r="E1426" s="1">
        <v>4031</v>
      </c>
      <c r="F1426" s="1">
        <v>281747.35692794004</v>
      </c>
      <c r="G1426" s="1">
        <f t="shared" si="45"/>
        <v>69.895151805492446</v>
      </c>
    </row>
    <row r="1427" spans="1:7" x14ac:dyDescent="0.25">
      <c r="A1427" t="str">
        <f t="shared" si="44"/>
        <v>DACCMBSep-2023</v>
      </c>
      <c r="B1427" s="4">
        <v>2023</v>
      </c>
      <c r="C1427" s="17" t="s">
        <v>175</v>
      </c>
      <c r="D1427" s="1" t="s">
        <v>129</v>
      </c>
      <c r="E1427" s="1">
        <v>6265</v>
      </c>
      <c r="F1427" s="1">
        <v>1215736.9248090051</v>
      </c>
      <c r="G1427" s="1">
        <f t="shared" si="45"/>
        <v>194.0521827308867</v>
      </c>
    </row>
    <row r="1428" spans="1:7" x14ac:dyDescent="0.25">
      <c r="A1428" t="str">
        <f t="shared" si="44"/>
        <v>DELCMBSep-2023</v>
      </c>
      <c r="B1428" s="4">
        <v>2023</v>
      </c>
      <c r="C1428" s="17" t="s">
        <v>175</v>
      </c>
      <c r="D1428" s="1" t="s">
        <v>130</v>
      </c>
      <c r="E1428" s="1">
        <v>6949</v>
      </c>
      <c r="F1428" s="1">
        <v>1040183.3388170836</v>
      </c>
      <c r="G1428" s="1">
        <f t="shared" si="45"/>
        <v>149.68820532696554</v>
      </c>
    </row>
    <row r="1429" spans="1:7" x14ac:dyDescent="0.25">
      <c r="A1429" t="str">
        <f t="shared" si="44"/>
        <v>DMMCMBSep-2023</v>
      </c>
      <c r="B1429" s="4">
        <v>2023</v>
      </c>
      <c r="C1429" s="17" t="s">
        <v>175</v>
      </c>
      <c r="D1429" s="1" t="s">
        <v>131</v>
      </c>
      <c r="E1429" s="1">
        <v>2837</v>
      </c>
      <c r="F1429" s="1">
        <v>468728.12336978765</v>
      </c>
      <c r="G1429" s="1">
        <f t="shared" si="45"/>
        <v>165.21964165307989</v>
      </c>
    </row>
    <row r="1430" spans="1:7" x14ac:dyDescent="0.25">
      <c r="A1430" t="str">
        <f t="shared" si="44"/>
        <v>DOHCMBSep-2023</v>
      </c>
      <c r="B1430" s="4">
        <v>2023</v>
      </c>
      <c r="C1430" s="17" t="s">
        <v>175</v>
      </c>
      <c r="D1430" s="1" t="s">
        <v>133</v>
      </c>
      <c r="E1430" s="1">
        <v>2464</v>
      </c>
      <c r="F1430" s="1">
        <v>504859.44779373682</v>
      </c>
      <c r="G1430" s="1">
        <f t="shared" si="45"/>
        <v>204.89425640979579</v>
      </c>
    </row>
    <row r="1431" spans="1:7" x14ac:dyDescent="0.25">
      <c r="A1431" t="str">
        <f t="shared" si="44"/>
        <v>DXBCMBSep-2023</v>
      </c>
      <c r="B1431" s="4">
        <v>2023</v>
      </c>
      <c r="C1431" s="17" t="s">
        <v>175</v>
      </c>
      <c r="D1431" s="1" t="s">
        <v>134</v>
      </c>
      <c r="E1431" s="1">
        <v>5028</v>
      </c>
      <c r="F1431" s="1">
        <v>912643.61148902006</v>
      </c>
      <c r="G1431" s="1">
        <f t="shared" si="45"/>
        <v>181.51225367721162</v>
      </c>
    </row>
    <row r="1432" spans="1:7" x14ac:dyDescent="0.25">
      <c r="A1432" t="str">
        <f t="shared" si="44"/>
        <v>FRACMBSep-2023</v>
      </c>
      <c r="B1432" s="4">
        <v>2023</v>
      </c>
      <c r="C1432" s="17" t="s">
        <v>175</v>
      </c>
      <c r="D1432" s="1" t="s">
        <v>136</v>
      </c>
      <c r="E1432" s="1">
        <v>1932</v>
      </c>
      <c r="F1432" s="1">
        <v>734058.19499722414</v>
      </c>
      <c r="G1432" s="1">
        <f t="shared" si="45"/>
        <v>379.94730589918436</v>
      </c>
    </row>
    <row r="1433" spans="1:7" x14ac:dyDescent="0.25">
      <c r="A1433" t="str">
        <f t="shared" si="44"/>
        <v>GANCMBSep-2023</v>
      </c>
      <c r="B1433" s="4">
        <v>2023</v>
      </c>
      <c r="C1433" s="17" t="s">
        <v>175</v>
      </c>
      <c r="D1433" s="1" t="s">
        <v>137</v>
      </c>
      <c r="E1433" s="1">
        <v>551</v>
      </c>
      <c r="F1433" s="1">
        <v>72108.241349101532</v>
      </c>
      <c r="G1433" s="1">
        <f t="shared" si="45"/>
        <v>130.86795163176322</v>
      </c>
    </row>
    <row r="1434" spans="1:7" x14ac:dyDescent="0.25">
      <c r="A1434" t="str">
        <f t="shared" si="44"/>
        <v>HYDCMBSep-2023</v>
      </c>
      <c r="B1434" s="4">
        <v>2023</v>
      </c>
      <c r="C1434" s="17" t="s">
        <v>175</v>
      </c>
      <c r="D1434" s="1" t="s">
        <v>139</v>
      </c>
      <c r="E1434" s="1">
        <v>2487</v>
      </c>
      <c r="F1434" s="1">
        <v>288030.89767282363</v>
      </c>
      <c r="G1434" s="1">
        <f t="shared" si="45"/>
        <v>115.81459496293672</v>
      </c>
    </row>
    <row r="1435" spans="1:7" x14ac:dyDescent="0.25">
      <c r="A1435" t="str">
        <f t="shared" si="44"/>
        <v>ICNCMBSep-2023</v>
      </c>
      <c r="B1435" s="4">
        <v>2023</v>
      </c>
      <c r="C1435" s="17" t="s">
        <v>175</v>
      </c>
      <c r="D1435" s="1" t="s">
        <v>140</v>
      </c>
      <c r="E1435" s="1">
        <v>1421</v>
      </c>
      <c r="F1435" s="1">
        <v>625966.14057148923</v>
      </c>
      <c r="G1435" s="1">
        <f t="shared" si="45"/>
        <v>440.51100673574189</v>
      </c>
    </row>
    <row r="1436" spans="1:7" x14ac:dyDescent="0.25">
      <c r="A1436" t="str">
        <f t="shared" si="44"/>
        <v>IXMCMBSep-2023</v>
      </c>
      <c r="B1436" s="4">
        <v>2023</v>
      </c>
      <c r="C1436" s="17" t="s">
        <v>175</v>
      </c>
      <c r="D1436" s="1" t="s">
        <v>142</v>
      </c>
      <c r="E1436" s="1">
        <v>2881</v>
      </c>
      <c r="F1436" s="1">
        <v>167170.5692186463</v>
      </c>
      <c r="G1436" s="1">
        <f t="shared" si="45"/>
        <v>58.025188899217738</v>
      </c>
    </row>
    <row r="1437" spans="1:7" x14ac:dyDescent="0.25">
      <c r="A1437" t="str">
        <f t="shared" si="44"/>
        <v>JEDCMBSep-2023</v>
      </c>
      <c r="B1437" s="4">
        <v>2023</v>
      </c>
      <c r="C1437" s="17" t="s">
        <v>175</v>
      </c>
      <c r="D1437" s="1" t="s">
        <v>170</v>
      </c>
      <c r="E1437" s="1">
        <v>1912</v>
      </c>
      <c r="F1437" s="1">
        <v>482809.94655133982</v>
      </c>
      <c r="G1437" s="1">
        <f t="shared" si="45"/>
        <v>252.51566242224885</v>
      </c>
    </row>
    <row r="1438" spans="1:7" x14ac:dyDescent="0.25">
      <c r="A1438" t="str">
        <f t="shared" si="44"/>
        <v>KHICMBSep-2023</v>
      </c>
      <c r="B1438" s="4">
        <v>2023</v>
      </c>
      <c r="C1438" s="17" t="s">
        <v>175</v>
      </c>
      <c r="D1438" s="1" t="s">
        <v>143</v>
      </c>
      <c r="E1438" s="1">
        <v>1628</v>
      </c>
      <c r="F1438" s="1">
        <v>353766.105088379</v>
      </c>
      <c r="G1438" s="1">
        <f t="shared" si="45"/>
        <v>217.30104735158415</v>
      </c>
    </row>
    <row r="1439" spans="1:7" x14ac:dyDescent="0.25">
      <c r="A1439" t="str">
        <f t="shared" si="44"/>
        <v>KTMCMBSep-2023</v>
      </c>
      <c r="B1439" s="4">
        <v>2023</v>
      </c>
      <c r="C1439" s="17" t="s">
        <v>175</v>
      </c>
      <c r="D1439" s="1" t="s">
        <v>144</v>
      </c>
      <c r="E1439" s="1">
        <v>2110</v>
      </c>
      <c r="F1439" s="1">
        <v>440419.09743487946</v>
      </c>
      <c r="G1439" s="1">
        <f t="shared" si="45"/>
        <v>208.7294300639239</v>
      </c>
    </row>
    <row r="1440" spans="1:7" x14ac:dyDescent="0.25">
      <c r="A1440" t="str">
        <f t="shared" si="44"/>
        <v>KULCMBSep-2023</v>
      </c>
      <c r="B1440" s="4">
        <v>2023</v>
      </c>
      <c r="C1440" s="17" t="s">
        <v>175</v>
      </c>
      <c r="D1440" s="1" t="s">
        <v>145</v>
      </c>
      <c r="E1440" s="1">
        <v>4463</v>
      </c>
      <c r="F1440" s="1">
        <v>625474.62847237906</v>
      </c>
      <c r="G1440" s="1">
        <f t="shared" si="45"/>
        <v>140.14667902137106</v>
      </c>
    </row>
    <row r="1441" spans="1:7" x14ac:dyDescent="0.25">
      <c r="A1441" t="str">
        <f t="shared" si="44"/>
        <v>KWICMBSep-2023</v>
      </c>
      <c r="B1441" s="4">
        <v>2023</v>
      </c>
      <c r="C1441" s="17" t="s">
        <v>175</v>
      </c>
      <c r="D1441" s="1" t="s">
        <v>146</v>
      </c>
      <c r="E1441" s="1">
        <v>3312</v>
      </c>
      <c r="F1441" s="1">
        <v>535329.67378787871</v>
      </c>
      <c r="G1441" s="1">
        <f t="shared" si="45"/>
        <v>161.63335561228223</v>
      </c>
    </row>
    <row r="1442" spans="1:7" x14ac:dyDescent="0.25">
      <c r="A1442" t="str">
        <f t="shared" si="44"/>
        <v>LHECMBSep-2023</v>
      </c>
      <c r="B1442" s="4">
        <v>2023</v>
      </c>
      <c r="C1442" s="17" t="s">
        <v>175</v>
      </c>
      <c r="D1442" s="1" t="s">
        <v>147</v>
      </c>
      <c r="E1442" s="1">
        <v>2079</v>
      </c>
      <c r="F1442" s="1">
        <v>432645.90615716943</v>
      </c>
      <c r="G1442" s="1">
        <f t="shared" si="45"/>
        <v>208.10288896448745</v>
      </c>
    </row>
    <row r="1443" spans="1:7" x14ac:dyDescent="0.25">
      <c r="A1443" t="str">
        <f t="shared" si="44"/>
        <v>LHRCMBSep-2023</v>
      </c>
      <c r="B1443" s="4">
        <v>2023</v>
      </c>
      <c r="C1443" s="17" t="s">
        <v>175</v>
      </c>
      <c r="D1443" s="1" t="s">
        <v>148</v>
      </c>
      <c r="E1443" s="1">
        <v>5274</v>
      </c>
      <c r="F1443" s="1">
        <v>2843532.1597031155</v>
      </c>
      <c r="G1443" s="1">
        <f t="shared" si="45"/>
        <v>539.16043983752661</v>
      </c>
    </row>
    <row r="1444" spans="1:7" x14ac:dyDescent="0.25">
      <c r="A1444" t="str">
        <f t="shared" si="44"/>
        <v>MAACMBSep-2023</v>
      </c>
      <c r="B1444" s="4">
        <v>2023</v>
      </c>
      <c r="C1444" s="17" t="s">
        <v>175</v>
      </c>
      <c r="D1444" s="1" t="s">
        <v>149</v>
      </c>
      <c r="E1444" s="1">
        <v>14521</v>
      </c>
      <c r="F1444" s="1">
        <v>1152443.9849849676</v>
      </c>
      <c r="G1444" s="1">
        <f t="shared" si="45"/>
        <v>79.36395461641537</v>
      </c>
    </row>
    <row r="1445" spans="1:7" x14ac:dyDescent="0.25">
      <c r="A1445" t="str">
        <f t="shared" si="44"/>
        <v>MELCMBSep-2023</v>
      </c>
      <c r="B1445" s="4">
        <v>2023</v>
      </c>
      <c r="C1445" s="17" t="s">
        <v>175</v>
      </c>
      <c r="D1445" s="1" t="s">
        <v>151</v>
      </c>
      <c r="E1445" s="1">
        <v>8318</v>
      </c>
      <c r="F1445" s="1">
        <v>3650734.6472322303</v>
      </c>
      <c r="G1445" s="1">
        <f t="shared" si="45"/>
        <v>438.89572580334578</v>
      </c>
    </row>
    <row r="1446" spans="1:7" x14ac:dyDescent="0.25">
      <c r="A1446" t="str">
        <f t="shared" si="44"/>
        <v>MLECMBSep-2023</v>
      </c>
      <c r="B1446" s="4">
        <v>2023</v>
      </c>
      <c r="C1446" s="17" t="s">
        <v>175</v>
      </c>
      <c r="D1446" s="1" t="s">
        <v>152</v>
      </c>
      <c r="E1446" s="1">
        <v>10225</v>
      </c>
      <c r="F1446" s="1">
        <v>971307.17603822576</v>
      </c>
      <c r="G1446" s="1">
        <f t="shared" si="45"/>
        <v>94.993366849704231</v>
      </c>
    </row>
    <row r="1447" spans="1:7" x14ac:dyDescent="0.25">
      <c r="A1447" t="str">
        <f t="shared" si="44"/>
        <v>MUXCMBSep-2023</v>
      </c>
      <c r="B1447" s="4">
        <v>2023</v>
      </c>
      <c r="C1447" s="17" t="s">
        <v>175</v>
      </c>
      <c r="D1447" s="1" t="s">
        <v>171</v>
      </c>
      <c r="E1447" s="1">
        <v>0</v>
      </c>
      <c r="F1447" s="1">
        <v>0</v>
      </c>
      <c r="G1447" s="1">
        <f t="shared" si="45"/>
        <v>0</v>
      </c>
    </row>
    <row r="1448" spans="1:7" x14ac:dyDescent="0.25">
      <c r="A1448" t="str">
        <f t="shared" si="44"/>
        <v>NON ALLOCATEDSep-2023</v>
      </c>
      <c r="B1448" s="4">
        <v>2023</v>
      </c>
      <c r="C1448" s="17" t="s">
        <v>175</v>
      </c>
      <c r="D1448" s="1" t="s">
        <v>172</v>
      </c>
      <c r="E1448" s="1">
        <v>0</v>
      </c>
      <c r="F1448" s="1">
        <v>0</v>
      </c>
      <c r="G1448" s="1">
        <f t="shared" si="45"/>
        <v>0</v>
      </c>
    </row>
    <row r="1449" spans="1:7" x14ac:dyDescent="0.25">
      <c r="A1449" t="str">
        <f t="shared" si="44"/>
        <v>NRTCMBSep-2023</v>
      </c>
      <c r="B1449" s="4">
        <v>2023</v>
      </c>
      <c r="C1449" s="17" t="s">
        <v>175</v>
      </c>
      <c r="D1449" s="1" t="s">
        <v>153</v>
      </c>
      <c r="E1449" s="1">
        <v>2956</v>
      </c>
      <c r="F1449" s="1">
        <v>1256117.4695408726</v>
      </c>
      <c r="G1449" s="1">
        <f t="shared" si="45"/>
        <v>424.9382508595645</v>
      </c>
    </row>
    <row r="1450" spans="1:7" x14ac:dyDescent="0.25">
      <c r="A1450" t="str">
        <f t="shared" si="44"/>
        <v>PEKCMBSep-2023</v>
      </c>
      <c r="B1450" s="4">
        <v>2023</v>
      </c>
      <c r="C1450" s="17" t="s">
        <v>175</v>
      </c>
      <c r="D1450" s="1" t="s">
        <v>164</v>
      </c>
      <c r="E1450" s="1">
        <v>1062</v>
      </c>
      <c r="F1450" s="1">
        <v>470480.10612138937</v>
      </c>
      <c r="G1450" s="1">
        <f t="shared" si="45"/>
        <v>443.01328260017834</v>
      </c>
    </row>
    <row r="1451" spans="1:7" x14ac:dyDescent="0.25">
      <c r="A1451" t="str">
        <f t="shared" si="44"/>
        <v>PVGCMBSep-2023</v>
      </c>
      <c r="B1451" s="4">
        <v>2023</v>
      </c>
      <c r="C1451" s="17" t="s">
        <v>175</v>
      </c>
      <c r="D1451" s="1" t="s">
        <v>165</v>
      </c>
      <c r="E1451" s="1">
        <v>1509</v>
      </c>
      <c r="F1451" s="1">
        <v>646264.53341097385</v>
      </c>
      <c r="G1451" s="1">
        <f t="shared" si="45"/>
        <v>428.27338198209003</v>
      </c>
    </row>
    <row r="1452" spans="1:7" x14ac:dyDescent="0.25">
      <c r="A1452" t="str">
        <f t="shared" si="44"/>
        <v>RUHCMBSep-2023</v>
      </c>
      <c r="B1452" s="4">
        <v>2023</v>
      </c>
      <c r="C1452" s="17" t="s">
        <v>175</v>
      </c>
      <c r="D1452" s="1" t="s">
        <v>155</v>
      </c>
      <c r="E1452" s="1">
        <v>5298</v>
      </c>
      <c r="F1452" s="1">
        <v>901985.92940830369</v>
      </c>
      <c r="G1452" s="1">
        <f t="shared" si="45"/>
        <v>170.25026980149184</v>
      </c>
    </row>
    <row r="1453" spans="1:7" x14ac:dyDescent="0.25">
      <c r="A1453" t="str">
        <f t="shared" si="44"/>
        <v>SINCMBSep-2023</v>
      </c>
      <c r="B1453" s="4">
        <v>2023</v>
      </c>
      <c r="C1453" s="17" t="s">
        <v>175</v>
      </c>
      <c r="D1453" s="1" t="s">
        <v>157</v>
      </c>
      <c r="E1453" s="1">
        <v>4926</v>
      </c>
      <c r="F1453" s="1">
        <v>1078316.3976063097</v>
      </c>
      <c r="G1453" s="1">
        <f t="shared" si="45"/>
        <v>218.90304458106166</v>
      </c>
    </row>
    <row r="1454" spans="1:7" x14ac:dyDescent="0.25">
      <c r="A1454" t="str">
        <f t="shared" si="44"/>
        <v>SYDCMBSep-2023</v>
      </c>
      <c r="B1454" s="4">
        <v>2023</v>
      </c>
      <c r="C1454" s="17" t="s">
        <v>175</v>
      </c>
      <c r="D1454" s="1" t="s">
        <v>158</v>
      </c>
      <c r="E1454" s="1">
        <v>3497</v>
      </c>
      <c r="F1454" s="1">
        <v>1474322.8769391831</v>
      </c>
      <c r="G1454" s="1">
        <f t="shared" si="45"/>
        <v>421.59647610499945</v>
      </c>
    </row>
    <row r="1455" spans="1:7" x14ac:dyDescent="0.25">
      <c r="A1455" t="str">
        <f t="shared" si="44"/>
        <v>TRVCMBSep-2023</v>
      </c>
      <c r="B1455" s="4">
        <v>2023</v>
      </c>
      <c r="C1455" s="17" t="s">
        <v>175</v>
      </c>
      <c r="D1455" s="1" t="s">
        <v>159</v>
      </c>
      <c r="E1455" s="1">
        <v>2973</v>
      </c>
      <c r="F1455" s="1">
        <v>147202.87341295736</v>
      </c>
      <c r="G1455" s="1">
        <f t="shared" si="45"/>
        <v>49.51324366396144</v>
      </c>
    </row>
    <row r="1456" spans="1:7" x14ac:dyDescent="0.25">
      <c r="A1456" t="str">
        <f t="shared" si="44"/>
        <v>TRZCMBSep-2023</v>
      </c>
      <c r="B1456" s="4">
        <v>2023</v>
      </c>
      <c r="C1456" s="17" t="s">
        <v>175</v>
      </c>
      <c r="D1456" s="18" t="s">
        <v>160</v>
      </c>
      <c r="E1456" s="18">
        <v>4343</v>
      </c>
      <c r="F1456" s="18">
        <v>283500.79661750677</v>
      </c>
      <c r="G1456" s="1">
        <f t="shared" si="45"/>
        <v>65.277641403984987</v>
      </c>
    </row>
    <row r="1457" spans="1:7" x14ac:dyDescent="0.25">
      <c r="A1457" t="str">
        <f t="shared" si="44"/>
        <v>AUHCMBOct-2023</v>
      </c>
      <c r="B1457" s="4">
        <v>2023</v>
      </c>
      <c r="C1457" t="s">
        <v>178</v>
      </c>
      <c r="D1457" s="1" t="s">
        <v>66</v>
      </c>
      <c r="E1457" s="1">
        <v>2133</v>
      </c>
      <c r="F1457" s="1">
        <v>431181.3861560027</v>
      </c>
      <c r="G1457" s="1">
        <f t="shared" si="45"/>
        <v>202.14786036380812</v>
      </c>
    </row>
    <row r="1458" spans="1:7" x14ac:dyDescent="0.25">
      <c r="A1458" t="str">
        <f t="shared" si="44"/>
        <v>BKKCMBOct-2023</v>
      </c>
      <c r="B1458" s="4">
        <v>2023</v>
      </c>
      <c r="C1458" t="s">
        <v>178</v>
      </c>
      <c r="D1458" s="1" t="s">
        <v>68</v>
      </c>
      <c r="E1458" s="1">
        <v>4899</v>
      </c>
      <c r="F1458" s="1">
        <v>886742.67926429654</v>
      </c>
      <c r="G1458" s="1">
        <f t="shared" si="45"/>
        <v>181.00483348934407</v>
      </c>
    </row>
    <row r="1459" spans="1:7" x14ac:dyDescent="0.25">
      <c r="A1459" t="str">
        <f t="shared" si="44"/>
        <v>BLRCMBOct-2023</v>
      </c>
      <c r="B1459" s="4">
        <v>2023</v>
      </c>
      <c r="C1459" t="s">
        <v>178</v>
      </c>
      <c r="D1459" s="1" t="s">
        <v>69</v>
      </c>
      <c r="E1459" s="1">
        <v>3807</v>
      </c>
      <c r="F1459" s="1">
        <v>393874.89507852902</v>
      </c>
      <c r="G1459" s="1">
        <f t="shared" si="45"/>
        <v>103.46070267363515</v>
      </c>
    </row>
    <row r="1460" spans="1:7" x14ac:dyDescent="0.25">
      <c r="A1460" t="str">
        <f t="shared" si="44"/>
        <v>BOMCMBOct-2023</v>
      </c>
      <c r="B1460" s="4">
        <v>2023</v>
      </c>
      <c r="C1460" t="s">
        <v>178</v>
      </c>
      <c r="D1460" s="1" t="s">
        <v>70</v>
      </c>
      <c r="E1460" s="1">
        <v>3844</v>
      </c>
      <c r="F1460" s="1">
        <v>530922.23992751946</v>
      </c>
      <c r="G1460" s="1">
        <f t="shared" si="45"/>
        <v>138.11712797281984</v>
      </c>
    </row>
    <row r="1461" spans="1:7" x14ac:dyDescent="0.25">
      <c r="A1461" t="str">
        <f t="shared" si="44"/>
        <v>CANCMBOct-2023</v>
      </c>
      <c r="B1461" s="4">
        <v>2023</v>
      </c>
      <c r="C1461" t="s">
        <v>178</v>
      </c>
      <c r="D1461" s="1" t="s">
        <v>71</v>
      </c>
      <c r="E1461" s="1">
        <v>1821</v>
      </c>
      <c r="F1461" s="1">
        <v>607486.81149447395</v>
      </c>
      <c r="G1461" s="1">
        <f t="shared" si="45"/>
        <v>333.60066529075999</v>
      </c>
    </row>
    <row r="1462" spans="1:7" x14ac:dyDescent="0.25">
      <c r="A1462" t="str">
        <f t="shared" si="44"/>
        <v>CDGCMBOct-2023</v>
      </c>
      <c r="B1462" s="4">
        <v>2023</v>
      </c>
      <c r="C1462" t="s">
        <v>178</v>
      </c>
      <c r="D1462" s="1" t="s">
        <v>72</v>
      </c>
      <c r="E1462" s="1">
        <v>235</v>
      </c>
      <c r="F1462" s="1">
        <v>96332.039409410616</v>
      </c>
      <c r="G1462" s="1">
        <f t="shared" si="45"/>
        <v>409.92357195493878</v>
      </c>
    </row>
    <row r="1463" spans="1:7" x14ac:dyDescent="0.25">
      <c r="A1463" t="str">
        <f t="shared" si="44"/>
        <v>CGKCMBOct-2023</v>
      </c>
      <c r="B1463" s="4">
        <v>2023</v>
      </c>
      <c r="C1463" t="s">
        <v>178</v>
      </c>
      <c r="D1463" s="1" t="s">
        <v>74</v>
      </c>
      <c r="E1463" s="1">
        <v>2924</v>
      </c>
      <c r="F1463" s="1">
        <v>595268.05473545333</v>
      </c>
      <c r="G1463" s="1">
        <f t="shared" si="45"/>
        <v>203.5800460791564</v>
      </c>
    </row>
    <row r="1464" spans="1:7" x14ac:dyDescent="0.25">
      <c r="A1464" t="str">
        <f t="shared" si="44"/>
        <v>CMBAUHOct-2023</v>
      </c>
      <c r="B1464" s="4">
        <v>2023</v>
      </c>
      <c r="C1464" t="s">
        <v>178</v>
      </c>
      <c r="D1464" s="1" t="s">
        <v>75</v>
      </c>
      <c r="E1464" s="1">
        <v>2305</v>
      </c>
      <c r="F1464" s="1">
        <v>498392.46031372133</v>
      </c>
      <c r="G1464" s="1">
        <f t="shared" si="45"/>
        <v>216.22232551571423</v>
      </c>
    </row>
    <row r="1465" spans="1:7" x14ac:dyDescent="0.25">
      <c r="A1465" t="str">
        <f t="shared" si="44"/>
        <v>CMBBKKOct-2023</v>
      </c>
      <c r="B1465" s="4">
        <v>2023</v>
      </c>
      <c r="C1465" t="s">
        <v>178</v>
      </c>
      <c r="D1465" s="1" t="s">
        <v>78</v>
      </c>
      <c r="E1465" s="1">
        <v>5155</v>
      </c>
      <c r="F1465" s="1">
        <v>954129.34775934683</v>
      </c>
      <c r="G1465" s="1">
        <f t="shared" si="45"/>
        <v>185.08813729570258</v>
      </c>
    </row>
    <row r="1466" spans="1:7" x14ac:dyDescent="0.25">
      <c r="A1466" t="str">
        <f t="shared" si="44"/>
        <v>CMBBLROct-2023</v>
      </c>
      <c r="B1466" s="4">
        <v>2023</v>
      </c>
      <c r="C1466" t="s">
        <v>178</v>
      </c>
      <c r="D1466" s="1" t="s">
        <v>79</v>
      </c>
      <c r="E1466" s="1">
        <v>3298</v>
      </c>
      <c r="F1466" s="1">
        <v>338530.13778966031</v>
      </c>
      <c r="G1466" s="1">
        <f t="shared" si="45"/>
        <v>102.647100603293</v>
      </c>
    </row>
    <row r="1467" spans="1:7" x14ac:dyDescent="0.25">
      <c r="A1467" t="str">
        <f t="shared" si="44"/>
        <v>CMBBOMOct-2023</v>
      </c>
      <c r="B1467" s="4">
        <v>2023</v>
      </c>
      <c r="C1467" t="s">
        <v>178</v>
      </c>
      <c r="D1467" s="1" t="s">
        <v>80</v>
      </c>
      <c r="E1467" s="1">
        <v>3890</v>
      </c>
      <c r="F1467" s="1">
        <v>523806.08680753596</v>
      </c>
      <c r="G1467" s="1">
        <f t="shared" si="45"/>
        <v>134.65452103021491</v>
      </c>
    </row>
    <row r="1468" spans="1:7" x14ac:dyDescent="0.25">
      <c r="A1468" t="str">
        <f t="shared" si="44"/>
        <v>CMBCANOct-2023</v>
      </c>
      <c r="B1468" s="4">
        <v>2023</v>
      </c>
      <c r="C1468" t="s">
        <v>178</v>
      </c>
      <c r="D1468" s="1" t="s">
        <v>81</v>
      </c>
      <c r="E1468" s="1">
        <v>2691</v>
      </c>
      <c r="F1468" s="1">
        <v>861128.12328674109</v>
      </c>
      <c r="G1468" s="1">
        <f t="shared" si="45"/>
        <v>320.00301868700893</v>
      </c>
    </row>
    <row r="1469" spans="1:7" x14ac:dyDescent="0.25">
      <c r="A1469" t="str">
        <f t="shared" si="44"/>
        <v>CMBCDGOct-2023</v>
      </c>
      <c r="B1469" s="4">
        <v>2023</v>
      </c>
      <c r="C1469" t="s">
        <v>178</v>
      </c>
      <c r="D1469" s="1" t="s">
        <v>82</v>
      </c>
      <c r="E1469" s="1">
        <v>233</v>
      </c>
      <c r="F1469" s="1">
        <v>81087.882742772301</v>
      </c>
      <c r="G1469" s="1">
        <f t="shared" si="45"/>
        <v>348.01666413206993</v>
      </c>
    </row>
    <row r="1470" spans="1:7" x14ac:dyDescent="0.25">
      <c r="A1470" t="str">
        <f t="shared" si="44"/>
        <v>CMBCDGFRAOct-2023</v>
      </c>
      <c r="B1470" s="4">
        <v>2023</v>
      </c>
      <c r="C1470" t="s">
        <v>178</v>
      </c>
      <c r="D1470" s="1" t="s">
        <v>83</v>
      </c>
      <c r="E1470" s="1">
        <v>2587</v>
      </c>
      <c r="F1470" s="1">
        <v>1005487.5561414078</v>
      </c>
      <c r="G1470" s="1">
        <f t="shared" si="45"/>
        <v>388.66932978021174</v>
      </c>
    </row>
    <row r="1471" spans="1:7" x14ac:dyDescent="0.25">
      <c r="A1471" t="str">
        <f t="shared" si="44"/>
        <v>CMBCGKOct-2023</v>
      </c>
      <c r="B1471" s="4">
        <v>2023</v>
      </c>
      <c r="C1471" t="s">
        <v>178</v>
      </c>
      <c r="D1471" s="1" t="s">
        <v>84</v>
      </c>
      <c r="E1471" s="1">
        <v>4829</v>
      </c>
      <c r="F1471" s="1">
        <v>763629.6245795422</v>
      </c>
      <c r="G1471" s="1">
        <f t="shared" si="45"/>
        <v>158.13411153024273</v>
      </c>
    </row>
    <row r="1472" spans="1:7" x14ac:dyDescent="0.25">
      <c r="A1472" t="str">
        <f t="shared" si="44"/>
        <v>CMBCOKOct-2023</v>
      </c>
      <c r="B1472" s="4">
        <v>2023</v>
      </c>
      <c r="C1472" t="s">
        <v>178</v>
      </c>
      <c r="D1472" s="1" t="s">
        <v>85</v>
      </c>
      <c r="E1472" s="1">
        <v>2785</v>
      </c>
      <c r="F1472" s="1">
        <v>163103.16674667576</v>
      </c>
      <c r="G1472" s="1">
        <f t="shared" si="45"/>
        <v>58.564871363258803</v>
      </c>
    </row>
    <row r="1473" spans="1:7" x14ac:dyDescent="0.25">
      <c r="A1473" t="str">
        <f t="shared" si="44"/>
        <v>CMBDACOct-2023</v>
      </c>
      <c r="B1473" s="4">
        <v>2023</v>
      </c>
      <c r="C1473" t="s">
        <v>178</v>
      </c>
      <c r="D1473" s="1" t="s">
        <v>88</v>
      </c>
      <c r="E1473" s="1">
        <v>5555</v>
      </c>
      <c r="F1473" s="1">
        <v>752381.31120538421</v>
      </c>
      <c r="G1473" s="1">
        <f t="shared" si="45"/>
        <v>135.44218023499266</v>
      </c>
    </row>
    <row r="1474" spans="1:7" x14ac:dyDescent="0.25">
      <c r="A1474" t="str">
        <f t="shared" si="44"/>
        <v>CMBDELOct-2023</v>
      </c>
      <c r="B1474" s="4">
        <v>2023</v>
      </c>
      <c r="C1474" t="s">
        <v>178</v>
      </c>
      <c r="D1474" s="1" t="s">
        <v>89</v>
      </c>
      <c r="E1474" s="1">
        <v>6765</v>
      </c>
      <c r="F1474" s="1">
        <v>1013214.7734429686</v>
      </c>
      <c r="G1474" s="1">
        <f t="shared" si="45"/>
        <v>149.77306333229396</v>
      </c>
    </row>
    <row r="1475" spans="1:7" x14ac:dyDescent="0.25">
      <c r="A1475" t="str">
        <f t="shared" ref="A1475:A1538" si="46">D1475&amp;C1475</f>
        <v>CMBDMMOct-2023</v>
      </c>
      <c r="B1475" s="4">
        <v>2023</v>
      </c>
      <c r="C1475" t="s">
        <v>178</v>
      </c>
      <c r="D1475" s="1" t="s">
        <v>90</v>
      </c>
      <c r="E1475" s="1">
        <v>3095</v>
      </c>
      <c r="F1475" s="1">
        <v>658359.17410275794</v>
      </c>
      <c r="G1475" s="1">
        <f t="shared" ref="G1475:G1538" si="47">IFERROR(F1475/E1475,0)</f>
        <v>212.71701909620612</v>
      </c>
    </row>
    <row r="1476" spans="1:7" x14ac:dyDescent="0.25">
      <c r="A1476" t="str">
        <f t="shared" si="46"/>
        <v>CMBDOHOct-2023</v>
      </c>
      <c r="B1476" s="4">
        <v>2023</v>
      </c>
      <c r="C1476" t="s">
        <v>178</v>
      </c>
      <c r="D1476" s="1" t="s">
        <v>91</v>
      </c>
      <c r="E1476" s="1">
        <v>5029</v>
      </c>
      <c r="F1476" s="1">
        <v>1107528.2280624891</v>
      </c>
      <c r="G1476" s="1">
        <f t="shared" si="47"/>
        <v>220.22832134867551</v>
      </c>
    </row>
    <row r="1477" spans="1:7" x14ac:dyDescent="0.25">
      <c r="A1477" t="str">
        <f t="shared" si="46"/>
        <v>CMBDXBOct-2023</v>
      </c>
      <c r="B1477" s="4">
        <v>2023</v>
      </c>
      <c r="C1477" t="s">
        <v>178</v>
      </c>
      <c r="D1477" s="1" t="s">
        <v>92</v>
      </c>
      <c r="E1477" s="1">
        <v>6095</v>
      </c>
      <c r="F1477" s="1">
        <v>1247389.6325767327</v>
      </c>
      <c r="G1477" s="1">
        <f t="shared" si="47"/>
        <v>204.65785604212184</v>
      </c>
    </row>
    <row r="1478" spans="1:7" x14ac:dyDescent="0.25">
      <c r="A1478" t="str">
        <f t="shared" si="46"/>
        <v>CMBFRAOct-2023</v>
      </c>
      <c r="B1478" s="4">
        <v>2023</v>
      </c>
      <c r="C1478" t="s">
        <v>178</v>
      </c>
      <c r="D1478" s="1" t="s">
        <v>95</v>
      </c>
      <c r="E1478" s="1">
        <v>473</v>
      </c>
      <c r="F1478" s="1">
        <v>188312.02343416779</v>
      </c>
      <c r="G1478" s="1">
        <f t="shared" si="47"/>
        <v>398.12267110817714</v>
      </c>
    </row>
    <row r="1479" spans="1:7" x14ac:dyDescent="0.25">
      <c r="A1479" t="str">
        <f t="shared" si="46"/>
        <v>CMBGANOct-2023</v>
      </c>
      <c r="B1479" s="4">
        <v>2023</v>
      </c>
      <c r="C1479" t="s">
        <v>178</v>
      </c>
      <c r="D1479" s="1" t="s">
        <v>97</v>
      </c>
      <c r="E1479" s="1">
        <v>861</v>
      </c>
      <c r="F1479" s="1">
        <v>94919.365183419693</v>
      </c>
      <c r="G1479" s="1">
        <f t="shared" si="47"/>
        <v>110.24316513753739</v>
      </c>
    </row>
    <row r="1480" spans="1:7" x14ac:dyDescent="0.25">
      <c r="A1480" t="str">
        <f t="shared" si="46"/>
        <v>CMBHYDOct-2023</v>
      </c>
      <c r="B1480" s="4">
        <v>2023</v>
      </c>
      <c r="C1480" t="s">
        <v>178</v>
      </c>
      <c r="D1480" s="1" t="s">
        <v>99</v>
      </c>
      <c r="E1480" s="1">
        <v>2665</v>
      </c>
      <c r="F1480" s="1">
        <v>285126.61444790615</v>
      </c>
      <c r="G1480" s="1">
        <f t="shared" si="47"/>
        <v>106.98934876094039</v>
      </c>
    </row>
    <row r="1481" spans="1:7" x14ac:dyDescent="0.25">
      <c r="A1481" t="str">
        <f t="shared" si="46"/>
        <v>CMBICNOct-2023</v>
      </c>
      <c r="B1481" s="4">
        <v>2023</v>
      </c>
      <c r="C1481" t="s">
        <v>178</v>
      </c>
      <c r="D1481" s="1" t="s">
        <v>100</v>
      </c>
      <c r="E1481" s="1">
        <v>2075</v>
      </c>
      <c r="F1481" s="1">
        <v>1019687.1069522604</v>
      </c>
      <c r="G1481" s="1">
        <f t="shared" si="47"/>
        <v>491.41547323000498</v>
      </c>
    </row>
    <row r="1482" spans="1:7" x14ac:dyDescent="0.25">
      <c r="A1482" t="str">
        <f t="shared" si="46"/>
        <v>CMBIXMOct-2023</v>
      </c>
      <c r="B1482" s="4">
        <v>2023</v>
      </c>
      <c r="C1482" t="s">
        <v>178</v>
      </c>
      <c r="D1482" s="1" t="s">
        <v>101</v>
      </c>
      <c r="E1482" s="1">
        <v>1560</v>
      </c>
      <c r="F1482" s="1">
        <v>87111.76184534654</v>
      </c>
      <c r="G1482" s="1">
        <f t="shared" si="47"/>
        <v>55.84087297778624</v>
      </c>
    </row>
    <row r="1483" spans="1:7" x14ac:dyDescent="0.25">
      <c r="A1483" t="str">
        <f t="shared" si="46"/>
        <v>CMBJEDOct-2023</v>
      </c>
      <c r="B1483" s="4">
        <v>2023</v>
      </c>
      <c r="C1483" t="s">
        <v>178</v>
      </c>
      <c r="D1483" s="1" t="s">
        <v>168</v>
      </c>
      <c r="E1483" s="1">
        <v>2609</v>
      </c>
      <c r="F1483" s="1">
        <v>710531.54168136674</v>
      </c>
      <c r="G1483" s="1">
        <f t="shared" si="47"/>
        <v>272.33865146851923</v>
      </c>
    </row>
    <row r="1484" spans="1:7" x14ac:dyDescent="0.25">
      <c r="A1484" t="str">
        <f t="shared" si="46"/>
        <v>CMBKHIOct-2023</v>
      </c>
      <c r="B1484" s="4">
        <v>2023</v>
      </c>
      <c r="C1484" t="s">
        <v>178</v>
      </c>
      <c r="D1484" s="2" t="s">
        <v>102</v>
      </c>
      <c r="E1484" s="1">
        <v>1591</v>
      </c>
      <c r="F1484" s="1">
        <v>289924.94494922005</v>
      </c>
      <c r="G1484" s="1">
        <f t="shared" si="47"/>
        <v>182.22812378957892</v>
      </c>
    </row>
    <row r="1485" spans="1:7" x14ac:dyDescent="0.25">
      <c r="A1485" t="str">
        <f t="shared" si="46"/>
        <v>CMBKTMOct-2023</v>
      </c>
      <c r="B1485" s="4">
        <v>2023</v>
      </c>
      <c r="C1485" t="s">
        <v>178</v>
      </c>
      <c r="D1485" s="1" t="s">
        <v>103</v>
      </c>
      <c r="E1485" s="1">
        <v>3096</v>
      </c>
      <c r="F1485" s="1">
        <v>606610.35076946951</v>
      </c>
      <c r="G1485" s="1">
        <f t="shared" si="47"/>
        <v>195.93357582993201</v>
      </c>
    </row>
    <row r="1486" spans="1:7" x14ac:dyDescent="0.25">
      <c r="A1486" t="str">
        <f t="shared" si="46"/>
        <v>CMBKULOct-2023</v>
      </c>
      <c r="B1486" s="4">
        <v>2023</v>
      </c>
      <c r="C1486" t="s">
        <v>178</v>
      </c>
      <c r="D1486" s="1" t="s">
        <v>104</v>
      </c>
      <c r="E1486" s="1">
        <v>4600</v>
      </c>
      <c r="F1486" s="1">
        <v>778155.42188406514</v>
      </c>
      <c r="G1486" s="1">
        <f t="shared" si="47"/>
        <v>169.16422214870983</v>
      </c>
    </row>
    <row r="1487" spans="1:7" x14ac:dyDescent="0.25">
      <c r="A1487" t="str">
        <f t="shared" si="46"/>
        <v>CMBKWIOct-2023</v>
      </c>
      <c r="B1487" s="4">
        <v>2023</v>
      </c>
      <c r="C1487" t="s">
        <v>178</v>
      </c>
      <c r="D1487" s="1" t="s">
        <v>105</v>
      </c>
      <c r="E1487" s="1">
        <v>5127</v>
      </c>
      <c r="F1487" s="1">
        <v>1282409.5349876625</v>
      </c>
      <c r="G1487" s="1">
        <f t="shared" si="47"/>
        <v>250.1286395528891</v>
      </c>
    </row>
    <row r="1488" spans="1:7" x14ac:dyDescent="0.25">
      <c r="A1488" t="str">
        <f t="shared" si="46"/>
        <v>CMBLHEOct-2023</v>
      </c>
      <c r="B1488" s="4">
        <v>2023</v>
      </c>
      <c r="C1488" t="s">
        <v>178</v>
      </c>
      <c r="D1488" s="1" t="s">
        <v>106</v>
      </c>
      <c r="E1488" s="1">
        <v>2182</v>
      </c>
      <c r="F1488" s="1">
        <v>357094.67648285459</v>
      </c>
      <c r="G1488" s="1">
        <f t="shared" si="47"/>
        <v>163.65475549168406</v>
      </c>
    </row>
    <row r="1489" spans="1:7" x14ac:dyDescent="0.25">
      <c r="A1489" t="str">
        <f t="shared" si="46"/>
        <v>CMBLHROct-2023</v>
      </c>
      <c r="B1489" s="4">
        <v>2023</v>
      </c>
      <c r="C1489" t="s">
        <v>178</v>
      </c>
      <c r="D1489" s="1" t="s">
        <v>107</v>
      </c>
      <c r="E1489" s="1">
        <v>7857</v>
      </c>
      <c r="F1489" s="1">
        <v>3922394.0951144546</v>
      </c>
      <c r="G1489" s="1">
        <f t="shared" si="47"/>
        <v>499.22287070312518</v>
      </c>
    </row>
    <row r="1490" spans="1:7" x14ac:dyDescent="0.25">
      <c r="A1490" t="str">
        <f t="shared" si="46"/>
        <v>CMBMAAOct-2023</v>
      </c>
      <c r="B1490" s="4">
        <v>2023</v>
      </c>
      <c r="C1490" t="s">
        <v>178</v>
      </c>
      <c r="D1490" s="1" t="s">
        <v>108</v>
      </c>
      <c r="E1490" s="1">
        <v>11645</v>
      </c>
      <c r="F1490" s="1">
        <v>706901.27597416332</v>
      </c>
      <c r="G1490" s="1">
        <f t="shared" si="47"/>
        <v>60.704274450336051</v>
      </c>
    </row>
    <row r="1491" spans="1:7" x14ac:dyDescent="0.25">
      <c r="A1491" t="str">
        <f t="shared" si="46"/>
        <v>CMBMELOct-2023</v>
      </c>
      <c r="B1491" s="4">
        <v>2023</v>
      </c>
      <c r="C1491" t="s">
        <v>178</v>
      </c>
      <c r="D1491" s="1" t="s">
        <v>113</v>
      </c>
      <c r="E1491" s="1">
        <v>8797</v>
      </c>
      <c r="F1491" s="1">
        <v>4502755.9265255891</v>
      </c>
      <c r="G1491" s="1">
        <f t="shared" si="47"/>
        <v>511.85130459538357</v>
      </c>
    </row>
    <row r="1492" spans="1:7" x14ac:dyDescent="0.25">
      <c r="A1492" t="str">
        <f t="shared" si="46"/>
        <v>CMBMLEOct-2023</v>
      </c>
      <c r="B1492" s="4">
        <v>2023</v>
      </c>
      <c r="C1492" t="s">
        <v>178</v>
      </c>
      <c r="D1492" s="1" t="s">
        <v>115</v>
      </c>
      <c r="E1492" s="1">
        <v>15883</v>
      </c>
      <c r="F1492" s="1">
        <v>1391289.2066168378</v>
      </c>
      <c r="G1492" s="1">
        <f t="shared" si="47"/>
        <v>87.596122056087495</v>
      </c>
    </row>
    <row r="1493" spans="1:7" x14ac:dyDescent="0.25">
      <c r="A1493" t="str">
        <f t="shared" si="46"/>
        <v>CMBMUXOct-2023</v>
      </c>
      <c r="B1493" s="4">
        <v>2023</v>
      </c>
      <c r="C1493" t="s">
        <v>178</v>
      </c>
      <c r="D1493" s="1" t="s">
        <v>169</v>
      </c>
      <c r="E1493" s="1">
        <v>0</v>
      </c>
      <c r="F1493" s="1">
        <v>0</v>
      </c>
      <c r="G1493" s="1">
        <f t="shared" si="47"/>
        <v>0</v>
      </c>
    </row>
    <row r="1494" spans="1:7" x14ac:dyDescent="0.25">
      <c r="A1494" t="str">
        <f t="shared" si="46"/>
        <v>CMBNRTOct-2023</v>
      </c>
      <c r="B1494" s="4">
        <v>2023</v>
      </c>
      <c r="C1494" t="s">
        <v>178</v>
      </c>
      <c r="D1494" s="1" t="s">
        <v>116</v>
      </c>
      <c r="E1494" s="1">
        <v>4087</v>
      </c>
      <c r="F1494" s="1">
        <v>1895511.4392177649</v>
      </c>
      <c r="G1494" s="1">
        <f t="shared" si="47"/>
        <v>463.79041820840831</v>
      </c>
    </row>
    <row r="1495" spans="1:7" x14ac:dyDescent="0.25">
      <c r="A1495" t="str">
        <f t="shared" si="46"/>
        <v>CMBPEKOct-2023</v>
      </c>
      <c r="B1495" s="4">
        <v>2023</v>
      </c>
      <c r="C1495" t="s">
        <v>178</v>
      </c>
      <c r="D1495" s="1" t="s">
        <v>162</v>
      </c>
      <c r="E1495" s="1">
        <v>366</v>
      </c>
      <c r="F1495" s="1">
        <v>208599.55643788408</v>
      </c>
      <c r="G1495" s="1">
        <f t="shared" si="47"/>
        <v>569.94414327290735</v>
      </c>
    </row>
    <row r="1496" spans="1:7" x14ac:dyDescent="0.25">
      <c r="A1496" t="str">
        <f t="shared" si="46"/>
        <v>CMBPVGOct-2023</v>
      </c>
      <c r="B1496" s="4">
        <v>2023</v>
      </c>
      <c r="C1496" t="s">
        <v>178</v>
      </c>
      <c r="D1496" s="1" t="s">
        <v>163</v>
      </c>
      <c r="E1496" s="1">
        <v>1432</v>
      </c>
      <c r="F1496" s="1">
        <v>531020.62204607949</v>
      </c>
      <c r="G1496" s="1">
        <f t="shared" si="47"/>
        <v>370.82445673608902</v>
      </c>
    </row>
    <row r="1497" spans="1:7" x14ac:dyDescent="0.25">
      <c r="A1497" t="str">
        <f t="shared" si="46"/>
        <v>CMBRUHOct-2023</v>
      </c>
      <c r="B1497" s="4">
        <v>2023</v>
      </c>
      <c r="C1497" t="s">
        <v>178</v>
      </c>
      <c r="D1497" s="1" t="s">
        <v>117</v>
      </c>
      <c r="E1497" s="1">
        <v>6844</v>
      </c>
      <c r="F1497" s="1">
        <v>1636150.9001594675</v>
      </c>
      <c r="G1497" s="1">
        <f t="shared" si="47"/>
        <v>239.06354473399583</v>
      </c>
    </row>
    <row r="1498" spans="1:7" x14ac:dyDescent="0.25">
      <c r="A1498" t="str">
        <f t="shared" si="46"/>
        <v>CMBSINOct-2023</v>
      </c>
      <c r="B1498" s="4">
        <v>2023</v>
      </c>
      <c r="C1498" t="s">
        <v>178</v>
      </c>
      <c r="D1498" s="1" t="s">
        <v>119</v>
      </c>
      <c r="E1498" s="1">
        <v>5326</v>
      </c>
      <c r="F1498" s="1">
        <v>1147625.6879909891</v>
      </c>
      <c r="G1498" s="1">
        <f t="shared" si="47"/>
        <v>215.47609613048988</v>
      </c>
    </row>
    <row r="1499" spans="1:7" x14ac:dyDescent="0.25">
      <c r="A1499" t="str">
        <f t="shared" si="46"/>
        <v>CMBSYDOct-2023</v>
      </c>
      <c r="B1499" s="4">
        <v>2023</v>
      </c>
      <c r="C1499" t="s">
        <v>178</v>
      </c>
      <c r="D1499" s="1" t="s">
        <v>120</v>
      </c>
      <c r="E1499" s="1">
        <v>3655</v>
      </c>
      <c r="F1499" s="1">
        <v>1932223.2913339746</v>
      </c>
      <c r="G1499" s="1">
        <f t="shared" si="47"/>
        <v>528.65206329246905</v>
      </c>
    </row>
    <row r="1500" spans="1:7" x14ac:dyDescent="0.25">
      <c r="A1500" t="str">
        <f t="shared" si="46"/>
        <v>CMBTRVOct-2023</v>
      </c>
      <c r="B1500" s="4">
        <v>2023</v>
      </c>
      <c r="C1500" t="s">
        <v>178</v>
      </c>
      <c r="D1500" s="1" t="s">
        <v>121</v>
      </c>
      <c r="E1500" s="1">
        <v>3262</v>
      </c>
      <c r="F1500" s="1">
        <v>148036.75984642259</v>
      </c>
      <c r="G1500" s="1">
        <f t="shared" si="47"/>
        <v>45.382207187744513</v>
      </c>
    </row>
    <row r="1501" spans="1:7" x14ac:dyDescent="0.25">
      <c r="A1501" t="str">
        <f t="shared" si="46"/>
        <v>CMBTRZOct-2023</v>
      </c>
      <c r="B1501" s="4">
        <v>2023</v>
      </c>
      <c r="C1501" t="s">
        <v>178</v>
      </c>
      <c r="D1501" s="1" t="s">
        <v>126</v>
      </c>
      <c r="E1501" s="1">
        <v>3733</v>
      </c>
      <c r="F1501" s="1">
        <v>193469.48953841088</v>
      </c>
      <c r="G1501" s="1">
        <f t="shared" si="47"/>
        <v>51.826812091725394</v>
      </c>
    </row>
    <row r="1502" spans="1:7" x14ac:dyDescent="0.25">
      <c r="A1502" t="str">
        <f t="shared" si="46"/>
        <v>COKCMBOct-2023</v>
      </c>
      <c r="B1502" s="4">
        <v>2023</v>
      </c>
      <c r="C1502" t="s">
        <v>178</v>
      </c>
      <c r="D1502" s="1" t="s">
        <v>128</v>
      </c>
      <c r="E1502" s="1">
        <v>3934</v>
      </c>
      <c r="F1502" s="1">
        <v>240106.57476391364</v>
      </c>
      <c r="G1502" s="1">
        <f t="shared" si="47"/>
        <v>61.033699736632855</v>
      </c>
    </row>
    <row r="1503" spans="1:7" x14ac:dyDescent="0.25">
      <c r="A1503" t="str">
        <f t="shared" si="46"/>
        <v>DACCMBOct-2023</v>
      </c>
      <c r="B1503" s="4">
        <v>2023</v>
      </c>
      <c r="C1503" t="s">
        <v>178</v>
      </c>
      <c r="D1503" s="1" t="s">
        <v>129</v>
      </c>
      <c r="E1503" s="1">
        <v>6779</v>
      </c>
      <c r="F1503" s="1">
        <v>1174515.163073591</v>
      </c>
      <c r="G1503" s="1">
        <f t="shared" si="47"/>
        <v>173.25787919657634</v>
      </c>
    </row>
    <row r="1504" spans="1:7" x14ac:dyDescent="0.25">
      <c r="A1504" t="str">
        <f t="shared" si="46"/>
        <v>DELCMBOct-2023</v>
      </c>
      <c r="B1504" s="4">
        <v>2023</v>
      </c>
      <c r="C1504" t="s">
        <v>178</v>
      </c>
      <c r="D1504" s="1" t="s">
        <v>130</v>
      </c>
      <c r="E1504" s="1">
        <v>6323</v>
      </c>
      <c r="F1504" s="1">
        <v>919384.99352955981</v>
      </c>
      <c r="G1504" s="1">
        <f t="shared" si="47"/>
        <v>145.40328855441402</v>
      </c>
    </row>
    <row r="1505" spans="1:7" x14ac:dyDescent="0.25">
      <c r="A1505" t="str">
        <f t="shared" si="46"/>
        <v>DMMCMBOct-2023</v>
      </c>
      <c r="B1505" s="4">
        <v>2023</v>
      </c>
      <c r="C1505" t="s">
        <v>178</v>
      </c>
      <c r="D1505" s="1" t="s">
        <v>131</v>
      </c>
      <c r="E1505" s="1">
        <v>2867</v>
      </c>
      <c r="F1505" s="1">
        <v>473457.76200290793</v>
      </c>
      <c r="G1505" s="1">
        <f t="shared" si="47"/>
        <v>165.14048203798671</v>
      </c>
    </row>
    <row r="1506" spans="1:7" x14ac:dyDescent="0.25">
      <c r="A1506" t="str">
        <f t="shared" si="46"/>
        <v>DOHCMBOct-2023</v>
      </c>
      <c r="B1506" s="4">
        <v>2023</v>
      </c>
      <c r="C1506" t="s">
        <v>178</v>
      </c>
      <c r="D1506" s="1" t="s">
        <v>133</v>
      </c>
      <c r="E1506" s="1">
        <v>4487</v>
      </c>
      <c r="F1506" s="1">
        <v>847277.57243057434</v>
      </c>
      <c r="G1506" s="1">
        <f t="shared" si="47"/>
        <v>188.82941217530072</v>
      </c>
    </row>
    <row r="1507" spans="1:7" x14ac:dyDescent="0.25">
      <c r="A1507" t="str">
        <f t="shared" si="46"/>
        <v>DXBCMBOct-2023</v>
      </c>
      <c r="B1507" s="4">
        <v>2023</v>
      </c>
      <c r="C1507" t="s">
        <v>178</v>
      </c>
      <c r="D1507" s="1" t="s">
        <v>134</v>
      </c>
      <c r="E1507" s="1">
        <v>5201</v>
      </c>
      <c r="F1507" s="1">
        <v>889387.27545464621</v>
      </c>
      <c r="G1507" s="1">
        <f t="shared" si="47"/>
        <v>171.00312929333708</v>
      </c>
    </row>
    <row r="1508" spans="1:7" x14ac:dyDescent="0.25">
      <c r="A1508" t="str">
        <f t="shared" si="46"/>
        <v>FRACMBOct-2023</v>
      </c>
      <c r="B1508" s="4">
        <v>2023</v>
      </c>
      <c r="C1508" t="s">
        <v>178</v>
      </c>
      <c r="D1508" s="1" t="s">
        <v>136</v>
      </c>
      <c r="E1508" s="1">
        <v>3830</v>
      </c>
      <c r="F1508" s="1">
        <v>1558257.7318565815</v>
      </c>
      <c r="G1508" s="1">
        <f t="shared" si="47"/>
        <v>406.85580466229283</v>
      </c>
    </row>
    <row r="1509" spans="1:7" x14ac:dyDescent="0.25">
      <c r="A1509" t="str">
        <f t="shared" si="46"/>
        <v>GANCMBOct-2023</v>
      </c>
      <c r="B1509" s="4">
        <v>2023</v>
      </c>
      <c r="C1509" t="s">
        <v>178</v>
      </c>
      <c r="D1509" s="1" t="s">
        <v>137</v>
      </c>
      <c r="E1509" s="1">
        <v>871</v>
      </c>
      <c r="F1509" s="1">
        <v>109959.87496330128</v>
      </c>
      <c r="G1509" s="1">
        <f t="shared" si="47"/>
        <v>126.24555104856634</v>
      </c>
    </row>
    <row r="1510" spans="1:7" x14ac:dyDescent="0.25">
      <c r="A1510" t="str">
        <f t="shared" si="46"/>
        <v>HYDCMBOct-2023</v>
      </c>
      <c r="B1510" s="4">
        <v>2023</v>
      </c>
      <c r="C1510" t="s">
        <v>178</v>
      </c>
      <c r="D1510" s="1" t="s">
        <v>139</v>
      </c>
      <c r="E1510" s="1">
        <v>2832</v>
      </c>
      <c r="F1510" s="1">
        <v>311733.71239426831</v>
      </c>
      <c r="G1510" s="1">
        <f t="shared" si="47"/>
        <v>110.0754634160552</v>
      </c>
    </row>
    <row r="1511" spans="1:7" x14ac:dyDescent="0.25">
      <c r="A1511" t="str">
        <f t="shared" si="46"/>
        <v>ICNCMBOct-2023</v>
      </c>
      <c r="B1511" s="4">
        <v>2023</v>
      </c>
      <c r="C1511" t="s">
        <v>178</v>
      </c>
      <c r="D1511" s="1" t="s">
        <v>140</v>
      </c>
      <c r="E1511" s="1">
        <v>1440</v>
      </c>
      <c r="F1511" s="1">
        <v>585162.85488852393</v>
      </c>
      <c r="G1511" s="1">
        <f t="shared" si="47"/>
        <v>406.36309367258605</v>
      </c>
    </row>
    <row r="1512" spans="1:7" x14ac:dyDescent="0.25">
      <c r="A1512" t="str">
        <f t="shared" si="46"/>
        <v>IXMCMBOct-2023</v>
      </c>
      <c r="B1512" s="4">
        <v>2023</v>
      </c>
      <c r="C1512" t="s">
        <v>178</v>
      </c>
      <c r="D1512" s="1" t="s">
        <v>142</v>
      </c>
      <c r="E1512" s="1">
        <v>2481</v>
      </c>
      <c r="F1512" s="1">
        <v>119542.82314481684</v>
      </c>
      <c r="G1512" s="1">
        <f t="shared" si="47"/>
        <v>48.183322508995097</v>
      </c>
    </row>
    <row r="1513" spans="1:7" x14ac:dyDescent="0.25">
      <c r="A1513" t="str">
        <f t="shared" si="46"/>
        <v>JEDCMBOct-2023</v>
      </c>
      <c r="B1513" s="4">
        <v>2023</v>
      </c>
      <c r="C1513" t="s">
        <v>178</v>
      </c>
      <c r="D1513" s="1" t="s">
        <v>170</v>
      </c>
      <c r="E1513" s="1">
        <v>2656</v>
      </c>
      <c r="F1513" s="1">
        <v>628266.62198162416</v>
      </c>
      <c r="G1513" s="1">
        <f t="shared" si="47"/>
        <v>236.54616791476815</v>
      </c>
    </row>
    <row r="1514" spans="1:7" x14ac:dyDescent="0.25">
      <c r="A1514" t="str">
        <f t="shared" si="46"/>
        <v>KHICMBOct-2023</v>
      </c>
      <c r="B1514" s="4">
        <v>2023</v>
      </c>
      <c r="C1514" t="s">
        <v>178</v>
      </c>
      <c r="D1514" s="1" t="s">
        <v>143</v>
      </c>
      <c r="E1514" s="1">
        <v>1569</v>
      </c>
      <c r="F1514" s="1">
        <v>291180.15293834318</v>
      </c>
      <c r="G1514" s="1">
        <f t="shared" si="47"/>
        <v>185.58327147121935</v>
      </c>
    </row>
    <row r="1515" spans="1:7" x14ac:dyDescent="0.25">
      <c r="A1515" t="str">
        <f t="shared" si="46"/>
        <v>KTMCMBOct-2023</v>
      </c>
      <c r="B1515" s="4">
        <v>2023</v>
      </c>
      <c r="C1515" t="s">
        <v>178</v>
      </c>
      <c r="D1515" s="1" t="s">
        <v>144</v>
      </c>
      <c r="E1515" s="1">
        <v>2979</v>
      </c>
      <c r="F1515" s="1">
        <v>616838.39110092772</v>
      </c>
      <c r="G1515" s="1">
        <f t="shared" si="47"/>
        <v>207.06223266227852</v>
      </c>
    </row>
    <row r="1516" spans="1:7" x14ac:dyDescent="0.25">
      <c r="A1516" t="str">
        <f t="shared" si="46"/>
        <v>KULCMBOct-2023</v>
      </c>
      <c r="B1516" s="4">
        <v>2023</v>
      </c>
      <c r="C1516" t="s">
        <v>178</v>
      </c>
      <c r="D1516" s="1" t="s">
        <v>145</v>
      </c>
      <c r="E1516" s="1">
        <v>4964</v>
      </c>
      <c r="F1516" s="1">
        <v>651606.71247541357</v>
      </c>
      <c r="G1516" s="1">
        <f t="shared" si="47"/>
        <v>131.26646101438629</v>
      </c>
    </row>
    <row r="1517" spans="1:7" x14ac:dyDescent="0.25">
      <c r="A1517" t="str">
        <f t="shared" si="46"/>
        <v>KWICMBOct-2023</v>
      </c>
      <c r="B1517" s="4">
        <v>2023</v>
      </c>
      <c r="C1517" t="s">
        <v>178</v>
      </c>
      <c r="D1517" s="1" t="s">
        <v>146</v>
      </c>
      <c r="E1517" s="1">
        <v>4499</v>
      </c>
      <c r="F1517" s="1">
        <v>605674.63865414623</v>
      </c>
      <c r="G1517" s="1">
        <f t="shared" si="47"/>
        <v>134.62428065217742</v>
      </c>
    </row>
    <row r="1518" spans="1:7" x14ac:dyDescent="0.25">
      <c r="A1518" t="str">
        <f t="shared" si="46"/>
        <v>LHECMBOct-2023</v>
      </c>
      <c r="B1518" s="4">
        <v>2023</v>
      </c>
      <c r="C1518" t="s">
        <v>178</v>
      </c>
      <c r="D1518" s="1" t="s">
        <v>147</v>
      </c>
      <c r="E1518" s="1">
        <v>2621</v>
      </c>
      <c r="F1518" s="1">
        <v>503784.29718439601</v>
      </c>
      <c r="G1518" s="1">
        <f t="shared" si="47"/>
        <v>192.21072002456924</v>
      </c>
    </row>
    <row r="1519" spans="1:7" x14ac:dyDescent="0.25">
      <c r="A1519" t="str">
        <f t="shared" si="46"/>
        <v>LHRCMBOct-2023</v>
      </c>
      <c r="B1519" s="4">
        <v>2023</v>
      </c>
      <c r="C1519" t="s">
        <v>178</v>
      </c>
      <c r="D1519" s="1" t="s">
        <v>148</v>
      </c>
      <c r="E1519" s="1">
        <v>8330</v>
      </c>
      <c r="F1519" s="1">
        <v>4254015.9334556889</v>
      </c>
      <c r="G1519" s="1">
        <f t="shared" si="47"/>
        <v>510.68618648927838</v>
      </c>
    </row>
    <row r="1520" spans="1:7" x14ac:dyDescent="0.25">
      <c r="A1520" t="str">
        <f t="shared" si="46"/>
        <v>MAACMBOct-2023</v>
      </c>
      <c r="B1520" s="4">
        <v>2023</v>
      </c>
      <c r="C1520" t="s">
        <v>178</v>
      </c>
      <c r="D1520" s="1" t="s">
        <v>149</v>
      </c>
      <c r="E1520" s="1">
        <v>11832</v>
      </c>
      <c r="F1520" s="1">
        <v>763174.96593162941</v>
      </c>
      <c r="G1520" s="1">
        <f t="shared" si="47"/>
        <v>64.500926802876052</v>
      </c>
    </row>
    <row r="1521" spans="1:7" x14ac:dyDescent="0.25">
      <c r="A1521" t="str">
        <f t="shared" si="46"/>
        <v>MELCMBOct-2023</v>
      </c>
      <c r="B1521" s="4">
        <v>2023</v>
      </c>
      <c r="C1521" t="s">
        <v>178</v>
      </c>
      <c r="D1521" s="1" t="s">
        <v>151</v>
      </c>
      <c r="E1521" s="1">
        <v>8046</v>
      </c>
      <c r="F1521" s="1">
        <v>3169796.3740080032</v>
      </c>
      <c r="G1521" s="1">
        <f t="shared" si="47"/>
        <v>393.95928088590642</v>
      </c>
    </row>
    <row r="1522" spans="1:7" x14ac:dyDescent="0.25">
      <c r="A1522" t="str">
        <f t="shared" si="46"/>
        <v>MLECMBOct-2023</v>
      </c>
      <c r="B1522" s="4">
        <v>2023</v>
      </c>
      <c r="C1522" t="s">
        <v>178</v>
      </c>
      <c r="D1522" s="1" t="s">
        <v>152</v>
      </c>
      <c r="E1522" s="1">
        <v>13709</v>
      </c>
      <c r="F1522" s="1">
        <v>1241719.4018193004</v>
      </c>
      <c r="G1522" s="1">
        <f t="shared" si="47"/>
        <v>90.57694958197537</v>
      </c>
    </row>
    <row r="1523" spans="1:7" x14ac:dyDescent="0.25">
      <c r="A1523" t="str">
        <f t="shared" si="46"/>
        <v>MUXCMBOct-2023</v>
      </c>
      <c r="B1523" s="4">
        <v>2023</v>
      </c>
      <c r="C1523" t="s">
        <v>178</v>
      </c>
      <c r="D1523" s="1" t="s">
        <v>171</v>
      </c>
      <c r="E1523" s="1">
        <v>0</v>
      </c>
      <c r="F1523" s="1">
        <v>0</v>
      </c>
      <c r="G1523" s="1">
        <f t="shared" si="47"/>
        <v>0</v>
      </c>
    </row>
    <row r="1524" spans="1:7" x14ac:dyDescent="0.25">
      <c r="A1524" t="str">
        <f t="shared" si="46"/>
        <v>NRTCMBOct-2023</v>
      </c>
      <c r="B1524" s="4">
        <v>2023</v>
      </c>
      <c r="C1524" t="s">
        <v>178</v>
      </c>
      <c r="D1524" s="1" t="s">
        <v>153</v>
      </c>
      <c r="E1524" s="1">
        <v>3081</v>
      </c>
      <c r="F1524" s="1">
        <v>1282769.3785022991</v>
      </c>
      <c r="G1524" s="1">
        <f t="shared" si="47"/>
        <v>416.34838640126554</v>
      </c>
    </row>
    <row r="1525" spans="1:7" x14ac:dyDescent="0.25">
      <c r="A1525" t="str">
        <f t="shared" si="46"/>
        <v>PEKCMBOct-2023</v>
      </c>
      <c r="B1525" s="4">
        <v>2023</v>
      </c>
      <c r="C1525" t="s">
        <v>178</v>
      </c>
      <c r="D1525" s="1" t="s">
        <v>164</v>
      </c>
      <c r="E1525" s="1">
        <v>66</v>
      </c>
      <c r="F1525" s="1">
        <v>31276.716038852286</v>
      </c>
      <c r="G1525" s="1">
        <f t="shared" si="47"/>
        <v>473.88963695230734</v>
      </c>
    </row>
    <row r="1526" spans="1:7" x14ac:dyDescent="0.25">
      <c r="A1526" t="str">
        <f t="shared" si="46"/>
        <v>PVGCMBOct-2023</v>
      </c>
      <c r="B1526" s="4">
        <v>2023</v>
      </c>
      <c r="C1526" t="s">
        <v>178</v>
      </c>
      <c r="D1526" s="1" t="s">
        <v>165</v>
      </c>
      <c r="E1526" s="1">
        <v>972</v>
      </c>
      <c r="F1526" s="1">
        <v>251647.59739808892</v>
      </c>
      <c r="G1526" s="1">
        <f t="shared" si="47"/>
        <v>258.89670514206682</v>
      </c>
    </row>
    <row r="1527" spans="1:7" x14ac:dyDescent="0.25">
      <c r="A1527" t="str">
        <f t="shared" si="46"/>
        <v>RUHCMBOct-2023</v>
      </c>
      <c r="B1527" s="4">
        <v>2023</v>
      </c>
      <c r="C1527" t="s">
        <v>178</v>
      </c>
      <c r="D1527" s="1" t="s">
        <v>155</v>
      </c>
      <c r="E1527" s="1">
        <v>5659</v>
      </c>
      <c r="F1527" s="1">
        <v>954771.94947318861</v>
      </c>
      <c r="G1527" s="1">
        <f t="shared" si="47"/>
        <v>168.71743231546009</v>
      </c>
    </row>
    <row r="1528" spans="1:7" x14ac:dyDescent="0.25">
      <c r="A1528" t="str">
        <f t="shared" si="46"/>
        <v>SINCMBOct-2023</v>
      </c>
      <c r="B1528" s="4">
        <v>2023</v>
      </c>
      <c r="C1528" t="s">
        <v>178</v>
      </c>
      <c r="D1528" s="1" t="s">
        <v>157</v>
      </c>
      <c r="E1528" s="1">
        <v>5078</v>
      </c>
      <c r="F1528" s="1">
        <v>1046356.4235845659</v>
      </c>
      <c r="G1528" s="1">
        <f t="shared" si="47"/>
        <v>206.05679865785069</v>
      </c>
    </row>
    <row r="1529" spans="1:7" x14ac:dyDescent="0.25">
      <c r="A1529" t="str">
        <f t="shared" si="46"/>
        <v>SYDCMBOct-2023</v>
      </c>
      <c r="B1529" s="4">
        <v>2023</v>
      </c>
      <c r="C1529" t="s">
        <v>178</v>
      </c>
      <c r="D1529" s="1" t="s">
        <v>158</v>
      </c>
      <c r="E1529" s="1">
        <v>3040</v>
      </c>
      <c r="F1529" s="1">
        <v>1191724.5452361575</v>
      </c>
      <c r="G1529" s="1">
        <f t="shared" si="47"/>
        <v>392.0146530382097</v>
      </c>
    </row>
    <row r="1530" spans="1:7" x14ac:dyDescent="0.25">
      <c r="A1530" t="str">
        <f t="shared" si="46"/>
        <v>TRVCMBOct-2023</v>
      </c>
      <c r="B1530" s="4">
        <v>2023</v>
      </c>
      <c r="C1530" t="s">
        <v>178</v>
      </c>
      <c r="D1530" s="1" t="s">
        <v>159</v>
      </c>
      <c r="E1530" s="1">
        <v>2763</v>
      </c>
      <c r="F1530" s="1">
        <v>140381.71060908545</v>
      </c>
      <c r="G1530" s="1">
        <f t="shared" si="47"/>
        <v>50.807712851641497</v>
      </c>
    </row>
    <row r="1531" spans="1:7" x14ac:dyDescent="0.25">
      <c r="A1531" t="str">
        <f t="shared" si="46"/>
        <v>TRZCMBOct-2023</v>
      </c>
      <c r="B1531" s="4">
        <v>2023</v>
      </c>
      <c r="C1531" t="s">
        <v>178</v>
      </c>
      <c r="D1531" s="1" t="s">
        <v>160</v>
      </c>
      <c r="E1531" s="1">
        <v>4707</v>
      </c>
      <c r="F1531" s="1">
        <v>293615.80923048273</v>
      </c>
      <c r="G1531" s="1">
        <f t="shared" si="47"/>
        <v>62.378544557145261</v>
      </c>
    </row>
    <row r="1532" spans="1:7" x14ac:dyDescent="0.25">
      <c r="A1532" t="str">
        <f t="shared" si="46"/>
        <v>AUHCMBNov-2023</v>
      </c>
      <c r="B1532" s="4">
        <v>2023</v>
      </c>
      <c r="C1532" s="20" t="s">
        <v>182</v>
      </c>
      <c r="D1532" s="1" t="s">
        <v>66</v>
      </c>
      <c r="E1532" s="1">
        <v>2019</v>
      </c>
      <c r="F1532" s="1">
        <v>412323.9564777803</v>
      </c>
      <c r="G1532" s="1">
        <f t="shared" si="47"/>
        <v>204.22187046943057</v>
      </c>
    </row>
    <row r="1533" spans="1:7" x14ac:dyDescent="0.25">
      <c r="A1533" t="str">
        <f t="shared" si="46"/>
        <v>BKKCMBNov-2023</v>
      </c>
      <c r="B1533" s="4">
        <v>2023</v>
      </c>
      <c r="C1533" s="20" t="s">
        <v>182</v>
      </c>
      <c r="D1533" s="1" t="s">
        <v>68</v>
      </c>
      <c r="E1533" s="1">
        <v>5305</v>
      </c>
      <c r="F1533" s="1">
        <v>917760.87941044895</v>
      </c>
      <c r="G1533" s="1">
        <f t="shared" si="47"/>
        <v>172.99922326304409</v>
      </c>
    </row>
    <row r="1534" spans="1:7" x14ac:dyDescent="0.25">
      <c r="A1534" t="str">
        <f t="shared" si="46"/>
        <v>BLRCMBNov-2023</v>
      </c>
      <c r="B1534" s="4">
        <v>2023</v>
      </c>
      <c r="C1534" s="20" t="s">
        <v>182</v>
      </c>
      <c r="D1534" s="1" t="s">
        <v>69</v>
      </c>
      <c r="E1534" s="1">
        <v>4473</v>
      </c>
      <c r="F1534" s="1">
        <v>425969.61087347631</v>
      </c>
      <c r="G1534" s="1">
        <f t="shared" si="47"/>
        <v>95.231301335451889</v>
      </c>
    </row>
    <row r="1535" spans="1:7" x14ac:dyDescent="0.25">
      <c r="A1535" t="str">
        <f t="shared" si="46"/>
        <v>BOMCMBNov-2023</v>
      </c>
      <c r="B1535" s="4">
        <v>2023</v>
      </c>
      <c r="C1535" s="20" t="s">
        <v>182</v>
      </c>
      <c r="D1535" s="1" t="s">
        <v>70</v>
      </c>
      <c r="E1535" s="1">
        <v>4933</v>
      </c>
      <c r="F1535" s="1">
        <v>718283.00515519315</v>
      </c>
      <c r="G1535" s="1">
        <f t="shared" si="47"/>
        <v>145.6077448115129</v>
      </c>
    </row>
    <row r="1536" spans="1:7" x14ac:dyDescent="0.25">
      <c r="A1536" t="str">
        <f t="shared" si="46"/>
        <v>CANCMBNov-2023</v>
      </c>
      <c r="B1536" s="4">
        <v>2023</v>
      </c>
      <c r="C1536" s="20" t="s">
        <v>182</v>
      </c>
      <c r="D1536" s="1" t="s">
        <v>71</v>
      </c>
      <c r="E1536" s="1">
        <v>1418</v>
      </c>
      <c r="F1536" s="1">
        <v>389709.70915950299</v>
      </c>
      <c r="G1536" s="1">
        <f t="shared" si="47"/>
        <v>274.83054242560155</v>
      </c>
    </row>
    <row r="1537" spans="1:7" x14ac:dyDescent="0.25">
      <c r="A1537" t="str">
        <f t="shared" si="46"/>
        <v>CDGCMBNov-2023</v>
      </c>
      <c r="B1537" s="4">
        <v>2023</v>
      </c>
      <c r="C1537" s="20" t="s">
        <v>182</v>
      </c>
      <c r="D1537" s="1" t="s">
        <v>72</v>
      </c>
      <c r="E1537" s="1">
        <v>2233</v>
      </c>
      <c r="F1537" s="1">
        <v>733660.85292547208</v>
      </c>
      <c r="G1537" s="1">
        <f t="shared" si="47"/>
        <v>328.5538974140045</v>
      </c>
    </row>
    <row r="1538" spans="1:7" x14ac:dyDescent="0.25">
      <c r="A1538" t="str">
        <f t="shared" si="46"/>
        <v>CGKCMBNov-2023</v>
      </c>
      <c r="B1538" s="4">
        <v>2023</v>
      </c>
      <c r="C1538" s="20" t="s">
        <v>182</v>
      </c>
      <c r="D1538" s="1" t="s">
        <v>74</v>
      </c>
      <c r="E1538" s="1">
        <v>3474</v>
      </c>
      <c r="F1538" s="1">
        <v>667433.1759982782</v>
      </c>
      <c r="G1538" s="1">
        <f t="shared" si="47"/>
        <v>192.1223880248354</v>
      </c>
    </row>
    <row r="1539" spans="1:7" x14ac:dyDescent="0.25">
      <c r="A1539" t="str">
        <f t="shared" ref="A1539:A1602" si="48">D1539&amp;C1539</f>
        <v>CMBAUHNov-2023</v>
      </c>
      <c r="B1539" s="4">
        <v>2023</v>
      </c>
      <c r="C1539" s="20" t="s">
        <v>182</v>
      </c>
      <c r="D1539" s="1" t="s">
        <v>75</v>
      </c>
      <c r="E1539" s="1">
        <v>1645</v>
      </c>
      <c r="F1539" s="1">
        <v>351293.44533661584</v>
      </c>
      <c r="G1539" s="1">
        <f t="shared" ref="G1539:G1602" si="49">IFERROR(F1539/E1539,0)</f>
        <v>213.55224640523758</v>
      </c>
    </row>
    <row r="1540" spans="1:7" x14ac:dyDescent="0.25">
      <c r="A1540" t="str">
        <f t="shared" si="48"/>
        <v>CMBBKKNov-2023</v>
      </c>
      <c r="B1540" s="4">
        <v>2023</v>
      </c>
      <c r="C1540" s="20" t="s">
        <v>182</v>
      </c>
      <c r="D1540" s="1" t="s">
        <v>78</v>
      </c>
      <c r="E1540" s="1">
        <v>5695</v>
      </c>
      <c r="F1540" s="1">
        <v>1023431.7167503999</v>
      </c>
      <c r="G1540" s="1">
        <f t="shared" si="49"/>
        <v>179.70706176477611</v>
      </c>
    </row>
    <row r="1541" spans="1:7" x14ac:dyDescent="0.25">
      <c r="A1541" t="str">
        <f t="shared" si="48"/>
        <v>CMBBLRNov-2023</v>
      </c>
      <c r="B1541" s="4">
        <v>2023</v>
      </c>
      <c r="C1541" s="20" t="s">
        <v>182</v>
      </c>
      <c r="D1541" s="1" t="s">
        <v>79</v>
      </c>
      <c r="E1541" s="1">
        <v>3739</v>
      </c>
      <c r="F1541" s="1">
        <v>331906.5653285755</v>
      </c>
      <c r="G1541" s="1">
        <f t="shared" si="49"/>
        <v>88.768805918313859</v>
      </c>
    </row>
    <row r="1542" spans="1:7" x14ac:dyDescent="0.25">
      <c r="A1542" t="str">
        <f t="shared" si="48"/>
        <v>CMBBOMNov-2023</v>
      </c>
      <c r="B1542" s="4">
        <v>2023</v>
      </c>
      <c r="C1542" s="20" t="s">
        <v>182</v>
      </c>
      <c r="D1542" s="1" t="s">
        <v>80</v>
      </c>
      <c r="E1542" s="1">
        <v>5332</v>
      </c>
      <c r="F1542" s="1">
        <v>782351.57166442892</v>
      </c>
      <c r="G1542" s="1">
        <f t="shared" si="49"/>
        <v>146.7276015874773</v>
      </c>
    </row>
    <row r="1543" spans="1:7" x14ac:dyDescent="0.25">
      <c r="A1543" t="str">
        <f t="shared" si="48"/>
        <v>CMBCANNov-2023</v>
      </c>
      <c r="B1543" s="4">
        <v>2023</v>
      </c>
      <c r="C1543" s="20" t="s">
        <v>182</v>
      </c>
      <c r="D1543" s="1" t="s">
        <v>81</v>
      </c>
      <c r="E1543" s="1">
        <v>1103</v>
      </c>
      <c r="F1543" s="1">
        <v>298462.22074952896</v>
      </c>
      <c r="G1543" s="1">
        <f t="shared" si="49"/>
        <v>270.59131527609151</v>
      </c>
    </row>
    <row r="1544" spans="1:7" x14ac:dyDescent="0.25">
      <c r="A1544" t="str">
        <f t="shared" si="48"/>
        <v>CMBCDGNov-2023</v>
      </c>
      <c r="B1544" s="4">
        <v>2023</v>
      </c>
      <c r="C1544" s="20" t="s">
        <v>182</v>
      </c>
      <c r="D1544" s="1" t="s">
        <v>82</v>
      </c>
      <c r="E1544" s="1">
        <v>2753</v>
      </c>
      <c r="F1544" s="1">
        <v>942901.42634947354</v>
      </c>
      <c r="G1544" s="1">
        <f t="shared" si="49"/>
        <v>342.49961000707356</v>
      </c>
    </row>
    <row r="1545" spans="1:7" x14ac:dyDescent="0.25">
      <c r="A1545" t="str">
        <f t="shared" si="48"/>
        <v>CMBCDGFRANov-2023</v>
      </c>
      <c r="B1545" s="4">
        <v>2023</v>
      </c>
      <c r="C1545" s="20" t="s">
        <v>182</v>
      </c>
      <c r="D1545" s="1" t="s">
        <v>83</v>
      </c>
      <c r="E1545" s="1">
        <v>0</v>
      </c>
      <c r="F1545" s="1">
        <v>0</v>
      </c>
      <c r="G1545" s="1">
        <f t="shared" si="49"/>
        <v>0</v>
      </c>
    </row>
    <row r="1546" spans="1:7" x14ac:dyDescent="0.25">
      <c r="A1546" t="str">
        <f t="shared" si="48"/>
        <v>CMBCGKNov-2023</v>
      </c>
      <c r="B1546" s="4">
        <v>2023</v>
      </c>
      <c r="C1546" s="20" t="s">
        <v>182</v>
      </c>
      <c r="D1546" s="1" t="s">
        <v>84</v>
      </c>
      <c r="E1546" s="1">
        <v>3310</v>
      </c>
      <c r="F1546" s="1">
        <v>521958.74676262256</v>
      </c>
      <c r="G1546" s="1">
        <f t="shared" si="49"/>
        <v>157.69146427873793</v>
      </c>
    </row>
    <row r="1547" spans="1:7" x14ac:dyDescent="0.25">
      <c r="A1547" t="str">
        <f t="shared" si="48"/>
        <v>CMBCOKNov-2023</v>
      </c>
      <c r="B1547" s="4">
        <v>2023</v>
      </c>
      <c r="C1547" s="20" t="s">
        <v>182</v>
      </c>
      <c r="D1547" s="1" t="s">
        <v>85</v>
      </c>
      <c r="E1547" s="1">
        <v>3443</v>
      </c>
      <c r="F1547" s="1">
        <v>174906.51304534817</v>
      </c>
      <c r="G1547" s="1">
        <f t="shared" si="49"/>
        <v>50.800613722145854</v>
      </c>
    </row>
    <row r="1548" spans="1:7" x14ac:dyDescent="0.25">
      <c r="A1548" t="str">
        <f t="shared" si="48"/>
        <v>CMBDACNov-2023</v>
      </c>
      <c r="B1548" s="4">
        <v>2023</v>
      </c>
      <c r="C1548" s="20" t="s">
        <v>182</v>
      </c>
      <c r="D1548" s="1" t="s">
        <v>88</v>
      </c>
      <c r="E1548" s="1">
        <v>4865</v>
      </c>
      <c r="F1548" s="1">
        <v>702505.72441180027</v>
      </c>
      <c r="G1548" s="1">
        <f t="shared" si="49"/>
        <v>144.39994335288804</v>
      </c>
    </row>
    <row r="1549" spans="1:7" x14ac:dyDescent="0.25">
      <c r="A1549" t="str">
        <f t="shared" si="48"/>
        <v>CMBDELNov-2023</v>
      </c>
      <c r="B1549" s="4">
        <v>2023</v>
      </c>
      <c r="C1549" s="20" t="s">
        <v>182</v>
      </c>
      <c r="D1549" s="1" t="s">
        <v>89</v>
      </c>
      <c r="E1549" s="1">
        <v>6688</v>
      </c>
      <c r="F1549" s="1">
        <v>966914.00937311666</v>
      </c>
      <c r="G1549" s="1">
        <f t="shared" si="49"/>
        <v>144.57446312397079</v>
      </c>
    </row>
    <row r="1550" spans="1:7" x14ac:dyDescent="0.25">
      <c r="A1550" t="str">
        <f t="shared" si="48"/>
        <v>CMBDMMNov-2023</v>
      </c>
      <c r="B1550" s="4">
        <v>2023</v>
      </c>
      <c r="C1550" s="20" t="s">
        <v>182</v>
      </c>
      <c r="D1550" s="1" t="s">
        <v>90</v>
      </c>
      <c r="E1550" s="1">
        <v>2465</v>
      </c>
      <c r="F1550" s="1">
        <v>493350.74921674212</v>
      </c>
      <c r="G1550" s="1">
        <f t="shared" si="49"/>
        <v>200.14229177149781</v>
      </c>
    </row>
    <row r="1551" spans="1:7" x14ac:dyDescent="0.25">
      <c r="A1551" t="str">
        <f t="shared" si="48"/>
        <v>CMBDOHNov-2023</v>
      </c>
      <c r="B1551" s="4">
        <v>2023</v>
      </c>
      <c r="C1551" s="20" t="s">
        <v>182</v>
      </c>
      <c r="D1551" s="1" t="s">
        <v>91</v>
      </c>
      <c r="E1551" s="1">
        <v>4347</v>
      </c>
      <c r="F1551" s="1">
        <v>869325.28063265118</v>
      </c>
      <c r="G1551" s="1">
        <f t="shared" si="49"/>
        <v>199.98281127965291</v>
      </c>
    </row>
    <row r="1552" spans="1:7" x14ac:dyDescent="0.25">
      <c r="A1552" t="str">
        <f t="shared" si="48"/>
        <v>CMBDXBNov-2023</v>
      </c>
      <c r="B1552" s="4">
        <v>2023</v>
      </c>
      <c r="C1552" s="20" t="s">
        <v>182</v>
      </c>
      <c r="D1552" s="1" t="s">
        <v>92</v>
      </c>
      <c r="E1552" s="1">
        <v>5704</v>
      </c>
      <c r="F1552" s="1">
        <v>1108425.2846883873</v>
      </c>
      <c r="G1552" s="1">
        <f t="shared" si="49"/>
        <v>194.32420839557983</v>
      </c>
    </row>
    <row r="1553" spans="1:7" x14ac:dyDescent="0.25">
      <c r="A1553" t="str">
        <f t="shared" si="48"/>
        <v>CMBFRANov-2023</v>
      </c>
      <c r="B1553" s="4">
        <v>2023</v>
      </c>
      <c r="C1553" s="20" t="s">
        <v>182</v>
      </c>
      <c r="D1553" s="1" t="s">
        <v>95</v>
      </c>
      <c r="E1553" s="1">
        <v>2256</v>
      </c>
      <c r="F1553" s="1">
        <v>899782.29426461295</v>
      </c>
      <c r="G1553" s="1">
        <f t="shared" si="49"/>
        <v>398.83966944353409</v>
      </c>
    </row>
    <row r="1554" spans="1:7" x14ac:dyDescent="0.25">
      <c r="A1554" t="str">
        <f t="shared" si="48"/>
        <v>CMBGANNov-2023</v>
      </c>
      <c r="B1554" s="4">
        <v>2023</v>
      </c>
      <c r="C1554" s="20" t="s">
        <v>182</v>
      </c>
      <c r="D1554" s="1" t="s">
        <v>97</v>
      </c>
      <c r="E1554" s="1">
        <v>646</v>
      </c>
      <c r="F1554" s="1">
        <v>67906.45084343449</v>
      </c>
      <c r="G1554" s="1">
        <f t="shared" si="49"/>
        <v>105.11834495887692</v>
      </c>
    </row>
    <row r="1555" spans="1:7" x14ac:dyDescent="0.25">
      <c r="A1555" t="str">
        <f t="shared" si="48"/>
        <v>CMBHYDNov-2023</v>
      </c>
      <c r="B1555" s="4">
        <v>2023</v>
      </c>
      <c r="C1555" s="20" t="s">
        <v>182</v>
      </c>
      <c r="D1555" s="1" t="s">
        <v>99</v>
      </c>
      <c r="E1555" s="1">
        <v>2206</v>
      </c>
      <c r="F1555" s="1">
        <v>188073.59840786323</v>
      </c>
      <c r="G1555" s="1">
        <f t="shared" si="49"/>
        <v>85.255484319067648</v>
      </c>
    </row>
    <row r="1556" spans="1:7" x14ac:dyDescent="0.25">
      <c r="A1556" t="str">
        <f t="shared" si="48"/>
        <v>CMBICNNov-2023</v>
      </c>
      <c r="B1556" s="4">
        <v>2023</v>
      </c>
      <c r="C1556" s="20" t="s">
        <v>182</v>
      </c>
      <c r="D1556" s="1" t="s">
        <v>100</v>
      </c>
      <c r="E1556" s="1">
        <v>743</v>
      </c>
      <c r="F1556" s="1">
        <v>306846.6975633679</v>
      </c>
      <c r="G1556" s="1">
        <f t="shared" si="49"/>
        <v>412.98344221180065</v>
      </c>
    </row>
    <row r="1557" spans="1:7" x14ac:dyDescent="0.25">
      <c r="A1557" t="str">
        <f t="shared" si="48"/>
        <v>CMBIXMNov-2023</v>
      </c>
      <c r="B1557" s="4">
        <v>2023</v>
      </c>
      <c r="C1557" s="20" t="s">
        <v>182</v>
      </c>
      <c r="D1557" s="1" t="s">
        <v>101</v>
      </c>
      <c r="E1557" s="1">
        <v>1988</v>
      </c>
      <c r="F1557" s="1">
        <v>109328.73653603802</v>
      </c>
      <c r="G1557" s="1">
        <f t="shared" si="49"/>
        <v>54.994334273660975</v>
      </c>
    </row>
    <row r="1558" spans="1:7" x14ac:dyDescent="0.25">
      <c r="A1558" t="str">
        <f t="shared" si="48"/>
        <v>CMBJEDNov-2023</v>
      </c>
      <c r="B1558" s="4">
        <v>2023</v>
      </c>
      <c r="C1558" s="20" t="s">
        <v>182</v>
      </c>
      <c r="D1558" s="1" t="s">
        <v>168</v>
      </c>
      <c r="E1558" s="1">
        <v>2053</v>
      </c>
      <c r="F1558" s="1">
        <v>449248.24120728322</v>
      </c>
      <c r="G1558" s="1">
        <f t="shared" si="49"/>
        <v>218.82525144046917</v>
      </c>
    </row>
    <row r="1559" spans="1:7" x14ac:dyDescent="0.25">
      <c r="A1559" t="str">
        <f t="shared" si="48"/>
        <v>CMBKHINov-2023</v>
      </c>
      <c r="B1559" s="4">
        <v>2023</v>
      </c>
      <c r="C1559" s="20" t="s">
        <v>182</v>
      </c>
      <c r="D1559" s="2" t="s">
        <v>102</v>
      </c>
      <c r="E1559" s="1">
        <v>1726</v>
      </c>
      <c r="F1559" s="1">
        <v>301853.74636957748</v>
      </c>
      <c r="G1559" s="1">
        <f t="shared" si="49"/>
        <v>174.88629569500432</v>
      </c>
    </row>
    <row r="1560" spans="1:7" x14ac:dyDescent="0.25">
      <c r="A1560" t="str">
        <f t="shared" si="48"/>
        <v>CMBKTMNov-2023</v>
      </c>
      <c r="B1560" s="4">
        <v>2023</v>
      </c>
      <c r="C1560" s="20" t="s">
        <v>182</v>
      </c>
      <c r="D1560" s="1" t="s">
        <v>103</v>
      </c>
      <c r="E1560" s="1">
        <v>2427</v>
      </c>
      <c r="F1560" s="1">
        <v>381413.491101527</v>
      </c>
      <c r="G1560" s="1">
        <f t="shared" si="49"/>
        <v>157.15430206078574</v>
      </c>
    </row>
    <row r="1561" spans="1:7" x14ac:dyDescent="0.25">
      <c r="A1561" t="str">
        <f t="shared" si="48"/>
        <v>CMBKULNov-2023</v>
      </c>
      <c r="B1561" s="4">
        <v>2023</v>
      </c>
      <c r="C1561" s="20" t="s">
        <v>182</v>
      </c>
      <c r="D1561" s="1" t="s">
        <v>104</v>
      </c>
      <c r="E1561" s="1">
        <v>4376</v>
      </c>
      <c r="F1561" s="1">
        <v>696414.67831409932</v>
      </c>
      <c r="G1561" s="1">
        <f t="shared" si="49"/>
        <v>159.14412210102819</v>
      </c>
    </row>
    <row r="1562" spans="1:7" x14ac:dyDescent="0.25">
      <c r="A1562" t="str">
        <f t="shared" si="48"/>
        <v>CMBKWINov-2023</v>
      </c>
      <c r="B1562" s="4">
        <v>2023</v>
      </c>
      <c r="C1562" s="20" t="s">
        <v>182</v>
      </c>
      <c r="D1562" s="1" t="s">
        <v>105</v>
      </c>
      <c r="E1562" s="1">
        <v>4557</v>
      </c>
      <c r="F1562" s="1">
        <v>1186428.6313107635</v>
      </c>
      <c r="G1562" s="1">
        <f t="shared" si="49"/>
        <v>260.35300226262092</v>
      </c>
    </row>
    <row r="1563" spans="1:7" x14ac:dyDescent="0.25">
      <c r="A1563" t="str">
        <f t="shared" si="48"/>
        <v>CMBLHENov-2023</v>
      </c>
      <c r="B1563" s="4">
        <v>2023</v>
      </c>
      <c r="C1563" s="20" t="s">
        <v>182</v>
      </c>
      <c r="D1563" s="1" t="s">
        <v>106</v>
      </c>
      <c r="E1563" s="1">
        <v>2177</v>
      </c>
      <c r="F1563" s="1">
        <v>368334.77321011759</v>
      </c>
      <c r="G1563" s="1">
        <f t="shared" si="49"/>
        <v>169.19374056505171</v>
      </c>
    </row>
    <row r="1564" spans="1:7" x14ac:dyDescent="0.25">
      <c r="A1564" t="str">
        <f t="shared" si="48"/>
        <v>CMBLHRNov-2023</v>
      </c>
      <c r="B1564" s="4">
        <v>2023</v>
      </c>
      <c r="C1564" s="20" t="s">
        <v>182</v>
      </c>
      <c r="D1564" s="1" t="s">
        <v>107</v>
      </c>
      <c r="E1564" s="1">
        <v>9194</v>
      </c>
      <c r="F1564" s="1">
        <v>4184079.7254259018</v>
      </c>
      <c r="G1564" s="1">
        <f t="shared" si="49"/>
        <v>455.08807107090513</v>
      </c>
    </row>
    <row r="1565" spans="1:7" x14ac:dyDescent="0.25">
      <c r="A1565" t="str">
        <f t="shared" si="48"/>
        <v>CMBMAANov-2023</v>
      </c>
      <c r="B1565" s="4">
        <v>2023</v>
      </c>
      <c r="C1565" s="20" t="s">
        <v>182</v>
      </c>
      <c r="D1565" s="1" t="s">
        <v>108</v>
      </c>
      <c r="E1565" s="1">
        <v>12455</v>
      </c>
      <c r="F1565" s="1">
        <v>687851.83048379689</v>
      </c>
      <c r="G1565" s="1">
        <f t="shared" si="49"/>
        <v>55.22696350733014</v>
      </c>
    </row>
    <row r="1566" spans="1:7" x14ac:dyDescent="0.25">
      <c r="A1566" t="str">
        <f t="shared" si="48"/>
        <v>CMBMELNov-2023</v>
      </c>
      <c r="B1566" s="4">
        <v>2023</v>
      </c>
      <c r="C1566" s="20" t="s">
        <v>182</v>
      </c>
      <c r="D1566" s="1" t="s">
        <v>113</v>
      </c>
      <c r="E1566" s="1">
        <v>8531</v>
      </c>
      <c r="F1566" s="1">
        <v>3714571.524103093</v>
      </c>
      <c r="G1566" s="1">
        <f t="shared" si="49"/>
        <v>435.4204107493955</v>
      </c>
    </row>
    <row r="1567" spans="1:7" x14ac:dyDescent="0.25">
      <c r="A1567" t="str">
        <f t="shared" si="48"/>
        <v>CMBMLENov-2023</v>
      </c>
      <c r="B1567" s="4">
        <v>2023</v>
      </c>
      <c r="C1567" s="20" t="s">
        <v>182</v>
      </c>
      <c r="D1567" s="1" t="s">
        <v>115</v>
      </c>
      <c r="E1567" s="1">
        <v>12691</v>
      </c>
      <c r="F1567" s="1">
        <v>1136853.2258270653</v>
      </c>
      <c r="G1567" s="1">
        <f t="shared" si="49"/>
        <v>89.579483557408025</v>
      </c>
    </row>
    <row r="1568" spans="1:7" x14ac:dyDescent="0.25">
      <c r="A1568" t="str">
        <f t="shared" si="48"/>
        <v>CMBMUXNov-2023</v>
      </c>
      <c r="B1568" s="4">
        <v>2023</v>
      </c>
      <c r="C1568" s="20" t="s">
        <v>182</v>
      </c>
      <c r="D1568" s="1" t="s">
        <v>169</v>
      </c>
      <c r="E1568" s="1">
        <v>0</v>
      </c>
      <c r="F1568" s="1">
        <v>0</v>
      </c>
      <c r="G1568" s="1">
        <f t="shared" si="49"/>
        <v>0</v>
      </c>
    </row>
    <row r="1569" spans="1:7" x14ac:dyDescent="0.25">
      <c r="A1569" t="str">
        <f t="shared" si="48"/>
        <v>CMBNRTNov-2023</v>
      </c>
      <c r="B1569" s="4">
        <v>2023</v>
      </c>
      <c r="C1569" s="20" t="s">
        <v>182</v>
      </c>
      <c r="D1569" s="1" t="s">
        <v>116</v>
      </c>
      <c r="E1569" s="1">
        <v>3518</v>
      </c>
      <c r="F1569" s="1">
        <v>1449110.3566895074</v>
      </c>
      <c r="G1569" s="1">
        <f t="shared" si="49"/>
        <v>411.91312015051375</v>
      </c>
    </row>
    <row r="1570" spans="1:7" x14ac:dyDescent="0.25">
      <c r="A1570" t="str">
        <f t="shared" si="48"/>
        <v>CMBPEKNov-2023</v>
      </c>
      <c r="B1570" s="4">
        <v>2023</v>
      </c>
      <c r="C1570" s="20" t="s">
        <v>182</v>
      </c>
      <c r="D1570" s="1" t="s">
        <v>162</v>
      </c>
      <c r="E1570" s="1">
        <v>0</v>
      </c>
      <c r="F1570" s="1">
        <v>0</v>
      </c>
      <c r="G1570" s="1">
        <f t="shared" si="49"/>
        <v>0</v>
      </c>
    </row>
    <row r="1571" spans="1:7" x14ac:dyDescent="0.25">
      <c r="A1571" t="str">
        <f t="shared" si="48"/>
        <v>CMBPVGNov-2023</v>
      </c>
      <c r="B1571" s="4">
        <v>2023</v>
      </c>
      <c r="C1571" s="20" t="s">
        <v>182</v>
      </c>
      <c r="D1571" s="1" t="s">
        <v>163</v>
      </c>
      <c r="E1571" s="1">
        <v>1077</v>
      </c>
      <c r="F1571" s="1">
        <v>277586.94463269733</v>
      </c>
      <c r="G1571" s="1">
        <f t="shared" si="49"/>
        <v>257.74089566638565</v>
      </c>
    </row>
    <row r="1572" spans="1:7" x14ac:dyDescent="0.25">
      <c r="A1572" t="str">
        <f t="shared" si="48"/>
        <v>CMBRUHNov-2023</v>
      </c>
      <c r="B1572" s="4">
        <v>2023</v>
      </c>
      <c r="C1572" s="20" t="s">
        <v>182</v>
      </c>
      <c r="D1572" s="1" t="s">
        <v>117</v>
      </c>
      <c r="E1572" s="1">
        <v>6127</v>
      </c>
      <c r="F1572" s="1">
        <v>1390524.0826577782</v>
      </c>
      <c r="G1572" s="1">
        <f t="shared" si="49"/>
        <v>226.95023382695905</v>
      </c>
    </row>
    <row r="1573" spans="1:7" x14ac:dyDescent="0.25">
      <c r="A1573" t="str">
        <f t="shared" si="48"/>
        <v>CMBSINNov-2023</v>
      </c>
      <c r="B1573" s="4">
        <v>2023</v>
      </c>
      <c r="C1573" s="20" t="s">
        <v>182</v>
      </c>
      <c r="D1573" s="1" t="s">
        <v>119</v>
      </c>
      <c r="E1573" s="1">
        <v>5107</v>
      </c>
      <c r="F1573" s="1">
        <v>990653.94415466161</v>
      </c>
      <c r="G1573" s="1">
        <f t="shared" si="49"/>
        <v>193.97962485895079</v>
      </c>
    </row>
    <row r="1574" spans="1:7" x14ac:dyDescent="0.25">
      <c r="A1574" t="str">
        <f t="shared" si="48"/>
        <v>CMBSYDNov-2023</v>
      </c>
      <c r="B1574" s="4">
        <v>2023</v>
      </c>
      <c r="C1574" s="20" t="s">
        <v>182</v>
      </c>
      <c r="D1574" s="1" t="s">
        <v>120</v>
      </c>
      <c r="E1574" s="1">
        <v>3363</v>
      </c>
      <c r="F1574" s="1">
        <v>1501503.3396739645</v>
      </c>
      <c r="G1574" s="1">
        <f t="shared" si="49"/>
        <v>446.47735345642718</v>
      </c>
    </row>
    <row r="1575" spans="1:7" x14ac:dyDescent="0.25">
      <c r="A1575" t="str">
        <f t="shared" si="48"/>
        <v>CMBTRVNov-2023</v>
      </c>
      <c r="B1575" s="4">
        <v>2023</v>
      </c>
      <c r="C1575" s="20" t="s">
        <v>182</v>
      </c>
      <c r="D1575" s="1" t="s">
        <v>121</v>
      </c>
      <c r="E1575" s="1">
        <v>2882</v>
      </c>
      <c r="F1575" s="1">
        <v>118672.62125827666</v>
      </c>
      <c r="G1575" s="1">
        <f t="shared" si="49"/>
        <v>41.17717600911751</v>
      </c>
    </row>
    <row r="1576" spans="1:7" x14ac:dyDescent="0.25">
      <c r="A1576" t="str">
        <f t="shared" si="48"/>
        <v>CMBTRZNov-2023</v>
      </c>
      <c r="B1576" s="4">
        <v>2023</v>
      </c>
      <c r="C1576" s="20" t="s">
        <v>182</v>
      </c>
      <c r="D1576" s="1" t="s">
        <v>126</v>
      </c>
      <c r="E1576" s="1">
        <v>3464</v>
      </c>
      <c r="F1576" s="1">
        <v>191011.625826912</v>
      </c>
      <c r="G1576" s="1">
        <f t="shared" si="49"/>
        <v>55.14192431492841</v>
      </c>
    </row>
    <row r="1577" spans="1:7" x14ac:dyDescent="0.25">
      <c r="A1577" t="str">
        <f t="shared" si="48"/>
        <v>COKCMBNov-2023</v>
      </c>
      <c r="B1577" s="4">
        <v>2023</v>
      </c>
      <c r="C1577" s="20" t="s">
        <v>182</v>
      </c>
      <c r="D1577" s="1" t="s">
        <v>128</v>
      </c>
      <c r="E1577" s="1">
        <v>3118</v>
      </c>
      <c r="F1577" s="1">
        <v>212002.80520883558</v>
      </c>
      <c r="G1577" s="1">
        <f t="shared" si="49"/>
        <v>67.993202440293643</v>
      </c>
    </row>
    <row r="1578" spans="1:7" x14ac:dyDescent="0.25">
      <c r="A1578" t="str">
        <f t="shared" si="48"/>
        <v>DACCMBNov-2023</v>
      </c>
      <c r="B1578" s="4">
        <v>2023</v>
      </c>
      <c r="C1578" s="20" t="s">
        <v>182</v>
      </c>
      <c r="D1578" s="1" t="s">
        <v>129</v>
      </c>
      <c r="E1578" s="1">
        <v>5174</v>
      </c>
      <c r="F1578" s="1">
        <v>822032.54816965933</v>
      </c>
      <c r="G1578" s="1">
        <f t="shared" si="49"/>
        <v>158.87757019127548</v>
      </c>
    </row>
    <row r="1579" spans="1:7" x14ac:dyDescent="0.25">
      <c r="A1579" t="str">
        <f t="shared" si="48"/>
        <v>DELCMBNov-2023</v>
      </c>
      <c r="B1579" s="4">
        <v>2023</v>
      </c>
      <c r="C1579" s="20" t="s">
        <v>182</v>
      </c>
      <c r="D1579" s="1" t="s">
        <v>130</v>
      </c>
      <c r="E1579" s="1">
        <v>6484</v>
      </c>
      <c r="F1579" s="1">
        <v>968685.55845548084</v>
      </c>
      <c r="G1579" s="1">
        <f t="shared" si="49"/>
        <v>149.39629217388662</v>
      </c>
    </row>
    <row r="1580" spans="1:7" x14ac:dyDescent="0.25">
      <c r="A1580" t="str">
        <f t="shared" si="48"/>
        <v>DMMCMBNov-2023</v>
      </c>
      <c r="B1580" s="4">
        <v>2023</v>
      </c>
      <c r="C1580" s="20" t="s">
        <v>182</v>
      </c>
      <c r="D1580" s="1" t="s">
        <v>131</v>
      </c>
      <c r="E1580" s="1">
        <v>2838</v>
      </c>
      <c r="F1580" s="1">
        <v>502498.5710548872</v>
      </c>
      <c r="G1580" s="1">
        <f t="shared" si="49"/>
        <v>177.06080727797294</v>
      </c>
    </row>
    <row r="1581" spans="1:7" x14ac:dyDescent="0.25">
      <c r="A1581" t="str">
        <f t="shared" si="48"/>
        <v>DOHCMBNov-2023</v>
      </c>
      <c r="B1581" s="4">
        <v>2023</v>
      </c>
      <c r="C1581" s="20" t="s">
        <v>182</v>
      </c>
      <c r="D1581" s="1" t="s">
        <v>133</v>
      </c>
      <c r="E1581" s="1">
        <v>4402</v>
      </c>
      <c r="F1581" s="1">
        <v>797112.17467942531</v>
      </c>
      <c r="G1581" s="1">
        <f t="shared" si="49"/>
        <v>181.07954899578039</v>
      </c>
    </row>
    <row r="1582" spans="1:7" x14ac:dyDescent="0.25">
      <c r="A1582" t="str">
        <f t="shared" si="48"/>
        <v>DXBCMBNov-2023</v>
      </c>
      <c r="B1582" s="4">
        <v>2023</v>
      </c>
      <c r="C1582" s="20" t="s">
        <v>182</v>
      </c>
      <c r="D1582" s="1" t="s">
        <v>134</v>
      </c>
      <c r="E1582" s="1">
        <v>5427</v>
      </c>
      <c r="F1582" s="1">
        <v>947962.00457936316</v>
      </c>
      <c r="G1582" s="1">
        <f t="shared" si="49"/>
        <v>174.6751436483072</v>
      </c>
    </row>
    <row r="1583" spans="1:7" x14ac:dyDescent="0.25">
      <c r="A1583" t="str">
        <f t="shared" si="48"/>
        <v>FRACMBNov-2023</v>
      </c>
      <c r="B1583" s="4">
        <v>2023</v>
      </c>
      <c r="C1583" s="20" t="s">
        <v>182</v>
      </c>
      <c r="D1583" s="1" t="s">
        <v>136</v>
      </c>
      <c r="E1583" s="1">
        <v>2500</v>
      </c>
      <c r="F1583" s="1">
        <v>975345.72843142168</v>
      </c>
      <c r="G1583" s="1">
        <f t="shared" si="49"/>
        <v>390.13829137256869</v>
      </c>
    </row>
    <row r="1584" spans="1:7" x14ac:dyDescent="0.25">
      <c r="A1584" t="str">
        <f t="shared" si="48"/>
        <v>GANCMBNov-2023</v>
      </c>
      <c r="B1584" s="4">
        <v>2023</v>
      </c>
      <c r="C1584" s="20" t="s">
        <v>182</v>
      </c>
      <c r="D1584" s="1" t="s">
        <v>137</v>
      </c>
      <c r="E1584" s="1">
        <v>498</v>
      </c>
      <c r="F1584" s="1">
        <v>66596.799808752156</v>
      </c>
      <c r="G1584" s="1">
        <f t="shared" si="49"/>
        <v>133.72851367219309</v>
      </c>
    </row>
    <row r="1585" spans="1:7" x14ac:dyDescent="0.25">
      <c r="A1585" t="str">
        <f t="shared" si="48"/>
        <v>HYDCMBNov-2023</v>
      </c>
      <c r="B1585" s="4">
        <v>2023</v>
      </c>
      <c r="C1585" s="20" t="s">
        <v>182</v>
      </c>
      <c r="D1585" s="1" t="s">
        <v>139</v>
      </c>
      <c r="E1585" s="1">
        <v>1709</v>
      </c>
      <c r="F1585" s="1">
        <v>175470.85739520975</v>
      </c>
      <c r="G1585" s="1">
        <f t="shared" si="49"/>
        <v>102.6745801025218</v>
      </c>
    </row>
    <row r="1586" spans="1:7" x14ac:dyDescent="0.25">
      <c r="A1586" t="str">
        <f t="shared" si="48"/>
        <v>ICNCMBNov-2023</v>
      </c>
      <c r="B1586" s="4">
        <v>2023</v>
      </c>
      <c r="C1586" s="20" t="s">
        <v>182</v>
      </c>
      <c r="D1586" s="1" t="s">
        <v>140</v>
      </c>
      <c r="E1586" s="1">
        <v>1251</v>
      </c>
      <c r="F1586" s="1">
        <v>451154.56402496214</v>
      </c>
      <c r="G1586" s="1">
        <f t="shared" si="49"/>
        <v>360.63514310548533</v>
      </c>
    </row>
    <row r="1587" spans="1:7" x14ac:dyDescent="0.25">
      <c r="A1587" t="str">
        <f t="shared" si="48"/>
        <v>IXMCMBNov-2023</v>
      </c>
      <c r="B1587" s="4">
        <v>2023</v>
      </c>
      <c r="C1587" s="20" t="s">
        <v>182</v>
      </c>
      <c r="D1587" s="1" t="s">
        <v>142</v>
      </c>
      <c r="E1587" s="1">
        <v>2213</v>
      </c>
      <c r="F1587" s="1">
        <v>124352.74064185482</v>
      </c>
      <c r="G1587" s="1">
        <f t="shared" si="49"/>
        <v>56.191929797494268</v>
      </c>
    </row>
    <row r="1588" spans="1:7" x14ac:dyDescent="0.25">
      <c r="A1588" t="str">
        <f t="shared" si="48"/>
        <v>JEDCMBNov-2023</v>
      </c>
      <c r="B1588" s="4">
        <v>2023</v>
      </c>
      <c r="C1588" s="20" t="s">
        <v>182</v>
      </c>
      <c r="D1588" s="1" t="s">
        <v>170</v>
      </c>
      <c r="E1588" s="1">
        <v>2058</v>
      </c>
      <c r="F1588" s="1">
        <v>408730.3259390248</v>
      </c>
      <c r="G1588" s="1">
        <f t="shared" si="49"/>
        <v>198.60560055346201</v>
      </c>
    </row>
    <row r="1589" spans="1:7" x14ac:dyDescent="0.25">
      <c r="A1589" t="str">
        <f t="shared" si="48"/>
        <v>KHICMBNov-2023</v>
      </c>
      <c r="B1589" s="4">
        <v>2023</v>
      </c>
      <c r="C1589" s="20" t="s">
        <v>182</v>
      </c>
      <c r="D1589" s="1" t="s">
        <v>143</v>
      </c>
      <c r="E1589" s="1">
        <v>1465</v>
      </c>
      <c r="F1589" s="1">
        <v>262215.41766409506</v>
      </c>
      <c r="G1589" s="1">
        <f t="shared" si="49"/>
        <v>178.98663321781234</v>
      </c>
    </row>
    <row r="1590" spans="1:7" x14ac:dyDescent="0.25">
      <c r="A1590" t="str">
        <f t="shared" si="48"/>
        <v>KTMCMBNov-2023</v>
      </c>
      <c r="B1590" s="4">
        <v>2023</v>
      </c>
      <c r="C1590" s="20" t="s">
        <v>182</v>
      </c>
      <c r="D1590" s="1" t="s">
        <v>144</v>
      </c>
      <c r="E1590" s="1">
        <v>2631</v>
      </c>
      <c r="F1590" s="1">
        <v>669904.8977926583</v>
      </c>
      <c r="G1590" s="1">
        <f t="shared" si="49"/>
        <v>254.61987753426769</v>
      </c>
    </row>
    <row r="1591" spans="1:7" x14ac:dyDescent="0.25">
      <c r="A1591" t="str">
        <f t="shared" si="48"/>
        <v>KULCMBNov-2023</v>
      </c>
      <c r="B1591" s="4">
        <v>2023</v>
      </c>
      <c r="C1591" s="20" t="s">
        <v>182</v>
      </c>
      <c r="D1591" s="1" t="s">
        <v>145</v>
      </c>
      <c r="E1591" s="1">
        <v>5462</v>
      </c>
      <c r="F1591" s="1">
        <v>718210.32789223187</v>
      </c>
      <c r="G1591" s="1">
        <f t="shared" si="49"/>
        <v>131.49218745738409</v>
      </c>
    </row>
    <row r="1592" spans="1:7" x14ac:dyDescent="0.25">
      <c r="A1592" t="str">
        <f t="shared" si="48"/>
        <v>KWICMBNov-2023</v>
      </c>
      <c r="B1592" s="4">
        <v>2023</v>
      </c>
      <c r="C1592" s="20" t="s">
        <v>182</v>
      </c>
      <c r="D1592" s="1" t="s">
        <v>146</v>
      </c>
      <c r="E1592" s="1">
        <v>4086</v>
      </c>
      <c r="F1592" s="1">
        <v>548612.48582484131</v>
      </c>
      <c r="G1592" s="1">
        <f t="shared" si="49"/>
        <v>134.2663939855216</v>
      </c>
    </row>
    <row r="1593" spans="1:7" x14ac:dyDescent="0.25">
      <c r="A1593" t="str">
        <f t="shared" si="48"/>
        <v>LHECMBNov-2023</v>
      </c>
      <c r="B1593" s="4">
        <v>2023</v>
      </c>
      <c r="C1593" s="20" t="s">
        <v>182</v>
      </c>
      <c r="D1593" s="1" t="s">
        <v>147</v>
      </c>
      <c r="E1593" s="1">
        <v>2183</v>
      </c>
      <c r="F1593" s="1">
        <v>386766.45291259978</v>
      </c>
      <c r="G1593" s="1">
        <f t="shared" si="49"/>
        <v>177.17198942400356</v>
      </c>
    </row>
    <row r="1594" spans="1:7" x14ac:dyDescent="0.25">
      <c r="A1594" t="str">
        <f t="shared" si="48"/>
        <v>LHRCMBNov-2023</v>
      </c>
      <c r="B1594" s="4">
        <v>2023</v>
      </c>
      <c r="C1594" s="20" t="s">
        <v>182</v>
      </c>
      <c r="D1594" s="1" t="s">
        <v>148</v>
      </c>
      <c r="E1594" s="1">
        <v>9337</v>
      </c>
      <c r="F1594" s="1">
        <v>4310984.5135732815</v>
      </c>
      <c r="G1594" s="1">
        <f t="shared" si="49"/>
        <v>461.70981188532522</v>
      </c>
    </row>
    <row r="1595" spans="1:7" x14ac:dyDescent="0.25">
      <c r="A1595" t="str">
        <f t="shared" si="48"/>
        <v>MAACMBNov-2023</v>
      </c>
      <c r="B1595" s="4">
        <v>2023</v>
      </c>
      <c r="C1595" s="20" t="s">
        <v>182</v>
      </c>
      <c r="D1595" s="1" t="s">
        <v>149</v>
      </c>
      <c r="E1595" s="1">
        <v>10929</v>
      </c>
      <c r="F1595" s="1">
        <v>683722.94874109933</v>
      </c>
      <c r="G1595" s="1">
        <f t="shared" si="49"/>
        <v>62.560430848302623</v>
      </c>
    </row>
    <row r="1596" spans="1:7" x14ac:dyDescent="0.25">
      <c r="A1596" t="str">
        <f t="shared" si="48"/>
        <v>MELCMBNov-2023</v>
      </c>
      <c r="B1596" s="4">
        <v>2023</v>
      </c>
      <c r="C1596" s="20" t="s">
        <v>182</v>
      </c>
      <c r="D1596" s="1" t="s">
        <v>151</v>
      </c>
      <c r="E1596" s="1">
        <v>8188</v>
      </c>
      <c r="F1596" s="1">
        <v>3602339.8781277589</v>
      </c>
      <c r="G1596" s="1">
        <f t="shared" si="49"/>
        <v>439.95357573616985</v>
      </c>
    </row>
    <row r="1597" spans="1:7" x14ac:dyDescent="0.25">
      <c r="A1597" t="str">
        <f t="shared" si="48"/>
        <v>MLECMBNov-2023</v>
      </c>
      <c r="B1597" s="4">
        <v>2023</v>
      </c>
      <c r="C1597" s="20" t="s">
        <v>182</v>
      </c>
      <c r="D1597" s="1" t="s">
        <v>152</v>
      </c>
      <c r="E1597" s="1">
        <v>10265</v>
      </c>
      <c r="F1597" s="1">
        <v>881305.09902583773</v>
      </c>
      <c r="G1597" s="1">
        <f t="shared" si="49"/>
        <v>85.855343305001242</v>
      </c>
    </row>
    <row r="1598" spans="1:7" x14ac:dyDescent="0.25">
      <c r="A1598" t="str">
        <f t="shared" si="48"/>
        <v>MUXCMBNov-2023</v>
      </c>
      <c r="B1598" s="4">
        <v>2023</v>
      </c>
      <c r="C1598" s="20" t="s">
        <v>182</v>
      </c>
      <c r="D1598" s="1" t="s">
        <v>171</v>
      </c>
      <c r="E1598" s="1">
        <v>0</v>
      </c>
      <c r="F1598" s="1">
        <v>0</v>
      </c>
      <c r="G1598" s="1">
        <f t="shared" si="49"/>
        <v>0</v>
      </c>
    </row>
    <row r="1599" spans="1:7" x14ac:dyDescent="0.25">
      <c r="A1599" t="str">
        <f t="shared" si="48"/>
        <v>NRTCMBNov-2023</v>
      </c>
      <c r="B1599" s="4">
        <v>2023</v>
      </c>
      <c r="C1599" s="20" t="s">
        <v>182</v>
      </c>
      <c r="D1599" s="1" t="s">
        <v>153</v>
      </c>
      <c r="E1599" s="1">
        <v>3367</v>
      </c>
      <c r="F1599" s="1">
        <v>1349202.4271799827</v>
      </c>
      <c r="G1599" s="1">
        <f t="shared" si="49"/>
        <v>400.71352158597642</v>
      </c>
    </row>
    <row r="1600" spans="1:7" x14ac:dyDescent="0.25">
      <c r="A1600" t="str">
        <f t="shared" si="48"/>
        <v>PEKCMBNov-2023</v>
      </c>
      <c r="B1600" s="4">
        <v>2023</v>
      </c>
      <c r="C1600" s="20" t="s">
        <v>182</v>
      </c>
      <c r="D1600" s="1" t="s">
        <v>164</v>
      </c>
      <c r="E1600" s="1">
        <v>0</v>
      </c>
      <c r="F1600" s="1">
        <v>0</v>
      </c>
      <c r="G1600" s="1">
        <f t="shared" si="49"/>
        <v>0</v>
      </c>
    </row>
    <row r="1601" spans="1:7" x14ac:dyDescent="0.25">
      <c r="A1601" t="str">
        <f t="shared" si="48"/>
        <v>PVGCMBNov-2023</v>
      </c>
      <c r="B1601" s="4">
        <v>2023</v>
      </c>
      <c r="C1601" s="20" t="s">
        <v>182</v>
      </c>
      <c r="D1601" s="1" t="s">
        <v>165</v>
      </c>
      <c r="E1601" s="1">
        <v>1058</v>
      </c>
      <c r="F1601" s="1">
        <v>277240.15083546087</v>
      </c>
      <c r="G1601" s="1">
        <f t="shared" si="49"/>
        <v>262.04173046829948</v>
      </c>
    </row>
    <row r="1602" spans="1:7" x14ac:dyDescent="0.25">
      <c r="A1602" t="str">
        <f t="shared" si="48"/>
        <v>RUHCMBNov-2023</v>
      </c>
      <c r="B1602" s="4">
        <v>2023</v>
      </c>
      <c r="C1602" s="20" t="s">
        <v>182</v>
      </c>
      <c r="D1602" s="1" t="s">
        <v>155</v>
      </c>
      <c r="E1602" s="1">
        <v>6795</v>
      </c>
      <c r="F1602" s="1">
        <v>1248029.6189421285</v>
      </c>
      <c r="G1602" s="1">
        <f t="shared" si="49"/>
        <v>183.66881809302848</v>
      </c>
    </row>
    <row r="1603" spans="1:7" x14ac:dyDescent="0.25">
      <c r="A1603" t="str">
        <f t="shared" ref="A1603:A1666" si="50">D1603&amp;C1603</f>
        <v>SINCMBNov-2023</v>
      </c>
      <c r="B1603" s="4">
        <v>2023</v>
      </c>
      <c r="C1603" s="20" t="s">
        <v>182</v>
      </c>
      <c r="D1603" s="1" t="s">
        <v>157</v>
      </c>
      <c r="E1603" s="1">
        <v>5836</v>
      </c>
      <c r="F1603" s="1">
        <v>1240497.0590310036</v>
      </c>
      <c r="G1603" s="1">
        <f t="shared" ref="G1603:G1666" si="51">IFERROR(F1603/E1603,0)</f>
        <v>212.55946864821857</v>
      </c>
    </row>
    <row r="1604" spans="1:7" x14ac:dyDescent="0.25">
      <c r="A1604" t="str">
        <f t="shared" si="50"/>
        <v>SYDCMBNov-2023</v>
      </c>
      <c r="B1604" s="4">
        <v>2023</v>
      </c>
      <c r="C1604" s="20" t="s">
        <v>182</v>
      </c>
      <c r="D1604" s="1" t="s">
        <v>158</v>
      </c>
      <c r="E1604" s="1">
        <v>3114</v>
      </c>
      <c r="F1604" s="1">
        <v>1337582.153385506</v>
      </c>
      <c r="G1604" s="1">
        <f t="shared" si="51"/>
        <v>429.53826377183879</v>
      </c>
    </row>
    <row r="1605" spans="1:7" x14ac:dyDescent="0.25">
      <c r="A1605" t="str">
        <f t="shared" si="50"/>
        <v>TRVCMBNov-2023</v>
      </c>
      <c r="B1605" s="4">
        <v>2023</v>
      </c>
      <c r="C1605" s="20" t="s">
        <v>182</v>
      </c>
      <c r="D1605" s="1" t="s">
        <v>159</v>
      </c>
      <c r="E1605" s="1">
        <v>2075</v>
      </c>
      <c r="F1605" s="1">
        <v>104474.56707190796</v>
      </c>
      <c r="G1605" s="1">
        <f t="shared" si="51"/>
        <v>50.349188950317092</v>
      </c>
    </row>
    <row r="1606" spans="1:7" x14ac:dyDescent="0.25">
      <c r="A1606" t="str">
        <f t="shared" si="50"/>
        <v>TRZCMBNov-2023</v>
      </c>
      <c r="B1606" s="4">
        <v>2023</v>
      </c>
      <c r="C1606" s="20" t="s">
        <v>182</v>
      </c>
      <c r="D1606" s="1" t="s">
        <v>160</v>
      </c>
      <c r="E1606" s="1">
        <v>3596</v>
      </c>
      <c r="F1606" s="1">
        <v>195839.66156335245</v>
      </c>
      <c r="G1606" s="1">
        <f t="shared" si="51"/>
        <v>54.460417564892225</v>
      </c>
    </row>
    <row r="1607" spans="1:7" x14ac:dyDescent="0.25">
      <c r="A1607" t="str">
        <f t="shared" si="50"/>
        <v>CMBVTENov-2023</v>
      </c>
      <c r="B1607" s="4">
        <v>2023</v>
      </c>
      <c r="C1607" s="20" t="s">
        <v>182</v>
      </c>
      <c r="D1607" s="1" t="s">
        <v>180</v>
      </c>
      <c r="E1607" s="1">
        <v>0</v>
      </c>
      <c r="F1607" s="1">
        <v>0</v>
      </c>
      <c r="G1607" s="1">
        <f t="shared" si="51"/>
        <v>0</v>
      </c>
    </row>
    <row r="1608" spans="1:7" x14ac:dyDescent="0.25">
      <c r="A1608" t="str">
        <f t="shared" si="50"/>
        <v>VTECMBNov-2023</v>
      </c>
      <c r="B1608" s="4">
        <v>2023</v>
      </c>
      <c r="C1608" s="20" t="s">
        <v>182</v>
      </c>
      <c r="D1608" s="1" t="s">
        <v>181</v>
      </c>
      <c r="E1608" s="1">
        <v>66</v>
      </c>
      <c r="F1608" s="1">
        <v>72600</v>
      </c>
      <c r="G1608" s="1">
        <f t="shared" si="51"/>
        <v>1100</v>
      </c>
    </row>
    <row r="1609" spans="1:7" x14ac:dyDescent="0.25">
      <c r="A1609" t="str">
        <f t="shared" si="50"/>
        <v>AUHCMBDec-2023</v>
      </c>
      <c r="B1609" s="4">
        <v>2023</v>
      </c>
      <c r="C1609" s="24" t="s">
        <v>189</v>
      </c>
      <c r="D1609" s="1" t="s">
        <v>66</v>
      </c>
      <c r="E1609" s="1">
        <v>2395</v>
      </c>
      <c r="F1609" s="1">
        <v>711525.20862589357</v>
      </c>
      <c r="G1609" s="1">
        <f t="shared" si="51"/>
        <v>297.0877697811664</v>
      </c>
    </row>
    <row r="1610" spans="1:7" x14ac:dyDescent="0.25">
      <c r="A1610" t="str">
        <f t="shared" si="50"/>
        <v>BKKCMBDec-2023</v>
      </c>
      <c r="B1610" s="4">
        <v>2023</v>
      </c>
      <c r="C1610" s="2" t="s">
        <v>189</v>
      </c>
      <c r="D1610" s="1" t="s">
        <v>68</v>
      </c>
      <c r="E1610" s="1">
        <v>5183</v>
      </c>
      <c r="F1610" s="1">
        <v>1129646.0690450072</v>
      </c>
      <c r="G1610" s="1">
        <f t="shared" si="51"/>
        <v>217.95216458518371</v>
      </c>
    </row>
    <row r="1611" spans="1:7" x14ac:dyDescent="0.25">
      <c r="A1611" t="str">
        <f t="shared" si="50"/>
        <v>BLRCMBDec-2023</v>
      </c>
      <c r="B1611" s="4">
        <v>2023</v>
      </c>
      <c r="C1611" s="2" t="s">
        <v>189</v>
      </c>
      <c r="D1611" s="1" t="s">
        <v>69</v>
      </c>
      <c r="E1611" s="1">
        <v>4740</v>
      </c>
      <c r="F1611" s="1">
        <v>554605.30282853334</v>
      </c>
      <c r="G1611" s="1">
        <f t="shared" si="51"/>
        <v>117.00533814947961</v>
      </c>
    </row>
    <row r="1612" spans="1:7" x14ac:dyDescent="0.25">
      <c r="A1612" t="str">
        <f t="shared" si="50"/>
        <v>BOMCMBDec-2023</v>
      </c>
      <c r="B1612" s="4">
        <v>2023</v>
      </c>
      <c r="C1612" s="2" t="s">
        <v>189</v>
      </c>
      <c r="D1612" s="1" t="s">
        <v>70</v>
      </c>
      <c r="E1612" s="1">
        <v>6435</v>
      </c>
      <c r="F1612" s="1">
        <v>1052199.9806530969</v>
      </c>
      <c r="G1612" s="1">
        <f t="shared" si="51"/>
        <v>163.51204050553176</v>
      </c>
    </row>
    <row r="1613" spans="1:7" x14ac:dyDescent="0.25">
      <c r="A1613" t="str">
        <f t="shared" si="50"/>
        <v>CANCMBDec-2023</v>
      </c>
      <c r="B1613" s="4">
        <v>2023</v>
      </c>
      <c r="C1613" s="2" t="s">
        <v>189</v>
      </c>
      <c r="D1613" s="1" t="s">
        <v>71</v>
      </c>
      <c r="E1613" s="1">
        <v>1790</v>
      </c>
      <c r="F1613" s="1">
        <v>551798.30666095472</v>
      </c>
      <c r="G1613" s="1">
        <f t="shared" si="51"/>
        <v>308.2672104251144</v>
      </c>
    </row>
    <row r="1614" spans="1:7" x14ac:dyDescent="0.25">
      <c r="A1614" t="str">
        <f t="shared" si="50"/>
        <v>CDGCMBDec-2023</v>
      </c>
      <c r="B1614" s="4">
        <v>2023</v>
      </c>
      <c r="C1614" s="2" t="s">
        <v>189</v>
      </c>
      <c r="D1614" s="1" t="s">
        <v>72</v>
      </c>
      <c r="E1614" s="1">
        <v>3194</v>
      </c>
      <c r="F1614" s="1">
        <v>1661808.2045730238</v>
      </c>
      <c r="G1614" s="1">
        <f t="shared" si="51"/>
        <v>520.29060882060855</v>
      </c>
    </row>
    <row r="1615" spans="1:7" x14ac:dyDescent="0.25">
      <c r="A1615" t="str">
        <f t="shared" si="50"/>
        <v>CGKCMBDec-2023</v>
      </c>
      <c r="B1615" s="4">
        <v>2023</v>
      </c>
      <c r="C1615" s="2" t="s">
        <v>189</v>
      </c>
      <c r="D1615" s="1" t="s">
        <v>74</v>
      </c>
      <c r="E1615" s="1">
        <v>3899</v>
      </c>
      <c r="F1615" s="1">
        <v>820840.94065572065</v>
      </c>
      <c r="G1615" s="1">
        <f t="shared" si="51"/>
        <v>210.52601709559391</v>
      </c>
    </row>
    <row r="1616" spans="1:7" x14ac:dyDescent="0.25">
      <c r="A1616" t="str">
        <f t="shared" si="50"/>
        <v>CMBAUHDec-2023</v>
      </c>
      <c r="B1616" s="4">
        <v>2023</v>
      </c>
      <c r="C1616" s="2" t="s">
        <v>189</v>
      </c>
      <c r="D1616" s="1" t="s">
        <v>75</v>
      </c>
      <c r="E1616" s="1">
        <v>1920</v>
      </c>
      <c r="F1616" s="1">
        <v>445756.3978524289</v>
      </c>
      <c r="G1616" s="1">
        <f t="shared" si="51"/>
        <v>232.16479054814005</v>
      </c>
    </row>
    <row r="1617" spans="1:7" x14ac:dyDescent="0.25">
      <c r="A1617" t="str">
        <f t="shared" si="50"/>
        <v>CMBBKKDec-2023</v>
      </c>
      <c r="B1617" s="4">
        <v>2023</v>
      </c>
      <c r="C1617" s="2" t="s">
        <v>189</v>
      </c>
      <c r="D1617" s="1" t="s">
        <v>78</v>
      </c>
      <c r="E1617" s="1">
        <v>5203</v>
      </c>
      <c r="F1617" s="1">
        <v>1132388.1957532589</v>
      </c>
      <c r="G1617" s="1">
        <f t="shared" si="51"/>
        <v>217.6413983765633</v>
      </c>
    </row>
    <row r="1618" spans="1:7" x14ac:dyDescent="0.25">
      <c r="A1618" t="str">
        <f t="shared" si="50"/>
        <v>CMBBLRDec-2023</v>
      </c>
      <c r="B1618" s="4">
        <v>2023</v>
      </c>
      <c r="C1618" s="2" t="s">
        <v>189</v>
      </c>
      <c r="D1618" s="1" t="s">
        <v>79</v>
      </c>
      <c r="E1618" s="1">
        <v>4175</v>
      </c>
      <c r="F1618" s="1">
        <v>447211.4099489419</v>
      </c>
      <c r="G1618" s="1">
        <f t="shared" si="51"/>
        <v>107.11650537699207</v>
      </c>
    </row>
    <row r="1619" spans="1:7" x14ac:dyDescent="0.25">
      <c r="A1619" t="str">
        <f t="shared" si="50"/>
        <v>CMBBOMDec-2023</v>
      </c>
      <c r="B1619" s="4">
        <v>2023</v>
      </c>
      <c r="C1619" s="2" t="s">
        <v>189</v>
      </c>
      <c r="D1619" s="1" t="s">
        <v>80</v>
      </c>
      <c r="E1619" s="1">
        <v>5771</v>
      </c>
      <c r="F1619" s="1">
        <v>874564.95743443887</v>
      </c>
      <c r="G1619" s="1">
        <f t="shared" si="51"/>
        <v>151.5447855543994</v>
      </c>
    </row>
    <row r="1620" spans="1:7" x14ac:dyDescent="0.25">
      <c r="A1620" t="str">
        <f t="shared" si="50"/>
        <v>CMBCANDec-2023</v>
      </c>
      <c r="B1620" s="4">
        <v>2023</v>
      </c>
      <c r="C1620" s="2" t="s">
        <v>189</v>
      </c>
      <c r="D1620" s="1" t="s">
        <v>81</v>
      </c>
      <c r="E1620" s="1">
        <v>1385</v>
      </c>
      <c r="F1620" s="1">
        <v>418441.2678757821</v>
      </c>
      <c r="G1620" s="1">
        <f t="shared" si="51"/>
        <v>302.12365911608816</v>
      </c>
    </row>
    <row r="1621" spans="1:7" x14ac:dyDescent="0.25">
      <c r="A1621" t="str">
        <f t="shared" si="50"/>
        <v>CMBCDGDec-2023</v>
      </c>
      <c r="B1621" s="4">
        <v>2023</v>
      </c>
      <c r="C1621" s="2" t="s">
        <v>189</v>
      </c>
      <c r="D1621" s="1" t="s">
        <v>82</v>
      </c>
      <c r="E1621" s="1">
        <v>3346</v>
      </c>
      <c r="F1621" s="1">
        <v>1274278.7975422514</v>
      </c>
      <c r="G1621" s="1">
        <f t="shared" si="51"/>
        <v>380.83646071196995</v>
      </c>
    </row>
    <row r="1622" spans="1:7" x14ac:dyDescent="0.25">
      <c r="A1622" t="str">
        <f t="shared" si="50"/>
        <v>CMBCDGFRADec-2023</v>
      </c>
      <c r="B1622" s="4">
        <v>2023</v>
      </c>
      <c r="C1622" s="2" t="s">
        <v>189</v>
      </c>
      <c r="D1622" s="1" t="s">
        <v>83</v>
      </c>
      <c r="E1622" s="1">
        <v>0</v>
      </c>
      <c r="F1622" s="1">
        <v>0</v>
      </c>
      <c r="G1622" s="1">
        <f t="shared" si="51"/>
        <v>0</v>
      </c>
    </row>
    <row r="1623" spans="1:7" x14ac:dyDescent="0.25">
      <c r="A1623" t="str">
        <f t="shared" si="50"/>
        <v>CMBCGKDec-2023</v>
      </c>
      <c r="B1623" s="4">
        <v>2023</v>
      </c>
      <c r="C1623" s="2" t="s">
        <v>189</v>
      </c>
      <c r="D1623" s="1" t="s">
        <v>84</v>
      </c>
      <c r="E1623" s="1">
        <v>2444</v>
      </c>
      <c r="F1623" s="1">
        <v>429485.97504493251</v>
      </c>
      <c r="G1623" s="1">
        <f t="shared" si="51"/>
        <v>175.73075902002148</v>
      </c>
    </row>
    <row r="1624" spans="1:7" x14ac:dyDescent="0.25">
      <c r="A1624" t="str">
        <f t="shared" si="50"/>
        <v>CMBCOKDec-2023</v>
      </c>
      <c r="B1624" s="4">
        <v>2023</v>
      </c>
      <c r="C1624" s="2" t="s">
        <v>189</v>
      </c>
      <c r="D1624" s="1" t="s">
        <v>85</v>
      </c>
      <c r="E1624" s="1">
        <v>4203</v>
      </c>
      <c r="F1624" s="1">
        <v>303262.04783143976</v>
      </c>
      <c r="G1624" s="1">
        <f t="shared" si="51"/>
        <v>72.153711118591431</v>
      </c>
    </row>
    <row r="1625" spans="1:7" x14ac:dyDescent="0.25">
      <c r="A1625" t="str">
        <f t="shared" si="50"/>
        <v>CMBDACDec-2023</v>
      </c>
      <c r="B1625" s="4">
        <v>2023</v>
      </c>
      <c r="C1625" s="2" t="s">
        <v>189</v>
      </c>
      <c r="D1625" s="1" t="s">
        <v>88</v>
      </c>
      <c r="E1625" s="1">
        <v>3842</v>
      </c>
      <c r="F1625" s="1">
        <v>623293.20960963354</v>
      </c>
      <c r="G1625" s="1">
        <f t="shared" si="51"/>
        <v>162.23144445851992</v>
      </c>
    </row>
    <row r="1626" spans="1:7" x14ac:dyDescent="0.25">
      <c r="A1626" t="str">
        <f t="shared" si="50"/>
        <v>CMBDELDec-2023</v>
      </c>
      <c r="B1626" s="4">
        <v>2023</v>
      </c>
      <c r="C1626" s="2" t="s">
        <v>189</v>
      </c>
      <c r="D1626" s="1" t="s">
        <v>89</v>
      </c>
      <c r="E1626" s="1">
        <v>5640</v>
      </c>
      <c r="F1626" s="1">
        <v>964274.7972785848</v>
      </c>
      <c r="G1626" s="1">
        <f t="shared" si="51"/>
        <v>170.97070873733773</v>
      </c>
    </row>
    <row r="1627" spans="1:7" x14ac:dyDescent="0.25">
      <c r="A1627" t="str">
        <f t="shared" si="50"/>
        <v>CMBDMMDec-2023</v>
      </c>
      <c r="B1627" s="4">
        <v>2023</v>
      </c>
      <c r="C1627" s="2" t="s">
        <v>189</v>
      </c>
      <c r="D1627" s="1" t="s">
        <v>90</v>
      </c>
      <c r="E1627" s="1">
        <v>1654</v>
      </c>
      <c r="F1627" s="1">
        <v>377717.91081686789</v>
      </c>
      <c r="G1627" s="1">
        <f t="shared" si="51"/>
        <v>228.36633060270125</v>
      </c>
    </row>
    <row r="1628" spans="1:7" x14ac:dyDescent="0.25">
      <c r="A1628" t="str">
        <f t="shared" si="50"/>
        <v>CMBDOHDec-2023</v>
      </c>
      <c r="B1628" s="4">
        <v>2023</v>
      </c>
      <c r="C1628" s="2" t="s">
        <v>189</v>
      </c>
      <c r="D1628" s="1" t="s">
        <v>91</v>
      </c>
      <c r="E1628" s="1">
        <v>3206</v>
      </c>
      <c r="F1628" s="1">
        <v>720297.93299694743</v>
      </c>
      <c r="G1628" s="1">
        <f t="shared" si="51"/>
        <v>224.67184435338348</v>
      </c>
    </row>
    <row r="1629" spans="1:7" x14ac:dyDescent="0.25">
      <c r="A1629" t="str">
        <f t="shared" si="50"/>
        <v>CMBDXBDec-2023</v>
      </c>
      <c r="B1629" s="4">
        <v>2023</v>
      </c>
      <c r="C1629" s="2" t="s">
        <v>189</v>
      </c>
      <c r="D1629" s="1" t="s">
        <v>92</v>
      </c>
      <c r="E1629" s="1">
        <v>5115</v>
      </c>
      <c r="F1629" s="1">
        <v>1160355.9525601589</v>
      </c>
      <c r="G1629" s="1">
        <f t="shared" si="51"/>
        <v>226.85355866278766</v>
      </c>
    </row>
    <row r="1630" spans="1:7" x14ac:dyDescent="0.25">
      <c r="A1630" t="str">
        <f t="shared" si="50"/>
        <v>CMBFRADec-2023</v>
      </c>
      <c r="B1630" s="4">
        <v>2023</v>
      </c>
      <c r="C1630" s="2" t="s">
        <v>189</v>
      </c>
      <c r="D1630" s="1" t="s">
        <v>95</v>
      </c>
      <c r="E1630" s="1">
        <v>2901</v>
      </c>
      <c r="F1630" s="1">
        <v>1124387.4327179042</v>
      </c>
      <c r="G1630" s="1">
        <f t="shared" si="51"/>
        <v>387.58615398755745</v>
      </c>
    </row>
    <row r="1631" spans="1:7" x14ac:dyDescent="0.25">
      <c r="A1631" t="str">
        <f t="shared" si="50"/>
        <v>CMBGANDec-2023</v>
      </c>
      <c r="B1631" s="4">
        <v>2023</v>
      </c>
      <c r="C1631" s="2" t="s">
        <v>189</v>
      </c>
      <c r="D1631" s="1" t="s">
        <v>97</v>
      </c>
      <c r="E1631" s="1">
        <v>762</v>
      </c>
      <c r="F1631" s="1">
        <v>89236.829346777449</v>
      </c>
      <c r="G1631" s="1">
        <f t="shared" si="51"/>
        <v>117.10869993015413</v>
      </c>
    </row>
    <row r="1632" spans="1:7" x14ac:dyDescent="0.25">
      <c r="A1632" t="str">
        <f t="shared" si="50"/>
        <v>CMBHYDDec-2023</v>
      </c>
      <c r="B1632" s="4">
        <v>2023</v>
      </c>
      <c r="C1632" s="2" t="s">
        <v>189</v>
      </c>
      <c r="D1632" s="1" t="s">
        <v>99</v>
      </c>
      <c r="E1632" s="1">
        <v>2493</v>
      </c>
      <c r="F1632" s="1">
        <v>274959.39324426162</v>
      </c>
      <c r="G1632" s="1">
        <f t="shared" si="51"/>
        <v>110.29257651193808</v>
      </c>
    </row>
    <row r="1633" spans="1:7" x14ac:dyDescent="0.25">
      <c r="A1633" t="str">
        <f t="shared" si="50"/>
        <v>CMBICNDec-2023</v>
      </c>
      <c r="B1633" s="4">
        <v>2023</v>
      </c>
      <c r="C1633" s="2" t="s">
        <v>189</v>
      </c>
      <c r="D1633" s="1" t="s">
        <v>100</v>
      </c>
      <c r="E1633" s="1">
        <v>1897</v>
      </c>
      <c r="F1633" s="1">
        <v>1133449.8264005517</v>
      </c>
      <c r="G1633" s="1">
        <f t="shared" si="51"/>
        <v>597.49595487641102</v>
      </c>
    </row>
    <row r="1634" spans="1:7" x14ac:dyDescent="0.25">
      <c r="A1634" t="str">
        <f t="shared" si="50"/>
        <v>CMBIXMDec-2023</v>
      </c>
      <c r="B1634" s="4">
        <v>2023</v>
      </c>
      <c r="C1634" s="2" t="s">
        <v>189</v>
      </c>
      <c r="D1634" s="1" t="s">
        <v>101</v>
      </c>
      <c r="E1634" s="1">
        <v>1973</v>
      </c>
      <c r="F1634" s="1">
        <v>139537.92290743138</v>
      </c>
      <c r="G1634" s="1">
        <f t="shared" si="51"/>
        <v>70.723731833467497</v>
      </c>
    </row>
    <row r="1635" spans="1:7" x14ac:dyDescent="0.25">
      <c r="A1635" t="str">
        <f t="shared" si="50"/>
        <v>CMBJEDDec-2023</v>
      </c>
      <c r="B1635" s="4">
        <v>2023</v>
      </c>
      <c r="C1635" s="2" t="s">
        <v>189</v>
      </c>
      <c r="D1635" s="1" t="s">
        <v>168</v>
      </c>
      <c r="E1635" s="1">
        <v>2275</v>
      </c>
      <c r="F1635" s="1">
        <v>578990.74930476572</v>
      </c>
      <c r="G1635" s="1">
        <f t="shared" si="51"/>
        <v>254.50142826583109</v>
      </c>
    </row>
    <row r="1636" spans="1:7" x14ac:dyDescent="0.25">
      <c r="A1636" t="str">
        <f t="shared" si="50"/>
        <v>CMBKHIDec-2023</v>
      </c>
      <c r="B1636" s="4">
        <v>2023</v>
      </c>
      <c r="C1636" s="2" t="s">
        <v>189</v>
      </c>
      <c r="D1636" s="2" t="s">
        <v>102</v>
      </c>
      <c r="E1636" s="1">
        <v>1618</v>
      </c>
      <c r="F1636" s="1">
        <v>366056.25886672747</v>
      </c>
      <c r="G1636" s="1">
        <f t="shared" si="51"/>
        <v>226.23996221676606</v>
      </c>
    </row>
    <row r="1637" spans="1:7" x14ac:dyDescent="0.25">
      <c r="A1637" t="str">
        <f t="shared" si="50"/>
        <v>CMBKTMDec-2023</v>
      </c>
      <c r="B1637" s="4">
        <v>2023</v>
      </c>
      <c r="C1637" s="2" t="s">
        <v>189</v>
      </c>
      <c r="D1637" s="1" t="s">
        <v>103</v>
      </c>
      <c r="E1637" s="1">
        <v>1048</v>
      </c>
      <c r="F1637" s="1">
        <v>208920.82713307784</v>
      </c>
      <c r="G1637" s="1">
        <f t="shared" si="51"/>
        <v>199.351934287288</v>
      </c>
    </row>
    <row r="1638" spans="1:7" x14ac:dyDescent="0.25">
      <c r="A1638" t="str">
        <f t="shared" si="50"/>
        <v>CMBKULDec-2023</v>
      </c>
      <c r="B1638" s="4">
        <v>2023</v>
      </c>
      <c r="C1638" s="2" t="s">
        <v>189</v>
      </c>
      <c r="D1638" s="1" t="s">
        <v>104</v>
      </c>
      <c r="E1638" s="1">
        <v>4243</v>
      </c>
      <c r="F1638" s="1">
        <v>773967.60883646354</v>
      </c>
      <c r="G1638" s="1">
        <f t="shared" si="51"/>
        <v>182.41046637672957</v>
      </c>
    </row>
    <row r="1639" spans="1:7" x14ac:dyDescent="0.25">
      <c r="A1639" t="str">
        <f t="shared" si="50"/>
        <v>CMBKWIDec-2023</v>
      </c>
      <c r="B1639" s="4">
        <v>2023</v>
      </c>
      <c r="C1639" s="2" t="s">
        <v>189</v>
      </c>
      <c r="D1639" s="1" t="s">
        <v>105</v>
      </c>
      <c r="E1639" s="1">
        <v>3406</v>
      </c>
      <c r="F1639" s="1">
        <v>885954.25831939827</v>
      </c>
      <c r="G1639" s="1">
        <f t="shared" si="51"/>
        <v>260.11575405736886</v>
      </c>
    </row>
    <row r="1640" spans="1:7" x14ac:dyDescent="0.25">
      <c r="A1640" t="str">
        <f t="shared" si="50"/>
        <v>CMBLHEDec-2023</v>
      </c>
      <c r="B1640" s="4">
        <v>2023</v>
      </c>
      <c r="C1640" s="2" t="s">
        <v>189</v>
      </c>
      <c r="D1640" s="1" t="s">
        <v>106</v>
      </c>
      <c r="E1640" s="1">
        <v>2079</v>
      </c>
      <c r="F1640" s="1">
        <v>438078.91667150491</v>
      </c>
      <c r="G1640" s="1">
        <f t="shared" si="51"/>
        <v>210.71616963516348</v>
      </c>
    </row>
    <row r="1641" spans="1:7" x14ac:dyDescent="0.25">
      <c r="A1641" t="str">
        <f t="shared" si="50"/>
        <v>CMBLHRDec-2023</v>
      </c>
      <c r="B1641" s="4">
        <v>2023</v>
      </c>
      <c r="C1641" s="2" t="s">
        <v>189</v>
      </c>
      <c r="D1641" s="1" t="s">
        <v>107</v>
      </c>
      <c r="E1641" s="1">
        <v>9676</v>
      </c>
      <c r="F1641" s="1">
        <v>5076215.8617105745</v>
      </c>
      <c r="G1641" s="1">
        <f t="shared" si="51"/>
        <v>524.61924986673978</v>
      </c>
    </row>
    <row r="1642" spans="1:7" x14ac:dyDescent="0.25">
      <c r="A1642" t="str">
        <f t="shared" si="50"/>
        <v>CMBMAADec-2023</v>
      </c>
      <c r="B1642" s="4">
        <v>2023</v>
      </c>
      <c r="C1642" s="2" t="s">
        <v>189</v>
      </c>
      <c r="D1642" s="1" t="s">
        <v>108</v>
      </c>
      <c r="E1642" s="1">
        <v>10588</v>
      </c>
      <c r="F1642" s="1">
        <v>715266.40435964998</v>
      </c>
      <c r="G1642" s="1">
        <f t="shared" si="51"/>
        <v>67.55443939928692</v>
      </c>
    </row>
    <row r="1643" spans="1:7" x14ac:dyDescent="0.25">
      <c r="A1643" t="str">
        <f t="shared" si="50"/>
        <v>CMBMELDec-2023</v>
      </c>
      <c r="B1643" s="4">
        <v>2023</v>
      </c>
      <c r="C1643" s="2" t="s">
        <v>189</v>
      </c>
      <c r="D1643" s="1" t="s">
        <v>113</v>
      </c>
      <c r="E1643" s="1">
        <v>7432</v>
      </c>
      <c r="F1643" s="1">
        <v>3866431.3161567599</v>
      </c>
      <c r="G1643" s="1">
        <f t="shared" si="51"/>
        <v>520.24102746996232</v>
      </c>
    </row>
    <row r="1644" spans="1:7" x14ac:dyDescent="0.25">
      <c r="A1644" t="str">
        <f t="shared" si="50"/>
        <v>CMBMLEDec-2023</v>
      </c>
      <c r="B1644" s="4">
        <v>2023</v>
      </c>
      <c r="C1644" s="2" t="s">
        <v>189</v>
      </c>
      <c r="D1644" s="1" t="s">
        <v>115</v>
      </c>
      <c r="E1644" s="1">
        <v>11688</v>
      </c>
      <c r="F1644" s="1">
        <v>1187101.4985361407</v>
      </c>
      <c r="G1644" s="1">
        <f t="shared" si="51"/>
        <v>101.56583663040217</v>
      </c>
    </row>
    <row r="1645" spans="1:7" x14ac:dyDescent="0.25">
      <c r="A1645" t="str">
        <f t="shared" si="50"/>
        <v>CMBMUXDec-2023</v>
      </c>
      <c r="B1645" s="4">
        <v>2023</v>
      </c>
      <c r="C1645" s="2" t="s">
        <v>189</v>
      </c>
      <c r="D1645" s="1" t="s">
        <v>169</v>
      </c>
      <c r="E1645" s="1">
        <v>0</v>
      </c>
      <c r="F1645" s="1">
        <v>0</v>
      </c>
      <c r="G1645" s="1">
        <f t="shared" si="51"/>
        <v>0</v>
      </c>
    </row>
    <row r="1646" spans="1:7" x14ac:dyDescent="0.25">
      <c r="A1646" t="str">
        <f t="shared" si="50"/>
        <v>CMBNRTDec-2023</v>
      </c>
      <c r="B1646" s="4">
        <v>2023</v>
      </c>
      <c r="C1646" s="2" t="s">
        <v>189</v>
      </c>
      <c r="D1646" s="1" t="s">
        <v>116</v>
      </c>
      <c r="E1646" s="1">
        <v>3621</v>
      </c>
      <c r="F1646" s="1">
        <v>1540566.4352057476</v>
      </c>
      <c r="G1646" s="1">
        <f t="shared" si="51"/>
        <v>425.45330991597558</v>
      </c>
    </row>
    <row r="1647" spans="1:7" x14ac:dyDescent="0.25">
      <c r="A1647" t="str">
        <f t="shared" si="50"/>
        <v>CMBPEKDec-2023</v>
      </c>
      <c r="B1647" s="4">
        <v>2023</v>
      </c>
      <c r="C1647" s="2" t="s">
        <v>189</v>
      </c>
      <c r="D1647" s="1" t="s">
        <v>162</v>
      </c>
      <c r="E1647" s="1">
        <v>0</v>
      </c>
      <c r="F1647" s="1">
        <v>0</v>
      </c>
      <c r="G1647" s="1">
        <f t="shared" si="51"/>
        <v>0</v>
      </c>
    </row>
    <row r="1648" spans="1:7" x14ac:dyDescent="0.25">
      <c r="A1648" t="str">
        <f t="shared" si="50"/>
        <v>CMBPVGDec-2023</v>
      </c>
      <c r="B1648" s="4">
        <v>2023</v>
      </c>
      <c r="C1648" s="2" t="s">
        <v>189</v>
      </c>
      <c r="D1648" s="1" t="s">
        <v>163</v>
      </c>
      <c r="E1648" s="1">
        <v>0</v>
      </c>
      <c r="F1648" s="1">
        <v>0</v>
      </c>
      <c r="G1648" s="1">
        <f t="shared" si="51"/>
        <v>0</v>
      </c>
    </row>
    <row r="1649" spans="1:7" x14ac:dyDescent="0.25">
      <c r="A1649" t="str">
        <f t="shared" si="50"/>
        <v>CMBRUHDec-2023</v>
      </c>
      <c r="B1649" s="4">
        <v>2023</v>
      </c>
      <c r="C1649" s="2" t="s">
        <v>189</v>
      </c>
      <c r="D1649" s="1" t="s">
        <v>117</v>
      </c>
      <c r="E1649" s="1">
        <v>6022</v>
      </c>
      <c r="F1649" s="1">
        <v>1333642.3001588101</v>
      </c>
      <c r="G1649" s="1">
        <f t="shared" si="51"/>
        <v>221.46169049465462</v>
      </c>
    </row>
    <row r="1650" spans="1:7" x14ac:dyDescent="0.25">
      <c r="A1650" t="str">
        <f t="shared" si="50"/>
        <v>CMBSINDec-2023</v>
      </c>
      <c r="B1650" s="4">
        <v>2023</v>
      </c>
      <c r="C1650" s="2" t="s">
        <v>189</v>
      </c>
      <c r="D1650" s="1" t="s">
        <v>119</v>
      </c>
      <c r="E1650" s="1">
        <v>7227</v>
      </c>
      <c r="F1650" s="1">
        <v>1707632.4414982102</v>
      </c>
      <c r="G1650" s="1">
        <f t="shared" si="51"/>
        <v>236.28510329295838</v>
      </c>
    </row>
    <row r="1651" spans="1:7" x14ac:dyDescent="0.25">
      <c r="A1651" t="str">
        <f t="shared" si="50"/>
        <v>CMBSYDDec-2023</v>
      </c>
      <c r="B1651" s="4">
        <v>2023</v>
      </c>
      <c r="C1651" s="2" t="s">
        <v>189</v>
      </c>
      <c r="D1651" s="1" t="s">
        <v>120</v>
      </c>
      <c r="E1651" s="1">
        <v>3112</v>
      </c>
      <c r="F1651" s="1">
        <v>1608098.931000601</v>
      </c>
      <c r="G1651" s="1">
        <f t="shared" si="51"/>
        <v>516.74130173541164</v>
      </c>
    </row>
    <row r="1652" spans="1:7" x14ac:dyDescent="0.25">
      <c r="A1652" t="str">
        <f t="shared" si="50"/>
        <v>CMBTRVDec-2023</v>
      </c>
      <c r="B1652" s="4">
        <v>2023</v>
      </c>
      <c r="C1652" s="2" t="s">
        <v>189</v>
      </c>
      <c r="D1652" s="1" t="s">
        <v>121</v>
      </c>
      <c r="E1652" s="1">
        <v>3459</v>
      </c>
      <c r="F1652" s="1">
        <v>178601.3905177257</v>
      </c>
      <c r="G1652" s="1">
        <f t="shared" si="51"/>
        <v>51.633822063522899</v>
      </c>
    </row>
    <row r="1653" spans="1:7" x14ac:dyDescent="0.25">
      <c r="A1653" t="str">
        <f t="shared" si="50"/>
        <v>CMBTRZDec-2023</v>
      </c>
      <c r="B1653" s="4">
        <v>2023</v>
      </c>
      <c r="C1653" s="2" t="s">
        <v>189</v>
      </c>
      <c r="D1653" s="1" t="s">
        <v>126</v>
      </c>
      <c r="E1653" s="1">
        <v>2807</v>
      </c>
      <c r="F1653" s="1">
        <v>188512.92726724708</v>
      </c>
      <c r="G1653" s="1">
        <f t="shared" si="51"/>
        <v>67.158150077394751</v>
      </c>
    </row>
    <row r="1654" spans="1:7" x14ac:dyDescent="0.25">
      <c r="A1654" t="str">
        <f t="shared" si="50"/>
        <v>COKCMBDec-2023</v>
      </c>
      <c r="B1654" s="4">
        <v>2023</v>
      </c>
      <c r="C1654" s="2" t="s">
        <v>189</v>
      </c>
      <c r="D1654" s="1" t="s">
        <v>128</v>
      </c>
      <c r="E1654" s="1">
        <v>3205</v>
      </c>
      <c r="F1654" s="1">
        <v>283914.68377390283</v>
      </c>
      <c r="G1654" s="1">
        <f t="shared" si="51"/>
        <v>88.584924734447057</v>
      </c>
    </row>
    <row r="1655" spans="1:7" x14ac:dyDescent="0.25">
      <c r="A1655" t="str">
        <f t="shared" si="50"/>
        <v>DACCMBDec-2023</v>
      </c>
      <c r="B1655" s="4">
        <v>2023</v>
      </c>
      <c r="C1655" s="2" t="s">
        <v>189</v>
      </c>
      <c r="D1655" s="1" t="s">
        <v>129</v>
      </c>
      <c r="E1655" s="1">
        <v>5252</v>
      </c>
      <c r="F1655" s="1">
        <v>954130.66164870048</v>
      </c>
      <c r="G1655" s="1">
        <f t="shared" si="51"/>
        <v>181.66996604126055</v>
      </c>
    </row>
    <row r="1656" spans="1:7" x14ac:dyDescent="0.25">
      <c r="A1656" t="str">
        <f t="shared" si="50"/>
        <v>DELCMBDec-2023</v>
      </c>
      <c r="B1656" s="4">
        <v>2023</v>
      </c>
      <c r="C1656" s="2" t="s">
        <v>189</v>
      </c>
      <c r="D1656" s="1" t="s">
        <v>130</v>
      </c>
      <c r="E1656" s="1">
        <v>6781</v>
      </c>
      <c r="F1656" s="1">
        <v>1395490.3572049863</v>
      </c>
      <c r="G1656" s="1">
        <f t="shared" si="51"/>
        <v>205.79418333652652</v>
      </c>
    </row>
    <row r="1657" spans="1:7" x14ac:dyDescent="0.25">
      <c r="A1657" t="str">
        <f t="shared" si="50"/>
        <v>DMMCMBDec-2023</v>
      </c>
      <c r="B1657" s="4">
        <v>2023</v>
      </c>
      <c r="C1657" s="2" t="s">
        <v>189</v>
      </c>
      <c r="D1657" s="1" t="s">
        <v>131</v>
      </c>
      <c r="E1657" s="1">
        <v>2592</v>
      </c>
      <c r="F1657" s="1">
        <v>543664.32781599788</v>
      </c>
      <c r="G1657" s="1">
        <f t="shared" si="51"/>
        <v>209.74704005246832</v>
      </c>
    </row>
    <row r="1658" spans="1:7" x14ac:dyDescent="0.25">
      <c r="A1658" t="str">
        <f t="shared" si="50"/>
        <v>DOHCMBDec-2023</v>
      </c>
      <c r="B1658" s="4">
        <v>2023</v>
      </c>
      <c r="C1658" s="2" t="s">
        <v>189</v>
      </c>
      <c r="D1658" s="1" t="s">
        <v>133</v>
      </c>
      <c r="E1658" s="1">
        <v>4173</v>
      </c>
      <c r="F1658" s="1">
        <v>1033961.4920319201</v>
      </c>
      <c r="G1658" s="1">
        <f t="shared" si="51"/>
        <v>247.77414139274387</v>
      </c>
    </row>
    <row r="1659" spans="1:7" x14ac:dyDescent="0.25">
      <c r="A1659" t="str">
        <f t="shared" si="50"/>
        <v>DXBCMBDec-2023</v>
      </c>
      <c r="B1659" s="4">
        <v>2023</v>
      </c>
      <c r="C1659" s="2" t="s">
        <v>189</v>
      </c>
      <c r="D1659" s="1" t="s">
        <v>134</v>
      </c>
      <c r="E1659" s="1">
        <v>5963</v>
      </c>
      <c r="F1659" s="1">
        <v>1375006.456188024</v>
      </c>
      <c r="G1659" s="1">
        <f t="shared" si="51"/>
        <v>230.58971259232334</v>
      </c>
    </row>
    <row r="1660" spans="1:7" x14ac:dyDescent="0.25">
      <c r="A1660" t="str">
        <f t="shared" si="50"/>
        <v>FRACMBDec-2023</v>
      </c>
      <c r="B1660" s="4">
        <v>2023</v>
      </c>
      <c r="C1660" s="2" t="s">
        <v>189</v>
      </c>
      <c r="D1660" s="1" t="s">
        <v>136</v>
      </c>
      <c r="E1660" s="1">
        <v>3475</v>
      </c>
      <c r="F1660" s="1">
        <v>1895445.6529714842</v>
      </c>
      <c r="G1660" s="1">
        <f t="shared" si="51"/>
        <v>545.45198646661413</v>
      </c>
    </row>
    <row r="1661" spans="1:7" x14ac:dyDescent="0.25">
      <c r="A1661" t="str">
        <f t="shared" si="50"/>
        <v>GANCMBDec-2023</v>
      </c>
      <c r="B1661" s="4">
        <v>2023</v>
      </c>
      <c r="C1661" s="2" t="s">
        <v>189</v>
      </c>
      <c r="D1661" s="1" t="s">
        <v>137</v>
      </c>
      <c r="E1661" s="1">
        <v>1131</v>
      </c>
      <c r="F1661" s="1">
        <v>161377.21541322939</v>
      </c>
      <c r="G1661" s="1">
        <f t="shared" si="51"/>
        <v>142.68542476854941</v>
      </c>
    </row>
    <row r="1662" spans="1:7" x14ac:dyDescent="0.25">
      <c r="A1662" t="str">
        <f t="shared" si="50"/>
        <v>HYDCMBDec-2023</v>
      </c>
      <c r="B1662" s="4">
        <v>2023</v>
      </c>
      <c r="C1662" s="2" t="s">
        <v>189</v>
      </c>
      <c r="D1662" s="1" t="s">
        <v>139</v>
      </c>
      <c r="E1662" s="1">
        <v>2917</v>
      </c>
      <c r="F1662" s="1">
        <v>406588.93570455466</v>
      </c>
      <c r="G1662" s="1">
        <f t="shared" si="51"/>
        <v>139.38599098544898</v>
      </c>
    </row>
    <row r="1663" spans="1:7" x14ac:dyDescent="0.25">
      <c r="A1663" t="str">
        <f t="shared" si="50"/>
        <v>ICNCMBDec-2023</v>
      </c>
      <c r="B1663" s="4">
        <v>2023</v>
      </c>
      <c r="C1663" s="2" t="s">
        <v>189</v>
      </c>
      <c r="D1663" s="1" t="s">
        <v>140</v>
      </c>
      <c r="E1663" s="1">
        <v>1607</v>
      </c>
      <c r="F1663" s="1">
        <v>605667.47667682939</v>
      </c>
      <c r="G1663" s="1">
        <f t="shared" si="51"/>
        <v>376.89326488912843</v>
      </c>
    </row>
    <row r="1664" spans="1:7" x14ac:dyDescent="0.25">
      <c r="A1664" t="str">
        <f t="shared" si="50"/>
        <v>IXMCMBDec-2023</v>
      </c>
      <c r="B1664" s="4">
        <v>2023</v>
      </c>
      <c r="C1664" s="2" t="s">
        <v>189</v>
      </c>
      <c r="D1664" s="1" t="s">
        <v>142</v>
      </c>
      <c r="E1664" s="1">
        <v>2375</v>
      </c>
      <c r="F1664" s="1">
        <v>166497.56095111926</v>
      </c>
      <c r="G1664" s="1">
        <f t="shared" si="51"/>
        <v>70.104236189944956</v>
      </c>
    </row>
    <row r="1665" spans="1:7" x14ac:dyDescent="0.25">
      <c r="A1665" t="str">
        <f t="shared" si="50"/>
        <v>JEDCMBDec-2023</v>
      </c>
      <c r="B1665" s="4">
        <v>2023</v>
      </c>
      <c r="C1665" s="2" t="s">
        <v>189</v>
      </c>
      <c r="D1665" s="1" t="s">
        <v>170</v>
      </c>
      <c r="E1665" s="1">
        <v>2413</v>
      </c>
      <c r="F1665" s="1">
        <v>495495.43531982525</v>
      </c>
      <c r="G1665" s="1">
        <f t="shared" si="51"/>
        <v>205.34415056768555</v>
      </c>
    </row>
    <row r="1666" spans="1:7" x14ac:dyDescent="0.25">
      <c r="A1666" t="str">
        <f t="shared" si="50"/>
        <v>KHICMBDec-2023</v>
      </c>
      <c r="B1666" s="4">
        <v>2023</v>
      </c>
      <c r="C1666" s="2" t="s">
        <v>189</v>
      </c>
      <c r="D1666" s="1" t="s">
        <v>143</v>
      </c>
      <c r="E1666" s="1">
        <v>1382</v>
      </c>
      <c r="F1666" s="1">
        <v>279276.63980648882</v>
      </c>
      <c r="G1666" s="1">
        <f t="shared" si="51"/>
        <v>202.08150492510046</v>
      </c>
    </row>
    <row r="1667" spans="1:7" x14ac:dyDescent="0.25">
      <c r="A1667" t="str">
        <f t="shared" ref="A1667:A1730" si="52">D1667&amp;C1667</f>
        <v>KTMCMBDec-2023</v>
      </c>
      <c r="B1667" s="4">
        <v>2023</v>
      </c>
      <c r="C1667" s="2" t="s">
        <v>189</v>
      </c>
      <c r="D1667" s="1" t="s">
        <v>144</v>
      </c>
      <c r="E1667" s="1">
        <v>2501</v>
      </c>
      <c r="F1667" s="1">
        <v>648314.3878008913</v>
      </c>
      <c r="G1667" s="1">
        <f t="shared" ref="G1667:G1730" si="53">IFERROR(F1667/E1667,0)</f>
        <v>259.22206629383896</v>
      </c>
    </row>
    <row r="1668" spans="1:7" x14ac:dyDescent="0.25">
      <c r="A1668" t="str">
        <f t="shared" si="52"/>
        <v>KULCMBDec-2023</v>
      </c>
      <c r="B1668" s="4">
        <v>2023</v>
      </c>
      <c r="C1668" s="2" t="s">
        <v>189</v>
      </c>
      <c r="D1668" s="1" t="s">
        <v>145</v>
      </c>
      <c r="E1668" s="1">
        <v>5545</v>
      </c>
      <c r="F1668" s="1">
        <v>873341.45705112966</v>
      </c>
      <c r="G1668" s="1">
        <f t="shared" si="53"/>
        <v>157.50071362509101</v>
      </c>
    </row>
    <row r="1669" spans="1:7" x14ac:dyDescent="0.25">
      <c r="A1669" t="str">
        <f t="shared" si="52"/>
        <v>KWICMBDec-2023</v>
      </c>
      <c r="B1669" s="4">
        <v>2023</v>
      </c>
      <c r="C1669" s="2" t="s">
        <v>189</v>
      </c>
      <c r="D1669" s="1" t="s">
        <v>146</v>
      </c>
      <c r="E1669" s="1">
        <v>3764</v>
      </c>
      <c r="F1669" s="1">
        <v>692715.741800808</v>
      </c>
      <c r="G1669" s="1">
        <f t="shared" si="53"/>
        <v>184.03712587694156</v>
      </c>
    </row>
    <row r="1670" spans="1:7" x14ac:dyDescent="0.25">
      <c r="A1670" t="str">
        <f t="shared" si="52"/>
        <v>LHECMBDec-2023</v>
      </c>
      <c r="B1670" s="4">
        <v>2023</v>
      </c>
      <c r="C1670" s="2" t="s">
        <v>189</v>
      </c>
      <c r="D1670" s="1" t="s">
        <v>147</v>
      </c>
      <c r="E1670" s="1">
        <v>1794</v>
      </c>
      <c r="F1670" s="1">
        <v>352407.4826926986</v>
      </c>
      <c r="G1670" s="1">
        <f t="shared" si="53"/>
        <v>196.43672390897359</v>
      </c>
    </row>
    <row r="1671" spans="1:7" x14ac:dyDescent="0.25">
      <c r="A1671" t="str">
        <f t="shared" si="52"/>
        <v>LHRCMBDec-2023</v>
      </c>
      <c r="B1671" s="4">
        <v>2023</v>
      </c>
      <c r="C1671" s="2" t="s">
        <v>189</v>
      </c>
      <c r="D1671" s="1" t="s">
        <v>148</v>
      </c>
      <c r="E1671" s="1">
        <v>11157</v>
      </c>
      <c r="F1671" s="1">
        <v>7725130.5379089415</v>
      </c>
      <c r="G1671" s="1">
        <f t="shared" si="53"/>
        <v>692.40212762471469</v>
      </c>
    </row>
    <row r="1672" spans="1:7" x14ac:dyDescent="0.25">
      <c r="A1672" t="str">
        <f t="shared" si="52"/>
        <v>MAACMBDec-2023</v>
      </c>
      <c r="B1672" s="4">
        <v>2023</v>
      </c>
      <c r="C1672" s="2" t="s">
        <v>189</v>
      </c>
      <c r="D1672" s="1" t="s">
        <v>149</v>
      </c>
      <c r="E1672" s="1">
        <v>11069</v>
      </c>
      <c r="F1672" s="1">
        <v>941424.78224777221</v>
      </c>
      <c r="G1672" s="1">
        <f t="shared" si="53"/>
        <v>85.050572070446492</v>
      </c>
    </row>
    <row r="1673" spans="1:7" x14ac:dyDescent="0.25">
      <c r="A1673" t="str">
        <f t="shared" si="52"/>
        <v>MELCMBDec-2023</v>
      </c>
      <c r="B1673" s="4">
        <v>2023</v>
      </c>
      <c r="C1673" s="2" t="s">
        <v>189</v>
      </c>
      <c r="D1673" s="1" t="s">
        <v>151</v>
      </c>
      <c r="E1673" s="1">
        <v>8677</v>
      </c>
      <c r="F1673" s="1">
        <v>5998625.7987768594</v>
      </c>
      <c r="G1673" s="1">
        <f t="shared" si="53"/>
        <v>691.32485868121</v>
      </c>
    </row>
    <row r="1674" spans="1:7" x14ac:dyDescent="0.25">
      <c r="A1674" t="str">
        <f t="shared" si="52"/>
        <v>MLECMBDec-2023</v>
      </c>
      <c r="B1674" s="4">
        <v>2023</v>
      </c>
      <c r="C1674" s="2" t="s">
        <v>189</v>
      </c>
      <c r="D1674" s="1" t="s">
        <v>152</v>
      </c>
      <c r="E1674" s="1">
        <v>13218</v>
      </c>
      <c r="F1674" s="1">
        <v>1325175.9008677071</v>
      </c>
      <c r="G1674" s="1">
        <f t="shared" si="53"/>
        <v>100.25540179056644</v>
      </c>
    </row>
    <row r="1675" spans="1:7" x14ac:dyDescent="0.25">
      <c r="A1675" t="str">
        <f t="shared" si="52"/>
        <v>MUXCMBDec-2023</v>
      </c>
      <c r="B1675" s="4">
        <v>2023</v>
      </c>
      <c r="C1675" s="2" t="s">
        <v>189</v>
      </c>
      <c r="D1675" s="1" t="s">
        <v>171</v>
      </c>
      <c r="E1675" s="1">
        <v>0</v>
      </c>
      <c r="F1675" s="1">
        <v>0</v>
      </c>
      <c r="G1675" s="1">
        <f t="shared" si="53"/>
        <v>0</v>
      </c>
    </row>
    <row r="1676" spans="1:7" x14ac:dyDescent="0.25">
      <c r="A1676" t="str">
        <f t="shared" si="52"/>
        <v>NRTCMBDec-2023</v>
      </c>
      <c r="B1676" s="4">
        <v>2023</v>
      </c>
      <c r="C1676" s="2" t="s">
        <v>189</v>
      </c>
      <c r="D1676" s="1" t="s">
        <v>153</v>
      </c>
      <c r="E1676" s="1">
        <v>4165</v>
      </c>
      <c r="F1676" s="1">
        <v>2026574.1475352093</v>
      </c>
      <c r="G1676" s="1">
        <f t="shared" si="53"/>
        <v>486.5724243782015</v>
      </c>
    </row>
    <row r="1677" spans="1:7" x14ac:dyDescent="0.25">
      <c r="A1677" t="str">
        <f t="shared" si="52"/>
        <v>PEKCMBDec-2023</v>
      </c>
      <c r="B1677" s="4">
        <v>2023</v>
      </c>
      <c r="C1677" s="2" t="s">
        <v>189</v>
      </c>
      <c r="D1677" s="1" t="s">
        <v>164</v>
      </c>
      <c r="E1677" s="1">
        <v>0</v>
      </c>
      <c r="F1677" s="1">
        <v>0</v>
      </c>
      <c r="G1677" s="1">
        <f t="shared" si="53"/>
        <v>0</v>
      </c>
    </row>
    <row r="1678" spans="1:7" x14ac:dyDescent="0.25">
      <c r="A1678" t="str">
        <f t="shared" si="52"/>
        <v>PVGCMBDec-2023</v>
      </c>
      <c r="B1678" s="4">
        <v>2023</v>
      </c>
      <c r="C1678" s="2" t="s">
        <v>189</v>
      </c>
      <c r="D1678" s="1" t="s">
        <v>165</v>
      </c>
      <c r="E1678" s="1">
        <v>198</v>
      </c>
      <c r="F1678" s="1">
        <v>52845.76367787052</v>
      </c>
      <c r="G1678" s="1">
        <f t="shared" si="53"/>
        <v>266.89779635288141</v>
      </c>
    </row>
    <row r="1679" spans="1:7" x14ac:dyDescent="0.25">
      <c r="A1679" t="str">
        <f t="shared" si="52"/>
        <v>RUHCMBDec-2023</v>
      </c>
      <c r="B1679" s="4">
        <v>2023</v>
      </c>
      <c r="C1679" s="2" t="s">
        <v>189</v>
      </c>
      <c r="D1679" s="1" t="s">
        <v>155</v>
      </c>
      <c r="E1679" s="1">
        <v>5398</v>
      </c>
      <c r="F1679" s="1">
        <v>1269265.2262298451</v>
      </c>
      <c r="G1679" s="1">
        <f t="shared" si="53"/>
        <v>235.13620345124954</v>
      </c>
    </row>
    <row r="1680" spans="1:7" x14ac:dyDescent="0.25">
      <c r="A1680" t="str">
        <f t="shared" si="52"/>
        <v>SINCMBDec-2023</v>
      </c>
      <c r="B1680" s="4">
        <v>2023</v>
      </c>
      <c r="C1680" s="2" t="s">
        <v>189</v>
      </c>
      <c r="D1680" s="1" t="s">
        <v>157</v>
      </c>
      <c r="E1680" s="1">
        <v>8757</v>
      </c>
      <c r="F1680" s="1">
        <v>2390979.325486267</v>
      </c>
      <c r="G1680" s="1">
        <f t="shared" si="53"/>
        <v>273.03635097479355</v>
      </c>
    </row>
    <row r="1681" spans="1:7" x14ac:dyDescent="0.25">
      <c r="A1681" t="str">
        <f t="shared" si="52"/>
        <v>SYDCMBDec-2023</v>
      </c>
      <c r="B1681" s="4">
        <v>2023</v>
      </c>
      <c r="C1681" s="2" t="s">
        <v>189</v>
      </c>
      <c r="D1681" s="1" t="s">
        <v>158</v>
      </c>
      <c r="E1681" s="1">
        <v>3795</v>
      </c>
      <c r="F1681" s="1">
        <v>2624496.5875329589</v>
      </c>
      <c r="G1681" s="1">
        <f t="shared" si="53"/>
        <v>691.56695323661631</v>
      </c>
    </row>
    <row r="1682" spans="1:7" x14ac:dyDescent="0.25">
      <c r="A1682" t="str">
        <f t="shared" si="52"/>
        <v>TRVCMBDec-2023</v>
      </c>
      <c r="B1682" s="4">
        <v>2023</v>
      </c>
      <c r="C1682" s="2" t="s">
        <v>189</v>
      </c>
      <c r="D1682" s="1" t="s">
        <v>159</v>
      </c>
      <c r="E1682" s="1">
        <v>2701</v>
      </c>
      <c r="F1682" s="1">
        <v>158913.63215062182</v>
      </c>
      <c r="G1682" s="1">
        <f t="shared" si="53"/>
        <v>58.835110015039547</v>
      </c>
    </row>
    <row r="1683" spans="1:7" x14ac:dyDescent="0.25">
      <c r="A1683" t="str">
        <f t="shared" si="52"/>
        <v>TRZCMBDec-2023</v>
      </c>
      <c r="B1683" s="4">
        <v>2023</v>
      </c>
      <c r="C1683" s="2" t="s">
        <v>189</v>
      </c>
      <c r="D1683" s="1" t="s">
        <v>160</v>
      </c>
      <c r="E1683" s="1">
        <v>3337</v>
      </c>
      <c r="F1683" s="1">
        <v>241736.71023382957</v>
      </c>
      <c r="G1683" s="1">
        <f t="shared" si="53"/>
        <v>72.441327609778114</v>
      </c>
    </row>
    <row r="1684" spans="1:7" x14ac:dyDescent="0.25">
      <c r="A1684" t="str">
        <f t="shared" si="52"/>
        <v>CMBVTEDec-2023</v>
      </c>
      <c r="B1684" s="4">
        <v>2023</v>
      </c>
      <c r="C1684" s="2" t="s">
        <v>189</v>
      </c>
      <c r="D1684" s="1" t="s">
        <v>180</v>
      </c>
      <c r="E1684" s="1">
        <v>0</v>
      </c>
      <c r="F1684" s="1">
        <v>0</v>
      </c>
      <c r="G1684" s="1">
        <f t="shared" si="53"/>
        <v>0</v>
      </c>
    </row>
    <row r="1685" spans="1:7" x14ac:dyDescent="0.25">
      <c r="A1685" t="str">
        <f t="shared" si="52"/>
        <v>VTECMBDec-2023</v>
      </c>
      <c r="B1685" s="4">
        <v>2023</v>
      </c>
      <c r="C1685" s="2" t="s">
        <v>189</v>
      </c>
      <c r="D1685" s="1" t="s">
        <v>181</v>
      </c>
      <c r="E1685" s="1">
        <v>0</v>
      </c>
      <c r="F1685" s="1">
        <v>0</v>
      </c>
      <c r="G1685" s="1">
        <f t="shared" si="53"/>
        <v>0</v>
      </c>
    </row>
    <row r="1686" spans="1:7" x14ac:dyDescent="0.25">
      <c r="A1686" t="str">
        <f t="shared" si="52"/>
        <v>AUHCMBJan-2024</v>
      </c>
      <c r="B1686" s="4">
        <v>2024</v>
      </c>
      <c r="C1686" s="12" t="s">
        <v>196</v>
      </c>
      <c r="D1686" t="s">
        <v>66</v>
      </c>
      <c r="E1686">
        <v>1797</v>
      </c>
      <c r="F1686" s="1">
        <v>385474.91058766068</v>
      </c>
      <c r="G1686" s="1">
        <f t="shared" si="53"/>
        <v>214.5102451795552</v>
      </c>
    </row>
    <row r="1687" spans="1:7" x14ac:dyDescent="0.25">
      <c r="A1687" t="str">
        <f t="shared" si="52"/>
        <v>BKKCMBJan-2024</v>
      </c>
      <c r="B1687" s="4">
        <v>2024</v>
      </c>
      <c r="C1687" s="12" t="s">
        <v>196</v>
      </c>
      <c r="D1687" t="s">
        <v>68</v>
      </c>
      <c r="E1687">
        <v>5238</v>
      </c>
      <c r="F1687" s="1">
        <v>1003048.6840549402</v>
      </c>
      <c r="G1687" s="1">
        <f t="shared" si="53"/>
        <v>191.49459413038187</v>
      </c>
    </row>
    <row r="1688" spans="1:7" x14ac:dyDescent="0.25">
      <c r="A1688" t="str">
        <f t="shared" si="52"/>
        <v>BLRCMBJan-2024</v>
      </c>
      <c r="B1688" s="4">
        <v>2024</v>
      </c>
      <c r="C1688" s="12" t="s">
        <v>196</v>
      </c>
      <c r="D1688" t="s">
        <v>69</v>
      </c>
      <c r="E1688">
        <v>5510</v>
      </c>
      <c r="F1688" s="1">
        <v>609691.59569480573</v>
      </c>
      <c r="G1688" s="1">
        <f t="shared" si="53"/>
        <v>110.65183224951102</v>
      </c>
    </row>
    <row r="1689" spans="1:7" x14ac:dyDescent="0.25">
      <c r="A1689" t="str">
        <f t="shared" si="52"/>
        <v>BOMCMBJan-2024</v>
      </c>
      <c r="B1689" s="4">
        <v>2024</v>
      </c>
      <c r="C1689" s="12" t="s">
        <v>196</v>
      </c>
      <c r="D1689" t="s">
        <v>70</v>
      </c>
      <c r="E1689">
        <v>6864</v>
      </c>
      <c r="F1689" s="1">
        <v>1056319.8080231524</v>
      </c>
      <c r="G1689" s="1">
        <f t="shared" si="53"/>
        <v>153.89274592411894</v>
      </c>
    </row>
    <row r="1690" spans="1:7" x14ac:dyDescent="0.25">
      <c r="A1690" t="str">
        <f t="shared" si="52"/>
        <v>CANCMBJan-2024</v>
      </c>
      <c r="B1690" s="4">
        <v>2024</v>
      </c>
      <c r="C1690" s="12" t="s">
        <v>196</v>
      </c>
      <c r="D1690" t="s">
        <v>71</v>
      </c>
      <c r="E1690">
        <v>1880</v>
      </c>
      <c r="F1690" s="1">
        <v>580856.67035674467</v>
      </c>
      <c r="G1690" s="1">
        <f t="shared" si="53"/>
        <v>308.96631401954505</v>
      </c>
    </row>
    <row r="1691" spans="1:7" x14ac:dyDescent="0.25">
      <c r="A1691" t="str">
        <f t="shared" si="52"/>
        <v>CDGCMBJan-2024</v>
      </c>
      <c r="B1691" s="4">
        <v>2024</v>
      </c>
      <c r="C1691" s="12" t="s">
        <v>196</v>
      </c>
      <c r="D1691" t="s">
        <v>72</v>
      </c>
      <c r="E1691">
        <v>3007</v>
      </c>
      <c r="F1691" s="1">
        <v>1312198.1342862449</v>
      </c>
      <c r="G1691" s="1">
        <f t="shared" si="53"/>
        <v>436.38115539948285</v>
      </c>
    </row>
    <row r="1692" spans="1:7" x14ac:dyDescent="0.25">
      <c r="A1692" t="str">
        <f t="shared" si="52"/>
        <v>CGKCMBJan-2024</v>
      </c>
      <c r="B1692" s="4">
        <v>2024</v>
      </c>
      <c r="C1692" s="12" t="s">
        <v>196</v>
      </c>
      <c r="D1692" t="s">
        <v>74</v>
      </c>
      <c r="E1692">
        <v>2899</v>
      </c>
      <c r="F1692" s="1">
        <v>589295.81413366133</v>
      </c>
      <c r="G1692" s="1">
        <f t="shared" si="53"/>
        <v>203.27554816614742</v>
      </c>
    </row>
    <row r="1693" spans="1:7" x14ac:dyDescent="0.25">
      <c r="A1693" t="str">
        <f t="shared" si="52"/>
        <v>CMBAUHJan-2024</v>
      </c>
      <c r="B1693" s="4">
        <v>2024</v>
      </c>
      <c r="C1693" s="12" t="s">
        <v>196</v>
      </c>
      <c r="D1693" t="s">
        <v>75</v>
      </c>
      <c r="E1693">
        <v>2859</v>
      </c>
      <c r="F1693" s="1">
        <v>803961.17738127313</v>
      </c>
      <c r="G1693" s="1">
        <f t="shared" si="53"/>
        <v>281.20362972412494</v>
      </c>
    </row>
    <row r="1694" spans="1:7" x14ac:dyDescent="0.25">
      <c r="A1694" t="str">
        <f t="shared" si="52"/>
        <v>CMBBKKJan-2024</v>
      </c>
      <c r="B1694" s="4">
        <v>2024</v>
      </c>
      <c r="C1694" s="12" t="s">
        <v>196</v>
      </c>
      <c r="D1694" t="s">
        <v>78</v>
      </c>
      <c r="E1694">
        <v>5826</v>
      </c>
      <c r="F1694" s="1">
        <v>1131768.567508409</v>
      </c>
      <c r="G1694" s="1">
        <f t="shared" si="53"/>
        <v>194.26168340343443</v>
      </c>
    </row>
    <row r="1695" spans="1:7" x14ac:dyDescent="0.25">
      <c r="A1695" t="str">
        <f t="shared" si="52"/>
        <v>CMBBLRJan-2024</v>
      </c>
      <c r="B1695" s="4">
        <v>2024</v>
      </c>
      <c r="C1695" s="12" t="s">
        <v>196</v>
      </c>
      <c r="D1695" t="s">
        <v>79</v>
      </c>
      <c r="E1695">
        <v>4331</v>
      </c>
      <c r="F1695" s="1">
        <v>498437.28539183945</v>
      </c>
      <c r="G1695" s="1">
        <f t="shared" si="53"/>
        <v>115.0859582987392</v>
      </c>
    </row>
    <row r="1696" spans="1:7" x14ac:dyDescent="0.25">
      <c r="A1696" t="str">
        <f t="shared" si="52"/>
        <v>CMBBOMJan-2024</v>
      </c>
      <c r="B1696" s="4">
        <v>2024</v>
      </c>
      <c r="C1696" s="12" t="s">
        <v>196</v>
      </c>
      <c r="D1696" t="s">
        <v>80</v>
      </c>
      <c r="E1696">
        <v>5198</v>
      </c>
      <c r="F1696" s="1">
        <v>833028.93324502115</v>
      </c>
      <c r="G1696" s="1">
        <f t="shared" si="53"/>
        <v>160.25951005098523</v>
      </c>
    </row>
    <row r="1697" spans="1:7" x14ac:dyDescent="0.25">
      <c r="A1697" t="str">
        <f t="shared" si="52"/>
        <v>CMBCANJan-2024</v>
      </c>
      <c r="B1697" s="4">
        <v>2024</v>
      </c>
      <c r="C1697" s="12" t="s">
        <v>196</v>
      </c>
      <c r="D1697" t="s">
        <v>81</v>
      </c>
      <c r="E1697">
        <v>1309</v>
      </c>
      <c r="F1697" s="1">
        <v>382885.36365928705</v>
      </c>
      <c r="G1697" s="1">
        <f t="shared" si="53"/>
        <v>292.50218766943243</v>
      </c>
    </row>
    <row r="1698" spans="1:7" x14ac:dyDescent="0.25">
      <c r="A1698" t="str">
        <f t="shared" si="52"/>
        <v>CMBCDGJan-2024</v>
      </c>
      <c r="B1698" s="4">
        <v>2024</v>
      </c>
      <c r="C1698" s="12" t="s">
        <v>196</v>
      </c>
      <c r="D1698" t="s">
        <v>82</v>
      </c>
      <c r="E1698">
        <v>3237</v>
      </c>
      <c r="F1698" s="1">
        <v>1779796.4770359416</v>
      </c>
      <c r="G1698" s="1">
        <f t="shared" si="53"/>
        <v>549.82900124681544</v>
      </c>
    </row>
    <row r="1699" spans="1:7" x14ac:dyDescent="0.25">
      <c r="A1699" t="str">
        <f t="shared" si="52"/>
        <v>CMBCDGFRAJan-2024</v>
      </c>
      <c r="B1699" s="4">
        <v>2024</v>
      </c>
      <c r="C1699" s="12" t="s">
        <v>196</v>
      </c>
      <c r="D1699" t="s">
        <v>83</v>
      </c>
      <c r="E1699">
        <v>0</v>
      </c>
      <c r="F1699" s="1">
        <v>0</v>
      </c>
      <c r="G1699" s="1">
        <f t="shared" si="53"/>
        <v>0</v>
      </c>
    </row>
    <row r="1700" spans="1:7" x14ac:dyDescent="0.25">
      <c r="A1700" t="str">
        <f t="shared" si="52"/>
        <v>CMBCGKJan-2024</v>
      </c>
      <c r="B1700" s="4">
        <v>2024</v>
      </c>
      <c r="C1700" s="12" t="s">
        <v>196</v>
      </c>
      <c r="D1700" t="s">
        <v>84</v>
      </c>
      <c r="E1700">
        <v>4127</v>
      </c>
      <c r="F1700" s="1">
        <v>695866.48031711509</v>
      </c>
      <c r="G1700" s="1">
        <f t="shared" si="53"/>
        <v>168.61315248779138</v>
      </c>
    </row>
    <row r="1701" spans="1:7" x14ac:dyDescent="0.25">
      <c r="A1701" t="str">
        <f t="shared" si="52"/>
        <v>CMBCOKJan-2024</v>
      </c>
      <c r="B1701" s="4">
        <v>2024</v>
      </c>
      <c r="C1701" s="12" t="s">
        <v>196</v>
      </c>
      <c r="D1701" t="s">
        <v>85</v>
      </c>
      <c r="E1701">
        <v>3784</v>
      </c>
      <c r="F1701" s="1">
        <v>266549.10493018804</v>
      </c>
      <c r="G1701" s="1">
        <f t="shared" si="53"/>
        <v>70.441095383242086</v>
      </c>
    </row>
    <row r="1702" spans="1:7" x14ac:dyDescent="0.25">
      <c r="A1702" t="str">
        <f t="shared" si="52"/>
        <v>CMBDACJan-2024</v>
      </c>
      <c r="B1702" s="4">
        <v>2024</v>
      </c>
      <c r="C1702" s="12" t="s">
        <v>196</v>
      </c>
      <c r="D1702" t="s">
        <v>88</v>
      </c>
      <c r="E1702">
        <v>5584</v>
      </c>
      <c r="F1702" s="1">
        <v>814711.23000437627</v>
      </c>
      <c r="G1702" s="1">
        <f t="shared" si="53"/>
        <v>145.90100823860607</v>
      </c>
    </row>
    <row r="1703" spans="1:7" x14ac:dyDescent="0.25">
      <c r="A1703" t="str">
        <f t="shared" si="52"/>
        <v>CMBDELJan-2024</v>
      </c>
      <c r="B1703" s="4">
        <v>2024</v>
      </c>
      <c r="C1703" s="12" t="s">
        <v>196</v>
      </c>
      <c r="D1703" t="s">
        <v>89</v>
      </c>
      <c r="E1703">
        <v>6923</v>
      </c>
      <c r="F1703" s="1">
        <v>1149868.0045423119</v>
      </c>
      <c r="G1703" s="1">
        <f t="shared" si="53"/>
        <v>166.09389058822936</v>
      </c>
    </row>
    <row r="1704" spans="1:7" x14ac:dyDescent="0.25">
      <c r="A1704" t="str">
        <f t="shared" si="52"/>
        <v>CMBDMMJan-2024</v>
      </c>
      <c r="B1704" s="4">
        <v>2024</v>
      </c>
      <c r="C1704" s="12" t="s">
        <v>196</v>
      </c>
      <c r="D1704" t="s">
        <v>90</v>
      </c>
      <c r="E1704">
        <v>3329</v>
      </c>
      <c r="F1704" s="1">
        <v>742521.17170036747</v>
      </c>
      <c r="G1704" s="1">
        <f t="shared" si="53"/>
        <v>223.04631171534018</v>
      </c>
    </row>
    <row r="1705" spans="1:7" x14ac:dyDescent="0.25">
      <c r="A1705" t="str">
        <f t="shared" si="52"/>
        <v>CMBDOHJan-2024</v>
      </c>
      <c r="B1705" s="4">
        <v>2024</v>
      </c>
      <c r="C1705" s="12" t="s">
        <v>196</v>
      </c>
      <c r="D1705" t="s">
        <v>91</v>
      </c>
      <c r="E1705">
        <v>4569</v>
      </c>
      <c r="F1705" s="1">
        <v>1185932.1635266806</v>
      </c>
      <c r="G1705" s="1">
        <f t="shared" si="53"/>
        <v>259.56055231487863</v>
      </c>
    </row>
    <row r="1706" spans="1:7" x14ac:dyDescent="0.25">
      <c r="A1706" t="str">
        <f t="shared" si="52"/>
        <v>CMBDXBJan-2024</v>
      </c>
      <c r="B1706" s="4">
        <v>2024</v>
      </c>
      <c r="C1706" s="12" t="s">
        <v>196</v>
      </c>
      <c r="D1706" t="s">
        <v>92</v>
      </c>
      <c r="E1706">
        <v>7761</v>
      </c>
      <c r="F1706" s="1">
        <v>1906578.1457173247</v>
      </c>
      <c r="G1706" s="1">
        <f t="shared" si="53"/>
        <v>245.66140261787459</v>
      </c>
    </row>
    <row r="1707" spans="1:7" x14ac:dyDescent="0.25">
      <c r="A1707" t="str">
        <f t="shared" si="52"/>
        <v>CMBFRAJan-2024</v>
      </c>
      <c r="B1707" s="4">
        <v>2024</v>
      </c>
      <c r="C1707" s="12" t="s">
        <v>196</v>
      </c>
      <c r="D1707" t="s">
        <v>95</v>
      </c>
      <c r="E1707">
        <v>3109</v>
      </c>
      <c r="F1707" s="1">
        <v>1714945.2569946123</v>
      </c>
      <c r="G1707" s="1">
        <f t="shared" si="53"/>
        <v>551.60670858623746</v>
      </c>
    </row>
    <row r="1708" spans="1:7" x14ac:dyDescent="0.25">
      <c r="A1708" t="str">
        <f t="shared" si="52"/>
        <v>CMBGANJan-2024</v>
      </c>
      <c r="B1708" s="4">
        <v>2024</v>
      </c>
      <c r="C1708" s="12" t="s">
        <v>196</v>
      </c>
      <c r="D1708" t="s">
        <v>97</v>
      </c>
      <c r="E1708">
        <v>1209</v>
      </c>
      <c r="F1708" s="1">
        <v>149692.99335481471</v>
      </c>
      <c r="G1708" s="1">
        <f t="shared" si="53"/>
        <v>123.81554454492532</v>
      </c>
    </row>
    <row r="1709" spans="1:7" x14ac:dyDescent="0.25">
      <c r="A1709" t="str">
        <f t="shared" si="52"/>
        <v>CMBHYDJan-2024</v>
      </c>
      <c r="B1709" s="4">
        <v>2024</v>
      </c>
      <c r="C1709" s="12" t="s">
        <v>196</v>
      </c>
      <c r="D1709" t="s">
        <v>99</v>
      </c>
      <c r="E1709">
        <v>2160</v>
      </c>
      <c r="F1709" s="1">
        <v>290164.87387479341</v>
      </c>
      <c r="G1709" s="1">
        <f t="shared" si="53"/>
        <v>134.3355897568488</v>
      </c>
    </row>
    <row r="1710" spans="1:7" x14ac:dyDescent="0.25">
      <c r="A1710" t="str">
        <f t="shared" si="52"/>
        <v>CMBICNJan-2024</v>
      </c>
      <c r="B1710" s="4">
        <v>2024</v>
      </c>
      <c r="C1710" s="12" t="s">
        <v>196</v>
      </c>
      <c r="D1710" t="s">
        <v>100</v>
      </c>
      <c r="E1710">
        <v>2207</v>
      </c>
      <c r="F1710" s="1">
        <v>1137053.0897668069</v>
      </c>
      <c r="G1710" s="1">
        <f t="shared" si="53"/>
        <v>515.20303115849879</v>
      </c>
    </row>
    <row r="1711" spans="1:7" x14ac:dyDescent="0.25">
      <c r="A1711" t="str">
        <f t="shared" si="52"/>
        <v>CMBIXMJan-2024</v>
      </c>
      <c r="B1711" s="4">
        <v>2024</v>
      </c>
      <c r="C1711" s="12" t="s">
        <v>196</v>
      </c>
      <c r="D1711" t="s">
        <v>101</v>
      </c>
      <c r="E1711">
        <v>2250</v>
      </c>
      <c r="F1711" s="1">
        <v>146543.92799279789</v>
      </c>
      <c r="G1711" s="1">
        <f t="shared" si="53"/>
        <v>65.130634663465727</v>
      </c>
    </row>
    <row r="1712" spans="1:7" x14ac:dyDescent="0.25">
      <c r="A1712" t="str">
        <f t="shared" si="52"/>
        <v>CMBJEDJan-2024</v>
      </c>
      <c r="B1712" s="4">
        <v>2024</v>
      </c>
      <c r="C1712" s="12" t="s">
        <v>196</v>
      </c>
      <c r="D1712" t="s">
        <v>168</v>
      </c>
      <c r="E1712">
        <v>3066</v>
      </c>
      <c r="F1712" s="1">
        <v>694953.81138388836</v>
      </c>
      <c r="G1712" s="1">
        <f t="shared" si="53"/>
        <v>226.66464820087683</v>
      </c>
    </row>
    <row r="1713" spans="1:7" x14ac:dyDescent="0.25">
      <c r="A1713" t="str">
        <f t="shared" si="52"/>
        <v>CMBKHIJan-2024</v>
      </c>
      <c r="B1713" s="4">
        <v>2024</v>
      </c>
      <c r="C1713" s="12" t="s">
        <v>196</v>
      </c>
      <c r="D1713" s="2" t="s">
        <v>102</v>
      </c>
      <c r="E1713">
        <v>1648</v>
      </c>
      <c r="F1713" s="1">
        <v>318868.26666682743</v>
      </c>
      <c r="G1713" s="1">
        <f t="shared" si="53"/>
        <v>193.48802589006519</v>
      </c>
    </row>
    <row r="1714" spans="1:7" x14ac:dyDescent="0.25">
      <c r="A1714" t="str">
        <f t="shared" si="52"/>
        <v>CMBKTMJan-2024</v>
      </c>
      <c r="B1714" s="4">
        <v>2024</v>
      </c>
      <c r="C1714" s="12" t="s">
        <v>196</v>
      </c>
      <c r="D1714" t="s">
        <v>103</v>
      </c>
      <c r="E1714">
        <v>1551</v>
      </c>
      <c r="F1714" s="1">
        <v>275081.19946651603</v>
      </c>
      <c r="G1714" s="1">
        <f t="shared" si="53"/>
        <v>177.35731751548423</v>
      </c>
    </row>
    <row r="1715" spans="1:7" x14ac:dyDescent="0.25">
      <c r="A1715" t="str">
        <f t="shared" si="52"/>
        <v>CMBKULJan-2024</v>
      </c>
      <c r="B1715" s="4">
        <v>2024</v>
      </c>
      <c r="C1715" s="12" t="s">
        <v>196</v>
      </c>
      <c r="D1715" t="s">
        <v>104</v>
      </c>
      <c r="E1715">
        <v>6474</v>
      </c>
      <c r="F1715" s="1">
        <v>1093155.8798936387</v>
      </c>
      <c r="G1715" s="1">
        <f t="shared" si="53"/>
        <v>168.85324063849839</v>
      </c>
    </row>
    <row r="1716" spans="1:7" x14ac:dyDescent="0.25">
      <c r="A1716" t="str">
        <f t="shared" si="52"/>
        <v>CMBKWIJan-2024</v>
      </c>
      <c r="B1716" s="4">
        <v>2024</v>
      </c>
      <c r="C1716" s="12" t="s">
        <v>196</v>
      </c>
      <c r="D1716" t="s">
        <v>105</v>
      </c>
      <c r="E1716">
        <v>3439</v>
      </c>
      <c r="F1716" s="1">
        <v>1037640.3049766999</v>
      </c>
      <c r="G1716" s="1">
        <f t="shared" si="53"/>
        <v>301.72733497432387</v>
      </c>
    </row>
    <row r="1717" spans="1:7" x14ac:dyDescent="0.25">
      <c r="A1717" t="str">
        <f t="shared" si="52"/>
        <v>CMBLHEJan-2024</v>
      </c>
      <c r="B1717" s="4">
        <v>2024</v>
      </c>
      <c r="C1717" s="12" t="s">
        <v>196</v>
      </c>
      <c r="D1717" t="s">
        <v>106</v>
      </c>
      <c r="E1717">
        <v>2093</v>
      </c>
      <c r="F1717" s="1">
        <v>363573.807930535</v>
      </c>
      <c r="G1717" s="1">
        <f t="shared" si="53"/>
        <v>173.70941611587912</v>
      </c>
    </row>
    <row r="1718" spans="1:7" x14ac:dyDescent="0.25">
      <c r="A1718" t="str">
        <f t="shared" si="52"/>
        <v>CMBLHRJan-2024</v>
      </c>
      <c r="B1718" s="4">
        <v>2024</v>
      </c>
      <c r="C1718" s="12" t="s">
        <v>196</v>
      </c>
      <c r="D1718" t="s">
        <v>107</v>
      </c>
      <c r="E1718">
        <v>10510</v>
      </c>
      <c r="F1718" s="1">
        <v>7379094.9629324302</v>
      </c>
      <c r="G1718" s="1">
        <f t="shared" si="53"/>
        <v>702.10228001260043</v>
      </c>
    </row>
    <row r="1719" spans="1:7" x14ac:dyDescent="0.25">
      <c r="A1719" t="str">
        <f t="shared" si="52"/>
        <v>CMBMAAJan-2024</v>
      </c>
      <c r="B1719" s="4">
        <v>2024</v>
      </c>
      <c r="C1719" s="12" t="s">
        <v>196</v>
      </c>
      <c r="D1719" t="s">
        <v>108</v>
      </c>
      <c r="E1719">
        <v>13419</v>
      </c>
      <c r="F1719" s="1">
        <v>956330.35055103409</v>
      </c>
      <c r="G1719" s="1">
        <f t="shared" si="53"/>
        <v>71.266886545274176</v>
      </c>
    </row>
    <row r="1720" spans="1:7" x14ac:dyDescent="0.25">
      <c r="A1720" t="str">
        <f t="shared" si="52"/>
        <v>CMBMELJan-2024</v>
      </c>
      <c r="B1720" s="4">
        <v>2024</v>
      </c>
      <c r="C1720" s="12" t="s">
        <v>196</v>
      </c>
      <c r="D1720" t="s">
        <v>113</v>
      </c>
      <c r="E1720">
        <v>8819</v>
      </c>
      <c r="F1720" s="1">
        <v>6883497.9646165371</v>
      </c>
      <c r="G1720" s="1">
        <f t="shared" si="53"/>
        <v>780.53044161657067</v>
      </c>
    </row>
    <row r="1721" spans="1:7" x14ac:dyDescent="0.25">
      <c r="A1721" t="str">
        <f t="shared" si="52"/>
        <v>CMBMLEJan-2024</v>
      </c>
      <c r="B1721" s="4">
        <v>2024</v>
      </c>
      <c r="C1721" s="12" t="s">
        <v>196</v>
      </c>
      <c r="D1721" t="s">
        <v>115</v>
      </c>
      <c r="E1721">
        <v>15868</v>
      </c>
      <c r="F1721" s="1">
        <v>1625480.2405076697</v>
      </c>
      <c r="G1721" s="1">
        <f t="shared" si="53"/>
        <v>102.43762544162274</v>
      </c>
    </row>
    <row r="1722" spans="1:7" x14ac:dyDescent="0.25">
      <c r="A1722" t="str">
        <f t="shared" si="52"/>
        <v>CMBMUXJan-2024</v>
      </c>
      <c r="B1722" s="4">
        <v>2024</v>
      </c>
      <c r="C1722" s="12" t="s">
        <v>196</v>
      </c>
      <c r="D1722" t="s">
        <v>169</v>
      </c>
      <c r="E1722">
        <v>0</v>
      </c>
      <c r="F1722" s="1">
        <v>0</v>
      </c>
      <c r="G1722" s="1">
        <f t="shared" si="53"/>
        <v>0</v>
      </c>
    </row>
    <row r="1723" spans="1:7" x14ac:dyDescent="0.25">
      <c r="A1723" t="str">
        <f t="shared" si="52"/>
        <v>CMBNRTJan-2024</v>
      </c>
      <c r="B1723" s="4">
        <v>2024</v>
      </c>
      <c r="C1723" s="12" t="s">
        <v>196</v>
      </c>
      <c r="D1723" t="s">
        <v>116</v>
      </c>
      <c r="E1723">
        <v>4408</v>
      </c>
      <c r="F1723" s="1">
        <v>2121999.8191717356</v>
      </c>
      <c r="G1723" s="1">
        <f t="shared" si="53"/>
        <v>481.39741814240824</v>
      </c>
    </row>
    <row r="1724" spans="1:7" x14ac:dyDescent="0.25">
      <c r="A1724" t="str">
        <f t="shared" si="52"/>
        <v>CMBPEKJan-2024</v>
      </c>
      <c r="B1724" s="4">
        <v>2024</v>
      </c>
      <c r="C1724" s="12" t="s">
        <v>196</v>
      </c>
      <c r="D1724" t="s">
        <v>162</v>
      </c>
      <c r="E1724">
        <v>0</v>
      </c>
      <c r="F1724" s="1">
        <v>0</v>
      </c>
      <c r="G1724" s="1">
        <f t="shared" si="53"/>
        <v>0</v>
      </c>
    </row>
    <row r="1725" spans="1:7" x14ac:dyDescent="0.25">
      <c r="A1725" t="str">
        <f t="shared" si="52"/>
        <v>CMBPVGJan-2024</v>
      </c>
      <c r="B1725" s="4">
        <v>2024</v>
      </c>
      <c r="C1725" s="12" t="s">
        <v>196</v>
      </c>
      <c r="D1725" t="s">
        <v>163</v>
      </c>
      <c r="E1725">
        <v>732</v>
      </c>
      <c r="F1725" s="1">
        <v>182449.00616731457</v>
      </c>
      <c r="G1725" s="1">
        <f t="shared" si="53"/>
        <v>249.24727618485596</v>
      </c>
    </row>
    <row r="1726" spans="1:7" x14ac:dyDescent="0.25">
      <c r="A1726" t="str">
        <f t="shared" si="52"/>
        <v>CMBRUHJan-2024</v>
      </c>
      <c r="B1726" s="4">
        <v>2024</v>
      </c>
      <c r="C1726" s="12" t="s">
        <v>196</v>
      </c>
      <c r="D1726" t="s">
        <v>117</v>
      </c>
      <c r="E1726">
        <v>7802</v>
      </c>
      <c r="F1726" s="1">
        <v>1785423.7080384297</v>
      </c>
      <c r="G1726" s="1">
        <f t="shared" si="53"/>
        <v>228.84179800543831</v>
      </c>
    </row>
    <row r="1727" spans="1:7" x14ac:dyDescent="0.25">
      <c r="A1727" t="str">
        <f t="shared" si="52"/>
        <v>CMBSINJan-2024</v>
      </c>
      <c r="B1727" s="4">
        <v>2024</v>
      </c>
      <c r="C1727" s="12" t="s">
        <v>196</v>
      </c>
      <c r="D1727" t="s">
        <v>119</v>
      </c>
      <c r="E1727">
        <v>8432</v>
      </c>
      <c r="F1727" s="1">
        <v>2263618.5893847044</v>
      </c>
      <c r="G1727" s="1">
        <f t="shared" si="53"/>
        <v>268.45571505985583</v>
      </c>
    </row>
    <row r="1728" spans="1:7" x14ac:dyDescent="0.25">
      <c r="A1728" t="str">
        <f t="shared" si="52"/>
        <v>CMBSYDJan-2024</v>
      </c>
      <c r="B1728" s="4">
        <v>2024</v>
      </c>
      <c r="C1728" s="12" t="s">
        <v>196</v>
      </c>
      <c r="D1728" t="s">
        <v>120</v>
      </c>
      <c r="E1728">
        <v>4261</v>
      </c>
      <c r="F1728" s="1">
        <v>3227210.5868069073</v>
      </c>
      <c r="G1728" s="1">
        <f t="shared" si="53"/>
        <v>757.38338108587357</v>
      </c>
    </row>
    <row r="1729" spans="1:7" x14ac:dyDescent="0.25">
      <c r="A1729" t="str">
        <f t="shared" si="52"/>
        <v>CMBTRVJan-2024</v>
      </c>
      <c r="B1729" s="4">
        <v>2024</v>
      </c>
      <c r="C1729" s="12" t="s">
        <v>196</v>
      </c>
      <c r="D1729" t="s">
        <v>121</v>
      </c>
      <c r="E1729">
        <v>2766</v>
      </c>
      <c r="F1729" s="1">
        <v>123556.02845337574</v>
      </c>
      <c r="G1729" s="1">
        <f t="shared" si="53"/>
        <v>44.66956921669405</v>
      </c>
    </row>
    <row r="1730" spans="1:7" x14ac:dyDescent="0.25">
      <c r="A1730" t="str">
        <f t="shared" si="52"/>
        <v>CMBTRZJan-2024</v>
      </c>
      <c r="B1730" s="4">
        <v>2024</v>
      </c>
      <c r="C1730" s="12" t="s">
        <v>196</v>
      </c>
      <c r="D1730" t="s">
        <v>126</v>
      </c>
      <c r="E1730">
        <v>3924</v>
      </c>
      <c r="F1730" s="1">
        <v>253239.40316164057</v>
      </c>
      <c r="G1730" s="1">
        <f t="shared" si="53"/>
        <v>64.536035464230523</v>
      </c>
    </row>
    <row r="1731" spans="1:7" x14ac:dyDescent="0.25">
      <c r="A1731" t="str">
        <f t="shared" ref="A1731:A1794" si="54">D1731&amp;C1731</f>
        <v>CMBVTEJan-2024</v>
      </c>
      <c r="B1731" s="4">
        <v>2024</v>
      </c>
      <c r="C1731" s="12" t="s">
        <v>196</v>
      </c>
      <c r="D1731" t="s">
        <v>180</v>
      </c>
      <c r="E1731">
        <v>0</v>
      </c>
      <c r="F1731" s="1">
        <v>0</v>
      </c>
      <c r="G1731" s="1">
        <f t="shared" ref="G1731:G1794" si="55">IFERROR(F1731/E1731,0)</f>
        <v>0</v>
      </c>
    </row>
    <row r="1732" spans="1:7" x14ac:dyDescent="0.25">
      <c r="A1732" t="str">
        <f t="shared" si="54"/>
        <v>COKCMBJan-2024</v>
      </c>
      <c r="B1732" s="4">
        <v>2024</v>
      </c>
      <c r="C1732" s="12" t="s">
        <v>196</v>
      </c>
      <c r="D1732" t="s">
        <v>128</v>
      </c>
      <c r="E1732">
        <v>5271</v>
      </c>
      <c r="F1732" s="1">
        <v>455650.79237763054</v>
      </c>
      <c r="G1732" s="1">
        <f t="shared" si="55"/>
        <v>86.444847728634144</v>
      </c>
    </row>
    <row r="1733" spans="1:7" x14ac:dyDescent="0.25">
      <c r="A1733" t="str">
        <f t="shared" si="54"/>
        <v>DACCMBJan-2024</v>
      </c>
      <c r="B1733" s="4">
        <v>2024</v>
      </c>
      <c r="C1733" s="12" t="s">
        <v>196</v>
      </c>
      <c r="D1733" t="s">
        <v>129</v>
      </c>
      <c r="E1733">
        <v>6116</v>
      </c>
      <c r="F1733" s="1">
        <v>903889.20945986919</v>
      </c>
      <c r="G1733" s="1">
        <f t="shared" si="55"/>
        <v>147.79091063765028</v>
      </c>
    </row>
    <row r="1734" spans="1:7" x14ac:dyDescent="0.25">
      <c r="A1734" t="str">
        <f t="shared" si="54"/>
        <v>DELCMBJan-2024</v>
      </c>
      <c r="B1734" s="4">
        <v>2024</v>
      </c>
      <c r="C1734" s="12" t="s">
        <v>196</v>
      </c>
      <c r="D1734" t="s">
        <v>130</v>
      </c>
      <c r="E1734">
        <v>6959</v>
      </c>
      <c r="F1734" s="1">
        <v>1144006.5215403319</v>
      </c>
      <c r="G1734" s="1">
        <f t="shared" si="55"/>
        <v>164.39237268865239</v>
      </c>
    </row>
    <row r="1735" spans="1:7" x14ac:dyDescent="0.25">
      <c r="A1735" t="str">
        <f t="shared" si="54"/>
        <v>DMMCMBJan-2024</v>
      </c>
      <c r="B1735" s="4">
        <v>2024</v>
      </c>
      <c r="C1735" s="12" t="s">
        <v>196</v>
      </c>
      <c r="D1735" t="s">
        <v>131</v>
      </c>
      <c r="E1735">
        <v>3556</v>
      </c>
      <c r="F1735" s="1">
        <v>613178.56992133602</v>
      </c>
      <c r="G1735" s="1">
        <f t="shared" si="55"/>
        <v>172.43491842557256</v>
      </c>
    </row>
    <row r="1736" spans="1:7" x14ac:dyDescent="0.25">
      <c r="A1736" t="str">
        <f t="shared" si="54"/>
        <v>DOHCMBJan-2024</v>
      </c>
      <c r="B1736" s="4">
        <v>2024</v>
      </c>
      <c r="C1736" s="12" t="s">
        <v>196</v>
      </c>
      <c r="D1736" t="s">
        <v>133</v>
      </c>
      <c r="E1736">
        <v>3611</v>
      </c>
      <c r="F1736" s="1">
        <v>725743.25414799957</v>
      </c>
      <c r="G1736" s="1">
        <f t="shared" si="55"/>
        <v>200.98123903295473</v>
      </c>
    </row>
    <row r="1737" spans="1:7" x14ac:dyDescent="0.25">
      <c r="A1737" t="str">
        <f t="shared" si="54"/>
        <v>DXBCMBJan-2024</v>
      </c>
      <c r="B1737" s="4">
        <v>2024</v>
      </c>
      <c r="C1737" s="12" t="s">
        <v>196</v>
      </c>
      <c r="D1737" t="s">
        <v>134</v>
      </c>
      <c r="E1737">
        <v>5116</v>
      </c>
      <c r="F1737" s="1">
        <v>973984.46458866098</v>
      </c>
      <c r="G1737" s="1">
        <f t="shared" si="55"/>
        <v>190.38007517370229</v>
      </c>
    </row>
    <row r="1738" spans="1:7" x14ac:dyDescent="0.25">
      <c r="A1738" t="str">
        <f t="shared" si="54"/>
        <v>FRACMBJan-2024</v>
      </c>
      <c r="B1738" s="4">
        <v>2024</v>
      </c>
      <c r="C1738" s="12" t="s">
        <v>196</v>
      </c>
      <c r="D1738" t="s">
        <v>136</v>
      </c>
      <c r="E1738">
        <v>2661</v>
      </c>
      <c r="F1738" s="1">
        <v>1248021.7743726447</v>
      </c>
      <c r="G1738" s="1">
        <f t="shared" si="55"/>
        <v>469.00480059099766</v>
      </c>
    </row>
    <row r="1739" spans="1:7" x14ac:dyDescent="0.25">
      <c r="A1739" t="str">
        <f t="shared" si="54"/>
        <v>GANCMBJan-2024</v>
      </c>
      <c r="B1739" s="4">
        <v>2024</v>
      </c>
      <c r="C1739" s="12" t="s">
        <v>196</v>
      </c>
      <c r="D1739" t="s">
        <v>137</v>
      </c>
      <c r="E1739">
        <v>771</v>
      </c>
      <c r="F1739" s="1">
        <v>98908.190583800781</v>
      </c>
      <c r="G1739" s="1">
        <f t="shared" si="55"/>
        <v>128.28559089987132</v>
      </c>
    </row>
    <row r="1740" spans="1:7" x14ac:dyDescent="0.25">
      <c r="A1740" t="str">
        <f t="shared" si="54"/>
        <v>HYDCMBJan-2024</v>
      </c>
      <c r="B1740" s="4">
        <v>2024</v>
      </c>
      <c r="C1740" s="12" t="s">
        <v>196</v>
      </c>
      <c r="D1740" t="s">
        <v>139</v>
      </c>
      <c r="E1740">
        <v>2903</v>
      </c>
      <c r="F1740" s="1">
        <v>409585.57473712217</v>
      </c>
      <c r="G1740" s="1">
        <f t="shared" si="55"/>
        <v>141.09044944440998</v>
      </c>
    </row>
    <row r="1741" spans="1:7" x14ac:dyDescent="0.25">
      <c r="A1741" t="str">
        <f t="shared" si="54"/>
        <v>ICNCMBJan-2024</v>
      </c>
      <c r="B1741" s="4">
        <v>2024</v>
      </c>
      <c r="C1741" s="12" t="s">
        <v>196</v>
      </c>
      <c r="D1741" t="s">
        <v>140</v>
      </c>
      <c r="E1741">
        <v>2352</v>
      </c>
      <c r="F1741" s="1">
        <v>820469.32209007547</v>
      </c>
      <c r="G1741" s="1">
        <f t="shared" si="55"/>
        <v>348.83899748727697</v>
      </c>
    </row>
    <row r="1742" spans="1:7" x14ac:dyDescent="0.25">
      <c r="A1742" t="str">
        <f t="shared" si="54"/>
        <v>IXMCMBJan-2024</v>
      </c>
      <c r="B1742" s="4">
        <v>2024</v>
      </c>
      <c r="C1742" s="12" t="s">
        <v>196</v>
      </c>
      <c r="D1742" t="s">
        <v>142</v>
      </c>
      <c r="E1742">
        <v>2716</v>
      </c>
      <c r="F1742" s="1">
        <v>179837.08374294516</v>
      </c>
      <c r="G1742" s="1">
        <f t="shared" si="55"/>
        <v>66.213948358963606</v>
      </c>
    </row>
    <row r="1743" spans="1:7" x14ac:dyDescent="0.25">
      <c r="A1743" t="str">
        <f t="shared" si="54"/>
        <v>JEDCMBJan-2024</v>
      </c>
      <c r="B1743" s="4">
        <v>2024</v>
      </c>
      <c r="C1743" s="12" t="s">
        <v>196</v>
      </c>
      <c r="D1743" t="s">
        <v>170</v>
      </c>
      <c r="E1743">
        <v>2960</v>
      </c>
      <c r="F1743" s="1">
        <v>661166.00344824407</v>
      </c>
      <c r="G1743" s="1">
        <f t="shared" si="55"/>
        <v>223.36689305683922</v>
      </c>
    </row>
    <row r="1744" spans="1:7" x14ac:dyDescent="0.25">
      <c r="A1744" t="str">
        <f t="shared" si="54"/>
        <v>KHICMBJan-2024</v>
      </c>
      <c r="B1744" s="4">
        <v>2024</v>
      </c>
      <c r="C1744" s="12" t="s">
        <v>196</v>
      </c>
      <c r="D1744" t="s">
        <v>143</v>
      </c>
      <c r="E1744">
        <v>2084</v>
      </c>
      <c r="F1744" s="1">
        <v>437127.48449262488</v>
      </c>
      <c r="G1744" s="1">
        <f t="shared" si="55"/>
        <v>209.75407125365876</v>
      </c>
    </row>
    <row r="1745" spans="1:7" x14ac:dyDescent="0.25">
      <c r="A1745" t="str">
        <f t="shared" si="54"/>
        <v>KTMCMBJan-2024</v>
      </c>
      <c r="B1745" s="4">
        <v>2024</v>
      </c>
      <c r="C1745" s="12" t="s">
        <v>196</v>
      </c>
      <c r="D1745" t="s">
        <v>144</v>
      </c>
      <c r="E1745">
        <v>1452</v>
      </c>
      <c r="F1745" s="1">
        <v>323064.70035646844</v>
      </c>
      <c r="G1745" s="1">
        <f t="shared" si="55"/>
        <v>222.49635010776063</v>
      </c>
    </row>
    <row r="1746" spans="1:7" x14ac:dyDescent="0.25">
      <c r="A1746" t="str">
        <f t="shared" si="54"/>
        <v>KULCMBJan-2024</v>
      </c>
      <c r="B1746" s="4">
        <v>2024</v>
      </c>
      <c r="C1746" s="12" t="s">
        <v>196</v>
      </c>
      <c r="D1746" t="s">
        <v>145</v>
      </c>
      <c r="E1746">
        <v>6355</v>
      </c>
      <c r="F1746" s="1">
        <v>813778.31269026385</v>
      </c>
      <c r="G1746" s="1">
        <f t="shared" si="55"/>
        <v>128.05323567116662</v>
      </c>
    </row>
    <row r="1747" spans="1:7" x14ac:dyDescent="0.25">
      <c r="A1747" t="str">
        <f t="shared" si="54"/>
        <v>KWICMBJan-2024</v>
      </c>
      <c r="B1747" s="4">
        <v>2024</v>
      </c>
      <c r="C1747" s="12" t="s">
        <v>196</v>
      </c>
      <c r="D1747" t="s">
        <v>146</v>
      </c>
      <c r="E1747">
        <v>3611</v>
      </c>
      <c r="F1747" s="1">
        <v>569873.21295456972</v>
      </c>
      <c r="G1747" s="1">
        <f t="shared" si="55"/>
        <v>157.81589946124888</v>
      </c>
    </row>
    <row r="1748" spans="1:7" x14ac:dyDescent="0.25">
      <c r="A1748" t="str">
        <f t="shared" si="54"/>
        <v>LHECMBJan-2024</v>
      </c>
      <c r="B1748" s="4">
        <v>2024</v>
      </c>
      <c r="C1748" s="12" t="s">
        <v>196</v>
      </c>
      <c r="D1748" t="s">
        <v>147</v>
      </c>
      <c r="E1748">
        <v>3045</v>
      </c>
      <c r="F1748" s="1">
        <v>614954.13689033105</v>
      </c>
      <c r="G1748" s="1">
        <f t="shared" si="55"/>
        <v>201.95538157317932</v>
      </c>
    </row>
    <row r="1749" spans="1:7" x14ac:dyDescent="0.25">
      <c r="A1749" t="str">
        <f t="shared" si="54"/>
        <v>LHRCMBJan-2024</v>
      </c>
      <c r="B1749" s="4">
        <v>2024</v>
      </c>
      <c r="C1749" s="12" t="s">
        <v>196</v>
      </c>
      <c r="D1749" t="s">
        <v>148</v>
      </c>
      <c r="E1749">
        <v>9978</v>
      </c>
      <c r="F1749" s="1">
        <v>5497870.1985050524</v>
      </c>
      <c r="G1749" s="1">
        <f t="shared" si="55"/>
        <v>550.99921813039214</v>
      </c>
    </row>
    <row r="1750" spans="1:7" x14ac:dyDescent="0.25">
      <c r="A1750" t="str">
        <f t="shared" si="54"/>
        <v>MAACMBJan-2024</v>
      </c>
      <c r="B1750" s="4">
        <v>2024</v>
      </c>
      <c r="C1750" s="12" t="s">
        <v>196</v>
      </c>
      <c r="D1750" t="s">
        <v>149</v>
      </c>
      <c r="E1750">
        <v>13892</v>
      </c>
      <c r="F1750" s="1">
        <v>1065664.3226009</v>
      </c>
      <c r="G1750" s="1">
        <f t="shared" si="55"/>
        <v>76.710648042103372</v>
      </c>
    </row>
    <row r="1751" spans="1:7" x14ac:dyDescent="0.25">
      <c r="A1751" t="str">
        <f t="shared" si="54"/>
        <v>MELCMBJan-2024</v>
      </c>
      <c r="B1751" s="4">
        <v>2024</v>
      </c>
      <c r="C1751" s="12" t="s">
        <v>196</v>
      </c>
      <c r="D1751" t="s">
        <v>151</v>
      </c>
      <c r="E1751">
        <v>6803</v>
      </c>
      <c r="F1751" s="1">
        <v>3166163.9205887951</v>
      </c>
      <c r="G1751" s="1">
        <f t="shared" si="55"/>
        <v>465.40701463895266</v>
      </c>
    </row>
    <row r="1752" spans="1:7" x14ac:dyDescent="0.25">
      <c r="A1752" t="str">
        <f t="shared" si="54"/>
        <v>MLECMBJan-2024</v>
      </c>
      <c r="B1752" s="4">
        <v>2024</v>
      </c>
      <c r="C1752" s="12" t="s">
        <v>196</v>
      </c>
      <c r="D1752" t="s">
        <v>152</v>
      </c>
      <c r="E1752">
        <v>9932</v>
      </c>
      <c r="F1752" s="1">
        <v>1066955.2274231475</v>
      </c>
      <c r="G1752" s="1">
        <f t="shared" si="55"/>
        <v>107.42601967611232</v>
      </c>
    </row>
    <row r="1753" spans="1:7" x14ac:dyDescent="0.25">
      <c r="A1753" t="str">
        <f t="shared" si="54"/>
        <v>MUXCMBJan-2024</v>
      </c>
      <c r="B1753" s="4">
        <v>2024</v>
      </c>
      <c r="C1753" s="12" t="s">
        <v>196</v>
      </c>
      <c r="D1753" t="s">
        <v>171</v>
      </c>
      <c r="E1753">
        <v>0</v>
      </c>
      <c r="F1753" s="1">
        <v>0</v>
      </c>
      <c r="G1753" s="1">
        <f t="shared" si="55"/>
        <v>0</v>
      </c>
    </row>
    <row r="1754" spans="1:7" x14ac:dyDescent="0.25">
      <c r="A1754" t="str">
        <f t="shared" si="54"/>
        <v>NRTCMBJan-2024</v>
      </c>
      <c r="B1754" s="4">
        <v>2024</v>
      </c>
      <c r="C1754" s="12" t="s">
        <v>196</v>
      </c>
      <c r="D1754" t="s">
        <v>153</v>
      </c>
      <c r="E1754">
        <v>2943</v>
      </c>
      <c r="F1754" s="1">
        <v>1318979.4752389495</v>
      </c>
      <c r="G1754" s="1">
        <f t="shared" si="55"/>
        <v>448.17515298639125</v>
      </c>
    </row>
    <row r="1755" spans="1:7" x14ac:dyDescent="0.25">
      <c r="A1755" t="str">
        <f t="shared" si="54"/>
        <v>PEKCMBJan-2024</v>
      </c>
      <c r="B1755" s="4">
        <v>2024</v>
      </c>
      <c r="C1755" s="12" t="s">
        <v>196</v>
      </c>
      <c r="D1755" t="s">
        <v>164</v>
      </c>
      <c r="E1755">
        <v>0</v>
      </c>
      <c r="F1755" s="1">
        <v>0</v>
      </c>
      <c r="G1755" s="1">
        <f t="shared" si="55"/>
        <v>0</v>
      </c>
    </row>
    <row r="1756" spans="1:7" x14ac:dyDescent="0.25">
      <c r="A1756" t="str">
        <f t="shared" si="54"/>
        <v>PVGCMBJan-2024</v>
      </c>
      <c r="B1756" s="4">
        <v>2024</v>
      </c>
      <c r="C1756" s="12" t="s">
        <v>196</v>
      </c>
      <c r="D1756" t="s">
        <v>165</v>
      </c>
      <c r="E1756">
        <v>953</v>
      </c>
      <c r="F1756" s="1">
        <v>276718.55864320125</v>
      </c>
      <c r="G1756" s="1">
        <f t="shared" si="55"/>
        <v>290.36574883861618</v>
      </c>
    </row>
    <row r="1757" spans="1:7" x14ac:dyDescent="0.25">
      <c r="A1757" t="str">
        <f t="shared" si="54"/>
        <v>RUHCMBJan-2024</v>
      </c>
      <c r="B1757" s="4">
        <v>2024</v>
      </c>
      <c r="C1757" s="12" t="s">
        <v>196</v>
      </c>
      <c r="D1757" t="s">
        <v>155</v>
      </c>
      <c r="E1757">
        <v>5792</v>
      </c>
      <c r="F1757" s="1">
        <v>1103245.5225193712</v>
      </c>
      <c r="G1757" s="1">
        <f t="shared" si="55"/>
        <v>190.47747281066492</v>
      </c>
    </row>
    <row r="1758" spans="1:7" x14ac:dyDescent="0.25">
      <c r="A1758" t="str">
        <f t="shared" si="54"/>
        <v>SINCMBJan-2024</v>
      </c>
      <c r="B1758" s="4">
        <v>2024</v>
      </c>
      <c r="C1758" s="12" t="s">
        <v>196</v>
      </c>
      <c r="D1758" t="s">
        <v>157</v>
      </c>
      <c r="E1758">
        <v>5276</v>
      </c>
      <c r="F1758" s="1">
        <v>1138512.7623198368</v>
      </c>
      <c r="G1758" s="1">
        <f t="shared" si="55"/>
        <v>215.79089505683032</v>
      </c>
    </row>
    <row r="1759" spans="1:7" x14ac:dyDescent="0.25">
      <c r="A1759" t="str">
        <f t="shared" si="54"/>
        <v>SYDCMBJan-2024</v>
      </c>
      <c r="B1759" s="4">
        <v>2024</v>
      </c>
      <c r="C1759" s="12" t="s">
        <v>196</v>
      </c>
      <c r="D1759" t="s">
        <v>158</v>
      </c>
      <c r="E1759">
        <v>2768</v>
      </c>
      <c r="F1759" s="1">
        <v>1361572.599499474</v>
      </c>
      <c r="G1759" s="1">
        <f t="shared" si="55"/>
        <v>491.89761542611058</v>
      </c>
    </row>
    <row r="1760" spans="1:7" x14ac:dyDescent="0.25">
      <c r="A1760" t="str">
        <f t="shared" si="54"/>
        <v>TRVCMBJan-2024</v>
      </c>
      <c r="B1760" s="4">
        <v>2024</v>
      </c>
      <c r="C1760" s="12" t="s">
        <v>196</v>
      </c>
      <c r="D1760" t="s">
        <v>159</v>
      </c>
      <c r="E1760">
        <v>2959</v>
      </c>
      <c r="F1760" s="1">
        <v>195098.62849127984</v>
      </c>
      <c r="G1760" s="1">
        <f t="shared" si="55"/>
        <v>65.933973805772169</v>
      </c>
    </row>
    <row r="1761" spans="1:7" x14ac:dyDescent="0.25">
      <c r="A1761" t="str">
        <f t="shared" si="54"/>
        <v>TRZCMBJan-2024</v>
      </c>
      <c r="B1761" s="4">
        <v>2024</v>
      </c>
      <c r="C1761" s="12" t="s">
        <v>196</v>
      </c>
      <c r="D1761" t="s">
        <v>160</v>
      </c>
      <c r="E1761">
        <v>4237</v>
      </c>
      <c r="F1761" s="1">
        <v>278732.85393866186</v>
      </c>
      <c r="G1761" s="1">
        <f t="shared" si="55"/>
        <v>65.785426938556029</v>
      </c>
    </row>
    <row r="1762" spans="1:7" x14ac:dyDescent="0.25">
      <c r="A1762" t="str">
        <f t="shared" si="54"/>
        <v>VTECMBJan-2024</v>
      </c>
      <c r="B1762" s="4">
        <v>2024</v>
      </c>
      <c r="C1762" s="12" t="s">
        <v>196</v>
      </c>
      <c r="D1762" t="s">
        <v>181</v>
      </c>
      <c r="E1762">
        <v>0</v>
      </c>
      <c r="F1762" s="1">
        <v>0</v>
      </c>
      <c r="G1762" s="1">
        <f t="shared" si="55"/>
        <v>0</v>
      </c>
    </row>
    <row r="1763" spans="1:7" x14ac:dyDescent="0.25">
      <c r="A1763" t="str">
        <f t="shared" si="54"/>
        <v>AUHCMBFeb-2024</v>
      </c>
      <c r="B1763" s="4">
        <v>2024</v>
      </c>
      <c r="C1763" s="12" t="s">
        <v>198</v>
      </c>
      <c r="D1763" t="s">
        <v>66</v>
      </c>
      <c r="E1763">
        <v>2100</v>
      </c>
      <c r="F1763">
        <v>489549.40376827226</v>
      </c>
      <c r="G1763" s="1">
        <f t="shared" si="55"/>
        <v>233.11876369917726</v>
      </c>
    </row>
    <row r="1764" spans="1:7" x14ac:dyDescent="0.25">
      <c r="A1764" t="str">
        <f t="shared" si="54"/>
        <v>BKKCMBFeb-2024</v>
      </c>
      <c r="B1764" s="4">
        <v>2024</v>
      </c>
      <c r="C1764" s="12" t="s">
        <v>198</v>
      </c>
      <c r="D1764" t="s">
        <v>68</v>
      </c>
      <c r="E1764">
        <v>5626</v>
      </c>
      <c r="F1764">
        <v>1097016.6213414655</v>
      </c>
      <c r="G1764" s="1">
        <f t="shared" si="55"/>
        <v>194.99051214743432</v>
      </c>
    </row>
    <row r="1765" spans="1:7" x14ac:dyDescent="0.25">
      <c r="A1765" t="str">
        <f t="shared" si="54"/>
        <v>BLRCMBFeb-2024</v>
      </c>
      <c r="B1765" s="4">
        <v>2024</v>
      </c>
      <c r="C1765" s="12" t="s">
        <v>198</v>
      </c>
      <c r="D1765" t="s">
        <v>69</v>
      </c>
      <c r="E1765">
        <v>3874</v>
      </c>
      <c r="F1765">
        <v>438549.07077920804</v>
      </c>
      <c r="G1765" s="1">
        <f t="shared" si="55"/>
        <v>113.20316747011049</v>
      </c>
    </row>
    <row r="1766" spans="1:7" x14ac:dyDescent="0.25">
      <c r="A1766" t="str">
        <f t="shared" si="54"/>
        <v>BOMCMBFeb-2024</v>
      </c>
      <c r="B1766" s="4">
        <v>2024</v>
      </c>
      <c r="C1766" s="12" t="s">
        <v>198</v>
      </c>
      <c r="D1766" t="s">
        <v>70</v>
      </c>
      <c r="E1766">
        <v>6197</v>
      </c>
      <c r="F1766">
        <v>988791.48683370929</v>
      </c>
      <c r="G1766" s="1">
        <f t="shared" si="55"/>
        <v>159.55970418488127</v>
      </c>
    </row>
    <row r="1767" spans="1:7" x14ac:dyDescent="0.25">
      <c r="A1767" t="str">
        <f t="shared" si="54"/>
        <v>CANCMBFeb-2024</v>
      </c>
      <c r="B1767" s="4">
        <v>2024</v>
      </c>
      <c r="C1767" s="12" t="s">
        <v>198</v>
      </c>
      <c r="D1767" t="s">
        <v>71</v>
      </c>
      <c r="E1767">
        <v>1498</v>
      </c>
      <c r="F1767">
        <v>574605.9261430155</v>
      </c>
      <c r="G1767" s="1">
        <f t="shared" si="55"/>
        <v>383.58206017557779</v>
      </c>
    </row>
    <row r="1768" spans="1:7" x14ac:dyDescent="0.25">
      <c r="A1768" t="str">
        <f t="shared" si="54"/>
        <v>CDGCMBFeb-2024</v>
      </c>
      <c r="B1768" s="4">
        <v>2024</v>
      </c>
      <c r="C1768" s="12" t="s">
        <v>198</v>
      </c>
      <c r="D1768" t="s">
        <v>72</v>
      </c>
      <c r="E1768">
        <v>2977</v>
      </c>
      <c r="F1768">
        <v>1448088.9647251128</v>
      </c>
      <c r="G1768" s="1">
        <f t="shared" si="55"/>
        <v>486.42558438868417</v>
      </c>
    </row>
    <row r="1769" spans="1:7" x14ac:dyDescent="0.25">
      <c r="A1769" t="str">
        <f t="shared" si="54"/>
        <v>CGKCMBFeb-2024</v>
      </c>
      <c r="B1769" s="4">
        <v>2024</v>
      </c>
      <c r="C1769" s="12" t="s">
        <v>198</v>
      </c>
      <c r="D1769" t="s">
        <v>74</v>
      </c>
      <c r="E1769">
        <v>2425</v>
      </c>
      <c r="F1769">
        <v>502744.59288812068</v>
      </c>
      <c r="G1769" s="1">
        <f t="shared" si="55"/>
        <v>207.31735789200852</v>
      </c>
    </row>
    <row r="1770" spans="1:7" x14ac:dyDescent="0.25">
      <c r="A1770" t="str">
        <f t="shared" si="54"/>
        <v>CMBAUHFeb-2024</v>
      </c>
      <c r="B1770" s="4">
        <v>2024</v>
      </c>
      <c r="C1770" s="12" t="s">
        <v>198</v>
      </c>
      <c r="D1770" t="s">
        <v>75</v>
      </c>
      <c r="E1770">
        <v>2935</v>
      </c>
      <c r="F1770">
        <v>676349.25248159131</v>
      </c>
      <c r="G1770" s="1">
        <f t="shared" si="55"/>
        <v>230.4426754622117</v>
      </c>
    </row>
    <row r="1771" spans="1:7" x14ac:dyDescent="0.25">
      <c r="A1771" t="str">
        <f t="shared" si="54"/>
        <v>CMBBKKFeb-2024</v>
      </c>
      <c r="B1771" s="4">
        <v>2024</v>
      </c>
      <c r="C1771" s="12" t="s">
        <v>198</v>
      </c>
      <c r="D1771" t="s">
        <v>78</v>
      </c>
      <c r="E1771">
        <v>5633</v>
      </c>
      <c r="F1771">
        <v>1245990.8658387912</v>
      </c>
      <c r="G1771" s="1">
        <f t="shared" si="55"/>
        <v>221.19489895948718</v>
      </c>
    </row>
    <row r="1772" spans="1:7" x14ac:dyDescent="0.25">
      <c r="A1772" t="str">
        <f t="shared" si="54"/>
        <v>CMBBLRFeb-2024</v>
      </c>
      <c r="B1772" s="4">
        <v>2024</v>
      </c>
      <c r="C1772" s="12" t="s">
        <v>198</v>
      </c>
      <c r="D1772" t="s">
        <v>79</v>
      </c>
      <c r="E1772">
        <v>2920</v>
      </c>
      <c r="F1772">
        <v>337279.42511831055</v>
      </c>
      <c r="G1772" s="1">
        <f t="shared" si="55"/>
        <v>115.50665243777759</v>
      </c>
    </row>
    <row r="1773" spans="1:7" x14ac:dyDescent="0.25">
      <c r="A1773" t="str">
        <f t="shared" si="54"/>
        <v>CMBBOMFeb-2024</v>
      </c>
      <c r="B1773" s="4">
        <v>2024</v>
      </c>
      <c r="C1773" s="12" t="s">
        <v>198</v>
      </c>
      <c r="D1773" t="s">
        <v>80</v>
      </c>
      <c r="E1773">
        <v>4713</v>
      </c>
      <c r="F1773">
        <v>718834.76002173382</v>
      </c>
      <c r="G1773" s="1">
        <f t="shared" si="55"/>
        <v>152.5216974372446</v>
      </c>
    </row>
    <row r="1774" spans="1:7" x14ac:dyDescent="0.25">
      <c r="A1774" t="str">
        <f t="shared" si="54"/>
        <v>CMBCANFeb-2024</v>
      </c>
      <c r="B1774" s="4">
        <v>2024</v>
      </c>
      <c r="C1774" s="12" t="s">
        <v>198</v>
      </c>
      <c r="D1774" t="s">
        <v>81</v>
      </c>
      <c r="E1774">
        <v>1787</v>
      </c>
      <c r="F1774">
        <v>663389.61185637699</v>
      </c>
      <c r="G1774" s="1">
        <f t="shared" si="55"/>
        <v>371.2308963941673</v>
      </c>
    </row>
    <row r="1775" spans="1:7" x14ac:dyDescent="0.25">
      <c r="A1775" t="str">
        <f t="shared" si="54"/>
        <v>CMBCDGFeb-2024</v>
      </c>
      <c r="B1775" s="4">
        <v>2024</v>
      </c>
      <c r="C1775" s="12" t="s">
        <v>198</v>
      </c>
      <c r="D1775" t="s">
        <v>82</v>
      </c>
      <c r="E1775">
        <v>2936</v>
      </c>
      <c r="F1775">
        <v>1424655.4398098998</v>
      </c>
      <c r="G1775" s="1">
        <f t="shared" si="55"/>
        <v>485.23686642026559</v>
      </c>
    </row>
    <row r="1776" spans="1:7" x14ac:dyDescent="0.25">
      <c r="A1776" t="str">
        <f t="shared" si="54"/>
        <v>CMBCDGFRAFeb-2024</v>
      </c>
      <c r="B1776" s="4">
        <v>2024</v>
      </c>
      <c r="C1776" s="12" t="s">
        <v>198</v>
      </c>
      <c r="D1776" t="s">
        <v>83</v>
      </c>
      <c r="E1776">
        <v>0</v>
      </c>
      <c r="F1776">
        <v>0</v>
      </c>
      <c r="G1776" s="1">
        <f t="shared" si="55"/>
        <v>0</v>
      </c>
    </row>
    <row r="1777" spans="1:7" x14ac:dyDescent="0.25">
      <c r="A1777" t="str">
        <f t="shared" si="54"/>
        <v>CMBCGKFeb-2024</v>
      </c>
      <c r="B1777" s="4">
        <v>2024</v>
      </c>
      <c r="C1777" s="12" t="s">
        <v>198</v>
      </c>
      <c r="D1777" t="s">
        <v>84</v>
      </c>
      <c r="E1777">
        <v>2856</v>
      </c>
      <c r="F1777">
        <v>467788.46868039132</v>
      </c>
      <c r="G1777" s="1">
        <f t="shared" si="55"/>
        <v>163.79148063038912</v>
      </c>
    </row>
    <row r="1778" spans="1:7" x14ac:dyDescent="0.25">
      <c r="A1778" t="str">
        <f t="shared" si="54"/>
        <v>CMBCOKFeb-2024</v>
      </c>
      <c r="B1778" s="4">
        <v>2024</v>
      </c>
      <c r="C1778" s="12" t="s">
        <v>198</v>
      </c>
      <c r="D1778" t="s">
        <v>85</v>
      </c>
      <c r="E1778">
        <v>1920</v>
      </c>
      <c r="F1778">
        <v>163086.15529910859</v>
      </c>
      <c r="G1778" s="1">
        <f t="shared" si="55"/>
        <v>84.940705884952393</v>
      </c>
    </row>
    <row r="1779" spans="1:7" x14ac:dyDescent="0.25">
      <c r="A1779" t="str">
        <f t="shared" si="54"/>
        <v>CMBDACFeb-2024</v>
      </c>
      <c r="B1779" s="4">
        <v>2024</v>
      </c>
      <c r="C1779" s="12" t="s">
        <v>198</v>
      </c>
      <c r="D1779" t="s">
        <v>88</v>
      </c>
      <c r="E1779">
        <v>5159</v>
      </c>
      <c r="F1779">
        <v>741626.9759906932</v>
      </c>
      <c r="G1779" s="1">
        <f t="shared" si="55"/>
        <v>143.75401744343733</v>
      </c>
    </row>
    <row r="1780" spans="1:7" x14ac:dyDescent="0.25">
      <c r="A1780" t="str">
        <f t="shared" si="54"/>
        <v>CMBDELFeb-2024</v>
      </c>
      <c r="B1780" s="4">
        <v>2024</v>
      </c>
      <c r="C1780" s="12" t="s">
        <v>198</v>
      </c>
      <c r="D1780" t="s">
        <v>89</v>
      </c>
      <c r="E1780">
        <v>6904</v>
      </c>
      <c r="F1780">
        <v>1223323.1023425667</v>
      </c>
      <c r="G1780" s="1">
        <f t="shared" si="55"/>
        <v>177.19048411682601</v>
      </c>
    </row>
    <row r="1781" spans="1:7" x14ac:dyDescent="0.25">
      <c r="A1781" t="str">
        <f t="shared" si="54"/>
        <v>CMBDMMFeb-2024</v>
      </c>
      <c r="B1781" s="4">
        <v>2024</v>
      </c>
      <c r="C1781" s="12" t="s">
        <v>198</v>
      </c>
      <c r="D1781" t="s">
        <v>90</v>
      </c>
      <c r="E1781">
        <v>1999</v>
      </c>
      <c r="F1781">
        <v>423905.07778658712</v>
      </c>
      <c r="G1781" s="1">
        <f t="shared" si="55"/>
        <v>212.05856817738226</v>
      </c>
    </row>
    <row r="1782" spans="1:7" x14ac:dyDescent="0.25">
      <c r="A1782" t="str">
        <f t="shared" si="54"/>
        <v>CMBDOHFeb-2024</v>
      </c>
      <c r="B1782" s="4">
        <v>2024</v>
      </c>
      <c r="C1782" s="12" t="s">
        <v>198</v>
      </c>
      <c r="D1782" t="s">
        <v>91</v>
      </c>
      <c r="E1782">
        <v>3440</v>
      </c>
      <c r="F1782">
        <v>888876.77268403256</v>
      </c>
      <c r="G1782" s="1">
        <f t="shared" si="55"/>
        <v>258.39441066396296</v>
      </c>
    </row>
    <row r="1783" spans="1:7" x14ac:dyDescent="0.25">
      <c r="A1783" t="str">
        <f t="shared" si="54"/>
        <v>CMBDXBFeb-2024</v>
      </c>
      <c r="B1783" s="4">
        <v>2024</v>
      </c>
      <c r="C1783" s="12" t="s">
        <v>198</v>
      </c>
      <c r="D1783" t="s">
        <v>92</v>
      </c>
      <c r="E1783">
        <v>7148</v>
      </c>
      <c r="F1783">
        <v>1919575.5678882722</v>
      </c>
      <c r="G1783" s="1">
        <f t="shared" si="55"/>
        <v>268.54722550199665</v>
      </c>
    </row>
    <row r="1784" spans="1:7" x14ac:dyDescent="0.25">
      <c r="A1784" t="str">
        <f t="shared" si="54"/>
        <v>CMBFRAFeb-2024</v>
      </c>
      <c r="B1784" s="4">
        <v>2024</v>
      </c>
      <c r="C1784" s="12" t="s">
        <v>198</v>
      </c>
      <c r="D1784" t="s">
        <v>95</v>
      </c>
      <c r="E1784">
        <v>2869</v>
      </c>
      <c r="F1784">
        <v>1424475.9762812722</v>
      </c>
      <c r="G1784" s="1">
        <f t="shared" si="55"/>
        <v>496.50609141905619</v>
      </c>
    </row>
    <row r="1785" spans="1:7" x14ac:dyDescent="0.25">
      <c r="A1785" t="str">
        <f t="shared" si="54"/>
        <v>CMBGANFeb-2024</v>
      </c>
      <c r="B1785" s="4">
        <v>2024</v>
      </c>
      <c r="C1785" s="12" t="s">
        <v>198</v>
      </c>
      <c r="D1785" t="s">
        <v>97</v>
      </c>
      <c r="E1785">
        <v>762</v>
      </c>
      <c r="F1785">
        <v>92323.337437695125</v>
      </c>
      <c r="G1785" s="1">
        <f t="shared" si="55"/>
        <v>121.15923548253953</v>
      </c>
    </row>
    <row r="1786" spans="1:7" x14ac:dyDescent="0.25">
      <c r="A1786" t="str">
        <f t="shared" si="54"/>
        <v>CMBHYDFeb-2024</v>
      </c>
      <c r="B1786" s="4">
        <v>2024</v>
      </c>
      <c r="C1786" s="12" t="s">
        <v>198</v>
      </c>
      <c r="D1786" t="s">
        <v>99</v>
      </c>
      <c r="E1786">
        <v>1644</v>
      </c>
      <c r="F1786">
        <v>204951.72077526851</v>
      </c>
      <c r="G1786" s="1">
        <f t="shared" si="55"/>
        <v>124.66649682193948</v>
      </c>
    </row>
    <row r="1787" spans="1:7" x14ac:dyDescent="0.25">
      <c r="A1787" t="str">
        <f t="shared" si="54"/>
        <v>CMBICNFeb-2024</v>
      </c>
      <c r="B1787" s="4">
        <v>2024</v>
      </c>
      <c r="C1787" s="12" t="s">
        <v>198</v>
      </c>
      <c r="D1787" t="s">
        <v>100</v>
      </c>
      <c r="E1787">
        <v>2080</v>
      </c>
      <c r="F1787">
        <v>1050770.5306672512</v>
      </c>
      <c r="G1787" s="1">
        <f t="shared" si="55"/>
        <v>505.17813974387076</v>
      </c>
    </row>
    <row r="1788" spans="1:7" x14ac:dyDescent="0.25">
      <c r="A1788" t="str">
        <f t="shared" si="54"/>
        <v>CMBIXMFeb-2024</v>
      </c>
      <c r="B1788" s="4">
        <v>2024</v>
      </c>
      <c r="C1788" s="12" t="s">
        <v>198</v>
      </c>
      <c r="D1788" t="s">
        <v>101</v>
      </c>
      <c r="E1788">
        <v>885</v>
      </c>
      <c r="F1788">
        <v>60257.471834985059</v>
      </c>
      <c r="G1788" s="1">
        <f t="shared" si="55"/>
        <v>68.087538796593293</v>
      </c>
    </row>
    <row r="1789" spans="1:7" x14ac:dyDescent="0.25">
      <c r="A1789" t="str">
        <f t="shared" si="54"/>
        <v>CMBJEDFeb-2024</v>
      </c>
      <c r="B1789" s="4">
        <v>2024</v>
      </c>
      <c r="C1789" s="12" t="s">
        <v>198</v>
      </c>
      <c r="D1789" t="s">
        <v>168</v>
      </c>
      <c r="E1789">
        <v>3160</v>
      </c>
      <c r="F1789">
        <v>748241.99456980475</v>
      </c>
      <c r="G1789" s="1">
        <f t="shared" si="55"/>
        <v>236.78544131955846</v>
      </c>
    </row>
    <row r="1790" spans="1:7" x14ac:dyDescent="0.25">
      <c r="A1790" t="str">
        <f t="shared" si="54"/>
        <v>CMBKHIFeb-2024</v>
      </c>
      <c r="B1790" s="4">
        <v>2024</v>
      </c>
      <c r="C1790" s="12" t="s">
        <v>198</v>
      </c>
      <c r="D1790" t="s">
        <v>102</v>
      </c>
      <c r="E1790">
        <v>1239</v>
      </c>
      <c r="F1790">
        <v>270659.6777079351</v>
      </c>
      <c r="G1790" s="1">
        <f t="shared" si="55"/>
        <v>218.45010307339396</v>
      </c>
    </row>
    <row r="1791" spans="1:7" x14ac:dyDescent="0.25">
      <c r="A1791" t="str">
        <f t="shared" si="54"/>
        <v>CMBKTMFeb-2024</v>
      </c>
      <c r="B1791" s="4">
        <v>2024</v>
      </c>
      <c r="C1791" s="12" t="s">
        <v>198</v>
      </c>
      <c r="D1791" t="s">
        <v>103</v>
      </c>
      <c r="E1791">
        <v>1761</v>
      </c>
      <c r="F1791">
        <v>289177.78612134443</v>
      </c>
      <c r="G1791" s="1">
        <f t="shared" si="55"/>
        <v>164.21225787697014</v>
      </c>
    </row>
    <row r="1792" spans="1:7" x14ac:dyDescent="0.25">
      <c r="A1792" t="str">
        <f t="shared" si="54"/>
        <v>CMBKULFeb-2024</v>
      </c>
      <c r="B1792" s="4">
        <v>2024</v>
      </c>
      <c r="C1792" s="12" t="s">
        <v>198</v>
      </c>
      <c r="D1792" t="s">
        <v>104</v>
      </c>
      <c r="E1792">
        <v>5698</v>
      </c>
      <c r="F1792">
        <v>976519.16348904755</v>
      </c>
      <c r="G1792" s="1">
        <f t="shared" si="55"/>
        <v>171.37928457161243</v>
      </c>
    </row>
    <row r="1793" spans="1:7" x14ac:dyDescent="0.25">
      <c r="A1793" t="str">
        <f t="shared" si="54"/>
        <v>CMBKWIFeb-2024</v>
      </c>
      <c r="B1793" s="4">
        <v>2024</v>
      </c>
      <c r="C1793" s="12" t="s">
        <v>198</v>
      </c>
      <c r="D1793" t="s">
        <v>105</v>
      </c>
      <c r="E1793">
        <v>3506</v>
      </c>
      <c r="F1793">
        <v>1092448.8033765252</v>
      </c>
      <c r="G1793" s="1">
        <f t="shared" si="55"/>
        <v>311.59406827624792</v>
      </c>
    </row>
    <row r="1794" spans="1:7" x14ac:dyDescent="0.25">
      <c r="A1794" t="str">
        <f t="shared" si="54"/>
        <v>CMBLHEFeb-2024</v>
      </c>
      <c r="B1794" s="4">
        <v>2024</v>
      </c>
      <c r="C1794" s="12" t="s">
        <v>198</v>
      </c>
      <c r="D1794" t="s">
        <v>106</v>
      </c>
      <c r="E1794">
        <v>1766</v>
      </c>
      <c r="F1794">
        <v>308221.84995863913</v>
      </c>
      <c r="G1794" s="1">
        <f t="shared" si="55"/>
        <v>174.53105886672657</v>
      </c>
    </row>
    <row r="1795" spans="1:7" x14ac:dyDescent="0.25">
      <c r="A1795" t="str">
        <f t="shared" ref="A1795:A1858" si="56">D1795&amp;C1795</f>
        <v>CMBLHRFeb-2024</v>
      </c>
      <c r="B1795" s="4">
        <v>2024</v>
      </c>
      <c r="C1795" s="12" t="s">
        <v>198</v>
      </c>
      <c r="D1795" t="s">
        <v>107</v>
      </c>
      <c r="E1795">
        <v>10395</v>
      </c>
      <c r="F1795">
        <v>6297309.3214459363</v>
      </c>
      <c r="G1795" s="1">
        <f t="shared" ref="G1795:G1858" si="57">IFERROR(F1795/E1795,0)</f>
        <v>605.8017625248616</v>
      </c>
    </row>
    <row r="1796" spans="1:7" x14ac:dyDescent="0.25">
      <c r="A1796" t="str">
        <f t="shared" si="56"/>
        <v>CMBMAAFeb-2024</v>
      </c>
      <c r="B1796" s="4">
        <v>2024</v>
      </c>
      <c r="C1796" s="12" t="s">
        <v>198</v>
      </c>
      <c r="D1796" t="s">
        <v>108</v>
      </c>
      <c r="E1796">
        <v>12210</v>
      </c>
      <c r="F1796">
        <v>765424.07424096973</v>
      </c>
      <c r="G1796" s="1">
        <f t="shared" si="57"/>
        <v>62.688294368629791</v>
      </c>
    </row>
    <row r="1797" spans="1:7" x14ac:dyDescent="0.25">
      <c r="A1797" t="str">
        <f t="shared" si="56"/>
        <v>CMBMELFeb-2024</v>
      </c>
      <c r="B1797" s="4">
        <v>2024</v>
      </c>
      <c r="C1797" s="12" t="s">
        <v>198</v>
      </c>
      <c r="D1797" t="s">
        <v>113</v>
      </c>
      <c r="E1797">
        <v>8215</v>
      </c>
      <c r="F1797">
        <v>4915574.6091324147</v>
      </c>
      <c r="G1797" s="1">
        <f t="shared" si="57"/>
        <v>598.36574669901574</v>
      </c>
    </row>
    <row r="1798" spans="1:7" x14ac:dyDescent="0.25">
      <c r="A1798" t="str">
        <f t="shared" si="56"/>
        <v>CMBMLEFeb-2024</v>
      </c>
      <c r="B1798" s="4">
        <v>2024</v>
      </c>
      <c r="C1798" s="12" t="s">
        <v>198</v>
      </c>
      <c r="D1798" t="s">
        <v>115</v>
      </c>
      <c r="E1798">
        <v>15792</v>
      </c>
      <c r="F1798">
        <v>1587777.7326010771</v>
      </c>
      <c r="G1798" s="1">
        <f t="shared" si="57"/>
        <v>100.54316949094967</v>
      </c>
    </row>
    <row r="1799" spans="1:7" x14ac:dyDescent="0.25">
      <c r="A1799" t="str">
        <f t="shared" si="56"/>
        <v>CMBMUXFeb-2024</v>
      </c>
      <c r="B1799" s="4">
        <v>2024</v>
      </c>
      <c r="C1799" s="12" t="s">
        <v>198</v>
      </c>
      <c r="D1799" t="s">
        <v>169</v>
      </c>
      <c r="E1799">
        <v>0</v>
      </c>
      <c r="F1799">
        <v>0</v>
      </c>
      <c r="G1799" s="1">
        <f t="shared" si="57"/>
        <v>0</v>
      </c>
    </row>
    <row r="1800" spans="1:7" x14ac:dyDescent="0.25">
      <c r="A1800" t="str">
        <f t="shared" si="56"/>
        <v>CMBNRTFeb-2024</v>
      </c>
      <c r="B1800" s="4">
        <v>2024</v>
      </c>
      <c r="C1800" s="12" t="s">
        <v>198</v>
      </c>
      <c r="D1800" t="s">
        <v>116</v>
      </c>
      <c r="E1800">
        <v>3716</v>
      </c>
      <c r="F1800">
        <v>1692054.5822624692</v>
      </c>
      <c r="G1800" s="1">
        <f t="shared" si="57"/>
        <v>455.34299845599281</v>
      </c>
    </row>
    <row r="1801" spans="1:7" x14ac:dyDescent="0.25">
      <c r="A1801" t="str">
        <f t="shared" si="56"/>
        <v>CMBPEKFeb-2024</v>
      </c>
      <c r="B1801" s="4">
        <v>2024</v>
      </c>
      <c r="C1801" s="12" t="s">
        <v>198</v>
      </c>
      <c r="D1801" t="s">
        <v>162</v>
      </c>
      <c r="E1801">
        <v>0</v>
      </c>
      <c r="F1801">
        <v>0</v>
      </c>
      <c r="G1801" s="1">
        <f t="shared" si="57"/>
        <v>0</v>
      </c>
    </row>
    <row r="1802" spans="1:7" x14ac:dyDescent="0.25">
      <c r="A1802" t="str">
        <f t="shared" si="56"/>
        <v>CMBPVGFeb-2024</v>
      </c>
      <c r="B1802" s="4">
        <v>2024</v>
      </c>
      <c r="C1802" s="12" t="s">
        <v>198</v>
      </c>
      <c r="D1802" t="s">
        <v>163</v>
      </c>
      <c r="E1802">
        <v>1878</v>
      </c>
      <c r="F1802">
        <v>677596.61683090776</v>
      </c>
      <c r="G1802" s="1">
        <f t="shared" si="57"/>
        <v>360.80757019750149</v>
      </c>
    </row>
    <row r="1803" spans="1:7" x14ac:dyDescent="0.25">
      <c r="A1803" t="str">
        <f t="shared" si="56"/>
        <v>CMBRUHFeb-2024</v>
      </c>
      <c r="B1803" s="4">
        <v>2024</v>
      </c>
      <c r="C1803" s="12" t="s">
        <v>198</v>
      </c>
      <c r="D1803" t="s">
        <v>117</v>
      </c>
      <c r="E1803">
        <v>7272</v>
      </c>
      <c r="F1803">
        <v>1707418.7328041715</v>
      </c>
      <c r="G1803" s="1">
        <f t="shared" si="57"/>
        <v>234.7935551160852</v>
      </c>
    </row>
    <row r="1804" spans="1:7" x14ac:dyDescent="0.25">
      <c r="A1804" t="str">
        <f t="shared" si="56"/>
        <v>CMBSINFeb-2024</v>
      </c>
      <c r="B1804" s="4">
        <v>2024</v>
      </c>
      <c r="C1804" s="12" t="s">
        <v>198</v>
      </c>
      <c r="D1804" t="s">
        <v>119</v>
      </c>
      <c r="E1804">
        <v>6577</v>
      </c>
      <c r="F1804">
        <v>1554997.6727005886</v>
      </c>
      <c r="G1804" s="1">
        <f t="shared" si="57"/>
        <v>236.42962942079802</v>
      </c>
    </row>
    <row r="1805" spans="1:7" x14ac:dyDescent="0.25">
      <c r="A1805" t="str">
        <f t="shared" si="56"/>
        <v>CMBSYDFeb-2024</v>
      </c>
      <c r="B1805" s="4">
        <v>2024</v>
      </c>
      <c r="C1805" s="12" t="s">
        <v>198</v>
      </c>
      <c r="D1805" t="s">
        <v>120</v>
      </c>
      <c r="E1805">
        <v>4224</v>
      </c>
      <c r="F1805">
        <v>2446413.6566543779</v>
      </c>
      <c r="G1805" s="1">
        <f t="shared" si="57"/>
        <v>579.16989977613116</v>
      </c>
    </row>
    <row r="1806" spans="1:7" x14ac:dyDescent="0.25">
      <c r="A1806" t="str">
        <f t="shared" si="56"/>
        <v>CMBTRVFeb-2024</v>
      </c>
      <c r="B1806" s="4">
        <v>2024</v>
      </c>
      <c r="C1806" s="12" t="s">
        <v>198</v>
      </c>
      <c r="D1806" t="s">
        <v>121</v>
      </c>
      <c r="E1806">
        <v>1726</v>
      </c>
      <c r="F1806">
        <v>82729.053261130335</v>
      </c>
      <c r="G1806" s="1">
        <f t="shared" si="57"/>
        <v>47.931085319310739</v>
      </c>
    </row>
    <row r="1807" spans="1:7" x14ac:dyDescent="0.25">
      <c r="A1807" t="str">
        <f t="shared" si="56"/>
        <v>CMBTRZFeb-2024</v>
      </c>
      <c r="B1807" s="4">
        <v>2024</v>
      </c>
      <c r="C1807" s="12" t="s">
        <v>198</v>
      </c>
      <c r="D1807" t="s">
        <v>126</v>
      </c>
      <c r="E1807">
        <v>2469</v>
      </c>
      <c r="F1807">
        <v>162371.04357102685</v>
      </c>
      <c r="G1807" s="1">
        <f t="shared" si="57"/>
        <v>65.763889660197179</v>
      </c>
    </row>
    <row r="1808" spans="1:7" x14ac:dyDescent="0.25">
      <c r="A1808" t="str">
        <f t="shared" si="56"/>
        <v>CMBVTEFeb-2024</v>
      </c>
      <c r="B1808" s="4">
        <v>2024</v>
      </c>
      <c r="C1808" s="12" t="s">
        <v>198</v>
      </c>
      <c r="D1808" t="s">
        <v>180</v>
      </c>
      <c r="E1808">
        <v>0</v>
      </c>
      <c r="F1808">
        <v>0</v>
      </c>
      <c r="G1808" s="1">
        <f t="shared" si="57"/>
        <v>0</v>
      </c>
    </row>
    <row r="1809" spans="1:7" x14ac:dyDescent="0.25">
      <c r="A1809" t="str">
        <f t="shared" si="56"/>
        <v>COKCMBFeb-2024</v>
      </c>
      <c r="B1809" s="4">
        <v>2024</v>
      </c>
      <c r="C1809" s="12" t="s">
        <v>198</v>
      </c>
      <c r="D1809" t="s">
        <v>128</v>
      </c>
      <c r="E1809">
        <v>3280</v>
      </c>
      <c r="F1809">
        <v>287995.46980723849</v>
      </c>
      <c r="G1809" s="1">
        <f t="shared" si="57"/>
        <v>87.803496892450767</v>
      </c>
    </row>
    <row r="1810" spans="1:7" x14ac:dyDescent="0.25">
      <c r="A1810" t="str">
        <f t="shared" si="56"/>
        <v>DACCMBFeb-2024</v>
      </c>
      <c r="B1810" s="4">
        <v>2024</v>
      </c>
      <c r="C1810" s="12" t="s">
        <v>198</v>
      </c>
      <c r="D1810" t="s">
        <v>129</v>
      </c>
      <c r="E1810">
        <v>6319</v>
      </c>
      <c r="F1810">
        <v>1121150.479598077</v>
      </c>
      <c r="G1810" s="1">
        <f t="shared" si="57"/>
        <v>177.4253014081464</v>
      </c>
    </row>
    <row r="1811" spans="1:7" x14ac:dyDescent="0.25">
      <c r="A1811" t="str">
        <f t="shared" si="56"/>
        <v>DELCMBFeb-2024</v>
      </c>
      <c r="B1811" s="4">
        <v>2024</v>
      </c>
      <c r="C1811" s="12" t="s">
        <v>198</v>
      </c>
      <c r="D1811" t="s">
        <v>130</v>
      </c>
      <c r="E1811">
        <v>7362</v>
      </c>
      <c r="F1811">
        <v>1305927.6766341934</v>
      </c>
      <c r="G1811" s="1">
        <f t="shared" si="57"/>
        <v>177.38762247136557</v>
      </c>
    </row>
    <row r="1812" spans="1:7" x14ac:dyDescent="0.25">
      <c r="A1812" t="str">
        <f t="shared" si="56"/>
        <v>DMMCMBFeb-2024</v>
      </c>
      <c r="B1812" s="4">
        <v>2024</v>
      </c>
      <c r="C1812" s="12" t="s">
        <v>198</v>
      </c>
      <c r="D1812" t="s">
        <v>131</v>
      </c>
      <c r="E1812">
        <v>2008</v>
      </c>
      <c r="F1812">
        <v>342767.13417496678</v>
      </c>
      <c r="G1812" s="1">
        <f t="shared" si="57"/>
        <v>170.70076403135795</v>
      </c>
    </row>
    <row r="1813" spans="1:7" x14ac:dyDescent="0.25">
      <c r="A1813" t="str">
        <f t="shared" si="56"/>
        <v>DOHCMBFeb-2024</v>
      </c>
      <c r="B1813" s="4">
        <v>2024</v>
      </c>
      <c r="C1813" s="12" t="s">
        <v>198</v>
      </c>
      <c r="D1813" t="s">
        <v>133</v>
      </c>
      <c r="E1813">
        <v>2558</v>
      </c>
      <c r="F1813">
        <v>552074.36952423246</v>
      </c>
      <c r="G1813" s="1">
        <f t="shared" si="57"/>
        <v>215.82266205012996</v>
      </c>
    </row>
    <row r="1814" spans="1:7" x14ac:dyDescent="0.25">
      <c r="A1814" t="str">
        <f t="shared" si="56"/>
        <v>DXBCMBFeb-2024</v>
      </c>
      <c r="B1814" s="4">
        <v>2024</v>
      </c>
      <c r="C1814" s="12" t="s">
        <v>198</v>
      </c>
      <c r="D1814" t="s">
        <v>134</v>
      </c>
      <c r="E1814">
        <v>4580</v>
      </c>
      <c r="F1814">
        <v>962495.84281669953</v>
      </c>
      <c r="G1814" s="1">
        <f t="shared" si="57"/>
        <v>210.15193074600427</v>
      </c>
    </row>
    <row r="1815" spans="1:7" x14ac:dyDescent="0.25">
      <c r="A1815" t="str">
        <f t="shared" si="56"/>
        <v>FRACMBFeb-2024</v>
      </c>
      <c r="B1815" s="4">
        <v>2024</v>
      </c>
      <c r="C1815" s="12" t="s">
        <v>198</v>
      </c>
      <c r="D1815" t="s">
        <v>136</v>
      </c>
      <c r="E1815">
        <v>2928</v>
      </c>
      <c r="F1815">
        <v>1499953.4013458369</v>
      </c>
      <c r="G1815" s="1">
        <f t="shared" si="57"/>
        <v>512.27916712631043</v>
      </c>
    </row>
    <row r="1816" spans="1:7" x14ac:dyDescent="0.25">
      <c r="A1816" t="str">
        <f t="shared" si="56"/>
        <v>GANCMBFeb-2024</v>
      </c>
      <c r="B1816" s="4">
        <v>2024</v>
      </c>
      <c r="C1816" s="12" t="s">
        <v>198</v>
      </c>
      <c r="D1816" t="s">
        <v>137</v>
      </c>
      <c r="E1816">
        <v>696</v>
      </c>
      <c r="F1816">
        <v>105166.83851524434</v>
      </c>
      <c r="G1816" s="1">
        <f t="shared" si="57"/>
        <v>151.10177947592578</v>
      </c>
    </row>
    <row r="1817" spans="1:7" x14ac:dyDescent="0.25">
      <c r="A1817" t="str">
        <f t="shared" si="56"/>
        <v>HYDCMBFeb-2024</v>
      </c>
      <c r="B1817" s="4">
        <v>2024</v>
      </c>
      <c r="C1817" s="12" t="s">
        <v>198</v>
      </c>
      <c r="D1817" t="s">
        <v>139</v>
      </c>
      <c r="E1817">
        <v>1702</v>
      </c>
      <c r="F1817">
        <v>206027.67551448129</v>
      </c>
      <c r="G1817" s="1">
        <f t="shared" si="57"/>
        <v>121.05033814011827</v>
      </c>
    </row>
    <row r="1818" spans="1:7" x14ac:dyDescent="0.25">
      <c r="A1818" t="str">
        <f t="shared" si="56"/>
        <v>ICNCMBFeb-2024</v>
      </c>
      <c r="B1818" s="4">
        <v>2024</v>
      </c>
      <c r="C1818" s="12" t="s">
        <v>198</v>
      </c>
      <c r="D1818" t="s">
        <v>140</v>
      </c>
      <c r="E1818">
        <v>1380</v>
      </c>
      <c r="F1818">
        <v>495213.12351153215</v>
      </c>
      <c r="G1818" s="1">
        <f t="shared" si="57"/>
        <v>358.85008950111023</v>
      </c>
    </row>
    <row r="1819" spans="1:7" x14ac:dyDescent="0.25">
      <c r="A1819" t="str">
        <f t="shared" si="56"/>
        <v>IXMCMBFeb-2024</v>
      </c>
      <c r="B1819" s="4">
        <v>2024</v>
      </c>
      <c r="C1819" s="12" t="s">
        <v>198</v>
      </c>
      <c r="D1819" t="s">
        <v>142</v>
      </c>
      <c r="E1819">
        <v>1216</v>
      </c>
      <c r="F1819">
        <v>81714.364817619426</v>
      </c>
      <c r="G1819" s="1">
        <f t="shared" si="57"/>
        <v>67.199313172384393</v>
      </c>
    </row>
    <row r="1820" spans="1:7" x14ac:dyDescent="0.25">
      <c r="A1820" t="str">
        <f t="shared" si="56"/>
        <v>JEDCMBFeb-2024</v>
      </c>
      <c r="B1820" s="4">
        <v>2024</v>
      </c>
      <c r="C1820" s="12" t="s">
        <v>198</v>
      </c>
      <c r="D1820" t="s">
        <v>170</v>
      </c>
      <c r="E1820">
        <v>2485</v>
      </c>
      <c r="F1820">
        <v>509261.74969678652</v>
      </c>
      <c r="G1820" s="1">
        <f t="shared" si="57"/>
        <v>204.93430571299257</v>
      </c>
    </row>
    <row r="1821" spans="1:7" x14ac:dyDescent="0.25">
      <c r="A1821" t="str">
        <f t="shared" si="56"/>
        <v>KHICMBFeb-2024</v>
      </c>
      <c r="B1821" s="4">
        <v>2024</v>
      </c>
      <c r="C1821" s="12" t="s">
        <v>198</v>
      </c>
      <c r="D1821" t="s">
        <v>143</v>
      </c>
      <c r="E1821">
        <v>1675</v>
      </c>
      <c r="F1821">
        <v>344157.08077472425</v>
      </c>
      <c r="G1821" s="1">
        <f t="shared" si="57"/>
        <v>205.46691389535775</v>
      </c>
    </row>
    <row r="1822" spans="1:7" x14ac:dyDescent="0.25">
      <c r="A1822" t="str">
        <f t="shared" si="56"/>
        <v>KTMCMBFeb-2024</v>
      </c>
      <c r="B1822" s="4">
        <v>2024</v>
      </c>
      <c r="C1822" s="12" t="s">
        <v>198</v>
      </c>
      <c r="D1822" t="s">
        <v>144</v>
      </c>
      <c r="E1822">
        <v>1801</v>
      </c>
      <c r="F1822">
        <v>377446.84647844243</v>
      </c>
      <c r="G1822" s="1">
        <f t="shared" si="57"/>
        <v>209.57626123178369</v>
      </c>
    </row>
    <row r="1823" spans="1:7" x14ac:dyDescent="0.25">
      <c r="A1823" t="str">
        <f t="shared" si="56"/>
        <v>KULCMBFeb-2024</v>
      </c>
      <c r="B1823" s="4">
        <v>2024</v>
      </c>
      <c r="C1823" s="12" t="s">
        <v>198</v>
      </c>
      <c r="D1823" t="s">
        <v>145</v>
      </c>
      <c r="E1823">
        <v>5653</v>
      </c>
      <c r="F1823">
        <v>758494.99723240209</v>
      </c>
      <c r="G1823" s="1">
        <f t="shared" si="57"/>
        <v>134.17565845257423</v>
      </c>
    </row>
    <row r="1824" spans="1:7" x14ac:dyDescent="0.25">
      <c r="A1824" t="str">
        <f t="shared" si="56"/>
        <v>KWICMBFeb-2024</v>
      </c>
      <c r="B1824" s="4">
        <v>2024</v>
      </c>
      <c r="C1824" s="12" t="s">
        <v>198</v>
      </c>
      <c r="D1824" t="s">
        <v>146</v>
      </c>
      <c r="E1824">
        <v>2718</v>
      </c>
      <c r="F1824">
        <v>472311.52409718803</v>
      </c>
      <c r="G1824" s="1">
        <f t="shared" si="57"/>
        <v>173.77171600338045</v>
      </c>
    </row>
    <row r="1825" spans="1:7" x14ac:dyDescent="0.25">
      <c r="A1825" t="str">
        <f t="shared" si="56"/>
        <v>LHECMBFeb-2024</v>
      </c>
      <c r="B1825" s="4">
        <v>2024</v>
      </c>
      <c r="C1825" s="12" t="s">
        <v>198</v>
      </c>
      <c r="D1825" t="s">
        <v>147</v>
      </c>
      <c r="E1825">
        <v>2757</v>
      </c>
      <c r="F1825">
        <v>507839.08688842313</v>
      </c>
      <c r="G1825" s="1">
        <f t="shared" si="57"/>
        <v>184.19988643033122</v>
      </c>
    </row>
    <row r="1826" spans="1:7" x14ac:dyDescent="0.25">
      <c r="A1826" t="str">
        <f t="shared" si="56"/>
        <v>LHRCMBFeb-2024</v>
      </c>
      <c r="B1826" s="4">
        <v>2024</v>
      </c>
      <c r="C1826" s="12" t="s">
        <v>198</v>
      </c>
      <c r="D1826" t="s">
        <v>148</v>
      </c>
      <c r="E1826">
        <v>9744</v>
      </c>
      <c r="F1826">
        <v>5628157.299318701</v>
      </c>
      <c r="G1826" s="1">
        <f t="shared" si="57"/>
        <v>577.60235009428379</v>
      </c>
    </row>
    <row r="1827" spans="1:7" x14ac:dyDescent="0.25">
      <c r="A1827" t="str">
        <f t="shared" si="56"/>
        <v>MAACMBFeb-2024</v>
      </c>
      <c r="B1827" s="4">
        <v>2024</v>
      </c>
      <c r="C1827" s="12" t="s">
        <v>198</v>
      </c>
      <c r="D1827" t="s">
        <v>149</v>
      </c>
      <c r="E1827">
        <v>12042</v>
      </c>
      <c r="F1827">
        <v>817771.62474387058</v>
      </c>
      <c r="G1827" s="1">
        <f t="shared" si="57"/>
        <v>67.909950568333386</v>
      </c>
    </row>
    <row r="1828" spans="1:7" x14ac:dyDescent="0.25">
      <c r="A1828" t="str">
        <f t="shared" si="56"/>
        <v>MELCMBFeb-2024</v>
      </c>
      <c r="B1828" s="4">
        <v>2024</v>
      </c>
      <c r="C1828" s="12" t="s">
        <v>198</v>
      </c>
      <c r="D1828" t="s">
        <v>151</v>
      </c>
      <c r="E1828">
        <v>5874</v>
      </c>
      <c r="F1828">
        <v>2464555.3544772514</v>
      </c>
      <c r="G1828" s="1">
        <f t="shared" si="57"/>
        <v>419.5701999450547</v>
      </c>
    </row>
    <row r="1829" spans="1:7" x14ac:dyDescent="0.25">
      <c r="A1829" t="str">
        <f t="shared" si="56"/>
        <v>MLECMBFeb-2024</v>
      </c>
      <c r="B1829" s="4">
        <v>2024</v>
      </c>
      <c r="C1829" s="12" t="s">
        <v>198</v>
      </c>
      <c r="D1829" t="s">
        <v>152</v>
      </c>
      <c r="E1829">
        <v>11200</v>
      </c>
      <c r="F1829">
        <v>1079588.9818846418</v>
      </c>
      <c r="G1829" s="1">
        <f t="shared" si="57"/>
        <v>96.391873382557307</v>
      </c>
    </row>
    <row r="1830" spans="1:7" x14ac:dyDescent="0.25">
      <c r="A1830" t="str">
        <f t="shared" si="56"/>
        <v>MUXCMBFeb-2024</v>
      </c>
      <c r="B1830" s="4">
        <v>2024</v>
      </c>
      <c r="C1830" s="12" t="s">
        <v>198</v>
      </c>
      <c r="D1830" t="s">
        <v>171</v>
      </c>
      <c r="E1830">
        <v>0</v>
      </c>
      <c r="F1830">
        <v>0</v>
      </c>
      <c r="G1830" s="1">
        <f t="shared" si="57"/>
        <v>0</v>
      </c>
    </row>
    <row r="1831" spans="1:7" x14ac:dyDescent="0.25">
      <c r="A1831" t="str">
        <f t="shared" si="56"/>
        <v>NRTCMBFeb-2024</v>
      </c>
      <c r="B1831" s="4">
        <v>2024</v>
      </c>
      <c r="C1831" s="12" t="s">
        <v>198</v>
      </c>
      <c r="D1831" t="s">
        <v>153</v>
      </c>
      <c r="E1831">
        <v>3469</v>
      </c>
      <c r="F1831">
        <v>1483664.534419127</v>
      </c>
      <c r="G1831" s="1">
        <f t="shared" si="57"/>
        <v>427.69228435258776</v>
      </c>
    </row>
    <row r="1832" spans="1:7" x14ac:dyDescent="0.25">
      <c r="A1832" t="str">
        <f t="shared" si="56"/>
        <v>PEKCMBFeb-2024</v>
      </c>
      <c r="B1832" s="4">
        <v>2024</v>
      </c>
      <c r="C1832" s="12" t="s">
        <v>198</v>
      </c>
      <c r="D1832" t="s">
        <v>164</v>
      </c>
      <c r="E1832">
        <v>0</v>
      </c>
      <c r="F1832">
        <v>0</v>
      </c>
      <c r="G1832" s="1">
        <f t="shared" si="57"/>
        <v>0</v>
      </c>
    </row>
    <row r="1833" spans="1:7" x14ac:dyDescent="0.25">
      <c r="A1833" t="str">
        <f t="shared" si="56"/>
        <v>PVGCMBFeb-2024</v>
      </c>
      <c r="B1833" s="4">
        <v>2024</v>
      </c>
      <c r="C1833" s="12" t="s">
        <v>198</v>
      </c>
      <c r="D1833" t="s">
        <v>165</v>
      </c>
      <c r="E1833">
        <v>1577</v>
      </c>
      <c r="F1833">
        <v>556453.77269352693</v>
      </c>
      <c r="G1833" s="1">
        <f t="shared" si="57"/>
        <v>352.85591166361883</v>
      </c>
    </row>
    <row r="1834" spans="1:7" x14ac:dyDescent="0.25">
      <c r="A1834" t="str">
        <f t="shared" si="56"/>
        <v>RUHCMBFeb-2024</v>
      </c>
      <c r="B1834" s="4">
        <v>2024</v>
      </c>
      <c r="C1834" s="12" t="s">
        <v>198</v>
      </c>
      <c r="D1834" t="s">
        <v>155</v>
      </c>
      <c r="E1834">
        <v>5321</v>
      </c>
      <c r="F1834">
        <v>1026406.4571042818</v>
      </c>
      <c r="G1834" s="1">
        <f t="shared" si="57"/>
        <v>192.89728568018828</v>
      </c>
    </row>
    <row r="1835" spans="1:7" x14ac:dyDescent="0.25">
      <c r="A1835" t="str">
        <f t="shared" si="56"/>
        <v>SINCMBFeb-2024</v>
      </c>
      <c r="B1835" s="4">
        <v>2024</v>
      </c>
      <c r="C1835" s="12" t="s">
        <v>198</v>
      </c>
      <c r="D1835" t="s">
        <v>157</v>
      </c>
      <c r="E1835">
        <v>4871</v>
      </c>
      <c r="F1835">
        <v>1098820.2890524818</v>
      </c>
      <c r="G1835" s="1">
        <f t="shared" si="57"/>
        <v>225.58412832118287</v>
      </c>
    </row>
    <row r="1836" spans="1:7" x14ac:dyDescent="0.25">
      <c r="A1836" t="str">
        <f t="shared" si="56"/>
        <v>SYDCMBFeb-2024</v>
      </c>
      <c r="B1836" s="4">
        <v>2024</v>
      </c>
      <c r="C1836" s="12" t="s">
        <v>198</v>
      </c>
      <c r="D1836" t="s">
        <v>158</v>
      </c>
      <c r="E1836">
        <v>2315</v>
      </c>
      <c r="F1836">
        <v>982522.16048419243</v>
      </c>
      <c r="G1836" s="1">
        <f t="shared" si="57"/>
        <v>424.41562007956475</v>
      </c>
    </row>
    <row r="1837" spans="1:7" x14ac:dyDescent="0.25">
      <c r="A1837" t="str">
        <f t="shared" si="56"/>
        <v>TRVCMBFeb-2024</v>
      </c>
      <c r="B1837" s="4">
        <v>2024</v>
      </c>
      <c r="C1837" s="12" t="s">
        <v>198</v>
      </c>
      <c r="D1837" t="s">
        <v>159</v>
      </c>
      <c r="E1837">
        <v>1660</v>
      </c>
      <c r="F1837">
        <v>105373.676303224</v>
      </c>
      <c r="G1837" s="1">
        <f t="shared" si="57"/>
        <v>63.478118254954218</v>
      </c>
    </row>
    <row r="1838" spans="1:7" x14ac:dyDescent="0.25">
      <c r="A1838" t="str">
        <f t="shared" si="56"/>
        <v>TRZCMBFeb-2024</v>
      </c>
      <c r="B1838" s="4">
        <v>2024</v>
      </c>
      <c r="C1838" s="12" t="s">
        <v>198</v>
      </c>
      <c r="D1838" t="s">
        <v>160</v>
      </c>
      <c r="E1838">
        <v>3329</v>
      </c>
      <c r="F1838">
        <v>225013.95658796345</v>
      </c>
      <c r="G1838" s="1">
        <f t="shared" si="57"/>
        <v>67.592056650034081</v>
      </c>
    </row>
    <row r="1839" spans="1:7" x14ac:dyDescent="0.25">
      <c r="A1839" t="str">
        <f t="shared" si="56"/>
        <v>VTECMBFeb-2024</v>
      </c>
      <c r="B1839" s="4">
        <v>2024</v>
      </c>
      <c r="C1839" s="12" t="s">
        <v>198</v>
      </c>
      <c r="D1839" t="s">
        <v>181</v>
      </c>
      <c r="E1839">
        <v>0</v>
      </c>
      <c r="F1839">
        <v>0</v>
      </c>
      <c r="G1839" s="1">
        <f t="shared" si="57"/>
        <v>0</v>
      </c>
    </row>
    <row r="1840" spans="1:7" x14ac:dyDescent="0.25">
      <c r="A1840" t="str">
        <f t="shared" si="56"/>
        <v>AUHCMBMar-2024</v>
      </c>
      <c r="B1840" s="4">
        <v>2024</v>
      </c>
      <c r="C1840" s="12" t="s">
        <v>200</v>
      </c>
      <c r="D1840" t="s">
        <v>66</v>
      </c>
      <c r="E1840">
        <v>1757</v>
      </c>
      <c r="F1840">
        <v>390415.73134560842</v>
      </c>
      <c r="G1840" s="1">
        <f t="shared" si="57"/>
        <v>222.20588010563941</v>
      </c>
    </row>
    <row r="1841" spans="1:7" x14ac:dyDescent="0.25">
      <c r="A1841" t="str">
        <f t="shared" si="56"/>
        <v>BKKCMBMar-2024</v>
      </c>
      <c r="B1841" s="4">
        <v>2024</v>
      </c>
      <c r="C1841" s="12" t="s">
        <v>200</v>
      </c>
      <c r="D1841" t="s">
        <v>68</v>
      </c>
      <c r="E1841">
        <v>5128</v>
      </c>
      <c r="F1841">
        <v>965884.60970113752</v>
      </c>
      <c r="G1841" s="1">
        <f t="shared" si="57"/>
        <v>188.35503309304553</v>
      </c>
    </row>
    <row r="1842" spans="1:7" x14ac:dyDescent="0.25">
      <c r="A1842" t="str">
        <f t="shared" si="56"/>
        <v>BLRCMBMar-2024</v>
      </c>
      <c r="B1842" s="4">
        <v>2024</v>
      </c>
      <c r="C1842" s="12" t="s">
        <v>200</v>
      </c>
      <c r="D1842" t="s">
        <v>69</v>
      </c>
      <c r="E1842">
        <v>3816</v>
      </c>
      <c r="F1842">
        <v>459194.27205282735</v>
      </c>
      <c r="G1842" s="1">
        <f t="shared" si="57"/>
        <v>120.33392873501765</v>
      </c>
    </row>
    <row r="1843" spans="1:7" x14ac:dyDescent="0.25">
      <c r="A1843" t="str">
        <f t="shared" si="56"/>
        <v>BOMCMBMar-2024</v>
      </c>
      <c r="B1843" s="4">
        <v>2024</v>
      </c>
      <c r="C1843" s="12" t="s">
        <v>200</v>
      </c>
      <c r="D1843" t="s">
        <v>70</v>
      </c>
      <c r="E1843">
        <v>5776</v>
      </c>
      <c r="F1843">
        <v>898981.81952278421</v>
      </c>
      <c r="G1843" s="1">
        <f t="shared" si="57"/>
        <v>155.64089673178398</v>
      </c>
    </row>
    <row r="1844" spans="1:7" x14ac:dyDescent="0.25">
      <c r="A1844" t="str">
        <f t="shared" si="56"/>
        <v>CANCMBMar-2024</v>
      </c>
      <c r="B1844" s="4">
        <v>2024</v>
      </c>
      <c r="C1844" s="12" t="s">
        <v>200</v>
      </c>
      <c r="D1844" t="s">
        <v>71</v>
      </c>
      <c r="E1844">
        <v>1348</v>
      </c>
      <c r="F1844">
        <v>371339.67094170407</v>
      </c>
      <c r="G1844" s="1">
        <f t="shared" si="57"/>
        <v>275.47453333954309</v>
      </c>
    </row>
    <row r="1845" spans="1:7" x14ac:dyDescent="0.25">
      <c r="A1845" t="str">
        <f t="shared" si="56"/>
        <v>CDGCMBMar-2024</v>
      </c>
      <c r="B1845" s="4">
        <v>2024</v>
      </c>
      <c r="C1845" s="12" t="s">
        <v>200</v>
      </c>
      <c r="D1845" t="s">
        <v>72</v>
      </c>
      <c r="E1845">
        <v>2928</v>
      </c>
      <c r="F1845">
        <v>1227439.3223438642</v>
      </c>
      <c r="G1845" s="1">
        <f t="shared" si="57"/>
        <v>419.20741883328697</v>
      </c>
    </row>
    <row r="1846" spans="1:7" x14ac:dyDescent="0.25">
      <c r="A1846" t="str">
        <f t="shared" si="56"/>
        <v>CGKCMBMar-2024</v>
      </c>
      <c r="B1846" s="4">
        <v>2024</v>
      </c>
      <c r="C1846" s="12" t="s">
        <v>200</v>
      </c>
      <c r="D1846" t="s">
        <v>74</v>
      </c>
      <c r="E1846">
        <v>2600</v>
      </c>
      <c r="F1846">
        <v>553985.68691384129</v>
      </c>
      <c r="G1846" s="1">
        <f t="shared" si="57"/>
        <v>213.07141804378512</v>
      </c>
    </row>
    <row r="1847" spans="1:7" x14ac:dyDescent="0.25">
      <c r="A1847" t="str">
        <f t="shared" si="56"/>
        <v>CMBAUHMar-2024</v>
      </c>
      <c r="B1847" s="4">
        <v>2024</v>
      </c>
      <c r="C1847" s="12" t="s">
        <v>200</v>
      </c>
      <c r="D1847" t="s">
        <v>75</v>
      </c>
      <c r="E1847">
        <v>2582</v>
      </c>
      <c r="F1847">
        <v>614879.29801537807</v>
      </c>
      <c r="G1847" s="1">
        <f t="shared" si="57"/>
        <v>238.14070411130058</v>
      </c>
    </row>
    <row r="1848" spans="1:7" x14ac:dyDescent="0.25">
      <c r="A1848" t="str">
        <f t="shared" si="56"/>
        <v>CMBBKKMar-2024</v>
      </c>
      <c r="B1848" s="4">
        <v>2024</v>
      </c>
      <c r="C1848" s="12" t="s">
        <v>200</v>
      </c>
      <c r="D1848" t="s">
        <v>78</v>
      </c>
      <c r="E1848">
        <v>4565</v>
      </c>
      <c r="F1848">
        <v>876274.82589373947</v>
      </c>
      <c r="G1848" s="1">
        <f t="shared" si="57"/>
        <v>191.95505496029341</v>
      </c>
    </row>
    <row r="1849" spans="1:7" x14ac:dyDescent="0.25">
      <c r="A1849" t="str">
        <f t="shared" si="56"/>
        <v>CMBBLRMar-2024</v>
      </c>
      <c r="B1849" s="4">
        <v>2024</v>
      </c>
      <c r="C1849" s="12" t="s">
        <v>200</v>
      </c>
      <c r="D1849" t="s">
        <v>79</v>
      </c>
      <c r="E1849">
        <v>2561</v>
      </c>
      <c r="F1849">
        <v>286744.37124631321</v>
      </c>
      <c r="G1849" s="1">
        <f t="shared" si="57"/>
        <v>111.96578338395673</v>
      </c>
    </row>
    <row r="1850" spans="1:7" x14ac:dyDescent="0.25">
      <c r="A1850" t="str">
        <f t="shared" si="56"/>
        <v>CMBBOMMar-2024</v>
      </c>
      <c r="B1850" s="4">
        <v>2024</v>
      </c>
      <c r="C1850" s="12" t="s">
        <v>200</v>
      </c>
      <c r="D1850" t="s">
        <v>80</v>
      </c>
      <c r="E1850">
        <v>4561</v>
      </c>
      <c r="F1850">
        <v>688701.29588710889</v>
      </c>
      <c r="G1850" s="1">
        <f t="shared" si="57"/>
        <v>150.9978723716529</v>
      </c>
    </row>
    <row r="1851" spans="1:7" x14ac:dyDescent="0.25">
      <c r="A1851" t="str">
        <f t="shared" si="56"/>
        <v>CMBCANMar-2024</v>
      </c>
      <c r="B1851" s="4">
        <v>2024</v>
      </c>
      <c r="C1851" s="12" t="s">
        <v>200</v>
      </c>
      <c r="D1851" t="s">
        <v>81</v>
      </c>
      <c r="E1851">
        <v>1271</v>
      </c>
      <c r="F1851">
        <v>325508.17849244631</v>
      </c>
      <c r="G1851" s="1">
        <f t="shared" si="57"/>
        <v>256.10399566675557</v>
      </c>
    </row>
    <row r="1852" spans="1:7" x14ac:dyDescent="0.25">
      <c r="A1852" t="str">
        <f t="shared" si="56"/>
        <v>CMBCDGMar-2024</v>
      </c>
      <c r="B1852" s="4">
        <v>2024</v>
      </c>
      <c r="C1852" s="12" t="s">
        <v>200</v>
      </c>
      <c r="D1852" t="s">
        <v>82</v>
      </c>
      <c r="E1852">
        <v>3429</v>
      </c>
      <c r="F1852">
        <v>1653063.608683777</v>
      </c>
      <c r="G1852" s="1">
        <f t="shared" si="57"/>
        <v>482.08329212125312</v>
      </c>
    </row>
    <row r="1853" spans="1:7" x14ac:dyDescent="0.25">
      <c r="A1853" t="str">
        <f t="shared" si="56"/>
        <v>CMBCDGFRAMar-2024</v>
      </c>
      <c r="B1853" s="4">
        <v>2024</v>
      </c>
      <c r="C1853" s="12" t="s">
        <v>200</v>
      </c>
      <c r="D1853" t="s">
        <v>83</v>
      </c>
      <c r="E1853">
        <v>0</v>
      </c>
      <c r="F1853">
        <v>0</v>
      </c>
      <c r="G1853" s="1">
        <f t="shared" si="57"/>
        <v>0</v>
      </c>
    </row>
    <row r="1854" spans="1:7" x14ac:dyDescent="0.25">
      <c r="A1854" t="str">
        <f t="shared" si="56"/>
        <v>CMBCGKMar-2024</v>
      </c>
      <c r="B1854" s="4">
        <v>2024</v>
      </c>
      <c r="C1854" s="12" t="s">
        <v>200</v>
      </c>
      <c r="D1854" t="s">
        <v>84</v>
      </c>
      <c r="E1854">
        <v>2668</v>
      </c>
      <c r="F1854">
        <v>437694.98748410243</v>
      </c>
      <c r="G1854" s="1">
        <f t="shared" si="57"/>
        <v>164.05359350978352</v>
      </c>
    </row>
    <row r="1855" spans="1:7" x14ac:dyDescent="0.25">
      <c r="A1855" t="str">
        <f t="shared" si="56"/>
        <v>CMBCOKMar-2024</v>
      </c>
      <c r="B1855" s="4">
        <v>2024</v>
      </c>
      <c r="C1855" s="12" t="s">
        <v>200</v>
      </c>
      <c r="D1855" t="s">
        <v>85</v>
      </c>
      <c r="E1855">
        <v>2561</v>
      </c>
      <c r="F1855">
        <v>164316.76854738983</v>
      </c>
      <c r="G1855" s="1">
        <f t="shared" si="57"/>
        <v>64.161174754935502</v>
      </c>
    </row>
    <row r="1856" spans="1:7" x14ac:dyDescent="0.25">
      <c r="A1856" t="str">
        <f t="shared" si="56"/>
        <v>CMBDACMar-2024</v>
      </c>
      <c r="B1856" s="4">
        <v>2024</v>
      </c>
      <c r="C1856" s="12" t="s">
        <v>200</v>
      </c>
      <c r="D1856" t="s">
        <v>88</v>
      </c>
      <c r="E1856">
        <v>4144</v>
      </c>
      <c r="F1856">
        <v>571759.33705802402</v>
      </c>
      <c r="G1856" s="1">
        <f t="shared" si="57"/>
        <v>137.97281299662743</v>
      </c>
    </row>
    <row r="1857" spans="1:7" x14ac:dyDescent="0.25">
      <c r="A1857" t="str">
        <f t="shared" si="56"/>
        <v>CMBDELMar-2024</v>
      </c>
      <c r="B1857" s="4">
        <v>2024</v>
      </c>
      <c r="C1857" s="12" t="s">
        <v>200</v>
      </c>
      <c r="D1857" t="s">
        <v>89</v>
      </c>
      <c r="E1857">
        <v>6760</v>
      </c>
      <c r="F1857">
        <v>1148415.6622392891</v>
      </c>
      <c r="G1857" s="1">
        <f t="shared" si="57"/>
        <v>169.88397370403686</v>
      </c>
    </row>
    <row r="1858" spans="1:7" x14ac:dyDescent="0.25">
      <c r="A1858" t="str">
        <f t="shared" si="56"/>
        <v>CMBDMMMar-2024</v>
      </c>
      <c r="B1858" s="4">
        <v>2024</v>
      </c>
      <c r="C1858" s="12" t="s">
        <v>200</v>
      </c>
      <c r="D1858" t="s">
        <v>90</v>
      </c>
      <c r="E1858">
        <v>2445</v>
      </c>
      <c r="F1858">
        <v>522519.74657417712</v>
      </c>
      <c r="G1858" s="1">
        <f t="shared" si="57"/>
        <v>213.70950780129942</v>
      </c>
    </row>
    <row r="1859" spans="1:7" x14ac:dyDescent="0.25">
      <c r="A1859" t="str">
        <f t="shared" ref="A1859:A1922" si="58">D1859&amp;C1859</f>
        <v>CMBDOHMar-2024</v>
      </c>
      <c r="B1859" s="4">
        <v>2024</v>
      </c>
      <c r="C1859" s="12" t="s">
        <v>200</v>
      </c>
      <c r="D1859" t="s">
        <v>91</v>
      </c>
      <c r="E1859">
        <v>4003</v>
      </c>
      <c r="F1859">
        <v>1035143.3244277558</v>
      </c>
      <c r="G1859" s="1">
        <f t="shared" ref="G1859:G1922" si="59">IFERROR(F1859/E1859,0)</f>
        <v>258.59188719154531</v>
      </c>
    </row>
    <row r="1860" spans="1:7" x14ac:dyDescent="0.25">
      <c r="A1860" t="str">
        <f t="shared" si="58"/>
        <v>CMBDXBMar-2024</v>
      </c>
      <c r="B1860" s="4">
        <v>2024</v>
      </c>
      <c r="C1860" s="12" t="s">
        <v>200</v>
      </c>
      <c r="D1860" t="s">
        <v>92</v>
      </c>
      <c r="E1860">
        <v>6998</v>
      </c>
      <c r="F1860">
        <v>1925026.8491874733</v>
      </c>
      <c r="G1860" s="1">
        <f t="shared" si="59"/>
        <v>275.08243057837575</v>
      </c>
    </row>
    <row r="1861" spans="1:7" x14ac:dyDescent="0.25">
      <c r="A1861" t="str">
        <f t="shared" si="58"/>
        <v>CMBFRAMar-2024</v>
      </c>
      <c r="B1861" s="4">
        <v>2024</v>
      </c>
      <c r="C1861" s="12" t="s">
        <v>200</v>
      </c>
      <c r="D1861" t="s">
        <v>95</v>
      </c>
      <c r="E1861">
        <v>3443</v>
      </c>
      <c r="F1861">
        <v>1738488.0021955932</v>
      </c>
      <c r="G1861" s="1">
        <f t="shared" si="59"/>
        <v>504.93406976346012</v>
      </c>
    </row>
    <row r="1862" spans="1:7" x14ac:dyDescent="0.25">
      <c r="A1862" t="str">
        <f t="shared" si="58"/>
        <v>CMBGANMar-2024</v>
      </c>
      <c r="B1862" s="4">
        <v>2024</v>
      </c>
      <c r="C1862" s="12" t="s">
        <v>200</v>
      </c>
      <c r="D1862" t="s">
        <v>97</v>
      </c>
      <c r="E1862">
        <v>612</v>
      </c>
      <c r="F1862">
        <v>83908.445481935967</v>
      </c>
      <c r="G1862" s="1">
        <f t="shared" si="59"/>
        <v>137.10530307505877</v>
      </c>
    </row>
    <row r="1863" spans="1:7" x14ac:dyDescent="0.25">
      <c r="A1863" t="str">
        <f t="shared" si="58"/>
        <v>CMBHYDMar-2024</v>
      </c>
      <c r="B1863" s="4">
        <v>2024</v>
      </c>
      <c r="C1863" s="12" t="s">
        <v>200</v>
      </c>
      <c r="D1863" t="s">
        <v>99</v>
      </c>
      <c r="E1863">
        <v>982</v>
      </c>
      <c r="F1863">
        <v>121568.08048380853</v>
      </c>
      <c r="G1863" s="1">
        <f t="shared" si="59"/>
        <v>123.79641597129178</v>
      </c>
    </row>
    <row r="1864" spans="1:7" x14ac:dyDescent="0.25">
      <c r="A1864" t="str">
        <f t="shared" si="58"/>
        <v>CMBICNMar-2024</v>
      </c>
      <c r="B1864" s="4">
        <v>2024</v>
      </c>
      <c r="C1864" s="12" t="s">
        <v>200</v>
      </c>
      <c r="D1864" t="s">
        <v>100</v>
      </c>
      <c r="E1864">
        <v>1949</v>
      </c>
      <c r="F1864">
        <v>960097.93069026223</v>
      </c>
      <c r="G1864" s="1">
        <f t="shared" si="59"/>
        <v>492.61053396114022</v>
      </c>
    </row>
    <row r="1865" spans="1:7" x14ac:dyDescent="0.25">
      <c r="A1865" t="str">
        <f t="shared" si="58"/>
        <v>CMBIXMMar-2024</v>
      </c>
      <c r="B1865" s="4">
        <v>2024</v>
      </c>
      <c r="C1865" s="12" t="s">
        <v>200</v>
      </c>
      <c r="D1865" t="s">
        <v>101</v>
      </c>
      <c r="E1865">
        <v>687</v>
      </c>
      <c r="F1865">
        <v>47434.797095329712</v>
      </c>
      <c r="G1865" s="1">
        <f t="shared" si="59"/>
        <v>69.046283981557082</v>
      </c>
    </row>
    <row r="1866" spans="1:7" x14ac:dyDescent="0.25">
      <c r="A1866" t="str">
        <f t="shared" si="58"/>
        <v>CMBJEDMar-2024</v>
      </c>
      <c r="B1866" s="4">
        <v>2024</v>
      </c>
      <c r="C1866" s="12" t="s">
        <v>200</v>
      </c>
      <c r="D1866" t="s">
        <v>168</v>
      </c>
      <c r="E1866">
        <v>2541</v>
      </c>
      <c r="F1866">
        <v>676428.90306843689</v>
      </c>
      <c r="G1866" s="1">
        <f t="shared" si="59"/>
        <v>266.20578633153752</v>
      </c>
    </row>
    <row r="1867" spans="1:7" x14ac:dyDescent="0.25">
      <c r="A1867" t="str">
        <f t="shared" si="58"/>
        <v>CMBKHIMar-2024</v>
      </c>
      <c r="B1867" s="4">
        <v>2024</v>
      </c>
      <c r="C1867" s="12" t="s">
        <v>200</v>
      </c>
      <c r="D1867" t="s">
        <v>102</v>
      </c>
      <c r="E1867">
        <v>814</v>
      </c>
      <c r="F1867">
        <v>171748.85450091245</v>
      </c>
      <c r="G1867" s="1">
        <f t="shared" si="59"/>
        <v>210.99367874804969</v>
      </c>
    </row>
    <row r="1868" spans="1:7" x14ac:dyDescent="0.25">
      <c r="A1868" t="str">
        <f t="shared" si="58"/>
        <v>CMBKTMMar-2024</v>
      </c>
      <c r="B1868" s="4">
        <v>2024</v>
      </c>
      <c r="C1868" s="12" t="s">
        <v>200</v>
      </c>
      <c r="D1868" t="s">
        <v>103</v>
      </c>
      <c r="E1868">
        <v>2059</v>
      </c>
      <c r="F1868">
        <v>295437.47098794999</v>
      </c>
      <c r="G1868" s="1">
        <f t="shared" si="59"/>
        <v>143.48590140259833</v>
      </c>
    </row>
    <row r="1869" spans="1:7" x14ac:dyDescent="0.25">
      <c r="A1869" t="str">
        <f t="shared" si="58"/>
        <v>CMBKULMar-2024</v>
      </c>
      <c r="B1869" s="4">
        <v>2024</v>
      </c>
      <c r="C1869" s="12" t="s">
        <v>200</v>
      </c>
      <c r="D1869" t="s">
        <v>104</v>
      </c>
      <c r="E1869">
        <v>4192</v>
      </c>
      <c r="F1869">
        <v>626169.07544585713</v>
      </c>
      <c r="G1869" s="1">
        <f t="shared" si="59"/>
        <v>149.37239395177889</v>
      </c>
    </row>
    <row r="1870" spans="1:7" x14ac:dyDescent="0.25">
      <c r="A1870" t="str">
        <f t="shared" si="58"/>
        <v>CMBKWIMar-2024</v>
      </c>
      <c r="B1870" s="4">
        <v>2024</v>
      </c>
      <c r="C1870" s="12" t="s">
        <v>200</v>
      </c>
      <c r="D1870" t="s">
        <v>105</v>
      </c>
      <c r="E1870">
        <v>2323</v>
      </c>
      <c r="F1870">
        <v>661802.37852275721</v>
      </c>
      <c r="G1870" s="1">
        <f t="shared" si="59"/>
        <v>284.89125205456617</v>
      </c>
    </row>
    <row r="1871" spans="1:7" x14ac:dyDescent="0.25">
      <c r="A1871" t="str">
        <f t="shared" si="58"/>
        <v>CMBLHEMar-2024</v>
      </c>
      <c r="B1871" s="4">
        <v>2024</v>
      </c>
      <c r="C1871" s="12" t="s">
        <v>200</v>
      </c>
      <c r="D1871" t="s">
        <v>106</v>
      </c>
      <c r="E1871">
        <v>1424</v>
      </c>
      <c r="F1871">
        <v>498154.60965998197</v>
      </c>
      <c r="G1871" s="1">
        <f t="shared" si="59"/>
        <v>349.82767532302103</v>
      </c>
    </row>
    <row r="1872" spans="1:7" x14ac:dyDescent="0.25">
      <c r="A1872" t="str">
        <f t="shared" si="58"/>
        <v>CMBLHRMar-2024</v>
      </c>
      <c r="B1872" s="4">
        <v>2024</v>
      </c>
      <c r="C1872" s="12" t="s">
        <v>200</v>
      </c>
      <c r="D1872" t="s">
        <v>107</v>
      </c>
      <c r="E1872">
        <v>10914</v>
      </c>
      <c r="F1872">
        <v>6462181.545851469</v>
      </c>
      <c r="G1872" s="1">
        <f t="shared" si="59"/>
        <v>592.10019661457477</v>
      </c>
    </row>
    <row r="1873" spans="1:7" x14ac:dyDescent="0.25">
      <c r="A1873" t="str">
        <f t="shared" si="58"/>
        <v>CMBMAAMar-2024</v>
      </c>
      <c r="B1873" s="4">
        <v>2024</v>
      </c>
      <c r="C1873" s="12" t="s">
        <v>200</v>
      </c>
      <c r="D1873" t="s">
        <v>108</v>
      </c>
      <c r="E1873">
        <v>12116</v>
      </c>
      <c r="F1873">
        <v>727389.96158541797</v>
      </c>
      <c r="G1873" s="1">
        <f t="shared" si="59"/>
        <v>60.035487090245788</v>
      </c>
    </row>
    <row r="1874" spans="1:7" x14ac:dyDescent="0.25">
      <c r="A1874" t="str">
        <f t="shared" si="58"/>
        <v>CMBMELMar-2024</v>
      </c>
      <c r="B1874" s="4">
        <v>2024</v>
      </c>
      <c r="C1874" s="12" t="s">
        <v>200</v>
      </c>
      <c r="D1874" t="s">
        <v>113</v>
      </c>
      <c r="E1874">
        <v>7928</v>
      </c>
      <c r="F1874">
        <v>3497748.6422198061</v>
      </c>
      <c r="G1874" s="1">
        <f t="shared" si="59"/>
        <v>441.18928383196345</v>
      </c>
    </row>
    <row r="1875" spans="1:7" x14ac:dyDescent="0.25">
      <c r="A1875" t="str">
        <f t="shared" si="58"/>
        <v>CMBMLEMar-2024</v>
      </c>
      <c r="B1875" s="4">
        <v>2024</v>
      </c>
      <c r="C1875" s="12" t="s">
        <v>200</v>
      </c>
      <c r="D1875" t="s">
        <v>115</v>
      </c>
      <c r="E1875">
        <v>13138</v>
      </c>
      <c r="F1875">
        <v>1344378.1197220774</v>
      </c>
      <c r="G1875" s="1">
        <f t="shared" si="59"/>
        <v>102.32745621267144</v>
      </c>
    </row>
    <row r="1876" spans="1:7" x14ac:dyDescent="0.25">
      <c r="A1876" t="str">
        <f t="shared" si="58"/>
        <v>CMBMUXMar-2024</v>
      </c>
      <c r="B1876" s="4">
        <v>2024</v>
      </c>
      <c r="C1876" s="12" t="s">
        <v>200</v>
      </c>
      <c r="D1876" t="s">
        <v>169</v>
      </c>
      <c r="E1876">
        <v>0</v>
      </c>
      <c r="F1876">
        <v>0</v>
      </c>
      <c r="G1876" s="1">
        <f t="shared" si="59"/>
        <v>0</v>
      </c>
    </row>
    <row r="1877" spans="1:7" x14ac:dyDescent="0.25">
      <c r="A1877" t="str">
        <f t="shared" si="58"/>
        <v>CMBNRTMar-2024</v>
      </c>
      <c r="B1877" s="4">
        <v>2024</v>
      </c>
      <c r="C1877" s="12" t="s">
        <v>200</v>
      </c>
      <c r="D1877" t="s">
        <v>116</v>
      </c>
      <c r="E1877">
        <v>4766</v>
      </c>
      <c r="F1877">
        <v>2252517.9335606499</v>
      </c>
      <c r="G1877" s="1">
        <f t="shared" si="59"/>
        <v>472.62231086039651</v>
      </c>
    </row>
    <row r="1878" spans="1:7" x14ac:dyDescent="0.25">
      <c r="A1878" t="str">
        <f t="shared" si="58"/>
        <v>CMBPEKMar-2024</v>
      </c>
      <c r="B1878" s="4">
        <v>2024</v>
      </c>
      <c r="C1878" s="12" t="s">
        <v>200</v>
      </c>
      <c r="D1878" t="s">
        <v>162</v>
      </c>
      <c r="E1878">
        <v>0</v>
      </c>
      <c r="F1878">
        <v>0</v>
      </c>
      <c r="G1878" s="1">
        <f t="shared" si="59"/>
        <v>0</v>
      </c>
    </row>
    <row r="1879" spans="1:7" x14ac:dyDescent="0.25">
      <c r="A1879" t="str">
        <f t="shared" si="58"/>
        <v>CMBPVGMar-2024</v>
      </c>
      <c r="B1879" s="4">
        <v>2024</v>
      </c>
      <c r="C1879" s="12" t="s">
        <v>200</v>
      </c>
      <c r="D1879" t="s">
        <v>163</v>
      </c>
      <c r="E1879">
        <v>2107</v>
      </c>
      <c r="F1879">
        <v>486662.58688488643</v>
      </c>
      <c r="G1879" s="1">
        <f t="shared" si="59"/>
        <v>230.97417507588347</v>
      </c>
    </row>
    <row r="1880" spans="1:7" x14ac:dyDescent="0.25">
      <c r="A1880" t="str">
        <f t="shared" si="58"/>
        <v>CMBRUHMar-2024</v>
      </c>
      <c r="B1880" s="4">
        <v>2024</v>
      </c>
      <c r="C1880" s="12" t="s">
        <v>200</v>
      </c>
      <c r="D1880" t="s">
        <v>117</v>
      </c>
      <c r="E1880">
        <v>7141</v>
      </c>
      <c r="F1880">
        <v>1856706.3783807252</v>
      </c>
      <c r="G1880" s="1">
        <f t="shared" si="59"/>
        <v>260.00649466191362</v>
      </c>
    </row>
    <row r="1881" spans="1:7" x14ac:dyDescent="0.25">
      <c r="A1881" t="str">
        <f t="shared" si="58"/>
        <v>CMBSINMar-2024</v>
      </c>
      <c r="B1881" s="4">
        <v>2024</v>
      </c>
      <c r="C1881" s="12" t="s">
        <v>200</v>
      </c>
      <c r="D1881" t="s">
        <v>119</v>
      </c>
      <c r="E1881">
        <v>5861</v>
      </c>
      <c r="F1881">
        <v>1221049.0442013349</v>
      </c>
      <c r="G1881" s="1">
        <f t="shared" si="59"/>
        <v>208.33459208349001</v>
      </c>
    </row>
    <row r="1882" spans="1:7" x14ac:dyDescent="0.25">
      <c r="A1882" t="str">
        <f t="shared" si="58"/>
        <v>CMBSYDMar-2024</v>
      </c>
      <c r="B1882" s="4">
        <v>2024</v>
      </c>
      <c r="C1882" s="12" t="s">
        <v>200</v>
      </c>
      <c r="D1882" t="s">
        <v>120</v>
      </c>
      <c r="E1882">
        <v>3343</v>
      </c>
      <c r="F1882">
        <v>1519218.1054308983</v>
      </c>
      <c r="G1882" s="1">
        <f t="shared" si="59"/>
        <v>454.44753378130372</v>
      </c>
    </row>
    <row r="1883" spans="1:7" x14ac:dyDescent="0.25">
      <c r="A1883" t="str">
        <f t="shared" si="58"/>
        <v>CMBTRVMar-2024</v>
      </c>
      <c r="B1883" s="4">
        <v>2024</v>
      </c>
      <c r="C1883" s="12" t="s">
        <v>200</v>
      </c>
      <c r="D1883" t="s">
        <v>121</v>
      </c>
      <c r="E1883">
        <v>1686</v>
      </c>
      <c r="F1883">
        <v>60598.70028866332</v>
      </c>
      <c r="G1883" s="1">
        <f t="shared" si="59"/>
        <v>35.942289613679314</v>
      </c>
    </row>
    <row r="1884" spans="1:7" x14ac:dyDescent="0.25">
      <c r="A1884" t="str">
        <f t="shared" si="58"/>
        <v>CMBTRZMar-2024</v>
      </c>
      <c r="B1884" s="4">
        <v>2024</v>
      </c>
      <c r="C1884" s="12" t="s">
        <v>200</v>
      </c>
      <c r="D1884" t="s">
        <v>126</v>
      </c>
      <c r="E1884">
        <v>2315</v>
      </c>
      <c r="F1884">
        <v>140345.68924492432</v>
      </c>
      <c r="G1884" s="1">
        <f t="shared" si="59"/>
        <v>60.624487794783725</v>
      </c>
    </row>
    <row r="1885" spans="1:7" x14ac:dyDescent="0.25">
      <c r="A1885" t="str">
        <f t="shared" si="58"/>
        <v>CMBVTEMar-2024</v>
      </c>
      <c r="B1885" s="4">
        <v>2024</v>
      </c>
      <c r="C1885" s="12" t="s">
        <v>200</v>
      </c>
      <c r="D1885" t="s">
        <v>180</v>
      </c>
      <c r="E1885">
        <v>0</v>
      </c>
      <c r="F1885">
        <v>0</v>
      </c>
      <c r="G1885" s="1">
        <f t="shared" si="59"/>
        <v>0</v>
      </c>
    </row>
    <row r="1886" spans="1:7" x14ac:dyDescent="0.25">
      <c r="A1886" t="str">
        <f t="shared" si="58"/>
        <v>COKCMBMar-2024</v>
      </c>
      <c r="B1886" s="4">
        <v>2024</v>
      </c>
      <c r="C1886" s="12" t="s">
        <v>200</v>
      </c>
      <c r="D1886" t="s">
        <v>128</v>
      </c>
      <c r="E1886">
        <v>3151</v>
      </c>
      <c r="F1886">
        <v>233682.62539656193</v>
      </c>
      <c r="G1886" s="1">
        <f t="shared" si="59"/>
        <v>74.161417136325582</v>
      </c>
    </row>
    <row r="1887" spans="1:7" x14ac:dyDescent="0.25">
      <c r="A1887" t="str">
        <f t="shared" si="58"/>
        <v>DACCMBMar-2024</v>
      </c>
      <c r="B1887" s="4">
        <v>2024</v>
      </c>
      <c r="C1887" s="12" t="s">
        <v>200</v>
      </c>
      <c r="D1887" t="s">
        <v>129</v>
      </c>
      <c r="E1887">
        <v>5355</v>
      </c>
      <c r="F1887">
        <v>1042358.6496502566</v>
      </c>
      <c r="G1887" s="1">
        <f t="shared" si="59"/>
        <v>194.65147519145782</v>
      </c>
    </row>
    <row r="1888" spans="1:7" x14ac:dyDescent="0.25">
      <c r="A1888" t="str">
        <f t="shared" si="58"/>
        <v>DELCMBMar-2024</v>
      </c>
      <c r="B1888" s="4">
        <v>2024</v>
      </c>
      <c r="C1888" s="12" t="s">
        <v>200</v>
      </c>
      <c r="D1888" t="s">
        <v>130</v>
      </c>
      <c r="E1888">
        <v>7749</v>
      </c>
      <c r="F1888">
        <v>1397428.522161592</v>
      </c>
      <c r="G1888" s="1">
        <f t="shared" si="59"/>
        <v>180.3366269404558</v>
      </c>
    </row>
    <row r="1889" spans="1:7" x14ac:dyDescent="0.25">
      <c r="A1889" t="str">
        <f t="shared" si="58"/>
        <v>DMMCMBMar-2024</v>
      </c>
      <c r="B1889" s="4">
        <v>2024</v>
      </c>
      <c r="C1889" s="12" t="s">
        <v>200</v>
      </c>
      <c r="D1889" t="s">
        <v>131</v>
      </c>
      <c r="E1889">
        <v>2391</v>
      </c>
      <c r="F1889">
        <v>400667.57985188049</v>
      </c>
      <c r="G1889" s="1">
        <f t="shared" si="59"/>
        <v>167.57322453027206</v>
      </c>
    </row>
    <row r="1890" spans="1:7" x14ac:dyDescent="0.25">
      <c r="A1890" t="str">
        <f t="shared" si="58"/>
        <v>DOHCMBMar-2024</v>
      </c>
      <c r="B1890" s="4">
        <v>2024</v>
      </c>
      <c r="C1890" s="12" t="s">
        <v>200</v>
      </c>
      <c r="D1890" t="s">
        <v>133</v>
      </c>
      <c r="E1890">
        <v>2309</v>
      </c>
      <c r="F1890">
        <v>465110.28133171331</v>
      </c>
      <c r="G1890" s="1">
        <f t="shared" si="59"/>
        <v>201.43364284612963</v>
      </c>
    </row>
    <row r="1891" spans="1:7" x14ac:dyDescent="0.25">
      <c r="A1891" t="str">
        <f t="shared" si="58"/>
        <v>DXBCMBMar-2024</v>
      </c>
      <c r="B1891" s="4">
        <v>2024</v>
      </c>
      <c r="C1891" s="12" t="s">
        <v>200</v>
      </c>
      <c r="D1891" t="s">
        <v>134</v>
      </c>
      <c r="E1891">
        <v>4417</v>
      </c>
      <c r="F1891">
        <v>857733.55042422935</v>
      </c>
      <c r="G1891" s="1">
        <f t="shared" si="59"/>
        <v>194.18916695137636</v>
      </c>
    </row>
    <row r="1892" spans="1:7" x14ac:dyDescent="0.25">
      <c r="A1892" t="str">
        <f t="shared" si="58"/>
        <v>FRACMBMar-2024</v>
      </c>
      <c r="B1892" s="4">
        <v>2024</v>
      </c>
      <c r="C1892" s="12" t="s">
        <v>200</v>
      </c>
      <c r="D1892" t="s">
        <v>136</v>
      </c>
      <c r="E1892">
        <v>2873</v>
      </c>
      <c r="F1892">
        <v>1452987.1407225337</v>
      </c>
      <c r="G1892" s="1">
        <f t="shared" si="59"/>
        <v>505.73864974679208</v>
      </c>
    </row>
    <row r="1893" spans="1:7" x14ac:dyDescent="0.25">
      <c r="A1893" t="str">
        <f t="shared" si="58"/>
        <v>GANCMBMar-2024</v>
      </c>
      <c r="B1893" s="4">
        <v>2024</v>
      </c>
      <c r="C1893" s="12" t="s">
        <v>200</v>
      </c>
      <c r="D1893" t="s">
        <v>137</v>
      </c>
      <c r="E1893">
        <v>646</v>
      </c>
      <c r="F1893">
        <v>89976.837493104758</v>
      </c>
      <c r="G1893" s="1">
        <f t="shared" si="59"/>
        <v>139.28303017508478</v>
      </c>
    </row>
    <row r="1894" spans="1:7" x14ac:dyDescent="0.25">
      <c r="A1894" t="str">
        <f t="shared" si="58"/>
        <v>HYDCMBMar-2024</v>
      </c>
      <c r="B1894" s="4">
        <v>2024</v>
      </c>
      <c r="C1894" s="12" t="s">
        <v>200</v>
      </c>
      <c r="D1894" t="s">
        <v>139</v>
      </c>
      <c r="E1894">
        <v>1223</v>
      </c>
      <c r="F1894">
        <v>136319.96922941413</v>
      </c>
      <c r="G1894" s="1">
        <f t="shared" si="59"/>
        <v>111.46358890385456</v>
      </c>
    </row>
    <row r="1895" spans="1:7" x14ac:dyDescent="0.25">
      <c r="A1895" t="str">
        <f t="shared" si="58"/>
        <v>ICNCMBMar-2024</v>
      </c>
      <c r="B1895" s="4">
        <v>2024</v>
      </c>
      <c r="C1895" s="12" t="s">
        <v>200</v>
      </c>
      <c r="D1895" t="s">
        <v>140</v>
      </c>
      <c r="E1895">
        <v>1041</v>
      </c>
      <c r="F1895">
        <v>367499.60297516547</v>
      </c>
      <c r="G1895" s="1">
        <f t="shared" si="59"/>
        <v>353.02555521149424</v>
      </c>
    </row>
    <row r="1896" spans="1:7" x14ac:dyDescent="0.25">
      <c r="A1896" t="str">
        <f t="shared" si="58"/>
        <v>IXMCMBMar-2024</v>
      </c>
      <c r="B1896" s="4">
        <v>2024</v>
      </c>
      <c r="C1896" s="12" t="s">
        <v>200</v>
      </c>
      <c r="D1896" t="s">
        <v>142</v>
      </c>
      <c r="E1896">
        <v>1129</v>
      </c>
      <c r="F1896">
        <v>66894.917181201876</v>
      </c>
      <c r="G1896" s="1">
        <f t="shared" si="59"/>
        <v>59.251476688398476</v>
      </c>
    </row>
    <row r="1897" spans="1:7" x14ac:dyDescent="0.25">
      <c r="A1897" t="str">
        <f t="shared" si="58"/>
        <v>JEDCMBMar-2024</v>
      </c>
      <c r="B1897" s="4">
        <v>2024</v>
      </c>
      <c r="C1897" s="12" t="s">
        <v>200</v>
      </c>
      <c r="D1897" t="s">
        <v>170</v>
      </c>
      <c r="E1897">
        <v>1581</v>
      </c>
      <c r="F1897">
        <v>314195.7879023155</v>
      </c>
      <c r="G1897" s="1">
        <f t="shared" si="59"/>
        <v>198.73231366370368</v>
      </c>
    </row>
    <row r="1898" spans="1:7" x14ac:dyDescent="0.25">
      <c r="A1898" t="str">
        <f t="shared" si="58"/>
        <v>KHICMBMar-2024</v>
      </c>
      <c r="B1898" s="4">
        <v>2024</v>
      </c>
      <c r="C1898" s="12" t="s">
        <v>200</v>
      </c>
      <c r="D1898" t="s">
        <v>143</v>
      </c>
      <c r="E1898">
        <v>944</v>
      </c>
      <c r="F1898">
        <v>192247.80601193759</v>
      </c>
      <c r="G1898" s="1">
        <f t="shared" si="59"/>
        <v>203.65233687705253</v>
      </c>
    </row>
    <row r="1899" spans="1:7" x14ac:dyDescent="0.25">
      <c r="A1899" t="str">
        <f t="shared" si="58"/>
        <v>KTMCMBMar-2024</v>
      </c>
      <c r="B1899" s="4">
        <v>2024</v>
      </c>
      <c r="C1899" s="12" t="s">
        <v>200</v>
      </c>
      <c r="D1899" t="s">
        <v>144</v>
      </c>
      <c r="E1899">
        <v>2396</v>
      </c>
      <c r="F1899">
        <v>505168.20396769687</v>
      </c>
      <c r="G1899" s="1">
        <f t="shared" si="59"/>
        <v>210.83814856748617</v>
      </c>
    </row>
    <row r="1900" spans="1:7" x14ac:dyDescent="0.25">
      <c r="A1900" t="str">
        <f t="shared" si="58"/>
        <v>KULCMBMar-2024</v>
      </c>
      <c r="B1900" s="4">
        <v>2024</v>
      </c>
      <c r="C1900" s="12" t="s">
        <v>200</v>
      </c>
      <c r="D1900" t="s">
        <v>145</v>
      </c>
      <c r="E1900">
        <v>4718</v>
      </c>
      <c r="F1900">
        <v>589498.11085286993</v>
      </c>
      <c r="G1900" s="1">
        <f t="shared" si="59"/>
        <v>124.94661103282533</v>
      </c>
    </row>
    <row r="1901" spans="1:7" x14ac:dyDescent="0.25">
      <c r="A1901" t="str">
        <f t="shared" si="58"/>
        <v>KWICMBMar-2024</v>
      </c>
      <c r="B1901" s="4">
        <v>2024</v>
      </c>
      <c r="C1901" s="12" t="s">
        <v>200</v>
      </c>
      <c r="D1901" t="s">
        <v>146</v>
      </c>
      <c r="E1901">
        <v>1976</v>
      </c>
      <c r="F1901">
        <v>291070.71416087903</v>
      </c>
      <c r="G1901" s="1">
        <f t="shared" si="59"/>
        <v>147.30299299639626</v>
      </c>
    </row>
    <row r="1902" spans="1:7" x14ac:dyDescent="0.25">
      <c r="A1902" t="str">
        <f t="shared" si="58"/>
        <v>LHECMBMar-2024</v>
      </c>
      <c r="B1902" s="4">
        <v>2024</v>
      </c>
      <c r="C1902" s="12" t="s">
        <v>200</v>
      </c>
      <c r="D1902" t="s">
        <v>147</v>
      </c>
      <c r="E1902">
        <v>2058</v>
      </c>
      <c r="F1902">
        <v>385181.64591976453</v>
      </c>
      <c r="G1902" s="1">
        <f t="shared" si="59"/>
        <v>187.16309325547354</v>
      </c>
    </row>
    <row r="1903" spans="1:7" x14ac:dyDescent="0.25">
      <c r="A1903" t="str">
        <f t="shared" si="58"/>
        <v>LHRCMBMar-2024</v>
      </c>
      <c r="B1903" s="4">
        <v>2024</v>
      </c>
      <c r="C1903" s="12" t="s">
        <v>200</v>
      </c>
      <c r="D1903" t="s">
        <v>148</v>
      </c>
      <c r="E1903">
        <v>9252</v>
      </c>
      <c r="F1903">
        <v>5527519.6688986775</v>
      </c>
      <c r="G1903" s="1">
        <f t="shared" si="59"/>
        <v>597.44051760686091</v>
      </c>
    </row>
    <row r="1904" spans="1:7" x14ac:dyDescent="0.25">
      <c r="A1904" t="str">
        <f t="shared" si="58"/>
        <v>MAACMBMar-2024</v>
      </c>
      <c r="B1904" s="4">
        <v>2024</v>
      </c>
      <c r="C1904" s="12" t="s">
        <v>200</v>
      </c>
      <c r="D1904" t="s">
        <v>149</v>
      </c>
      <c r="E1904">
        <v>11288</v>
      </c>
      <c r="F1904">
        <v>763833.4793835415</v>
      </c>
      <c r="G1904" s="1">
        <f t="shared" si="59"/>
        <v>67.667742681036628</v>
      </c>
    </row>
    <row r="1905" spans="1:9" x14ac:dyDescent="0.25">
      <c r="A1905" t="str">
        <f t="shared" si="58"/>
        <v>MELCMBMar-2024</v>
      </c>
      <c r="B1905" s="4">
        <v>2024</v>
      </c>
      <c r="C1905" s="12" t="s">
        <v>200</v>
      </c>
      <c r="D1905" t="s">
        <v>151</v>
      </c>
      <c r="E1905">
        <v>6951</v>
      </c>
      <c r="F1905">
        <v>3211998.7421777858</v>
      </c>
      <c r="G1905" s="1">
        <f t="shared" si="59"/>
        <v>462.09160439904844</v>
      </c>
    </row>
    <row r="1906" spans="1:9" x14ac:dyDescent="0.25">
      <c r="A1906" t="str">
        <f t="shared" si="58"/>
        <v>MLECMBMar-2024</v>
      </c>
      <c r="B1906" s="4">
        <v>2024</v>
      </c>
      <c r="C1906" s="12" t="s">
        <v>200</v>
      </c>
      <c r="D1906" t="s">
        <v>152</v>
      </c>
      <c r="E1906">
        <v>8907</v>
      </c>
      <c r="F1906">
        <v>801284.95947201678</v>
      </c>
      <c r="G1906" s="1">
        <f t="shared" si="59"/>
        <v>89.961261869542696</v>
      </c>
    </row>
    <row r="1907" spans="1:9" x14ac:dyDescent="0.25">
      <c r="A1907" t="str">
        <f t="shared" si="58"/>
        <v>MUXCMBMar-2024</v>
      </c>
      <c r="B1907" s="4">
        <v>2024</v>
      </c>
      <c r="C1907" s="12" t="s">
        <v>200</v>
      </c>
      <c r="D1907" t="s">
        <v>171</v>
      </c>
      <c r="E1907">
        <v>0</v>
      </c>
      <c r="F1907">
        <v>0</v>
      </c>
      <c r="G1907" s="1">
        <f t="shared" si="59"/>
        <v>0</v>
      </c>
    </row>
    <row r="1908" spans="1:9" x14ac:dyDescent="0.25">
      <c r="A1908" t="str">
        <f t="shared" si="58"/>
        <v>NRTCMBMar-2024</v>
      </c>
      <c r="B1908" s="4">
        <v>2024</v>
      </c>
      <c r="C1908" s="12" t="s">
        <v>200</v>
      </c>
      <c r="D1908" t="s">
        <v>153</v>
      </c>
      <c r="E1908">
        <v>3472</v>
      </c>
      <c r="F1908">
        <v>1473347.2044051227</v>
      </c>
      <c r="G1908" s="1">
        <f t="shared" si="59"/>
        <v>424.35115334248923</v>
      </c>
    </row>
    <row r="1909" spans="1:9" x14ac:dyDescent="0.25">
      <c r="A1909" t="str">
        <f t="shared" si="58"/>
        <v>PEKCMBMar-2024</v>
      </c>
      <c r="B1909" s="4">
        <v>2024</v>
      </c>
      <c r="C1909" s="12" t="s">
        <v>200</v>
      </c>
      <c r="D1909" t="s">
        <v>164</v>
      </c>
      <c r="E1909">
        <v>0</v>
      </c>
      <c r="F1909">
        <v>0</v>
      </c>
      <c r="G1909" s="1">
        <f t="shared" si="59"/>
        <v>0</v>
      </c>
    </row>
    <row r="1910" spans="1:9" x14ac:dyDescent="0.25">
      <c r="A1910" t="str">
        <f t="shared" si="58"/>
        <v>PVGCMBMar-2024</v>
      </c>
      <c r="B1910" s="4">
        <v>2024</v>
      </c>
      <c r="C1910" s="12" t="s">
        <v>200</v>
      </c>
      <c r="D1910" t="s">
        <v>165</v>
      </c>
      <c r="E1910">
        <v>2255</v>
      </c>
      <c r="F1910">
        <v>562967.96450354229</v>
      </c>
      <c r="G1910" s="1">
        <f t="shared" si="59"/>
        <v>249.65319933638239</v>
      </c>
    </row>
    <row r="1911" spans="1:9" x14ac:dyDescent="0.25">
      <c r="A1911" t="str">
        <f t="shared" si="58"/>
        <v>RUHCMBMar-2024</v>
      </c>
      <c r="B1911" s="4">
        <v>2024</v>
      </c>
      <c r="C1911" s="12" t="s">
        <v>200</v>
      </c>
      <c r="D1911" t="s">
        <v>155</v>
      </c>
      <c r="E1911">
        <v>5569</v>
      </c>
      <c r="F1911">
        <v>905246.62873642077</v>
      </c>
      <c r="G1911" s="1">
        <f t="shared" si="59"/>
        <v>162.55101970486996</v>
      </c>
    </row>
    <row r="1912" spans="1:9" x14ac:dyDescent="0.25">
      <c r="A1912" t="str">
        <f t="shared" si="58"/>
        <v>SINCMBMar-2024</v>
      </c>
      <c r="B1912" s="4">
        <v>2024</v>
      </c>
      <c r="C1912" s="12" t="s">
        <v>200</v>
      </c>
      <c r="D1912" t="s">
        <v>157</v>
      </c>
      <c r="E1912">
        <v>5559</v>
      </c>
      <c r="F1912">
        <v>1181017.7552153508</v>
      </c>
      <c r="G1912" s="1">
        <f t="shared" si="59"/>
        <v>212.45147602362849</v>
      </c>
    </row>
    <row r="1913" spans="1:9" x14ac:dyDescent="0.25">
      <c r="A1913" t="str">
        <f t="shared" si="58"/>
        <v>SYDCMBMar-2024</v>
      </c>
      <c r="B1913" s="4">
        <v>2024</v>
      </c>
      <c r="C1913" s="12" t="s">
        <v>200</v>
      </c>
      <c r="D1913" t="s">
        <v>158</v>
      </c>
      <c r="E1913">
        <v>2946</v>
      </c>
      <c r="F1913">
        <v>1277771.3563337654</v>
      </c>
      <c r="G1913" s="1">
        <f t="shared" si="59"/>
        <v>433.73094240793125</v>
      </c>
    </row>
    <row r="1914" spans="1:9" x14ac:dyDescent="0.25">
      <c r="A1914" t="str">
        <f t="shared" si="58"/>
        <v>TRVCMBMar-2024</v>
      </c>
      <c r="B1914" s="4">
        <v>2024</v>
      </c>
      <c r="C1914" s="12" t="s">
        <v>200</v>
      </c>
      <c r="D1914" t="s">
        <v>159</v>
      </c>
      <c r="E1914">
        <v>1593</v>
      </c>
      <c r="F1914">
        <v>86022.862576362066</v>
      </c>
      <c r="G1914" s="1">
        <f t="shared" si="59"/>
        <v>54.000541479197778</v>
      </c>
    </row>
    <row r="1915" spans="1:9" x14ac:dyDescent="0.25">
      <c r="A1915" t="str">
        <f t="shared" si="58"/>
        <v>TRZCMBMar-2024</v>
      </c>
      <c r="B1915" s="4">
        <v>2024</v>
      </c>
      <c r="C1915" s="12" t="s">
        <v>200</v>
      </c>
      <c r="D1915" t="s">
        <v>160</v>
      </c>
      <c r="E1915">
        <v>3139</v>
      </c>
      <c r="F1915">
        <v>172948.65990455338</v>
      </c>
      <c r="G1915" s="1">
        <f t="shared" si="59"/>
        <v>55.096737784183937</v>
      </c>
    </row>
    <row r="1916" spans="1:9" x14ac:dyDescent="0.25">
      <c r="A1916" t="str">
        <f t="shared" si="58"/>
        <v>VTECMBMar-2024</v>
      </c>
      <c r="B1916" s="4">
        <v>2024</v>
      </c>
      <c r="C1916" s="12" t="s">
        <v>200</v>
      </c>
      <c r="D1916" t="s">
        <v>181</v>
      </c>
      <c r="E1916">
        <v>0</v>
      </c>
      <c r="F1916">
        <v>0</v>
      </c>
      <c r="G1916" s="1">
        <f t="shared" si="59"/>
        <v>0</v>
      </c>
    </row>
    <row r="1917" spans="1:9" x14ac:dyDescent="0.25">
      <c r="A1917" t="str">
        <f t="shared" si="58"/>
        <v>AUHCMBApr-2024</v>
      </c>
      <c r="B1917" s="4">
        <v>2024</v>
      </c>
      <c r="C1917" s="12" t="s">
        <v>204</v>
      </c>
      <c r="D1917" t="s">
        <v>66</v>
      </c>
      <c r="E1917">
        <v>2571</v>
      </c>
      <c r="F1917">
        <v>573423.5813558558</v>
      </c>
      <c r="G1917" s="1">
        <f t="shared" si="59"/>
        <v>223.03523195482529</v>
      </c>
      <c r="I1917" t="str">
        <f>TEXT(C1917,"mmm-yyyy")</f>
        <v>Apr-2024</v>
      </c>
    </row>
    <row r="1918" spans="1:9" x14ac:dyDescent="0.25">
      <c r="A1918" t="str">
        <f t="shared" si="58"/>
        <v>BKKCMBApr-2024</v>
      </c>
      <c r="B1918" s="4">
        <v>2024</v>
      </c>
      <c r="C1918" s="12" t="s">
        <v>204</v>
      </c>
      <c r="D1918" t="s">
        <v>68</v>
      </c>
      <c r="E1918">
        <v>4097</v>
      </c>
      <c r="F1918">
        <v>694967.8084141477</v>
      </c>
      <c r="G1918" s="1">
        <f t="shared" si="59"/>
        <v>169.62846190240364</v>
      </c>
    </row>
    <row r="1919" spans="1:9" x14ac:dyDescent="0.25">
      <c r="A1919" t="str">
        <f t="shared" si="58"/>
        <v>BLRCMBApr-2024</v>
      </c>
      <c r="B1919" s="4">
        <v>2024</v>
      </c>
      <c r="C1919" s="12" t="s">
        <v>204</v>
      </c>
      <c r="D1919" t="s">
        <v>69</v>
      </c>
      <c r="E1919">
        <v>4065</v>
      </c>
      <c r="F1919">
        <v>405220.13443627558</v>
      </c>
      <c r="G1919" s="1">
        <f t="shared" si="59"/>
        <v>99.685149922823015</v>
      </c>
    </row>
    <row r="1920" spans="1:9" x14ac:dyDescent="0.25">
      <c r="A1920" t="str">
        <f t="shared" si="58"/>
        <v>BOMCMBApr-2024</v>
      </c>
      <c r="B1920" s="4">
        <v>2024</v>
      </c>
      <c r="C1920" s="12" t="s">
        <v>204</v>
      </c>
      <c r="D1920" t="s">
        <v>70</v>
      </c>
      <c r="E1920">
        <v>4579</v>
      </c>
      <c r="F1920">
        <v>526598.86306106951</v>
      </c>
      <c r="G1920" s="1">
        <f t="shared" si="59"/>
        <v>115.00302753026196</v>
      </c>
    </row>
    <row r="1921" spans="1:7" x14ac:dyDescent="0.25">
      <c r="A1921" t="str">
        <f t="shared" si="58"/>
        <v>CGKCMBApr-2024</v>
      </c>
      <c r="B1921" s="4">
        <v>2024</v>
      </c>
      <c r="C1921" s="12" t="s">
        <v>204</v>
      </c>
      <c r="D1921" t="s">
        <v>74</v>
      </c>
      <c r="E1921">
        <v>2779</v>
      </c>
      <c r="F1921">
        <v>609158.2517340671</v>
      </c>
      <c r="G1921" s="1">
        <f t="shared" si="59"/>
        <v>219.20052239441063</v>
      </c>
    </row>
    <row r="1922" spans="1:7" x14ac:dyDescent="0.25">
      <c r="A1922" t="str">
        <f t="shared" si="58"/>
        <v>CMBAUHApr-2024</v>
      </c>
      <c r="B1922" s="4">
        <v>2024</v>
      </c>
      <c r="C1922" s="12" t="s">
        <v>204</v>
      </c>
      <c r="D1922" t="s">
        <v>75</v>
      </c>
      <c r="E1922">
        <v>4259</v>
      </c>
      <c r="F1922">
        <v>1077505.2893681824</v>
      </c>
      <c r="G1922" s="1">
        <f t="shared" si="59"/>
        <v>252.99490241093741</v>
      </c>
    </row>
    <row r="1923" spans="1:7" x14ac:dyDescent="0.25">
      <c r="A1923" t="str">
        <f t="shared" ref="A1923:A1986" si="60">D1923&amp;C1923</f>
        <v>CMBBKKApr-2024</v>
      </c>
      <c r="B1923" s="4">
        <v>2024</v>
      </c>
      <c r="C1923" s="12" t="s">
        <v>204</v>
      </c>
      <c r="D1923" t="s">
        <v>78</v>
      </c>
      <c r="E1923">
        <v>4538</v>
      </c>
      <c r="F1923">
        <v>744745.18654299818</v>
      </c>
      <c r="G1923" s="1">
        <f t="shared" ref="G1923:G1986" si="61">IFERROR(F1923/E1923,0)</f>
        <v>164.11308650132176</v>
      </c>
    </row>
    <row r="1924" spans="1:7" x14ac:dyDescent="0.25">
      <c r="A1924" t="str">
        <f t="shared" si="60"/>
        <v>CMBBLRApr-2024</v>
      </c>
      <c r="B1924" s="4">
        <v>2024</v>
      </c>
      <c r="C1924" s="12" t="s">
        <v>204</v>
      </c>
      <c r="D1924" t="s">
        <v>79</v>
      </c>
      <c r="E1924">
        <v>3046</v>
      </c>
      <c r="F1924">
        <v>303424.402415424</v>
      </c>
      <c r="G1924" s="1">
        <f t="shared" si="61"/>
        <v>99.614052007690091</v>
      </c>
    </row>
    <row r="1925" spans="1:7" x14ac:dyDescent="0.25">
      <c r="A1925" t="str">
        <f t="shared" si="60"/>
        <v>CMBBOMApr-2024</v>
      </c>
      <c r="B1925" s="4">
        <v>2024</v>
      </c>
      <c r="C1925" s="12" t="s">
        <v>204</v>
      </c>
      <c r="D1925" t="s">
        <v>80</v>
      </c>
      <c r="E1925">
        <v>3640</v>
      </c>
      <c r="F1925">
        <v>519614.16010105854</v>
      </c>
      <c r="G1925" s="1">
        <f t="shared" si="61"/>
        <v>142.75114288490619</v>
      </c>
    </row>
    <row r="1926" spans="1:7" x14ac:dyDescent="0.25">
      <c r="A1926" t="str">
        <f t="shared" si="60"/>
        <v>CMBCGKApr-2024</v>
      </c>
      <c r="B1926" s="4">
        <v>2024</v>
      </c>
      <c r="C1926" s="12" t="s">
        <v>204</v>
      </c>
      <c r="D1926" t="s">
        <v>84</v>
      </c>
      <c r="E1926">
        <v>3543</v>
      </c>
      <c r="F1926">
        <v>635831.77607974212</v>
      </c>
      <c r="G1926" s="1">
        <f t="shared" si="61"/>
        <v>179.46141012693823</v>
      </c>
    </row>
    <row r="1927" spans="1:7" x14ac:dyDescent="0.25">
      <c r="A1927" t="str">
        <f t="shared" si="60"/>
        <v>CMBCOKApr-2024</v>
      </c>
      <c r="B1927" s="4">
        <v>2024</v>
      </c>
      <c r="C1927" s="12" t="s">
        <v>204</v>
      </c>
      <c r="D1927" t="s">
        <v>85</v>
      </c>
      <c r="E1927">
        <v>3504</v>
      </c>
      <c r="F1927">
        <v>202708.60087620598</v>
      </c>
      <c r="G1927" s="1">
        <f t="shared" si="61"/>
        <v>57.85062810394006</v>
      </c>
    </row>
    <row r="1928" spans="1:7" x14ac:dyDescent="0.25">
      <c r="A1928" t="str">
        <f t="shared" si="60"/>
        <v>CMBDACApr-2024</v>
      </c>
      <c r="B1928" s="4">
        <v>2024</v>
      </c>
      <c r="C1928" s="12" t="s">
        <v>204</v>
      </c>
      <c r="D1928" t="s">
        <v>88</v>
      </c>
      <c r="E1928">
        <v>5134</v>
      </c>
      <c r="F1928">
        <v>891625.55235780019</v>
      </c>
      <c r="G1928" s="1">
        <f t="shared" si="61"/>
        <v>173.67073477947022</v>
      </c>
    </row>
    <row r="1929" spans="1:7" x14ac:dyDescent="0.25">
      <c r="A1929" t="str">
        <f t="shared" si="60"/>
        <v>CMBDELApr-2024</v>
      </c>
      <c r="B1929" s="4">
        <v>2024</v>
      </c>
      <c r="C1929" s="12" t="s">
        <v>204</v>
      </c>
      <c r="D1929" t="s">
        <v>89</v>
      </c>
      <c r="E1929">
        <v>4909</v>
      </c>
      <c r="F1929">
        <v>739277.98315757245</v>
      </c>
      <c r="G1929" s="1">
        <f t="shared" si="61"/>
        <v>150.59645205898806</v>
      </c>
    </row>
    <row r="1930" spans="1:7" x14ac:dyDescent="0.25">
      <c r="A1930" t="str">
        <f t="shared" si="60"/>
        <v>CMBDMMApr-2024</v>
      </c>
      <c r="B1930" s="4">
        <v>2024</v>
      </c>
      <c r="C1930" s="12" t="s">
        <v>204</v>
      </c>
      <c r="D1930" t="s">
        <v>90</v>
      </c>
      <c r="E1930">
        <v>2467</v>
      </c>
      <c r="F1930">
        <v>603677.59207163018</v>
      </c>
      <c r="G1930" s="1">
        <f t="shared" si="61"/>
        <v>244.7010912329267</v>
      </c>
    </row>
    <row r="1931" spans="1:7" x14ac:dyDescent="0.25">
      <c r="A1931" t="str">
        <f t="shared" si="60"/>
        <v>CMBDOHApr-2024</v>
      </c>
      <c r="B1931" s="4">
        <v>2024</v>
      </c>
      <c r="C1931" s="12" t="s">
        <v>204</v>
      </c>
      <c r="D1931" t="s">
        <v>91</v>
      </c>
      <c r="E1931">
        <v>4933</v>
      </c>
      <c r="F1931">
        <v>1249157.6549873152</v>
      </c>
      <c r="G1931" s="1">
        <f t="shared" si="61"/>
        <v>253.2247425476009</v>
      </c>
    </row>
    <row r="1932" spans="1:7" x14ac:dyDescent="0.25">
      <c r="A1932" t="str">
        <f t="shared" si="60"/>
        <v>CMBGANApr-2024</v>
      </c>
      <c r="B1932" s="4">
        <v>2024</v>
      </c>
      <c r="C1932" s="12" t="s">
        <v>204</v>
      </c>
      <c r="D1932" t="s">
        <v>97</v>
      </c>
      <c r="E1932">
        <v>690</v>
      </c>
      <c r="F1932">
        <v>84051.778524736874</v>
      </c>
      <c r="G1932" s="1">
        <f t="shared" si="61"/>
        <v>121.81417177498098</v>
      </c>
    </row>
    <row r="1933" spans="1:7" x14ac:dyDescent="0.25">
      <c r="A1933" t="str">
        <f t="shared" si="60"/>
        <v>CMBHYDApr-2024</v>
      </c>
      <c r="B1933" s="4">
        <v>2024</v>
      </c>
      <c r="C1933" s="12" t="s">
        <v>204</v>
      </c>
      <c r="D1933" t="s">
        <v>99</v>
      </c>
      <c r="E1933">
        <v>646</v>
      </c>
      <c r="F1933">
        <v>62510.829631949302</v>
      </c>
      <c r="G1933" s="1">
        <f t="shared" si="61"/>
        <v>96.765990142336378</v>
      </c>
    </row>
    <row r="1934" spans="1:7" x14ac:dyDescent="0.25">
      <c r="A1934" t="str">
        <f t="shared" si="60"/>
        <v>CMBIXMApr-2024</v>
      </c>
      <c r="B1934" s="4">
        <v>2024</v>
      </c>
      <c r="C1934" s="12" t="s">
        <v>204</v>
      </c>
      <c r="D1934" t="s">
        <v>101</v>
      </c>
      <c r="E1934">
        <v>1117</v>
      </c>
      <c r="F1934">
        <v>74603.320604147084</v>
      </c>
      <c r="G1934" s="1">
        <f t="shared" si="61"/>
        <v>66.789006807651816</v>
      </c>
    </row>
    <row r="1935" spans="1:7" x14ac:dyDescent="0.25">
      <c r="A1935" t="str">
        <f t="shared" si="60"/>
        <v>CMBKHIApr-2024</v>
      </c>
      <c r="B1935" s="4">
        <v>2024</v>
      </c>
      <c r="C1935" s="12" t="s">
        <v>204</v>
      </c>
      <c r="D1935" t="s">
        <v>102</v>
      </c>
      <c r="E1935">
        <v>1761</v>
      </c>
      <c r="F1935">
        <v>308735.46371719975</v>
      </c>
      <c r="G1935" s="1">
        <f t="shared" si="61"/>
        <v>175.31826446178295</v>
      </c>
    </row>
    <row r="1936" spans="1:7" x14ac:dyDescent="0.25">
      <c r="A1936" t="str">
        <f t="shared" si="60"/>
        <v>CMBKTMApr-2024</v>
      </c>
      <c r="B1936" s="4">
        <v>2024</v>
      </c>
      <c r="C1936" s="12" t="s">
        <v>204</v>
      </c>
      <c r="D1936" t="s">
        <v>103</v>
      </c>
      <c r="E1936">
        <v>1666</v>
      </c>
      <c r="F1936">
        <v>276386.07230986858</v>
      </c>
      <c r="G1936" s="1">
        <f t="shared" si="61"/>
        <v>165.89800258695593</v>
      </c>
    </row>
    <row r="1937" spans="1:7" x14ac:dyDescent="0.25">
      <c r="A1937" t="str">
        <f t="shared" si="60"/>
        <v>CMBKULApr-2024</v>
      </c>
      <c r="B1937" s="4">
        <v>2024</v>
      </c>
      <c r="C1937" s="12" t="s">
        <v>204</v>
      </c>
      <c r="D1937" t="s">
        <v>104</v>
      </c>
      <c r="E1937">
        <v>5362</v>
      </c>
      <c r="F1937">
        <v>864568.23550661549</v>
      </c>
      <c r="G1937" s="1">
        <f t="shared" si="61"/>
        <v>161.23987980354633</v>
      </c>
    </row>
    <row r="1938" spans="1:7" x14ac:dyDescent="0.25">
      <c r="A1938" t="str">
        <f t="shared" si="60"/>
        <v>CMBKWIApr-2024</v>
      </c>
      <c r="B1938" s="4">
        <v>2024</v>
      </c>
      <c r="C1938" s="12" t="s">
        <v>204</v>
      </c>
      <c r="D1938" t="s">
        <v>105</v>
      </c>
      <c r="E1938">
        <v>4099</v>
      </c>
      <c r="F1938">
        <v>936085.10298815486</v>
      </c>
      <c r="G1938" s="1">
        <f t="shared" si="61"/>
        <v>228.36913954334102</v>
      </c>
    </row>
    <row r="1939" spans="1:7" x14ac:dyDescent="0.25">
      <c r="A1939" t="str">
        <f t="shared" si="60"/>
        <v>CMBLHEApr-2024</v>
      </c>
      <c r="B1939" s="4">
        <v>2024</v>
      </c>
      <c r="C1939" s="12" t="s">
        <v>204</v>
      </c>
      <c r="D1939" t="s">
        <v>106</v>
      </c>
      <c r="E1939">
        <v>2191</v>
      </c>
      <c r="F1939">
        <v>374632.23357196583</v>
      </c>
      <c r="G1939" s="1">
        <f t="shared" si="61"/>
        <v>170.98687063987487</v>
      </c>
    </row>
    <row r="1940" spans="1:7" x14ac:dyDescent="0.25">
      <c r="A1940" t="str">
        <f t="shared" si="60"/>
        <v>CMBMAAApr-2024</v>
      </c>
      <c r="B1940" s="4">
        <v>2024</v>
      </c>
      <c r="C1940" s="12" t="s">
        <v>204</v>
      </c>
      <c r="D1940" t="s">
        <v>108</v>
      </c>
      <c r="E1940">
        <v>7955</v>
      </c>
      <c r="F1940">
        <v>484702.33985984459</v>
      </c>
      <c r="G1940" s="1">
        <f t="shared" si="61"/>
        <v>60.930526695140742</v>
      </c>
    </row>
    <row r="1941" spans="1:7" x14ac:dyDescent="0.25">
      <c r="A1941" t="str">
        <f t="shared" si="60"/>
        <v>CMBMLEApr-2024</v>
      </c>
      <c r="B1941" s="4">
        <v>2024</v>
      </c>
      <c r="C1941" s="12" t="s">
        <v>204</v>
      </c>
      <c r="D1941" t="s">
        <v>115</v>
      </c>
      <c r="E1941">
        <v>12408</v>
      </c>
      <c r="F1941">
        <v>1230429.4888665939</v>
      </c>
      <c r="G1941" s="1">
        <f t="shared" si="61"/>
        <v>99.164207677836387</v>
      </c>
    </row>
    <row r="1942" spans="1:7" x14ac:dyDescent="0.25">
      <c r="A1942" t="str">
        <f t="shared" si="60"/>
        <v>CMBTRVApr-2024</v>
      </c>
      <c r="B1942" s="4">
        <v>2024</v>
      </c>
      <c r="C1942" s="12" t="s">
        <v>204</v>
      </c>
      <c r="D1942" t="s">
        <v>121</v>
      </c>
      <c r="E1942">
        <v>2089</v>
      </c>
      <c r="F1942">
        <v>87744.64726527661</v>
      </c>
      <c r="G1942" s="1">
        <f t="shared" si="61"/>
        <v>42.003182032205174</v>
      </c>
    </row>
    <row r="1943" spans="1:7" x14ac:dyDescent="0.25">
      <c r="A1943" t="str">
        <f t="shared" si="60"/>
        <v>CMBTRZApr-2024</v>
      </c>
      <c r="B1943" s="4">
        <v>2024</v>
      </c>
      <c r="C1943" s="12" t="s">
        <v>204</v>
      </c>
      <c r="D1943" t="s">
        <v>126</v>
      </c>
      <c r="E1943">
        <v>2693</v>
      </c>
      <c r="F1943">
        <v>176752.20387867177</v>
      </c>
      <c r="G1943" s="1">
        <f t="shared" si="61"/>
        <v>65.633941284319263</v>
      </c>
    </row>
    <row r="1944" spans="1:7" x14ac:dyDescent="0.25">
      <c r="A1944" t="str">
        <f t="shared" si="60"/>
        <v>COKCMBApr-2024</v>
      </c>
      <c r="B1944" s="4">
        <v>2024</v>
      </c>
      <c r="C1944" s="12" t="s">
        <v>204</v>
      </c>
      <c r="D1944" t="s">
        <v>128</v>
      </c>
      <c r="E1944">
        <v>4145</v>
      </c>
      <c r="F1944">
        <v>290943.96698866971</v>
      </c>
      <c r="G1944" s="1">
        <f t="shared" si="61"/>
        <v>70.191548127543953</v>
      </c>
    </row>
    <row r="1945" spans="1:7" x14ac:dyDescent="0.25">
      <c r="A1945" t="str">
        <f t="shared" si="60"/>
        <v>DACCMBApr-2024</v>
      </c>
      <c r="B1945" s="4">
        <v>2024</v>
      </c>
      <c r="C1945" s="12" t="s">
        <v>204</v>
      </c>
      <c r="D1945" t="s">
        <v>129</v>
      </c>
      <c r="E1945">
        <v>5917</v>
      </c>
      <c r="F1945">
        <v>1074091.3756463414</v>
      </c>
      <c r="G1945" s="1">
        <f t="shared" si="61"/>
        <v>181.52634369551146</v>
      </c>
    </row>
    <row r="1946" spans="1:7" x14ac:dyDescent="0.25">
      <c r="A1946" t="str">
        <f t="shared" si="60"/>
        <v>DELCMBApr-2024</v>
      </c>
      <c r="B1946" s="4">
        <v>2024</v>
      </c>
      <c r="C1946" s="12" t="s">
        <v>204</v>
      </c>
      <c r="D1946" t="s">
        <v>130</v>
      </c>
      <c r="E1946">
        <v>5933</v>
      </c>
      <c r="F1946">
        <v>900528.77712322806</v>
      </c>
      <c r="G1946" s="1">
        <f t="shared" si="61"/>
        <v>151.78304013538312</v>
      </c>
    </row>
    <row r="1947" spans="1:7" x14ac:dyDescent="0.25">
      <c r="A1947" t="str">
        <f t="shared" si="60"/>
        <v>DMMCMBApr-2024</v>
      </c>
      <c r="B1947" s="4">
        <v>2024</v>
      </c>
      <c r="C1947" s="12" t="s">
        <v>204</v>
      </c>
      <c r="D1947" t="s">
        <v>131</v>
      </c>
      <c r="E1947">
        <v>2402</v>
      </c>
      <c r="F1947">
        <v>517618.21003700973</v>
      </c>
      <c r="G1947" s="1">
        <f t="shared" si="61"/>
        <v>215.49467528601571</v>
      </c>
    </row>
    <row r="1948" spans="1:7" x14ac:dyDescent="0.25">
      <c r="A1948" t="str">
        <f t="shared" si="60"/>
        <v>DOHCMBApr-2024</v>
      </c>
      <c r="B1948" s="4">
        <v>2024</v>
      </c>
      <c r="C1948" s="12" t="s">
        <v>204</v>
      </c>
      <c r="D1948" t="s">
        <v>133</v>
      </c>
      <c r="E1948">
        <v>3604</v>
      </c>
      <c r="F1948">
        <v>781163.11412333313</v>
      </c>
      <c r="G1948" s="1">
        <f t="shared" si="61"/>
        <v>216.74892178782829</v>
      </c>
    </row>
    <row r="1949" spans="1:7" x14ac:dyDescent="0.25">
      <c r="A1949" t="str">
        <f t="shared" si="60"/>
        <v>GANCMBApr-2024</v>
      </c>
      <c r="B1949" s="4">
        <v>2024</v>
      </c>
      <c r="C1949" s="12" t="s">
        <v>204</v>
      </c>
      <c r="D1949" t="s">
        <v>137</v>
      </c>
      <c r="E1949">
        <v>764</v>
      </c>
      <c r="F1949">
        <v>107601.16057106298</v>
      </c>
      <c r="G1949" s="1">
        <f t="shared" si="61"/>
        <v>140.8392154071505</v>
      </c>
    </row>
    <row r="1950" spans="1:7" x14ac:dyDescent="0.25">
      <c r="A1950" t="str">
        <f t="shared" si="60"/>
        <v>HYDCMBApr-2024</v>
      </c>
      <c r="B1950" s="4">
        <v>2024</v>
      </c>
      <c r="C1950" s="12" t="s">
        <v>204</v>
      </c>
      <c r="D1950" t="s">
        <v>139</v>
      </c>
      <c r="E1950">
        <v>1178</v>
      </c>
      <c r="F1950">
        <v>111287.09692336063</v>
      </c>
      <c r="G1950" s="1">
        <f t="shared" si="61"/>
        <v>94.471219799117677</v>
      </c>
    </row>
    <row r="1951" spans="1:7" x14ac:dyDescent="0.25">
      <c r="A1951" t="str">
        <f t="shared" si="60"/>
        <v>IXMCMBApr-2024</v>
      </c>
      <c r="B1951" s="4">
        <v>2024</v>
      </c>
      <c r="C1951" s="12" t="s">
        <v>204</v>
      </c>
      <c r="D1951" t="s">
        <v>142</v>
      </c>
      <c r="E1951">
        <v>2136</v>
      </c>
      <c r="F1951">
        <v>123928.68400351758</v>
      </c>
      <c r="G1951" s="1">
        <f t="shared" si="61"/>
        <v>58.019046818126213</v>
      </c>
    </row>
    <row r="1952" spans="1:7" x14ac:dyDescent="0.25">
      <c r="A1952" t="str">
        <f t="shared" si="60"/>
        <v>KHICMBApr-2024</v>
      </c>
      <c r="B1952" s="4">
        <v>2024</v>
      </c>
      <c r="C1952" s="12" t="s">
        <v>204</v>
      </c>
      <c r="D1952" t="s">
        <v>143</v>
      </c>
      <c r="E1952">
        <v>1387</v>
      </c>
      <c r="F1952">
        <v>241503.54231345461</v>
      </c>
      <c r="G1952" s="1">
        <f t="shared" si="61"/>
        <v>174.11935278547557</v>
      </c>
    </row>
    <row r="1953" spans="1:7" x14ac:dyDescent="0.25">
      <c r="A1953" t="str">
        <f t="shared" si="60"/>
        <v>KTMCMBApr-2024</v>
      </c>
      <c r="B1953" s="4">
        <v>2024</v>
      </c>
      <c r="C1953" s="12" t="s">
        <v>204</v>
      </c>
      <c r="D1953" t="s">
        <v>144</v>
      </c>
      <c r="E1953">
        <v>2422</v>
      </c>
      <c r="F1953">
        <v>580809.70458247827</v>
      </c>
      <c r="G1953" s="1">
        <f t="shared" si="61"/>
        <v>239.80582352703479</v>
      </c>
    </row>
    <row r="1954" spans="1:7" x14ac:dyDescent="0.25">
      <c r="A1954" t="str">
        <f t="shared" si="60"/>
        <v>KULCMBApr-2024</v>
      </c>
      <c r="B1954" s="4">
        <v>2024</v>
      </c>
      <c r="C1954" s="12" t="s">
        <v>204</v>
      </c>
      <c r="D1954" t="s">
        <v>145</v>
      </c>
      <c r="E1954">
        <v>5415</v>
      </c>
      <c r="F1954">
        <v>768516.57374693279</v>
      </c>
      <c r="G1954" s="1">
        <f t="shared" si="61"/>
        <v>141.92365166148343</v>
      </c>
    </row>
    <row r="1955" spans="1:7" x14ac:dyDescent="0.25">
      <c r="A1955" t="str">
        <f t="shared" si="60"/>
        <v>KWICMBApr-2024</v>
      </c>
      <c r="B1955" s="4">
        <v>2024</v>
      </c>
      <c r="C1955" s="12" t="s">
        <v>204</v>
      </c>
      <c r="D1955" t="s">
        <v>146</v>
      </c>
      <c r="E1955">
        <v>4498</v>
      </c>
      <c r="F1955">
        <v>807448.43327562348</v>
      </c>
      <c r="G1955" s="1">
        <f t="shared" si="61"/>
        <v>179.51276862508303</v>
      </c>
    </row>
    <row r="1956" spans="1:7" x14ac:dyDescent="0.25">
      <c r="A1956" t="str">
        <f t="shared" si="60"/>
        <v>LHECMBApr-2024</v>
      </c>
      <c r="B1956" s="4">
        <v>2024</v>
      </c>
      <c r="C1956" s="12" t="s">
        <v>204</v>
      </c>
      <c r="D1956" t="s">
        <v>147</v>
      </c>
      <c r="E1956">
        <v>2082</v>
      </c>
      <c r="F1956">
        <v>391880.23698595213</v>
      </c>
      <c r="G1956" s="1">
        <f t="shared" si="61"/>
        <v>188.22297645819026</v>
      </c>
    </row>
    <row r="1957" spans="1:7" x14ac:dyDescent="0.25">
      <c r="A1957" t="str">
        <f t="shared" si="60"/>
        <v>MAACMBApr-2024</v>
      </c>
      <c r="B1957" s="4">
        <v>2024</v>
      </c>
      <c r="C1957" s="12" t="s">
        <v>204</v>
      </c>
      <c r="D1957" t="s">
        <v>149</v>
      </c>
      <c r="E1957">
        <v>10115</v>
      </c>
      <c r="F1957">
        <v>649087.94613028911</v>
      </c>
      <c r="G1957" s="1">
        <f t="shared" si="61"/>
        <v>64.17083006725548</v>
      </c>
    </row>
    <row r="1958" spans="1:7" x14ac:dyDescent="0.25">
      <c r="A1958" t="str">
        <f t="shared" si="60"/>
        <v>MLECMBApr-2024</v>
      </c>
      <c r="B1958" s="4">
        <v>2024</v>
      </c>
      <c r="C1958" s="12" t="s">
        <v>204</v>
      </c>
      <c r="D1958" t="s">
        <v>152</v>
      </c>
      <c r="E1958">
        <v>11079</v>
      </c>
      <c r="F1958">
        <v>1050356.8783880579</v>
      </c>
      <c r="G1958" s="1">
        <f t="shared" si="61"/>
        <v>94.806108709094502</v>
      </c>
    </row>
    <row r="1959" spans="1:7" x14ac:dyDescent="0.25">
      <c r="A1959" t="str">
        <f t="shared" si="60"/>
        <v>TRVCMBApr-2024</v>
      </c>
      <c r="B1959" s="4">
        <v>2024</v>
      </c>
      <c r="C1959" s="12" t="s">
        <v>204</v>
      </c>
      <c r="D1959" t="s">
        <v>159</v>
      </c>
      <c r="E1959">
        <v>2391</v>
      </c>
      <c r="F1959">
        <v>109064.1073844129</v>
      </c>
      <c r="G1959" s="1">
        <f t="shared" si="61"/>
        <v>45.614432197579632</v>
      </c>
    </row>
    <row r="1960" spans="1:7" x14ac:dyDescent="0.25">
      <c r="A1960" t="str">
        <f t="shared" si="60"/>
        <v>TRZCMBApr-2024</v>
      </c>
      <c r="B1960" s="4">
        <v>2024</v>
      </c>
      <c r="C1960" s="12" t="s">
        <v>204</v>
      </c>
      <c r="D1960" t="s">
        <v>160</v>
      </c>
      <c r="E1960">
        <v>3870</v>
      </c>
      <c r="F1960">
        <v>233677.68474170411</v>
      </c>
      <c r="G1960" s="1">
        <f t="shared" si="61"/>
        <v>60.381830682610882</v>
      </c>
    </row>
    <row r="1961" spans="1:7" x14ac:dyDescent="0.25">
      <c r="A1961" t="str">
        <f t="shared" si="60"/>
        <v>CMBCANApr-2024</v>
      </c>
      <c r="B1961" s="4">
        <v>2024</v>
      </c>
      <c r="C1961" s="12" t="s">
        <v>204</v>
      </c>
      <c r="D1961" t="s">
        <v>81</v>
      </c>
      <c r="E1961">
        <v>2370</v>
      </c>
      <c r="F1961">
        <v>692786.8459607464</v>
      </c>
      <c r="G1961" s="1">
        <f t="shared" si="61"/>
        <v>292.31512487795209</v>
      </c>
    </row>
    <row r="1962" spans="1:7" x14ac:dyDescent="0.25">
      <c r="A1962" t="str">
        <f t="shared" si="60"/>
        <v>CANCMBApr-2024</v>
      </c>
      <c r="B1962" s="4">
        <v>2024</v>
      </c>
      <c r="C1962" s="12" t="s">
        <v>204</v>
      </c>
      <c r="D1962" t="s">
        <v>71</v>
      </c>
      <c r="E1962">
        <v>1924</v>
      </c>
      <c r="F1962">
        <v>604332.2530311849</v>
      </c>
      <c r="G1962" s="1">
        <f t="shared" si="61"/>
        <v>314.10200261496095</v>
      </c>
    </row>
    <row r="1963" spans="1:7" x14ac:dyDescent="0.25">
      <c r="A1963" t="str">
        <f t="shared" si="60"/>
        <v>CMBDXBApr-2024</v>
      </c>
      <c r="B1963" s="4">
        <v>2024</v>
      </c>
      <c r="C1963" s="12" t="s">
        <v>204</v>
      </c>
      <c r="D1963" t="s">
        <v>92</v>
      </c>
      <c r="E1963">
        <v>5899</v>
      </c>
      <c r="F1963">
        <v>1576425.3465860328</v>
      </c>
      <c r="G1963" s="1">
        <f t="shared" si="61"/>
        <v>267.23603095203134</v>
      </c>
    </row>
    <row r="1964" spans="1:7" x14ac:dyDescent="0.25">
      <c r="A1964" t="str">
        <f t="shared" si="60"/>
        <v>DXBCMBApr-2024</v>
      </c>
      <c r="B1964" s="4">
        <v>2024</v>
      </c>
      <c r="C1964" s="12" t="s">
        <v>204</v>
      </c>
      <c r="D1964" t="s">
        <v>134</v>
      </c>
      <c r="E1964">
        <v>4453</v>
      </c>
      <c r="F1964">
        <v>1040938.4812300468</v>
      </c>
      <c r="G1964" s="1">
        <f t="shared" si="61"/>
        <v>233.76116802830606</v>
      </c>
    </row>
    <row r="1965" spans="1:7" x14ac:dyDescent="0.25">
      <c r="A1965" t="str">
        <f t="shared" si="60"/>
        <v>CMBRUHApr-2024</v>
      </c>
      <c r="B1965" s="4">
        <v>2024</v>
      </c>
      <c r="C1965" s="12" t="s">
        <v>204</v>
      </c>
      <c r="D1965" t="s">
        <v>117</v>
      </c>
      <c r="E1965">
        <v>7237</v>
      </c>
      <c r="F1965">
        <v>1961593.624843617</v>
      </c>
      <c r="G1965" s="1">
        <f t="shared" si="61"/>
        <v>271.05065978217726</v>
      </c>
    </row>
    <row r="1966" spans="1:7" x14ac:dyDescent="0.25">
      <c r="A1966" t="str">
        <f t="shared" si="60"/>
        <v>RUHCMBApr-2024</v>
      </c>
      <c r="B1966" s="4">
        <v>2024</v>
      </c>
      <c r="C1966" s="12" t="s">
        <v>204</v>
      </c>
      <c r="D1966" t="s">
        <v>155</v>
      </c>
      <c r="E1966">
        <v>6260</v>
      </c>
      <c r="F1966">
        <v>1491695.2341604896</v>
      </c>
      <c r="G1966" s="1">
        <f t="shared" si="61"/>
        <v>238.28997350806543</v>
      </c>
    </row>
    <row r="1967" spans="1:7" x14ac:dyDescent="0.25">
      <c r="A1967" t="str">
        <f t="shared" si="60"/>
        <v>CMBJEDApr-2024</v>
      </c>
      <c r="B1967" s="4">
        <v>2024</v>
      </c>
      <c r="C1967" s="12" t="s">
        <v>204</v>
      </c>
      <c r="D1967" t="s">
        <v>168</v>
      </c>
      <c r="E1967">
        <v>1599</v>
      </c>
      <c r="F1967">
        <v>446346.50443128572</v>
      </c>
      <c r="G1967" s="1">
        <f t="shared" si="61"/>
        <v>279.14102841231124</v>
      </c>
    </row>
    <row r="1968" spans="1:7" x14ac:dyDescent="0.25">
      <c r="A1968" t="str">
        <f t="shared" si="60"/>
        <v>JEDCMBApr-2024</v>
      </c>
      <c r="B1968" s="4">
        <v>2024</v>
      </c>
      <c r="C1968" s="12" t="s">
        <v>204</v>
      </c>
      <c r="D1968" t="s">
        <v>170</v>
      </c>
      <c r="E1968">
        <v>2039</v>
      </c>
      <c r="F1968">
        <v>545546.73195525515</v>
      </c>
      <c r="G1968" s="1">
        <f t="shared" si="61"/>
        <v>267.55602351900694</v>
      </c>
    </row>
    <row r="1969" spans="1:7" x14ac:dyDescent="0.25">
      <c r="A1969" t="str">
        <f t="shared" si="60"/>
        <v>CMBSINApr-2024</v>
      </c>
      <c r="B1969" s="4">
        <v>2024</v>
      </c>
      <c r="C1969" s="12" t="s">
        <v>204</v>
      </c>
      <c r="D1969" t="s">
        <v>119</v>
      </c>
      <c r="E1969">
        <v>7364</v>
      </c>
      <c r="F1969">
        <v>1589406.9148475502</v>
      </c>
      <c r="G1969" s="1">
        <f t="shared" si="61"/>
        <v>215.83472499287754</v>
      </c>
    </row>
    <row r="1970" spans="1:7" x14ac:dyDescent="0.25">
      <c r="A1970" t="str">
        <f t="shared" si="60"/>
        <v>SINCMBApr-2024</v>
      </c>
      <c r="B1970" s="4">
        <v>2024</v>
      </c>
      <c r="C1970" s="12" t="s">
        <v>204</v>
      </c>
      <c r="D1970" t="s">
        <v>157</v>
      </c>
      <c r="E1970">
        <v>5767</v>
      </c>
      <c r="F1970">
        <v>1222722.1765158055</v>
      </c>
      <c r="G1970" s="1">
        <f t="shared" si="61"/>
        <v>212.02049185292276</v>
      </c>
    </row>
    <row r="1971" spans="1:7" x14ac:dyDescent="0.25">
      <c r="A1971" t="str">
        <f t="shared" si="60"/>
        <v>CMBNRTApr-2024</v>
      </c>
      <c r="B1971" s="4">
        <v>2024</v>
      </c>
      <c r="C1971" s="12" t="s">
        <v>204</v>
      </c>
      <c r="D1971" t="s">
        <v>116</v>
      </c>
      <c r="E1971">
        <v>4316</v>
      </c>
      <c r="F1971">
        <v>1957606.593231255</v>
      </c>
      <c r="G1971" s="1">
        <f t="shared" si="61"/>
        <v>453.56964625376622</v>
      </c>
    </row>
    <row r="1972" spans="1:7" x14ac:dyDescent="0.25">
      <c r="A1972" t="str">
        <f t="shared" si="60"/>
        <v>NRTCMBApr-2024</v>
      </c>
      <c r="B1972" s="4">
        <v>2024</v>
      </c>
      <c r="C1972" s="12" t="s">
        <v>204</v>
      </c>
      <c r="D1972" t="s">
        <v>153</v>
      </c>
      <c r="E1972">
        <v>3671</v>
      </c>
      <c r="F1972">
        <v>1526508.3802873218</v>
      </c>
      <c r="G1972" s="1">
        <f t="shared" si="61"/>
        <v>415.82903303931403</v>
      </c>
    </row>
    <row r="1973" spans="1:7" x14ac:dyDescent="0.25">
      <c r="A1973" t="str">
        <f t="shared" si="60"/>
        <v>CMBCDGFRAApr-2024</v>
      </c>
      <c r="B1973" s="4">
        <v>2024</v>
      </c>
      <c r="C1973" s="12" t="s">
        <v>204</v>
      </c>
      <c r="D1973" t="s">
        <v>83</v>
      </c>
      <c r="E1973">
        <v>496</v>
      </c>
      <c r="F1973">
        <v>233360.79705370229</v>
      </c>
      <c r="G1973" s="1">
        <f t="shared" si="61"/>
        <v>470.4854779308514</v>
      </c>
    </row>
    <row r="1974" spans="1:7" x14ac:dyDescent="0.25">
      <c r="A1974" t="str">
        <f t="shared" si="60"/>
        <v>FRACMBApr-2024</v>
      </c>
      <c r="B1974" s="4">
        <v>2024</v>
      </c>
      <c r="C1974" s="12" t="s">
        <v>204</v>
      </c>
      <c r="D1974" t="s">
        <v>136</v>
      </c>
      <c r="E1974">
        <v>1495</v>
      </c>
      <c r="F1974">
        <v>661481.67494266073</v>
      </c>
      <c r="G1974" s="1">
        <f t="shared" si="61"/>
        <v>442.46265882452224</v>
      </c>
    </row>
    <row r="1975" spans="1:7" x14ac:dyDescent="0.25">
      <c r="A1975" t="str">
        <f t="shared" si="60"/>
        <v>CMBFRAApr-2024</v>
      </c>
      <c r="B1975" s="4">
        <v>2024</v>
      </c>
      <c r="C1975" s="12" t="s">
        <v>204</v>
      </c>
      <c r="D1975" t="s">
        <v>95</v>
      </c>
      <c r="E1975">
        <v>2447</v>
      </c>
      <c r="F1975">
        <v>1261923.5075697647</v>
      </c>
      <c r="G1975" s="1">
        <f t="shared" si="61"/>
        <v>515.70229161003874</v>
      </c>
    </row>
    <row r="1976" spans="1:7" x14ac:dyDescent="0.25">
      <c r="A1976" t="str">
        <f t="shared" si="60"/>
        <v>CMBCDGApr-2024</v>
      </c>
      <c r="B1976" s="4">
        <v>2024</v>
      </c>
      <c r="C1976" s="12" t="s">
        <v>204</v>
      </c>
      <c r="D1976" t="s">
        <v>82</v>
      </c>
      <c r="E1976">
        <v>2545</v>
      </c>
      <c r="F1976">
        <v>1230221.3359662348</v>
      </c>
      <c r="G1976" s="1">
        <f t="shared" si="61"/>
        <v>483.38755833643802</v>
      </c>
    </row>
    <row r="1977" spans="1:7" x14ac:dyDescent="0.25">
      <c r="A1977" t="str">
        <f t="shared" si="60"/>
        <v>CDGCMBApr-2024</v>
      </c>
      <c r="B1977" s="4">
        <v>2024</v>
      </c>
      <c r="C1977" s="12" t="s">
        <v>204</v>
      </c>
      <c r="D1977" t="s">
        <v>72</v>
      </c>
      <c r="E1977">
        <v>2063</v>
      </c>
      <c r="F1977">
        <v>858538.6763271516</v>
      </c>
      <c r="G1977" s="1">
        <f t="shared" si="61"/>
        <v>416.16028905824118</v>
      </c>
    </row>
    <row r="1978" spans="1:7" x14ac:dyDescent="0.25">
      <c r="A1978" t="str">
        <f t="shared" si="60"/>
        <v>CMBICNApr-2024</v>
      </c>
      <c r="B1978" s="4">
        <v>2024</v>
      </c>
      <c r="C1978" s="12" t="s">
        <v>204</v>
      </c>
      <c r="D1978" t="s">
        <v>100</v>
      </c>
      <c r="E1978">
        <v>1447</v>
      </c>
      <c r="F1978">
        <v>555622.91589344107</v>
      </c>
      <c r="G1978" s="1">
        <f t="shared" si="61"/>
        <v>383.98266475013202</v>
      </c>
    </row>
    <row r="1979" spans="1:7" x14ac:dyDescent="0.25">
      <c r="A1979" t="str">
        <f t="shared" si="60"/>
        <v>ICNCMBApr-2024</v>
      </c>
      <c r="B1979" s="4">
        <v>2024</v>
      </c>
      <c r="C1979" s="12" t="s">
        <v>204</v>
      </c>
      <c r="D1979" t="s">
        <v>140</v>
      </c>
      <c r="E1979">
        <v>1518</v>
      </c>
      <c r="F1979">
        <v>559963.37177199207</v>
      </c>
      <c r="G1979" s="1">
        <f t="shared" si="61"/>
        <v>368.88232659551522</v>
      </c>
    </row>
    <row r="1980" spans="1:7" x14ac:dyDescent="0.25">
      <c r="A1980" t="str">
        <f t="shared" si="60"/>
        <v>CMBPVGApr-2024</v>
      </c>
      <c r="B1980" s="4">
        <v>2024</v>
      </c>
      <c r="C1980" s="12" t="s">
        <v>204</v>
      </c>
      <c r="D1980" t="s">
        <v>163</v>
      </c>
      <c r="E1980">
        <v>242</v>
      </c>
      <c r="F1980">
        <v>58769.119841100532</v>
      </c>
      <c r="G1980" s="1">
        <f t="shared" si="61"/>
        <v>242.84760264917574</v>
      </c>
    </row>
    <row r="1981" spans="1:7" x14ac:dyDescent="0.25">
      <c r="A1981" t="str">
        <f t="shared" si="60"/>
        <v>PVGCMBApr-2024</v>
      </c>
      <c r="B1981" s="4">
        <v>2024</v>
      </c>
      <c r="C1981" s="12" t="s">
        <v>204</v>
      </c>
      <c r="D1981" t="s">
        <v>165</v>
      </c>
      <c r="E1981">
        <v>109</v>
      </c>
      <c r="F1981">
        <v>31274.459334477848</v>
      </c>
      <c r="G1981" s="1">
        <f t="shared" si="61"/>
        <v>286.92164527043894</v>
      </c>
    </row>
    <row r="1982" spans="1:7" x14ac:dyDescent="0.25">
      <c r="A1982" t="str">
        <f t="shared" si="60"/>
        <v>CMBLHRApr-2024</v>
      </c>
      <c r="B1982" s="4">
        <v>2024</v>
      </c>
      <c r="C1982" s="12" t="s">
        <v>204</v>
      </c>
      <c r="D1982" t="s">
        <v>107</v>
      </c>
      <c r="E1982">
        <v>8340</v>
      </c>
      <c r="F1982">
        <v>5796325.65654545</v>
      </c>
      <c r="G1982" s="1">
        <f t="shared" si="61"/>
        <v>695.00307632439444</v>
      </c>
    </row>
    <row r="1983" spans="1:7" x14ac:dyDescent="0.25">
      <c r="A1983" t="str">
        <f t="shared" si="60"/>
        <v>LHRCMBApr-2024</v>
      </c>
      <c r="B1983" s="4">
        <v>2024</v>
      </c>
      <c r="C1983" s="12" t="s">
        <v>204</v>
      </c>
      <c r="D1983" t="s">
        <v>148</v>
      </c>
      <c r="E1983">
        <v>5169</v>
      </c>
      <c r="F1983">
        <v>2662457.1135172993</v>
      </c>
      <c r="G1983" s="1">
        <f t="shared" si="61"/>
        <v>515.08166251060152</v>
      </c>
    </row>
    <row r="1984" spans="1:7" x14ac:dyDescent="0.25">
      <c r="A1984" t="str">
        <f t="shared" si="60"/>
        <v>CMBMELApr-2024</v>
      </c>
      <c r="B1984" s="4">
        <v>2024</v>
      </c>
      <c r="C1984" s="12" t="s">
        <v>204</v>
      </c>
      <c r="D1984" t="s">
        <v>113</v>
      </c>
      <c r="E1984">
        <v>8241</v>
      </c>
      <c r="F1984">
        <v>3932517.6678936617</v>
      </c>
      <c r="G1984" s="1">
        <f t="shared" si="61"/>
        <v>477.18937846058265</v>
      </c>
    </row>
    <row r="1985" spans="1:9" x14ac:dyDescent="0.25">
      <c r="A1985" t="str">
        <f t="shared" si="60"/>
        <v>MELCMBApr-2024</v>
      </c>
      <c r="B1985" s="4">
        <v>2024</v>
      </c>
      <c r="C1985" s="12" t="s">
        <v>204</v>
      </c>
      <c r="D1985" t="s">
        <v>151</v>
      </c>
      <c r="E1985">
        <v>6768</v>
      </c>
      <c r="F1985">
        <v>2999964.4970428036</v>
      </c>
      <c r="G1985" s="1">
        <f t="shared" si="61"/>
        <v>443.25716563871214</v>
      </c>
    </row>
    <row r="1986" spans="1:9" x14ac:dyDescent="0.25">
      <c r="A1986" t="str">
        <f t="shared" si="60"/>
        <v>CMBSYDApr-2024</v>
      </c>
      <c r="B1986" s="4">
        <v>2024</v>
      </c>
      <c r="C1986" s="12" t="s">
        <v>204</v>
      </c>
      <c r="D1986" t="s">
        <v>120</v>
      </c>
      <c r="E1986">
        <v>3398</v>
      </c>
      <c r="F1986">
        <v>1609956.1826515361</v>
      </c>
      <c r="G1986" s="1">
        <f t="shared" si="61"/>
        <v>473.79522738420718</v>
      </c>
    </row>
    <row r="1987" spans="1:9" x14ac:dyDescent="0.25">
      <c r="A1987" t="str">
        <f t="shared" ref="A1987:A2050" si="62">D1987&amp;C1987</f>
        <v>SYDCMBApr-2024</v>
      </c>
      <c r="B1987" s="4">
        <v>2024</v>
      </c>
      <c r="C1987" s="12" t="s">
        <v>204</v>
      </c>
      <c r="D1987" t="s">
        <v>158</v>
      </c>
      <c r="E1987">
        <v>3010</v>
      </c>
      <c r="F1987">
        <v>1408934.2344911171</v>
      </c>
      <c r="G1987" s="1">
        <f t="shared" ref="G1987:G2050" si="63">IFERROR(F1987/E1987,0)</f>
        <v>468.08446328608539</v>
      </c>
    </row>
    <row r="1988" spans="1:9" x14ac:dyDescent="0.25">
      <c r="A1988" t="str">
        <f t="shared" si="62"/>
        <v>AUHCMBMay-2024</v>
      </c>
      <c r="B1988" s="4">
        <v>2024</v>
      </c>
      <c r="C1988" s="12" t="s">
        <v>206</v>
      </c>
      <c r="D1988" t="s">
        <v>66</v>
      </c>
      <c r="E1988">
        <v>1534</v>
      </c>
      <c r="F1988" s="3">
        <v>263460.09101230162</v>
      </c>
      <c r="G1988" s="1">
        <f t="shared" si="63"/>
        <v>171.74712582288242</v>
      </c>
      <c r="I1988" t="str">
        <f>TEXT(C1988,"mmm-yyyy")</f>
        <v>May-2024</v>
      </c>
    </row>
    <row r="1989" spans="1:9" x14ac:dyDescent="0.25">
      <c r="A1989" t="str">
        <f t="shared" si="62"/>
        <v>BKKCMBMay-2024</v>
      </c>
      <c r="B1989" s="4">
        <v>2024</v>
      </c>
      <c r="C1989" s="12" t="s">
        <v>206</v>
      </c>
      <c r="D1989" t="s">
        <v>68</v>
      </c>
      <c r="E1989">
        <v>3753</v>
      </c>
      <c r="F1989" s="3">
        <v>623774.34602174792</v>
      </c>
      <c r="G1989" s="1">
        <f t="shared" si="63"/>
        <v>166.20686011770528</v>
      </c>
    </row>
    <row r="1990" spans="1:9" x14ac:dyDescent="0.25">
      <c r="A1990" t="str">
        <f t="shared" si="62"/>
        <v>BLRCMBMay-2024</v>
      </c>
      <c r="B1990" s="4">
        <v>2024</v>
      </c>
      <c r="C1990" s="12" t="s">
        <v>206</v>
      </c>
      <c r="D1990" t="s">
        <v>69</v>
      </c>
      <c r="E1990">
        <v>5283</v>
      </c>
      <c r="F1990" s="3">
        <v>507501.07059031399</v>
      </c>
      <c r="G1990" s="1">
        <f t="shared" si="63"/>
        <v>96.063045729758471</v>
      </c>
    </row>
    <row r="1991" spans="1:9" x14ac:dyDescent="0.25">
      <c r="A1991" t="str">
        <f t="shared" si="62"/>
        <v>BOMCMBMay-2024</v>
      </c>
      <c r="B1991" s="4">
        <v>2024</v>
      </c>
      <c r="C1991" s="12" t="s">
        <v>206</v>
      </c>
      <c r="D1991" t="s">
        <v>70</v>
      </c>
      <c r="E1991">
        <v>6365</v>
      </c>
      <c r="F1991" s="3">
        <v>639309.41971324559</v>
      </c>
      <c r="G1991" s="1">
        <f t="shared" si="63"/>
        <v>100.44138565801188</v>
      </c>
    </row>
    <row r="1992" spans="1:9" x14ac:dyDescent="0.25">
      <c r="A1992" t="str">
        <f t="shared" si="62"/>
        <v>CGKCMBMay-2024</v>
      </c>
      <c r="B1992" s="4">
        <v>2024</v>
      </c>
      <c r="C1992" s="12" t="s">
        <v>206</v>
      </c>
      <c r="D1992" t="s">
        <v>74</v>
      </c>
      <c r="E1992">
        <v>2821</v>
      </c>
      <c r="F1992" s="3">
        <v>622510.2952332173</v>
      </c>
      <c r="G1992" s="1">
        <f t="shared" si="63"/>
        <v>220.6700798416226</v>
      </c>
    </row>
    <row r="1993" spans="1:9" x14ac:dyDescent="0.25">
      <c r="A1993" t="str">
        <f t="shared" si="62"/>
        <v>CMBAUHMay-2024</v>
      </c>
      <c r="B1993" s="4">
        <v>2024</v>
      </c>
      <c r="C1993" s="12" t="s">
        <v>206</v>
      </c>
      <c r="D1993" t="s">
        <v>75</v>
      </c>
      <c r="E1993">
        <v>2055</v>
      </c>
      <c r="F1993" s="3">
        <v>399399.8614040353</v>
      </c>
      <c r="G1993" s="1">
        <f t="shared" si="63"/>
        <v>194.35516370026048</v>
      </c>
    </row>
    <row r="1994" spans="1:9" x14ac:dyDescent="0.25">
      <c r="A1994" t="str">
        <f t="shared" si="62"/>
        <v>CMBBKKMay-2024</v>
      </c>
      <c r="B1994" s="4">
        <v>2024</v>
      </c>
      <c r="C1994" s="12" t="s">
        <v>206</v>
      </c>
      <c r="D1994" t="s">
        <v>78</v>
      </c>
      <c r="E1994">
        <v>4147</v>
      </c>
      <c r="F1994" s="3">
        <v>727783.99781477172</v>
      </c>
      <c r="G1994" s="1">
        <f t="shared" si="63"/>
        <v>175.49650296956153</v>
      </c>
    </row>
    <row r="1995" spans="1:9" x14ac:dyDescent="0.25">
      <c r="A1995" t="str">
        <f t="shared" si="62"/>
        <v>CMBBLRMay-2024</v>
      </c>
      <c r="B1995" s="4">
        <v>2024</v>
      </c>
      <c r="C1995" s="12" t="s">
        <v>206</v>
      </c>
      <c r="D1995" t="s">
        <v>79</v>
      </c>
      <c r="E1995">
        <v>4305</v>
      </c>
      <c r="F1995" s="3">
        <v>404535.93093189772</v>
      </c>
      <c r="G1995" s="1">
        <f t="shared" si="63"/>
        <v>93.968857359325838</v>
      </c>
    </row>
    <row r="1996" spans="1:9" x14ac:dyDescent="0.25">
      <c r="A1996" t="str">
        <f t="shared" si="62"/>
        <v>CMBBOMMay-2024</v>
      </c>
      <c r="B1996" s="4">
        <v>2024</v>
      </c>
      <c r="C1996" s="12" t="s">
        <v>206</v>
      </c>
      <c r="D1996" t="s">
        <v>80</v>
      </c>
      <c r="E1996">
        <v>4191</v>
      </c>
      <c r="F1996" s="3">
        <v>472957.04691023997</v>
      </c>
      <c r="G1996" s="1">
        <f t="shared" si="63"/>
        <v>112.85064350041517</v>
      </c>
    </row>
    <row r="1997" spans="1:9" x14ac:dyDescent="0.25">
      <c r="A1997" t="str">
        <f t="shared" si="62"/>
        <v>CMBCGKMay-2024</v>
      </c>
      <c r="B1997" s="4">
        <v>2024</v>
      </c>
      <c r="C1997" s="12" t="s">
        <v>206</v>
      </c>
      <c r="D1997" t="s">
        <v>84</v>
      </c>
      <c r="E1997">
        <v>3929</v>
      </c>
      <c r="F1997" s="3">
        <v>656736.83925206494</v>
      </c>
      <c r="G1997" s="1">
        <f t="shared" si="63"/>
        <v>167.15114259406081</v>
      </c>
    </row>
    <row r="1998" spans="1:9" x14ac:dyDescent="0.25">
      <c r="A1998" t="str">
        <f t="shared" si="62"/>
        <v>CMBCOKMay-2024</v>
      </c>
      <c r="B1998" s="4">
        <v>2024</v>
      </c>
      <c r="C1998" s="12" t="s">
        <v>206</v>
      </c>
      <c r="D1998" t="s">
        <v>85</v>
      </c>
      <c r="E1998">
        <v>4822</v>
      </c>
      <c r="F1998" s="3">
        <v>248307.78154157448</v>
      </c>
      <c r="G1998" s="1">
        <f t="shared" si="63"/>
        <v>51.494770124756215</v>
      </c>
    </row>
    <row r="1999" spans="1:9" x14ac:dyDescent="0.25">
      <c r="A1999" t="str">
        <f t="shared" si="62"/>
        <v>CMBDACMay-2024</v>
      </c>
      <c r="B1999" s="4">
        <v>2024</v>
      </c>
      <c r="C1999" s="12" t="s">
        <v>206</v>
      </c>
      <c r="D1999" t="s">
        <v>88</v>
      </c>
      <c r="E1999">
        <v>6197</v>
      </c>
      <c r="F1999" s="3">
        <v>1029732.5810184507</v>
      </c>
      <c r="G1999" s="1">
        <f t="shared" si="63"/>
        <v>166.1663032142086</v>
      </c>
    </row>
    <row r="2000" spans="1:9" x14ac:dyDescent="0.25">
      <c r="A2000" t="str">
        <f t="shared" si="62"/>
        <v>CMBDELMay-2024</v>
      </c>
      <c r="B2000" s="4">
        <v>2024</v>
      </c>
      <c r="C2000" s="12" t="s">
        <v>206</v>
      </c>
      <c r="D2000" t="s">
        <v>89</v>
      </c>
      <c r="E2000">
        <v>4355</v>
      </c>
      <c r="F2000" s="3">
        <v>569656.03850826249</v>
      </c>
      <c r="G2000" s="1">
        <f t="shared" si="63"/>
        <v>130.80506050706373</v>
      </c>
    </row>
    <row r="2001" spans="1:7" x14ac:dyDescent="0.25">
      <c r="A2001" t="str">
        <f t="shared" si="62"/>
        <v>CMBDMMMay-2024</v>
      </c>
      <c r="B2001" s="4">
        <v>2024</v>
      </c>
      <c r="C2001" s="12" t="s">
        <v>206</v>
      </c>
      <c r="D2001" t="s">
        <v>90</v>
      </c>
      <c r="E2001">
        <v>2581</v>
      </c>
      <c r="F2001" s="3">
        <v>539523.65694903058</v>
      </c>
      <c r="G2001" s="1">
        <f t="shared" si="63"/>
        <v>209.03667452500216</v>
      </c>
    </row>
    <row r="2002" spans="1:7" x14ac:dyDescent="0.25">
      <c r="A2002" t="str">
        <f t="shared" si="62"/>
        <v>CMBDOHMay-2024</v>
      </c>
      <c r="B2002" s="4">
        <v>2024</v>
      </c>
      <c r="C2002" s="12" t="s">
        <v>206</v>
      </c>
      <c r="D2002" t="s">
        <v>91</v>
      </c>
      <c r="E2002">
        <v>4008</v>
      </c>
      <c r="F2002" s="3">
        <v>839017.81942797895</v>
      </c>
      <c r="G2002" s="1">
        <f t="shared" si="63"/>
        <v>209.3357832904139</v>
      </c>
    </row>
    <row r="2003" spans="1:7" x14ac:dyDescent="0.25">
      <c r="A2003" t="str">
        <f t="shared" si="62"/>
        <v>CMBGANMay-2024</v>
      </c>
      <c r="B2003" s="4">
        <v>2024</v>
      </c>
      <c r="C2003" s="12" t="s">
        <v>206</v>
      </c>
      <c r="D2003" t="s">
        <v>97</v>
      </c>
      <c r="E2003">
        <v>942</v>
      </c>
      <c r="F2003" s="3">
        <v>132971.43319433523</v>
      </c>
      <c r="G2003" s="1">
        <f t="shared" si="63"/>
        <v>141.15863396426246</v>
      </c>
    </row>
    <row r="2004" spans="1:7" x14ac:dyDescent="0.25">
      <c r="A2004" t="str">
        <f t="shared" si="62"/>
        <v>CMBHYDMay-2024</v>
      </c>
      <c r="B2004" s="4">
        <v>2024</v>
      </c>
      <c r="C2004" s="12" t="s">
        <v>206</v>
      </c>
      <c r="D2004" t="s">
        <v>99</v>
      </c>
      <c r="E2004">
        <v>1355</v>
      </c>
      <c r="F2004" s="3">
        <v>142621.82688163116</v>
      </c>
      <c r="G2004" s="1">
        <f t="shared" si="63"/>
        <v>105.25596079825178</v>
      </c>
    </row>
    <row r="2005" spans="1:7" x14ac:dyDescent="0.25">
      <c r="A2005" t="str">
        <f t="shared" si="62"/>
        <v>CMBIXMMay-2024</v>
      </c>
      <c r="B2005" s="4">
        <v>2024</v>
      </c>
      <c r="C2005" s="12" t="s">
        <v>206</v>
      </c>
      <c r="D2005" t="s">
        <v>101</v>
      </c>
      <c r="E2005">
        <v>2487</v>
      </c>
      <c r="F2005" s="3">
        <v>136011.23043832459</v>
      </c>
      <c r="G2005" s="1">
        <f t="shared" si="63"/>
        <v>54.688874321803212</v>
      </c>
    </row>
    <row r="2006" spans="1:7" x14ac:dyDescent="0.25">
      <c r="A2006" t="str">
        <f t="shared" si="62"/>
        <v>CMBKHIMay-2024</v>
      </c>
      <c r="B2006" s="4">
        <v>2024</v>
      </c>
      <c r="C2006" s="12" t="s">
        <v>206</v>
      </c>
      <c r="D2006" t="s">
        <v>102</v>
      </c>
      <c r="E2006">
        <v>1160</v>
      </c>
      <c r="F2006" s="3">
        <v>196964.28068816272</v>
      </c>
      <c r="G2006" s="1">
        <f t="shared" si="63"/>
        <v>169.79679369669199</v>
      </c>
    </row>
    <row r="2007" spans="1:7" x14ac:dyDescent="0.25">
      <c r="A2007" t="str">
        <f t="shared" si="62"/>
        <v>CMBKTMMay-2024</v>
      </c>
      <c r="B2007" s="4">
        <v>2024</v>
      </c>
      <c r="C2007" s="12" t="s">
        <v>206</v>
      </c>
      <c r="D2007" t="s">
        <v>103</v>
      </c>
      <c r="E2007">
        <v>1135</v>
      </c>
      <c r="F2007" s="3">
        <v>185770.38324524116</v>
      </c>
      <c r="G2007" s="1">
        <f t="shared" si="63"/>
        <v>163.6743464715781</v>
      </c>
    </row>
    <row r="2008" spans="1:7" x14ac:dyDescent="0.25">
      <c r="A2008" t="str">
        <f t="shared" si="62"/>
        <v>CMBKULMay-2024</v>
      </c>
      <c r="B2008" s="4">
        <v>2024</v>
      </c>
      <c r="C2008" s="12" t="s">
        <v>206</v>
      </c>
      <c r="D2008" t="s">
        <v>104</v>
      </c>
      <c r="E2008">
        <v>5063</v>
      </c>
      <c r="F2008" s="3">
        <v>719001.0410367687</v>
      </c>
      <c r="G2008" s="1">
        <f t="shared" si="63"/>
        <v>142.01087122985754</v>
      </c>
    </row>
    <row r="2009" spans="1:7" x14ac:dyDescent="0.25">
      <c r="A2009" t="str">
        <f t="shared" si="62"/>
        <v>CMBKWIMay-2024</v>
      </c>
      <c r="B2009" s="4">
        <v>2024</v>
      </c>
      <c r="C2009" s="12" t="s">
        <v>206</v>
      </c>
      <c r="D2009" t="s">
        <v>105</v>
      </c>
      <c r="E2009">
        <v>4150</v>
      </c>
      <c r="F2009" s="3">
        <v>783593.65501566767</v>
      </c>
      <c r="G2009" s="1">
        <f t="shared" si="63"/>
        <v>188.81774819654643</v>
      </c>
    </row>
    <row r="2010" spans="1:7" x14ac:dyDescent="0.25">
      <c r="A2010" t="str">
        <f t="shared" si="62"/>
        <v>CMBLHEMay-2024</v>
      </c>
      <c r="B2010" s="4">
        <v>2024</v>
      </c>
      <c r="C2010" s="12" t="s">
        <v>206</v>
      </c>
      <c r="D2010" t="s">
        <v>106</v>
      </c>
      <c r="E2010">
        <v>1494</v>
      </c>
      <c r="F2010" s="3">
        <v>251696.40374570646</v>
      </c>
      <c r="G2010" s="1">
        <f t="shared" si="63"/>
        <v>168.47148845094139</v>
      </c>
    </row>
    <row r="2011" spans="1:7" x14ac:dyDescent="0.25">
      <c r="A2011" t="str">
        <f t="shared" si="62"/>
        <v>CMBMAAMay-2024</v>
      </c>
      <c r="B2011" s="4">
        <v>2024</v>
      </c>
      <c r="C2011" s="12" t="s">
        <v>206</v>
      </c>
      <c r="D2011" t="s">
        <v>108</v>
      </c>
      <c r="E2011">
        <v>12341</v>
      </c>
      <c r="F2011" s="3">
        <v>734212.48073091218</v>
      </c>
      <c r="G2011" s="1">
        <f t="shared" si="63"/>
        <v>59.493759073892889</v>
      </c>
    </row>
    <row r="2012" spans="1:7" x14ac:dyDescent="0.25">
      <c r="A2012" t="str">
        <f t="shared" si="62"/>
        <v>CMBMLEMay-2024</v>
      </c>
      <c r="B2012" s="4">
        <v>2024</v>
      </c>
      <c r="C2012" s="12" t="s">
        <v>206</v>
      </c>
      <c r="D2012" t="s">
        <v>115</v>
      </c>
      <c r="E2012">
        <v>15240</v>
      </c>
      <c r="F2012" s="3">
        <v>1361318.4441852584</v>
      </c>
      <c r="G2012" s="1">
        <f t="shared" si="63"/>
        <v>89.325357230003831</v>
      </c>
    </row>
    <row r="2013" spans="1:7" x14ac:dyDescent="0.25">
      <c r="A2013" t="str">
        <f t="shared" si="62"/>
        <v>CMBTRVMay-2024</v>
      </c>
      <c r="B2013" s="4">
        <v>2024</v>
      </c>
      <c r="C2013" s="12" t="s">
        <v>206</v>
      </c>
      <c r="D2013" t="s">
        <v>121</v>
      </c>
      <c r="E2013">
        <v>2632</v>
      </c>
      <c r="F2013" s="3">
        <v>103564.48582562755</v>
      </c>
      <c r="G2013" s="1">
        <f t="shared" si="63"/>
        <v>39.348208900314418</v>
      </c>
    </row>
    <row r="2014" spans="1:7" x14ac:dyDescent="0.25">
      <c r="A2014" t="str">
        <f t="shared" si="62"/>
        <v>CMBTRZMay-2024</v>
      </c>
      <c r="B2014" s="4">
        <v>2024</v>
      </c>
      <c r="C2014" s="12" t="s">
        <v>206</v>
      </c>
      <c r="D2014" t="s">
        <v>126</v>
      </c>
      <c r="E2014">
        <v>4638</v>
      </c>
      <c r="F2014" s="3">
        <v>255706.80015379234</v>
      </c>
      <c r="G2014" s="1">
        <f t="shared" si="63"/>
        <v>55.132988390209647</v>
      </c>
    </row>
    <row r="2015" spans="1:7" x14ac:dyDescent="0.25">
      <c r="A2015" t="str">
        <f t="shared" si="62"/>
        <v>COKCMBMay-2024</v>
      </c>
      <c r="B2015" s="4">
        <v>2024</v>
      </c>
      <c r="C2015" s="12" t="s">
        <v>206</v>
      </c>
      <c r="D2015" t="s">
        <v>128</v>
      </c>
      <c r="E2015">
        <v>4154</v>
      </c>
      <c r="F2015" s="3">
        <v>259750.49667720767</v>
      </c>
      <c r="G2015" s="1">
        <f t="shared" si="63"/>
        <v>62.530211044103915</v>
      </c>
    </row>
    <row r="2016" spans="1:7" x14ac:dyDescent="0.25">
      <c r="A2016" t="str">
        <f t="shared" si="62"/>
        <v>DACCMBMay-2024</v>
      </c>
      <c r="B2016" s="4">
        <v>2024</v>
      </c>
      <c r="C2016" s="12" t="s">
        <v>206</v>
      </c>
      <c r="D2016" t="s">
        <v>129</v>
      </c>
      <c r="E2016">
        <v>7038</v>
      </c>
      <c r="F2016" s="3">
        <v>1380207.1181787972</v>
      </c>
      <c r="G2016" s="1">
        <f t="shared" si="63"/>
        <v>196.10785992878618</v>
      </c>
    </row>
    <row r="2017" spans="1:7" x14ac:dyDescent="0.25">
      <c r="A2017" t="str">
        <f t="shared" si="62"/>
        <v>DELCMBMay-2024</v>
      </c>
      <c r="B2017" s="4">
        <v>2024</v>
      </c>
      <c r="C2017" s="12" t="s">
        <v>206</v>
      </c>
      <c r="D2017" t="s">
        <v>130</v>
      </c>
      <c r="E2017">
        <v>5601</v>
      </c>
      <c r="F2017" s="3">
        <v>703892.88086854387</v>
      </c>
      <c r="G2017" s="1">
        <f t="shared" si="63"/>
        <v>125.67271574157184</v>
      </c>
    </row>
    <row r="2018" spans="1:7" x14ac:dyDescent="0.25">
      <c r="A2018" t="str">
        <f t="shared" si="62"/>
        <v>DMMCMBMay-2024</v>
      </c>
      <c r="B2018" s="4">
        <v>2024</v>
      </c>
      <c r="C2018" s="12" t="s">
        <v>206</v>
      </c>
      <c r="D2018" t="s">
        <v>131</v>
      </c>
      <c r="E2018">
        <v>3062</v>
      </c>
      <c r="F2018" s="3">
        <v>609362.87042987032</v>
      </c>
      <c r="G2018" s="1">
        <f t="shared" si="63"/>
        <v>199.00812228277934</v>
      </c>
    </row>
    <row r="2019" spans="1:7" x14ac:dyDescent="0.25">
      <c r="A2019" t="str">
        <f t="shared" si="62"/>
        <v>DOHCMBMay-2024</v>
      </c>
      <c r="B2019" s="4">
        <v>2024</v>
      </c>
      <c r="C2019" s="12" t="s">
        <v>206</v>
      </c>
      <c r="D2019" t="s">
        <v>133</v>
      </c>
      <c r="E2019">
        <v>4533</v>
      </c>
      <c r="F2019" s="3">
        <v>768006.68914579786</v>
      </c>
      <c r="G2019" s="1">
        <f t="shared" si="63"/>
        <v>169.42569802466312</v>
      </c>
    </row>
    <row r="2020" spans="1:7" x14ac:dyDescent="0.25">
      <c r="A2020" t="str">
        <f t="shared" si="62"/>
        <v>GANCMBMay-2024</v>
      </c>
      <c r="B2020" s="4">
        <v>2024</v>
      </c>
      <c r="C2020" s="12" t="s">
        <v>206</v>
      </c>
      <c r="D2020" t="s">
        <v>137</v>
      </c>
      <c r="E2020">
        <v>716</v>
      </c>
      <c r="F2020" s="3">
        <v>100980.52308978082</v>
      </c>
      <c r="G2020" s="1">
        <f t="shared" si="63"/>
        <v>141.03425012539222</v>
      </c>
    </row>
    <row r="2021" spans="1:7" x14ac:dyDescent="0.25">
      <c r="A2021" t="str">
        <f t="shared" si="62"/>
        <v>HYDCMBMay-2024</v>
      </c>
      <c r="B2021" s="4">
        <v>2024</v>
      </c>
      <c r="C2021" s="12" t="s">
        <v>206</v>
      </c>
      <c r="D2021" t="s">
        <v>139</v>
      </c>
      <c r="E2021">
        <v>1833</v>
      </c>
      <c r="F2021" s="3">
        <v>167159.57233413623</v>
      </c>
      <c r="G2021" s="1">
        <f t="shared" si="63"/>
        <v>91.194529369414198</v>
      </c>
    </row>
    <row r="2022" spans="1:7" x14ac:dyDescent="0.25">
      <c r="A2022" t="str">
        <f t="shared" si="62"/>
        <v>IXMCMBMay-2024</v>
      </c>
      <c r="B2022" s="4">
        <v>2024</v>
      </c>
      <c r="C2022" s="12" t="s">
        <v>206</v>
      </c>
      <c r="D2022" t="s">
        <v>142</v>
      </c>
      <c r="E2022">
        <v>2652</v>
      </c>
      <c r="F2022" s="3">
        <v>141701.06144493565</v>
      </c>
      <c r="G2022" s="1">
        <f t="shared" si="63"/>
        <v>53.431772792208015</v>
      </c>
    </row>
    <row r="2023" spans="1:7" x14ac:dyDescent="0.25">
      <c r="A2023" t="str">
        <f t="shared" si="62"/>
        <v>KHICMBMay-2024</v>
      </c>
      <c r="B2023" s="4">
        <v>2024</v>
      </c>
      <c r="C2023" s="12" t="s">
        <v>206</v>
      </c>
      <c r="D2023" t="s">
        <v>143</v>
      </c>
      <c r="E2023">
        <v>1157</v>
      </c>
      <c r="F2023" s="3">
        <v>209959.28429085438</v>
      </c>
      <c r="G2023" s="1">
        <f t="shared" si="63"/>
        <v>181.46869860920862</v>
      </c>
    </row>
    <row r="2024" spans="1:7" x14ac:dyDescent="0.25">
      <c r="A2024" t="str">
        <f t="shared" si="62"/>
        <v>KTMCMBMay-2024</v>
      </c>
      <c r="B2024" s="4">
        <v>2024</v>
      </c>
      <c r="C2024" s="12" t="s">
        <v>206</v>
      </c>
      <c r="D2024" t="s">
        <v>144</v>
      </c>
      <c r="E2024">
        <v>2105</v>
      </c>
      <c r="F2024" s="3">
        <v>472779.10096172459</v>
      </c>
      <c r="G2024" s="1">
        <f t="shared" si="63"/>
        <v>224.59814772528483</v>
      </c>
    </row>
    <row r="2025" spans="1:7" x14ac:dyDescent="0.25">
      <c r="A2025" t="str">
        <f t="shared" si="62"/>
        <v>KULCMBMay-2024</v>
      </c>
      <c r="B2025" s="4">
        <v>2024</v>
      </c>
      <c r="C2025" s="12" t="s">
        <v>206</v>
      </c>
      <c r="D2025" t="s">
        <v>145</v>
      </c>
      <c r="E2025">
        <v>4849</v>
      </c>
      <c r="F2025" s="3">
        <v>655341.89211108186</v>
      </c>
      <c r="G2025" s="1">
        <f t="shared" si="63"/>
        <v>135.14990557044376</v>
      </c>
    </row>
    <row r="2026" spans="1:7" x14ac:dyDescent="0.25">
      <c r="A2026" t="str">
        <f t="shared" si="62"/>
        <v>KWICMBMay-2024</v>
      </c>
      <c r="B2026" s="4">
        <v>2024</v>
      </c>
      <c r="C2026" s="12" t="s">
        <v>206</v>
      </c>
      <c r="D2026" t="s">
        <v>146</v>
      </c>
      <c r="E2026">
        <v>5293</v>
      </c>
      <c r="F2026" s="3">
        <v>836928.39235943509</v>
      </c>
      <c r="G2026" s="1">
        <f t="shared" si="63"/>
        <v>158.11985497060931</v>
      </c>
    </row>
    <row r="2027" spans="1:7" x14ac:dyDescent="0.25">
      <c r="A2027" t="str">
        <f t="shared" si="62"/>
        <v>LHECMBMay-2024</v>
      </c>
      <c r="B2027" s="4">
        <v>2024</v>
      </c>
      <c r="C2027" s="12" t="s">
        <v>206</v>
      </c>
      <c r="D2027" t="s">
        <v>147</v>
      </c>
      <c r="E2027">
        <v>2592</v>
      </c>
      <c r="F2027" s="3">
        <v>438104.23997322842</v>
      </c>
      <c r="G2027" s="1">
        <f t="shared" si="63"/>
        <v>169.02169752053567</v>
      </c>
    </row>
    <row r="2028" spans="1:7" x14ac:dyDescent="0.25">
      <c r="A2028" t="str">
        <f t="shared" si="62"/>
        <v>MAACMBMay-2024</v>
      </c>
      <c r="B2028" s="4">
        <v>2024</v>
      </c>
      <c r="C2028" s="12" t="s">
        <v>206</v>
      </c>
      <c r="D2028" t="s">
        <v>149</v>
      </c>
      <c r="E2028">
        <v>12702</v>
      </c>
      <c r="F2028" s="3">
        <v>739902.37747120007</v>
      </c>
      <c r="G2028" s="1">
        <f t="shared" si="63"/>
        <v>58.250856358935607</v>
      </c>
    </row>
    <row r="2029" spans="1:7" x14ac:dyDescent="0.25">
      <c r="A2029" t="str">
        <f t="shared" si="62"/>
        <v>MLECMBMay-2024</v>
      </c>
      <c r="B2029" s="4">
        <v>2024</v>
      </c>
      <c r="C2029" s="12" t="s">
        <v>206</v>
      </c>
      <c r="D2029" t="s">
        <v>152</v>
      </c>
      <c r="E2029">
        <v>12562</v>
      </c>
      <c r="F2029" s="3">
        <v>1153320.6222287873</v>
      </c>
      <c r="G2029" s="1">
        <f t="shared" si="63"/>
        <v>91.810270834961571</v>
      </c>
    </row>
    <row r="2030" spans="1:7" x14ac:dyDescent="0.25">
      <c r="A2030" t="str">
        <f t="shared" si="62"/>
        <v>TRVCMBMay-2024</v>
      </c>
      <c r="B2030" s="4">
        <v>2024</v>
      </c>
      <c r="C2030" s="12" t="s">
        <v>206</v>
      </c>
      <c r="D2030" t="s">
        <v>159</v>
      </c>
      <c r="E2030">
        <v>2360</v>
      </c>
      <c r="F2030" s="3">
        <v>118706.35292514457</v>
      </c>
      <c r="G2030" s="1">
        <f t="shared" si="63"/>
        <v>50.299302086925664</v>
      </c>
    </row>
    <row r="2031" spans="1:7" x14ac:dyDescent="0.25">
      <c r="A2031" t="str">
        <f t="shared" si="62"/>
        <v>TRZCMBMay-2024</v>
      </c>
      <c r="B2031" s="4">
        <v>2024</v>
      </c>
      <c r="C2031" s="12" t="s">
        <v>206</v>
      </c>
      <c r="D2031" t="s">
        <v>160</v>
      </c>
      <c r="E2031">
        <v>4608</v>
      </c>
      <c r="F2031" s="3">
        <v>252558.63339699103</v>
      </c>
      <c r="G2031" s="1">
        <f t="shared" si="63"/>
        <v>54.808731205944234</v>
      </c>
    </row>
    <row r="2032" spans="1:7" x14ac:dyDescent="0.25">
      <c r="A2032" t="str">
        <f t="shared" si="62"/>
        <v>CMBCANMay-2024</v>
      </c>
      <c r="B2032" s="4">
        <v>2024</v>
      </c>
      <c r="C2032" s="12" t="s">
        <v>206</v>
      </c>
      <c r="D2032" t="s">
        <v>81</v>
      </c>
      <c r="E2032">
        <v>1756</v>
      </c>
      <c r="F2032" s="3">
        <v>477736.68276064936</v>
      </c>
      <c r="G2032" s="1">
        <f t="shared" si="63"/>
        <v>272.05961432838802</v>
      </c>
    </row>
    <row r="2033" spans="1:7" x14ac:dyDescent="0.25">
      <c r="A2033" t="str">
        <f t="shared" si="62"/>
        <v>CANCMBMay-2024</v>
      </c>
      <c r="B2033" s="4">
        <v>2024</v>
      </c>
      <c r="C2033" s="12" t="s">
        <v>206</v>
      </c>
      <c r="D2033" t="s">
        <v>71</v>
      </c>
      <c r="E2033">
        <v>1886</v>
      </c>
      <c r="F2033" s="3">
        <v>561284.72924306022</v>
      </c>
      <c r="G2033" s="1">
        <f t="shared" si="63"/>
        <v>297.60590097723235</v>
      </c>
    </row>
    <row r="2034" spans="1:7" x14ac:dyDescent="0.25">
      <c r="A2034" t="str">
        <f t="shared" si="62"/>
        <v>CMBDXBMay-2024</v>
      </c>
      <c r="B2034" s="4">
        <v>2024</v>
      </c>
      <c r="C2034" s="12" t="s">
        <v>206</v>
      </c>
      <c r="D2034" t="s">
        <v>92</v>
      </c>
      <c r="E2034">
        <v>6248</v>
      </c>
      <c r="F2034" s="3">
        <v>1198018.6144894322</v>
      </c>
      <c r="G2034" s="1">
        <f t="shared" si="63"/>
        <v>191.74433650599107</v>
      </c>
    </row>
    <row r="2035" spans="1:7" x14ac:dyDescent="0.25">
      <c r="A2035" t="str">
        <f t="shared" si="62"/>
        <v>DXBCMBMay-2024</v>
      </c>
      <c r="B2035" s="4">
        <v>2024</v>
      </c>
      <c r="C2035" s="12" t="s">
        <v>206</v>
      </c>
      <c r="D2035" t="s">
        <v>134</v>
      </c>
      <c r="E2035">
        <v>6347</v>
      </c>
      <c r="F2035" s="3">
        <v>1049414.8550230337</v>
      </c>
      <c r="G2035" s="1">
        <f t="shared" si="63"/>
        <v>165.34029541878584</v>
      </c>
    </row>
    <row r="2036" spans="1:7" x14ac:dyDescent="0.25">
      <c r="A2036" t="str">
        <f t="shared" si="62"/>
        <v>CMBRUHMay-2024</v>
      </c>
      <c r="B2036" s="4">
        <v>2024</v>
      </c>
      <c r="C2036" s="12" t="s">
        <v>206</v>
      </c>
      <c r="D2036" t="s">
        <v>117</v>
      </c>
      <c r="E2036">
        <v>7446</v>
      </c>
      <c r="F2036" s="3">
        <v>1701754.8697694817</v>
      </c>
      <c r="G2036" s="1">
        <f t="shared" si="63"/>
        <v>228.54618181164139</v>
      </c>
    </row>
    <row r="2037" spans="1:7" x14ac:dyDescent="0.25">
      <c r="A2037" t="str">
        <f t="shared" si="62"/>
        <v>RUHCMBMay-2024</v>
      </c>
      <c r="B2037" s="4">
        <v>2024</v>
      </c>
      <c r="C2037" s="12" t="s">
        <v>206</v>
      </c>
      <c r="D2037" t="s">
        <v>155</v>
      </c>
      <c r="E2037">
        <v>7482</v>
      </c>
      <c r="F2037" s="3">
        <v>1429152.4948809075</v>
      </c>
      <c r="G2037" s="1">
        <f t="shared" si="63"/>
        <v>191.01209501215016</v>
      </c>
    </row>
    <row r="2038" spans="1:7" x14ac:dyDescent="0.25">
      <c r="A2038" t="str">
        <f t="shared" si="62"/>
        <v>CMBSINMay-2024</v>
      </c>
      <c r="B2038" s="4">
        <v>2024</v>
      </c>
      <c r="C2038" s="12" t="s">
        <v>206</v>
      </c>
      <c r="D2038" t="s">
        <v>119</v>
      </c>
      <c r="E2038">
        <v>6030</v>
      </c>
      <c r="F2038" s="3">
        <v>1136171.5732447861</v>
      </c>
      <c r="G2038" s="1">
        <f t="shared" si="63"/>
        <v>188.41982972550349</v>
      </c>
    </row>
    <row r="2039" spans="1:7" x14ac:dyDescent="0.25">
      <c r="A2039" t="str">
        <f t="shared" si="62"/>
        <v>SINCMBMay-2024</v>
      </c>
      <c r="B2039" s="4">
        <v>2024</v>
      </c>
      <c r="C2039" s="12" t="s">
        <v>206</v>
      </c>
      <c r="D2039" t="s">
        <v>157</v>
      </c>
      <c r="E2039">
        <v>5759</v>
      </c>
      <c r="F2039" s="3">
        <v>1039925.5595849873</v>
      </c>
      <c r="G2039" s="1">
        <f t="shared" si="63"/>
        <v>180.57398152196342</v>
      </c>
    </row>
    <row r="2040" spans="1:7" x14ac:dyDescent="0.25">
      <c r="A2040" t="str">
        <f t="shared" si="62"/>
        <v>CMBNRTMay-2024</v>
      </c>
      <c r="B2040" s="4">
        <v>2024</v>
      </c>
      <c r="C2040" s="12" t="s">
        <v>206</v>
      </c>
      <c r="D2040" t="s">
        <v>116</v>
      </c>
      <c r="E2040">
        <v>3924</v>
      </c>
      <c r="F2040" s="3">
        <v>1614711.5071420257</v>
      </c>
      <c r="G2040" s="1">
        <f t="shared" si="63"/>
        <v>411.49630661111769</v>
      </c>
    </row>
    <row r="2041" spans="1:7" x14ac:dyDescent="0.25">
      <c r="A2041" t="str">
        <f t="shared" si="62"/>
        <v>NRTCMBMay-2024</v>
      </c>
      <c r="B2041" s="4">
        <v>2024</v>
      </c>
      <c r="C2041" s="12" t="s">
        <v>206</v>
      </c>
      <c r="D2041" t="s">
        <v>153</v>
      </c>
      <c r="E2041">
        <v>2463</v>
      </c>
      <c r="F2041" s="3">
        <v>915239.4197510425</v>
      </c>
      <c r="G2041" s="1">
        <f t="shared" si="63"/>
        <v>371.59537951727265</v>
      </c>
    </row>
    <row r="2042" spans="1:7" x14ac:dyDescent="0.25">
      <c r="A2042" t="str">
        <f t="shared" si="62"/>
        <v>CMBCDGFRAMay-2024</v>
      </c>
      <c r="B2042" s="4">
        <v>2024</v>
      </c>
      <c r="C2042" s="12" t="s">
        <v>206</v>
      </c>
      <c r="D2042" t="s">
        <v>83</v>
      </c>
      <c r="E2042">
        <v>3601</v>
      </c>
      <c r="F2042" s="3">
        <v>1434420.1025249856</v>
      </c>
      <c r="G2042" s="1">
        <f t="shared" si="63"/>
        <v>398.33937865175938</v>
      </c>
    </row>
    <row r="2043" spans="1:7" x14ac:dyDescent="0.25">
      <c r="A2043" t="str">
        <f t="shared" si="62"/>
        <v>FRACMBMay-2024</v>
      </c>
      <c r="B2043" s="4">
        <v>2024</v>
      </c>
      <c r="C2043" s="12" t="s">
        <v>206</v>
      </c>
      <c r="D2043" t="s">
        <v>136</v>
      </c>
      <c r="E2043">
        <v>2677</v>
      </c>
      <c r="F2043" s="3">
        <v>863352.24811457517</v>
      </c>
      <c r="G2043" s="1">
        <f t="shared" si="63"/>
        <v>322.50737695725633</v>
      </c>
    </row>
    <row r="2044" spans="1:7" x14ac:dyDescent="0.25">
      <c r="A2044" t="str">
        <f t="shared" si="62"/>
        <v>CMBFRAMay-2024</v>
      </c>
      <c r="B2044" s="4">
        <v>2024</v>
      </c>
      <c r="C2044" s="12" t="s">
        <v>206</v>
      </c>
      <c r="D2044" t="s">
        <v>95</v>
      </c>
      <c r="E2044">
        <v>0</v>
      </c>
      <c r="F2044" s="3">
        <v>0</v>
      </c>
      <c r="G2044" s="1">
        <f t="shared" si="63"/>
        <v>0</v>
      </c>
    </row>
    <row r="2045" spans="1:7" x14ac:dyDescent="0.25">
      <c r="A2045" t="str">
        <f t="shared" si="62"/>
        <v>CMBCDGMay-2024</v>
      </c>
      <c r="B2045" s="4">
        <v>2024</v>
      </c>
      <c r="C2045" s="12" t="s">
        <v>206</v>
      </c>
      <c r="D2045" t="s">
        <v>82</v>
      </c>
      <c r="E2045">
        <v>0</v>
      </c>
      <c r="F2045" s="3">
        <v>0</v>
      </c>
      <c r="G2045" s="1">
        <f t="shared" si="63"/>
        <v>0</v>
      </c>
    </row>
    <row r="2046" spans="1:7" x14ac:dyDescent="0.25">
      <c r="A2046" t="str">
        <f t="shared" si="62"/>
        <v>CDGCMBMay-2024</v>
      </c>
      <c r="B2046" s="4">
        <v>2024</v>
      </c>
      <c r="C2046" s="12" t="s">
        <v>206</v>
      </c>
      <c r="D2046" t="s">
        <v>72</v>
      </c>
      <c r="E2046">
        <v>0</v>
      </c>
      <c r="F2046" s="3">
        <v>0</v>
      </c>
      <c r="G2046" s="1">
        <f t="shared" si="63"/>
        <v>0</v>
      </c>
    </row>
    <row r="2047" spans="1:7" x14ac:dyDescent="0.25">
      <c r="A2047" t="str">
        <f t="shared" si="62"/>
        <v>CMBICNMay-2024</v>
      </c>
      <c r="B2047" s="4">
        <v>2024</v>
      </c>
      <c r="C2047" s="12" t="s">
        <v>206</v>
      </c>
      <c r="D2047" t="s">
        <v>100</v>
      </c>
      <c r="E2047">
        <v>1770</v>
      </c>
      <c r="F2047" s="3">
        <v>933827.5262413118</v>
      </c>
      <c r="G2047" s="1">
        <f t="shared" si="63"/>
        <v>527.58617301769027</v>
      </c>
    </row>
    <row r="2048" spans="1:7" x14ac:dyDescent="0.25">
      <c r="A2048" t="str">
        <f t="shared" si="62"/>
        <v>ICNCMBMay-2024</v>
      </c>
      <c r="B2048" s="4">
        <v>2024</v>
      </c>
      <c r="C2048" s="12" t="s">
        <v>206</v>
      </c>
      <c r="D2048" t="s">
        <v>140</v>
      </c>
      <c r="E2048">
        <v>1392</v>
      </c>
      <c r="F2048" s="3">
        <v>486266.65260943311</v>
      </c>
      <c r="G2048" s="1">
        <f t="shared" si="63"/>
        <v>349.32949181712149</v>
      </c>
    </row>
    <row r="2049" spans="1:9" x14ac:dyDescent="0.25">
      <c r="A2049" t="str">
        <f t="shared" si="62"/>
        <v>CMBPVGMay-2024</v>
      </c>
      <c r="B2049" s="4">
        <v>2024</v>
      </c>
      <c r="C2049" s="12" t="s">
        <v>206</v>
      </c>
      <c r="D2049" t="s">
        <v>163</v>
      </c>
      <c r="E2049">
        <v>0</v>
      </c>
      <c r="F2049" s="3">
        <v>0</v>
      </c>
      <c r="G2049" s="1">
        <f t="shared" si="63"/>
        <v>0</v>
      </c>
    </row>
    <row r="2050" spans="1:9" x14ac:dyDescent="0.25">
      <c r="A2050" t="str">
        <f t="shared" si="62"/>
        <v>PVGCMBMay-2024</v>
      </c>
      <c r="B2050" s="4">
        <v>2024</v>
      </c>
      <c r="C2050" s="12" t="s">
        <v>206</v>
      </c>
      <c r="D2050" t="s">
        <v>165</v>
      </c>
      <c r="E2050">
        <v>0</v>
      </c>
      <c r="F2050" s="3">
        <v>0</v>
      </c>
      <c r="G2050" s="1">
        <f t="shared" si="63"/>
        <v>0</v>
      </c>
    </row>
    <row r="2051" spans="1:9" x14ac:dyDescent="0.25">
      <c r="A2051" t="str">
        <f t="shared" ref="A2051:A2114" si="64">D2051&amp;C2051</f>
        <v>CMBLHRMay-2024</v>
      </c>
      <c r="B2051" s="4">
        <v>2024</v>
      </c>
      <c r="C2051" s="12" t="s">
        <v>206</v>
      </c>
      <c r="D2051" t="s">
        <v>107</v>
      </c>
      <c r="E2051">
        <v>8572</v>
      </c>
      <c r="F2051" s="3">
        <v>3930388.575922152</v>
      </c>
      <c r="G2051" s="1">
        <f t="shared" ref="G2051:G2114" si="65">IFERROR(F2051/E2051,0)</f>
        <v>458.51476620650396</v>
      </c>
    </row>
    <row r="2052" spans="1:9" x14ac:dyDescent="0.25">
      <c r="A2052" t="str">
        <f t="shared" si="64"/>
        <v>LHRCMBMay-2024</v>
      </c>
      <c r="B2052" s="4">
        <v>2024</v>
      </c>
      <c r="C2052" s="12" t="s">
        <v>206</v>
      </c>
      <c r="D2052" t="s">
        <v>148</v>
      </c>
      <c r="E2052">
        <v>6359</v>
      </c>
      <c r="F2052" s="3">
        <v>2904792.289249388</v>
      </c>
      <c r="G2052" s="1">
        <f t="shared" si="65"/>
        <v>456.80017129255987</v>
      </c>
    </row>
    <row r="2053" spans="1:9" x14ac:dyDescent="0.25">
      <c r="A2053" t="str">
        <f t="shared" si="64"/>
        <v>CMBMELMay-2024</v>
      </c>
      <c r="B2053" s="4">
        <v>2024</v>
      </c>
      <c r="C2053" s="12" t="s">
        <v>206</v>
      </c>
      <c r="D2053" t="s">
        <v>113</v>
      </c>
      <c r="E2053">
        <v>7707</v>
      </c>
      <c r="F2053" s="3">
        <v>3051356.0761070503</v>
      </c>
      <c r="G2053" s="1">
        <f t="shared" si="65"/>
        <v>395.92008253627228</v>
      </c>
    </row>
    <row r="2054" spans="1:9" x14ac:dyDescent="0.25">
      <c r="A2054" t="str">
        <f t="shared" si="64"/>
        <v>MELCMBMay-2024</v>
      </c>
      <c r="B2054" s="4">
        <v>2024</v>
      </c>
      <c r="C2054" s="12" t="s">
        <v>206</v>
      </c>
      <c r="D2054" t="s">
        <v>151</v>
      </c>
      <c r="E2054">
        <v>7019</v>
      </c>
      <c r="F2054" s="3">
        <v>2747470.612988878</v>
      </c>
      <c r="G2054" s="1">
        <f t="shared" si="65"/>
        <v>391.43333993287905</v>
      </c>
    </row>
    <row r="2055" spans="1:9" x14ac:dyDescent="0.25">
      <c r="A2055" t="str">
        <f t="shared" si="64"/>
        <v>CMBSYDMay-2024</v>
      </c>
      <c r="B2055" s="4">
        <v>2024</v>
      </c>
      <c r="C2055" s="12" t="s">
        <v>206</v>
      </c>
      <c r="D2055" t="s">
        <v>120</v>
      </c>
      <c r="E2055">
        <v>2989</v>
      </c>
      <c r="F2055" s="3">
        <v>1242080.6844404184</v>
      </c>
      <c r="G2055" s="1">
        <f t="shared" si="65"/>
        <v>415.55058027447922</v>
      </c>
    </row>
    <row r="2056" spans="1:9" x14ac:dyDescent="0.25">
      <c r="A2056" t="str">
        <f t="shared" si="64"/>
        <v>SYDCMBMay-2024</v>
      </c>
      <c r="B2056" s="4">
        <v>2024</v>
      </c>
      <c r="C2056" s="12" t="s">
        <v>206</v>
      </c>
      <c r="D2056" t="s">
        <v>158</v>
      </c>
      <c r="E2056">
        <v>2506</v>
      </c>
      <c r="F2056" s="3">
        <v>998048.34759527619</v>
      </c>
      <c r="G2056" s="1">
        <f t="shared" si="65"/>
        <v>398.26350662221716</v>
      </c>
    </row>
    <row r="2057" spans="1:9" x14ac:dyDescent="0.25">
      <c r="A2057" t="str">
        <f t="shared" si="64"/>
        <v>CMBJEDMay-2024</v>
      </c>
      <c r="B2057" s="4">
        <v>2024</v>
      </c>
      <c r="C2057" s="12" t="s">
        <v>206</v>
      </c>
      <c r="D2057" t="s">
        <v>168</v>
      </c>
      <c r="E2057">
        <v>571</v>
      </c>
      <c r="F2057" s="3">
        <v>128556.492718621</v>
      </c>
      <c r="G2057" s="1">
        <f t="shared" si="65"/>
        <v>225.14271929705953</v>
      </c>
    </row>
    <row r="2058" spans="1:9" x14ac:dyDescent="0.25">
      <c r="A2058" t="str">
        <f t="shared" si="64"/>
        <v>JEDCMBMay-2024</v>
      </c>
      <c r="B2058" s="4">
        <v>2024</v>
      </c>
      <c r="C2058" s="12" t="s">
        <v>206</v>
      </c>
      <c r="D2058" t="s">
        <v>170</v>
      </c>
      <c r="E2058">
        <v>1144</v>
      </c>
      <c r="F2058" s="3">
        <v>225461.11207815597</v>
      </c>
      <c r="G2058" s="1">
        <f t="shared" si="65"/>
        <v>197.08139167670976</v>
      </c>
    </row>
    <row r="2059" spans="1:9" x14ac:dyDescent="0.25">
      <c r="A2059" t="str">
        <f t="shared" si="64"/>
        <v>AUHCMBJun-2024</v>
      </c>
      <c r="B2059" s="4">
        <v>2024</v>
      </c>
      <c r="C2059" s="12" t="s">
        <v>222</v>
      </c>
      <c r="D2059" s="1" t="s">
        <v>66</v>
      </c>
      <c r="E2059" s="1">
        <v>2751</v>
      </c>
      <c r="F2059" s="1">
        <v>563225.3727766152</v>
      </c>
      <c r="G2059" s="1">
        <f t="shared" si="65"/>
        <v>204.73477745424034</v>
      </c>
      <c r="I2059" t="str">
        <f>TEXT(C2059,"mmm-yyyy")</f>
        <v>Jun-2024</v>
      </c>
    </row>
    <row r="2060" spans="1:9" x14ac:dyDescent="0.25">
      <c r="A2060" t="str">
        <f t="shared" si="64"/>
        <v>BKKCMBJun-2024</v>
      </c>
      <c r="B2060" s="4">
        <v>2024</v>
      </c>
      <c r="C2060" s="12" t="s">
        <v>222</v>
      </c>
      <c r="D2060" s="1" t="s">
        <v>68</v>
      </c>
      <c r="E2060" s="1">
        <v>3544</v>
      </c>
      <c r="F2060" s="1">
        <v>594908.98751711368</v>
      </c>
      <c r="G2060" s="1">
        <f t="shared" si="65"/>
        <v>167.86370979602532</v>
      </c>
    </row>
    <row r="2061" spans="1:9" x14ac:dyDescent="0.25">
      <c r="A2061" t="str">
        <f t="shared" si="64"/>
        <v>BLRCMBJun-2024</v>
      </c>
      <c r="B2061" s="4">
        <v>2024</v>
      </c>
      <c r="C2061" s="12" t="s">
        <v>222</v>
      </c>
      <c r="D2061" s="1" t="s">
        <v>69</v>
      </c>
      <c r="E2061" s="1">
        <v>2410</v>
      </c>
      <c r="F2061" s="1">
        <v>227594.94201164303</v>
      </c>
      <c r="G2061" s="1">
        <f t="shared" si="65"/>
        <v>94.437735274540671</v>
      </c>
    </row>
    <row r="2062" spans="1:9" x14ac:dyDescent="0.25">
      <c r="A2062" t="str">
        <f t="shared" si="64"/>
        <v>BOMCMBJun-2024</v>
      </c>
      <c r="B2062" s="4">
        <v>2024</v>
      </c>
      <c r="C2062" s="12" t="s">
        <v>222</v>
      </c>
      <c r="D2062" s="1" t="s">
        <v>70</v>
      </c>
      <c r="E2062" s="1">
        <v>4407</v>
      </c>
      <c r="F2062" s="1">
        <v>453487.09530404862</v>
      </c>
      <c r="G2062" s="1">
        <f t="shared" si="65"/>
        <v>102.90154193420663</v>
      </c>
    </row>
    <row r="2063" spans="1:9" x14ac:dyDescent="0.25">
      <c r="A2063" t="str">
        <f t="shared" si="64"/>
        <v>CGKCMBJun-2024</v>
      </c>
      <c r="B2063" s="4">
        <v>2024</v>
      </c>
      <c r="C2063" s="12" t="s">
        <v>222</v>
      </c>
      <c r="D2063" s="1" t="s">
        <v>74</v>
      </c>
      <c r="E2063" s="1">
        <v>3232</v>
      </c>
      <c r="F2063" s="1">
        <v>726296.01606442838</v>
      </c>
      <c r="G2063" s="1">
        <f t="shared" si="65"/>
        <v>224.72030200013253</v>
      </c>
    </row>
    <row r="2064" spans="1:9" x14ac:dyDescent="0.25">
      <c r="A2064" t="str">
        <f t="shared" si="64"/>
        <v>CMBAUHJun-2024</v>
      </c>
      <c r="B2064" s="4">
        <v>2024</v>
      </c>
      <c r="C2064" s="12" t="s">
        <v>222</v>
      </c>
      <c r="D2064" s="1" t="s">
        <v>75</v>
      </c>
      <c r="E2064" s="1">
        <v>1216</v>
      </c>
      <c r="F2064" s="1">
        <v>222124.88316031985</v>
      </c>
      <c r="G2064" s="1">
        <f t="shared" si="65"/>
        <v>182.66848944105251</v>
      </c>
    </row>
    <row r="2065" spans="1:7" x14ac:dyDescent="0.25">
      <c r="A2065" t="str">
        <f t="shared" si="64"/>
        <v>CMBBKKJun-2024</v>
      </c>
      <c r="B2065" s="4">
        <v>2024</v>
      </c>
      <c r="C2065" s="12" t="s">
        <v>222</v>
      </c>
      <c r="D2065" s="1" t="s">
        <v>78</v>
      </c>
      <c r="E2065" s="1">
        <v>3483</v>
      </c>
      <c r="F2065" s="1">
        <v>547400.69114282401</v>
      </c>
      <c r="G2065" s="1">
        <f t="shared" si="65"/>
        <v>157.16356334849957</v>
      </c>
    </row>
    <row r="2066" spans="1:7" x14ac:dyDescent="0.25">
      <c r="A2066" t="str">
        <f t="shared" si="64"/>
        <v>CMBBLRJun-2024</v>
      </c>
      <c r="B2066" s="4">
        <v>2024</v>
      </c>
      <c r="C2066" s="12" t="s">
        <v>222</v>
      </c>
      <c r="D2066" s="1" t="s">
        <v>79</v>
      </c>
      <c r="E2066" s="1">
        <v>2991</v>
      </c>
      <c r="F2066" s="1">
        <v>240373.73324273271</v>
      </c>
      <c r="G2066" s="1">
        <f t="shared" si="65"/>
        <v>80.365674771893254</v>
      </c>
    </row>
    <row r="2067" spans="1:7" x14ac:dyDescent="0.25">
      <c r="A2067" t="str">
        <f t="shared" si="64"/>
        <v>CMBBOMJun-2024</v>
      </c>
      <c r="B2067" s="4">
        <v>2024</v>
      </c>
      <c r="C2067" s="12" t="s">
        <v>222</v>
      </c>
      <c r="D2067" s="1" t="s">
        <v>80</v>
      </c>
      <c r="E2067" s="1">
        <v>3957</v>
      </c>
      <c r="F2067" s="1">
        <v>459632.80297065875</v>
      </c>
      <c r="G2067" s="1">
        <f t="shared" si="65"/>
        <v>116.15688728093474</v>
      </c>
    </row>
    <row r="2068" spans="1:7" x14ac:dyDescent="0.25">
      <c r="A2068" t="str">
        <f t="shared" si="64"/>
        <v>CMBCGKJun-2024</v>
      </c>
      <c r="B2068" s="4">
        <v>2024</v>
      </c>
      <c r="C2068" s="12" t="s">
        <v>222</v>
      </c>
      <c r="D2068" s="1" t="s">
        <v>84</v>
      </c>
      <c r="E2068" s="1">
        <v>3272</v>
      </c>
      <c r="F2068" s="1">
        <v>887571.02160981332</v>
      </c>
      <c r="G2068" s="1">
        <f t="shared" si="65"/>
        <v>271.26253716681339</v>
      </c>
    </row>
    <row r="2069" spans="1:7" x14ac:dyDescent="0.25">
      <c r="A2069" t="str">
        <f t="shared" si="64"/>
        <v>CMBCOKJun-2024</v>
      </c>
      <c r="B2069" s="4">
        <v>2024</v>
      </c>
      <c r="C2069" s="12" t="s">
        <v>222</v>
      </c>
      <c r="D2069" s="1" t="s">
        <v>85</v>
      </c>
      <c r="E2069" s="1">
        <v>3736</v>
      </c>
      <c r="F2069" s="1">
        <v>246827.06517264005</v>
      </c>
      <c r="G2069" s="1">
        <f t="shared" si="65"/>
        <v>66.067201598672398</v>
      </c>
    </row>
    <row r="2070" spans="1:7" x14ac:dyDescent="0.25">
      <c r="A2070" t="str">
        <f t="shared" si="64"/>
        <v>CMBDACJun-2024</v>
      </c>
      <c r="B2070" s="4">
        <v>2024</v>
      </c>
      <c r="C2070" s="12" t="s">
        <v>222</v>
      </c>
      <c r="D2070" s="1" t="s">
        <v>88</v>
      </c>
      <c r="E2070" s="1">
        <v>7042</v>
      </c>
      <c r="F2070" s="1">
        <v>1168942.1061601415</v>
      </c>
      <c r="G2070" s="1">
        <f t="shared" si="65"/>
        <v>165.9957549219173</v>
      </c>
    </row>
    <row r="2071" spans="1:7" x14ac:dyDescent="0.25">
      <c r="A2071" t="str">
        <f t="shared" si="64"/>
        <v>CMBDELJun-2024</v>
      </c>
      <c r="B2071" s="4">
        <v>2024</v>
      </c>
      <c r="C2071" s="12" t="s">
        <v>222</v>
      </c>
      <c r="D2071" s="1" t="s">
        <v>89</v>
      </c>
      <c r="E2071" s="1">
        <v>6160</v>
      </c>
      <c r="F2071" s="1">
        <v>876331.59193736617</v>
      </c>
      <c r="G2071" s="1">
        <f t="shared" si="65"/>
        <v>142.26162206775425</v>
      </c>
    </row>
    <row r="2072" spans="1:7" x14ac:dyDescent="0.25">
      <c r="A2072" t="str">
        <f t="shared" si="64"/>
        <v>CMBDMMJun-2024</v>
      </c>
      <c r="B2072" s="4">
        <v>2024</v>
      </c>
      <c r="C2072" s="12" t="s">
        <v>222</v>
      </c>
      <c r="D2072" s="1" t="s">
        <v>90</v>
      </c>
      <c r="E2072" s="1">
        <v>2090</v>
      </c>
      <c r="F2072" s="1">
        <v>491944.85635486693</v>
      </c>
      <c r="G2072" s="1">
        <f t="shared" si="65"/>
        <v>235.38031404539089</v>
      </c>
    </row>
    <row r="2073" spans="1:7" x14ac:dyDescent="0.25">
      <c r="A2073" t="str">
        <f t="shared" si="64"/>
        <v>CMBDOHJun-2024</v>
      </c>
      <c r="B2073" s="4">
        <v>2024</v>
      </c>
      <c r="C2073" s="12" t="s">
        <v>222</v>
      </c>
      <c r="D2073" s="1" t="s">
        <v>91</v>
      </c>
      <c r="E2073" s="1">
        <v>2343</v>
      </c>
      <c r="F2073" s="1">
        <v>477489.84641527181</v>
      </c>
      <c r="G2073" s="1">
        <f t="shared" si="65"/>
        <v>203.79421528607418</v>
      </c>
    </row>
    <row r="2074" spans="1:7" x14ac:dyDescent="0.25">
      <c r="A2074" t="str">
        <f t="shared" si="64"/>
        <v>CMBGANJun-2024</v>
      </c>
      <c r="B2074" s="4">
        <v>2024</v>
      </c>
      <c r="C2074" s="12" t="s">
        <v>222</v>
      </c>
      <c r="D2074" s="1" t="s">
        <v>97</v>
      </c>
      <c r="E2074" s="1">
        <v>794</v>
      </c>
      <c r="F2074" s="1">
        <v>84832.876719923574</v>
      </c>
      <c r="G2074" s="1">
        <f t="shared" si="65"/>
        <v>106.84241400494153</v>
      </c>
    </row>
    <row r="2075" spans="1:7" x14ac:dyDescent="0.25">
      <c r="A2075" t="str">
        <f t="shared" si="64"/>
        <v>CMBHYDJun-2024</v>
      </c>
      <c r="B2075" s="4">
        <v>2024</v>
      </c>
      <c r="C2075" s="12" t="s">
        <v>222</v>
      </c>
      <c r="D2075" s="1" t="s">
        <v>99</v>
      </c>
      <c r="E2075" s="1">
        <v>2142</v>
      </c>
      <c r="F2075" s="1">
        <v>212510.17975136242</v>
      </c>
      <c r="G2075" s="1">
        <f t="shared" si="65"/>
        <v>99.211101657965642</v>
      </c>
    </row>
    <row r="2076" spans="1:7" x14ac:dyDescent="0.25">
      <c r="A2076" t="str">
        <f t="shared" si="64"/>
        <v>CMBIXMJun-2024</v>
      </c>
      <c r="B2076" s="4">
        <v>2024</v>
      </c>
      <c r="C2076" s="12" t="s">
        <v>222</v>
      </c>
      <c r="D2076" s="1" t="s">
        <v>101</v>
      </c>
      <c r="E2076" s="1">
        <v>2779</v>
      </c>
      <c r="F2076" s="1">
        <v>182520.25324671427</v>
      </c>
      <c r="G2076" s="1">
        <f t="shared" si="65"/>
        <v>65.678392676039678</v>
      </c>
    </row>
    <row r="2077" spans="1:7" x14ac:dyDescent="0.25">
      <c r="A2077" t="str">
        <f t="shared" si="64"/>
        <v>CMBKHIJun-2024</v>
      </c>
      <c r="B2077" s="4">
        <v>2024</v>
      </c>
      <c r="C2077" s="12" t="s">
        <v>222</v>
      </c>
      <c r="D2077" s="1" t="s">
        <v>102</v>
      </c>
      <c r="E2077" s="1">
        <v>1788</v>
      </c>
      <c r="F2077" s="1">
        <v>336883.82535212778</v>
      </c>
      <c r="G2077" s="1">
        <f t="shared" si="65"/>
        <v>188.41377256830413</v>
      </c>
    </row>
    <row r="2078" spans="1:7" x14ac:dyDescent="0.25">
      <c r="A2078" t="str">
        <f t="shared" si="64"/>
        <v>CMBKTMJun-2024</v>
      </c>
      <c r="B2078" s="4">
        <v>2024</v>
      </c>
      <c r="C2078" s="12" t="s">
        <v>222</v>
      </c>
      <c r="D2078" s="1" t="s">
        <v>103</v>
      </c>
      <c r="E2078" s="1">
        <v>716</v>
      </c>
      <c r="F2078" s="1">
        <v>146986.97505374535</v>
      </c>
      <c r="G2078" s="1">
        <f t="shared" si="65"/>
        <v>205.28907130411361</v>
      </c>
    </row>
    <row r="2079" spans="1:7" x14ac:dyDescent="0.25">
      <c r="A2079" t="str">
        <f t="shared" si="64"/>
        <v>CMBKULJun-2024</v>
      </c>
      <c r="B2079" s="4">
        <v>2024</v>
      </c>
      <c r="C2079" s="12" t="s">
        <v>222</v>
      </c>
      <c r="D2079" s="1" t="s">
        <v>104</v>
      </c>
      <c r="E2079" s="1">
        <v>5098</v>
      </c>
      <c r="F2079" s="1">
        <v>763990.1157037965</v>
      </c>
      <c r="G2079" s="1">
        <f t="shared" si="65"/>
        <v>149.86075239384004</v>
      </c>
    </row>
    <row r="2080" spans="1:7" x14ac:dyDescent="0.25">
      <c r="A2080" t="str">
        <f t="shared" si="64"/>
        <v>CMBKWIJun-2024</v>
      </c>
      <c r="B2080" s="4">
        <v>2024</v>
      </c>
      <c r="C2080" s="12" t="s">
        <v>222</v>
      </c>
      <c r="D2080" s="1" t="s">
        <v>105</v>
      </c>
      <c r="E2080" s="1">
        <v>3802</v>
      </c>
      <c r="F2080" s="1">
        <v>697472.22184998961</v>
      </c>
      <c r="G2080" s="1">
        <f t="shared" si="65"/>
        <v>183.44876955549438</v>
      </c>
    </row>
    <row r="2081" spans="1:7" x14ac:dyDescent="0.25">
      <c r="A2081" t="str">
        <f t="shared" si="64"/>
        <v>CMBLHEJun-2024</v>
      </c>
      <c r="B2081" s="4">
        <v>2024</v>
      </c>
      <c r="C2081" s="12" t="s">
        <v>222</v>
      </c>
      <c r="D2081" s="1" t="s">
        <v>106</v>
      </c>
      <c r="E2081" s="1">
        <v>2176</v>
      </c>
      <c r="F2081" s="1">
        <v>366970.52224774013</v>
      </c>
      <c r="G2081" s="1">
        <f t="shared" si="65"/>
        <v>168.64454147414529</v>
      </c>
    </row>
    <row r="2082" spans="1:7" x14ac:dyDescent="0.25">
      <c r="A2082" t="str">
        <f t="shared" si="64"/>
        <v>CMBMAAJun-2024</v>
      </c>
      <c r="B2082" s="4">
        <v>2024</v>
      </c>
      <c r="C2082" s="12" t="s">
        <v>222</v>
      </c>
      <c r="D2082" s="1" t="s">
        <v>108</v>
      </c>
      <c r="E2082" s="1">
        <v>11059</v>
      </c>
      <c r="F2082" s="1">
        <v>700130.95839956962</v>
      </c>
      <c r="G2082" s="1">
        <f t="shared" si="65"/>
        <v>63.308704078087494</v>
      </c>
    </row>
    <row r="2083" spans="1:7" x14ac:dyDescent="0.25">
      <c r="A2083" t="str">
        <f t="shared" si="64"/>
        <v>CMBMLEJun-2024</v>
      </c>
      <c r="B2083" s="4">
        <v>2024</v>
      </c>
      <c r="C2083" s="12" t="s">
        <v>222</v>
      </c>
      <c r="D2083" s="1" t="s">
        <v>115</v>
      </c>
      <c r="E2083" s="1">
        <v>11545</v>
      </c>
      <c r="F2083" s="1">
        <v>1031005.3937525174</v>
      </c>
      <c r="G2083" s="1">
        <f t="shared" si="65"/>
        <v>89.30319564768449</v>
      </c>
    </row>
    <row r="2084" spans="1:7" x14ac:dyDescent="0.25">
      <c r="A2084" t="str">
        <f t="shared" si="64"/>
        <v>CMBTRVJun-2024</v>
      </c>
      <c r="B2084" s="4">
        <v>2024</v>
      </c>
      <c r="C2084" s="12" t="s">
        <v>222</v>
      </c>
      <c r="D2084" s="1" t="s">
        <v>121</v>
      </c>
      <c r="E2084" s="1">
        <v>2076</v>
      </c>
      <c r="F2084" s="1">
        <v>109695.46533069741</v>
      </c>
      <c r="G2084" s="1">
        <f t="shared" si="65"/>
        <v>52.839819523457322</v>
      </c>
    </row>
    <row r="2085" spans="1:7" x14ac:dyDescent="0.25">
      <c r="A2085" t="str">
        <f t="shared" si="64"/>
        <v>CMBTRZJun-2024</v>
      </c>
      <c r="B2085" s="4">
        <v>2024</v>
      </c>
      <c r="C2085" s="12" t="s">
        <v>222</v>
      </c>
      <c r="D2085" s="1" t="s">
        <v>126</v>
      </c>
      <c r="E2085" s="1">
        <v>4230</v>
      </c>
      <c r="F2085" s="1">
        <v>312202.74868510489</v>
      </c>
      <c r="G2085" s="1">
        <f t="shared" si="65"/>
        <v>73.806796379457424</v>
      </c>
    </row>
    <row r="2086" spans="1:7" x14ac:dyDescent="0.25">
      <c r="A2086" t="str">
        <f t="shared" si="64"/>
        <v>COKCMBJun-2024</v>
      </c>
      <c r="B2086" s="4">
        <v>2024</v>
      </c>
      <c r="C2086" s="12" t="s">
        <v>222</v>
      </c>
      <c r="D2086" s="1" t="s">
        <v>128</v>
      </c>
      <c r="E2086" s="1">
        <v>2238</v>
      </c>
      <c r="F2086" s="1">
        <v>153988.83426534547</v>
      </c>
      <c r="G2086" s="1">
        <f t="shared" si="65"/>
        <v>68.806449627053382</v>
      </c>
    </row>
    <row r="2087" spans="1:7" x14ac:dyDescent="0.25">
      <c r="A2087" t="str">
        <f t="shared" si="64"/>
        <v>DACCMBJun-2024</v>
      </c>
      <c r="B2087" s="4">
        <v>2024</v>
      </c>
      <c r="C2087" s="12" t="s">
        <v>222</v>
      </c>
      <c r="D2087" s="1" t="s">
        <v>129</v>
      </c>
      <c r="E2087" s="1">
        <v>6178</v>
      </c>
      <c r="F2087" s="1">
        <v>1015944.5947256607</v>
      </c>
      <c r="G2087" s="1">
        <f t="shared" si="65"/>
        <v>164.44554786753977</v>
      </c>
    </row>
    <row r="2088" spans="1:7" x14ac:dyDescent="0.25">
      <c r="A2088" t="str">
        <f t="shared" si="64"/>
        <v>DELCMBJun-2024</v>
      </c>
      <c r="B2088" s="4">
        <v>2024</v>
      </c>
      <c r="C2088" s="12" t="s">
        <v>222</v>
      </c>
      <c r="D2088" s="1" t="s">
        <v>130</v>
      </c>
      <c r="E2088" s="1">
        <v>6444</v>
      </c>
      <c r="F2088" s="1">
        <v>859480.16264487535</v>
      </c>
      <c r="G2088" s="1">
        <f t="shared" si="65"/>
        <v>133.37680984557346</v>
      </c>
    </row>
    <row r="2089" spans="1:7" x14ac:dyDescent="0.25">
      <c r="A2089" t="str">
        <f t="shared" si="64"/>
        <v>DMMCMBJun-2024</v>
      </c>
      <c r="B2089" s="4">
        <v>2024</v>
      </c>
      <c r="C2089" s="12" t="s">
        <v>222</v>
      </c>
      <c r="D2089" s="1" t="s">
        <v>131</v>
      </c>
      <c r="E2089" s="1">
        <v>3468</v>
      </c>
      <c r="F2089" s="1">
        <v>1225198.5709884295</v>
      </c>
      <c r="G2089" s="1">
        <f t="shared" si="65"/>
        <v>353.28678517544103</v>
      </c>
    </row>
    <row r="2090" spans="1:7" x14ac:dyDescent="0.25">
      <c r="A2090" t="str">
        <f t="shared" si="64"/>
        <v>DOHCMBJun-2024</v>
      </c>
      <c r="B2090" s="4">
        <v>2024</v>
      </c>
      <c r="C2090" s="12" t="s">
        <v>222</v>
      </c>
      <c r="D2090" s="1" t="s">
        <v>133</v>
      </c>
      <c r="E2090" s="1">
        <v>4148</v>
      </c>
      <c r="F2090" s="1">
        <v>1221058.7093921492</v>
      </c>
      <c r="G2090" s="1">
        <f t="shared" si="65"/>
        <v>294.37288075992024</v>
      </c>
    </row>
    <row r="2091" spans="1:7" x14ac:dyDescent="0.25">
      <c r="A2091" t="str">
        <f t="shared" si="64"/>
        <v>GANCMBJun-2024</v>
      </c>
      <c r="B2091" s="4">
        <v>2024</v>
      </c>
      <c r="C2091" s="12" t="s">
        <v>222</v>
      </c>
      <c r="D2091" s="1" t="s">
        <v>137</v>
      </c>
      <c r="E2091" s="1">
        <v>604</v>
      </c>
      <c r="F2091" s="1">
        <v>85638.187019921563</v>
      </c>
      <c r="G2091" s="1">
        <f t="shared" si="65"/>
        <v>141.78507784755226</v>
      </c>
    </row>
    <row r="2092" spans="1:7" x14ac:dyDescent="0.25">
      <c r="A2092" t="str">
        <f t="shared" si="64"/>
        <v>HYDCMBJun-2024</v>
      </c>
      <c r="B2092" s="4">
        <v>2024</v>
      </c>
      <c r="C2092" s="12" t="s">
        <v>222</v>
      </c>
      <c r="D2092" s="1" t="s">
        <v>139</v>
      </c>
      <c r="E2092" s="1">
        <v>1415</v>
      </c>
      <c r="F2092" s="1">
        <v>158911.48441493517</v>
      </c>
      <c r="G2092" s="1">
        <f t="shared" si="65"/>
        <v>112.30493598228634</v>
      </c>
    </row>
    <row r="2093" spans="1:7" x14ac:dyDescent="0.25">
      <c r="A2093" t="str">
        <f t="shared" si="64"/>
        <v>IXMCMBJun-2024</v>
      </c>
      <c r="B2093" s="4">
        <v>2024</v>
      </c>
      <c r="C2093" s="12" t="s">
        <v>222</v>
      </c>
      <c r="D2093" s="1" t="s">
        <v>142</v>
      </c>
      <c r="E2093" s="1">
        <v>2382</v>
      </c>
      <c r="F2093" s="1">
        <v>126399.32733722622</v>
      </c>
      <c r="G2093" s="1">
        <f t="shared" si="65"/>
        <v>53.064369159204965</v>
      </c>
    </row>
    <row r="2094" spans="1:7" x14ac:dyDescent="0.25">
      <c r="A2094" t="str">
        <f t="shared" si="64"/>
        <v>KHICMBJun-2024</v>
      </c>
      <c r="B2094" s="4">
        <v>2024</v>
      </c>
      <c r="C2094" s="12" t="s">
        <v>222</v>
      </c>
      <c r="D2094" s="1" t="s">
        <v>143</v>
      </c>
      <c r="E2094" s="1">
        <v>1413</v>
      </c>
      <c r="F2094" s="1">
        <v>247455.52862273279</v>
      </c>
      <c r="G2094" s="1">
        <f t="shared" si="65"/>
        <v>175.12776264878471</v>
      </c>
    </row>
    <row r="2095" spans="1:7" x14ac:dyDescent="0.25">
      <c r="A2095" t="str">
        <f t="shared" si="64"/>
        <v>KTMCMBJun-2024</v>
      </c>
      <c r="B2095" s="4">
        <v>2024</v>
      </c>
      <c r="C2095" s="12" t="s">
        <v>222</v>
      </c>
      <c r="D2095" s="1" t="s">
        <v>144</v>
      </c>
      <c r="E2095" s="1">
        <v>1942</v>
      </c>
      <c r="F2095" s="1">
        <v>375552.20353095513</v>
      </c>
      <c r="G2095" s="1">
        <f t="shared" si="65"/>
        <v>193.38424486660924</v>
      </c>
    </row>
    <row r="2096" spans="1:7" x14ac:dyDescent="0.25">
      <c r="A2096" t="str">
        <f t="shared" si="64"/>
        <v>KULCMBJun-2024</v>
      </c>
      <c r="B2096" s="4">
        <v>2024</v>
      </c>
      <c r="C2096" s="12" t="s">
        <v>222</v>
      </c>
      <c r="D2096" s="1" t="s">
        <v>145</v>
      </c>
      <c r="E2096" s="1">
        <v>5859</v>
      </c>
      <c r="F2096" s="1">
        <v>767306.6965638051</v>
      </c>
      <c r="G2096" s="1">
        <f t="shared" si="65"/>
        <v>130.96205778525433</v>
      </c>
    </row>
    <row r="2097" spans="1:7" x14ac:dyDescent="0.25">
      <c r="A2097" t="str">
        <f t="shared" si="64"/>
        <v>KWICMBJun-2024</v>
      </c>
      <c r="B2097" s="4">
        <v>2024</v>
      </c>
      <c r="C2097" s="12" t="s">
        <v>222</v>
      </c>
      <c r="D2097" s="1" t="s">
        <v>146</v>
      </c>
      <c r="E2097" s="1">
        <v>5514</v>
      </c>
      <c r="F2097" s="1">
        <v>1699385.990611034</v>
      </c>
      <c r="G2097" s="1">
        <f t="shared" si="65"/>
        <v>308.19477522869676</v>
      </c>
    </row>
    <row r="2098" spans="1:7" x14ac:dyDescent="0.25">
      <c r="A2098" t="str">
        <f t="shared" si="64"/>
        <v>LHECMBJun-2024</v>
      </c>
      <c r="B2098" s="4">
        <v>2024</v>
      </c>
      <c r="C2098" s="12" t="s">
        <v>222</v>
      </c>
      <c r="D2098" s="1" t="s">
        <v>147</v>
      </c>
      <c r="E2098" s="1">
        <v>1823</v>
      </c>
      <c r="F2098" s="1">
        <v>343585.46338151174</v>
      </c>
      <c r="G2098" s="1">
        <f t="shared" si="65"/>
        <v>188.47255259545349</v>
      </c>
    </row>
    <row r="2099" spans="1:7" x14ac:dyDescent="0.25">
      <c r="A2099" t="str">
        <f t="shared" si="64"/>
        <v>MAACMBJun-2024</v>
      </c>
      <c r="B2099" s="4">
        <v>2024</v>
      </c>
      <c r="C2099" s="12" t="s">
        <v>222</v>
      </c>
      <c r="D2099" s="1" t="s">
        <v>149</v>
      </c>
      <c r="E2099" s="1">
        <v>7080</v>
      </c>
      <c r="F2099" s="1">
        <v>468203.59483139357</v>
      </c>
      <c r="G2099" s="1">
        <f t="shared" si="65"/>
        <v>66.13045124737198</v>
      </c>
    </row>
    <row r="2100" spans="1:7" x14ac:dyDescent="0.25">
      <c r="A2100" t="str">
        <f t="shared" si="64"/>
        <v>MLECMBJun-2024</v>
      </c>
      <c r="B2100" s="4">
        <v>2024</v>
      </c>
      <c r="C2100" s="12" t="s">
        <v>222</v>
      </c>
      <c r="D2100" s="1" t="s">
        <v>152</v>
      </c>
      <c r="E2100" s="1">
        <v>9196</v>
      </c>
      <c r="F2100" s="1">
        <v>831661.26794552652</v>
      </c>
      <c r="G2100" s="1">
        <f t="shared" si="65"/>
        <v>90.437284465585748</v>
      </c>
    </row>
    <row r="2101" spans="1:7" x14ac:dyDescent="0.25">
      <c r="A2101" t="str">
        <f t="shared" si="64"/>
        <v>TRVCMBJun-2024</v>
      </c>
      <c r="B2101" s="4">
        <v>2024</v>
      </c>
      <c r="C2101" s="12" t="s">
        <v>222</v>
      </c>
      <c r="D2101" s="1" t="s">
        <v>159</v>
      </c>
      <c r="E2101" s="1">
        <v>1266</v>
      </c>
      <c r="F2101" s="1">
        <v>59022.365328911801</v>
      </c>
      <c r="G2101" s="1">
        <f t="shared" si="65"/>
        <v>46.621141650009321</v>
      </c>
    </row>
    <row r="2102" spans="1:7" x14ac:dyDescent="0.25">
      <c r="A2102" t="str">
        <f t="shared" si="64"/>
        <v>TRZCMBJun-2024</v>
      </c>
      <c r="B2102" s="4">
        <v>2024</v>
      </c>
      <c r="C2102" s="12" t="s">
        <v>222</v>
      </c>
      <c r="D2102" s="1" t="s">
        <v>160</v>
      </c>
      <c r="E2102" s="1">
        <v>3627</v>
      </c>
      <c r="F2102" s="1">
        <v>200245.96263723102</v>
      </c>
      <c r="G2102" s="1">
        <f t="shared" si="65"/>
        <v>55.209804973044115</v>
      </c>
    </row>
    <row r="2103" spans="1:7" x14ac:dyDescent="0.25">
      <c r="A2103" t="str">
        <f t="shared" si="64"/>
        <v>CMBCANJun-2024</v>
      </c>
      <c r="B2103" s="4">
        <v>2024</v>
      </c>
      <c r="C2103" s="12" t="s">
        <v>222</v>
      </c>
      <c r="D2103" s="1" t="s">
        <v>81</v>
      </c>
      <c r="E2103" s="1">
        <v>1254</v>
      </c>
      <c r="F2103" s="1">
        <v>330316.06614492508</v>
      </c>
      <c r="G2103" s="1">
        <f t="shared" si="65"/>
        <v>263.40994110440596</v>
      </c>
    </row>
    <row r="2104" spans="1:7" x14ac:dyDescent="0.25">
      <c r="A2104" t="str">
        <f t="shared" si="64"/>
        <v>CANCMBJun-2024</v>
      </c>
      <c r="B2104" s="4">
        <v>2024</v>
      </c>
      <c r="C2104" s="12" t="s">
        <v>222</v>
      </c>
      <c r="D2104" s="1" t="s">
        <v>71</v>
      </c>
      <c r="E2104" s="1">
        <v>1229</v>
      </c>
      <c r="F2104" s="1">
        <v>331986.88763137546</v>
      </c>
      <c r="G2104" s="1">
        <f t="shared" si="65"/>
        <v>270.12765470412972</v>
      </c>
    </row>
    <row r="2105" spans="1:7" x14ac:dyDescent="0.25">
      <c r="A2105" t="str">
        <f t="shared" si="64"/>
        <v>CMBDXBJun-2024</v>
      </c>
      <c r="B2105" s="4">
        <v>2024</v>
      </c>
      <c r="C2105" s="12" t="s">
        <v>222</v>
      </c>
      <c r="D2105" s="1" t="s">
        <v>92</v>
      </c>
      <c r="E2105" s="1">
        <v>4282</v>
      </c>
      <c r="F2105" s="1">
        <v>746649.26724077982</v>
      </c>
      <c r="G2105" s="1">
        <f t="shared" si="65"/>
        <v>174.36928240092942</v>
      </c>
    </row>
    <row r="2106" spans="1:7" x14ac:dyDescent="0.25">
      <c r="A2106" t="str">
        <f t="shared" si="64"/>
        <v>DXBCMBJun-2024</v>
      </c>
      <c r="B2106" s="4">
        <v>2024</v>
      </c>
      <c r="C2106" s="12" t="s">
        <v>222</v>
      </c>
      <c r="D2106" s="1" t="s">
        <v>134</v>
      </c>
      <c r="E2106" s="1">
        <v>7986</v>
      </c>
      <c r="F2106" s="1">
        <v>1743838.3492219048</v>
      </c>
      <c r="G2106" s="1">
        <f t="shared" si="65"/>
        <v>218.36192702503189</v>
      </c>
    </row>
    <row r="2107" spans="1:7" x14ac:dyDescent="0.25">
      <c r="A2107" t="str">
        <f t="shared" si="64"/>
        <v>CMBRUHJun-2024</v>
      </c>
      <c r="B2107" s="4">
        <v>2024</v>
      </c>
      <c r="C2107" s="12" t="s">
        <v>222</v>
      </c>
      <c r="D2107" s="1" t="s">
        <v>117</v>
      </c>
      <c r="E2107" s="1">
        <v>6293</v>
      </c>
      <c r="F2107" s="1">
        <v>1659179.2931874245</v>
      </c>
      <c r="G2107" s="1">
        <f t="shared" si="65"/>
        <v>263.65474228308034</v>
      </c>
    </row>
    <row r="2108" spans="1:7" x14ac:dyDescent="0.25">
      <c r="A2108" t="str">
        <f t="shared" si="64"/>
        <v>RUHCMBJun-2024</v>
      </c>
      <c r="B2108" s="4">
        <v>2024</v>
      </c>
      <c r="C2108" s="12" t="s">
        <v>222</v>
      </c>
      <c r="D2108" s="1" t="s">
        <v>155</v>
      </c>
      <c r="E2108" s="1">
        <v>7978</v>
      </c>
      <c r="F2108" s="1">
        <v>3245799.9473738726</v>
      </c>
      <c r="G2108" s="1">
        <f t="shared" si="65"/>
        <v>406.84381390998652</v>
      </c>
    </row>
    <row r="2109" spans="1:7" x14ac:dyDescent="0.25">
      <c r="A2109" t="str">
        <f t="shared" si="64"/>
        <v>CMBJEDJun-2024</v>
      </c>
      <c r="B2109" s="4">
        <v>2024</v>
      </c>
      <c r="C2109" s="12" t="s">
        <v>222</v>
      </c>
      <c r="D2109" s="1" t="s">
        <v>168</v>
      </c>
      <c r="E2109" s="1">
        <v>272</v>
      </c>
      <c r="F2109" s="1">
        <v>113639.2630027515</v>
      </c>
      <c r="G2109" s="1">
        <f t="shared" si="65"/>
        <v>417.7914080983511</v>
      </c>
    </row>
    <row r="2110" spans="1:7" x14ac:dyDescent="0.25">
      <c r="A2110" t="str">
        <f t="shared" si="64"/>
        <v>JEDCMBJun-2024</v>
      </c>
      <c r="B2110" s="4">
        <v>2024</v>
      </c>
      <c r="C2110" s="12" t="s">
        <v>222</v>
      </c>
      <c r="D2110" s="1" t="s">
        <v>170</v>
      </c>
      <c r="E2110" s="1">
        <v>781</v>
      </c>
      <c r="F2110" s="1">
        <v>273044.04156414734</v>
      </c>
      <c r="G2110" s="1">
        <f t="shared" si="65"/>
        <v>349.60824784141784</v>
      </c>
    </row>
    <row r="2111" spans="1:7" x14ac:dyDescent="0.25">
      <c r="A2111" t="str">
        <f t="shared" si="64"/>
        <v>CMBSINJun-2024</v>
      </c>
      <c r="B2111" s="4">
        <v>2024</v>
      </c>
      <c r="C2111" s="12" t="s">
        <v>222</v>
      </c>
      <c r="D2111" s="1" t="s">
        <v>119</v>
      </c>
      <c r="E2111" s="1">
        <v>5749</v>
      </c>
      <c r="F2111" s="1">
        <v>1070202.349444513</v>
      </c>
      <c r="G2111" s="1">
        <f t="shared" si="65"/>
        <v>186.15452242903339</v>
      </c>
    </row>
    <row r="2112" spans="1:7" x14ac:dyDescent="0.25">
      <c r="A2112" t="str">
        <f t="shared" si="64"/>
        <v>SINCMBJun-2024</v>
      </c>
      <c r="B2112" s="4">
        <v>2024</v>
      </c>
      <c r="C2112" s="12" t="s">
        <v>222</v>
      </c>
      <c r="D2112" s="1" t="s">
        <v>157</v>
      </c>
      <c r="E2112" s="1">
        <v>5241</v>
      </c>
      <c r="F2112" s="1">
        <v>1017891.2725529608</v>
      </c>
      <c r="G2112" s="1">
        <f t="shared" si="65"/>
        <v>194.21699533542468</v>
      </c>
    </row>
    <row r="2113" spans="1:7" x14ac:dyDescent="0.25">
      <c r="A2113" t="str">
        <f t="shared" si="64"/>
        <v>CMBNRTJun-2024</v>
      </c>
      <c r="B2113" s="4">
        <v>2024</v>
      </c>
      <c r="C2113" s="12" t="s">
        <v>222</v>
      </c>
      <c r="D2113" s="1" t="s">
        <v>116</v>
      </c>
      <c r="E2113" s="1">
        <v>2826</v>
      </c>
      <c r="F2113" s="1">
        <v>1042828.6600187204</v>
      </c>
      <c r="G2113" s="1">
        <f t="shared" si="65"/>
        <v>369.0122646916916</v>
      </c>
    </row>
    <row r="2114" spans="1:7" x14ac:dyDescent="0.25">
      <c r="A2114" t="str">
        <f t="shared" si="64"/>
        <v>NRTCMBJun-2024</v>
      </c>
      <c r="B2114" s="4">
        <v>2024</v>
      </c>
      <c r="C2114" s="12" t="s">
        <v>222</v>
      </c>
      <c r="D2114" s="1" t="s">
        <v>153</v>
      </c>
      <c r="E2114" s="1">
        <v>2873</v>
      </c>
      <c r="F2114" s="1">
        <v>949907.53521854384</v>
      </c>
      <c r="G2114" s="1">
        <f t="shared" si="65"/>
        <v>330.63262625079841</v>
      </c>
    </row>
    <row r="2115" spans="1:7" x14ac:dyDescent="0.25">
      <c r="A2115" t="str">
        <f t="shared" ref="A2115:A2130" si="66">D2115&amp;C2115</f>
        <v>CMBCDGFRAJun-2024</v>
      </c>
      <c r="B2115" s="4">
        <v>2024</v>
      </c>
      <c r="C2115" s="12" t="s">
        <v>222</v>
      </c>
      <c r="D2115" s="1" t="s">
        <v>83</v>
      </c>
      <c r="E2115" s="1">
        <v>3353</v>
      </c>
      <c r="F2115" s="1">
        <v>1132497.2388512103</v>
      </c>
      <c r="G2115" s="1">
        <f t="shared" ref="G2115:G2157" si="67">IFERROR(F2115/E2115,0)</f>
        <v>337.7564088431883</v>
      </c>
    </row>
    <row r="2116" spans="1:7" x14ac:dyDescent="0.25">
      <c r="A2116" t="str">
        <f t="shared" si="66"/>
        <v>FRACMBJun-2024</v>
      </c>
      <c r="B2116" s="4">
        <v>2024</v>
      </c>
      <c r="C2116" s="12" t="s">
        <v>222</v>
      </c>
      <c r="D2116" s="1" t="s">
        <v>136</v>
      </c>
      <c r="E2116" s="1">
        <v>2758</v>
      </c>
      <c r="F2116" s="1">
        <v>1019115.1967569622</v>
      </c>
      <c r="G2116" s="1">
        <f t="shared" si="67"/>
        <v>369.51239911419952</v>
      </c>
    </row>
    <row r="2117" spans="1:7" x14ac:dyDescent="0.25">
      <c r="A2117" t="str">
        <f t="shared" si="66"/>
        <v>CMBFRAJun-2024</v>
      </c>
      <c r="B2117" s="4">
        <v>2024</v>
      </c>
      <c r="C2117" s="12" t="s">
        <v>222</v>
      </c>
      <c r="D2117" s="1" t="s">
        <v>95</v>
      </c>
      <c r="E2117" s="1">
        <v>0</v>
      </c>
      <c r="F2117" s="1">
        <v>0</v>
      </c>
      <c r="G2117" s="1">
        <f t="shared" si="67"/>
        <v>0</v>
      </c>
    </row>
    <row r="2118" spans="1:7" x14ac:dyDescent="0.25">
      <c r="A2118" t="str">
        <f t="shared" si="66"/>
        <v>CMBCDGJun-2024</v>
      </c>
      <c r="B2118" s="4">
        <v>2024</v>
      </c>
      <c r="C2118" s="12" t="s">
        <v>222</v>
      </c>
      <c r="D2118" s="1" t="s">
        <v>82</v>
      </c>
      <c r="E2118" s="1">
        <v>0</v>
      </c>
      <c r="F2118" s="1">
        <v>0</v>
      </c>
      <c r="G2118" s="1">
        <f t="shared" si="67"/>
        <v>0</v>
      </c>
    </row>
    <row r="2119" spans="1:7" x14ac:dyDescent="0.25">
      <c r="A2119" t="str">
        <f t="shared" si="66"/>
        <v>CDGCMBJun-2024</v>
      </c>
      <c r="B2119" s="4">
        <v>2024</v>
      </c>
      <c r="C2119" s="12" t="s">
        <v>222</v>
      </c>
      <c r="D2119" s="1" t="s">
        <v>72</v>
      </c>
      <c r="E2119" s="1">
        <v>0</v>
      </c>
      <c r="F2119" s="1">
        <v>0</v>
      </c>
      <c r="G2119" s="1">
        <f t="shared" si="67"/>
        <v>0</v>
      </c>
    </row>
    <row r="2120" spans="1:7" x14ac:dyDescent="0.25">
      <c r="A2120" t="str">
        <f t="shared" si="66"/>
        <v>CMBICNJun-2024</v>
      </c>
      <c r="B2120" s="4">
        <v>2024</v>
      </c>
      <c r="C2120" s="12" t="s">
        <v>222</v>
      </c>
      <c r="D2120" s="1" t="s">
        <v>100</v>
      </c>
      <c r="E2120" s="1">
        <v>1191</v>
      </c>
      <c r="F2120" s="1">
        <v>496168.1425425249</v>
      </c>
      <c r="G2120" s="1">
        <f t="shared" si="67"/>
        <v>416.59793664359773</v>
      </c>
    </row>
    <row r="2121" spans="1:7" x14ac:dyDescent="0.25">
      <c r="A2121" t="str">
        <f t="shared" si="66"/>
        <v>ICNCMBJun-2024</v>
      </c>
      <c r="B2121" s="4">
        <v>2024</v>
      </c>
      <c r="C2121" s="12" t="s">
        <v>222</v>
      </c>
      <c r="D2121" s="1" t="s">
        <v>140</v>
      </c>
      <c r="E2121" s="1">
        <v>1179</v>
      </c>
      <c r="F2121" s="1">
        <v>387913.15723390644</v>
      </c>
      <c r="G2121" s="1">
        <f t="shared" si="67"/>
        <v>329.01879324334726</v>
      </c>
    </row>
    <row r="2122" spans="1:7" x14ac:dyDescent="0.25">
      <c r="A2122" t="str">
        <f t="shared" si="66"/>
        <v>CMBPVGJun-2024</v>
      </c>
      <c r="B2122" s="4">
        <v>2024</v>
      </c>
      <c r="C2122" s="12" t="s">
        <v>222</v>
      </c>
      <c r="D2122" s="1" t="s">
        <v>163</v>
      </c>
      <c r="E2122" s="1">
        <v>0</v>
      </c>
      <c r="F2122" s="1">
        <v>0</v>
      </c>
      <c r="G2122" s="1">
        <f t="shared" si="67"/>
        <v>0</v>
      </c>
    </row>
    <row r="2123" spans="1:7" x14ac:dyDescent="0.25">
      <c r="A2123" t="str">
        <f t="shared" si="66"/>
        <v>PVGCMBJun-2024</v>
      </c>
      <c r="B2123" s="4">
        <v>2024</v>
      </c>
      <c r="C2123" s="12" t="s">
        <v>222</v>
      </c>
      <c r="D2123" s="1" t="s">
        <v>165</v>
      </c>
      <c r="E2123" s="1">
        <v>0</v>
      </c>
      <c r="F2123" s="1">
        <v>0</v>
      </c>
      <c r="G2123" s="1">
        <f t="shared" si="67"/>
        <v>0</v>
      </c>
    </row>
    <row r="2124" spans="1:7" x14ac:dyDescent="0.25">
      <c r="A2124" t="str">
        <f t="shared" si="66"/>
        <v>CMBLHRJun-2024</v>
      </c>
      <c r="B2124" s="4">
        <v>2024</v>
      </c>
      <c r="C2124" s="12" t="s">
        <v>222</v>
      </c>
      <c r="D2124" s="1" t="s">
        <v>107</v>
      </c>
      <c r="E2124" s="1">
        <v>7897</v>
      </c>
      <c r="F2124" s="1">
        <v>3564655.2320328751</v>
      </c>
      <c r="G2124" s="1">
        <f t="shared" si="67"/>
        <v>451.39359655981701</v>
      </c>
    </row>
    <row r="2125" spans="1:7" x14ac:dyDescent="0.25">
      <c r="A2125" t="str">
        <f t="shared" si="66"/>
        <v>LHRCMBJun-2024</v>
      </c>
      <c r="B2125" s="4">
        <v>2024</v>
      </c>
      <c r="C2125" s="12" t="s">
        <v>222</v>
      </c>
      <c r="D2125" s="1" t="s">
        <v>148</v>
      </c>
      <c r="E2125" s="1">
        <v>7768</v>
      </c>
      <c r="F2125" s="1">
        <v>3610686.0705388375</v>
      </c>
      <c r="G2125" s="1">
        <f t="shared" si="67"/>
        <v>464.81540557915002</v>
      </c>
    </row>
    <row r="2126" spans="1:7" x14ac:dyDescent="0.25">
      <c r="A2126" t="str">
        <f t="shared" si="66"/>
        <v>CMBMELJun-2024</v>
      </c>
      <c r="B2126" s="4">
        <v>2024</v>
      </c>
      <c r="C2126" s="12" t="s">
        <v>222</v>
      </c>
      <c r="D2126" s="1" t="s">
        <v>113</v>
      </c>
      <c r="E2126" s="1">
        <v>6738</v>
      </c>
      <c r="F2126" s="1">
        <v>2682035.1013769261</v>
      </c>
      <c r="G2126" s="1">
        <f t="shared" si="67"/>
        <v>398.04617117496679</v>
      </c>
    </row>
    <row r="2127" spans="1:7" x14ac:dyDescent="0.25">
      <c r="A2127" t="str">
        <f t="shared" si="66"/>
        <v>MELCMBJun-2024</v>
      </c>
      <c r="B2127" s="4">
        <v>2024</v>
      </c>
      <c r="C2127" s="12" t="s">
        <v>222</v>
      </c>
      <c r="D2127" s="1" t="s">
        <v>151</v>
      </c>
      <c r="E2127" s="1">
        <v>7977</v>
      </c>
      <c r="F2127" s="1">
        <v>3603348.8553065145</v>
      </c>
      <c r="G2127" s="1">
        <f t="shared" si="67"/>
        <v>451.71729413394939</v>
      </c>
    </row>
    <row r="2128" spans="1:7" x14ac:dyDescent="0.25">
      <c r="A2128" t="str">
        <f t="shared" si="66"/>
        <v>CMBSYDJun-2024</v>
      </c>
      <c r="B2128" s="4">
        <v>2024</v>
      </c>
      <c r="C2128" s="12" t="s">
        <v>222</v>
      </c>
      <c r="D2128" s="1" t="s">
        <v>120</v>
      </c>
      <c r="E2128" s="1">
        <v>2995</v>
      </c>
      <c r="F2128" s="1">
        <v>1228664.7080566993</v>
      </c>
      <c r="G2128" s="1">
        <f t="shared" si="67"/>
        <v>410.23863374180274</v>
      </c>
    </row>
    <row r="2129" spans="1:7" x14ac:dyDescent="0.25">
      <c r="A2129" t="str">
        <f t="shared" si="66"/>
        <v>SYDCMBJun-2024</v>
      </c>
      <c r="B2129" s="4">
        <v>2024</v>
      </c>
      <c r="C2129" s="12" t="s">
        <v>222</v>
      </c>
      <c r="D2129" s="1" t="s">
        <v>158</v>
      </c>
      <c r="E2129" s="1">
        <v>4524</v>
      </c>
      <c r="F2129" s="1">
        <v>1898638.3214459151</v>
      </c>
      <c r="G2129" s="1">
        <f t="shared" si="67"/>
        <v>419.68132657955687</v>
      </c>
    </row>
    <row r="2130" spans="1:7" x14ac:dyDescent="0.25">
      <c r="A2130" t="str">
        <f t="shared" si="66"/>
        <v>Grand TotalJun-2024</v>
      </c>
      <c r="B2130" s="4">
        <v>2024</v>
      </c>
      <c r="C2130" s="12" t="s">
        <v>222</v>
      </c>
      <c r="D2130" s="1" t="s">
        <v>238</v>
      </c>
      <c r="E2130" s="1">
        <v>258580</v>
      </c>
      <c r="F2130" s="1">
        <v>55117396.448919706</v>
      </c>
      <c r="G2130" s="1">
        <f t="shared" si="67"/>
        <v>213.15413585319709</v>
      </c>
    </row>
    <row r="2131" spans="1:7" x14ac:dyDescent="0.25">
      <c r="B2131" s="4">
        <v>2024</v>
      </c>
      <c r="C2131" s="12" t="s">
        <v>222</v>
      </c>
      <c r="G2131" s="1">
        <f t="shared" si="67"/>
        <v>0</v>
      </c>
    </row>
    <row r="2132" spans="1:7" x14ac:dyDescent="0.25">
      <c r="B2132" s="4">
        <v>2024</v>
      </c>
      <c r="C2132" s="12" t="s">
        <v>222</v>
      </c>
      <c r="G2132" s="1">
        <f t="shared" si="67"/>
        <v>0</v>
      </c>
    </row>
    <row r="2133" spans="1:7" x14ac:dyDescent="0.25">
      <c r="B2133" s="4">
        <v>2024</v>
      </c>
      <c r="C2133" s="12" t="s">
        <v>222</v>
      </c>
      <c r="G2133" s="1">
        <f t="shared" si="67"/>
        <v>0</v>
      </c>
    </row>
    <row r="2134" spans="1:7" x14ac:dyDescent="0.25">
      <c r="B2134" s="4">
        <v>2024</v>
      </c>
      <c r="C2134" s="12" t="s">
        <v>222</v>
      </c>
      <c r="G2134" s="1">
        <f t="shared" si="67"/>
        <v>0</v>
      </c>
    </row>
    <row r="2135" spans="1:7" x14ac:dyDescent="0.25">
      <c r="B2135" s="4">
        <v>2024</v>
      </c>
      <c r="C2135" s="12" t="s">
        <v>222</v>
      </c>
      <c r="G2135" s="1">
        <f t="shared" si="67"/>
        <v>0</v>
      </c>
    </row>
    <row r="2136" spans="1:7" x14ac:dyDescent="0.25">
      <c r="B2136" s="4">
        <v>2024</v>
      </c>
      <c r="C2136" s="12" t="s">
        <v>222</v>
      </c>
      <c r="G2136" s="1">
        <f t="shared" si="67"/>
        <v>0</v>
      </c>
    </row>
    <row r="2137" spans="1:7" x14ac:dyDescent="0.25">
      <c r="B2137" s="4">
        <v>2024</v>
      </c>
      <c r="C2137" s="12" t="s">
        <v>222</v>
      </c>
      <c r="G2137" s="1">
        <f t="shared" si="67"/>
        <v>0</v>
      </c>
    </row>
    <row r="2138" spans="1:7" x14ac:dyDescent="0.25">
      <c r="B2138" s="4">
        <v>2024</v>
      </c>
      <c r="C2138" s="12" t="s">
        <v>222</v>
      </c>
      <c r="G2138" s="1">
        <f t="shared" si="67"/>
        <v>0</v>
      </c>
    </row>
    <row r="2139" spans="1:7" x14ac:dyDescent="0.25">
      <c r="B2139" s="4">
        <v>2024</v>
      </c>
      <c r="C2139" s="12" t="s">
        <v>222</v>
      </c>
      <c r="G2139" s="1">
        <f t="shared" si="67"/>
        <v>0</v>
      </c>
    </row>
    <row r="2140" spans="1:7" x14ac:dyDescent="0.25">
      <c r="B2140" s="4">
        <v>2024</v>
      </c>
      <c r="C2140" s="12" t="s">
        <v>222</v>
      </c>
      <c r="G2140" s="1">
        <f t="shared" si="67"/>
        <v>0</v>
      </c>
    </row>
    <row r="2141" spans="1:7" x14ac:dyDescent="0.25">
      <c r="B2141" s="4">
        <v>2024</v>
      </c>
      <c r="C2141" s="12" t="s">
        <v>222</v>
      </c>
      <c r="G2141" s="1">
        <f t="shared" si="67"/>
        <v>0</v>
      </c>
    </row>
    <row r="2142" spans="1:7" x14ac:dyDescent="0.25">
      <c r="B2142" s="4">
        <v>2024</v>
      </c>
      <c r="C2142" s="12" t="s">
        <v>222</v>
      </c>
      <c r="G2142" s="1">
        <f t="shared" si="67"/>
        <v>0</v>
      </c>
    </row>
    <row r="2143" spans="1:7" x14ac:dyDescent="0.25">
      <c r="B2143" s="4">
        <v>2024</v>
      </c>
      <c r="C2143" s="12" t="s">
        <v>222</v>
      </c>
      <c r="G2143" s="1">
        <f t="shared" si="67"/>
        <v>0</v>
      </c>
    </row>
    <row r="2144" spans="1:7" x14ac:dyDescent="0.25">
      <c r="B2144" s="4">
        <v>2024</v>
      </c>
      <c r="C2144" s="12" t="s">
        <v>222</v>
      </c>
      <c r="G2144" s="1">
        <f t="shared" si="67"/>
        <v>0</v>
      </c>
    </row>
    <row r="2145" spans="2:7" x14ac:dyDescent="0.25">
      <c r="B2145" s="4">
        <v>2024</v>
      </c>
      <c r="C2145" s="12" t="s">
        <v>222</v>
      </c>
      <c r="G2145" s="1">
        <f t="shared" si="67"/>
        <v>0</v>
      </c>
    </row>
    <row r="2146" spans="2:7" x14ac:dyDescent="0.25">
      <c r="B2146" s="4">
        <v>2024</v>
      </c>
      <c r="C2146" s="12" t="s">
        <v>222</v>
      </c>
      <c r="G2146" s="1">
        <f t="shared" si="67"/>
        <v>0</v>
      </c>
    </row>
    <row r="2147" spans="2:7" x14ac:dyDescent="0.25">
      <c r="B2147" s="4">
        <v>2024</v>
      </c>
      <c r="C2147" s="12" t="s">
        <v>222</v>
      </c>
      <c r="G2147" s="1">
        <f t="shared" si="67"/>
        <v>0</v>
      </c>
    </row>
    <row r="2148" spans="2:7" x14ac:dyDescent="0.25">
      <c r="B2148" s="4">
        <v>2024</v>
      </c>
      <c r="C2148" s="12" t="s">
        <v>222</v>
      </c>
      <c r="G2148" s="1">
        <f t="shared" si="67"/>
        <v>0</v>
      </c>
    </row>
    <row r="2149" spans="2:7" x14ac:dyDescent="0.25">
      <c r="B2149" s="4">
        <v>2024</v>
      </c>
      <c r="C2149" s="12" t="s">
        <v>222</v>
      </c>
      <c r="G2149" s="1">
        <f t="shared" si="67"/>
        <v>0</v>
      </c>
    </row>
    <row r="2150" spans="2:7" x14ac:dyDescent="0.25">
      <c r="B2150" s="4">
        <v>2024</v>
      </c>
      <c r="C2150" s="12" t="s">
        <v>222</v>
      </c>
      <c r="G2150" s="1">
        <f t="shared" si="67"/>
        <v>0</v>
      </c>
    </row>
    <row r="2151" spans="2:7" x14ac:dyDescent="0.25">
      <c r="B2151" s="4">
        <v>2024</v>
      </c>
      <c r="C2151" s="12" t="s">
        <v>222</v>
      </c>
      <c r="G2151" s="1">
        <f t="shared" si="67"/>
        <v>0</v>
      </c>
    </row>
    <row r="2152" spans="2:7" x14ac:dyDescent="0.25">
      <c r="B2152" s="4">
        <v>2024</v>
      </c>
      <c r="C2152" s="12" t="s">
        <v>222</v>
      </c>
      <c r="G2152" s="1">
        <f t="shared" si="67"/>
        <v>0</v>
      </c>
    </row>
    <row r="2153" spans="2:7" x14ac:dyDescent="0.25">
      <c r="C2153" s="12" t="s">
        <v>222</v>
      </c>
      <c r="G2153" s="1">
        <f t="shared" si="67"/>
        <v>0</v>
      </c>
    </row>
    <row r="2154" spans="2:7" x14ac:dyDescent="0.25">
      <c r="C2154" s="12" t="s">
        <v>222</v>
      </c>
      <c r="G2154" s="1">
        <f t="shared" si="67"/>
        <v>0</v>
      </c>
    </row>
    <row r="2155" spans="2:7" x14ac:dyDescent="0.25">
      <c r="C2155" s="12" t="s">
        <v>222</v>
      </c>
      <c r="G2155" s="1">
        <f t="shared" si="67"/>
        <v>0</v>
      </c>
    </row>
    <row r="2156" spans="2:7" x14ac:dyDescent="0.25">
      <c r="C2156" s="12" t="s">
        <v>222</v>
      </c>
      <c r="G2156" s="1">
        <f t="shared" si="67"/>
        <v>0</v>
      </c>
    </row>
    <row r="2157" spans="2:7" x14ac:dyDescent="0.25">
      <c r="C2157" s="12" t="s">
        <v>222</v>
      </c>
      <c r="G2157" s="1">
        <f t="shared" si="67"/>
        <v>0</v>
      </c>
    </row>
  </sheetData>
  <autoFilter ref="A1:G1987" xr:uid="{02B5C1F1-C69A-4EA9-9618-29A56C742342}"/>
  <phoneticPr fontId="2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CA753-2D5C-43B8-9117-0C538B28BE6B}">
  <sheetPr>
    <tabColor rgb="FF00B050"/>
  </sheetPr>
  <dimension ref="A1:O786"/>
  <sheetViews>
    <sheetView zoomScale="85" zoomScaleNormal="85" workbookViewId="0">
      <pane ySplit="1" topLeftCell="A752" activePane="bottomLeft" state="frozen"/>
      <selection pane="bottomLeft" activeCell="J2" sqref="J2:J460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AUHCMBDec-2024</v>
      </c>
      <c r="B2" s="2">
        <v>2024</v>
      </c>
      <c r="C2" s="2" t="s">
        <v>188</v>
      </c>
      <c r="D2" t="s">
        <v>9</v>
      </c>
      <c r="E2" s="2" t="s">
        <v>10</v>
      </c>
      <c r="F2" t="s">
        <v>11</v>
      </c>
      <c r="G2">
        <v>96</v>
      </c>
      <c r="H2">
        <v>4072.0399999999995</v>
      </c>
      <c r="I2">
        <v>6644.1400000000012</v>
      </c>
      <c r="J2">
        <v>10716.179999999998</v>
      </c>
      <c r="K2">
        <v>321024</v>
      </c>
      <c r="L2" s="26">
        <f t="shared" ref="L2:L65" si="1">J2/K2</f>
        <v>3.3381242523923438E-2</v>
      </c>
      <c r="M2" s="1">
        <f t="shared" ref="M2:M65" si="2">J2/G2</f>
        <v>111.62687499999998</v>
      </c>
      <c r="O2">
        <f>J2/G2</f>
        <v>111.62687499999998</v>
      </c>
    </row>
    <row r="3" spans="1:15" x14ac:dyDescent="0.25">
      <c r="A3" t="str">
        <f t="shared" si="0"/>
        <v>BKKCMBDec-2024</v>
      </c>
      <c r="B3" s="2">
        <v>2024</v>
      </c>
      <c r="C3" s="2" t="s">
        <v>188</v>
      </c>
      <c r="D3" t="s">
        <v>12</v>
      </c>
      <c r="E3" s="2" t="s">
        <v>10</v>
      </c>
      <c r="F3" t="s">
        <v>13</v>
      </c>
      <c r="G3">
        <v>5978</v>
      </c>
      <c r="H3">
        <v>902955.69</v>
      </c>
      <c r="I3">
        <v>336769.19000000006</v>
      </c>
      <c r="J3">
        <v>1239724.8799999987</v>
      </c>
      <c r="K3">
        <v>14257530</v>
      </c>
      <c r="L3" s="26">
        <f t="shared" si="1"/>
        <v>8.6952289772492058E-2</v>
      </c>
      <c r="M3" s="1">
        <f t="shared" si="2"/>
        <v>207.38121110739357</v>
      </c>
    </row>
    <row r="4" spans="1:15" x14ac:dyDescent="0.25">
      <c r="A4" t="str">
        <f t="shared" si="0"/>
        <v>BLRCMBDec-2024</v>
      </c>
      <c r="B4" s="2">
        <v>2024</v>
      </c>
      <c r="C4" s="2" t="s">
        <v>188</v>
      </c>
      <c r="D4" t="s">
        <v>14</v>
      </c>
      <c r="E4" s="2" t="s">
        <v>10</v>
      </c>
      <c r="F4" t="s">
        <v>15</v>
      </c>
      <c r="G4">
        <v>4903</v>
      </c>
      <c r="H4">
        <v>395156.45</v>
      </c>
      <c r="I4">
        <v>117457.07000000009</v>
      </c>
      <c r="J4">
        <v>512613.52000000048</v>
      </c>
      <c r="K4">
        <v>3505645</v>
      </c>
      <c r="L4" s="26">
        <f t="shared" si="1"/>
        <v>0.14622516541178598</v>
      </c>
      <c r="M4" s="1">
        <f t="shared" si="2"/>
        <v>104.55099326942698</v>
      </c>
    </row>
    <row r="5" spans="1:15" x14ac:dyDescent="0.25">
      <c r="A5" t="str">
        <f t="shared" si="0"/>
        <v>BOMCMBDec-2024</v>
      </c>
      <c r="B5" s="2">
        <v>2024</v>
      </c>
      <c r="C5" s="2" t="s">
        <v>188</v>
      </c>
      <c r="D5" t="s">
        <v>16</v>
      </c>
      <c r="E5" s="2" t="s">
        <v>10</v>
      </c>
      <c r="F5" t="s">
        <v>15</v>
      </c>
      <c r="G5">
        <v>8255</v>
      </c>
      <c r="H5">
        <v>776054.74000000104</v>
      </c>
      <c r="I5">
        <v>222613.56000000014</v>
      </c>
      <c r="J5">
        <v>998668.29999999958</v>
      </c>
      <c r="K5">
        <v>12786995</v>
      </c>
      <c r="L5" s="26">
        <f t="shared" si="1"/>
        <v>7.8100312074885422E-2</v>
      </c>
      <c r="M5" s="1">
        <f t="shared" si="2"/>
        <v>120.97738340399752</v>
      </c>
    </row>
    <row r="6" spans="1:15" x14ac:dyDescent="0.25">
      <c r="A6" t="str">
        <f t="shared" si="0"/>
        <v>CANCMBDec-2024</v>
      </c>
      <c r="B6" s="2">
        <v>2024</v>
      </c>
      <c r="C6" s="2" t="s">
        <v>188</v>
      </c>
      <c r="D6" t="s">
        <v>17</v>
      </c>
      <c r="E6" s="2" t="s">
        <v>10</v>
      </c>
      <c r="F6" t="s">
        <v>13</v>
      </c>
      <c r="G6">
        <v>1562</v>
      </c>
      <c r="H6">
        <v>291606.34999999992</v>
      </c>
      <c r="I6">
        <v>119962.45999999995</v>
      </c>
      <c r="J6">
        <v>411568.81000000023</v>
      </c>
      <c r="K6">
        <v>6221446</v>
      </c>
      <c r="L6" s="26">
        <f t="shared" si="1"/>
        <v>6.6153239938110883E-2</v>
      </c>
      <c r="M6" s="1">
        <f t="shared" si="2"/>
        <v>263.48835467349568</v>
      </c>
    </row>
    <row r="7" spans="1:15" x14ac:dyDescent="0.25">
      <c r="A7" t="str">
        <f t="shared" si="0"/>
        <v>CDGCMBDec-2024</v>
      </c>
      <c r="B7" s="2">
        <v>2024</v>
      </c>
      <c r="C7" s="2" t="s">
        <v>188</v>
      </c>
      <c r="D7" t="s">
        <v>18</v>
      </c>
      <c r="E7" s="2" t="s">
        <v>10</v>
      </c>
      <c r="F7" t="s">
        <v>19</v>
      </c>
      <c r="G7">
        <v>2695</v>
      </c>
      <c r="H7">
        <v>935364.12000000058</v>
      </c>
      <c r="I7">
        <v>644229.87000000011</v>
      </c>
      <c r="J7">
        <v>1579593.9899999995</v>
      </c>
      <c r="K7">
        <v>22931755</v>
      </c>
      <c r="L7" s="26">
        <f t="shared" si="1"/>
        <v>6.8882385582786823E-2</v>
      </c>
      <c r="M7" s="1">
        <f t="shared" si="2"/>
        <v>586.12021892393307</v>
      </c>
    </row>
    <row r="8" spans="1:15" x14ac:dyDescent="0.25">
      <c r="A8" t="str">
        <f t="shared" si="0"/>
        <v>CGKCMBDec-2024</v>
      </c>
      <c r="B8" s="2">
        <v>2024</v>
      </c>
      <c r="C8" s="2" t="s">
        <v>188</v>
      </c>
      <c r="D8" t="s">
        <v>20</v>
      </c>
      <c r="E8" s="2" t="s">
        <v>10</v>
      </c>
      <c r="F8" t="s">
        <v>13</v>
      </c>
      <c r="G8">
        <v>2387</v>
      </c>
      <c r="H8">
        <v>300713.72000000026</v>
      </c>
      <c r="I8">
        <v>141613.55999999994</v>
      </c>
      <c r="J8">
        <v>442327.2800000002</v>
      </c>
      <c r="K8">
        <v>7920066</v>
      </c>
      <c r="L8" s="26">
        <f t="shared" si="1"/>
        <v>5.5848938632582126E-2</v>
      </c>
      <c r="M8" s="1">
        <f t="shared" si="2"/>
        <v>185.30677838290751</v>
      </c>
    </row>
    <row r="9" spans="1:15" x14ac:dyDescent="0.25">
      <c r="A9" t="str">
        <f t="shared" si="0"/>
        <v>CMBAUHDec-2024</v>
      </c>
      <c r="B9" s="2">
        <v>2024</v>
      </c>
      <c r="C9" s="2" t="s">
        <v>188</v>
      </c>
      <c r="D9" t="s">
        <v>10</v>
      </c>
      <c r="E9" s="2" t="s">
        <v>9</v>
      </c>
      <c r="F9" t="s">
        <v>11</v>
      </c>
      <c r="G9">
        <v>244</v>
      </c>
      <c r="H9">
        <v>16512.150000000001</v>
      </c>
      <c r="I9">
        <v>15493.690000000002</v>
      </c>
      <c r="J9">
        <v>32005.839999999993</v>
      </c>
      <c r="K9">
        <v>815936</v>
      </c>
      <c r="L9" s="26">
        <f t="shared" si="1"/>
        <v>3.9225919679974894E-2</v>
      </c>
      <c r="M9" s="1">
        <f t="shared" si="2"/>
        <v>131.17147540983603</v>
      </c>
    </row>
    <row r="10" spans="1:15" x14ac:dyDescent="0.25">
      <c r="A10" t="str">
        <f t="shared" si="0"/>
        <v>CMBBKKDec-2024</v>
      </c>
      <c r="B10" s="2">
        <v>2024</v>
      </c>
      <c r="C10" s="2" t="s">
        <v>188</v>
      </c>
      <c r="D10" t="s">
        <v>10</v>
      </c>
      <c r="E10" s="2" t="s">
        <v>12</v>
      </c>
      <c r="F10" t="s">
        <v>13</v>
      </c>
      <c r="G10">
        <v>5829</v>
      </c>
      <c r="H10">
        <v>876512.64999999944</v>
      </c>
      <c r="I10">
        <v>320926.20999999961</v>
      </c>
      <c r="J10">
        <v>1197438.8600000008</v>
      </c>
      <c r="K10">
        <v>13902165</v>
      </c>
      <c r="L10" s="26">
        <f t="shared" si="1"/>
        <v>8.6133264854790656E-2</v>
      </c>
      <c r="M10" s="1">
        <f t="shared" si="2"/>
        <v>205.42783667867573</v>
      </c>
    </row>
    <row r="11" spans="1:15" x14ac:dyDescent="0.25">
      <c r="A11" t="str">
        <f t="shared" si="0"/>
        <v>CMBBLRDec-2024</v>
      </c>
      <c r="B11" s="2">
        <v>2024</v>
      </c>
      <c r="C11" s="2" t="s">
        <v>188</v>
      </c>
      <c r="D11" t="s">
        <v>10</v>
      </c>
      <c r="E11" s="2" t="s">
        <v>14</v>
      </c>
      <c r="F11" t="s">
        <v>15</v>
      </c>
      <c r="G11">
        <v>4039</v>
      </c>
      <c r="H11">
        <v>298563.67000000033</v>
      </c>
      <c r="I11">
        <v>82104.920000000056</v>
      </c>
      <c r="J11">
        <v>380668.58999999985</v>
      </c>
      <c r="K11">
        <v>2887885</v>
      </c>
      <c r="L11" s="26">
        <f t="shared" si="1"/>
        <v>0.13181570249507854</v>
      </c>
      <c r="M11" s="1">
        <f t="shared" si="2"/>
        <v>94.248227283981151</v>
      </c>
    </row>
    <row r="12" spans="1:15" x14ac:dyDescent="0.25">
      <c r="A12" t="str">
        <f t="shared" si="0"/>
        <v>CMBBOMDec-2024</v>
      </c>
      <c r="B12" s="2">
        <v>2024</v>
      </c>
      <c r="C12" s="2" t="s">
        <v>188</v>
      </c>
      <c r="D12" t="s">
        <v>10</v>
      </c>
      <c r="E12" s="2" t="s">
        <v>16</v>
      </c>
      <c r="F12" t="s">
        <v>15</v>
      </c>
      <c r="G12">
        <v>6722</v>
      </c>
      <c r="H12">
        <v>666285.71999999916</v>
      </c>
      <c r="I12">
        <v>169045.21999999994</v>
      </c>
      <c r="J12">
        <v>835330.94000000029</v>
      </c>
      <c r="K12">
        <v>10412378</v>
      </c>
      <c r="L12" s="26">
        <f t="shared" si="1"/>
        <v>8.0224799752755829E-2</v>
      </c>
      <c r="M12" s="1">
        <f t="shared" si="2"/>
        <v>124.26821481701879</v>
      </c>
    </row>
    <row r="13" spans="1:15" x14ac:dyDescent="0.25">
      <c r="A13" t="str">
        <f t="shared" si="0"/>
        <v>CMBCANDec-2024</v>
      </c>
      <c r="B13" s="2">
        <v>2024</v>
      </c>
      <c r="C13" s="2" t="s">
        <v>188</v>
      </c>
      <c r="D13" t="s">
        <v>10</v>
      </c>
      <c r="E13" s="2" t="s">
        <v>17</v>
      </c>
      <c r="F13" t="s">
        <v>13</v>
      </c>
      <c r="G13">
        <v>1227</v>
      </c>
      <c r="H13">
        <v>215091.52999999994</v>
      </c>
      <c r="I13">
        <v>84847.339999999938</v>
      </c>
      <c r="J13">
        <v>299938.86999999994</v>
      </c>
      <c r="K13">
        <v>4887141</v>
      </c>
      <c r="L13" s="26">
        <f t="shared" si="1"/>
        <v>6.1373074769072541E-2</v>
      </c>
      <c r="M13" s="1">
        <f t="shared" si="2"/>
        <v>244.44895680521591</v>
      </c>
    </row>
    <row r="14" spans="1:15" x14ac:dyDescent="0.25">
      <c r="A14" t="str">
        <f t="shared" si="0"/>
        <v>CMBCDGDec-2024</v>
      </c>
      <c r="B14" s="2">
        <v>2024</v>
      </c>
      <c r="C14" s="2" t="s">
        <v>188</v>
      </c>
      <c r="D14" t="s">
        <v>10</v>
      </c>
      <c r="E14" s="2" t="s">
        <v>18</v>
      </c>
      <c r="F14" t="s">
        <v>19</v>
      </c>
      <c r="G14">
        <v>1707</v>
      </c>
      <c r="H14">
        <v>358667.3</v>
      </c>
      <c r="I14">
        <v>378340.24999999983</v>
      </c>
      <c r="J14">
        <v>737007.54999999958</v>
      </c>
      <c r="K14">
        <v>14524863</v>
      </c>
      <c r="L14" s="26">
        <f t="shared" si="1"/>
        <v>5.0741101654452753E-2</v>
      </c>
      <c r="M14" s="1">
        <f t="shared" si="2"/>
        <v>431.75603397773847</v>
      </c>
    </row>
    <row r="15" spans="1:15" x14ac:dyDescent="0.25">
      <c r="A15" t="str">
        <f t="shared" si="0"/>
        <v>CMBCGKDec-2024</v>
      </c>
      <c r="B15" s="2">
        <v>2024</v>
      </c>
      <c r="C15" s="2" t="s">
        <v>188</v>
      </c>
      <c r="D15" t="s">
        <v>10</v>
      </c>
      <c r="E15" s="2" t="s">
        <v>20</v>
      </c>
      <c r="F15" t="s">
        <v>13</v>
      </c>
      <c r="G15">
        <v>1911</v>
      </c>
      <c r="H15">
        <v>221356.64000000042</v>
      </c>
      <c r="I15">
        <v>104747.00999999973</v>
      </c>
      <c r="J15">
        <v>326103.64999999967</v>
      </c>
      <c r="K15">
        <v>6340698</v>
      </c>
      <c r="L15" s="26">
        <f t="shared" si="1"/>
        <v>5.1430244745925398E-2</v>
      </c>
      <c r="M15" s="1">
        <f t="shared" si="2"/>
        <v>170.64555206698046</v>
      </c>
    </row>
    <row r="16" spans="1:15" x14ac:dyDescent="0.25">
      <c r="A16" t="str">
        <f t="shared" si="0"/>
        <v>CMBCOKDec-2024</v>
      </c>
      <c r="B16" s="2">
        <v>2024</v>
      </c>
      <c r="C16" s="2" t="s">
        <v>188</v>
      </c>
      <c r="D16" t="s">
        <v>10</v>
      </c>
      <c r="E16" s="2" t="s">
        <v>21</v>
      </c>
      <c r="F16" t="s">
        <v>15</v>
      </c>
      <c r="G16">
        <v>4087</v>
      </c>
      <c r="H16">
        <v>224442.14999999982</v>
      </c>
      <c r="I16">
        <v>59396.869999999937</v>
      </c>
      <c r="J16">
        <v>283839.02000000037</v>
      </c>
      <c r="K16">
        <v>2112979</v>
      </c>
      <c r="L16" s="26">
        <f t="shared" si="1"/>
        <v>0.13433120726708611</v>
      </c>
      <c r="M16" s="1">
        <f t="shared" si="2"/>
        <v>69.449234157083524</v>
      </c>
    </row>
    <row r="17" spans="1:13" x14ac:dyDescent="0.25">
      <c r="A17" t="str">
        <f t="shared" si="0"/>
        <v>CMBDACDec-2024</v>
      </c>
      <c r="B17" s="2">
        <v>2024</v>
      </c>
      <c r="C17" s="2" t="s">
        <v>188</v>
      </c>
      <c r="D17" t="s">
        <v>10</v>
      </c>
      <c r="E17" s="2" t="s">
        <v>22</v>
      </c>
      <c r="F17" t="s">
        <v>15</v>
      </c>
      <c r="G17">
        <v>4635</v>
      </c>
      <c r="H17">
        <v>652380.48000000045</v>
      </c>
      <c r="I17">
        <v>64256.570000000036</v>
      </c>
      <c r="J17">
        <v>716637.05000000051</v>
      </c>
      <c r="K17">
        <v>10034775</v>
      </c>
      <c r="L17" s="26">
        <f t="shared" si="1"/>
        <v>7.1415358092234302E-2</v>
      </c>
      <c r="M17" s="1">
        <f t="shared" si="2"/>
        <v>154.61425026968726</v>
      </c>
    </row>
    <row r="18" spans="1:13" x14ac:dyDescent="0.25">
      <c r="A18" t="str">
        <f t="shared" si="0"/>
        <v>CMBDELDec-2024</v>
      </c>
      <c r="B18" s="2">
        <v>2024</v>
      </c>
      <c r="C18" s="2" t="s">
        <v>188</v>
      </c>
      <c r="D18" t="s">
        <v>10</v>
      </c>
      <c r="E18" s="2" t="s">
        <v>23</v>
      </c>
      <c r="F18" t="s">
        <v>15</v>
      </c>
      <c r="G18">
        <v>7831</v>
      </c>
      <c r="H18">
        <v>1137178.0100000007</v>
      </c>
      <c r="I18">
        <v>197574.21000000002</v>
      </c>
      <c r="J18">
        <v>1334752.2200000016</v>
      </c>
      <c r="K18">
        <v>18990175</v>
      </c>
      <c r="L18" s="26">
        <f t="shared" si="1"/>
        <v>7.0286462341711001E-2</v>
      </c>
      <c r="M18" s="1">
        <f t="shared" si="2"/>
        <v>170.44467117864917</v>
      </c>
    </row>
    <row r="19" spans="1:13" x14ac:dyDescent="0.25">
      <c r="A19" t="str">
        <f t="shared" si="0"/>
        <v>CMBDMMDec-2024</v>
      </c>
      <c r="B19" s="2">
        <v>2024</v>
      </c>
      <c r="C19" s="2" t="s">
        <v>188</v>
      </c>
      <c r="D19" t="s">
        <v>10</v>
      </c>
      <c r="E19" s="2" t="s">
        <v>24</v>
      </c>
      <c r="F19" t="s">
        <v>11</v>
      </c>
      <c r="G19">
        <v>2446</v>
      </c>
      <c r="H19">
        <v>351071.55000000016</v>
      </c>
      <c r="I19">
        <v>136599.53000000003</v>
      </c>
      <c r="J19">
        <v>487671.07999999967</v>
      </c>
      <c r="K19">
        <v>9424438</v>
      </c>
      <c r="L19" s="26">
        <f t="shared" si="1"/>
        <v>5.1745375161892905E-2</v>
      </c>
      <c r="M19" s="1">
        <f t="shared" si="2"/>
        <v>199.37493049877338</v>
      </c>
    </row>
    <row r="20" spans="1:13" x14ac:dyDescent="0.25">
      <c r="A20" t="str">
        <f t="shared" si="0"/>
        <v>CMBDOHDec-2024</v>
      </c>
      <c r="B20" s="2">
        <v>2024</v>
      </c>
      <c r="C20" s="2" t="s">
        <v>188</v>
      </c>
      <c r="D20" t="s">
        <v>10</v>
      </c>
      <c r="E20" s="2" t="s">
        <v>25</v>
      </c>
      <c r="F20" t="s">
        <v>11</v>
      </c>
      <c r="G20">
        <v>3361</v>
      </c>
      <c r="H20">
        <v>342520.48999999982</v>
      </c>
      <c r="I20">
        <v>235293.91000000015</v>
      </c>
      <c r="J20">
        <v>577814.4</v>
      </c>
      <c r="K20">
        <v>12210513</v>
      </c>
      <c r="L20" s="26">
        <f t="shared" si="1"/>
        <v>4.7321058500981901E-2</v>
      </c>
      <c r="M20" s="1">
        <f t="shared" si="2"/>
        <v>171.91740553406726</v>
      </c>
    </row>
    <row r="21" spans="1:13" x14ac:dyDescent="0.25">
      <c r="A21" t="str">
        <f t="shared" si="0"/>
        <v>CMBDXBDec-2024</v>
      </c>
      <c r="B21" s="2">
        <v>2024</v>
      </c>
      <c r="C21" s="2" t="s">
        <v>188</v>
      </c>
      <c r="D21" t="s">
        <v>10</v>
      </c>
      <c r="E21" s="2" t="s">
        <v>26</v>
      </c>
      <c r="F21" t="s">
        <v>11</v>
      </c>
      <c r="G21">
        <v>6467</v>
      </c>
      <c r="H21">
        <v>758122.87999999954</v>
      </c>
      <c r="I21">
        <v>411241.83999999997</v>
      </c>
      <c r="J21">
        <v>1169364.7200000002</v>
      </c>
      <c r="K21">
        <v>21399303</v>
      </c>
      <c r="L21" s="26">
        <f t="shared" si="1"/>
        <v>5.4644991007417404E-2</v>
      </c>
      <c r="M21" s="1">
        <f t="shared" si="2"/>
        <v>180.82027524354419</v>
      </c>
    </row>
    <row r="22" spans="1:13" x14ac:dyDescent="0.25">
      <c r="A22" t="str">
        <f t="shared" si="0"/>
        <v>CMBFRADec-2024</v>
      </c>
      <c r="B22" s="2">
        <v>2024</v>
      </c>
      <c r="C22" s="2" t="s">
        <v>188</v>
      </c>
      <c r="D22" t="s">
        <v>10</v>
      </c>
      <c r="E22" s="2" t="s">
        <v>27</v>
      </c>
      <c r="F22" t="s">
        <v>19</v>
      </c>
      <c r="G22">
        <v>1567</v>
      </c>
      <c r="H22">
        <v>301081.7300000001</v>
      </c>
      <c r="I22">
        <v>371362.42</v>
      </c>
      <c r="J22">
        <v>672444.14999999979</v>
      </c>
      <c r="K22">
        <v>12681731</v>
      </c>
      <c r="L22" s="26">
        <f t="shared" si="1"/>
        <v>5.3024634413078135E-2</v>
      </c>
      <c r="M22" s="1">
        <f t="shared" si="2"/>
        <v>429.12836630504137</v>
      </c>
    </row>
    <row r="23" spans="1:13" x14ac:dyDescent="0.25">
      <c r="A23" t="str">
        <f t="shared" si="0"/>
        <v>CMBGANDec-2024</v>
      </c>
      <c r="B23" s="2">
        <v>2024</v>
      </c>
      <c r="C23" s="2" t="s">
        <v>188</v>
      </c>
      <c r="D23" t="s">
        <v>10</v>
      </c>
      <c r="E23" s="2" t="s">
        <v>28</v>
      </c>
      <c r="F23" t="s">
        <v>15</v>
      </c>
      <c r="G23">
        <v>739</v>
      </c>
      <c r="H23">
        <v>63962.080000000016</v>
      </c>
      <c r="I23">
        <v>14378.209999999997</v>
      </c>
      <c r="J23">
        <v>78340.289999999994</v>
      </c>
      <c r="K23">
        <v>847633</v>
      </c>
      <c r="L23" s="26">
        <f t="shared" si="1"/>
        <v>9.2422416305169799E-2</v>
      </c>
      <c r="M23" s="1">
        <f t="shared" si="2"/>
        <v>106.00851150202976</v>
      </c>
    </row>
    <row r="24" spans="1:13" x14ac:dyDescent="0.25">
      <c r="A24" t="str">
        <f t="shared" si="0"/>
        <v>CMBHYDDec-2024</v>
      </c>
      <c r="B24" s="2">
        <v>2024</v>
      </c>
      <c r="C24" s="2" t="s">
        <v>188</v>
      </c>
      <c r="D24" t="s">
        <v>10</v>
      </c>
      <c r="E24" s="2" t="s">
        <v>29</v>
      </c>
      <c r="F24" t="s">
        <v>15</v>
      </c>
      <c r="G24">
        <v>2280</v>
      </c>
      <c r="H24">
        <v>187987.83999999994</v>
      </c>
      <c r="I24">
        <v>49422.389999999978</v>
      </c>
      <c r="J24">
        <v>237410.23</v>
      </c>
      <c r="K24">
        <v>2672160</v>
      </c>
      <c r="L24" s="26">
        <f t="shared" si="1"/>
        <v>8.8845813873420762E-2</v>
      </c>
      <c r="M24" s="1">
        <f t="shared" si="2"/>
        <v>104.12729385964913</v>
      </c>
    </row>
    <row r="25" spans="1:13" x14ac:dyDescent="0.25">
      <c r="A25" t="str">
        <f t="shared" si="0"/>
        <v>CMBICNDec-2024</v>
      </c>
      <c r="B25" s="2">
        <v>2024</v>
      </c>
      <c r="C25" s="2" t="s">
        <v>188</v>
      </c>
      <c r="D25" t="s">
        <v>10</v>
      </c>
      <c r="E25" s="2" t="s">
        <v>30</v>
      </c>
      <c r="F25" t="s">
        <v>13</v>
      </c>
      <c r="G25">
        <v>1593</v>
      </c>
      <c r="H25">
        <v>369141.00999999989</v>
      </c>
      <c r="I25">
        <v>169297.40999999997</v>
      </c>
      <c r="J25">
        <v>538438.42000000016</v>
      </c>
      <c r="K25">
        <v>9183645</v>
      </c>
      <c r="L25" s="26">
        <f t="shared" si="1"/>
        <v>5.8630143042332335E-2</v>
      </c>
      <c r="M25" s="1">
        <f t="shared" si="2"/>
        <v>338.00277463904592</v>
      </c>
    </row>
    <row r="26" spans="1:13" x14ac:dyDescent="0.25">
      <c r="A26" t="str">
        <f t="shared" si="0"/>
        <v>CMBIXMDec-2024</v>
      </c>
      <c r="B26" s="2">
        <v>2024</v>
      </c>
      <c r="C26" s="2" t="s">
        <v>188</v>
      </c>
      <c r="D26" t="s">
        <v>10</v>
      </c>
      <c r="E26" s="2" t="s">
        <v>31</v>
      </c>
      <c r="F26" t="s">
        <v>15</v>
      </c>
      <c r="G26">
        <v>2627</v>
      </c>
      <c r="H26">
        <v>115226.57000000008</v>
      </c>
      <c r="I26">
        <v>36994.209999999926</v>
      </c>
      <c r="J26">
        <v>152220.78000000009</v>
      </c>
      <c r="K26">
        <v>929958</v>
      </c>
      <c r="L26" s="26">
        <f t="shared" si="1"/>
        <v>0.16368565031969196</v>
      </c>
      <c r="M26" s="1">
        <f t="shared" si="2"/>
        <v>57.944720213170953</v>
      </c>
    </row>
    <row r="27" spans="1:13" x14ac:dyDescent="0.25">
      <c r="A27" t="str">
        <f t="shared" si="0"/>
        <v>CMBKHIDec-2024</v>
      </c>
      <c r="B27" s="2">
        <v>2024</v>
      </c>
      <c r="C27" s="2" t="s">
        <v>188</v>
      </c>
      <c r="D27" t="s">
        <v>10</v>
      </c>
      <c r="E27" s="2" t="s">
        <v>32</v>
      </c>
      <c r="F27" t="s">
        <v>15</v>
      </c>
      <c r="G27">
        <v>1768</v>
      </c>
      <c r="H27">
        <v>283797</v>
      </c>
      <c r="I27">
        <v>46015.360000000044</v>
      </c>
      <c r="J27">
        <v>329812.35999999993</v>
      </c>
      <c r="K27">
        <v>4267952</v>
      </c>
      <c r="L27" s="26">
        <f t="shared" si="1"/>
        <v>7.7276492331685057E-2</v>
      </c>
      <c r="M27" s="1">
        <f t="shared" si="2"/>
        <v>186.54545248868774</v>
      </c>
    </row>
    <row r="28" spans="1:13" x14ac:dyDescent="0.25">
      <c r="A28" t="str">
        <f t="shared" si="0"/>
        <v>CMBKTMDec-2024</v>
      </c>
      <c r="B28" s="2">
        <v>2024</v>
      </c>
      <c r="C28" s="2" t="s">
        <v>188</v>
      </c>
      <c r="D28" t="s">
        <v>10</v>
      </c>
      <c r="E28" s="2" t="s">
        <v>52</v>
      </c>
      <c r="F28" t="s">
        <v>15</v>
      </c>
      <c r="G28">
        <v>1965</v>
      </c>
      <c r="H28">
        <v>278066.05999999988</v>
      </c>
      <c r="I28">
        <v>49995.049999999996</v>
      </c>
      <c r="J28">
        <v>328061.11</v>
      </c>
      <c r="K28">
        <v>4623645</v>
      </c>
      <c r="L28" s="26">
        <f t="shared" si="1"/>
        <v>7.0952919179565033E-2</v>
      </c>
      <c r="M28" s="1">
        <f t="shared" si="2"/>
        <v>166.95221882951654</v>
      </c>
    </row>
    <row r="29" spans="1:13" x14ac:dyDescent="0.25">
      <c r="A29" t="str">
        <f t="shared" si="0"/>
        <v>CMBKULDec-2024</v>
      </c>
      <c r="B29" s="2">
        <v>2024</v>
      </c>
      <c r="C29" s="2" t="s">
        <v>188</v>
      </c>
      <c r="D29" t="s">
        <v>10</v>
      </c>
      <c r="E29" s="2" t="s">
        <v>33</v>
      </c>
      <c r="F29" t="s">
        <v>13</v>
      </c>
      <c r="G29">
        <v>5830</v>
      </c>
      <c r="H29">
        <v>562730.16999999993</v>
      </c>
      <c r="I29">
        <v>305206.26</v>
      </c>
      <c r="J29">
        <v>867936.43000000063</v>
      </c>
      <c r="K29">
        <v>14335970</v>
      </c>
      <c r="L29" s="26">
        <f t="shared" si="1"/>
        <v>6.0542567402136073E-2</v>
      </c>
      <c r="M29" s="1">
        <f t="shared" si="2"/>
        <v>148.87417324185259</v>
      </c>
    </row>
    <row r="30" spans="1:13" x14ac:dyDescent="0.25">
      <c r="A30" t="str">
        <f t="shared" si="0"/>
        <v>CMBKWIDec-2024</v>
      </c>
      <c r="B30" s="2">
        <v>2024</v>
      </c>
      <c r="C30" s="2" t="s">
        <v>188</v>
      </c>
      <c r="D30" t="s">
        <v>10</v>
      </c>
      <c r="E30" s="2" t="s">
        <v>34</v>
      </c>
      <c r="F30" t="s">
        <v>11</v>
      </c>
      <c r="G30">
        <v>4648</v>
      </c>
      <c r="H30">
        <v>602140.17999999982</v>
      </c>
      <c r="I30">
        <v>283830.9699999998</v>
      </c>
      <c r="J30">
        <v>885971.15000000084</v>
      </c>
      <c r="K30">
        <v>19498360</v>
      </c>
      <c r="L30" s="26">
        <f t="shared" si="1"/>
        <v>4.5438239421161618E-2</v>
      </c>
      <c r="M30" s="1">
        <f t="shared" si="2"/>
        <v>190.61341437177299</v>
      </c>
    </row>
    <row r="31" spans="1:13" x14ac:dyDescent="0.25">
      <c r="A31" t="str">
        <f t="shared" si="0"/>
        <v>CMBLHEDec-2024</v>
      </c>
      <c r="B31" s="2">
        <v>2024</v>
      </c>
      <c r="C31" s="2" t="s">
        <v>188</v>
      </c>
      <c r="D31" t="s">
        <v>10</v>
      </c>
      <c r="E31" s="2" t="s">
        <v>35</v>
      </c>
      <c r="F31" t="s">
        <v>15</v>
      </c>
      <c r="G31">
        <v>2926</v>
      </c>
      <c r="H31">
        <v>405327.86999999988</v>
      </c>
      <c r="I31">
        <v>92811.780000000028</v>
      </c>
      <c r="J31">
        <v>498139.65000000026</v>
      </c>
      <c r="K31">
        <v>8148910</v>
      </c>
      <c r="L31" s="26">
        <f t="shared" si="1"/>
        <v>6.1129605063744756E-2</v>
      </c>
      <c r="M31" s="1">
        <f t="shared" si="2"/>
        <v>170.24595010252915</v>
      </c>
    </row>
    <row r="32" spans="1:13" x14ac:dyDescent="0.25">
      <c r="A32" t="str">
        <f t="shared" si="0"/>
        <v>CMBLHRDec-2024</v>
      </c>
      <c r="B32" s="2">
        <v>2024</v>
      </c>
      <c r="C32" s="2" t="s">
        <v>188</v>
      </c>
      <c r="D32" t="s">
        <v>10</v>
      </c>
      <c r="E32" s="2" t="s">
        <v>36</v>
      </c>
      <c r="F32" t="s">
        <v>19</v>
      </c>
      <c r="G32">
        <v>7790</v>
      </c>
      <c r="H32">
        <v>2223592.2900000014</v>
      </c>
      <c r="I32">
        <v>1711983.350000001</v>
      </c>
      <c r="J32">
        <v>3935575.6400000011</v>
      </c>
      <c r="K32">
        <v>67921010</v>
      </c>
      <c r="L32" s="26">
        <f t="shared" si="1"/>
        <v>5.7943420452669959E-2</v>
      </c>
      <c r="M32" s="1">
        <f t="shared" si="2"/>
        <v>505.2086829268294</v>
      </c>
    </row>
    <row r="33" spans="1:13" x14ac:dyDescent="0.25">
      <c r="A33" t="str">
        <f t="shared" si="0"/>
        <v>CMBMAADec-2024</v>
      </c>
      <c r="B33" s="2">
        <v>2024</v>
      </c>
      <c r="C33" s="2" t="s">
        <v>188</v>
      </c>
      <c r="D33" t="s">
        <v>10</v>
      </c>
      <c r="E33" s="2" t="s">
        <v>37</v>
      </c>
      <c r="F33" t="s">
        <v>15</v>
      </c>
      <c r="G33">
        <v>13593</v>
      </c>
      <c r="H33">
        <v>545229.05000000051</v>
      </c>
      <c r="I33">
        <v>269749.30999999976</v>
      </c>
      <c r="J33">
        <v>814978.35999999731</v>
      </c>
      <c r="K33">
        <v>9324798</v>
      </c>
      <c r="L33" s="26">
        <f t="shared" si="1"/>
        <v>8.7399036418804713E-2</v>
      </c>
      <c r="M33" s="1">
        <f t="shared" si="2"/>
        <v>59.95573898330003</v>
      </c>
    </row>
    <row r="34" spans="1:13" x14ac:dyDescent="0.25">
      <c r="A34" t="str">
        <f t="shared" si="0"/>
        <v>CMBMELDec-2024</v>
      </c>
      <c r="B34" s="2">
        <v>2024</v>
      </c>
      <c r="C34" s="2" t="s">
        <v>188</v>
      </c>
      <c r="D34" t="s">
        <v>10</v>
      </c>
      <c r="E34" s="2" t="s">
        <v>38</v>
      </c>
      <c r="F34" t="s">
        <v>13</v>
      </c>
      <c r="G34">
        <v>7727</v>
      </c>
      <c r="H34">
        <v>2818832.8399999985</v>
      </c>
      <c r="I34">
        <v>906116.86999999976</v>
      </c>
      <c r="J34">
        <v>3724949.7100000018</v>
      </c>
      <c r="K34">
        <v>64976343</v>
      </c>
      <c r="L34" s="26">
        <f t="shared" si="1"/>
        <v>5.7327783282601817E-2</v>
      </c>
      <c r="M34" s="1">
        <f t="shared" si="2"/>
        <v>482.06932962339869</v>
      </c>
    </row>
    <row r="35" spans="1:13" x14ac:dyDescent="0.25">
      <c r="A35" t="str">
        <f t="shared" si="0"/>
        <v>CMBMLEDec-2024</v>
      </c>
      <c r="B35" s="2">
        <v>2024</v>
      </c>
      <c r="C35" s="2" t="s">
        <v>188</v>
      </c>
      <c r="D35" t="s">
        <v>10</v>
      </c>
      <c r="E35" s="2" t="s">
        <v>39</v>
      </c>
      <c r="F35" t="s">
        <v>15</v>
      </c>
      <c r="G35">
        <v>14236</v>
      </c>
      <c r="H35">
        <v>1064785.4399999978</v>
      </c>
      <c r="I35">
        <v>228583.88000000018</v>
      </c>
      <c r="J35">
        <v>1293369.32</v>
      </c>
      <c r="K35">
        <v>10933248</v>
      </c>
      <c r="L35" s="26">
        <f t="shared" si="1"/>
        <v>0.11829689768310388</v>
      </c>
      <c r="M35" s="1">
        <f t="shared" si="2"/>
        <v>90.852017420623781</v>
      </c>
    </row>
    <row r="36" spans="1:13" x14ac:dyDescent="0.25">
      <c r="A36" t="str">
        <f t="shared" si="0"/>
        <v>CMBNRTDec-2024</v>
      </c>
      <c r="B36" s="2">
        <v>2024</v>
      </c>
      <c r="C36" s="2" t="s">
        <v>188</v>
      </c>
      <c r="D36" t="s">
        <v>10</v>
      </c>
      <c r="E36" s="2" t="s">
        <v>40</v>
      </c>
      <c r="F36" t="s">
        <v>13</v>
      </c>
      <c r="G36">
        <v>3608</v>
      </c>
      <c r="H36">
        <v>1073417.3499999996</v>
      </c>
      <c r="I36">
        <v>219629.71999999997</v>
      </c>
      <c r="J36">
        <v>1293047.0699999994</v>
      </c>
      <c r="K36">
        <v>24765312</v>
      </c>
      <c r="L36" s="26">
        <f t="shared" si="1"/>
        <v>5.2212024221620926E-2</v>
      </c>
      <c r="M36" s="1">
        <f t="shared" si="2"/>
        <v>358.38333425720606</v>
      </c>
    </row>
    <row r="37" spans="1:13" x14ac:dyDescent="0.25">
      <c r="A37" t="str">
        <f t="shared" si="0"/>
        <v>CMBRUHDec-2024</v>
      </c>
      <c r="B37" s="2">
        <v>2024</v>
      </c>
      <c r="C37" s="2" t="s">
        <v>188</v>
      </c>
      <c r="D37" t="s">
        <v>10</v>
      </c>
      <c r="E37" s="2" t="s">
        <v>41</v>
      </c>
      <c r="F37" t="s">
        <v>11</v>
      </c>
      <c r="G37">
        <v>6606</v>
      </c>
      <c r="H37">
        <v>1235433.9700000011</v>
      </c>
      <c r="I37">
        <v>279449.34000000014</v>
      </c>
      <c r="J37">
        <v>1514883.3099999998</v>
      </c>
      <c r="K37">
        <v>26721270</v>
      </c>
      <c r="L37" s="26">
        <f t="shared" si="1"/>
        <v>5.6692040086418038E-2</v>
      </c>
      <c r="M37" s="1">
        <f t="shared" si="2"/>
        <v>229.31930214956097</v>
      </c>
    </row>
    <row r="38" spans="1:13" x14ac:dyDescent="0.25">
      <c r="A38" t="str">
        <f t="shared" si="0"/>
        <v>CMBSINDec-2024</v>
      </c>
      <c r="B38" s="2">
        <v>2024</v>
      </c>
      <c r="C38" s="2" t="s">
        <v>188</v>
      </c>
      <c r="D38" t="s">
        <v>10</v>
      </c>
      <c r="E38" s="2" t="s">
        <v>42</v>
      </c>
      <c r="F38" t="s">
        <v>13</v>
      </c>
      <c r="G38">
        <v>5212</v>
      </c>
      <c r="H38">
        <v>805600.19000000041</v>
      </c>
      <c r="I38">
        <v>288171.35999999987</v>
      </c>
      <c r="J38">
        <v>1093771.55</v>
      </c>
      <c r="K38">
        <v>14327788</v>
      </c>
      <c r="L38" s="26">
        <f t="shared" si="1"/>
        <v>7.6339177408264278E-2</v>
      </c>
      <c r="M38" s="1">
        <f t="shared" si="2"/>
        <v>209.85639869531852</v>
      </c>
    </row>
    <row r="39" spans="1:13" x14ac:dyDescent="0.25">
      <c r="A39" t="str">
        <f t="shared" si="0"/>
        <v>CMBSYDDec-2024</v>
      </c>
      <c r="B39" s="2">
        <v>2024</v>
      </c>
      <c r="C39" s="2" t="s">
        <v>188</v>
      </c>
      <c r="D39" t="s">
        <v>10</v>
      </c>
      <c r="E39" s="2" t="s">
        <v>53</v>
      </c>
      <c r="F39" t="s">
        <v>13</v>
      </c>
      <c r="G39">
        <v>3842</v>
      </c>
      <c r="H39">
        <v>1414422.6199999996</v>
      </c>
      <c r="I39">
        <v>422517.20999999956</v>
      </c>
      <c r="J39">
        <v>1836939.8300000012</v>
      </c>
      <c r="K39">
        <v>33632868</v>
      </c>
      <c r="L39" s="26">
        <f t="shared" si="1"/>
        <v>5.4617400752145231E-2</v>
      </c>
      <c r="M39" s="1">
        <f t="shared" si="2"/>
        <v>478.12072618427936</v>
      </c>
    </row>
    <row r="40" spans="1:13" x14ac:dyDescent="0.25">
      <c r="A40" t="str">
        <f t="shared" si="0"/>
        <v>CMBTRVDec-2024</v>
      </c>
      <c r="B40" s="2">
        <v>2024</v>
      </c>
      <c r="C40" s="2" t="s">
        <v>188</v>
      </c>
      <c r="D40" t="s">
        <v>10</v>
      </c>
      <c r="E40" s="2" t="s">
        <v>43</v>
      </c>
      <c r="F40" t="s">
        <v>15</v>
      </c>
      <c r="G40">
        <v>2518</v>
      </c>
      <c r="H40">
        <v>103188.53999999996</v>
      </c>
      <c r="I40">
        <v>27624.780000000002</v>
      </c>
      <c r="J40">
        <v>130813.32000000002</v>
      </c>
      <c r="K40">
        <v>921588</v>
      </c>
      <c r="L40" s="26">
        <f t="shared" si="1"/>
        <v>0.14194338467948803</v>
      </c>
      <c r="M40" s="1">
        <f t="shared" si="2"/>
        <v>51.951278792692619</v>
      </c>
    </row>
    <row r="41" spans="1:13" x14ac:dyDescent="0.25">
      <c r="A41" t="str">
        <f t="shared" si="0"/>
        <v>CMBTRZDec-2024</v>
      </c>
      <c r="B41" s="2">
        <v>2024</v>
      </c>
      <c r="C41" s="2" t="s">
        <v>188</v>
      </c>
      <c r="D41" t="s">
        <v>10</v>
      </c>
      <c r="E41" s="2" t="s">
        <v>44</v>
      </c>
      <c r="F41" t="s">
        <v>15</v>
      </c>
      <c r="G41">
        <v>3843</v>
      </c>
      <c r="H41">
        <v>166617.06</v>
      </c>
      <c r="I41">
        <v>55732.87000000009</v>
      </c>
      <c r="J41">
        <v>222349.93000000023</v>
      </c>
      <c r="K41">
        <v>1702449</v>
      </c>
      <c r="L41" s="26">
        <f t="shared" si="1"/>
        <v>0.13060592710853614</v>
      </c>
      <c r="M41" s="1">
        <f t="shared" si="2"/>
        <v>57.858425709081509</v>
      </c>
    </row>
    <row r="42" spans="1:13" x14ac:dyDescent="0.25">
      <c r="A42" t="str">
        <f t="shared" si="0"/>
        <v>COKCMBDec-2024</v>
      </c>
      <c r="B42" s="2">
        <v>2024</v>
      </c>
      <c r="C42" s="2" t="s">
        <v>188</v>
      </c>
      <c r="D42" t="s">
        <v>21</v>
      </c>
      <c r="E42" s="2" t="s">
        <v>10</v>
      </c>
      <c r="F42" t="s">
        <v>15</v>
      </c>
      <c r="G42">
        <v>3794</v>
      </c>
      <c r="H42">
        <v>227460.57000000018</v>
      </c>
      <c r="I42">
        <v>67676.489999999932</v>
      </c>
      <c r="J42">
        <v>295137.05999999953</v>
      </c>
      <c r="K42">
        <v>1961498</v>
      </c>
      <c r="L42" s="26">
        <f t="shared" si="1"/>
        <v>0.15046513430041711</v>
      </c>
      <c r="M42" s="1">
        <f t="shared" si="2"/>
        <v>77.790474433315637</v>
      </c>
    </row>
    <row r="43" spans="1:13" x14ac:dyDescent="0.25">
      <c r="A43" t="str">
        <f t="shared" si="0"/>
        <v>DACCMBDec-2024</v>
      </c>
      <c r="B43" s="2">
        <v>2024</v>
      </c>
      <c r="C43" s="2" t="s">
        <v>188</v>
      </c>
      <c r="D43" t="s">
        <v>22</v>
      </c>
      <c r="E43" s="2" t="s">
        <v>10</v>
      </c>
      <c r="F43" t="s">
        <v>15</v>
      </c>
      <c r="G43">
        <v>5989</v>
      </c>
      <c r="H43">
        <v>1025477.5499999997</v>
      </c>
      <c r="I43">
        <v>14734.569999999996</v>
      </c>
      <c r="J43">
        <v>1040212.1200000001</v>
      </c>
      <c r="K43">
        <v>12966185</v>
      </c>
      <c r="L43" s="26">
        <f t="shared" si="1"/>
        <v>8.0224994476015887E-2</v>
      </c>
      <c r="M43" s="1">
        <f t="shared" si="2"/>
        <v>173.68711304057442</v>
      </c>
    </row>
    <row r="44" spans="1:13" x14ac:dyDescent="0.25">
      <c r="A44" t="str">
        <f t="shared" si="0"/>
        <v>DELCMBDec-2024</v>
      </c>
      <c r="B44" s="2">
        <v>2024</v>
      </c>
      <c r="C44" s="2" t="s">
        <v>188</v>
      </c>
      <c r="D44" t="s">
        <v>23</v>
      </c>
      <c r="E44" s="2" t="s">
        <v>10</v>
      </c>
      <c r="F44" t="s">
        <v>15</v>
      </c>
      <c r="G44">
        <v>8036</v>
      </c>
      <c r="H44">
        <v>1139720.169999999</v>
      </c>
      <c r="I44">
        <v>239669.60999999996</v>
      </c>
      <c r="J44">
        <v>1379389.7800000017</v>
      </c>
      <c r="K44">
        <v>19487300</v>
      </c>
      <c r="L44" s="26">
        <f t="shared" si="1"/>
        <v>7.0784037809239947E-2</v>
      </c>
      <c r="M44" s="1">
        <f t="shared" si="2"/>
        <v>171.65129168740688</v>
      </c>
    </row>
    <row r="45" spans="1:13" x14ac:dyDescent="0.25">
      <c r="A45" t="str">
        <f t="shared" si="0"/>
        <v>DMMCMBDec-2024</v>
      </c>
      <c r="B45" s="2">
        <v>2024</v>
      </c>
      <c r="C45" s="2" t="s">
        <v>188</v>
      </c>
      <c r="D45" t="s">
        <v>24</v>
      </c>
      <c r="E45" s="2" t="s">
        <v>10</v>
      </c>
      <c r="F45" t="s">
        <v>11</v>
      </c>
      <c r="G45">
        <v>3061</v>
      </c>
      <c r="H45">
        <v>448186.75999999995</v>
      </c>
      <c r="I45">
        <v>207688.38999999987</v>
      </c>
      <c r="J45">
        <v>655875.14999999932</v>
      </c>
      <c r="K45">
        <v>11794033</v>
      </c>
      <c r="L45" s="26">
        <f t="shared" si="1"/>
        <v>5.561076096700758E-2</v>
      </c>
      <c r="M45" s="1">
        <f t="shared" si="2"/>
        <v>214.26826200588022</v>
      </c>
    </row>
    <row r="46" spans="1:13" x14ac:dyDescent="0.25">
      <c r="A46" t="str">
        <f t="shared" si="0"/>
        <v>DOHCMBDec-2024</v>
      </c>
      <c r="B46" s="2">
        <v>2024</v>
      </c>
      <c r="C46" s="2" t="s">
        <v>188</v>
      </c>
      <c r="D46" t="s">
        <v>25</v>
      </c>
      <c r="E46" s="2" t="s">
        <v>10</v>
      </c>
      <c r="F46" t="s">
        <v>11</v>
      </c>
      <c r="G46">
        <v>4117</v>
      </c>
      <c r="H46">
        <v>753866.97999999975</v>
      </c>
      <c r="I46">
        <v>410085.89999999967</v>
      </c>
      <c r="J46">
        <v>1163952.8800000004</v>
      </c>
      <c r="K46">
        <v>14957061</v>
      </c>
      <c r="L46" s="26">
        <f t="shared" si="1"/>
        <v>7.7819625125551087E-2</v>
      </c>
      <c r="M46" s="1">
        <f t="shared" si="2"/>
        <v>282.71869808112712</v>
      </c>
    </row>
    <row r="47" spans="1:13" x14ac:dyDescent="0.25">
      <c r="A47" t="str">
        <f t="shared" si="0"/>
        <v>DXBCMBDec-2024</v>
      </c>
      <c r="B47" s="2">
        <v>2024</v>
      </c>
      <c r="C47" s="2" t="s">
        <v>188</v>
      </c>
      <c r="D47" t="s">
        <v>26</v>
      </c>
      <c r="E47" s="2" t="s">
        <v>10</v>
      </c>
      <c r="F47" t="s">
        <v>11</v>
      </c>
      <c r="G47">
        <v>7820</v>
      </c>
      <c r="H47">
        <v>1114157.4200000018</v>
      </c>
      <c r="I47">
        <v>525411.90000000026</v>
      </c>
      <c r="J47">
        <v>1639569.3199999973</v>
      </c>
      <c r="K47">
        <v>25876380</v>
      </c>
      <c r="L47" s="26">
        <f t="shared" si="1"/>
        <v>6.3361618588071336E-2</v>
      </c>
      <c r="M47" s="1">
        <f t="shared" si="2"/>
        <v>209.66359590792803</v>
      </c>
    </row>
    <row r="48" spans="1:13" x14ac:dyDescent="0.25">
      <c r="A48" t="str">
        <f t="shared" si="0"/>
        <v>FRACMBDec-2024</v>
      </c>
      <c r="B48" s="2">
        <v>2024</v>
      </c>
      <c r="C48" s="2" t="s">
        <v>188</v>
      </c>
      <c r="D48" t="s">
        <v>27</v>
      </c>
      <c r="E48" s="2" t="s">
        <v>10</v>
      </c>
      <c r="F48" t="s">
        <v>19</v>
      </c>
      <c r="G48">
        <v>3017</v>
      </c>
      <c r="H48">
        <v>1034796.4899999999</v>
      </c>
      <c r="I48">
        <v>721314.6599999991</v>
      </c>
      <c r="J48">
        <v>1756111.1500000006</v>
      </c>
      <c r="K48">
        <v>24416581</v>
      </c>
      <c r="L48" s="26">
        <f t="shared" si="1"/>
        <v>7.1922893299434534E-2</v>
      </c>
      <c r="M48" s="1">
        <f t="shared" si="2"/>
        <v>582.07197547232374</v>
      </c>
    </row>
    <row r="49" spans="1:13" x14ac:dyDescent="0.25">
      <c r="A49" t="str">
        <f t="shared" si="0"/>
        <v>GANCMBDec-2024</v>
      </c>
      <c r="B49" s="2">
        <v>2024</v>
      </c>
      <c r="C49" s="2" t="s">
        <v>188</v>
      </c>
      <c r="D49" t="s">
        <v>28</v>
      </c>
      <c r="E49" s="2" t="s">
        <v>10</v>
      </c>
      <c r="F49" t="s">
        <v>15</v>
      </c>
      <c r="G49">
        <v>1339</v>
      </c>
      <c r="H49">
        <v>153133.42999999993</v>
      </c>
      <c r="I49">
        <v>28495.399999999994</v>
      </c>
      <c r="J49">
        <v>181628.83</v>
      </c>
      <c r="K49">
        <v>1535833</v>
      </c>
      <c r="L49" s="26">
        <f t="shared" si="1"/>
        <v>0.11826079397955376</v>
      </c>
      <c r="M49" s="1">
        <f t="shared" si="2"/>
        <v>135.64513069454816</v>
      </c>
    </row>
    <row r="50" spans="1:13" x14ac:dyDescent="0.25">
      <c r="A50" t="str">
        <f t="shared" si="0"/>
        <v>HYDCMBDec-2024</v>
      </c>
      <c r="B50" s="2">
        <v>2024</v>
      </c>
      <c r="C50" s="2" t="s">
        <v>188</v>
      </c>
      <c r="D50" t="s">
        <v>29</v>
      </c>
      <c r="E50" s="2" t="s">
        <v>10</v>
      </c>
      <c r="F50" t="s">
        <v>15</v>
      </c>
      <c r="G50">
        <v>2429</v>
      </c>
      <c r="H50">
        <v>186596.84000000017</v>
      </c>
      <c r="I50">
        <v>54897.279999999984</v>
      </c>
      <c r="J50">
        <v>241494.12000000011</v>
      </c>
      <c r="K50">
        <v>2846788</v>
      </c>
      <c r="L50" s="26">
        <f t="shared" si="1"/>
        <v>8.4830384278702917E-2</v>
      </c>
      <c r="M50" s="1">
        <f t="shared" si="2"/>
        <v>99.421210374639813</v>
      </c>
    </row>
    <row r="51" spans="1:13" x14ac:dyDescent="0.25">
      <c r="A51" t="str">
        <f t="shared" si="0"/>
        <v>ICNCMBDec-2024</v>
      </c>
      <c r="B51" s="2">
        <v>2024</v>
      </c>
      <c r="C51" s="2" t="s">
        <v>188</v>
      </c>
      <c r="D51" t="s">
        <v>30</v>
      </c>
      <c r="E51" s="2" t="s">
        <v>10</v>
      </c>
      <c r="F51" t="s">
        <v>13</v>
      </c>
      <c r="G51">
        <v>2084</v>
      </c>
      <c r="H51">
        <v>402688.38000000024</v>
      </c>
      <c r="I51">
        <v>203135.64000000004</v>
      </c>
      <c r="J51">
        <v>605824.02</v>
      </c>
      <c r="K51">
        <v>12014260</v>
      </c>
      <c r="L51" s="26">
        <f t="shared" si="1"/>
        <v>5.0425412801121339E-2</v>
      </c>
      <c r="M51" s="1">
        <f t="shared" si="2"/>
        <v>290.70250479846447</v>
      </c>
    </row>
    <row r="52" spans="1:13" x14ac:dyDescent="0.25">
      <c r="A52" t="str">
        <f t="shared" si="0"/>
        <v>IXMCMBDec-2024</v>
      </c>
      <c r="B52" s="2">
        <v>2024</v>
      </c>
      <c r="C52" s="2" t="s">
        <v>188</v>
      </c>
      <c r="D52" t="s">
        <v>31</v>
      </c>
      <c r="E52" s="2" t="s">
        <v>10</v>
      </c>
      <c r="F52" t="s">
        <v>15</v>
      </c>
      <c r="G52">
        <v>3253</v>
      </c>
      <c r="H52">
        <v>111809.34999999999</v>
      </c>
      <c r="I52">
        <v>46795.329999999914</v>
      </c>
      <c r="J52">
        <v>158604.68000000008</v>
      </c>
      <c r="K52">
        <v>1151562</v>
      </c>
      <c r="L52" s="26">
        <f t="shared" si="1"/>
        <v>0.13773003971996303</v>
      </c>
      <c r="M52" s="1">
        <f t="shared" si="2"/>
        <v>48.756434060866916</v>
      </c>
    </row>
    <row r="53" spans="1:13" x14ac:dyDescent="0.25">
      <c r="A53" t="str">
        <f t="shared" si="0"/>
        <v>KHICMBDec-2024</v>
      </c>
      <c r="B53" s="2">
        <v>2024</v>
      </c>
      <c r="C53" s="2" t="s">
        <v>188</v>
      </c>
      <c r="D53" t="s">
        <v>32</v>
      </c>
      <c r="E53" s="2" t="s">
        <v>10</v>
      </c>
      <c r="F53" t="s">
        <v>15</v>
      </c>
      <c r="G53">
        <v>2117</v>
      </c>
      <c r="H53">
        <v>290508.67999999988</v>
      </c>
      <c r="I53">
        <v>61490.5</v>
      </c>
      <c r="J53">
        <v>351999.18</v>
      </c>
      <c r="K53">
        <v>5110438</v>
      </c>
      <c r="L53" s="26">
        <f t="shared" si="1"/>
        <v>6.8878475778397077E-2</v>
      </c>
      <c r="M53" s="1">
        <f t="shared" si="2"/>
        <v>166.27264052905053</v>
      </c>
    </row>
    <row r="54" spans="1:13" x14ac:dyDescent="0.25">
      <c r="A54" t="str">
        <f t="shared" si="0"/>
        <v>KTMCMBDec-2024</v>
      </c>
      <c r="B54" s="2">
        <v>2024</v>
      </c>
      <c r="C54" s="2" t="s">
        <v>188</v>
      </c>
      <c r="D54" t="s">
        <v>52</v>
      </c>
      <c r="E54" s="2" t="s">
        <v>10</v>
      </c>
      <c r="F54" t="s">
        <v>15</v>
      </c>
      <c r="G54">
        <v>2300</v>
      </c>
      <c r="H54">
        <v>471984.41000000009</v>
      </c>
      <c r="I54">
        <v>66563.679999999993</v>
      </c>
      <c r="J54">
        <v>538548.0900000002</v>
      </c>
      <c r="K54">
        <v>5411900</v>
      </c>
      <c r="L54" s="26">
        <f t="shared" si="1"/>
        <v>9.9511833182431342E-2</v>
      </c>
      <c r="M54" s="1">
        <f t="shared" si="2"/>
        <v>234.15134347826097</v>
      </c>
    </row>
    <row r="55" spans="1:13" x14ac:dyDescent="0.25">
      <c r="A55" t="str">
        <f t="shared" si="0"/>
        <v>KULCMBDec-2024</v>
      </c>
      <c r="B55" s="2">
        <v>2024</v>
      </c>
      <c r="C55" s="2" t="s">
        <v>188</v>
      </c>
      <c r="D55" t="s">
        <v>33</v>
      </c>
      <c r="E55" s="2" t="s">
        <v>10</v>
      </c>
      <c r="F55" t="s">
        <v>13</v>
      </c>
      <c r="G55">
        <v>6409</v>
      </c>
      <c r="H55">
        <v>688754.28000000108</v>
      </c>
      <c r="I55">
        <v>312310.81999999989</v>
      </c>
      <c r="J55">
        <v>1001065.0999999994</v>
      </c>
      <c r="K55">
        <v>15759731</v>
      </c>
      <c r="L55" s="26">
        <f t="shared" si="1"/>
        <v>6.3520443337516316E-2</v>
      </c>
      <c r="M55" s="1">
        <f t="shared" si="2"/>
        <v>156.19677016695263</v>
      </c>
    </row>
    <row r="56" spans="1:13" x14ac:dyDescent="0.25">
      <c r="A56" t="str">
        <f t="shared" si="0"/>
        <v>KWICMBDec-2024</v>
      </c>
      <c r="B56" s="2">
        <v>2024</v>
      </c>
      <c r="C56" s="2" t="s">
        <v>188</v>
      </c>
      <c r="D56" t="s">
        <v>34</v>
      </c>
      <c r="E56" s="2" t="s">
        <v>10</v>
      </c>
      <c r="F56" t="s">
        <v>11</v>
      </c>
      <c r="G56">
        <v>4840</v>
      </c>
      <c r="H56">
        <v>704595.88999999955</v>
      </c>
      <c r="I56">
        <v>336560.63999999966</v>
      </c>
      <c r="J56">
        <v>1041156.53</v>
      </c>
      <c r="K56">
        <v>20303800</v>
      </c>
      <c r="L56" s="26">
        <f t="shared" si="1"/>
        <v>5.1278900008865334E-2</v>
      </c>
      <c r="M56" s="1">
        <f t="shared" si="2"/>
        <v>215.11498553719008</v>
      </c>
    </row>
    <row r="57" spans="1:13" x14ac:dyDescent="0.25">
      <c r="A57" t="str">
        <f t="shared" si="0"/>
        <v>LHECMBDec-2024</v>
      </c>
      <c r="B57" s="2">
        <v>2024</v>
      </c>
      <c r="C57" s="2" t="s">
        <v>188</v>
      </c>
      <c r="D57" t="s">
        <v>35</v>
      </c>
      <c r="E57" s="2" t="s">
        <v>10</v>
      </c>
      <c r="F57" t="s">
        <v>15</v>
      </c>
      <c r="G57">
        <v>2900</v>
      </c>
      <c r="H57">
        <v>333815.41000000003</v>
      </c>
      <c r="I57">
        <v>99218.729999999952</v>
      </c>
      <c r="J57">
        <v>433034.14000000019</v>
      </c>
      <c r="K57">
        <v>8076500</v>
      </c>
      <c r="L57" s="26">
        <f t="shared" si="1"/>
        <v>5.3616559153098521E-2</v>
      </c>
      <c r="M57" s="1">
        <f t="shared" si="2"/>
        <v>149.32211724137937</v>
      </c>
    </row>
    <row r="58" spans="1:13" x14ac:dyDescent="0.25">
      <c r="A58" t="str">
        <f t="shared" si="0"/>
        <v>LHRCMBDec-2024</v>
      </c>
      <c r="B58" s="2">
        <v>2024</v>
      </c>
      <c r="C58" s="2" t="s">
        <v>188</v>
      </c>
      <c r="D58" t="s">
        <v>36</v>
      </c>
      <c r="E58" s="2" t="s">
        <v>10</v>
      </c>
      <c r="F58" t="s">
        <v>19</v>
      </c>
      <c r="G58">
        <v>10009</v>
      </c>
      <c r="H58">
        <v>5035265.96</v>
      </c>
      <c r="I58">
        <v>2281385.6600000029</v>
      </c>
      <c r="J58">
        <v>7316651.6199999992</v>
      </c>
      <c r="K58">
        <v>87268471</v>
      </c>
      <c r="L58" s="26">
        <f t="shared" si="1"/>
        <v>8.3840722040380414E-2</v>
      </c>
      <c r="M58" s="1">
        <f t="shared" si="2"/>
        <v>731.00725547007687</v>
      </c>
    </row>
    <row r="59" spans="1:13" x14ac:dyDescent="0.25">
      <c r="A59" t="str">
        <f t="shared" si="0"/>
        <v>MAACMBDec-2024</v>
      </c>
      <c r="B59" s="2">
        <v>2024</v>
      </c>
      <c r="C59" s="2" t="s">
        <v>188</v>
      </c>
      <c r="D59" t="s">
        <v>37</v>
      </c>
      <c r="E59" s="2" t="s">
        <v>10</v>
      </c>
      <c r="F59" t="s">
        <v>15</v>
      </c>
      <c r="G59">
        <v>13617</v>
      </c>
      <c r="H59">
        <v>554497.52999999805</v>
      </c>
      <c r="I59">
        <v>293919.66000000044</v>
      </c>
      <c r="J59">
        <v>848417.18999999925</v>
      </c>
      <c r="K59">
        <v>9341262</v>
      </c>
      <c r="L59" s="26">
        <f t="shared" si="1"/>
        <v>9.0824686214774755E-2</v>
      </c>
      <c r="M59" s="1">
        <f t="shared" si="2"/>
        <v>62.305734743335478</v>
      </c>
    </row>
    <row r="60" spans="1:13" x14ac:dyDescent="0.25">
      <c r="A60" t="str">
        <f t="shared" si="0"/>
        <v>MELCMBDec-2024</v>
      </c>
      <c r="B60" s="2">
        <v>2024</v>
      </c>
      <c r="C60" s="2" t="s">
        <v>188</v>
      </c>
      <c r="D60" t="s">
        <v>38</v>
      </c>
      <c r="E60" s="2" t="s">
        <v>10</v>
      </c>
      <c r="F60" t="s">
        <v>13</v>
      </c>
      <c r="G60">
        <v>8955</v>
      </c>
      <c r="H60">
        <v>4840306.2699999977</v>
      </c>
      <c r="I60">
        <v>769987.21999999986</v>
      </c>
      <c r="J60">
        <v>5610293.4899999993</v>
      </c>
      <c r="K60">
        <v>75302595</v>
      </c>
      <c r="L60" s="26">
        <f t="shared" si="1"/>
        <v>7.4503322096668767E-2</v>
      </c>
      <c r="M60" s="1">
        <f t="shared" si="2"/>
        <v>626.4984355108877</v>
      </c>
    </row>
    <row r="61" spans="1:13" x14ac:dyDescent="0.25">
      <c r="A61" t="str">
        <f t="shared" si="0"/>
        <v>MLECMBDec-2024</v>
      </c>
      <c r="B61" s="2">
        <v>2024</v>
      </c>
      <c r="C61" s="2" t="s">
        <v>188</v>
      </c>
      <c r="D61" t="s">
        <v>39</v>
      </c>
      <c r="E61" s="2" t="s">
        <v>10</v>
      </c>
      <c r="F61" t="s">
        <v>15</v>
      </c>
      <c r="G61">
        <v>14241</v>
      </c>
      <c r="H61">
        <v>1060746.5999999987</v>
      </c>
      <c r="I61">
        <v>233720.86000000016</v>
      </c>
      <c r="J61">
        <v>1294467.4599999993</v>
      </c>
      <c r="K61">
        <v>10937088</v>
      </c>
      <c r="L61" s="26">
        <f t="shared" si="1"/>
        <v>0.11835576892130696</v>
      </c>
      <c r="M61" s="1">
        <f t="shared" si="2"/>
        <v>90.89723053156375</v>
      </c>
    </row>
    <row r="62" spans="1:13" x14ac:dyDescent="0.25">
      <c r="A62" t="str">
        <f t="shared" si="0"/>
        <v>NRTCMBDec-2024</v>
      </c>
      <c r="B62" s="2">
        <v>2024</v>
      </c>
      <c r="C62" s="2" t="s">
        <v>188</v>
      </c>
      <c r="D62" t="s">
        <v>40</v>
      </c>
      <c r="E62" s="2" t="s">
        <v>10</v>
      </c>
      <c r="F62" t="s">
        <v>13</v>
      </c>
      <c r="G62">
        <v>4407</v>
      </c>
      <c r="H62">
        <v>1727363.2300000007</v>
      </c>
      <c r="I62">
        <v>79842.950000000012</v>
      </c>
      <c r="J62">
        <v>1807206.1800000006</v>
      </c>
      <c r="K62">
        <v>30249648</v>
      </c>
      <c r="L62" s="26">
        <f t="shared" si="1"/>
        <v>5.9743048249685439E-2</v>
      </c>
      <c r="M62" s="1">
        <f t="shared" si="2"/>
        <v>410.07628318584085</v>
      </c>
    </row>
    <row r="63" spans="1:13" x14ac:dyDescent="0.25">
      <c r="A63" t="str">
        <f t="shared" si="0"/>
        <v>RUHCMBDec-2024</v>
      </c>
      <c r="B63" s="2">
        <v>2024</v>
      </c>
      <c r="C63" s="2" t="s">
        <v>188</v>
      </c>
      <c r="D63" t="s">
        <v>41</v>
      </c>
      <c r="E63" s="2" t="s">
        <v>10</v>
      </c>
      <c r="F63" t="s">
        <v>11</v>
      </c>
      <c r="G63">
        <v>6528</v>
      </c>
      <c r="H63">
        <v>1065771.6699999997</v>
      </c>
      <c r="I63">
        <v>449318.13000000012</v>
      </c>
      <c r="J63">
        <v>1515089.8000000003</v>
      </c>
      <c r="K63">
        <v>26405760</v>
      </c>
      <c r="L63" s="26">
        <f t="shared" si="1"/>
        <v>5.7377246479555985E-2</v>
      </c>
      <c r="M63" s="1">
        <f t="shared" si="2"/>
        <v>232.09096200980397</v>
      </c>
    </row>
    <row r="64" spans="1:13" x14ac:dyDescent="0.25">
      <c r="A64" t="str">
        <f t="shared" si="0"/>
        <v>SINCMBDec-2024</v>
      </c>
      <c r="B64" s="2">
        <v>2024</v>
      </c>
      <c r="C64" s="2" t="s">
        <v>188</v>
      </c>
      <c r="D64" t="s">
        <v>42</v>
      </c>
      <c r="E64" s="2" t="s">
        <v>10</v>
      </c>
      <c r="F64" t="s">
        <v>13</v>
      </c>
      <c r="G64">
        <v>4348</v>
      </c>
      <c r="H64">
        <v>866792.6999999996</v>
      </c>
      <c r="I64">
        <v>199639.67000000016</v>
      </c>
      <c r="J64">
        <v>1066432.3700000003</v>
      </c>
      <c r="K64">
        <v>11952652</v>
      </c>
      <c r="L64" s="26">
        <f t="shared" si="1"/>
        <v>8.9221402078802289E-2</v>
      </c>
      <c r="M64" s="1">
        <f t="shared" si="2"/>
        <v>245.2696343146275</v>
      </c>
    </row>
    <row r="65" spans="1:13" x14ac:dyDescent="0.25">
      <c r="A65" t="str">
        <f t="shared" si="0"/>
        <v>SYDCMBDec-2024</v>
      </c>
      <c r="B65" s="2">
        <v>2024</v>
      </c>
      <c r="C65" s="2" t="s">
        <v>188</v>
      </c>
      <c r="D65" t="s">
        <v>53</v>
      </c>
      <c r="E65" s="2" t="s">
        <v>10</v>
      </c>
      <c r="F65" t="s">
        <v>13</v>
      </c>
      <c r="G65">
        <v>5085</v>
      </c>
      <c r="H65">
        <v>2775892.2700000037</v>
      </c>
      <c r="I65">
        <v>425355.40000000008</v>
      </c>
      <c r="J65">
        <v>3201247.6699999962</v>
      </c>
      <c r="K65">
        <v>44514090</v>
      </c>
      <c r="L65" s="26">
        <f t="shared" si="1"/>
        <v>7.1915379377630678E-2</v>
      </c>
      <c r="M65" s="1">
        <f t="shared" si="2"/>
        <v>629.54723107177904</v>
      </c>
    </row>
    <row r="66" spans="1:13" x14ac:dyDescent="0.25">
      <c r="A66" t="str">
        <f t="shared" ref="A66:A129" si="3">D66&amp;E66&amp;C66</f>
        <v>TRVCMBDec-2024</v>
      </c>
      <c r="B66" s="2">
        <v>2024</v>
      </c>
      <c r="C66" s="2" t="s">
        <v>188</v>
      </c>
      <c r="D66" t="s">
        <v>43</v>
      </c>
      <c r="E66" s="2" t="s">
        <v>10</v>
      </c>
      <c r="F66" t="s">
        <v>15</v>
      </c>
      <c r="G66">
        <v>2181</v>
      </c>
      <c r="H66">
        <v>93062.72000000003</v>
      </c>
      <c r="I66">
        <v>31210.810000000009</v>
      </c>
      <c r="J66">
        <v>124273.52999999991</v>
      </c>
      <c r="K66">
        <v>798246</v>
      </c>
      <c r="L66" s="26">
        <f t="shared" ref="L66:L129" si="4">J66/K66</f>
        <v>0.15568324802128655</v>
      </c>
      <c r="M66" s="1">
        <f t="shared" ref="M66:M129" si="5">J66/G66</f>
        <v>56.980068775790883</v>
      </c>
    </row>
    <row r="67" spans="1:13" x14ac:dyDescent="0.25">
      <c r="A67" t="str">
        <f t="shared" si="3"/>
        <v>TRZCMBDec-2024</v>
      </c>
      <c r="B67" s="4">
        <v>2024</v>
      </c>
      <c r="C67" s="2" t="s">
        <v>188</v>
      </c>
      <c r="D67" t="s">
        <v>44</v>
      </c>
      <c r="E67" s="2" t="s">
        <v>10</v>
      </c>
      <c r="F67" t="s">
        <v>15</v>
      </c>
      <c r="G67">
        <v>4704</v>
      </c>
      <c r="H67">
        <v>176578.97999999989</v>
      </c>
      <c r="I67">
        <v>70737.369999999821</v>
      </c>
      <c r="J67">
        <v>247316.3499999998</v>
      </c>
      <c r="K67">
        <v>2083872</v>
      </c>
      <c r="L67" s="26">
        <f t="shared" si="4"/>
        <v>0.11868116179880521</v>
      </c>
      <c r="M67" s="1">
        <f t="shared" si="5"/>
        <v>52.575754676870709</v>
      </c>
    </row>
    <row r="68" spans="1:13" x14ac:dyDescent="0.25">
      <c r="A68" t="str">
        <f t="shared" si="3"/>
        <v>AUHCMBJan-2025</v>
      </c>
      <c r="B68" s="2">
        <v>2025</v>
      </c>
      <c r="C68" s="2" t="s">
        <v>195</v>
      </c>
      <c r="D68" t="s">
        <v>9</v>
      </c>
      <c r="E68" s="2" t="s">
        <v>10</v>
      </c>
      <c r="F68" t="s">
        <v>11</v>
      </c>
      <c r="G68">
        <v>73</v>
      </c>
      <c r="H68">
        <v>5984.9199999999992</v>
      </c>
      <c r="I68">
        <v>5182.5400000000009</v>
      </c>
      <c r="J68">
        <v>11167.459999999997</v>
      </c>
      <c r="K68">
        <v>244112</v>
      </c>
      <c r="L68" s="26">
        <f t="shared" si="4"/>
        <v>4.5747279937078049E-2</v>
      </c>
      <c r="M68" s="1">
        <f t="shared" si="5"/>
        <v>152.978904109589</v>
      </c>
    </row>
    <row r="69" spans="1:13" x14ac:dyDescent="0.25">
      <c r="A69" t="str">
        <f t="shared" si="3"/>
        <v>BKKCMBJan-2025</v>
      </c>
      <c r="B69" s="2">
        <v>2025</v>
      </c>
      <c r="C69" s="2" t="s">
        <v>195</v>
      </c>
      <c r="D69" t="s">
        <v>12</v>
      </c>
      <c r="E69" s="2" t="s">
        <v>10</v>
      </c>
      <c r="F69" t="s">
        <v>13</v>
      </c>
      <c r="G69">
        <v>3241</v>
      </c>
      <c r="H69">
        <v>411325.78999999975</v>
      </c>
      <c r="I69">
        <v>176705.92000000004</v>
      </c>
      <c r="J69">
        <v>588031.70999999973</v>
      </c>
      <c r="K69">
        <v>7729785</v>
      </c>
      <c r="L69" s="26">
        <f t="shared" si="4"/>
        <v>7.6073488460545763E-2</v>
      </c>
      <c r="M69" s="1">
        <f t="shared" si="5"/>
        <v>181.43526997840164</v>
      </c>
    </row>
    <row r="70" spans="1:13" x14ac:dyDescent="0.25">
      <c r="A70" t="str">
        <f t="shared" si="3"/>
        <v>BLRCMBJan-2025</v>
      </c>
      <c r="B70" s="2">
        <v>2025</v>
      </c>
      <c r="C70" s="2" t="s">
        <v>195</v>
      </c>
      <c r="D70" t="s">
        <v>14</v>
      </c>
      <c r="E70" s="2" t="s">
        <v>10</v>
      </c>
      <c r="F70" t="s">
        <v>15</v>
      </c>
      <c r="G70">
        <v>2066</v>
      </c>
      <c r="H70">
        <v>127356.37999999996</v>
      </c>
      <c r="I70">
        <v>42929.99</v>
      </c>
      <c r="J70">
        <v>170286.36999999985</v>
      </c>
      <c r="K70">
        <v>1477190</v>
      </c>
      <c r="L70" s="26">
        <f t="shared" si="4"/>
        <v>0.11527722906328898</v>
      </c>
      <c r="M70" s="1">
        <f t="shared" si="5"/>
        <v>82.423218780251617</v>
      </c>
    </row>
    <row r="71" spans="1:13" x14ac:dyDescent="0.25">
      <c r="A71" t="str">
        <f t="shared" si="3"/>
        <v>BOMCMBJan-2025</v>
      </c>
      <c r="B71" s="2">
        <v>2025</v>
      </c>
      <c r="C71" s="2" t="s">
        <v>195</v>
      </c>
      <c r="D71" t="s">
        <v>16</v>
      </c>
      <c r="E71" s="2" t="s">
        <v>10</v>
      </c>
      <c r="F71" t="s">
        <v>15</v>
      </c>
      <c r="G71">
        <v>4088</v>
      </c>
      <c r="H71">
        <v>340973.47</v>
      </c>
      <c r="I71">
        <v>108476.61000000012</v>
      </c>
      <c r="J71">
        <v>449450.07999999961</v>
      </c>
      <c r="K71">
        <v>6332312</v>
      </c>
      <c r="L71" s="26">
        <f t="shared" si="4"/>
        <v>7.097724812043367E-2</v>
      </c>
      <c r="M71" s="1">
        <f t="shared" si="5"/>
        <v>109.94375733855176</v>
      </c>
    </row>
    <row r="72" spans="1:13" x14ac:dyDescent="0.25">
      <c r="A72" t="str">
        <f t="shared" si="3"/>
        <v>CANCMBJan-2025</v>
      </c>
      <c r="B72" s="2">
        <v>2025</v>
      </c>
      <c r="C72" s="2" t="s">
        <v>195</v>
      </c>
      <c r="D72" t="s">
        <v>17</v>
      </c>
      <c r="E72" s="2" t="s">
        <v>10</v>
      </c>
      <c r="F72" t="s">
        <v>13</v>
      </c>
      <c r="G72">
        <v>639</v>
      </c>
      <c r="H72">
        <v>146054.35000000003</v>
      </c>
      <c r="I72">
        <v>49138.04</v>
      </c>
      <c r="J72">
        <v>195192.38999999998</v>
      </c>
      <c r="K72">
        <v>2545137</v>
      </c>
      <c r="L72" s="26">
        <f t="shared" si="4"/>
        <v>7.6692292006284926E-2</v>
      </c>
      <c r="M72" s="1">
        <f t="shared" si="5"/>
        <v>305.46539906103283</v>
      </c>
    </row>
    <row r="73" spans="1:13" x14ac:dyDescent="0.25">
      <c r="A73" t="str">
        <f t="shared" si="3"/>
        <v>CDGCMBJan-2025</v>
      </c>
      <c r="B73" s="2">
        <v>2025</v>
      </c>
      <c r="C73" s="2" t="s">
        <v>195</v>
      </c>
      <c r="D73" t="s">
        <v>18</v>
      </c>
      <c r="E73" s="2" t="s">
        <v>10</v>
      </c>
      <c r="F73" t="s">
        <v>19</v>
      </c>
      <c r="G73">
        <v>2844</v>
      </c>
      <c r="H73">
        <v>647835.5900000002</v>
      </c>
      <c r="I73">
        <v>655294.19000000006</v>
      </c>
      <c r="J73">
        <v>1303129.7799999996</v>
      </c>
      <c r="K73">
        <v>24199596</v>
      </c>
      <c r="L73" s="26">
        <f t="shared" si="4"/>
        <v>5.3849236987262086E-2</v>
      </c>
      <c r="M73" s="1">
        <f t="shared" si="5"/>
        <v>458.20315752461306</v>
      </c>
    </row>
    <row r="74" spans="1:13" x14ac:dyDescent="0.25">
      <c r="A74" t="str">
        <f t="shared" si="3"/>
        <v>CGKCMBJan-2025</v>
      </c>
      <c r="B74" s="2">
        <v>2025</v>
      </c>
      <c r="C74" s="2" t="s">
        <v>195</v>
      </c>
      <c r="D74" t="s">
        <v>20</v>
      </c>
      <c r="E74" s="2" t="s">
        <v>10</v>
      </c>
      <c r="F74" t="s">
        <v>13</v>
      </c>
      <c r="G74">
        <v>648</v>
      </c>
      <c r="H74">
        <v>79930.569999999934</v>
      </c>
      <c r="I74">
        <v>36478.960000000043</v>
      </c>
      <c r="J74">
        <v>116409.53</v>
      </c>
      <c r="K74">
        <v>2150064</v>
      </c>
      <c r="L74" s="26">
        <f t="shared" si="4"/>
        <v>5.414235576243312E-2</v>
      </c>
      <c r="M74" s="1">
        <f t="shared" si="5"/>
        <v>179.64433641975307</v>
      </c>
    </row>
    <row r="75" spans="1:13" x14ac:dyDescent="0.25">
      <c r="A75" t="str">
        <f t="shared" si="3"/>
        <v>CMBAUHJan-2025</v>
      </c>
      <c r="B75" s="2">
        <v>2025</v>
      </c>
      <c r="C75" s="2" t="s">
        <v>195</v>
      </c>
      <c r="D75" t="s">
        <v>10</v>
      </c>
      <c r="E75" s="2" t="s">
        <v>9</v>
      </c>
      <c r="F75" t="s">
        <v>11</v>
      </c>
      <c r="G75">
        <v>38</v>
      </c>
      <c r="H75">
        <v>4770.1500000000005</v>
      </c>
      <c r="I75">
        <v>3009.32</v>
      </c>
      <c r="J75">
        <v>7779.47</v>
      </c>
      <c r="K75">
        <v>127072</v>
      </c>
      <c r="L75" s="26">
        <f t="shared" si="4"/>
        <v>6.1220961344749435E-2</v>
      </c>
      <c r="M75" s="1">
        <f t="shared" si="5"/>
        <v>204.72289473684211</v>
      </c>
    </row>
    <row r="76" spans="1:13" x14ac:dyDescent="0.25">
      <c r="A76" t="str">
        <f t="shared" si="3"/>
        <v>CMBBKKJan-2025</v>
      </c>
      <c r="B76" s="2">
        <v>2025</v>
      </c>
      <c r="C76" s="2" t="s">
        <v>195</v>
      </c>
      <c r="D76" t="s">
        <v>10</v>
      </c>
      <c r="E76" s="2" t="s">
        <v>12</v>
      </c>
      <c r="F76" t="s">
        <v>13</v>
      </c>
      <c r="G76">
        <v>2432</v>
      </c>
      <c r="H76">
        <v>331119.42999999976</v>
      </c>
      <c r="I76">
        <v>133053.24999999997</v>
      </c>
      <c r="J76">
        <v>464172.68000000028</v>
      </c>
      <c r="K76">
        <v>5800320</v>
      </c>
      <c r="L76" s="26">
        <f t="shared" si="4"/>
        <v>8.0025357221670576E-2</v>
      </c>
      <c r="M76" s="1">
        <f t="shared" si="5"/>
        <v>190.86047697368431</v>
      </c>
    </row>
    <row r="77" spans="1:13" x14ac:dyDescent="0.25">
      <c r="A77" t="str">
        <f t="shared" si="3"/>
        <v>CMBBLRJan-2025</v>
      </c>
      <c r="B77" s="2">
        <v>2025</v>
      </c>
      <c r="C77" s="2" t="s">
        <v>195</v>
      </c>
      <c r="D77" t="s">
        <v>10</v>
      </c>
      <c r="E77" s="2" t="s">
        <v>14</v>
      </c>
      <c r="F77" t="s">
        <v>15</v>
      </c>
      <c r="G77">
        <v>2232</v>
      </c>
      <c r="H77">
        <v>144019.54000000007</v>
      </c>
      <c r="I77">
        <v>53397.589999999975</v>
      </c>
      <c r="J77">
        <v>197417.13</v>
      </c>
      <c r="K77">
        <v>1595880</v>
      </c>
      <c r="L77" s="26">
        <f t="shared" si="4"/>
        <v>0.12370424468005113</v>
      </c>
      <c r="M77" s="1">
        <f t="shared" si="5"/>
        <v>88.448534946236563</v>
      </c>
    </row>
    <row r="78" spans="1:13" x14ac:dyDescent="0.25">
      <c r="A78" t="str">
        <f t="shared" si="3"/>
        <v>CMBBOMJan-2025</v>
      </c>
      <c r="B78" s="2">
        <v>2025</v>
      </c>
      <c r="C78" s="2" t="s">
        <v>195</v>
      </c>
      <c r="D78" t="s">
        <v>10</v>
      </c>
      <c r="E78" s="2" t="s">
        <v>16</v>
      </c>
      <c r="F78" t="s">
        <v>15</v>
      </c>
      <c r="G78">
        <v>4784</v>
      </c>
      <c r="H78">
        <v>445746.65999999963</v>
      </c>
      <c r="I78">
        <v>134017.82000000004</v>
      </c>
      <c r="J78">
        <v>579764.48000000045</v>
      </c>
      <c r="K78">
        <v>7410416</v>
      </c>
      <c r="L78" s="26">
        <f t="shared" si="4"/>
        <v>7.823642829228486E-2</v>
      </c>
      <c r="M78" s="1">
        <f t="shared" si="5"/>
        <v>121.18822742474926</v>
      </c>
    </row>
    <row r="79" spans="1:13" x14ac:dyDescent="0.25">
      <c r="A79" t="str">
        <f t="shared" si="3"/>
        <v>CMBCANJan-2025</v>
      </c>
      <c r="B79" s="2">
        <v>2025</v>
      </c>
      <c r="C79" s="2" t="s">
        <v>195</v>
      </c>
      <c r="D79" t="s">
        <v>10</v>
      </c>
      <c r="E79" s="2" t="s">
        <v>17</v>
      </c>
      <c r="F79" t="s">
        <v>13</v>
      </c>
      <c r="G79">
        <v>538</v>
      </c>
      <c r="H79">
        <v>103140.91999999995</v>
      </c>
      <c r="I79">
        <v>40218.630000000012</v>
      </c>
      <c r="J79">
        <v>143359.54999999996</v>
      </c>
      <c r="K79">
        <v>2142854</v>
      </c>
      <c r="L79" s="26">
        <f t="shared" si="4"/>
        <v>6.6901221455124782E-2</v>
      </c>
      <c r="M79" s="1">
        <f t="shared" si="5"/>
        <v>266.46756505576201</v>
      </c>
    </row>
    <row r="80" spans="1:13" x14ac:dyDescent="0.25">
      <c r="A80" t="str">
        <f t="shared" si="3"/>
        <v>CMBCDGJan-2025</v>
      </c>
      <c r="B80" s="2">
        <v>2025</v>
      </c>
      <c r="C80" s="2" t="s">
        <v>195</v>
      </c>
      <c r="D80" t="s">
        <v>10</v>
      </c>
      <c r="E80" s="2" t="s">
        <v>18</v>
      </c>
      <c r="F80" t="s">
        <v>19</v>
      </c>
      <c r="G80">
        <v>2952</v>
      </c>
      <c r="H80">
        <v>932320.12000000034</v>
      </c>
      <c r="I80">
        <v>687871.10000000021</v>
      </c>
      <c r="J80">
        <v>1620191.2199999995</v>
      </c>
      <c r="K80">
        <v>25118568</v>
      </c>
      <c r="L80" s="26">
        <f t="shared" si="4"/>
        <v>6.4501735130760615E-2</v>
      </c>
      <c r="M80" s="1">
        <f t="shared" si="5"/>
        <v>548.84526422764213</v>
      </c>
    </row>
    <row r="81" spans="1:13" x14ac:dyDescent="0.25">
      <c r="A81" t="str">
        <f t="shared" si="3"/>
        <v>CMBCGKJan-2025</v>
      </c>
      <c r="B81" s="2">
        <v>2025</v>
      </c>
      <c r="C81" s="2" t="s">
        <v>195</v>
      </c>
      <c r="D81" t="s">
        <v>10</v>
      </c>
      <c r="E81" s="2" t="s">
        <v>20</v>
      </c>
      <c r="F81" t="s">
        <v>13</v>
      </c>
      <c r="G81">
        <v>1453</v>
      </c>
      <c r="H81">
        <v>160663.88000000021</v>
      </c>
      <c r="I81">
        <v>82384.979999999807</v>
      </c>
      <c r="J81">
        <v>243048.8600000001</v>
      </c>
      <c r="K81">
        <v>4821054</v>
      </c>
      <c r="L81" s="26">
        <f t="shared" si="4"/>
        <v>5.0414050537496591E-2</v>
      </c>
      <c r="M81" s="1">
        <f t="shared" si="5"/>
        <v>167.27381968341371</v>
      </c>
    </row>
    <row r="82" spans="1:13" x14ac:dyDescent="0.25">
      <c r="A82" t="str">
        <f t="shared" si="3"/>
        <v>CMBCOKJan-2025</v>
      </c>
      <c r="B82" s="2">
        <v>2025</v>
      </c>
      <c r="C82" s="2" t="s">
        <v>195</v>
      </c>
      <c r="D82" t="s">
        <v>10</v>
      </c>
      <c r="E82" s="2" t="s">
        <v>21</v>
      </c>
      <c r="F82" t="s">
        <v>15</v>
      </c>
      <c r="G82">
        <v>1664</v>
      </c>
      <c r="H82">
        <v>103021.45999999999</v>
      </c>
      <c r="I82">
        <v>28710.870000000017</v>
      </c>
      <c r="J82">
        <v>131732.32999999987</v>
      </c>
      <c r="K82">
        <v>860288</v>
      </c>
      <c r="L82" s="26">
        <f t="shared" si="4"/>
        <v>0.15312584855304257</v>
      </c>
      <c r="M82" s="1">
        <f t="shared" si="5"/>
        <v>79.166063701922994</v>
      </c>
    </row>
    <row r="83" spans="1:13" x14ac:dyDescent="0.25">
      <c r="A83" t="str">
        <f t="shared" si="3"/>
        <v>CMBDACJan-2025</v>
      </c>
      <c r="B83" s="2">
        <v>2025</v>
      </c>
      <c r="C83" s="2" t="s">
        <v>195</v>
      </c>
      <c r="D83" t="s">
        <v>10</v>
      </c>
      <c r="E83" s="2" t="s">
        <v>22</v>
      </c>
      <c r="F83" t="s">
        <v>15</v>
      </c>
      <c r="G83">
        <v>2972</v>
      </c>
      <c r="H83">
        <v>457426.74999999988</v>
      </c>
      <c r="I83">
        <v>21203.930000000018</v>
      </c>
      <c r="J83">
        <v>478630.67999999982</v>
      </c>
      <c r="K83">
        <v>6434380</v>
      </c>
      <c r="L83" s="26">
        <f t="shared" si="4"/>
        <v>7.4386449044041514E-2</v>
      </c>
      <c r="M83" s="1">
        <f t="shared" si="5"/>
        <v>161.04666218034987</v>
      </c>
    </row>
    <row r="84" spans="1:13" x14ac:dyDescent="0.25">
      <c r="A84" t="str">
        <f t="shared" si="3"/>
        <v>CMBDELJan-2025</v>
      </c>
      <c r="B84" s="2">
        <v>2025</v>
      </c>
      <c r="C84" s="2" t="s">
        <v>195</v>
      </c>
      <c r="D84" t="s">
        <v>10</v>
      </c>
      <c r="E84" s="2" t="s">
        <v>23</v>
      </c>
      <c r="F84" t="s">
        <v>15</v>
      </c>
      <c r="G84">
        <v>5828</v>
      </c>
      <c r="H84">
        <v>782965.96999999974</v>
      </c>
      <c r="I84">
        <v>159969.94999999987</v>
      </c>
      <c r="J84">
        <v>942935.91999999969</v>
      </c>
      <c r="K84">
        <v>14132900</v>
      </c>
      <c r="L84" s="26">
        <f t="shared" si="4"/>
        <v>6.6719209787092504E-2</v>
      </c>
      <c r="M84" s="1">
        <f t="shared" si="5"/>
        <v>161.79408373369932</v>
      </c>
    </row>
    <row r="85" spans="1:13" x14ac:dyDescent="0.25">
      <c r="A85" t="str">
        <f t="shared" si="3"/>
        <v>CMBDMMJan-2025</v>
      </c>
      <c r="B85" s="2">
        <v>2025</v>
      </c>
      <c r="C85" s="2" t="s">
        <v>195</v>
      </c>
      <c r="D85" t="s">
        <v>10</v>
      </c>
      <c r="E85" s="2" t="s">
        <v>24</v>
      </c>
      <c r="F85" t="s">
        <v>11</v>
      </c>
      <c r="G85">
        <v>1752</v>
      </c>
      <c r="H85">
        <v>305444.00999999983</v>
      </c>
      <c r="I85">
        <v>100177.60999999999</v>
      </c>
      <c r="J85">
        <v>405621.62000000005</v>
      </c>
      <c r="K85">
        <v>6750456</v>
      </c>
      <c r="L85" s="26">
        <f t="shared" si="4"/>
        <v>6.0088032571429258E-2</v>
      </c>
      <c r="M85" s="1">
        <f t="shared" si="5"/>
        <v>231.51918949771692</v>
      </c>
    </row>
    <row r="86" spans="1:13" x14ac:dyDescent="0.25">
      <c r="A86" t="str">
        <f t="shared" si="3"/>
        <v>CMBDOHJan-2025</v>
      </c>
      <c r="B86" s="2">
        <v>2025</v>
      </c>
      <c r="C86" s="2" t="s">
        <v>195</v>
      </c>
      <c r="D86" t="s">
        <v>10</v>
      </c>
      <c r="E86" s="2" t="s">
        <v>25</v>
      </c>
      <c r="F86" t="s">
        <v>11</v>
      </c>
      <c r="G86">
        <v>1996</v>
      </c>
      <c r="H86">
        <v>391335.35000000003</v>
      </c>
      <c r="I86">
        <v>253315.78000000029</v>
      </c>
      <c r="J86">
        <v>644651.13000000059</v>
      </c>
      <c r="K86">
        <v>7251468</v>
      </c>
      <c r="L86" s="26">
        <f t="shared" si="4"/>
        <v>8.8899396646306736E-2</v>
      </c>
      <c r="M86" s="1">
        <f t="shared" si="5"/>
        <v>322.97150801603237</v>
      </c>
    </row>
    <row r="87" spans="1:13" x14ac:dyDescent="0.25">
      <c r="A87" t="str">
        <f t="shared" si="3"/>
        <v>CMBDXBJan-2025</v>
      </c>
      <c r="B87" s="2">
        <v>2025</v>
      </c>
      <c r="C87" s="2" t="s">
        <v>195</v>
      </c>
      <c r="D87" t="s">
        <v>10</v>
      </c>
      <c r="E87" s="2" t="s">
        <v>26</v>
      </c>
      <c r="F87" t="s">
        <v>11</v>
      </c>
      <c r="G87">
        <v>3320</v>
      </c>
      <c r="H87">
        <v>451908.52000000031</v>
      </c>
      <c r="I87">
        <v>234417.79000000007</v>
      </c>
      <c r="J87">
        <v>686326.31</v>
      </c>
      <c r="K87">
        <v>10985880</v>
      </c>
      <c r="L87" s="26">
        <f t="shared" si="4"/>
        <v>6.2473494157955486E-2</v>
      </c>
      <c r="M87" s="1">
        <f t="shared" si="5"/>
        <v>206.72479216867472</v>
      </c>
    </row>
    <row r="88" spans="1:13" x14ac:dyDescent="0.25">
      <c r="A88" t="str">
        <f t="shared" si="3"/>
        <v>CMBFRAJan-2025</v>
      </c>
      <c r="B88" s="2">
        <v>2025</v>
      </c>
      <c r="C88" s="2" t="s">
        <v>195</v>
      </c>
      <c r="D88" t="s">
        <v>10</v>
      </c>
      <c r="E88" s="2" t="s">
        <v>27</v>
      </c>
      <c r="F88" t="s">
        <v>19</v>
      </c>
      <c r="G88">
        <v>3227</v>
      </c>
      <c r="H88">
        <v>1085507.3200000003</v>
      </c>
      <c r="I88">
        <v>760108.66999999969</v>
      </c>
      <c r="J88">
        <v>1845615.9899999995</v>
      </c>
      <c r="K88">
        <v>26116111</v>
      </c>
      <c r="L88" s="26">
        <f t="shared" si="4"/>
        <v>7.0669633392199921E-2</v>
      </c>
      <c r="M88" s="1">
        <f t="shared" si="5"/>
        <v>571.92934304307391</v>
      </c>
    </row>
    <row r="89" spans="1:13" x14ac:dyDescent="0.25">
      <c r="A89" t="str">
        <f t="shared" si="3"/>
        <v>CMBGANJan-2025</v>
      </c>
      <c r="B89" s="2">
        <v>2025</v>
      </c>
      <c r="C89" s="2" t="s">
        <v>195</v>
      </c>
      <c r="D89" t="s">
        <v>10</v>
      </c>
      <c r="E89" s="2" t="s">
        <v>28</v>
      </c>
      <c r="F89" t="s">
        <v>15</v>
      </c>
      <c r="G89">
        <v>980</v>
      </c>
      <c r="H89">
        <v>100153.11</v>
      </c>
      <c r="I89">
        <v>23304.510000000002</v>
      </c>
      <c r="J89">
        <v>123457.61999999997</v>
      </c>
      <c r="K89">
        <v>1124060</v>
      </c>
      <c r="L89" s="26">
        <f t="shared" si="4"/>
        <v>0.10983187730192336</v>
      </c>
      <c r="M89" s="1">
        <f t="shared" si="5"/>
        <v>125.97716326530609</v>
      </c>
    </row>
    <row r="90" spans="1:13" x14ac:dyDescent="0.25">
      <c r="A90" t="str">
        <f t="shared" si="3"/>
        <v>CMBHYDJan-2025</v>
      </c>
      <c r="B90" s="2">
        <v>2025</v>
      </c>
      <c r="C90" s="2" t="s">
        <v>195</v>
      </c>
      <c r="D90" t="s">
        <v>10</v>
      </c>
      <c r="E90" s="2" t="s">
        <v>29</v>
      </c>
      <c r="F90" t="s">
        <v>15</v>
      </c>
      <c r="G90">
        <v>1170</v>
      </c>
      <c r="H90">
        <v>76170.73</v>
      </c>
      <c r="I90">
        <v>30312.729999999974</v>
      </c>
      <c r="J90">
        <v>106483.46000000008</v>
      </c>
      <c r="K90">
        <v>1371240</v>
      </c>
      <c r="L90" s="26">
        <f t="shared" si="4"/>
        <v>7.7654867127563434E-2</v>
      </c>
      <c r="M90" s="1">
        <f t="shared" si="5"/>
        <v>91.011504273504343</v>
      </c>
    </row>
    <row r="91" spans="1:13" x14ac:dyDescent="0.25">
      <c r="A91" t="str">
        <f t="shared" si="3"/>
        <v>CMBICNJan-2025</v>
      </c>
      <c r="B91" s="2">
        <v>2025</v>
      </c>
      <c r="C91" s="2" t="s">
        <v>195</v>
      </c>
      <c r="D91" t="s">
        <v>10</v>
      </c>
      <c r="E91" s="2" t="s">
        <v>30</v>
      </c>
      <c r="F91" t="s">
        <v>13</v>
      </c>
      <c r="G91">
        <v>1509</v>
      </c>
      <c r="H91">
        <v>272821.21999999991</v>
      </c>
      <c r="I91">
        <v>152740.23000000007</v>
      </c>
      <c r="J91">
        <v>425561.45000000019</v>
      </c>
      <c r="K91">
        <v>8699385</v>
      </c>
      <c r="L91" s="26">
        <f t="shared" si="4"/>
        <v>4.8918567232051485E-2</v>
      </c>
      <c r="M91" s="1">
        <f t="shared" si="5"/>
        <v>282.0155400927768</v>
      </c>
    </row>
    <row r="92" spans="1:13" x14ac:dyDescent="0.25">
      <c r="A92" t="str">
        <f t="shared" si="3"/>
        <v>CMBIXMJan-2025</v>
      </c>
      <c r="B92" s="2">
        <v>2025</v>
      </c>
      <c r="C92" s="2" t="s">
        <v>195</v>
      </c>
      <c r="D92" t="s">
        <v>10</v>
      </c>
      <c r="E92" s="2" t="s">
        <v>31</v>
      </c>
      <c r="F92" t="s">
        <v>15</v>
      </c>
      <c r="G92">
        <v>1472</v>
      </c>
      <c r="H92">
        <v>53396.910000000062</v>
      </c>
      <c r="I92">
        <v>21111.929999999935</v>
      </c>
      <c r="J92">
        <v>74508.840000000026</v>
      </c>
      <c r="K92">
        <v>521088</v>
      </c>
      <c r="L92" s="26">
        <f t="shared" si="4"/>
        <v>0.1429870578481946</v>
      </c>
      <c r="M92" s="1">
        <f t="shared" si="5"/>
        <v>50.617418478260888</v>
      </c>
    </row>
    <row r="93" spans="1:13" x14ac:dyDescent="0.25">
      <c r="A93" t="str">
        <f t="shared" si="3"/>
        <v>CMBKHIJan-2025</v>
      </c>
      <c r="B93" s="2">
        <v>2025</v>
      </c>
      <c r="C93" s="2" t="s">
        <v>195</v>
      </c>
      <c r="D93" t="s">
        <v>10</v>
      </c>
      <c r="E93" s="2" t="s">
        <v>32</v>
      </c>
      <c r="F93" t="s">
        <v>15</v>
      </c>
      <c r="G93">
        <v>1473</v>
      </c>
      <c r="H93">
        <v>208776.02999999997</v>
      </c>
      <c r="I93">
        <v>44543.419999999976</v>
      </c>
      <c r="J93">
        <v>253319.44999999995</v>
      </c>
      <c r="K93">
        <v>3555822</v>
      </c>
      <c r="L93" s="26">
        <f t="shared" si="4"/>
        <v>7.1240756708294162E-2</v>
      </c>
      <c r="M93" s="1">
        <f t="shared" si="5"/>
        <v>171.97518669382211</v>
      </c>
    </row>
    <row r="94" spans="1:13" x14ac:dyDescent="0.25">
      <c r="A94" t="str">
        <f t="shared" si="3"/>
        <v>CMBKTMJan-2025</v>
      </c>
      <c r="B94" s="2">
        <v>2025</v>
      </c>
      <c r="C94" s="2" t="s">
        <v>195</v>
      </c>
      <c r="D94" t="s">
        <v>10</v>
      </c>
      <c r="E94" s="2" t="s">
        <v>52</v>
      </c>
      <c r="F94" t="s">
        <v>15</v>
      </c>
      <c r="G94">
        <v>1235</v>
      </c>
      <c r="H94">
        <v>158541.50000000029</v>
      </c>
      <c r="I94">
        <v>29514.210000000036</v>
      </c>
      <c r="J94">
        <v>188055.70999999996</v>
      </c>
      <c r="K94">
        <v>2905955</v>
      </c>
      <c r="L94" s="26">
        <f t="shared" si="4"/>
        <v>6.4713909885046383E-2</v>
      </c>
      <c r="M94" s="1">
        <f t="shared" si="5"/>
        <v>152.27182995951415</v>
      </c>
    </row>
    <row r="95" spans="1:13" x14ac:dyDescent="0.25">
      <c r="A95" t="str">
        <f t="shared" si="3"/>
        <v>CMBKULJan-2025</v>
      </c>
      <c r="B95" s="2">
        <v>2025</v>
      </c>
      <c r="C95" s="2" t="s">
        <v>195</v>
      </c>
      <c r="D95" t="s">
        <v>10</v>
      </c>
      <c r="E95" s="2" t="s">
        <v>33</v>
      </c>
      <c r="F95" t="s">
        <v>13</v>
      </c>
      <c r="G95">
        <v>2641</v>
      </c>
      <c r="H95">
        <v>233999.29000000004</v>
      </c>
      <c r="I95">
        <v>134222.00999999992</v>
      </c>
      <c r="J95">
        <v>368221.2999999997</v>
      </c>
      <c r="K95">
        <v>6494219</v>
      </c>
      <c r="L95" s="26">
        <f t="shared" si="4"/>
        <v>5.6699858751298605E-2</v>
      </c>
      <c r="M95" s="1">
        <f t="shared" si="5"/>
        <v>139.42495266944329</v>
      </c>
    </row>
    <row r="96" spans="1:13" x14ac:dyDescent="0.25">
      <c r="A96" t="str">
        <f t="shared" si="3"/>
        <v>CMBKWIJan-2025</v>
      </c>
      <c r="B96" s="2">
        <v>2025</v>
      </c>
      <c r="C96" s="2" t="s">
        <v>195</v>
      </c>
      <c r="D96" t="s">
        <v>10</v>
      </c>
      <c r="E96" s="2" t="s">
        <v>34</v>
      </c>
      <c r="F96" t="s">
        <v>11</v>
      </c>
      <c r="G96">
        <v>2749</v>
      </c>
      <c r="H96">
        <v>383407.31</v>
      </c>
      <c r="I96">
        <v>182557.84</v>
      </c>
      <c r="J96">
        <v>565965.15000000014</v>
      </c>
      <c r="K96">
        <v>11532055</v>
      </c>
      <c r="L96" s="26">
        <f t="shared" si="4"/>
        <v>4.9077562498617992E-2</v>
      </c>
      <c r="M96" s="1">
        <f t="shared" si="5"/>
        <v>205.88037468170248</v>
      </c>
    </row>
    <row r="97" spans="1:13" x14ac:dyDescent="0.25">
      <c r="A97" t="str">
        <f t="shared" si="3"/>
        <v>CMBLHEJan-2025</v>
      </c>
      <c r="B97" s="2">
        <v>2025</v>
      </c>
      <c r="C97" s="2" t="s">
        <v>195</v>
      </c>
      <c r="D97" t="s">
        <v>10</v>
      </c>
      <c r="E97" s="2" t="s">
        <v>35</v>
      </c>
      <c r="F97" t="s">
        <v>15</v>
      </c>
      <c r="G97">
        <v>1519</v>
      </c>
      <c r="H97">
        <v>186096.15000000002</v>
      </c>
      <c r="I97">
        <v>51987.609999999993</v>
      </c>
      <c r="J97">
        <v>238083.75999999989</v>
      </c>
      <c r="K97">
        <v>4230415</v>
      </c>
      <c r="L97" s="26">
        <f t="shared" si="4"/>
        <v>5.627905536454459E-2</v>
      </c>
      <c r="M97" s="1">
        <f t="shared" si="5"/>
        <v>156.73716919025668</v>
      </c>
    </row>
    <row r="98" spans="1:13" x14ac:dyDescent="0.25">
      <c r="A98" t="str">
        <f t="shared" si="3"/>
        <v>CMBLHRJan-2025</v>
      </c>
      <c r="B98" s="2">
        <v>2025</v>
      </c>
      <c r="C98" s="2" t="s">
        <v>195</v>
      </c>
      <c r="D98" t="s">
        <v>10</v>
      </c>
      <c r="E98" s="2" t="s">
        <v>36</v>
      </c>
      <c r="F98" t="s">
        <v>19</v>
      </c>
      <c r="G98">
        <v>7969</v>
      </c>
      <c r="H98">
        <v>4145803.3300000024</v>
      </c>
      <c r="I98">
        <v>1817771.1199999999</v>
      </c>
      <c r="J98">
        <v>5963574.4499999974</v>
      </c>
      <c r="K98">
        <v>69481711</v>
      </c>
      <c r="L98" s="26">
        <f t="shared" si="4"/>
        <v>8.5829412721284276E-2</v>
      </c>
      <c r="M98" s="1">
        <f t="shared" si="5"/>
        <v>748.34664951687762</v>
      </c>
    </row>
    <row r="99" spans="1:13" x14ac:dyDescent="0.25">
      <c r="A99" t="str">
        <f t="shared" si="3"/>
        <v>CMBMAAJan-2025</v>
      </c>
      <c r="B99" s="2">
        <v>2025</v>
      </c>
      <c r="C99" s="2" t="s">
        <v>195</v>
      </c>
      <c r="D99" t="s">
        <v>10</v>
      </c>
      <c r="E99" s="2" t="s">
        <v>37</v>
      </c>
      <c r="F99" t="s">
        <v>15</v>
      </c>
      <c r="G99">
        <v>7974</v>
      </c>
      <c r="H99">
        <v>294945.02999999985</v>
      </c>
      <c r="I99">
        <v>169369.50999999986</v>
      </c>
      <c r="J99">
        <v>464314.54000000062</v>
      </c>
      <c r="K99">
        <v>5470164</v>
      </c>
      <c r="L99" s="26">
        <f t="shared" si="4"/>
        <v>8.4881283266827215E-2</v>
      </c>
      <c r="M99" s="1">
        <f t="shared" si="5"/>
        <v>58.228560321043467</v>
      </c>
    </row>
    <row r="100" spans="1:13" x14ac:dyDescent="0.25">
      <c r="A100" t="str">
        <f t="shared" si="3"/>
        <v>CMBMELJan-2025</v>
      </c>
      <c r="B100" s="2">
        <v>2025</v>
      </c>
      <c r="C100" s="2" t="s">
        <v>195</v>
      </c>
      <c r="D100" t="s">
        <v>10</v>
      </c>
      <c r="E100" s="2" t="s">
        <v>38</v>
      </c>
      <c r="F100" t="s">
        <v>13</v>
      </c>
      <c r="G100">
        <v>8372</v>
      </c>
      <c r="H100">
        <v>4300798.7300000004</v>
      </c>
      <c r="I100">
        <v>825473.55000000144</v>
      </c>
      <c r="J100">
        <v>5126272.2800000021</v>
      </c>
      <c r="K100">
        <v>70400148</v>
      </c>
      <c r="L100" s="26">
        <f t="shared" si="4"/>
        <v>7.2816214534094481E-2</v>
      </c>
      <c r="M100" s="1">
        <f t="shared" si="5"/>
        <v>612.31154801720049</v>
      </c>
    </row>
    <row r="101" spans="1:13" x14ac:dyDescent="0.25">
      <c r="A101" t="str">
        <f t="shared" si="3"/>
        <v>CMBMLEJan-2025</v>
      </c>
      <c r="B101" s="2">
        <v>2025</v>
      </c>
      <c r="C101" s="2" t="s">
        <v>195</v>
      </c>
      <c r="D101" t="s">
        <v>10</v>
      </c>
      <c r="E101" s="2" t="s">
        <v>39</v>
      </c>
      <c r="F101" t="s">
        <v>15</v>
      </c>
      <c r="G101">
        <v>11745</v>
      </c>
      <c r="H101">
        <v>959326.00000000175</v>
      </c>
      <c r="I101">
        <v>208206.14000000019</v>
      </c>
      <c r="J101">
        <v>1167532.1399999994</v>
      </c>
      <c r="K101">
        <v>9020160</v>
      </c>
      <c r="L101" s="26">
        <f t="shared" si="4"/>
        <v>0.12943585701362276</v>
      </c>
      <c r="M101" s="1">
        <f t="shared" si="5"/>
        <v>99.406738186462277</v>
      </c>
    </row>
    <row r="102" spans="1:13" x14ac:dyDescent="0.25">
      <c r="A102" t="str">
        <f t="shared" si="3"/>
        <v>CMBNRTJan-2025</v>
      </c>
      <c r="B102" s="2">
        <v>2025</v>
      </c>
      <c r="C102" s="2" t="s">
        <v>195</v>
      </c>
      <c r="D102" t="s">
        <v>10</v>
      </c>
      <c r="E102" s="2" t="s">
        <v>40</v>
      </c>
      <c r="F102" t="s">
        <v>13</v>
      </c>
      <c r="G102">
        <v>3422</v>
      </c>
      <c r="H102">
        <v>1321501.5099999995</v>
      </c>
      <c r="I102">
        <v>63357.51999999999</v>
      </c>
      <c r="J102">
        <v>1384859.0299999993</v>
      </c>
      <c r="K102">
        <v>23488608</v>
      </c>
      <c r="L102" s="26">
        <f t="shared" si="4"/>
        <v>5.8958752685557156E-2</v>
      </c>
      <c r="M102" s="1">
        <f t="shared" si="5"/>
        <v>404.6928784336643</v>
      </c>
    </row>
    <row r="103" spans="1:13" x14ac:dyDescent="0.25">
      <c r="A103" t="str">
        <f t="shared" si="3"/>
        <v>CMBRUHJan-2025</v>
      </c>
      <c r="B103" s="2">
        <v>2025</v>
      </c>
      <c r="C103" s="2" t="s">
        <v>195</v>
      </c>
      <c r="D103" t="s">
        <v>10</v>
      </c>
      <c r="E103" s="2" t="s">
        <v>41</v>
      </c>
      <c r="F103" t="s">
        <v>11</v>
      </c>
      <c r="G103">
        <v>3479</v>
      </c>
      <c r="H103">
        <v>651169.86999999988</v>
      </c>
      <c r="I103">
        <v>213152.77000000005</v>
      </c>
      <c r="J103">
        <v>864322.64</v>
      </c>
      <c r="K103">
        <v>14072555</v>
      </c>
      <c r="L103" s="26">
        <f t="shared" si="4"/>
        <v>6.141902731948818E-2</v>
      </c>
      <c r="M103" s="1">
        <f t="shared" si="5"/>
        <v>248.4399655073297</v>
      </c>
    </row>
    <row r="104" spans="1:13" x14ac:dyDescent="0.25">
      <c r="A104" t="str">
        <f t="shared" si="3"/>
        <v>CMBSINJan-2025</v>
      </c>
      <c r="B104" s="2">
        <v>2025</v>
      </c>
      <c r="C104" s="2" t="s">
        <v>195</v>
      </c>
      <c r="D104" t="s">
        <v>10</v>
      </c>
      <c r="E104" s="2" t="s">
        <v>42</v>
      </c>
      <c r="F104" t="s">
        <v>13</v>
      </c>
      <c r="G104">
        <v>2430</v>
      </c>
      <c r="H104">
        <v>492117.62999999989</v>
      </c>
      <c r="I104">
        <v>136411.35000000006</v>
      </c>
      <c r="J104">
        <v>628528.97999999963</v>
      </c>
      <c r="K104">
        <v>6680070</v>
      </c>
      <c r="L104" s="26">
        <f t="shared" si="4"/>
        <v>9.4090178695732177E-2</v>
      </c>
      <c r="M104" s="1">
        <f t="shared" si="5"/>
        <v>258.65390123456774</v>
      </c>
    </row>
    <row r="105" spans="1:13" x14ac:dyDescent="0.25">
      <c r="A105" t="str">
        <f t="shared" si="3"/>
        <v>CMBSYDJan-2025</v>
      </c>
      <c r="B105" s="2">
        <v>2025</v>
      </c>
      <c r="C105" s="2" t="s">
        <v>195</v>
      </c>
      <c r="D105" t="s">
        <v>10</v>
      </c>
      <c r="E105" s="2" t="s">
        <v>53</v>
      </c>
      <c r="F105" t="s">
        <v>13</v>
      </c>
      <c r="G105">
        <v>4610</v>
      </c>
      <c r="H105">
        <v>2574492.7499999972</v>
      </c>
      <c r="I105">
        <v>443212.83999999991</v>
      </c>
      <c r="J105">
        <v>3017705.5899999975</v>
      </c>
      <c r="K105">
        <v>40355940</v>
      </c>
      <c r="L105" s="26">
        <f t="shared" si="4"/>
        <v>7.4777234528547662E-2</v>
      </c>
      <c r="M105" s="1">
        <f t="shared" si="5"/>
        <v>654.59991106290613</v>
      </c>
    </row>
    <row r="106" spans="1:13" x14ac:dyDescent="0.25">
      <c r="A106" t="str">
        <f t="shared" si="3"/>
        <v>CMBTRVJan-2025</v>
      </c>
      <c r="B106" s="2">
        <v>2025</v>
      </c>
      <c r="C106" s="2" t="s">
        <v>195</v>
      </c>
      <c r="D106" t="s">
        <v>10</v>
      </c>
      <c r="E106" s="2" t="s">
        <v>43</v>
      </c>
      <c r="F106" t="s">
        <v>15</v>
      </c>
      <c r="G106">
        <v>677</v>
      </c>
      <c r="H106">
        <v>29905.439999999977</v>
      </c>
      <c r="I106">
        <v>9048.5999999999949</v>
      </c>
      <c r="J106">
        <v>38954.040000000023</v>
      </c>
      <c r="K106">
        <v>247782</v>
      </c>
      <c r="L106" s="26">
        <f t="shared" si="4"/>
        <v>0.1572109354190378</v>
      </c>
      <c r="M106" s="1">
        <f t="shared" si="5"/>
        <v>57.539202363367835</v>
      </c>
    </row>
    <row r="107" spans="1:13" x14ac:dyDescent="0.25">
      <c r="A107" t="str">
        <f t="shared" si="3"/>
        <v>CMBTRZJan-2025</v>
      </c>
      <c r="B107" s="2">
        <v>2025</v>
      </c>
      <c r="C107" s="2" t="s">
        <v>195</v>
      </c>
      <c r="D107" t="s">
        <v>10</v>
      </c>
      <c r="E107" s="2" t="s">
        <v>44</v>
      </c>
      <c r="F107" t="s">
        <v>15</v>
      </c>
      <c r="G107">
        <v>2067</v>
      </c>
      <c r="H107">
        <v>75633.260000000068</v>
      </c>
      <c r="I107">
        <v>29352.929999999935</v>
      </c>
      <c r="J107">
        <v>104986.19000000012</v>
      </c>
      <c r="K107">
        <v>915681</v>
      </c>
      <c r="L107" s="26">
        <f t="shared" si="4"/>
        <v>0.11465367305863081</v>
      </c>
      <c r="M107" s="1">
        <f t="shared" si="5"/>
        <v>50.791577164973447</v>
      </c>
    </row>
    <row r="108" spans="1:13" x14ac:dyDescent="0.25">
      <c r="A108" t="str">
        <f t="shared" si="3"/>
        <v>COKCMBJan-2025</v>
      </c>
      <c r="B108" s="2">
        <v>2025</v>
      </c>
      <c r="C108" s="2" t="s">
        <v>195</v>
      </c>
      <c r="D108" t="s">
        <v>21</v>
      </c>
      <c r="E108" s="2" t="s">
        <v>10</v>
      </c>
      <c r="F108" t="s">
        <v>15</v>
      </c>
      <c r="G108">
        <v>2819</v>
      </c>
      <c r="H108">
        <v>157498.66000000003</v>
      </c>
      <c r="I108">
        <v>43428.619999999995</v>
      </c>
      <c r="J108">
        <v>200927.28000000032</v>
      </c>
      <c r="K108">
        <v>1457423</v>
      </c>
      <c r="L108" s="26">
        <f t="shared" si="4"/>
        <v>0.13786476541127751</v>
      </c>
      <c r="M108" s="1">
        <f t="shared" si="5"/>
        <v>71.276083717630485</v>
      </c>
    </row>
    <row r="109" spans="1:13" x14ac:dyDescent="0.25">
      <c r="A109" t="str">
        <f t="shared" si="3"/>
        <v>DACCMBJan-2025</v>
      </c>
      <c r="B109" s="2">
        <v>2025</v>
      </c>
      <c r="C109" s="2" t="s">
        <v>195</v>
      </c>
      <c r="D109" t="s">
        <v>22</v>
      </c>
      <c r="E109" s="2" t="s">
        <v>10</v>
      </c>
      <c r="F109" t="s">
        <v>15</v>
      </c>
      <c r="G109">
        <v>2968</v>
      </c>
      <c r="H109">
        <v>437026.76999999973</v>
      </c>
      <c r="I109">
        <v>14187.190000000006</v>
      </c>
      <c r="J109">
        <v>451213.9600000002</v>
      </c>
      <c r="K109">
        <v>6425720</v>
      </c>
      <c r="L109" s="26">
        <f t="shared" si="4"/>
        <v>7.021998468654099E-2</v>
      </c>
      <c r="M109" s="1">
        <f t="shared" si="5"/>
        <v>152.02626684636124</v>
      </c>
    </row>
    <row r="110" spans="1:13" x14ac:dyDescent="0.25">
      <c r="A110" t="str">
        <f t="shared" si="3"/>
        <v>DELCMBJan-2025</v>
      </c>
      <c r="B110" s="2">
        <v>2025</v>
      </c>
      <c r="C110" s="2" t="s">
        <v>195</v>
      </c>
      <c r="D110" t="s">
        <v>23</v>
      </c>
      <c r="E110" s="2" t="s">
        <v>10</v>
      </c>
      <c r="F110" t="s">
        <v>15</v>
      </c>
      <c r="G110">
        <v>4937</v>
      </c>
      <c r="H110">
        <v>584166.81000000017</v>
      </c>
      <c r="I110">
        <v>132652.99000000005</v>
      </c>
      <c r="J110">
        <v>716819.79999999958</v>
      </c>
      <c r="K110">
        <v>11972225</v>
      </c>
      <c r="L110" s="26">
        <f t="shared" si="4"/>
        <v>5.9873565690587972E-2</v>
      </c>
      <c r="M110" s="1">
        <f t="shared" si="5"/>
        <v>145.19339679967584</v>
      </c>
    </row>
    <row r="111" spans="1:13" x14ac:dyDescent="0.25">
      <c r="A111" t="str">
        <f t="shared" si="3"/>
        <v>DMMCMBJan-2025</v>
      </c>
      <c r="B111" s="2">
        <v>2025</v>
      </c>
      <c r="C111" s="2" t="s">
        <v>195</v>
      </c>
      <c r="D111" t="s">
        <v>24</v>
      </c>
      <c r="E111" s="2" t="s">
        <v>10</v>
      </c>
      <c r="F111" t="s">
        <v>11</v>
      </c>
      <c r="G111">
        <v>870</v>
      </c>
      <c r="H111">
        <v>126193.91000000003</v>
      </c>
      <c r="I111">
        <v>55376.310000000005</v>
      </c>
      <c r="J111">
        <v>181570.22</v>
      </c>
      <c r="K111">
        <v>3352110</v>
      </c>
      <c r="L111" s="26">
        <f t="shared" si="4"/>
        <v>5.4165949208110714E-2</v>
      </c>
      <c r="M111" s="1">
        <f t="shared" si="5"/>
        <v>208.70140229885058</v>
      </c>
    </row>
    <row r="112" spans="1:13" x14ac:dyDescent="0.25">
      <c r="A112" t="str">
        <f t="shared" si="3"/>
        <v>DOHCMBJan-2025</v>
      </c>
      <c r="B112" s="2">
        <v>2025</v>
      </c>
      <c r="C112" s="2" t="s">
        <v>195</v>
      </c>
      <c r="D112" t="s">
        <v>25</v>
      </c>
      <c r="E112" s="2" t="s">
        <v>10</v>
      </c>
      <c r="F112" t="s">
        <v>11</v>
      </c>
      <c r="G112">
        <v>1038</v>
      </c>
      <c r="H112">
        <v>150605.11000000007</v>
      </c>
      <c r="I112">
        <v>85148.500000000044</v>
      </c>
      <c r="J112">
        <v>235753.60999999996</v>
      </c>
      <c r="K112">
        <v>3771054</v>
      </c>
      <c r="L112" s="26">
        <f t="shared" si="4"/>
        <v>6.2516635932553591E-2</v>
      </c>
      <c r="M112" s="1">
        <f t="shared" si="5"/>
        <v>227.12293834296722</v>
      </c>
    </row>
    <row r="113" spans="1:13" x14ac:dyDescent="0.25">
      <c r="A113" t="str">
        <f t="shared" si="3"/>
        <v>DXBCMBJan-2025</v>
      </c>
      <c r="B113" s="2">
        <v>2025</v>
      </c>
      <c r="C113" s="2" t="s">
        <v>195</v>
      </c>
      <c r="D113" t="s">
        <v>26</v>
      </c>
      <c r="E113" s="2" t="s">
        <v>10</v>
      </c>
      <c r="F113" t="s">
        <v>11</v>
      </c>
      <c r="G113">
        <v>2868</v>
      </c>
      <c r="H113">
        <v>349083.25000000012</v>
      </c>
      <c r="I113">
        <v>187035.11000000031</v>
      </c>
      <c r="J113">
        <v>536118.3600000001</v>
      </c>
      <c r="K113">
        <v>9490212</v>
      </c>
      <c r="L113" s="26">
        <f t="shared" si="4"/>
        <v>5.6491715885798981E-2</v>
      </c>
      <c r="M113" s="1">
        <f t="shared" si="5"/>
        <v>186.93108786610881</v>
      </c>
    </row>
    <row r="114" spans="1:13" x14ac:dyDescent="0.25">
      <c r="A114" t="str">
        <f t="shared" si="3"/>
        <v>FRACMBJan-2025</v>
      </c>
      <c r="B114" s="2">
        <v>2025</v>
      </c>
      <c r="C114" s="2" t="s">
        <v>195</v>
      </c>
      <c r="D114" t="s">
        <v>27</v>
      </c>
      <c r="E114" s="2" t="s">
        <v>10</v>
      </c>
      <c r="F114" t="s">
        <v>19</v>
      </c>
      <c r="G114">
        <v>2519</v>
      </c>
      <c r="H114">
        <v>572752.63999999966</v>
      </c>
      <c r="I114">
        <v>595132.61999999976</v>
      </c>
      <c r="J114">
        <v>1167885.26</v>
      </c>
      <c r="K114">
        <v>20386267</v>
      </c>
      <c r="L114" s="26">
        <f t="shared" si="4"/>
        <v>5.7287842840476874E-2</v>
      </c>
      <c r="M114" s="1">
        <f t="shared" si="5"/>
        <v>463.63051210797937</v>
      </c>
    </row>
    <row r="115" spans="1:13" x14ac:dyDescent="0.25">
      <c r="A115" t="str">
        <f t="shared" si="3"/>
        <v>GANCMBJan-2025</v>
      </c>
      <c r="B115" s="2">
        <v>2025</v>
      </c>
      <c r="C115" s="2" t="s">
        <v>195</v>
      </c>
      <c r="D115" t="s">
        <v>28</v>
      </c>
      <c r="E115" s="2" t="s">
        <v>10</v>
      </c>
      <c r="F115" t="s">
        <v>15</v>
      </c>
      <c r="G115">
        <v>284</v>
      </c>
      <c r="H115">
        <v>30143.81</v>
      </c>
      <c r="I115">
        <v>5350.3799999999992</v>
      </c>
      <c r="J115">
        <v>35494.19000000001</v>
      </c>
      <c r="K115">
        <v>325748</v>
      </c>
      <c r="L115" s="26">
        <f t="shared" si="4"/>
        <v>0.10896211181649622</v>
      </c>
      <c r="M115" s="1">
        <f t="shared" si="5"/>
        <v>124.97954225352116</v>
      </c>
    </row>
    <row r="116" spans="1:13" x14ac:dyDescent="0.25">
      <c r="A116" t="str">
        <f t="shared" si="3"/>
        <v>HYDCMBJan-2025</v>
      </c>
      <c r="B116" s="2">
        <v>2025</v>
      </c>
      <c r="C116" s="2" t="s">
        <v>195</v>
      </c>
      <c r="D116" t="s">
        <v>29</v>
      </c>
      <c r="E116" s="2" t="s">
        <v>10</v>
      </c>
      <c r="F116" t="s">
        <v>15</v>
      </c>
      <c r="G116">
        <v>1219</v>
      </c>
      <c r="H116">
        <v>64898.820000000029</v>
      </c>
      <c r="I116">
        <v>30760.499999999982</v>
      </c>
      <c r="J116">
        <v>95659.32</v>
      </c>
      <c r="K116">
        <v>1428668</v>
      </c>
      <c r="L116" s="26">
        <f t="shared" si="4"/>
        <v>6.6956997706955013E-2</v>
      </c>
      <c r="M116" s="1">
        <f t="shared" si="5"/>
        <v>78.473601312551281</v>
      </c>
    </row>
    <row r="117" spans="1:13" x14ac:dyDescent="0.25">
      <c r="A117" t="str">
        <f t="shared" si="3"/>
        <v>ICNCMBJan-2025</v>
      </c>
      <c r="B117" s="2">
        <v>2025</v>
      </c>
      <c r="C117" s="2" t="s">
        <v>195</v>
      </c>
      <c r="D117" t="s">
        <v>30</v>
      </c>
      <c r="E117" s="2" t="s">
        <v>10</v>
      </c>
      <c r="F117" t="s">
        <v>13</v>
      </c>
      <c r="G117">
        <v>1944</v>
      </c>
      <c r="H117">
        <v>402222.33000000013</v>
      </c>
      <c r="I117">
        <v>192549.93999999992</v>
      </c>
      <c r="J117">
        <v>594772.2699999999</v>
      </c>
      <c r="K117">
        <v>11207160</v>
      </c>
      <c r="L117" s="26">
        <f t="shared" si="4"/>
        <v>5.3070739598613734E-2</v>
      </c>
      <c r="M117" s="1">
        <f t="shared" si="5"/>
        <v>305.95281378600816</v>
      </c>
    </row>
    <row r="118" spans="1:13" x14ac:dyDescent="0.25">
      <c r="A118" t="str">
        <f t="shared" si="3"/>
        <v>IXMCMBJan-2025</v>
      </c>
      <c r="B118" s="2">
        <v>2025</v>
      </c>
      <c r="C118" s="2" t="s">
        <v>195</v>
      </c>
      <c r="D118" t="s">
        <v>31</v>
      </c>
      <c r="E118" s="2" t="s">
        <v>10</v>
      </c>
      <c r="F118" t="s">
        <v>15</v>
      </c>
      <c r="G118">
        <v>2070</v>
      </c>
      <c r="H118">
        <v>67673.420000000027</v>
      </c>
      <c r="I118">
        <v>26304.279999999872</v>
      </c>
      <c r="J118">
        <v>93977.70000000007</v>
      </c>
      <c r="K118">
        <v>732780</v>
      </c>
      <c r="L118" s="26">
        <f t="shared" si="4"/>
        <v>0.1282481781708017</v>
      </c>
      <c r="M118" s="1">
        <f t="shared" si="5"/>
        <v>45.399855072463801</v>
      </c>
    </row>
    <row r="119" spans="1:13" x14ac:dyDescent="0.25">
      <c r="A119" t="str">
        <f t="shared" si="3"/>
        <v>KHICMBJan-2025</v>
      </c>
      <c r="B119" s="2">
        <v>2025</v>
      </c>
      <c r="C119" s="2" t="s">
        <v>195</v>
      </c>
      <c r="D119" t="s">
        <v>32</v>
      </c>
      <c r="E119" s="2" t="s">
        <v>10</v>
      </c>
      <c r="F119" t="s">
        <v>15</v>
      </c>
      <c r="G119">
        <v>1185</v>
      </c>
      <c r="H119">
        <v>184419.75999999998</v>
      </c>
      <c r="I119">
        <v>35027.79</v>
      </c>
      <c r="J119">
        <v>219447.54999999993</v>
      </c>
      <c r="K119">
        <v>2860590</v>
      </c>
      <c r="L119" s="26">
        <f t="shared" si="4"/>
        <v>7.6714086954089863E-2</v>
      </c>
      <c r="M119" s="1">
        <f t="shared" si="5"/>
        <v>185.18780590717293</v>
      </c>
    </row>
    <row r="120" spans="1:13" x14ac:dyDescent="0.25">
      <c r="A120" t="str">
        <f t="shared" si="3"/>
        <v>KTMCMBJan-2025</v>
      </c>
      <c r="B120" s="2">
        <v>2025</v>
      </c>
      <c r="C120" s="2" t="s">
        <v>195</v>
      </c>
      <c r="D120" t="s">
        <v>52</v>
      </c>
      <c r="E120" s="2" t="s">
        <v>10</v>
      </c>
      <c r="F120" t="s">
        <v>15</v>
      </c>
      <c r="G120">
        <v>1146</v>
      </c>
      <c r="H120">
        <v>168944.28000000006</v>
      </c>
      <c r="I120">
        <v>29274.750000000025</v>
      </c>
      <c r="J120">
        <v>198219.03000000006</v>
      </c>
      <c r="K120">
        <v>2696538</v>
      </c>
      <c r="L120" s="26">
        <f t="shared" si="4"/>
        <v>7.3508710057117704E-2</v>
      </c>
      <c r="M120" s="1">
        <f t="shared" si="5"/>
        <v>172.96599476439795</v>
      </c>
    </row>
    <row r="121" spans="1:13" x14ac:dyDescent="0.25">
      <c r="A121" t="str">
        <f t="shared" si="3"/>
        <v>KULCMBJan-2025</v>
      </c>
      <c r="B121" s="2">
        <v>2025</v>
      </c>
      <c r="C121" s="2" t="s">
        <v>195</v>
      </c>
      <c r="D121" t="s">
        <v>33</v>
      </c>
      <c r="E121" s="2" t="s">
        <v>10</v>
      </c>
      <c r="F121" t="s">
        <v>13</v>
      </c>
      <c r="G121">
        <v>3566</v>
      </c>
      <c r="H121">
        <v>319192.27000000025</v>
      </c>
      <c r="I121">
        <v>174709.91999999998</v>
      </c>
      <c r="J121">
        <v>493902.18999999983</v>
      </c>
      <c r="K121">
        <v>8768794</v>
      </c>
      <c r="L121" s="26">
        <f t="shared" si="4"/>
        <v>5.6324984940916596E-2</v>
      </c>
      <c r="M121" s="1">
        <f t="shared" si="5"/>
        <v>138.50313796971392</v>
      </c>
    </row>
    <row r="122" spans="1:13" x14ac:dyDescent="0.25">
      <c r="A122" t="str">
        <f t="shared" si="3"/>
        <v>KWICMBJan-2025</v>
      </c>
      <c r="B122" s="2">
        <v>2025</v>
      </c>
      <c r="C122" s="2" t="s">
        <v>195</v>
      </c>
      <c r="D122" t="s">
        <v>34</v>
      </c>
      <c r="E122" s="2" t="s">
        <v>10</v>
      </c>
      <c r="F122" t="s">
        <v>11</v>
      </c>
      <c r="G122">
        <v>1918</v>
      </c>
      <c r="H122">
        <v>181269.5800000001</v>
      </c>
      <c r="I122">
        <v>127639.36999999994</v>
      </c>
      <c r="J122">
        <v>308908.9499999999</v>
      </c>
      <c r="K122">
        <v>8046010</v>
      </c>
      <c r="L122" s="26">
        <f t="shared" si="4"/>
        <v>3.8392812089470423E-2</v>
      </c>
      <c r="M122" s="1">
        <f t="shared" si="5"/>
        <v>161.05784671532842</v>
      </c>
    </row>
    <row r="123" spans="1:13" x14ac:dyDescent="0.25">
      <c r="A123" t="str">
        <f t="shared" si="3"/>
        <v>LHECMBJan-2025</v>
      </c>
      <c r="B123" s="2">
        <v>2025</v>
      </c>
      <c r="C123" s="2" t="s">
        <v>195</v>
      </c>
      <c r="D123" t="s">
        <v>35</v>
      </c>
      <c r="E123" s="2" t="s">
        <v>10</v>
      </c>
      <c r="F123" t="s">
        <v>15</v>
      </c>
      <c r="G123">
        <v>1460</v>
      </c>
      <c r="H123">
        <v>199147.45000000007</v>
      </c>
      <c r="I123">
        <v>46668.260000000009</v>
      </c>
      <c r="J123">
        <v>245815.70999999985</v>
      </c>
      <c r="K123">
        <v>4066100</v>
      </c>
      <c r="L123" s="26">
        <f t="shared" si="4"/>
        <v>6.0454910110425183E-2</v>
      </c>
      <c r="M123" s="1">
        <f t="shared" si="5"/>
        <v>168.36692465753413</v>
      </c>
    </row>
    <row r="124" spans="1:13" x14ac:dyDescent="0.25">
      <c r="A124" t="str">
        <f t="shared" si="3"/>
        <v>LHRCMBJan-2025</v>
      </c>
      <c r="B124" s="2">
        <v>2025</v>
      </c>
      <c r="C124" s="2" t="s">
        <v>195</v>
      </c>
      <c r="D124" t="s">
        <v>36</v>
      </c>
      <c r="E124" s="2" t="s">
        <v>10</v>
      </c>
      <c r="F124" t="s">
        <v>19</v>
      </c>
      <c r="G124">
        <v>6996</v>
      </c>
      <c r="H124">
        <v>2428555.27</v>
      </c>
      <c r="I124">
        <v>1596360.3299999973</v>
      </c>
      <c r="J124">
        <v>4024915.5999999992</v>
      </c>
      <c r="K124">
        <v>60998124</v>
      </c>
      <c r="L124" s="26">
        <f t="shared" si="4"/>
        <v>6.5984252237003216E-2</v>
      </c>
      <c r="M124" s="1">
        <f t="shared" si="5"/>
        <v>575.31669525443101</v>
      </c>
    </row>
    <row r="125" spans="1:13" x14ac:dyDescent="0.25">
      <c r="A125" t="str">
        <f t="shared" si="3"/>
        <v>MAACMBJan-2025</v>
      </c>
      <c r="B125" s="2">
        <v>2025</v>
      </c>
      <c r="C125" s="2" t="s">
        <v>195</v>
      </c>
      <c r="D125" t="s">
        <v>37</v>
      </c>
      <c r="E125" s="2" t="s">
        <v>10</v>
      </c>
      <c r="F125" t="s">
        <v>15</v>
      </c>
      <c r="G125">
        <v>8103</v>
      </c>
      <c r="H125">
        <v>302900.23000000021</v>
      </c>
      <c r="I125">
        <v>165247.39999999985</v>
      </c>
      <c r="J125">
        <v>468147.63000000064</v>
      </c>
      <c r="K125">
        <v>5558658</v>
      </c>
      <c r="L125" s="26">
        <f t="shared" si="4"/>
        <v>8.4219541839055514E-2</v>
      </c>
      <c r="M125" s="1">
        <f t="shared" si="5"/>
        <v>57.77460570159208</v>
      </c>
    </row>
    <row r="126" spans="1:13" x14ac:dyDescent="0.25">
      <c r="A126" t="str">
        <f t="shared" si="3"/>
        <v>MELCMBJan-2025</v>
      </c>
      <c r="B126" s="2">
        <v>2025</v>
      </c>
      <c r="C126" s="2" t="s">
        <v>195</v>
      </c>
      <c r="D126" t="s">
        <v>38</v>
      </c>
      <c r="E126" s="2" t="s">
        <v>10</v>
      </c>
      <c r="F126" t="s">
        <v>13</v>
      </c>
      <c r="G126">
        <v>5753</v>
      </c>
      <c r="H126">
        <v>2120937.9400000023</v>
      </c>
      <c r="I126">
        <v>651918.02000000014</v>
      </c>
      <c r="J126">
        <v>2772855.959999999</v>
      </c>
      <c r="K126">
        <v>48376977</v>
      </c>
      <c r="L126" s="26">
        <f t="shared" si="4"/>
        <v>5.7317677373681264E-2</v>
      </c>
      <c r="M126" s="1">
        <f t="shared" si="5"/>
        <v>481.98434903528579</v>
      </c>
    </row>
    <row r="127" spans="1:13" x14ac:dyDescent="0.25">
      <c r="A127" t="str">
        <f t="shared" si="3"/>
        <v>MLECMBJan-2025</v>
      </c>
      <c r="B127" s="2">
        <v>2025</v>
      </c>
      <c r="C127" s="2" t="s">
        <v>195</v>
      </c>
      <c r="D127" t="s">
        <v>39</v>
      </c>
      <c r="E127" s="2" t="s">
        <v>10</v>
      </c>
      <c r="F127" t="s">
        <v>15</v>
      </c>
      <c r="G127">
        <v>6482</v>
      </c>
      <c r="H127">
        <v>506946.82999999961</v>
      </c>
      <c r="I127">
        <v>102090.14999999982</v>
      </c>
      <c r="J127">
        <v>609036.9800000001</v>
      </c>
      <c r="K127">
        <v>4978176</v>
      </c>
      <c r="L127" s="26">
        <f t="shared" si="4"/>
        <v>0.12234139170652064</v>
      </c>
      <c r="M127" s="1">
        <f t="shared" si="5"/>
        <v>93.958188830607853</v>
      </c>
    </row>
    <row r="128" spans="1:13" x14ac:dyDescent="0.25">
      <c r="A128" t="str">
        <f t="shared" si="3"/>
        <v>NRTCMBJan-2025</v>
      </c>
      <c r="B128" s="2">
        <v>2025</v>
      </c>
      <c r="C128" s="2" t="s">
        <v>195</v>
      </c>
      <c r="D128" t="s">
        <v>40</v>
      </c>
      <c r="E128" s="2" t="s">
        <v>10</v>
      </c>
      <c r="F128" t="s">
        <v>13</v>
      </c>
      <c r="G128">
        <v>2435</v>
      </c>
      <c r="H128">
        <v>800356.62999999977</v>
      </c>
      <c r="I128">
        <v>78583.87000000001</v>
      </c>
      <c r="J128">
        <v>878940.49999999977</v>
      </c>
      <c r="K128">
        <v>16713840</v>
      </c>
      <c r="L128" s="26">
        <f t="shared" si="4"/>
        <v>5.2587586096312984E-2</v>
      </c>
      <c r="M128" s="1">
        <f t="shared" si="5"/>
        <v>360.96119096509233</v>
      </c>
    </row>
    <row r="129" spans="1:13" x14ac:dyDescent="0.25">
      <c r="A129" t="str">
        <f t="shared" si="3"/>
        <v>RUHCMBJan-2025</v>
      </c>
      <c r="B129" s="2">
        <v>2025</v>
      </c>
      <c r="C129" s="2" t="s">
        <v>195</v>
      </c>
      <c r="D129" t="s">
        <v>41</v>
      </c>
      <c r="E129" s="2" t="s">
        <v>10</v>
      </c>
      <c r="F129" t="s">
        <v>11</v>
      </c>
      <c r="G129">
        <v>2455</v>
      </c>
      <c r="H129">
        <v>339810.86000000004</v>
      </c>
      <c r="I129">
        <v>157002.03000000003</v>
      </c>
      <c r="J129">
        <v>496812.89000000025</v>
      </c>
      <c r="K129">
        <v>9930475</v>
      </c>
      <c r="L129" s="26">
        <f t="shared" si="4"/>
        <v>5.002911643199346E-2</v>
      </c>
      <c r="M129" s="1">
        <f t="shared" si="5"/>
        <v>202.36777596741354</v>
      </c>
    </row>
    <row r="130" spans="1:13" x14ac:dyDescent="0.25">
      <c r="A130" t="str">
        <f t="shared" ref="A130:A193" si="6">D130&amp;E130&amp;C130</f>
        <v>SINCMBJan-2025</v>
      </c>
      <c r="B130" s="2">
        <v>2025</v>
      </c>
      <c r="C130" s="2" t="s">
        <v>195</v>
      </c>
      <c r="D130" t="s">
        <v>42</v>
      </c>
      <c r="E130" s="2" t="s">
        <v>10</v>
      </c>
      <c r="F130" t="s">
        <v>13</v>
      </c>
      <c r="G130">
        <v>2591</v>
      </c>
      <c r="H130">
        <v>398210.96999999956</v>
      </c>
      <c r="I130">
        <v>116407.99000000005</v>
      </c>
      <c r="J130">
        <v>514618.95999999979</v>
      </c>
      <c r="K130">
        <v>7122659</v>
      </c>
      <c r="L130" s="26">
        <f t="shared" ref="L130:L193" si="7">J130/K130</f>
        <v>7.2250961333400879E-2</v>
      </c>
      <c r="M130" s="1">
        <f t="shared" ref="M130:M193" si="8">J130/G130</f>
        <v>198.61789270551901</v>
      </c>
    </row>
    <row r="131" spans="1:13" x14ac:dyDescent="0.25">
      <c r="A131" t="str">
        <f t="shared" si="6"/>
        <v>SYDCMBJan-2025</v>
      </c>
      <c r="B131" s="2">
        <v>2025</v>
      </c>
      <c r="C131" s="2" t="s">
        <v>195</v>
      </c>
      <c r="D131" t="s">
        <v>53</v>
      </c>
      <c r="E131" s="2" t="s">
        <v>10</v>
      </c>
      <c r="F131" t="s">
        <v>13</v>
      </c>
      <c r="G131">
        <v>3093</v>
      </c>
      <c r="H131">
        <v>1201494.02</v>
      </c>
      <c r="I131">
        <v>337135.52000000014</v>
      </c>
      <c r="J131">
        <v>1538629.5399999998</v>
      </c>
      <c r="K131">
        <v>27076122</v>
      </c>
      <c r="L131" s="26">
        <f t="shared" si="7"/>
        <v>5.6826067632580461E-2</v>
      </c>
      <c r="M131" s="1">
        <f t="shared" si="8"/>
        <v>497.45539605560936</v>
      </c>
    </row>
    <row r="132" spans="1:13" x14ac:dyDescent="0.25">
      <c r="A132" t="str">
        <f t="shared" si="6"/>
        <v>TRVCMBJan-2025</v>
      </c>
      <c r="B132" s="2">
        <v>2025</v>
      </c>
      <c r="C132" s="2" t="s">
        <v>195</v>
      </c>
      <c r="D132" t="s">
        <v>43</v>
      </c>
      <c r="E132" s="2" t="s">
        <v>10</v>
      </c>
      <c r="F132" t="s">
        <v>15</v>
      </c>
      <c r="G132">
        <v>1153</v>
      </c>
      <c r="H132">
        <v>56076.100000000013</v>
      </c>
      <c r="I132">
        <v>14086.380000000006</v>
      </c>
      <c r="J132">
        <v>70162.48000000001</v>
      </c>
      <c r="K132">
        <v>421998</v>
      </c>
      <c r="L132" s="26">
        <f t="shared" si="7"/>
        <v>0.1662625889222224</v>
      </c>
      <c r="M132" s="1">
        <f t="shared" si="8"/>
        <v>60.8521075455334</v>
      </c>
    </row>
    <row r="133" spans="1:13" x14ac:dyDescent="0.25">
      <c r="A133" t="str">
        <f t="shared" si="6"/>
        <v>TRZCMBJan-2025</v>
      </c>
      <c r="B133" s="2">
        <v>2025</v>
      </c>
      <c r="C133" s="2" t="s">
        <v>195</v>
      </c>
      <c r="D133" t="s">
        <v>44</v>
      </c>
      <c r="E133" s="2" t="s">
        <v>10</v>
      </c>
      <c r="F133" t="s">
        <v>15</v>
      </c>
      <c r="G133">
        <v>2403</v>
      </c>
      <c r="H133">
        <v>84873.669999999984</v>
      </c>
      <c r="I133">
        <v>33849.960000000036</v>
      </c>
      <c r="J133">
        <v>118723.63000000006</v>
      </c>
      <c r="K133">
        <v>1064529</v>
      </c>
      <c r="L133" s="26">
        <f t="shared" si="7"/>
        <v>0.11152691002311826</v>
      </c>
      <c r="M133" s="1">
        <f t="shared" si="8"/>
        <v>49.406421140241392</v>
      </c>
    </row>
    <row r="134" spans="1:13" x14ac:dyDescent="0.25">
      <c r="A134" t="str">
        <f t="shared" si="6"/>
        <v>AUHCMBFeb-2025</v>
      </c>
      <c r="B134" s="2">
        <v>2025</v>
      </c>
      <c r="C134" s="2" t="s">
        <v>197</v>
      </c>
      <c r="D134" t="s">
        <v>9</v>
      </c>
      <c r="E134" s="2" t="s">
        <v>10</v>
      </c>
      <c r="F134" t="s">
        <v>11</v>
      </c>
      <c r="G134">
        <v>199</v>
      </c>
      <c r="H134">
        <v>19146.490000000009</v>
      </c>
      <c r="I134">
        <v>14303.979999999998</v>
      </c>
      <c r="J134">
        <v>33450.469999999994</v>
      </c>
      <c r="K134">
        <v>665456</v>
      </c>
      <c r="L134" s="26">
        <f t="shared" si="7"/>
        <v>5.0266989853574084E-2</v>
      </c>
      <c r="M134" s="1">
        <f t="shared" si="8"/>
        <v>168.09281407035172</v>
      </c>
    </row>
    <row r="135" spans="1:13" x14ac:dyDescent="0.25">
      <c r="A135" t="str">
        <f t="shared" si="6"/>
        <v>BKKCMBFeb-2025</v>
      </c>
      <c r="B135" s="2">
        <v>2025</v>
      </c>
      <c r="C135" s="2" t="s">
        <v>197</v>
      </c>
      <c r="D135" t="s">
        <v>12</v>
      </c>
      <c r="E135" s="2" t="s">
        <v>10</v>
      </c>
      <c r="F135" t="s">
        <v>13</v>
      </c>
      <c r="G135">
        <v>997</v>
      </c>
      <c r="H135">
        <v>114611.89999999997</v>
      </c>
      <c r="I135">
        <v>57679.170000000006</v>
      </c>
      <c r="J135">
        <v>172291.07000000007</v>
      </c>
      <c r="K135">
        <v>2377845</v>
      </c>
      <c r="L135" s="26">
        <f t="shared" si="7"/>
        <v>7.2456812786367522E-2</v>
      </c>
      <c r="M135" s="1">
        <f t="shared" si="8"/>
        <v>172.80949849548654</v>
      </c>
    </row>
    <row r="136" spans="1:13" x14ac:dyDescent="0.25">
      <c r="A136" t="str">
        <f t="shared" si="6"/>
        <v>BLRCMBFeb-2025</v>
      </c>
      <c r="B136" s="2">
        <v>2025</v>
      </c>
      <c r="C136" s="2" t="s">
        <v>197</v>
      </c>
      <c r="D136" t="s">
        <v>14</v>
      </c>
      <c r="E136" s="2" t="s">
        <v>10</v>
      </c>
      <c r="F136" t="s">
        <v>15</v>
      </c>
      <c r="G136">
        <v>476</v>
      </c>
      <c r="H136">
        <v>29408.029999999995</v>
      </c>
      <c r="I136">
        <v>9986.9500000000044</v>
      </c>
      <c r="J136">
        <v>39394.979999999974</v>
      </c>
      <c r="K136">
        <v>340340</v>
      </c>
      <c r="L136" s="26">
        <f t="shared" si="7"/>
        <v>0.11575183639889515</v>
      </c>
      <c r="M136" s="1">
        <f t="shared" si="8"/>
        <v>82.762563025210028</v>
      </c>
    </row>
    <row r="137" spans="1:13" x14ac:dyDescent="0.25">
      <c r="A137" t="str">
        <f t="shared" si="6"/>
        <v>BOMCMBFeb-2025</v>
      </c>
      <c r="B137" s="2">
        <v>2025</v>
      </c>
      <c r="C137" s="2" t="s">
        <v>197</v>
      </c>
      <c r="D137" t="s">
        <v>16</v>
      </c>
      <c r="E137" s="2" t="s">
        <v>10</v>
      </c>
      <c r="F137" t="s">
        <v>15</v>
      </c>
      <c r="G137">
        <v>967</v>
      </c>
      <c r="H137">
        <v>80423.070000000007</v>
      </c>
      <c r="I137">
        <v>26090.709999999981</v>
      </c>
      <c r="J137">
        <v>106513.78000000001</v>
      </c>
      <c r="K137">
        <v>1497883</v>
      </c>
      <c r="L137" s="26">
        <f t="shared" si="7"/>
        <v>7.1109545939168822E-2</v>
      </c>
      <c r="M137" s="1">
        <f t="shared" si="8"/>
        <v>110.14868665977251</v>
      </c>
    </row>
    <row r="138" spans="1:13" x14ac:dyDescent="0.25">
      <c r="A138" t="str">
        <f t="shared" si="6"/>
        <v>CANCMBFeb-2025</v>
      </c>
      <c r="B138" s="2">
        <v>2025</v>
      </c>
      <c r="C138" s="2" t="s">
        <v>197</v>
      </c>
      <c r="D138" t="s">
        <v>17</v>
      </c>
      <c r="E138" s="2" t="s">
        <v>10</v>
      </c>
      <c r="F138" t="s">
        <v>13</v>
      </c>
      <c r="G138">
        <v>147</v>
      </c>
      <c r="H138">
        <v>35693.599999999999</v>
      </c>
      <c r="I138">
        <v>11299.389999999994</v>
      </c>
      <c r="J138">
        <v>46992.989999999991</v>
      </c>
      <c r="K138">
        <v>585501</v>
      </c>
      <c r="L138" s="26">
        <f t="shared" si="7"/>
        <v>8.0261160954464617E-2</v>
      </c>
      <c r="M138" s="1">
        <f t="shared" si="8"/>
        <v>319.68020408163261</v>
      </c>
    </row>
    <row r="139" spans="1:13" x14ac:dyDescent="0.25">
      <c r="A139" t="str">
        <f t="shared" si="6"/>
        <v>CDGCMBFeb-2025</v>
      </c>
      <c r="B139" s="2">
        <v>2025</v>
      </c>
      <c r="C139" s="2" t="s">
        <v>197</v>
      </c>
      <c r="D139" t="s">
        <v>18</v>
      </c>
      <c r="E139" s="2" t="s">
        <v>10</v>
      </c>
      <c r="F139" t="s">
        <v>19</v>
      </c>
      <c r="G139">
        <v>1273</v>
      </c>
      <c r="H139">
        <v>332795.05999999982</v>
      </c>
      <c r="I139">
        <v>295751.2</v>
      </c>
      <c r="J139">
        <v>628546.26</v>
      </c>
      <c r="K139">
        <v>10831957</v>
      </c>
      <c r="L139" s="26">
        <f t="shared" si="7"/>
        <v>5.802702687981498E-2</v>
      </c>
      <c r="M139" s="1">
        <f t="shared" si="8"/>
        <v>493.75197172034564</v>
      </c>
    </row>
    <row r="140" spans="1:13" x14ac:dyDescent="0.25">
      <c r="A140" t="str">
        <f t="shared" si="6"/>
        <v>CGKCMBFeb-2025</v>
      </c>
      <c r="B140" s="2">
        <v>2025</v>
      </c>
      <c r="C140" s="2" t="s">
        <v>197</v>
      </c>
      <c r="D140" t="s">
        <v>20</v>
      </c>
      <c r="E140" s="2" t="s">
        <v>10</v>
      </c>
      <c r="F140" t="s">
        <v>13</v>
      </c>
      <c r="G140">
        <v>229</v>
      </c>
      <c r="H140">
        <v>28216.039999999994</v>
      </c>
      <c r="I140">
        <v>12056.34</v>
      </c>
      <c r="J140">
        <v>40272.37999999999</v>
      </c>
      <c r="K140">
        <v>759822</v>
      </c>
      <c r="L140" s="26">
        <f t="shared" si="7"/>
        <v>5.3002387401259753E-2</v>
      </c>
      <c r="M140" s="1">
        <f t="shared" si="8"/>
        <v>175.86192139737986</v>
      </c>
    </row>
    <row r="141" spans="1:13" x14ac:dyDescent="0.25">
      <c r="A141" t="str">
        <f t="shared" si="6"/>
        <v>CMBAUHFeb-2025</v>
      </c>
      <c r="B141" s="2">
        <v>2025</v>
      </c>
      <c r="C141" s="2" t="s">
        <v>197</v>
      </c>
      <c r="D141" t="s">
        <v>10</v>
      </c>
      <c r="E141" s="2" t="s">
        <v>9</v>
      </c>
      <c r="F141" t="s">
        <v>11</v>
      </c>
      <c r="G141">
        <v>365</v>
      </c>
      <c r="H141">
        <v>45002.639999999992</v>
      </c>
      <c r="I141">
        <v>26959.200000000008</v>
      </c>
      <c r="J141">
        <v>71961.84</v>
      </c>
      <c r="K141">
        <v>1220560</v>
      </c>
      <c r="L141" s="26">
        <f t="shared" si="7"/>
        <v>5.8958052041685784E-2</v>
      </c>
      <c r="M141" s="1">
        <f t="shared" si="8"/>
        <v>197.15572602739726</v>
      </c>
    </row>
    <row r="142" spans="1:13" x14ac:dyDescent="0.25">
      <c r="A142" t="str">
        <f t="shared" si="6"/>
        <v>CMBBKKFeb-2025</v>
      </c>
      <c r="B142" s="2">
        <v>2025</v>
      </c>
      <c r="C142" s="2" t="s">
        <v>197</v>
      </c>
      <c r="D142" t="s">
        <v>10</v>
      </c>
      <c r="E142" s="2" t="s">
        <v>12</v>
      </c>
      <c r="F142" t="s">
        <v>13</v>
      </c>
      <c r="G142">
        <v>887</v>
      </c>
      <c r="H142">
        <v>112223.59999999999</v>
      </c>
      <c r="I142">
        <v>52334.660000000033</v>
      </c>
      <c r="J142">
        <v>164558.26000000007</v>
      </c>
      <c r="K142">
        <v>2115495</v>
      </c>
      <c r="L142" s="26">
        <f t="shared" si="7"/>
        <v>7.778711838127722E-2</v>
      </c>
      <c r="M142" s="1">
        <f t="shared" si="8"/>
        <v>185.52227733934618</v>
      </c>
    </row>
    <row r="143" spans="1:13" x14ac:dyDescent="0.25">
      <c r="A143" t="str">
        <f t="shared" si="6"/>
        <v>CMBBLRFeb-2025</v>
      </c>
      <c r="B143" s="2">
        <v>2025</v>
      </c>
      <c r="C143" s="2" t="s">
        <v>197</v>
      </c>
      <c r="D143" t="s">
        <v>10</v>
      </c>
      <c r="E143" s="2" t="s">
        <v>14</v>
      </c>
      <c r="F143" t="s">
        <v>15</v>
      </c>
      <c r="G143">
        <v>482</v>
      </c>
      <c r="H143">
        <v>27236.31</v>
      </c>
      <c r="I143">
        <v>9986.1400000000031</v>
      </c>
      <c r="J143">
        <v>37222.44999999999</v>
      </c>
      <c r="K143">
        <v>344630</v>
      </c>
      <c r="L143" s="26">
        <f t="shared" si="7"/>
        <v>0.10800699300699297</v>
      </c>
      <c r="M143" s="1">
        <f t="shared" si="8"/>
        <v>77.22499999999998</v>
      </c>
    </row>
    <row r="144" spans="1:13" x14ac:dyDescent="0.25">
      <c r="A144" t="str">
        <f t="shared" si="6"/>
        <v>CMBBOMFeb-2025</v>
      </c>
      <c r="B144" s="2">
        <v>2025</v>
      </c>
      <c r="C144" s="2" t="s">
        <v>197</v>
      </c>
      <c r="D144" t="s">
        <v>10</v>
      </c>
      <c r="E144" s="2" t="s">
        <v>16</v>
      </c>
      <c r="F144" t="s">
        <v>15</v>
      </c>
      <c r="G144">
        <v>899</v>
      </c>
      <c r="H144">
        <v>74976.090000000055</v>
      </c>
      <c r="I144">
        <v>23016.170000000006</v>
      </c>
      <c r="J144">
        <v>97992.25999999998</v>
      </c>
      <c r="K144">
        <v>1392551</v>
      </c>
      <c r="L144" s="26">
        <f t="shared" si="7"/>
        <v>7.0368884155768793E-2</v>
      </c>
      <c r="M144" s="1">
        <f t="shared" si="8"/>
        <v>109.00140155728585</v>
      </c>
    </row>
    <row r="145" spans="1:13" x14ac:dyDescent="0.25">
      <c r="A145" t="str">
        <f t="shared" si="6"/>
        <v>CMBCANFeb-2025</v>
      </c>
      <c r="B145" s="2">
        <v>2025</v>
      </c>
      <c r="C145" s="2" t="s">
        <v>197</v>
      </c>
      <c r="D145" t="s">
        <v>10</v>
      </c>
      <c r="E145" s="2" t="s">
        <v>17</v>
      </c>
      <c r="F145" t="s">
        <v>13</v>
      </c>
      <c r="G145">
        <v>224</v>
      </c>
      <c r="H145">
        <v>74137.279999999999</v>
      </c>
      <c r="I145">
        <v>17369.169999999995</v>
      </c>
      <c r="J145">
        <v>91506.450000000041</v>
      </c>
      <c r="K145">
        <v>892192</v>
      </c>
      <c r="L145" s="26">
        <f t="shared" si="7"/>
        <v>0.10256362980165709</v>
      </c>
      <c r="M145" s="1">
        <f t="shared" si="8"/>
        <v>408.51093750000018</v>
      </c>
    </row>
    <row r="146" spans="1:13" x14ac:dyDescent="0.25">
      <c r="A146" t="str">
        <f t="shared" si="6"/>
        <v>CMBCDGFeb-2025</v>
      </c>
      <c r="B146" s="2">
        <v>2025</v>
      </c>
      <c r="C146" s="2" t="s">
        <v>197</v>
      </c>
      <c r="D146" t="s">
        <v>10</v>
      </c>
      <c r="E146" s="2" t="s">
        <v>18</v>
      </c>
      <c r="F146" t="s">
        <v>19</v>
      </c>
      <c r="G146">
        <v>1914</v>
      </c>
      <c r="H146">
        <v>453206.30000000005</v>
      </c>
      <c r="I146">
        <v>444823.68000000017</v>
      </c>
      <c r="J146">
        <v>898029.98</v>
      </c>
      <c r="K146">
        <v>16286226</v>
      </c>
      <c r="L146" s="26">
        <f t="shared" si="7"/>
        <v>5.5140459183115845E-2</v>
      </c>
      <c r="M146" s="1">
        <f t="shared" si="8"/>
        <v>469.19016718913269</v>
      </c>
    </row>
    <row r="147" spans="1:13" x14ac:dyDescent="0.25">
      <c r="A147" t="str">
        <f t="shared" si="6"/>
        <v>CMBCGKFeb-2025</v>
      </c>
      <c r="B147" s="2">
        <v>2025</v>
      </c>
      <c r="C147" s="2" t="s">
        <v>197</v>
      </c>
      <c r="D147" t="s">
        <v>10</v>
      </c>
      <c r="E147" s="2" t="s">
        <v>20</v>
      </c>
      <c r="F147" t="s">
        <v>13</v>
      </c>
      <c r="G147">
        <v>200</v>
      </c>
      <c r="H147">
        <v>18937.589999999993</v>
      </c>
      <c r="I147">
        <v>11141.57</v>
      </c>
      <c r="J147">
        <v>30079.160000000003</v>
      </c>
      <c r="K147">
        <v>663600</v>
      </c>
      <c r="L147" s="26">
        <f t="shared" si="7"/>
        <v>4.5327245328511158E-2</v>
      </c>
      <c r="M147" s="1">
        <f t="shared" si="8"/>
        <v>150.39580000000001</v>
      </c>
    </row>
    <row r="148" spans="1:13" x14ac:dyDescent="0.25">
      <c r="A148" t="str">
        <f t="shared" si="6"/>
        <v>CMBCOKFeb-2025</v>
      </c>
      <c r="B148" s="2">
        <v>2025</v>
      </c>
      <c r="C148" s="2" t="s">
        <v>197</v>
      </c>
      <c r="D148" t="s">
        <v>10</v>
      </c>
      <c r="E148" s="2" t="s">
        <v>21</v>
      </c>
      <c r="F148" t="s">
        <v>15</v>
      </c>
      <c r="G148">
        <v>536</v>
      </c>
      <c r="H148">
        <v>37394.709999999992</v>
      </c>
      <c r="I148">
        <v>9078.2499999999982</v>
      </c>
      <c r="J148">
        <v>46472.959999999999</v>
      </c>
      <c r="K148">
        <v>277112</v>
      </c>
      <c r="L148" s="26">
        <f t="shared" si="7"/>
        <v>0.16770461041023124</v>
      </c>
      <c r="M148" s="1">
        <f t="shared" si="8"/>
        <v>86.703283582089554</v>
      </c>
    </row>
    <row r="149" spans="1:13" x14ac:dyDescent="0.25">
      <c r="A149" t="str">
        <f t="shared" si="6"/>
        <v>CMBDACFeb-2025</v>
      </c>
      <c r="B149" s="2">
        <v>2025</v>
      </c>
      <c r="C149" s="2" t="s">
        <v>197</v>
      </c>
      <c r="D149" t="s">
        <v>10</v>
      </c>
      <c r="E149" s="2" t="s">
        <v>22</v>
      </c>
      <c r="F149" t="s">
        <v>15</v>
      </c>
      <c r="G149">
        <v>462</v>
      </c>
      <c r="H149">
        <v>55864.10000000002</v>
      </c>
      <c r="I149">
        <v>3747.7300000000023</v>
      </c>
      <c r="J149">
        <v>59611.830000000024</v>
      </c>
      <c r="K149">
        <v>1000230</v>
      </c>
      <c r="L149" s="26">
        <f t="shared" si="7"/>
        <v>5.9598122431840699E-2</v>
      </c>
      <c r="M149" s="1">
        <f t="shared" si="8"/>
        <v>129.0299350649351</v>
      </c>
    </row>
    <row r="150" spans="1:13" x14ac:dyDescent="0.25">
      <c r="A150" t="str">
        <f t="shared" si="6"/>
        <v>CMBDELFeb-2025</v>
      </c>
      <c r="B150" s="2">
        <v>2025</v>
      </c>
      <c r="C150" s="2" t="s">
        <v>197</v>
      </c>
      <c r="D150" t="s">
        <v>10</v>
      </c>
      <c r="E150" s="2" t="s">
        <v>23</v>
      </c>
      <c r="F150" t="s">
        <v>15</v>
      </c>
      <c r="G150">
        <v>1336</v>
      </c>
      <c r="H150">
        <v>177236.33000000005</v>
      </c>
      <c r="I150">
        <v>36650.15</v>
      </c>
      <c r="J150">
        <v>213886.48</v>
      </c>
      <c r="K150">
        <v>3239800</v>
      </c>
      <c r="L150" s="26">
        <f t="shared" si="7"/>
        <v>6.6018420890178411E-2</v>
      </c>
      <c r="M150" s="1">
        <f t="shared" si="8"/>
        <v>160.09467065868265</v>
      </c>
    </row>
    <row r="151" spans="1:13" x14ac:dyDescent="0.25">
      <c r="A151" t="str">
        <f t="shared" si="6"/>
        <v>CMBDMMFeb-2025</v>
      </c>
      <c r="B151" s="2">
        <v>2025</v>
      </c>
      <c r="C151" s="2" t="s">
        <v>197</v>
      </c>
      <c r="D151" t="s">
        <v>10</v>
      </c>
      <c r="E151" s="2" t="s">
        <v>24</v>
      </c>
      <c r="F151" t="s">
        <v>11</v>
      </c>
      <c r="G151">
        <v>658</v>
      </c>
      <c r="H151">
        <v>89965.950000000041</v>
      </c>
      <c r="I151">
        <v>43344.119999999988</v>
      </c>
      <c r="J151">
        <v>133310.07</v>
      </c>
      <c r="K151">
        <v>2535274</v>
      </c>
      <c r="L151" s="26">
        <f t="shared" si="7"/>
        <v>5.2582115384767092E-2</v>
      </c>
      <c r="M151" s="1">
        <f t="shared" si="8"/>
        <v>202.5988905775076</v>
      </c>
    </row>
    <row r="152" spans="1:13" x14ac:dyDescent="0.25">
      <c r="A152" t="str">
        <f t="shared" si="6"/>
        <v>CMBDOHFeb-2025</v>
      </c>
      <c r="B152" s="2">
        <v>2025</v>
      </c>
      <c r="C152" s="2" t="s">
        <v>197</v>
      </c>
      <c r="D152" t="s">
        <v>10</v>
      </c>
      <c r="E152" s="2" t="s">
        <v>25</v>
      </c>
      <c r="F152" t="s">
        <v>11</v>
      </c>
      <c r="G152">
        <v>642</v>
      </c>
      <c r="H152">
        <v>91452.29999999993</v>
      </c>
      <c r="I152">
        <v>52918.41999999994</v>
      </c>
      <c r="J152">
        <v>144370.72000000006</v>
      </c>
      <c r="K152">
        <v>2332386</v>
      </c>
      <c r="L152" s="26">
        <f t="shared" si="7"/>
        <v>6.189829642263333E-2</v>
      </c>
      <c r="M152" s="1">
        <f t="shared" si="8"/>
        <v>224.87651090342689</v>
      </c>
    </row>
    <row r="153" spans="1:13" x14ac:dyDescent="0.25">
      <c r="A153" t="str">
        <f t="shared" si="6"/>
        <v>CMBDXBFeb-2025</v>
      </c>
      <c r="B153" s="2">
        <v>2025</v>
      </c>
      <c r="C153" s="2" t="s">
        <v>197</v>
      </c>
      <c r="D153" t="s">
        <v>10</v>
      </c>
      <c r="E153" s="2" t="s">
        <v>26</v>
      </c>
      <c r="F153" t="s">
        <v>11</v>
      </c>
      <c r="G153">
        <v>606</v>
      </c>
      <c r="H153">
        <v>76511.109999999957</v>
      </c>
      <c r="I153">
        <v>45328.239999999962</v>
      </c>
      <c r="J153">
        <v>121839.35000000002</v>
      </c>
      <c r="K153">
        <v>2005254</v>
      </c>
      <c r="L153" s="26">
        <f t="shared" si="7"/>
        <v>6.0760058326775571E-2</v>
      </c>
      <c r="M153" s="1">
        <f t="shared" si="8"/>
        <v>201.05503300330037</v>
      </c>
    </row>
    <row r="154" spans="1:13" x14ac:dyDescent="0.25">
      <c r="A154" t="str">
        <f t="shared" si="6"/>
        <v>CMBFRAFeb-2025</v>
      </c>
      <c r="B154" s="2">
        <v>2025</v>
      </c>
      <c r="C154" s="2" t="s">
        <v>197</v>
      </c>
      <c r="D154" t="s">
        <v>10</v>
      </c>
      <c r="E154" s="2" t="s">
        <v>27</v>
      </c>
      <c r="F154" t="s">
        <v>19</v>
      </c>
      <c r="G154">
        <v>2162</v>
      </c>
      <c r="H154">
        <v>466503.6</v>
      </c>
      <c r="I154">
        <v>512640.40999999992</v>
      </c>
      <c r="J154">
        <v>979144.00999999919</v>
      </c>
      <c r="K154">
        <v>17497066</v>
      </c>
      <c r="L154" s="26">
        <f t="shared" si="7"/>
        <v>5.596046845796885E-2</v>
      </c>
      <c r="M154" s="1">
        <f t="shared" si="8"/>
        <v>452.88807123034189</v>
      </c>
    </row>
    <row r="155" spans="1:13" x14ac:dyDescent="0.25">
      <c r="A155" t="str">
        <f t="shared" si="6"/>
        <v>CMBGANFeb-2025</v>
      </c>
      <c r="B155" s="2">
        <v>2025</v>
      </c>
      <c r="C155" s="2" t="s">
        <v>197</v>
      </c>
      <c r="D155" t="s">
        <v>10</v>
      </c>
      <c r="E155" s="2" t="s">
        <v>28</v>
      </c>
      <c r="F155" t="s">
        <v>15</v>
      </c>
      <c r="G155">
        <v>239</v>
      </c>
      <c r="H155">
        <v>22513.620000000006</v>
      </c>
      <c r="I155">
        <v>6733.0600000000013</v>
      </c>
      <c r="J155">
        <v>29246.680000000015</v>
      </c>
      <c r="K155">
        <v>274133</v>
      </c>
      <c r="L155" s="26">
        <f t="shared" si="7"/>
        <v>0.10668792155632491</v>
      </c>
      <c r="M155" s="1">
        <f t="shared" si="8"/>
        <v>122.37104602510466</v>
      </c>
    </row>
    <row r="156" spans="1:13" x14ac:dyDescent="0.25">
      <c r="A156" t="str">
        <f t="shared" si="6"/>
        <v>CMBHYDFeb-2025</v>
      </c>
      <c r="B156" s="2">
        <v>2025</v>
      </c>
      <c r="C156" s="2" t="s">
        <v>197</v>
      </c>
      <c r="D156" t="s">
        <v>10</v>
      </c>
      <c r="E156" s="2" t="s">
        <v>29</v>
      </c>
      <c r="F156" t="s">
        <v>15</v>
      </c>
      <c r="G156">
        <v>96</v>
      </c>
      <c r="H156">
        <v>7097.37</v>
      </c>
      <c r="I156">
        <v>2269.94</v>
      </c>
      <c r="J156">
        <v>9367.31</v>
      </c>
      <c r="K156">
        <v>112512</v>
      </c>
      <c r="L156" s="26">
        <f t="shared" si="7"/>
        <v>8.3256097127417522E-2</v>
      </c>
      <c r="M156" s="1">
        <f t="shared" si="8"/>
        <v>97.576145833333328</v>
      </c>
    </row>
    <row r="157" spans="1:13" x14ac:dyDescent="0.25">
      <c r="A157" t="str">
        <f t="shared" si="6"/>
        <v>CMBICNFeb-2025</v>
      </c>
      <c r="B157" s="2">
        <v>2025</v>
      </c>
      <c r="C157" s="2" t="s">
        <v>197</v>
      </c>
      <c r="D157" t="s">
        <v>10</v>
      </c>
      <c r="E157" s="2" t="s">
        <v>30</v>
      </c>
      <c r="F157" t="s">
        <v>13</v>
      </c>
      <c r="G157">
        <v>1121</v>
      </c>
      <c r="H157">
        <v>231804.58</v>
      </c>
      <c r="I157">
        <v>110293.58000000002</v>
      </c>
      <c r="J157">
        <v>342098.15999999992</v>
      </c>
      <c r="K157">
        <v>6462565</v>
      </c>
      <c r="L157" s="26">
        <f t="shared" si="7"/>
        <v>5.2935353068015549E-2</v>
      </c>
      <c r="M157" s="1">
        <f t="shared" si="8"/>
        <v>305.17231043710967</v>
      </c>
    </row>
    <row r="158" spans="1:13" x14ac:dyDescent="0.25">
      <c r="A158" t="str">
        <f t="shared" si="6"/>
        <v>CMBIXMFeb-2025</v>
      </c>
      <c r="B158" s="2">
        <v>2025</v>
      </c>
      <c r="C158" s="2" t="s">
        <v>197</v>
      </c>
      <c r="D158" t="s">
        <v>10</v>
      </c>
      <c r="E158" s="2" t="s">
        <v>31</v>
      </c>
      <c r="F158" t="s">
        <v>15</v>
      </c>
      <c r="G158">
        <v>195</v>
      </c>
      <c r="H158">
        <v>8153.2699999999977</v>
      </c>
      <c r="I158">
        <v>2561.8300000000022</v>
      </c>
      <c r="J158">
        <v>10715.100000000004</v>
      </c>
      <c r="K158">
        <v>69030</v>
      </c>
      <c r="L158" s="26">
        <f t="shared" si="7"/>
        <v>0.15522381573229035</v>
      </c>
      <c r="M158" s="1">
        <f t="shared" si="8"/>
        <v>54.949230769230788</v>
      </c>
    </row>
    <row r="159" spans="1:13" x14ac:dyDescent="0.25">
      <c r="A159" t="str">
        <f t="shared" si="6"/>
        <v>CMBKHIFeb-2025</v>
      </c>
      <c r="B159" s="2">
        <v>2025</v>
      </c>
      <c r="C159" s="2" t="s">
        <v>197</v>
      </c>
      <c r="D159" t="s">
        <v>10</v>
      </c>
      <c r="E159" s="2" t="s">
        <v>32</v>
      </c>
      <c r="F159" t="s">
        <v>15</v>
      </c>
      <c r="G159">
        <v>366</v>
      </c>
      <c r="H159">
        <v>40345.820000000007</v>
      </c>
      <c r="I159">
        <v>11024.21</v>
      </c>
      <c r="J159">
        <v>51370.030000000006</v>
      </c>
      <c r="K159">
        <v>883524</v>
      </c>
      <c r="L159" s="26">
        <f t="shared" si="7"/>
        <v>5.8142201004160621E-2</v>
      </c>
      <c r="M159" s="1">
        <f t="shared" si="8"/>
        <v>140.35527322404374</v>
      </c>
    </row>
    <row r="160" spans="1:13" x14ac:dyDescent="0.25">
      <c r="A160" t="str">
        <f t="shared" si="6"/>
        <v>CMBKTMFeb-2025</v>
      </c>
      <c r="B160" s="2">
        <v>2025</v>
      </c>
      <c r="C160" s="2" t="s">
        <v>197</v>
      </c>
      <c r="D160" t="s">
        <v>10</v>
      </c>
      <c r="E160" s="2" t="s">
        <v>52</v>
      </c>
      <c r="F160" t="s">
        <v>15</v>
      </c>
      <c r="G160">
        <v>344</v>
      </c>
      <c r="H160">
        <v>44194.770000000004</v>
      </c>
      <c r="I160">
        <v>7261.37</v>
      </c>
      <c r="J160">
        <v>51456.139999999978</v>
      </c>
      <c r="K160">
        <v>809432</v>
      </c>
      <c r="L160" s="26">
        <f t="shared" si="7"/>
        <v>6.3570676721454028E-2</v>
      </c>
      <c r="M160" s="1">
        <f t="shared" si="8"/>
        <v>149.58180232558132</v>
      </c>
    </row>
    <row r="161" spans="1:13" x14ac:dyDescent="0.25">
      <c r="A161" t="str">
        <f t="shared" si="6"/>
        <v>CMBKULFeb-2025</v>
      </c>
      <c r="B161" s="2">
        <v>2025</v>
      </c>
      <c r="C161" s="2" t="s">
        <v>197</v>
      </c>
      <c r="D161" t="s">
        <v>10</v>
      </c>
      <c r="E161" s="2" t="s">
        <v>33</v>
      </c>
      <c r="F161" t="s">
        <v>13</v>
      </c>
      <c r="G161">
        <v>1020</v>
      </c>
      <c r="H161">
        <v>83889.219999999987</v>
      </c>
      <c r="I161">
        <v>59781.499999999964</v>
      </c>
      <c r="J161">
        <v>143670.71999999994</v>
      </c>
      <c r="K161">
        <v>2508180</v>
      </c>
      <c r="L161" s="26">
        <f t="shared" si="7"/>
        <v>5.7280865009688278E-2</v>
      </c>
      <c r="M161" s="1">
        <f t="shared" si="8"/>
        <v>140.85364705882347</v>
      </c>
    </row>
    <row r="162" spans="1:13" x14ac:dyDescent="0.25">
      <c r="A162" t="str">
        <f t="shared" si="6"/>
        <v>CMBKWIFeb-2025</v>
      </c>
      <c r="B162" s="2">
        <v>2025</v>
      </c>
      <c r="C162" s="2" t="s">
        <v>197</v>
      </c>
      <c r="D162" t="s">
        <v>10</v>
      </c>
      <c r="E162" s="2" t="s">
        <v>34</v>
      </c>
      <c r="F162" t="s">
        <v>11</v>
      </c>
      <c r="G162">
        <v>1186</v>
      </c>
      <c r="H162">
        <v>146757.61000000007</v>
      </c>
      <c r="I162">
        <v>82227.98</v>
      </c>
      <c r="J162">
        <v>228985.58999999985</v>
      </c>
      <c r="K162">
        <v>4975270</v>
      </c>
      <c r="L162" s="26">
        <f t="shared" si="7"/>
        <v>4.6024756445378817E-2</v>
      </c>
      <c r="M162" s="1">
        <f t="shared" si="8"/>
        <v>193.07385328836412</v>
      </c>
    </row>
    <row r="163" spans="1:13" x14ac:dyDescent="0.25">
      <c r="A163" t="str">
        <f t="shared" si="6"/>
        <v>CMBLHEFeb-2025</v>
      </c>
      <c r="B163" s="2">
        <v>2025</v>
      </c>
      <c r="C163" s="2" t="s">
        <v>197</v>
      </c>
      <c r="D163" t="s">
        <v>10</v>
      </c>
      <c r="E163" s="2" t="s">
        <v>35</v>
      </c>
      <c r="F163" t="s">
        <v>15</v>
      </c>
      <c r="G163">
        <v>460</v>
      </c>
      <c r="H163">
        <v>52215.68</v>
      </c>
      <c r="I163">
        <v>16152.370000000003</v>
      </c>
      <c r="J163">
        <v>68368.050000000017</v>
      </c>
      <c r="K163">
        <v>1281100</v>
      </c>
      <c r="L163" s="26">
        <f t="shared" si="7"/>
        <v>5.3366677074389211E-2</v>
      </c>
      <c r="M163" s="1">
        <f t="shared" si="8"/>
        <v>148.62619565217395</v>
      </c>
    </row>
    <row r="164" spans="1:13" x14ac:dyDescent="0.25">
      <c r="A164" t="str">
        <f t="shared" si="6"/>
        <v>CMBLHRFeb-2025</v>
      </c>
      <c r="B164" s="2">
        <v>2025</v>
      </c>
      <c r="C164" s="2" t="s">
        <v>197</v>
      </c>
      <c r="D164" t="s">
        <v>10</v>
      </c>
      <c r="E164" s="2" t="s">
        <v>36</v>
      </c>
      <c r="F164" t="s">
        <v>19</v>
      </c>
      <c r="G164">
        <v>5762</v>
      </c>
      <c r="H164">
        <v>2048664.8399999996</v>
      </c>
      <c r="I164">
        <v>1326101.7500000012</v>
      </c>
      <c r="J164">
        <v>3374766.5899999989</v>
      </c>
      <c r="K164">
        <v>50238878</v>
      </c>
      <c r="L164" s="26">
        <f t="shared" si="7"/>
        <v>6.7174402063676641E-2</v>
      </c>
      <c r="M164" s="1">
        <f t="shared" si="8"/>
        <v>585.69361159319658</v>
      </c>
    </row>
    <row r="165" spans="1:13" x14ac:dyDescent="0.25">
      <c r="A165" t="str">
        <f t="shared" si="6"/>
        <v>CMBMAAFeb-2025</v>
      </c>
      <c r="B165" s="2">
        <v>2025</v>
      </c>
      <c r="C165" s="2" t="s">
        <v>197</v>
      </c>
      <c r="D165" t="s">
        <v>10</v>
      </c>
      <c r="E165" s="2" t="s">
        <v>37</v>
      </c>
      <c r="F165" t="s">
        <v>15</v>
      </c>
      <c r="G165">
        <v>1465</v>
      </c>
      <c r="H165">
        <v>44000.730000000032</v>
      </c>
      <c r="I165">
        <v>29683.850000000006</v>
      </c>
      <c r="J165">
        <v>73684.579999999944</v>
      </c>
      <c r="K165">
        <v>1004990</v>
      </c>
      <c r="L165" s="26">
        <f t="shared" si="7"/>
        <v>7.3318719589249584E-2</v>
      </c>
      <c r="M165" s="1">
        <f t="shared" si="8"/>
        <v>50.296641638225218</v>
      </c>
    </row>
    <row r="166" spans="1:13" x14ac:dyDescent="0.25">
      <c r="A166" t="str">
        <f t="shared" si="6"/>
        <v>CMBMELFeb-2025</v>
      </c>
      <c r="B166" s="2">
        <v>2025</v>
      </c>
      <c r="C166" s="2" t="s">
        <v>197</v>
      </c>
      <c r="D166" t="s">
        <v>10</v>
      </c>
      <c r="E166" s="2" t="s">
        <v>38</v>
      </c>
      <c r="F166" t="s">
        <v>13</v>
      </c>
      <c r="G166">
        <v>4131</v>
      </c>
      <c r="H166">
        <v>1552110.9800000042</v>
      </c>
      <c r="I166">
        <v>415443.96000000037</v>
      </c>
      <c r="J166">
        <v>1967554.9399999995</v>
      </c>
      <c r="K166">
        <v>34737579</v>
      </c>
      <c r="L166" s="26">
        <f t="shared" si="7"/>
        <v>5.6640531569571946E-2</v>
      </c>
      <c r="M166" s="1">
        <f t="shared" si="8"/>
        <v>476.29022996853047</v>
      </c>
    </row>
    <row r="167" spans="1:13" x14ac:dyDescent="0.25">
      <c r="A167" t="str">
        <f t="shared" si="6"/>
        <v>CMBMLEFeb-2025</v>
      </c>
      <c r="B167" s="2">
        <v>2025</v>
      </c>
      <c r="C167" s="2" t="s">
        <v>197</v>
      </c>
      <c r="D167" t="s">
        <v>10</v>
      </c>
      <c r="E167" s="2" t="s">
        <v>39</v>
      </c>
      <c r="F167" t="s">
        <v>15</v>
      </c>
      <c r="G167">
        <v>4743</v>
      </c>
      <c r="H167">
        <v>418241.89999999985</v>
      </c>
      <c r="I167">
        <v>92131.169999999911</v>
      </c>
      <c r="J167">
        <v>510373.07</v>
      </c>
      <c r="K167">
        <v>3642624</v>
      </c>
      <c r="L167" s="26">
        <f t="shared" si="7"/>
        <v>0.14011137850077307</v>
      </c>
      <c r="M167" s="1">
        <f t="shared" si="8"/>
        <v>107.60553868859373</v>
      </c>
    </row>
    <row r="168" spans="1:13" x14ac:dyDescent="0.25">
      <c r="A168" t="str">
        <f t="shared" si="6"/>
        <v>CMBNRTFeb-2025</v>
      </c>
      <c r="B168" s="2">
        <v>2025</v>
      </c>
      <c r="C168" s="2" t="s">
        <v>197</v>
      </c>
      <c r="D168" t="s">
        <v>10</v>
      </c>
      <c r="E168" s="2" t="s">
        <v>40</v>
      </c>
      <c r="F168" t="s">
        <v>13</v>
      </c>
      <c r="G168">
        <v>941</v>
      </c>
      <c r="H168">
        <v>352946.17999999993</v>
      </c>
      <c r="I168">
        <v>15179.470000000001</v>
      </c>
      <c r="J168">
        <v>368125.64999999991</v>
      </c>
      <c r="K168">
        <v>6459024</v>
      </c>
      <c r="L168" s="26">
        <f t="shared" si="7"/>
        <v>5.6994005595891871E-2</v>
      </c>
      <c r="M168" s="1">
        <f t="shared" si="8"/>
        <v>391.2068544102018</v>
      </c>
    </row>
    <row r="169" spans="1:13" x14ac:dyDescent="0.25">
      <c r="A169" t="str">
        <f t="shared" si="6"/>
        <v>CMBRUHFeb-2025</v>
      </c>
      <c r="B169" s="2">
        <v>2025</v>
      </c>
      <c r="C169" s="2" t="s">
        <v>197</v>
      </c>
      <c r="D169" t="s">
        <v>10</v>
      </c>
      <c r="E169" s="2" t="s">
        <v>41</v>
      </c>
      <c r="F169" t="s">
        <v>11</v>
      </c>
      <c r="G169">
        <v>1348</v>
      </c>
      <c r="H169">
        <v>196540.02</v>
      </c>
      <c r="I169">
        <v>86860.7</v>
      </c>
      <c r="J169">
        <v>283400.72000000003</v>
      </c>
      <c r="K169">
        <v>5452660</v>
      </c>
      <c r="L169" s="26">
        <f t="shared" si="7"/>
        <v>5.1974764610300296E-2</v>
      </c>
      <c r="M169" s="1">
        <f t="shared" si="8"/>
        <v>210.23792284866471</v>
      </c>
    </row>
    <row r="170" spans="1:13" x14ac:dyDescent="0.25">
      <c r="A170" t="str">
        <f t="shared" si="6"/>
        <v>CMBSINFeb-2025</v>
      </c>
      <c r="B170" s="2">
        <v>2025</v>
      </c>
      <c r="C170" s="2" t="s">
        <v>197</v>
      </c>
      <c r="D170" t="s">
        <v>10</v>
      </c>
      <c r="E170" s="2" t="s">
        <v>42</v>
      </c>
      <c r="F170" t="s">
        <v>13</v>
      </c>
      <c r="G170">
        <v>1342</v>
      </c>
      <c r="H170">
        <v>208774.66999999995</v>
      </c>
      <c r="I170">
        <v>68667.010000000009</v>
      </c>
      <c r="J170">
        <v>277441.67999999988</v>
      </c>
      <c r="K170">
        <v>3689158</v>
      </c>
      <c r="L170" s="26">
        <f t="shared" si="7"/>
        <v>7.5204607663862555E-2</v>
      </c>
      <c r="M170" s="1">
        <f t="shared" si="8"/>
        <v>206.73746646795817</v>
      </c>
    </row>
    <row r="171" spans="1:13" x14ac:dyDescent="0.25">
      <c r="A171" t="str">
        <f t="shared" si="6"/>
        <v>CMBSYDFeb-2025</v>
      </c>
      <c r="B171" s="2">
        <v>2025</v>
      </c>
      <c r="C171" s="2" t="s">
        <v>197</v>
      </c>
      <c r="D171" t="s">
        <v>10</v>
      </c>
      <c r="E171" s="2" t="s">
        <v>53</v>
      </c>
      <c r="F171" t="s">
        <v>13</v>
      </c>
      <c r="G171">
        <v>2178</v>
      </c>
      <c r="H171">
        <v>915534.34999999963</v>
      </c>
      <c r="I171">
        <v>197400.90000000002</v>
      </c>
      <c r="J171">
        <v>1112935.2499999991</v>
      </c>
      <c r="K171">
        <v>19066212</v>
      </c>
      <c r="L171" s="26">
        <f t="shared" si="7"/>
        <v>5.8372121845702708E-2</v>
      </c>
      <c r="M171" s="1">
        <f t="shared" si="8"/>
        <v>510.98955463728146</v>
      </c>
    </row>
    <row r="172" spans="1:13" x14ac:dyDescent="0.25">
      <c r="A172" t="str">
        <f t="shared" si="6"/>
        <v>CMBTRVFeb-2025</v>
      </c>
      <c r="B172" s="2">
        <v>2025</v>
      </c>
      <c r="C172" s="2" t="s">
        <v>197</v>
      </c>
      <c r="D172" t="s">
        <v>10</v>
      </c>
      <c r="E172" s="2" t="s">
        <v>43</v>
      </c>
      <c r="F172" t="s">
        <v>15</v>
      </c>
      <c r="G172">
        <v>53</v>
      </c>
      <c r="H172">
        <v>2915.41</v>
      </c>
      <c r="I172">
        <v>523.33999999999992</v>
      </c>
      <c r="J172">
        <v>3438.7499999999995</v>
      </c>
      <c r="K172">
        <v>19398</v>
      </c>
      <c r="L172" s="26">
        <f t="shared" si="7"/>
        <v>0.17727343025054126</v>
      </c>
      <c r="M172" s="1">
        <f t="shared" si="8"/>
        <v>64.882075471698101</v>
      </c>
    </row>
    <row r="173" spans="1:13" x14ac:dyDescent="0.25">
      <c r="A173" t="str">
        <f t="shared" si="6"/>
        <v>CMBTRZFeb-2025</v>
      </c>
      <c r="B173" s="2">
        <v>2025</v>
      </c>
      <c r="C173" s="2" t="s">
        <v>197</v>
      </c>
      <c r="D173" t="s">
        <v>10</v>
      </c>
      <c r="E173" s="2" t="s">
        <v>44</v>
      </c>
      <c r="F173" t="s">
        <v>15</v>
      </c>
      <c r="G173">
        <v>257</v>
      </c>
      <c r="H173">
        <v>9540.5699999999961</v>
      </c>
      <c r="I173">
        <v>3709.6799999999967</v>
      </c>
      <c r="J173">
        <v>13250.249999999998</v>
      </c>
      <c r="K173">
        <v>113851</v>
      </c>
      <c r="L173" s="26">
        <f t="shared" si="7"/>
        <v>0.11638237696638587</v>
      </c>
      <c r="M173" s="1">
        <f t="shared" si="8"/>
        <v>51.557392996108945</v>
      </c>
    </row>
    <row r="174" spans="1:13" x14ac:dyDescent="0.25">
      <c r="A174" t="str">
        <f t="shared" si="6"/>
        <v>COKCMBFeb-2025</v>
      </c>
      <c r="B174" s="2">
        <v>2025</v>
      </c>
      <c r="C174" s="2" t="s">
        <v>197</v>
      </c>
      <c r="D174" t="s">
        <v>21</v>
      </c>
      <c r="E174" s="2" t="s">
        <v>10</v>
      </c>
      <c r="F174" t="s">
        <v>15</v>
      </c>
      <c r="G174">
        <v>778</v>
      </c>
      <c r="H174">
        <v>58530.12</v>
      </c>
      <c r="I174">
        <v>14391.4</v>
      </c>
      <c r="J174">
        <v>72921.51999999999</v>
      </c>
      <c r="K174">
        <v>402226</v>
      </c>
      <c r="L174" s="26">
        <f t="shared" si="7"/>
        <v>0.18129489391536099</v>
      </c>
      <c r="M174" s="1">
        <f t="shared" si="8"/>
        <v>93.729460154241636</v>
      </c>
    </row>
    <row r="175" spans="1:13" x14ac:dyDescent="0.25">
      <c r="A175" t="str">
        <f t="shared" si="6"/>
        <v>DACCMBFeb-2025</v>
      </c>
      <c r="B175" s="2">
        <v>2025</v>
      </c>
      <c r="C175" s="2" t="s">
        <v>197</v>
      </c>
      <c r="D175" t="s">
        <v>22</v>
      </c>
      <c r="E175" s="2" t="s">
        <v>10</v>
      </c>
      <c r="F175" t="s">
        <v>15</v>
      </c>
      <c r="G175">
        <v>875</v>
      </c>
      <c r="H175">
        <v>87054.900000000023</v>
      </c>
      <c r="I175">
        <v>13946.569999999994</v>
      </c>
      <c r="J175">
        <v>101001.46999999997</v>
      </c>
      <c r="K175">
        <v>1894375</v>
      </c>
      <c r="L175" s="26">
        <f t="shared" si="7"/>
        <v>5.3316513361926741E-2</v>
      </c>
      <c r="M175" s="1">
        <f t="shared" si="8"/>
        <v>115.4302514285714</v>
      </c>
    </row>
    <row r="176" spans="1:13" x14ac:dyDescent="0.25">
      <c r="A176" t="str">
        <f t="shared" si="6"/>
        <v>DELCMBFeb-2025</v>
      </c>
      <c r="B176" s="2">
        <v>2025</v>
      </c>
      <c r="C176" s="2" t="s">
        <v>197</v>
      </c>
      <c r="D176" t="s">
        <v>23</v>
      </c>
      <c r="E176" s="2" t="s">
        <v>10</v>
      </c>
      <c r="F176" t="s">
        <v>15</v>
      </c>
      <c r="G176">
        <v>1466</v>
      </c>
      <c r="H176">
        <v>173361.20000000004</v>
      </c>
      <c r="I176">
        <v>43823.850000000028</v>
      </c>
      <c r="J176">
        <v>217185.05000000005</v>
      </c>
      <c r="K176">
        <v>3555050</v>
      </c>
      <c r="L176" s="26">
        <f t="shared" si="7"/>
        <v>6.1091981828666278E-2</v>
      </c>
      <c r="M176" s="1">
        <f t="shared" si="8"/>
        <v>148.14805593451572</v>
      </c>
    </row>
    <row r="177" spans="1:13" x14ac:dyDescent="0.25">
      <c r="A177" t="str">
        <f t="shared" si="6"/>
        <v>DMMCMBFeb-2025</v>
      </c>
      <c r="B177" s="2">
        <v>2025</v>
      </c>
      <c r="C177" s="2" t="s">
        <v>197</v>
      </c>
      <c r="D177" t="s">
        <v>24</v>
      </c>
      <c r="E177" s="2" t="s">
        <v>10</v>
      </c>
      <c r="F177" t="s">
        <v>11</v>
      </c>
      <c r="G177">
        <v>156</v>
      </c>
      <c r="H177">
        <v>18959.259999999998</v>
      </c>
      <c r="I177">
        <v>9695.0399999999972</v>
      </c>
      <c r="J177">
        <v>28654.300000000003</v>
      </c>
      <c r="K177">
        <v>601068</v>
      </c>
      <c r="L177" s="26">
        <f t="shared" si="7"/>
        <v>4.7672309954946868E-2</v>
      </c>
      <c r="M177" s="1">
        <f t="shared" si="8"/>
        <v>183.68141025641029</v>
      </c>
    </row>
    <row r="178" spans="1:13" x14ac:dyDescent="0.25">
      <c r="A178" t="str">
        <f t="shared" si="6"/>
        <v>DOHCMBFeb-2025</v>
      </c>
      <c r="B178" s="2">
        <v>2025</v>
      </c>
      <c r="C178" s="2" t="s">
        <v>197</v>
      </c>
      <c r="D178" t="s">
        <v>25</v>
      </c>
      <c r="E178" s="2" t="s">
        <v>10</v>
      </c>
      <c r="F178" t="s">
        <v>11</v>
      </c>
      <c r="G178">
        <v>140</v>
      </c>
      <c r="H178">
        <v>23459.540000000012</v>
      </c>
      <c r="I178">
        <v>13484.520000000006</v>
      </c>
      <c r="J178">
        <v>36944.060000000012</v>
      </c>
      <c r="K178">
        <v>508620</v>
      </c>
      <c r="L178" s="26">
        <f t="shared" si="7"/>
        <v>7.2635877472376265E-2</v>
      </c>
      <c r="M178" s="1">
        <f t="shared" si="8"/>
        <v>263.88614285714294</v>
      </c>
    </row>
    <row r="179" spans="1:13" x14ac:dyDescent="0.25">
      <c r="A179" t="str">
        <f t="shared" si="6"/>
        <v>DXBCMBFeb-2025</v>
      </c>
      <c r="B179" s="2">
        <v>2025</v>
      </c>
      <c r="C179" s="2" t="s">
        <v>197</v>
      </c>
      <c r="D179" t="s">
        <v>26</v>
      </c>
      <c r="E179" s="2" t="s">
        <v>10</v>
      </c>
      <c r="F179" t="s">
        <v>11</v>
      </c>
      <c r="G179">
        <v>569</v>
      </c>
      <c r="H179">
        <v>81609.500000000073</v>
      </c>
      <c r="I179">
        <v>41169.519999999982</v>
      </c>
      <c r="J179">
        <v>122779.01999999997</v>
      </c>
      <c r="K179">
        <v>1882821</v>
      </c>
      <c r="L179" s="26">
        <f t="shared" si="7"/>
        <v>6.5210139466258324E-2</v>
      </c>
      <c r="M179" s="1">
        <f t="shared" si="8"/>
        <v>215.78035149384883</v>
      </c>
    </row>
    <row r="180" spans="1:13" x14ac:dyDescent="0.25">
      <c r="A180" t="str">
        <f t="shared" si="6"/>
        <v>FRACMBFeb-2025</v>
      </c>
      <c r="B180" s="2">
        <v>2025</v>
      </c>
      <c r="C180" s="2" t="s">
        <v>197</v>
      </c>
      <c r="D180" t="s">
        <v>27</v>
      </c>
      <c r="E180" s="2" t="s">
        <v>10</v>
      </c>
      <c r="F180" t="s">
        <v>19</v>
      </c>
      <c r="G180">
        <v>1514</v>
      </c>
      <c r="H180">
        <v>344098.02</v>
      </c>
      <c r="I180">
        <v>360009.30000000057</v>
      </c>
      <c r="J180">
        <v>704107.32000000041</v>
      </c>
      <c r="K180">
        <v>12252802</v>
      </c>
      <c r="L180" s="26">
        <f t="shared" si="7"/>
        <v>5.7465004331254226E-2</v>
      </c>
      <c r="M180" s="1">
        <f t="shared" si="8"/>
        <v>465.06428005284045</v>
      </c>
    </row>
    <row r="181" spans="1:13" x14ac:dyDescent="0.25">
      <c r="A181" t="str">
        <f t="shared" si="6"/>
        <v>GANCMBFeb-2025</v>
      </c>
      <c r="B181" s="2">
        <v>2025</v>
      </c>
      <c r="C181" s="2" t="s">
        <v>197</v>
      </c>
      <c r="D181" t="s">
        <v>28</v>
      </c>
      <c r="E181" s="2" t="s">
        <v>10</v>
      </c>
      <c r="F181" t="s">
        <v>15</v>
      </c>
      <c r="G181">
        <v>320</v>
      </c>
      <c r="H181">
        <v>32973.909999999996</v>
      </c>
      <c r="I181">
        <v>8322.5699999999979</v>
      </c>
      <c r="J181">
        <v>41296.480000000003</v>
      </c>
      <c r="K181">
        <v>367040</v>
      </c>
      <c r="L181" s="26">
        <f t="shared" si="7"/>
        <v>0.11251220575414125</v>
      </c>
      <c r="M181" s="1">
        <f t="shared" si="8"/>
        <v>129.0515</v>
      </c>
    </row>
    <row r="182" spans="1:13" x14ac:dyDescent="0.25">
      <c r="A182" t="str">
        <f t="shared" si="6"/>
        <v>HYDCMBFeb-2025</v>
      </c>
      <c r="B182" s="2">
        <v>2025</v>
      </c>
      <c r="C182" s="2" t="s">
        <v>197</v>
      </c>
      <c r="D182" t="s">
        <v>29</v>
      </c>
      <c r="E182" s="2" t="s">
        <v>10</v>
      </c>
      <c r="F182" t="s">
        <v>15</v>
      </c>
      <c r="G182">
        <v>131</v>
      </c>
      <c r="H182">
        <v>8309.0500000000011</v>
      </c>
      <c r="I182">
        <v>3177.9999999999991</v>
      </c>
      <c r="J182">
        <v>11487.05</v>
      </c>
      <c r="K182">
        <v>153532</v>
      </c>
      <c r="L182" s="26">
        <f t="shared" si="7"/>
        <v>7.4818604590573948E-2</v>
      </c>
      <c r="M182" s="1">
        <f t="shared" si="8"/>
        <v>87.687404580152659</v>
      </c>
    </row>
    <row r="183" spans="1:13" x14ac:dyDescent="0.25">
      <c r="A183" t="str">
        <f t="shared" si="6"/>
        <v>ICNCMBFeb-2025</v>
      </c>
      <c r="B183" s="2">
        <v>2025</v>
      </c>
      <c r="C183" s="2" t="s">
        <v>197</v>
      </c>
      <c r="D183" t="s">
        <v>30</v>
      </c>
      <c r="E183" s="2" t="s">
        <v>10</v>
      </c>
      <c r="F183" t="s">
        <v>13</v>
      </c>
      <c r="G183">
        <v>463</v>
      </c>
      <c r="H183">
        <v>96174.24000000002</v>
      </c>
      <c r="I183">
        <v>45570.359999999986</v>
      </c>
      <c r="J183">
        <v>141744.6</v>
      </c>
      <c r="K183">
        <v>2669195</v>
      </c>
      <c r="L183" s="26">
        <f t="shared" si="7"/>
        <v>5.3103875887673999E-2</v>
      </c>
      <c r="M183" s="1">
        <f t="shared" si="8"/>
        <v>306.14384449244062</v>
      </c>
    </row>
    <row r="184" spans="1:13" x14ac:dyDescent="0.25">
      <c r="A184" t="str">
        <f t="shared" si="6"/>
        <v>IXMCMBFeb-2025</v>
      </c>
      <c r="B184" s="2">
        <v>2025</v>
      </c>
      <c r="C184" s="2" t="s">
        <v>197</v>
      </c>
      <c r="D184" t="s">
        <v>31</v>
      </c>
      <c r="E184" s="2" t="s">
        <v>10</v>
      </c>
      <c r="F184" t="s">
        <v>15</v>
      </c>
      <c r="G184">
        <v>668</v>
      </c>
      <c r="H184">
        <v>24490.76999999999</v>
      </c>
      <c r="I184">
        <v>10019.52000000001</v>
      </c>
      <c r="J184">
        <v>34510.289999999986</v>
      </c>
      <c r="K184">
        <v>236472</v>
      </c>
      <c r="L184" s="26">
        <f t="shared" si="7"/>
        <v>0.14593816604079971</v>
      </c>
      <c r="M184" s="1">
        <f t="shared" si="8"/>
        <v>51.662110778443093</v>
      </c>
    </row>
    <row r="185" spans="1:13" x14ac:dyDescent="0.25">
      <c r="A185" t="str">
        <f t="shared" si="6"/>
        <v>KHICMBFeb-2025</v>
      </c>
      <c r="B185" s="2">
        <v>2025</v>
      </c>
      <c r="C185" s="2" t="s">
        <v>197</v>
      </c>
      <c r="D185" t="s">
        <v>32</v>
      </c>
      <c r="E185" s="2" t="s">
        <v>10</v>
      </c>
      <c r="F185" t="s">
        <v>15</v>
      </c>
      <c r="G185">
        <v>303</v>
      </c>
      <c r="H185">
        <v>39316.630000000012</v>
      </c>
      <c r="I185">
        <v>9044.5199999999986</v>
      </c>
      <c r="J185">
        <v>48361.149999999994</v>
      </c>
      <c r="K185">
        <v>731442</v>
      </c>
      <c r="L185" s="26">
        <f t="shared" si="7"/>
        <v>6.6117545888805945E-2</v>
      </c>
      <c r="M185" s="1">
        <f t="shared" si="8"/>
        <v>159.60775577557754</v>
      </c>
    </row>
    <row r="186" spans="1:13" x14ac:dyDescent="0.25">
      <c r="A186" t="str">
        <f t="shared" si="6"/>
        <v>KTMCMBFeb-2025</v>
      </c>
      <c r="B186" s="2">
        <v>2025</v>
      </c>
      <c r="C186" s="2" t="s">
        <v>197</v>
      </c>
      <c r="D186" t="s">
        <v>52</v>
      </c>
      <c r="E186" s="2" t="s">
        <v>10</v>
      </c>
      <c r="F186" t="s">
        <v>15</v>
      </c>
      <c r="G186">
        <v>439</v>
      </c>
      <c r="H186">
        <v>63505.510000000009</v>
      </c>
      <c r="I186">
        <v>11238.109999999991</v>
      </c>
      <c r="J186">
        <v>74743.62000000001</v>
      </c>
      <c r="K186">
        <v>1032967</v>
      </c>
      <c r="L186" s="26">
        <f t="shared" si="7"/>
        <v>7.2358187628452808E-2</v>
      </c>
      <c r="M186" s="1">
        <f t="shared" si="8"/>
        <v>170.25881548974945</v>
      </c>
    </row>
    <row r="187" spans="1:13" x14ac:dyDescent="0.25">
      <c r="A187" t="str">
        <f t="shared" si="6"/>
        <v>KULCMBFeb-2025</v>
      </c>
      <c r="B187" s="2">
        <v>2025</v>
      </c>
      <c r="C187" s="2" t="s">
        <v>197</v>
      </c>
      <c r="D187" t="s">
        <v>33</v>
      </c>
      <c r="E187" s="2" t="s">
        <v>10</v>
      </c>
      <c r="F187" t="s">
        <v>13</v>
      </c>
      <c r="G187">
        <v>696</v>
      </c>
      <c r="H187">
        <v>52016.050000000032</v>
      </c>
      <c r="I187">
        <v>35163.019999999982</v>
      </c>
      <c r="J187">
        <v>87179.070000000022</v>
      </c>
      <c r="K187">
        <v>1711464</v>
      </c>
      <c r="L187" s="26">
        <f t="shared" si="7"/>
        <v>5.0938301945001485E-2</v>
      </c>
      <c r="M187" s="1">
        <f t="shared" si="8"/>
        <v>125.25728448275865</v>
      </c>
    </row>
    <row r="188" spans="1:13" x14ac:dyDescent="0.25">
      <c r="A188" t="str">
        <f t="shared" si="6"/>
        <v>KWICMBFeb-2025</v>
      </c>
      <c r="B188" s="2">
        <v>2025</v>
      </c>
      <c r="C188" s="2" t="s">
        <v>197</v>
      </c>
      <c r="D188" t="s">
        <v>34</v>
      </c>
      <c r="E188" s="2" t="s">
        <v>10</v>
      </c>
      <c r="F188" t="s">
        <v>11</v>
      </c>
      <c r="G188">
        <v>379</v>
      </c>
      <c r="H188">
        <v>48693.189999999995</v>
      </c>
      <c r="I188">
        <v>24131.499999999996</v>
      </c>
      <c r="J188">
        <v>72824.690000000017</v>
      </c>
      <c r="K188">
        <v>1589905</v>
      </c>
      <c r="L188" s="26">
        <f t="shared" si="7"/>
        <v>4.5804428566486685E-2</v>
      </c>
      <c r="M188" s="1">
        <f t="shared" si="8"/>
        <v>192.14957783641165</v>
      </c>
    </row>
    <row r="189" spans="1:13" x14ac:dyDescent="0.25">
      <c r="A189" t="str">
        <f t="shared" si="6"/>
        <v>LHECMBFeb-2025</v>
      </c>
      <c r="B189" s="2">
        <v>2025</v>
      </c>
      <c r="C189" s="2" t="s">
        <v>197</v>
      </c>
      <c r="D189" t="s">
        <v>35</v>
      </c>
      <c r="E189" s="2" t="s">
        <v>10</v>
      </c>
      <c r="F189" t="s">
        <v>15</v>
      </c>
      <c r="G189">
        <v>508</v>
      </c>
      <c r="H189">
        <v>63686.829999999987</v>
      </c>
      <c r="I189">
        <v>15320.410000000002</v>
      </c>
      <c r="J189">
        <v>79007.239999999962</v>
      </c>
      <c r="K189">
        <v>1414780</v>
      </c>
      <c r="L189" s="26">
        <f t="shared" si="7"/>
        <v>5.5844187788914153E-2</v>
      </c>
      <c r="M189" s="1">
        <f t="shared" si="8"/>
        <v>155.5260629921259</v>
      </c>
    </row>
    <row r="190" spans="1:13" x14ac:dyDescent="0.25">
      <c r="A190" t="str">
        <f t="shared" si="6"/>
        <v>LHRCMBFeb-2025</v>
      </c>
      <c r="B190" s="2">
        <v>2025</v>
      </c>
      <c r="C190" s="2" t="s">
        <v>197</v>
      </c>
      <c r="D190" t="s">
        <v>36</v>
      </c>
      <c r="E190" s="2" t="s">
        <v>10</v>
      </c>
      <c r="F190" t="s">
        <v>19</v>
      </c>
      <c r="G190">
        <v>4410</v>
      </c>
      <c r="H190">
        <v>1594070.2699999993</v>
      </c>
      <c r="I190">
        <v>1031393.9099999996</v>
      </c>
      <c r="J190">
        <v>2625464.1800000044</v>
      </c>
      <c r="K190">
        <v>38450790</v>
      </c>
      <c r="L190" s="26">
        <f t="shared" si="7"/>
        <v>6.8281150530327323E-2</v>
      </c>
      <c r="M190" s="1">
        <f t="shared" si="8"/>
        <v>595.34335147392392</v>
      </c>
    </row>
    <row r="191" spans="1:13" x14ac:dyDescent="0.25">
      <c r="A191" t="str">
        <f t="shared" si="6"/>
        <v>MAACMBFeb-2025</v>
      </c>
      <c r="B191" s="2">
        <v>2025</v>
      </c>
      <c r="C191" s="2" t="s">
        <v>197</v>
      </c>
      <c r="D191" t="s">
        <v>37</v>
      </c>
      <c r="E191" s="2" t="s">
        <v>10</v>
      </c>
      <c r="F191" t="s">
        <v>15</v>
      </c>
      <c r="G191">
        <v>1595</v>
      </c>
      <c r="H191">
        <v>57797.989999999932</v>
      </c>
      <c r="I191">
        <v>32377.500000000062</v>
      </c>
      <c r="J191">
        <v>90175.489999999976</v>
      </c>
      <c r="K191">
        <v>1094170</v>
      </c>
      <c r="L191" s="26">
        <f t="shared" si="7"/>
        <v>8.2414515111911293E-2</v>
      </c>
      <c r="M191" s="1">
        <f t="shared" si="8"/>
        <v>56.536357366771142</v>
      </c>
    </row>
    <row r="192" spans="1:13" x14ac:dyDescent="0.25">
      <c r="A192" t="str">
        <f t="shared" si="6"/>
        <v>MELCMBFeb-2025</v>
      </c>
      <c r="B192" s="2">
        <v>2025</v>
      </c>
      <c r="C192" s="2" t="s">
        <v>197</v>
      </c>
      <c r="D192" t="s">
        <v>38</v>
      </c>
      <c r="E192" s="2" t="s">
        <v>10</v>
      </c>
      <c r="F192" t="s">
        <v>13</v>
      </c>
      <c r="G192">
        <v>2908</v>
      </c>
      <c r="H192">
        <v>944475.74999999988</v>
      </c>
      <c r="I192">
        <v>314926.76000000007</v>
      </c>
      <c r="J192">
        <v>1259402.5099999986</v>
      </c>
      <c r="K192">
        <v>24453372</v>
      </c>
      <c r="L192" s="26">
        <f t="shared" si="7"/>
        <v>5.1502202232068389E-2</v>
      </c>
      <c r="M192" s="1">
        <f t="shared" si="8"/>
        <v>433.08201856946306</v>
      </c>
    </row>
    <row r="193" spans="1:13" x14ac:dyDescent="0.25">
      <c r="A193" t="str">
        <f t="shared" si="6"/>
        <v>MLECMBFeb-2025</v>
      </c>
      <c r="B193" s="2">
        <v>2025</v>
      </c>
      <c r="C193" s="2" t="s">
        <v>197</v>
      </c>
      <c r="D193" t="s">
        <v>39</v>
      </c>
      <c r="E193" s="2" t="s">
        <v>10</v>
      </c>
      <c r="F193" t="s">
        <v>15</v>
      </c>
      <c r="G193">
        <v>3155</v>
      </c>
      <c r="H193">
        <v>215032.07000000004</v>
      </c>
      <c r="I193">
        <v>62646.830000000031</v>
      </c>
      <c r="J193">
        <v>277678.90000000037</v>
      </c>
      <c r="K193">
        <v>2423040</v>
      </c>
      <c r="L193" s="26">
        <f t="shared" si="7"/>
        <v>0.11459938754622308</v>
      </c>
      <c r="M193" s="1">
        <f t="shared" si="8"/>
        <v>88.012329635499327</v>
      </c>
    </row>
    <row r="194" spans="1:13" x14ac:dyDescent="0.25">
      <c r="A194" t="str">
        <f t="shared" ref="A194:A257" si="9">D194&amp;E194&amp;C194</f>
        <v>NRTCMBFeb-2025</v>
      </c>
      <c r="B194" s="2">
        <v>2025</v>
      </c>
      <c r="C194" s="2" t="s">
        <v>197</v>
      </c>
      <c r="D194" t="s">
        <v>40</v>
      </c>
      <c r="E194" s="2" t="s">
        <v>10</v>
      </c>
      <c r="F194" t="s">
        <v>13</v>
      </c>
      <c r="G194">
        <v>685</v>
      </c>
      <c r="H194">
        <v>245987.11999999988</v>
      </c>
      <c r="I194">
        <v>19227.580000000002</v>
      </c>
      <c r="J194">
        <v>265214.69999999972</v>
      </c>
      <c r="K194">
        <v>4701840</v>
      </c>
      <c r="L194" s="26">
        <f t="shared" ref="L194:L257" si="10">J194/K194</f>
        <v>5.6406576999642632E-2</v>
      </c>
      <c r="M194" s="1">
        <f t="shared" ref="M194:M257" si="11">J194/G194</f>
        <v>387.17474452554706</v>
      </c>
    </row>
    <row r="195" spans="1:13" x14ac:dyDescent="0.25">
      <c r="A195" t="str">
        <f t="shared" si="9"/>
        <v>RUHCMBFeb-2025</v>
      </c>
      <c r="B195" s="2">
        <v>2025</v>
      </c>
      <c r="C195" s="2" t="s">
        <v>197</v>
      </c>
      <c r="D195" t="s">
        <v>41</v>
      </c>
      <c r="E195" s="2" t="s">
        <v>10</v>
      </c>
      <c r="F195" t="s">
        <v>11</v>
      </c>
      <c r="G195">
        <v>418</v>
      </c>
      <c r="H195">
        <v>58632.100000000013</v>
      </c>
      <c r="I195">
        <v>26181.020000000004</v>
      </c>
      <c r="J195">
        <v>84813.119999999981</v>
      </c>
      <c r="K195">
        <v>1690810</v>
      </c>
      <c r="L195" s="26">
        <f t="shared" si="10"/>
        <v>5.0161236330516133E-2</v>
      </c>
      <c r="M195" s="1">
        <f t="shared" si="11"/>
        <v>202.90220095693775</v>
      </c>
    </row>
    <row r="196" spans="1:13" x14ac:dyDescent="0.25">
      <c r="A196" t="str">
        <f t="shared" si="9"/>
        <v>SINCMBFeb-2025</v>
      </c>
      <c r="B196" s="2">
        <v>2025</v>
      </c>
      <c r="C196" s="2" t="s">
        <v>197</v>
      </c>
      <c r="D196" t="s">
        <v>42</v>
      </c>
      <c r="E196" s="2" t="s">
        <v>10</v>
      </c>
      <c r="F196" t="s">
        <v>13</v>
      </c>
      <c r="G196">
        <v>585</v>
      </c>
      <c r="H196">
        <v>97825.820000000051</v>
      </c>
      <c r="I196">
        <v>27347.729999999996</v>
      </c>
      <c r="J196">
        <v>125173.54999999996</v>
      </c>
      <c r="K196">
        <v>1608165</v>
      </c>
      <c r="L196" s="26">
        <f t="shared" si="10"/>
        <v>7.7836260582713812E-2</v>
      </c>
      <c r="M196" s="1">
        <f t="shared" si="11"/>
        <v>213.97188034188028</v>
      </c>
    </row>
    <row r="197" spans="1:13" x14ac:dyDescent="0.25">
      <c r="A197" t="str">
        <f t="shared" si="9"/>
        <v>SYDCMBFeb-2025</v>
      </c>
      <c r="B197" s="2">
        <v>2025</v>
      </c>
      <c r="C197" s="2" t="s">
        <v>197</v>
      </c>
      <c r="D197" t="s">
        <v>53</v>
      </c>
      <c r="E197" s="2" t="s">
        <v>10</v>
      </c>
      <c r="F197" t="s">
        <v>13</v>
      </c>
      <c r="G197">
        <v>1293</v>
      </c>
      <c r="H197">
        <v>471200.27</v>
      </c>
      <c r="I197">
        <v>128831.28000000001</v>
      </c>
      <c r="J197">
        <v>600031.55000000005</v>
      </c>
      <c r="K197">
        <v>11318922</v>
      </c>
      <c r="L197" s="26">
        <f t="shared" si="10"/>
        <v>5.3011368927182292E-2</v>
      </c>
      <c r="M197" s="1">
        <f t="shared" si="11"/>
        <v>464.06152358855377</v>
      </c>
    </row>
    <row r="198" spans="1:13" x14ac:dyDescent="0.25">
      <c r="A198" t="str">
        <f t="shared" si="9"/>
        <v>TRVCMBFeb-2025</v>
      </c>
      <c r="B198" s="2">
        <v>2025</v>
      </c>
      <c r="C198" s="2" t="s">
        <v>197</v>
      </c>
      <c r="D198" t="s">
        <v>43</v>
      </c>
      <c r="E198" s="2" t="s">
        <v>10</v>
      </c>
      <c r="F198" t="s">
        <v>15</v>
      </c>
      <c r="G198">
        <v>114</v>
      </c>
      <c r="H198">
        <v>4705.6699999999992</v>
      </c>
      <c r="I198">
        <v>1763.940000000001</v>
      </c>
      <c r="J198">
        <v>6469.6099999999988</v>
      </c>
      <c r="K198">
        <v>41724</v>
      </c>
      <c r="L198" s="26">
        <f t="shared" si="10"/>
        <v>0.1550572811810948</v>
      </c>
      <c r="M198" s="1">
        <f t="shared" si="11"/>
        <v>56.750964912280693</v>
      </c>
    </row>
    <row r="199" spans="1:13" x14ac:dyDescent="0.25">
      <c r="A199" t="str">
        <f t="shared" si="9"/>
        <v>TRZCMBFeb-2025</v>
      </c>
      <c r="B199" s="2">
        <v>2025</v>
      </c>
      <c r="C199" s="2" t="s">
        <v>197</v>
      </c>
      <c r="D199" t="s">
        <v>44</v>
      </c>
      <c r="E199" s="2" t="s">
        <v>10</v>
      </c>
      <c r="F199" t="s">
        <v>15</v>
      </c>
      <c r="G199">
        <v>951</v>
      </c>
      <c r="H199">
        <v>29942.78999999999</v>
      </c>
      <c r="I199">
        <v>11907.219999999976</v>
      </c>
      <c r="J199">
        <v>41850.009999999987</v>
      </c>
      <c r="K199">
        <v>421293</v>
      </c>
      <c r="L199" s="26">
        <f t="shared" si="10"/>
        <v>9.9337064703187539E-2</v>
      </c>
      <c r="M199" s="1">
        <f t="shared" si="11"/>
        <v>44.00631966351208</v>
      </c>
    </row>
    <row r="200" spans="1:13" x14ac:dyDescent="0.25">
      <c r="A200" t="str">
        <f t="shared" si="9"/>
        <v>AUHCMBMar-2025</v>
      </c>
      <c r="B200" s="2">
        <v>2025</v>
      </c>
      <c r="C200" s="2" t="s">
        <v>199</v>
      </c>
      <c r="D200" t="s">
        <v>9</v>
      </c>
      <c r="E200" s="2" t="s">
        <v>10</v>
      </c>
      <c r="F200" t="s">
        <v>11</v>
      </c>
      <c r="G200">
        <v>216</v>
      </c>
      <c r="H200">
        <v>17206.289999999997</v>
      </c>
      <c r="I200">
        <v>14444.320000000002</v>
      </c>
      <c r="J200">
        <v>31650.60999999999</v>
      </c>
      <c r="K200">
        <v>722304</v>
      </c>
      <c r="L200" s="26">
        <f t="shared" si="10"/>
        <v>4.3818959883926978E-2</v>
      </c>
      <c r="M200" s="1">
        <f t="shared" si="11"/>
        <v>146.5306018518518</v>
      </c>
    </row>
    <row r="201" spans="1:13" x14ac:dyDescent="0.25">
      <c r="A201" t="str">
        <f t="shared" si="9"/>
        <v>BKKCMBMar-2025</v>
      </c>
      <c r="B201" s="2">
        <v>2025</v>
      </c>
      <c r="C201" s="2" t="s">
        <v>199</v>
      </c>
      <c r="D201" t="s">
        <v>12</v>
      </c>
      <c r="E201" s="2" t="s">
        <v>10</v>
      </c>
      <c r="F201" t="s">
        <v>13</v>
      </c>
      <c r="G201">
        <v>461</v>
      </c>
      <c r="H201">
        <v>60791.159999999989</v>
      </c>
      <c r="I201">
        <v>26339.439999999988</v>
      </c>
      <c r="J201">
        <v>87130.599999999977</v>
      </c>
      <c r="K201">
        <v>1099485</v>
      </c>
      <c r="L201" s="26">
        <f t="shared" si="10"/>
        <v>7.9246738245633164E-2</v>
      </c>
      <c r="M201" s="1">
        <f t="shared" si="11"/>
        <v>189.00347071583508</v>
      </c>
    </row>
    <row r="202" spans="1:13" x14ac:dyDescent="0.25">
      <c r="A202" t="str">
        <f t="shared" si="9"/>
        <v>BLRCMBMar-2025</v>
      </c>
      <c r="B202" s="2">
        <v>2025</v>
      </c>
      <c r="C202" s="2" t="s">
        <v>199</v>
      </c>
      <c r="D202" t="s">
        <v>14</v>
      </c>
      <c r="E202" s="2" t="s">
        <v>10</v>
      </c>
      <c r="F202" t="s">
        <v>15</v>
      </c>
      <c r="G202">
        <v>106</v>
      </c>
      <c r="H202">
        <v>5855.2500000000009</v>
      </c>
      <c r="I202">
        <v>1999.3200000000002</v>
      </c>
      <c r="J202">
        <v>7854.5699999999988</v>
      </c>
      <c r="K202">
        <v>75790</v>
      </c>
      <c r="L202" s="26">
        <f t="shared" si="10"/>
        <v>0.10363596780577911</v>
      </c>
      <c r="M202" s="1">
        <f t="shared" si="11"/>
        <v>74.099716981132062</v>
      </c>
    </row>
    <row r="203" spans="1:13" x14ac:dyDescent="0.25">
      <c r="A203" t="str">
        <f t="shared" si="9"/>
        <v>BOMCMBMar-2025</v>
      </c>
      <c r="B203" s="2">
        <v>2025</v>
      </c>
      <c r="C203" s="2" t="s">
        <v>199</v>
      </c>
      <c r="D203" t="s">
        <v>16</v>
      </c>
      <c r="E203" s="2" t="s">
        <v>10</v>
      </c>
      <c r="F203" t="s">
        <v>15</v>
      </c>
      <c r="G203">
        <v>378</v>
      </c>
      <c r="H203">
        <v>23344.609999999997</v>
      </c>
      <c r="I203">
        <v>9730.5299999999988</v>
      </c>
      <c r="J203">
        <v>33075.139999999985</v>
      </c>
      <c r="K203">
        <v>585522</v>
      </c>
      <c r="L203" s="26">
        <f t="shared" si="10"/>
        <v>5.6488295913731654E-2</v>
      </c>
      <c r="M203" s="1">
        <f t="shared" si="11"/>
        <v>87.500370370370334</v>
      </c>
    </row>
    <row r="204" spans="1:13" x14ac:dyDescent="0.25">
      <c r="A204" t="str">
        <f t="shared" si="9"/>
        <v>CANCMBMar-2025</v>
      </c>
      <c r="B204" s="2">
        <v>2025</v>
      </c>
      <c r="C204" s="2" t="s">
        <v>199</v>
      </c>
      <c r="D204" t="s">
        <v>17</v>
      </c>
      <c r="E204" s="2" t="s">
        <v>10</v>
      </c>
      <c r="F204" t="s">
        <v>13</v>
      </c>
      <c r="G204">
        <v>10</v>
      </c>
      <c r="H204">
        <v>1483.18</v>
      </c>
      <c r="I204">
        <v>726.38999999999987</v>
      </c>
      <c r="J204">
        <v>2209.5699999999997</v>
      </c>
      <c r="K204">
        <v>39830</v>
      </c>
      <c r="L204" s="26">
        <f t="shared" si="10"/>
        <v>5.547501883002761E-2</v>
      </c>
      <c r="M204" s="1">
        <f t="shared" si="11"/>
        <v>220.95699999999997</v>
      </c>
    </row>
    <row r="205" spans="1:13" x14ac:dyDescent="0.25">
      <c r="A205" t="str">
        <f t="shared" si="9"/>
        <v>CDGCMBMar-2025</v>
      </c>
      <c r="B205" s="2">
        <v>2025</v>
      </c>
      <c r="C205" s="2" t="s">
        <v>199</v>
      </c>
      <c r="D205" t="s">
        <v>18</v>
      </c>
      <c r="E205" s="2" t="s">
        <v>10</v>
      </c>
      <c r="F205" t="s">
        <v>19</v>
      </c>
      <c r="G205">
        <v>507</v>
      </c>
      <c r="H205">
        <v>150019</v>
      </c>
      <c r="I205">
        <v>115792.47</v>
      </c>
      <c r="J205">
        <v>265811.47000000003</v>
      </c>
      <c r="K205">
        <v>4314063</v>
      </c>
      <c r="L205" s="26">
        <f t="shared" si="10"/>
        <v>6.1615110859530801E-2</v>
      </c>
      <c r="M205" s="1">
        <f t="shared" si="11"/>
        <v>524.28297830374754</v>
      </c>
    </row>
    <row r="206" spans="1:13" x14ac:dyDescent="0.25">
      <c r="A206" t="str">
        <f t="shared" si="9"/>
        <v>CGKCMBMar-2025</v>
      </c>
      <c r="B206" s="2">
        <v>2025</v>
      </c>
      <c r="C206" s="2" t="s">
        <v>199</v>
      </c>
      <c r="D206" t="s">
        <v>20</v>
      </c>
      <c r="E206" s="2" t="s">
        <v>10</v>
      </c>
      <c r="F206" t="s">
        <v>13</v>
      </c>
      <c r="G206">
        <v>181</v>
      </c>
      <c r="H206">
        <v>18563.310000000005</v>
      </c>
      <c r="I206">
        <v>10782.23</v>
      </c>
      <c r="J206">
        <v>29345.539999999994</v>
      </c>
      <c r="K206">
        <v>600558</v>
      </c>
      <c r="L206" s="26">
        <f t="shared" si="10"/>
        <v>4.8863790008625299E-2</v>
      </c>
      <c r="M206" s="1">
        <f t="shared" si="11"/>
        <v>162.13005524861876</v>
      </c>
    </row>
    <row r="207" spans="1:13" x14ac:dyDescent="0.25">
      <c r="A207" t="str">
        <f t="shared" si="9"/>
        <v>CMBAUHMar-2025</v>
      </c>
      <c r="B207" s="2">
        <v>2025</v>
      </c>
      <c r="C207" s="2" t="s">
        <v>199</v>
      </c>
      <c r="D207" t="s">
        <v>10</v>
      </c>
      <c r="E207" s="2" t="s">
        <v>9</v>
      </c>
      <c r="F207" t="s">
        <v>11</v>
      </c>
      <c r="G207">
        <v>227</v>
      </c>
      <c r="H207">
        <v>30224.52</v>
      </c>
      <c r="I207">
        <v>16391.239999999998</v>
      </c>
      <c r="J207">
        <v>46615.760000000009</v>
      </c>
      <c r="K207">
        <v>759088</v>
      </c>
      <c r="L207" s="26">
        <f t="shared" si="10"/>
        <v>6.1410218578083188E-2</v>
      </c>
      <c r="M207" s="1">
        <f t="shared" si="11"/>
        <v>205.35577092511016</v>
      </c>
    </row>
    <row r="208" spans="1:13" x14ac:dyDescent="0.25">
      <c r="A208" t="str">
        <f t="shared" si="9"/>
        <v>CMBBKKMar-2025</v>
      </c>
      <c r="B208" s="2">
        <v>2025</v>
      </c>
      <c r="C208" s="2" t="s">
        <v>199</v>
      </c>
      <c r="D208" t="s">
        <v>10</v>
      </c>
      <c r="E208" s="2" t="s">
        <v>12</v>
      </c>
      <c r="F208" t="s">
        <v>13</v>
      </c>
      <c r="G208">
        <v>352</v>
      </c>
      <c r="H208">
        <v>51848.200000000012</v>
      </c>
      <c r="I208">
        <v>22030.719999999998</v>
      </c>
      <c r="J208">
        <v>73878.92</v>
      </c>
      <c r="K208">
        <v>839520</v>
      </c>
      <c r="L208" s="26">
        <f t="shared" si="10"/>
        <v>8.8001381741947785E-2</v>
      </c>
      <c r="M208" s="1">
        <f t="shared" si="11"/>
        <v>209.88329545454545</v>
      </c>
    </row>
    <row r="209" spans="1:13" x14ac:dyDescent="0.25">
      <c r="A209" t="str">
        <f t="shared" si="9"/>
        <v>CMBBLRMar-2025</v>
      </c>
      <c r="B209" s="2">
        <v>2025</v>
      </c>
      <c r="C209" s="2" t="s">
        <v>199</v>
      </c>
      <c r="D209" t="s">
        <v>10</v>
      </c>
      <c r="E209" s="2" t="s">
        <v>14</v>
      </c>
      <c r="F209" t="s">
        <v>15</v>
      </c>
      <c r="G209">
        <v>133</v>
      </c>
      <c r="H209">
        <v>6971.2800000000016</v>
      </c>
      <c r="I209">
        <v>2656.71</v>
      </c>
      <c r="J209">
        <v>9627.9900000000016</v>
      </c>
      <c r="K209">
        <v>95095</v>
      </c>
      <c r="L209" s="26">
        <f t="shared" si="10"/>
        <v>0.101246017140754</v>
      </c>
      <c r="M209" s="1">
        <f t="shared" si="11"/>
        <v>72.390902255639105</v>
      </c>
    </row>
    <row r="210" spans="1:13" x14ac:dyDescent="0.25">
      <c r="A210" t="str">
        <f t="shared" si="9"/>
        <v>CMBBOMMar-2025</v>
      </c>
      <c r="B210" s="2">
        <v>2025</v>
      </c>
      <c r="C210" s="2" t="s">
        <v>199</v>
      </c>
      <c r="D210" t="s">
        <v>10</v>
      </c>
      <c r="E210" s="2" t="s">
        <v>16</v>
      </c>
      <c r="F210" t="s">
        <v>15</v>
      </c>
      <c r="G210">
        <v>299</v>
      </c>
      <c r="H210">
        <v>23757.140000000007</v>
      </c>
      <c r="I210">
        <v>8935.6800000000039</v>
      </c>
      <c r="J210">
        <v>32692.819999999989</v>
      </c>
      <c r="K210">
        <v>463151</v>
      </c>
      <c r="L210" s="26">
        <f t="shared" si="10"/>
        <v>7.0587821250520863E-2</v>
      </c>
      <c r="M210" s="1">
        <f t="shared" si="11"/>
        <v>109.34053511705682</v>
      </c>
    </row>
    <row r="211" spans="1:13" x14ac:dyDescent="0.25">
      <c r="A211" t="str">
        <f t="shared" si="9"/>
        <v>CMBCANMar-2025</v>
      </c>
      <c r="B211" s="2">
        <v>2025</v>
      </c>
      <c r="C211" s="2" t="s">
        <v>199</v>
      </c>
      <c r="D211" t="s">
        <v>10</v>
      </c>
      <c r="E211" s="2" t="s">
        <v>17</v>
      </c>
      <c r="F211" t="s">
        <v>13</v>
      </c>
      <c r="G211">
        <v>37</v>
      </c>
      <c r="H211">
        <v>4132.1500000000005</v>
      </c>
      <c r="I211">
        <v>2457</v>
      </c>
      <c r="J211">
        <v>6589.15</v>
      </c>
      <c r="K211">
        <v>147371</v>
      </c>
      <c r="L211" s="26">
        <f t="shared" si="10"/>
        <v>4.4711306837844619E-2</v>
      </c>
      <c r="M211" s="1">
        <f t="shared" si="11"/>
        <v>178.08513513513512</v>
      </c>
    </row>
    <row r="212" spans="1:13" x14ac:dyDescent="0.25">
      <c r="A212" t="str">
        <f t="shared" si="9"/>
        <v>CMBCDGMar-2025</v>
      </c>
      <c r="B212" s="2">
        <v>2025</v>
      </c>
      <c r="C212" s="2" t="s">
        <v>199</v>
      </c>
      <c r="D212" t="s">
        <v>10</v>
      </c>
      <c r="E212" s="2" t="s">
        <v>18</v>
      </c>
      <c r="F212" t="s">
        <v>19</v>
      </c>
      <c r="G212">
        <v>1044</v>
      </c>
      <c r="H212">
        <v>310005.31999999989</v>
      </c>
      <c r="I212">
        <v>239655.21000000005</v>
      </c>
      <c r="J212">
        <v>549660.53</v>
      </c>
      <c r="K212">
        <v>8883396</v>
      </c>
      <c r="L212" s="26">
        <f t="shared" si="10"/>
        <v>6.1875045309248852E-2</v>
      </c>
      <c r="M212" s="1">
        <f t="shared" si="11"/>
        <v>526.49476053639853</v>
      </c>
    </row>
    <row r="213" spans="1:13" x14ac:dyDescent="0.25">
      <c r="A213" t="str">
        <f t="shared" si="9"/>
        <v>CMBCGKMar-2025</v>
      </c>
      <c r="B213" s="2">
        <v>2025</v>
      </c>
      <c r="C213" s="2" t="s">
        <v>199</v>
      </c>
      <c r="D213" t="s">
        <v>10</v>
      </c>
      <c r="E213" s="2" t="s">
        <v>20</v>
      </c>
      <c r="F213" t="s">
        <v>13</v>
      </c>
      <c r="G213">
        <v>54</v>
      </c>
      <c r="H213">
        <v>7026.75</v>
      </c>
      <c r="I213">
        <v>3047.46</v>
      </c>
      <c r="J213">
        <v>10074.210000000003</v>
      </c>
      <c r="K213">
        <v>179172</v>
      </c>
      <c r="L213" s="26">
        <f t="shared" si="10"/>
        <v>5.6226475118880195E-2</v>
      </c>
      <c r="M213" s="1">
        <f t="shared" si="11"/>
        <v>186.55944444444449</v>
      </c>
    </row>
    <row r="214" spans="1:13" x14ac:dyDescent="0.25">
      <c r="A214" t="str">
        <f t="shared" si="9"/>
        <v>CMBCOKMar-2025</v>
      </c>
      <c r="B214" s="2">
        <v>2025</v>
      </c>
      <c r="C214" s="2" t="s">
        <v>199</v>
      </c>
      <c r="D214" t="s">
        <v>10</v>
      </c>
      <c r="E214" s="2" t="s">
        <v>21</v>
      </c>
      <c r="F214" t="s">
        <v>15</v>
      </c>
      <c r="G214">
        <v>157</v>
      </c>
      <c r="H214">
        <v>9128.11</v>
      </c>
      <c r="I214">
        <v>2235.8300000000008</v>
      </c>
      <c r="J214">
        <v>11363.94</v>
      </c>
      <c r="K214">
        <v>81169</v>
      </c>
      <c r="L214" s="26">
        <f t="shared" si="10"/>
        <v>0.14000344959282485</v>
      </c>
      <c r="M214" s="1">
        <f t="shared" si="11"/>
        <v>72.381783439490448</v>
      </c>
    </row>
    <row r="215" spans="1:13" x14ac:dyDescent="0.25">
      <c r="A215" t="str">
        <f t="shared" si="9"/>
        <v>CMBDACMar-2025</v>
      </c>
      <c r="B215" s="2">
        <v>2025</v>
      </c>
      <c r="C215" s="2" t="s">
        <v>199</v>
      </c>
      <c r="D215" t="s">
        <v>10</v>
      </c>
      <c r="E215" s="2" t="s">
        <v>22</v>
      </c>
      <c r="F215" t="s">
        <v>15</v>
      </c>
      <c r="G215">
        <v>105</v>
      </c>
      <c r="H215">
        <v>8916.7199999999975</v>
      </c>
      <c r="I215">
        <v>1863.8800000000006</v>
      </c>
      <c r="J215">
        <v>10780.599999999999</v>
      </c>
      <c r="K215">
        <v>227325</v>
      </c>
      <c r="L215" s="26">
        <f t="shared" si="10"/>
        <v>4.7423732541515447E-2</v>
      </c>
      <c r="M215" s="1">
        <f t="shared" si="11"/>
        <v>102.67238095238093</v>
      </c>
    </row>
    <row r="216" spans="1:13" x14ac:dyDescent="0.25">
      <c r="A216" t="str">
        <f t="shared" si="9"/>
        <v>CMBDELMar-2025</v>
      </c>
      <c r="B216" s="2">
        <v>2025</v>
      </c>
      <c r="C216" s="2" t="s">
        <v>199</v>
      </c>
      <c r="D216" t="s">
        <v>10</v>
      </c>
      <c r="E216" s="2" t="s">
        <v>23</v>
      </c>
      <c r="F216" t="s">
        <v>15</v>
      </c>
      <c r="G216">
        <v>430</v>
      </c>
      <c r="H216">
        <v>59434.19000000001</v>
      </c>
      <c r="I216">
        <v>12787.529999999999</v>
      </c>
      <c r="J216">
        <v>72221.72</v>
      </c>
      <c r="K216">
        <v>1042750</v>
      </c>
      <c r="L216" s="26">
        <f t="shared" si="10"/>
        <v>6.9260819947254859E-2</v>
      </c>
      <c r="M216" s="1">
        <f t="shared" si="11"/>
        <v>167.95748837209302</v>
      </c>
    </row>
    <row r="217" spans="1:13" x14ac:dyDescent="0.25">
      <c r="A217" t="str">
        <f t="shared" si="9"/>
        <v>CMBDMMMar-2025</v>
      </c>
      <c r="B217" s="2">
        <v>2025</v>
      </c>
      <c r="C217" s="2" t="s">
        <v>199</v>
      </c>
      <c r="D217" t="s">
        <v>10</v>
      </c>
      <c r="E217" s="2" t="s">
        <v>24</v>
      </c>
      <c r="F217" t="s">
        <v>11</v>
      </c>
      <c r="G217">
        <v>196</v>
      </c>
      <c r="H217">
        <v>30872.599999999995</v>
      </c>
      <c r="I217">
        <v>13097.689999999997</v>
      </c>
      <c r="J217">
        <v>43970.29</v>
      </c>
      <c r="K217">
        <v>755188</v>
      </c>
      <c r="L217" s="26">
        <f t="shared" si="10"/>
        <v>5.8224296466575211E-2</v>
      </c>
      <c r="M217" s="1">
        <f t="shared" si="11"/>
        <v>224.33821428571429</v>
      </c>
    </row>
    <row r="218" spans="1:13" x14ac:dyDescent="0.25">
      <c r="A218" t="str">
        <f t="shared" si="9"/>
        <v>CMBDOHMar-2025</v>
      </c>
      <c r="B218" s="2">
        <v>2025</v>
      </c>
      <c r="C218" s="2" t="s">
        <v>199</v>
      </c>
      <c r="D218" t="s">
        <v>10</v>
      </c>
      <c r="E218" s="2" t="s">
        <v>25</v>
      </c>
      <c r="F218" t="s">
        <v>11</v>
      </c>
      <c r="G218">
        <v>233</v>
      </c>
      <c r="H218">
        <v>33119.320000000007</v>
      </c>
      <c r="I218">
        <v>21223.279999999973</v>
      </c>
      <c r="J218">
        <v>54342.600000000042</v>
      </c>
      <c r="K218">
        <v>846489</v>
      </c>
      <c r="L218" s="26">
        <f t="shared" si="10"/>
        <v>6.4197644623852218E-2</v>
      </c>
      <c r="M218" s="1">
        <f t="shared" si="11"/>
        <v>233.23004291845513</v>
      </c>
    </row>
    <row r="219" spans="1:13" x14ac:dyDescent="0.25">
      <c r="A219" t="str">
        <f t="shared" si="9"/>
        <v>CMBDXBMar-2025</v>
      </c>
      <c r="B219" s="2">
        <v>2025</v>
      </c>
      <c r="C219" s="2" t="s">
        <v>199</v>
      </c>
      <c r="D219" t="s">
        <v>10</v>
      </c>
      <c r="E219" s="2" t="s">
        <v>26</v>
      </c>
      <c r="F219" t="s">
        <v>11</v>
      </c>
      <c r="G219">
        <v>209</v>
      </c>
      <c r="H219">
        <v>25622.109999999997</v>
      </c>
      <c r="I219">
        <v>15105.159999999994</v>
      </c>
      <c r="J219">
        <v>40727.270000000011</v>
      </c>
      <c r="K219">
        <v>691581</v>
      </c>
      <c r="L219" s="26">
        <f t="shared" si="10"/>
        <v>5.8890093857407899E-2</v>
      </c>
      <c r="M219" s="1">
        <f t="shared" si="11"/>
        <v>194.86732057416273</v>
      </c>
    </row>
    <row r="220" spans="1:13" x14ac:dyDescent="0.25">
      <c r="A220" t="str">
        <f t="shared" si="9"/>
        <v>CMBFRAMar-2025</v>
      </c>
      <c r="B220" s="2">
        <v>2025</v>
      </c>
      <c r="C220" s="2" t="s">
        <v>199</v>
      </c>
      <c r="D220" t="s">
        <v>10</v>
      </c>
      <c r="E220" s="2" t="s">
        <v>27</v>
      </c>
      <c r="F220" t="s">
        <v>19</v>
      </c>
      <c r="G220">
        <v>1472</v>
      </c>
      <c r="H220">
        <v>353207.37000000029</v>
      </c>
      <c r="I220">
        <v>342473.87000000034</v>
      </c>
      <c r="J220">
        <v>695681.23999999987</v>
      </c>
      <c r="K220">
        <v>11912896</v>
      </c>
      <c r="L220" s="26">
        <f t="shared" si="10"/>
        <v>5.8397323371244057E-2</v>
      </c>
      <c r="M220" s="1">
        <f t="shared" si="11"/>
        <v>472.60953804347815</v>
      </c>
    </row>
    <row r="221" spans="1:13" x14ac:dyDescent="0.25">
      <c r="A221" t="str">
        <f t="shared" si="9"/>
        <v>CMBGANMar-2025</v>
      </c>
      <c r="B221" s="2">
        <v>2025</v>
      </c>
      <c r="C221" s="2" t="s">
        <v>199</v>
      </c>
      <c r="D221" t="s">
        <v>10</v>
      </c>
      <c r="E221" s="2" t="s">
        <v>28</v>
      </c>
      <c r="F221" t="s">
        <v>15</v>
      </c>
      <c r="G221">
        <v>237</v>
      </c>
      <c r="H221">
        <v>18386.89</v>
      </c>
      <c r="I221">
        <v>7403.09</v>
      </c>
      <c r="J221">
        <v>25789.979999999996</v>
      </c>
      <c r="K221">
        <v>271839</v>
      </c>
      <c r="L221" s="26">
        <f t="shared" si="10"/>
        <v>9.4872258947391638E-2</v>
      </c>
      <c r="M221" s="1">
        <f t="shared" si="11"/>
        <v>108.81848101265821</v>
      </c>
    </row>
    <row r="222" spans="1:13" x14ac:dyDescent="0.25">
      <c r="A222" t="str">
        <f t="shared" si="9"/>
        <v>CMBHYDMar-2025</v>
      </c>
      <c r="B222" s="2">
        <v>2025</v>
      </c>
      <c r="C222" s="2" t="s">
        <v>199</v>
      </c>
      <c r="D222" t="s">
        <v>10</v>
      </c>
      <c r="E222" s="2" t="s">
        <v>29</v>
      </c>
      <c r="F222" t="s">
        <v>15</v>
      </c>
      <c r="G222">
        <v>25</v>
      </c>
      <c r="H222">
        <v>994.46999999999991</v>
      </c>
      <c r="I222">
        <v>601.35</v>
      </c>
      <c r="J222">
        <v>1595.8199999999997</v>
      </c>
      <c r="K222">
        <v>29300</v>
      </c>
      <c r="L222" s="26">
        <f t="shared" si="10"/>
        <v>5.4464846416382245E-2</v>
      </c>
      <c r="M222" s="1">
        <f t="shared" si="11"/>
        <v>63.832799999999992</v>
      </c>
    </row>
    <row r="223" spans="1:13" x14ac:dyDescent="0.25">
      <c r="A223" t="str">
        <f t="shared" si="9"/>
        <v>CMBICNMar-2025</v>
      </c>
      <c r="B223" s="2">
        <v>2025</v>
      </c>
      <c r="C223" s="2" t="s">
        <v>199</v>
      </c>
      <c r="D223" t="s">
        <v>10</v>
      </c>
      <c r="E223" s="2" t="s">
        <v>30</v>
      </c>
      <c r="F223" t="s">
        <v>13</v>
      </c>
      <c r="G223">
        <v>486</v>
      </c>
      <c r="H223">
        <v>85699.819999999978</v>
      </c>
      <c r="I223">
        <v>46620.59</v>
      </c>
      <c r="J223">
        <v>132320.41</v>
      </c>
      <c r="K223">
        <v>2801790</v>
      </c>
      <c r="L223" s="26">
        <f t="shared" si="10"/>
        <v>4.7227097676842307E-2</v>
      </c>
      <c r="M223" s="1">
        <f t="shared" si="11"/>
        <v>272.26421810699588</v>
      </c>
    </row>
    <row r="224" spans="1:13" x14ac:dyDescent="0.25">
      <c r="A224" t="str">
        <f t="shared" si="9"/>
        <v>CMBIXMMar-2025</v>
      </c>
      <c r="B224" s="2">
        <v>2025</v>
      </c>
      <c r="C224" s="2" t="s">
        <v>199</v>
      </c>
      <c r="D224" t="s">
        <v>10</v>
      </c>
      <c r="E224" s="2" t="s">
        <v>31</v>
      </c>
      <c r="F224" t="s">
        <v>15</v>
      </c>
      <c r="G224">
        <v>151</v>
      </c>
      <c r="H224">
        <v>4772.9600000000009</v>
      </c>
      <c r="I224">
        <v>1977.4700000000005</v>
      </c>
      <c r="J224">
        <v>6750.4299999999994</v>
      </c>
      <c r="K224">
        <v>53454</v>
      </c>
      <c r="L224" s="26">
        <f t="shared" si="10"/>
        <v>0.12628484304261606</v>
      </c>
      <c r="M224" s="1">
        <f t="shared" si="11"/>
        <v>44.704834437086092</v>
      </c>
    </row>
    <row r="225" spans="1:13" x14ac:dyDescent="0.25">
      <c r="A225" t="str">
        <f t="shared" si="9"/>
        <v>CMBKHIMar-2025</v>
      </c>
      <c r="B225" s="2">
        <v>2025</v>
      </c>
      <c r="C225" s="2" t="s">
        <v>199</v>
      </c>
      <c r="D225" t="s">
        <v>10</v>
      </c>
      <c r="E225" s="2" t="s">
        <v>32</v>
      </c>
      <c r="F225" t="s">
        <v>15</v>
      </c>
      <c r="G225">
        <v>106</v>
      </c>
      <c r="H225">
        <v>11680.39</v>
      </c>
      <c r="I225">
        <v>3072.4800000000005</v>
      </c>
      <c r="J225">
        <v>14752.869999999995</v>
      </c>
      <c r="K225">
        <v>255884</v>
      </c>
      <c r="L225" s="26">
        <f t="shared" si="10"/>
        <v>5.7654523143299288E-2</v>
      </c>
      <c r="M225" s="1">
        <f t="shared" si="11"/>
        <v>139.17801886792449</v>
      </c>
    </row>
    <row r="226" spans="1:13" x14ac:dyDescent="0.25">
      <c r="A226" t="str">
        <f t="shared" si="9"/>
        <v>CMBKTMMar-2025</v>
      </c>
      <c r="B226" s="2">
        <v>2025</v>
      </c>
      <c r="C226" s="2" t="s">
        <v>199</v>
      </c>
      <c r="D226" t="s">
        <v>10</v>
      </c>
      <c r="E226" s="2" t="s">
        <v>52</v>
      </c>
      <c r="F226" t="s">
        <v>15</v>
      </c>
      <c r="G226">
        <v>195</v>
      </c>
      <c r="H226">
        <v>24403.01</v>
      </c>
      <c r="I226">
        <v>4602.5099999999984</v>
      </c>
      <c r="J226">
        <v>29005.520000000008</v>
      </c>
      <c r="K226">
        <v>458835</v>
      </c>
      <c r="L226" s="26">
        <f t="shared" si="10"/>
        <v>6.3215578584894364E-2</v>
      </c>
      <c r="M226" s="1">
        <f t="shared" si="11"/>
        <v>148.74625641025645</v>
      </c>
    </row>
    <row r="227" spans="1:13" x14ac:dyDescent="0.25">
      <c r="A227" t="str">
        <f t="shared" si="9"/>
        <v>CMBKULMar-2025</v>
      </c>
      <c r="B227" s="2">
        <v>2025</v>
      </c>
      <c r="C227" s="2" t="s">
        <v>199</v>
      </c>
      <c r="D227" t="s">
        <v>10</v>
      </c>
      <c r="E227" s="2" t="s">
        <v>33</v>
      </c>
      <c r="F227" t="s">
        <v>13</v>
      </c>
      <c r="G227">
        <v>255</v>
      </c>
      <c r="H227">
        <v>20876.689999999991</v>
      </c>
      <c r="I227">
        <v>14059.439999999995</v>
      </c>
      <c r="J227">
        <v>34936.129999999997</v>
      </c>
      <c r="K227">
        <v>627045</v>
      </c>
      <c r="L227" s="26">
        <f t="shared" si="10"/>
        <v>5.5715506861549011E-2</v>
      </c>
      <c r="M227" s="1">
        <f t="shared" si="11"/>
        <v>137.00443137254902</v>
      </c>
    </row>
    <row r="228" spans="1:13" x14ac:dyDescent="0.25">
      <c r="A228" t="str">
        <f t="shared" si="9"/>
        <v>CMBKWIMar-2025</v>
      </c>
      <c r="B228" s="2">
        <v>2025</v>
      </c>
      <c r="C228" s="2" t="s">
        <v>199</v>
      </c>
      <c r="D228" t="s">
        <v>10</v>
      </c>
      <c r="E228" s="2" t="s">
        <v>34</v>
      </c>
      <c r="F228" t="s">
        <v>11</v>
      </c>
      <c r="G228">
        <v>284</v>
      </c>
      <c r="H228">
        <v>30590.400000000016</v>
      </c>
      <c r="I228">
        <v>19038.670000000002</v>
      </c>
      <c r="J228">
        <v>49629.069999999992</v>
      </c>
      <c r="K228">
        <v>1191380</v>
      </c>
      <c r="L228" s="26">
        <f t="shared" si="10"/>
        <v>4.165679296278265E-2</v>
      </c>
      <c r="M228" s="1">
        <f t="shared" si="11"/>
        <v>174.75024647887321</v>
      </c>
    </row>
    <row r="229" spans="1:13" x14ac:dyDescent="0.25">
      <c r="A229" t="str">
        <f t="shared" si="9"/>
        <v>CMBLHEMar-2025</v>
      </c>
      <c r="B229" s="2">
        <v>2025</v>
      </c>
      <c r="C229" s="2" t="s">
        <v>199</v>
      </c>
      <c r="D229" t="s">
        <v>10</v>
      </c>
      <c r="E229" s="2" t="s">
        <v>35</v>
      </c>
      <c r="F229" t="s">
        <v>15</v>
      </c>
      <c r="G229">
        <v>229</v>
      </c>
      <c r="H229">
        <v>22324.12</v>
      </c>
      <c r="I229">
        <v>8001.8700000000008</v>
      </c>
      <c r="J229">
        <v>30325.990000000005</v>
      </c>
      <c r="K229">
        <v>637765</v>
      </c>
      <c r="L229" s="26">
        <f t="shared" si="10"/>
        <v>4.7550414337569492E-2</v>
      </c>
      <c r="M229" s="1">
        <f t="shared" si="11"/>
        <v>132.42790393013104</v>
      </c>
    </row>
    <row r="230" spans="1:13" x14ac:dyDescent="0.25">
      <c r="A230" t="str">
        <f t="shared" si="9"/>
        <v>CMBLHRMar-2025</v>
      </c>
      <c r="B230" s="2">
        <v>2025</v>
      </c>
      <c r="C230" s="2" t="s">
        <v>199</v>
      </c>
      <c r="D230" t="s">
        <v>10</v>
      </c>
      <c r="E230" s="2" t="s">
        <v>36</v>
      </c>
      <c r="F230" t="s">
        <v>19</v>
      </c>
      <c r="G230">
        <v>2969</v>
      </c>
      <c r="H230">
        <v>977166.93000000052</v>
      </c>
      <c r="I230">
        <v>678921.42999999982</v>
      </c>
      <c r="J230">
        <v>1656088.3599999989</v>
      </c>
      <c r="K230">
        <v>25886711</v>
      </c>
      <c r="L230" s="26">
        <f t="shared" si="10"/>
        <v>6.3974460100396646E-2</v>
      </c>
      <c r="M230" s="1">
        <f t="shared" si="11"/>
        <v>557.79331761535832</v>
      </c>
    </row>
    <row r="231" spans="1:13" x14ac:dyDescent="0.25">
      <c r="A231" t="str">
        <f t="shared" si="9"/>
        <v>CMBMAAMar-2025</v>
      </c>
      <c r="B231" s="2">
        <v>2025</v>
      </c>
      <c r="C231" s="2" t="s">
        <v>199</v>
      </c>
      <c r="D231" t="s">
        <v>10</v>
      </c>
      <c r="E231" s="2" t="s">
        <v>37</v>
      </c>
      <c r="F231" t="s">
        <v>15</v>
      </c>
      <c r="G231">
        <v>578</v>
      </c>
      <c r="H231">
        <v>19439.200000000015</v>
      </c>
      <c r="I231">
        <v>10823.459999999997</v>
      </c>
      <c r="J231">
        <v>30262.659999999993</v>
      </c>
      <c r="K231">
        <v>396508</v>
      </c>
      <c r="L231" s="26">
        <f t="shared" si="10"/>
        <v>7.6322949347806326E-2</v>
      </c>
      <c r="M231" s="1">
        <f t="shared" si="11"/>
        <v>52.357543252595143</v>
      </c>
    </row>
    <row r="232" spans="1:13" x14ac:dyDescent="0.25">
      <c r="A232" t="str">
        <f t="shared" si="9"/>
        <v>CMBMELMar-2025</v>
      </c>
      <c r="B232" s="2">
        <v>2025</v>
      </c>
      <c r="C232" s="2" t="s">
        <v>199</v>
      </c>
      <c r="D232" t="s">
        <v>10</v>
      </c>
      <c r="E232" s="2" t="s">
        <v>38</v>
      </c>
      <c r="F232" t="s">
        <v>13</v>
      </c>
      <c r="G232">
        <v>1654</v>
      </c>
      <c r="H232">
        <v>510253.78999999957</v>
      </c>
      <c r="I232">
        <v>137778.81</v>
      </c>
      <c r="J232">
        <v>648032.60000000009</v>
      </c>
      <c r="K232">
        <v>13908486</v>
      </c>
      <c r="L232" s="26">
        <f t="shared" si="10"/>
        <v>4.6592605406512264E-2</v>
      </c>
      <c r="M232" s="1">
        <f t="shared" si="11"/>
        <v>391.79721886336159</v>
      </c>
    </row>
    <row r="233" spans="1:13" x14ac:dyDescent="0.25">
      <c r="A233" t="str">
        <f t="shared" si="9"/>
        <v>CMBMLEMar-2025</v>
      </c>
      <c r="B233" s="2">
        <v>2025</v>
      </c>
      <c r="C233" s="2" t="s">
        <v>199</v>
      </c>
      <c r="D233" t="s">
        <v>10</v>
      </c>
      <c r="E233" s="2" t="s">
        <v>39</v>
      </c>
      <c r="F233" t="s">
        <v>15</v>
      </c>
      <c r="G233">
        <v>2294</v>
      </c>
      <c r="H233">
        <v>222710.14999999964</v>
      </c>
      <c r="I233">
        <v>44441.970000000008</v>
      </c>
      <c r="J233">
        <v>267152.12000000011</v>
      </c>
      <c r="K233">
        <v>1761792</v>
      </c>
      <c r="L233" s="26">
        <f t="shared" si="10"/>
        <v>0.15163658366027324</v>
      </c>
      <c r="M233" s="1">
        <f t="shared" si="11"/>
        <v>116.45689625108984</v>
      </c>
    </row>
    <row r="234" spans="1:13" x14ac:dyDescent="0.25">
      <c r="A234" t="str">
        <f t="shared" si="9"/>
        <v>CMBNRTMar-2025</v>
      </c>
      <c r="B234" s="2">
        <v>2025</v>
      </c>
      <c r="C234" s="2" t="s">
        <v>199</v>
      </c>
      <c r="D234" t="s">
        <v>10</v>
      </c>
      <c r="E234" s="2" t="s">
        <v>40</v>
      </c>
      <c r="F234" t="s">
        <v>13</v>
      </c>
      <c r="G234">
        <v>413</v>
      </c>
      <c r="H234">
        <v>159466.22000000003</v>
      </c>
      <c r="I234">
        <v>11899.560000000001</v>
      </c>
      <c r="J234">
        <v>171365.77999999997</v>
      </c>
      <c r="K234">
        <v>2834832</v>
      </c>
      <c r="L234" s="26">
        <f t="shared" si="10"/>
        <v>6.0450065471251903E-2</v>
      </c>
      <c r="M234" s="1">
        <f t="shared" si="11"/>
        <v>414.92924939467304</v>
      </c>
    </row>
    <row r="235" spans="1:13" x14ac:dyDescent="0.25">
      <c r="A235" t="str">
        <f t="shared" si="9"/>
        <v>CMBRUHMar-2025</v>
      </c>
      <c r="B235" s="2">
        <v>2025</v>
      </c>
      <c r="C235" s="2" t="s">
        <v>199</v>
      </c>
      <c r="D235" t="s">
        <v>10</v>
      </c>
      <c r="E235" s="2" t="s">
        <v>41</v>
      </c>
      <c r="F235" t="s">
        <v>11</v>
      </c>
      <c r="G235">
        <v>438</v>
      </c>
      <c r="H235">
        <v>56612.260000000017</v>
      </c>
      <c r="I235">
        <v>27406.120000000003</v>
      </c>
      <c r="J235">
        <v>84018.37999999999</v>
      </c>
      <c r="K235">
        <v>1771710</v>
      </c>
      <c r="L235" s="26">
        <f t="shared" si="10"/>
        <v>4.7422196634889453E-2</v>
      </c>
      <c r="M235" s="1">
        <f t="shared" si="11"/>
        <v>191.82278538812784</v>
      </c>
    </row>
    <row r="236" spans="1:13" x14ac:dyDescent="0.25">
      <c r="A236" t="str">
        <f t="shared" si="9"/>
        <v>CMBSINMar-2025</v>
      </c>
      <c r="B236" s="2">
        <v>2025</v>
      </c>
      <c r="C236" s="2" t="s">
        <v>199</v>
      </c>
      <c r="D236" t="s">
        <v>10</v>
      </c>
      <c r="E236" s="2" t="s">
        <v>42</v>
      </c>
      <c r="F236" t="s">
        <v>13</v>
      </c>
      <c r="G236">
        <v>266</v>
      </c>
      <c r="H236">
        <v>52488.980000000018</v>
      </c>
      <c r="I236">
        <v>15538.949999999997</v>
      </c>
      <c r="J236">
        <v>68027.930000000037</v>
      </c>
      <c r="K236">
        <v>731234</v>
      </c>
      <c r="L236" s="26">
        <f t="shared" si="10"/>
        <v>9.3031683428287035E-2</v>
      </c>
      <c r="M236" s="1">
        <f t="shared" si="11"/>
        <v>255.74409774436103</v>
      </c>
    </row>
    <row r="237" spans="1:13" x14ac:dyDescent="0.25">
      <c r="A237" t="str">
        <f t="shared" si="9"/>
        <v>CMBSYDMar-2025</v>
      </c>
      <c r="B237" s="2">
        <v>2025</v>
      </c>
      <c r="C237" s="2" t="s">
        <v>199</v>
      </c>
      <c r="D237" t="s">
        <v>10</v>
      </c>
      <c r="E237" s="2" t="s">
        <v>53</v>
      </c>
      <c r="F237" t="s">
        <v>13</v>
      </c>
      <c r="G237">
        <v>705</v>
      </c>
      <c r="H237">
        <v>287056.78000000014</v>
      </c>
      <c r="I237">
        <v>61125.52</v>
      </c>
      <c r="J237">
        <v>348182.3000000001</v>
      </c>
      <c r="K237">
        <v>6171570</v>
      </c>
      <c r="L237" s="26">
        <f t="shared" si="10"/>
        <v>5.6417135348055696E-2</v>
      </c>
      <c r="M237" s="1">
        <f t="shared" si="11"/>
        <v>493.87560283687958</v>
      </c>
    </row>
    <row r="238" spans="1:13" x14ac:dyDescent="0.25">
      <c r="A238" t="str">
        <f t="shared" si="9"/>
        <v>CMBTRVMar-2025</v>
      </c>
      <c r="B238" s="2">
        <v>2025</v>
      </c>
      <c r="C238" s="2" t="s">
        <v>199</v>
      </c>
      <c r="D238" t="s">
        <v>10</v>
      </c>
      <c r="E238" s="2" t="s">
        <v>43</v>
      </c>
      <c r="F238" t="s">
        <v>15</v>
      </c>
      <c r="G238">
        <v>19</v>
      </c>
      <c r="H238">
        <v>635.79</v>
      </c>
      <c r="I238">
        <v>203.44</v>
      </c>
      <c r="J238">
        <v>839.23</v>
      </c>
      <c r="K238">
        <v>6954</v>
      </c>
      <c r="L238" s="26">
        <f t="shared" si="10"/>
        <v>0.12068306010928961</v>
      </c>
      <c r="M238" s="1">
        <f t="shared" si="11"/>
        <v>44.17</v>
      </c>
    </row>
    <row r="239" spans="1:13" x14ac:dyDescent="0.25">
      <c r="A239" t="str">
        <f t="shared" si="9"/>
        <v>CMBTRZMar-2025</v>
      </c>
      <c r="B239" s="2">
        <v>2025</v>
      </c>
      <c r="C239" s="2" t="s">
        <v>199</v>
      </c>
      <c r="D239" t="s">
        <v>10</v>
      </c>
      <c r="E239" s="2" t="s">
        <v>44</v>
      </c>
      <c r="F239" t="s">
        <v>15</v>
      </c>
      <c r="G239">
        <v>91</v>
      </c>
      <c r="H239">
        <v>2793.61</v>
      </c>
      <c r="I239">
        <v>1304.7500000000007</v>
      </c>
      <c r="J239">
        <v>4098.3599999999997</v>
      </c>
      <c r="K239">
        <v>40313</v>
      </c>
      <c r="L239" s="26">
        <f t="shared" si="10"/>
        <v>0.10166348324361868</v>
      </c>
      <c r="M239" s="1">
        <f t="shared" si="11"/>
        <v>45.036923076923074</v>
      </c>
    </row>
    <row r="240" spans="1:13" x14ac:dyDescent="0.25">
      <c r="A240" t="str">
        <f t="shared" si="9"/>
        <v>COKCMBMar-2025</v>
      </c>
      <c r="B240" s="2">
        <v>2025</v>
      </c>
      <c r="C240" s="2" t="s">
        <v>199</v>
      </c>
      <c r="D240" t="s">
        <v>21</v>
      </c>
      <c r="E240" s="2" t="s">
        <v>10</v>
      </c>
      <c r="F240" t="s">
        <v>15</v>
      </c>
      <c r="G240">
        <v>367</v>
      </c>
      <c r="H240">
        <v>23266.250000000015</v>
      </c>
      <c r="I240">
        <v>6337.9600000000019</v>
      </c>
      <c r="J240">
        <v>29604.21000000001</v>
      </c>
      <c r="K240">
        <v>189739</v>
      </c>
      <c r="L240" s="26">
        <f t="shared" si="10"/>
        <v>0.15602596197935065</v>
      </c>
      <c r="M240" s="1">
        <f t="shared" si="11"/>
        <v>80.665422343324281</v>
      </c>
    </row>
    <row r="241" spans="1:13" x14ac:dyDescent="0.25">
      <c r="A241" t="str">
        <f t="shared" si="9"/>
        <v>DACCMBMar-2025</v>
      </c>
      <c r="B241" s="2">
        <v>2025</v>
      </c>
      <c r="C241" s="2" t="s">
        <v>199</v>
      </c>
      <c r="D241" t="s">
        <v>22</v>
      </c>
      <c r="E241" s="2" t="s">
        <v>10</v>
      </c>
      <c r="F241" t="s">
        <v>15</v>
      </c>
      <c r="G241">
        <v>221</v>
      </c>
      <c r="H241">
        <v>16245.06</v>
      </c>
      <c r="I241">
        <v>4719.9000000000051</v>
      </c>
      <c r="J241">
        <v>20964.96</v>
      </c>
      <c r="K241">
        <v>478465</v>
      </c>
      <c r="L241" s="26">
        <f t="shared" si="10"/>
        <v>4.3817123509556598E-2</v>
      </c>
      <c r="M241" s="1">
        <f t="shared" si="11"/>
        <v>94.864072398190046</v>
      </c>
    </row>
    <row r="242" spans="1:13" x14ac:dyDescent="0.25">
      <c r="A242" t="str">
        <f t="shared" si="9"/>
        <v>DELCMBMar-2025</v>
      </c>
      <c r="B242" s="2">
        <v>2025</v>
      </c>
      <c r="C242" s="2" t="s">
        <v>199</v>
      </c>
      <c r="D242" t="s">
        <v>23</v>
      </c>
      <c r="E242" s="2" t="s">
        <v>10</v>
      </c>
      <c r="F242" t="s">
        <v>15</v>
      </c>
      <c r="G242">
        <v>535</v>
      </c>
      <c r="H242">
        <v>66016.409999999974</v>
      </c>
      <c r="I242">
        <v>15154.700000000003</v>
      </c>
      <c r="J242">
        <v>81171.11</v>
      </c>
      <c r="K242">
        <v>1297375</v>
      </c>
      <c r="L242" s="26">
        <f t="shared" si="10"/>
        <v>6.2565649869929671E-2</v>
      </c>
      <c r="M242" s="1">
        <f t="shared" si="11"/>
        <v>151.72170093457945</v>
      </c>
    </row>
    <row r="243" spans="1:13" x14ac:dyDescent="0.25">
      <c r="A243" t="str">
        <f t="shared" si="9"/>
        <v>DMMCMBMar-2025</v>
      </c>
      <c r="B243" s="2">
        <v>2025</v>
      </c>
      <c r="C243" s="2" t="s">
        <v>199</v>
      </c>
      <c r="D243" t="s">
        <v>24</v>
      </c>
      <c r="E243" s="2" t="s">
        <v>10</v>
      </c>
      <c r="F243" t="s">
        <v>11</v>
      </c>
      <c r="G243">
        <v>113</v>
      </c>
      <c r="H243">
        <v>18011.22</v>
      </c>
      <c r="I243">
        <v>6964.8299999999981</v>
      </c>
      <c r="J243">
        <v>24976.049999999992</v>
      </c>
      <c r="K243">
        <v>435389</v>
      </c>
      <c r="L243" s="26">
        <f t="shared" si="10"/>
        <v>5.7364908162585625E-2</v>
      </c>
      <c r="M243" s="1">
        <f t="shared" si="11"/>
        <v>221.0269911504424</v>
      </c>
    </row>
    <row r="244" spans="1:13" x14ac:dyDescent="0.25">
      <c r="A244" t="str">
        <f t="shared" si="9"/>
        <v>DOHCMBMar-2025</v>
      </c>
      <c r="B244" s="2">
        <v>2025</v>
      </c>
      <c r="C244" s="2" t="s">
        <v>199</v>
      </c>
      <c r="D244" t="s">
        <v>25</v>
      </c>
      <c r="E244" s="2" t="s">
        <v>10</v>
      </c>
      <c r="F244" t="s">
        <v>11</v>
      </c>
      <c r="G244">
        <v>94</v>
      </c>
      <c r="H244">
        <v>16082.729999999996</v>
      </c>
      <c r="I244">
        <v>9477.7100000000009</v>
      </c>
      <c r="J244">
        <v>25560.439999999991</v>
      </c>
      <c r="K244">
        <v>341502</v>
      </c>
      <c r="L244" s="26">
        <f t="shared" si="10"/>
        <v>7.4847116561542804E-2</v>
      </c>
      <c r="M244" s="1">
        <f t="shared" si="11"/>
        <v>271.91957446808499</v>
      </c>
    </row>
    <row r="245" spans="1:13" x14ac:dyDescent="0.25">
      <c r="A245" t="str">
        <f t="shared" si="9"/>
        <v>DXBCMBMar-2025</v>
      </c>
      <c r="B245" s="2">
        <v>2025</v>
      </c>
      <c r="C245" s="2" t="s">
        <v>199</v>
      </c>
      <c r="D245" t="s">
        <v>26</v>
      </c>
      <c r="E245" s="2" t="s">
        <v>10</v>
      </c>
      <c r="F245" t="s">
        <v>11</v>
      </c>
      <c r="G245">
        <v>376</v>
      </c>
      <c r="H245">
        <v>48030.80999999999</v>
      </c>
      <c r="I245">
        <v>27830.769999999997</v>
      </c>
      <c r="J245">
        <v>75861.579999999973</v>
      </c>
      <c r="K245">
        <v>1244184</v>
      </c>
      <c r="L245" s="26">
        <f t="shared" si="10"/>
        <v>6.097295898355868E-2</v>
      </c>
      <c r="M245" s="1">
        <f t="shared" si="11"/>
        <v>201.75952127659568</v>
      </c>
    </row>
    <row r="246" spans="1:13" x14ac:dyDescent="0.25">
      <c r="A246" t="str">
        <f t="shared" si="9"/>
        <v>FRACMBMar-2025</v>
      </c>
      <c r="B246" s="2">
        <v>2025</v>
      </c>
      <c r="C246" s="2" t="s">
        <v>199</v>
      </c>
      <c r="D246" t="s">
        <v>27</v>
      </c>
      <c r="E246" s="2" t="s">
        <v>10</v>
      </c>
      <c r="F246" t="s">
        <v>19</v>
      </c>
      <c r="G246">
        <v>766</v>
      </c>
      <c r="H246">
        <v>174463.49000000002</v>
      </c>
      <c r="I246">
        <v>180072.75999999998</v>
      </c>
      <c r="J246">
        <v>354536.25000000017</v>
      </c>
      <c r="K246">
        <v>6199238</v>
      </c>
      <c r="L246" s="26">
        <f t="shared" si="10"/>
        <v>5.7190295000772703E-2</v>
      </c>
      <c r="M246" s="1">
        <f t="shared" si="11"/>
        <v>462.8410574412535</v>
      </c>
    </row>
    <row r="247" spans="1:13" x14ac:dyDescent="0.25">
      <c r="A247" t="str">
        <f t="shared" si="9"/>
        <v>GANCMBMar-2025</v>
      </c>
      <c r="B247" s="2">
        <v>2025</v>
      </c>
      <c r="C247" s="2" t="s">
        <v>199</v>
      </c>
      <c r="D247" t="s">
        <v>28</v>
      </c>
      <c r="E247" s="2" t="s">
        <v>10</v>
      </c>
      <c r="F247" t="s">
        <v>15</v>
      </c>
      <c r="G247">
        <v>200</v>
      </c>
      <c r="H247">
        <v>14875.869999999995</v>
      </c>
      <c r="I247">
        <v>7050.2000000000025</v>
      </c>
      <c r="J247">
        <v>21926.070000000003</v>
      </c>
      <c r="K247">
        <v>229400</v>
      </c>
      <c r="L247" s="26">
        <f t="shared" si="10"/>
        <v>9.5580078465562351E-2</v>
      </c>
      <c r="M247" s="1">
        <f t="shared" si="11"/>
        <v>109.63035000000002</v>
      </c>
    </row>
    <row r="248" spans="1:13" x14ac:dyDescent="0.25">
      <c r="A248" t="str">
        <f t="shared" si="9"/>
        <v>HYDCMBMar-2025</v>
      </c>
      <c r="B248" s="2">
        <v>2025</v>
      </c>
      <c r="C248" s="2" t="s">
        <v>199</v>
      </c>
      <c r="D248" t="s">
        <v>29</v>
      </c>
      <c r="E248" s="2" t="s">
        <v>10</v>
      </c>
      <c r="F248" t="s">
        <v>15</v>
      </c>
      <c r="G248">
        <v>59</v>
      </c>
      <c r="H248">
        <v>2096.1699999999996</v>
      </c>
      <c r="I248">
        <v>1142.3900000000001</v>
      </c>
      <c r="J248">
        <v>3238.56</v>
      </c>
      <c r="K248">
        <v>69148</v>
      </c>
      <c r="L248" s="26">
        <f t="shared" si="10"/>
        <v>4.683519407647365E-2</v>
      </c>
      <c r="M248" s="1">
        <f t="shared" si="11"/>
        <v>54.890847457627117</v>
      </c>
    </row>
    <row r="249" spans="1:13" x14ac:dyDescent="0.25">
      <c r="A249" t="str">
        <f t="shared" si="9"/>
        <v>ICNCMBMar-2025</v>
      </c>
      <c r="B249" s="2">
        <v>2025</v>
      </c>
      <c r="C249" s="2" t="s">
        <v>199</v>
      </c>
      <c r="D249" t="s">
        <v>30</v>
      </c>
      <c r="E249" s="2" t="s">
        <v>10</v>
      </c>
      <c r="F249" t="s">
        <v>13</v>
      </c>
      <c r="G249">
        <v>103</v>
      </c>
      <c r="H249">
        <v>24173.040000000005</v>
      </c>
      <c r="I249">
        <v>9824.4400000000023</v>
      </c>
      <c r="J249">
        <v>33997.479999999996</v>
      </c>
      <c r="K249">
        <v>593795</v>
      </c>
      <c r="L249" s="26">
        <f t="shared" si="10"/>
        <v>5.7254574390151476E-2</v>
      </c>
      <c r="M249" s="1">
        <f t="shared" si="11"/>
        <v>330.07262135922326</v>
      </c>
    </row>
    <row r="250" spans="1:13" x14ac:dyDescent="0.25">
      <c r="A250" t="str">
        <f t="shared" si="9"/>
        <v>IXMCMBMar-2025</v>
      </c>
      <c r="B250" s="2">
        <v>2025</v>
      </c>
      <c r="C250" s="2" t="s">
        <v>199</v>
      </c>
      <c r="D250" t="s">
        <v>31</v>
      </c>
      <c r="E250" s="2" t="s">
        <v>10</v>
      </c>
      <c r="F250" t="s">
        <v>15</v>
      </c>
      <c r="G250">
        <v>167</v>
      </c>
      <c r="H250">
        <v>4711.5199999999995</v>
      </c>
      <c r="I250">
        <v>2035.52</v>
      </c>
      <c r="J250">
        <v>6747.0399999999991</v>
      </c>
      <c r="K250">
        <v>59118</v>
      </c>
      <c r="L250" s="26">
        <f t="shared" si="10"/>
        <v>0.11412835346256638</v>
      </c>
      <c r="M250" s="1">
        <f t="shared" si="11"/>
        <v>40.401437125748494</v>
      </c>
    </row>
    <row r="251" spans="1:13" x14ac:dyDescent="0.25">
      <c r="A251" t="str">
        <f t="shared" si="9"/>
        <v>KHICMBMar-2025</v>
      </c>
      <c r="B251" s="2">
        <v>2025</v>
      </c>
      <c r="C251" s="2" t="s">
        <v>199</v>
      </c>
      <c r="D251" t="s">
        <v>32</v>
      </c>
      <c r="E251" s="2" t="s">
        <v>10</v>
      </c>
      <c r="F251" t="s">
        <v>15</v>
      </c>
      <c r="G251">
        <v>62</v>
      </c>
      <c r="H251">
        <v>7428.7</v>
      </c>
      <c r="I251">
        <v>1843.6599999999999</v>
      </c>
      <c r="J251">
        <v>9272.36</v>
      </c>
      <c r="K251">
        <v>149668</v>
      </c>
      <c r="L251" s="26">
        <f t="shared" si="10"/>
        <v>6.1952855653847186E-2</v>
      </c>
      <c r="M251" s="1">
        <f t="shared" si="11"/>
        <v>149.5541935483871</v>
      </c>
    </row>
    <row r="252" spans="1:13" x14ac:dyDescent="0.25">
      <c r="A252" t="str">
        <f t="shared" si="9"/>
        <v>KTMCMBMar-2025</v>
      </c>
      <c r="B252" s="2">
        <v>2025</v>
      </c>
      <c r="C252" s="2" t="s">
        <v>199</v>
      </c>
      <c r="D252" t="s">
        <v>52</v>
      </c>
      <c r="E252" s="2" t="s">
        <v>10</v>
      </c>
      <c r="F252" t="s">
        <v>15</v>
      </c>
      <c r="G252">
        <v>264</v>
      </c>
      <c r="H252">
        <v>41719.200000000004</v>
      </c>
      <c r="I252">
        <v>6600.7499999999955</v>
      </c>
      <c r="J252">
        <v>48319.94999999999</v>
      </c>
      <c r="K252">
        <v>621192</v>
      </c>
      <c r="L252" s="26">
        <f t="shared" si="10"/>
        <v>7.7785853649113307E-2</v>
      </c>
      <c r="M252" s="1">
        <f t="shared" si="11"/>
        <v>183.03011363636361</v>
      </c>
    </row>
    <row r="253" spans="1:13" x14ac:dyDescent="0.25">
      <c r="A253" t="str">
        <f t="shared" si="9"/>
        <v>KULCMBMar-2025</v>
      </c>
      <c r="B253" s="2">
        <v>2025</v>
      </c>
      <c r="C253" s="2" t="s">
        <v>199</v>
      </c>
      <c r="D253" t="s">
        <v>33</v>
      </c>
      <c r="E253" s="2" t="s">
        <v>10</v>
      </c>
      <c r="F253" t="s">
        <v>13</v>
      </c>
      <c r="G253">
        <v>191</v>
      </c>
      <c r="H253">
        <v>16681.880000000005</v>
      </c>
      <c r="I253">
        <v>10636.900000000003</v>
      </c>
      <c r="J253">
        <v>27318.779999999992</v>
      </c>
      <c r="K253">
        <v>469669</v>
      </c>
      <c r="L253" s="26">
        <f t="shared" si="10"/>
        <v>5.816602756409299E-2</v>
      </c>
      <c r="M253" s="1">
        <f t="shared" si="11"/>
        <v>143.03026178010467</v>
      </c>
    </row>
    <row r="254" spans="1:13" x14ac:dyDescent="0.25">
      <c r="A254" t="str">
        <f t="shared" si="9"/>
        <v>KWICMBMar-2025</v>
      </c>
      <c r="B254" s="2">
        <v>2025</v>
      </c>
      <c r="C254" s="2" t="s">
        <v>199</v>
      </c>
      <c r="D254" t="s">
        <v>34</v>
      </c>
      <c r="E254" s="2" t="s">
        <v>10</v>
      </c>
      <c r="F254" t="s">
        <v>11</v>
      </c>
      <c r="G254">
        <v>45</v>
      </c>
      <c r="H254">
        <v>5590.41</v>
      </c>
      <c r="I254">
        <v>2743.45</v>
      </c>
      <c r="J254">
        <v>8333.8599999999988</v>
      </c>
      <c r="K254">
        <v>188775</v>
      </c>
      <c r="L254" s="26">
        <f t="shared" si="10"/>
        <v>4.414705337041451E-2</v>
      </c>
      <c r="M254" s="1">
        <f t="shared" si="11"/>
        <v>185.19688888888885</v>
      </c>
    </row>
    <row r="255" spans="1:13" x14ac:dyDescent="0.25">
      <c r="A255" t="str">
        <f t="shared" si="9"/>
        <v>LHECMBMar-2025</v>
      </c>
      <c r="B255" s="2">
        <v>2025</v>
      </c>
      <c r="C255" s="2" t="s">
        <v>199</v>
      </c>
      <c r="D255" t="s">
        <v>35</v>
      </c>
      <c r="E255" s="2" t="s">
        <v>10</v>
      </c>
      <c r="F255" t="s">
        <v>15</v>
      </c>
      <c r="G255">
        <v>122</v>
      </c>
      <c r="H255">
        <v>11101.56</v>
      </c>
      <c r="I255">
        <v>3626.04</v>
      </c>
      <c r="J255">
        <v>14727.600000000002</v>
      </c>
      <c r="K255">
        <v>339770</v>
      </c>
      <c r="L255" s="26">
        <f t="shared" si="10"/>
        <v>4.3345792742149107E-2</v>
      </c>
      <c r="M255" s="1">
        <f t="shared" si="11"/>
        <v>120.71803278688526</v>
      </c>
    </row>
    <row r="256" spans="1:13" x14ac:dyDescent="0.25">
      <c r="A256" t="str">
        <f t="shared" si="9"/>
        <v>LHRCMBMar-2025</v>
      </c>
      <c r="B256" s="2">
        <v>2025</v>
      </c>
      <c r="C256" s="2" t="s">
        <v>199</v>
      </c>
      <c r="D256" t="s">
        <v>36</v>
      </c>
      <c r="E256" s="2" t="s">
        <v>10</v>
      </c>
      <c r="F256" t="s">
        <v>19</v>
      </c>
      <c r="G256">
        <v>1860</v>
      </c>
      <c r="H256">
        <v>558855.36999999976</v>
      </c>
      <c r="I256">
        <v>428728.81999999977</v>
      </c>
      <c r="J256">
        <v>987584.19000000018</v>
      </c>
      <c r="K256">
        <v>16217340</v>
      </c>
      <c r="L256" s="26">
        <f t="shared" si="10"/>
        <v>6.089680490142034E-2</v>
      </c>
      <c r="M256" s="1">
        <f t="shared" si="11"/>
        <v>530.95924193548399</v>
      </c>
    </row>
    <row r="257" spans="1:13" x14ac:dyDescent="0.25">
      <c r="A257" t="str">
        <f t="shared" si="9"/>
        <v>MAACMBMar-2025</v>
      </c>
      <c r="B257" s="2">
        <v>2025</v>
      </c>
      <c r="C257" s="2" t="s">
        <v>199</v>
      </c>
      <c r="D257" t="s">
        <v>37</v>
      </c>
      <c r="E257" s="2" t="s">
        <v>10</v>
      </c>
      <c r="F257" t="s">
        <v>15</v>
      </c>
      <c r="G257">
        <v>466</v>
      </c>
      <c r="H257">
        <v>19131.489999999987</v>
      </c>
      <c r="I257">
        <v>8538.3699999999917</v>
      </c>
      <c r="J257">
        <v>27669.860000000008</v>
      </c>
      <c r="K257">
        <v>319676</v>
      </c>
      <c r="L257" s="26">
        <f t="shared" si="10"/>
        <v>8.6555950399779799E-2</v>
      </c>
      <c r="M257" s="1">
        <f t="shared" si="11"/>
        <v>59.377381974248941</v>
      </c>
    </row>
    <row r="258" spans="1:13" x14ac:dyDescent="0.25">
      <c r="A258" t="str">
        <f t="shared" ref="A258:A321" si="12">D258&amp;E258&amp;C258</f>
        <v>MELCMBMar-2025</v>
      </c>
      <c r="B258" s="2">
        <v>2025</v>
      </c>
      <c r="C258" s="2" t="s">
        <v>199</v>
      </c>
      <c r="D258" t="s">
        <v>38</v>
      </c>
      <c r="E258" s="2" t="s">
        <v>10</v>
      </c>
      <c r="F258" t="s">
        <v>13</v>
      </c>
      <c r="G258">
        <v>1864</v>
      </c>
      <c r="H258">
        <v>626113.74999999942</v>
      </c>
      <c r="I258">
        <v>199945.81</v>
      </c>
      <c r="J258">
        <v>826059.5600000011</v>
      </c>
      <c r="K258">
        <v>15674376</v>
      </c>
      <c r="L258" s="26">
        <f t="shared" ref="L258:L321" si="13">J258/K258</f>
        <v>5.2701272446188677E-2</v>
      </c>
      <c r="M258" s="1">
        <f t="shared" ref="M258:M321" si="14">J258/G258</f>
        <v>443.16500000000059</v>
      </c>
    </row>
    <row r="259" spans="1:13" x14ac:dyDescent="0.25">
      <c r="A259" t="str">
        <f t="shared" si="12"/>
        <v>MLECMBMar-2025</v>
      </c>
      <c r="B259" s="2">
        <v>2025</v>
      </c>
      <c r="C259" s="2" t="s">
        <v>199</v>
      </c>
      <c r="D259" t="s">
        <v>39</v>
      </c>
      <c r="E259" s="2" t="s">
        <v>10</v>
      </c>
      <c r="F259" t="s">
        <v>15</v>
      </c>
      <c r="G259">
        <v>1191</v>
      </c>
      <c r="H259">
        <v>89120.01999999999</v>
      </c>
      <c r="I259">
        <v>25133.589999999997</v>
      </c>
      <c r="J259">
        <v>114253.60999999997</v>
      </c>
      <c r="K259">
        <v>914688</v>
      </c>
      <c r="L259" s="26">
        <f t="shared" si="13"/>
        <v>0.12490992557024906</v>
      </c>
      <c r="M259" s="1">
        <f t="shared" si="14"/>
        <v>95.930822837951283</v>
      </c>
    </row>
    <row r="260" spans="1:13" x14ac:dyDescent="0.25">
      <c r="A260" t="str">
        <f t="shared" si="12"/>
        <v>NRTCMBMar-2025</v>
      </c>
      <c r="B260" s="2">
        <v>2025</v>
      </c>
      <c r="C260" s="2" t="s">
        <v>199</v>
      </c>
      <c r="D260" t="s">
        <v>40</v>
      </c>
      <c r="E260" s="2" t="s">
        <v>10</v>
      </c>
      <c r="F260" t="s">
        <v>13</v>
      </c>
      <c r="G260">
        <v>347</v>
      </c>
      <c r="H260">
        <v>121054.73999999995</v>
      </c>
      <c r="I260">
        <v>13929.470000000003</v>
      </c>
      <c r="J260">
        <v>134984.20999999996</v>
      </c>
      <c r="K260">
        <v>2381808</v>
      </c>
      <c r="L260" s="26">
        <f t="shared" si="13"/>
        <v>5.6673002189933007E-2</v>
      </c>
      <c r="M260" s="1">
        <f t="shared" si="14"/>
        <v>389.00348703170016</v>
      </c>
    </row>
    <row r="261" spans="1:13" x14ac:dyDescent="0.25">
      <c r="A261" t="str">
        <f t="shared" si="12"/>
        <v>RUHCMBMar-2025</v>
      </c>
      <c r="B261" s="2">
        <v>2025</v>
      </c>
      <c r="C261" s="2" t="s">
        <v>199</v>
      </c>
      <c r="D261" t="s">
        <v>41</v>
      </c>
      <c r="E261" s="2" t="s">
        <v>10</v>
      </c>
      <c r="F261" t="s">
        <v>11</v>
      </c>
      <c r="G261">
        <v>291</v>
      </c>
      <c r="H261">
        <v>58933.649999999994</v>
      </c>
      <c r="I261">
        <v>20538.900000000005</v>
      </c>
      <c r="J261">
        <v>79472.55</v>
      </c>
      <c r="K261">
        <v>1177095</v>
      </c>
      <c r="L261" s="26">
        <f t="shared" si="13"/>
        <v>6.7515833471385067E-2</v>
      </c>
      <c r="M261" s="1">
        <f t="shared" si="14"/>
        <v>273.10154639175261</v>
      </c>
    </row>
    <row r="262" spans="1:13" x14ac:dyDescent="0.25">
      <c r="A262" t="str">
        <f t="shared" si="12"/>
        <v>SINCMBMar-2025</v>
      </c>
      <c r="B262" s="2">
        <v>2025</v>
      </c>
      <c r="C262" s="2" t="s">
        <v>199</v>
      </c>
      <c r="D262" t="s">
        <v>42</v>
      </c>
      <c r="E262" s="2" t="s">
        <v>10</v>
      </c>
      <c r="F262" t="s">
        <v>13</v>
      </c>
      <c r="G262">
        <v>282</v>
      </c>
      <c r="H262">
        <v>44131.51999999999</v>
      </c>
      <c r="I262">
        <v>15161.150000000003</v>
      </c>
      <c r="J262">
        <v>59292.670000000013</v>
      </c>
      <c r="K262">
        <v>775218</v>
      </c>
      <c r="L262" s="26">
        <f t="shared" si="13"/>
        <v>7.6485156433416163E-2</v>
      </c>
      <c r="M262" s="1">
        <f t="shared" si="14"/>
        <v>210.25769503546104</v>
      </c>
    </row>
    <row r="263" spans="1:13" x14ac:dyDescent="0.25">
      <c r="A263" t="str">
        <f t="shared" si="12"/>
        <v>SYDCMBMar-2025</v>
      </c>
      <c r="B263" s="2">
        <v>2025</v>
      </c>
      <c r="C263" s="2" t="s">
        <v>199</v>
      </c>
      <c r="D263" t="s">
        <v>53</v>
      </c>
      <c r="E263" s="2" t="s">
        <v>10</v>
      </c>
      <c r="F263" t="s">
        <v>13</v>
      </c>
      <c r="G263">
        <v>847</v>
      </c>
      <c r="H263">
        <v>336572.16999999993</v>
      </c>
      <c r="I263">
        <v>87264.89999999998</v>
      </c>
      <c r="J263">
        <v>423837.07000000007</v>
      </c>
      <c r="K263">
        <v>7414638</v>
      </c>
      <c r="L263" s="26">
        <f t="shared" si="13"/>
        <v>5.7162206705168896E-2</v>
      </c>
      <c r="M263" s="1">
        <f t="shared" si="14"/>
        <v>500.39795749704848</v>
      </c>
    </row>
    <row r="264" spans="1:13" x14ac:dyDescent="0.25">
      <c r="A264" t="str">
        <f t="shared" si="12"/>
        <v>TRVCMBMar-2025</v>
      </c>
      <c r="B264" s="2">
        <v>2025</v>
      </c>
      <c r="C264" s="2" t="s">
        <v>199</v>
      </c>
      <c r="D264" t="s">
        <v>43</v>
      </c>
      <c r="E264" s="2" t="s">
        <v>10</v>
      </c>
      <c r="F264" t="s">
        <v>15</v>
      </c>
      <c r="G264">
        <v>46</v>
      </c>
      <c r="H264">
        <v>1557.1300000000003</v>
      </c>
      <c r="I264">
        <v>530.58000000000004</v>
      </c>
      <c r="J264">
        <v>2087.71</v>
      </c>
      <c r="K264">
        <v>16836</v>
      </c>
      <c r="L264" s="26">
        <f t="shared" si="13"/>
        <v>0.12400273224043716</v>
      </c>
      <c r="M264" s="1">
        <f t="shared" si="14"/>
        <v>45.384999999999998</v>
      </c>
    </row>
    <row r="265" spans="1:13" x14ac:dyDescent="0.25">
      <c r="A265" t="str">
        <f t="shared" si="12"/>
        <v>TRZCMBMar-2025</v>
      </c>
      <c r="B265" s="2">
        <v>2025</v>
      </c>
      <c r="C265" s="2" t="s">
        <v>199</v>
      </c>
      <c r="D265" t="s">
        <v>44</v>
      </c>
      <c r="E265" s="2" t="s">
        <v>10</v>
      </c>
      <c r="F265" t="s">
        <v>15</v>
      </c>
      <c r="G265">
        <v>273</v>
      </c>
      <c r="H265">
        <v>9142.2399999999943</v>
      </c>
      <c r="I265">
        <v>3261.2999999999961</v>
      </c>
      <c r="J265">
        <v>12403.54000000001</v>
      </c>
      <c r="K265">
        <v>120939</v>
      </c>
      <c r="L265" s="26">
        <f t="shared" si="13"/>
        <v>0.10256029899370765</v>
      </c>
      <c r="M265" s="1">
        <f t="shared" si="14"/>
        <v>45.434212454212492</v>
      </c>
    </row>
    <row r="266" spans="1:13" x14ac:dyDescent="0.25">
      <c r="A266" t="str">
        <f t="shared" si="12"/>
        <v>AUHCMBApr-2025</v>
      </c>
      <c r="B266" s="2">
        <v>2025</v>
      </c>
      <c r="C266" s="2" t="s">
        <v>203</v>
      </c>
      <c r="D266" t="s">
        <v>9</v>
      </c>
      <c r="E266" s="2" t="s">
        <v>10</v>
      </c>
      <c r="F266" t="s">
        <v>11</v>
      </c>
      <c r="G266">
        <v>69</v>
      </c>
      <c r="H266">
        <v>14888.11</v>
      </c>
      <c r="I266">
        <v>5581.77</v>
      </c>
      <c r="J266">
        <v>20469.88</v>
      </c>
      <c r="K266">
        <v>230736</v>
      </c>
      <c r="L266" s="26">
        <f t="shared" si="13"/>
        <v>8.8715588378059776E-2</v>
      </c>
      <c r="M266" s="1">
        <f t="shared" si="14"/>
        <v>296.66492753623191</v>
      </c>
    </row>
    <row r="267" spans="1:13" x14ac:dyDescent="0.25">
      <c r="A267" t="str">
        <f t="shared" si="12"/>
        <v>BKKCMBApr-2025</v>
      </c>
      <c r="B267" s="2">
        <v>2025</v>
      </c>
      <c r="C267" s="2" t="s">
        <v>203</v>
      </c>
      <c r="D267" t="s">
        <v>12</v>
      </c>
      <c r="E267" s="2" t="s">
        <v>10</v>
      </c>
      <c r="F267" t="s">
        <v>13</v>
      </c>
      <c r="G267">
        <v>160</v>
      </c>
      <c r="H267">
        <v>27069.979999999996</v>
      </c>
      <c r="I267">
        <v>9225.9</v>
      </c>
      <c r="J267">
        <v>36295.879999999997</v>
      </c>
      <c r="K267">
        <v>381600</v>
      </c>
      <c r="L267" s="26">
        <f t="shared" si="13"/>
        <v>9.5114989517819701E-2</v>
      </c>
      <c r="M267" s="1">
        <f t="shared" si="14"/>
        <v>226.84924999999998</v>
      </c>
    </row>
    <row r="268" spans="1:13" x14ac:dyDescent="0.25">
      <c r="A268" t="str">
        <f t="shared" si="12"/>
        <v>BLRCMBApr-2025</v>
      </c>
      <c r="B268" s="2">
        <v>2025</v>
      </c>
      <c r="C268" s="2" t="s">
        <v>203</v>
      </c>
      <c r="D268" t="s">
        <v>14</v>
      </c>
      <c r="E268" s="2" t="s">
        <v>10</v>
      </c>
      <c r="F268" t="s">
        <v>15</v>
      </c>
      <c r="G268">
        <v>115</v>
      </c>
      <c r="H268">
        <v>6152.67</v>
      </c>
      <c r="I268">
        <v>2164.54</v>
      </c>
      <c r="J268">
        <v>8317.2100000000009</v>
      </c>
      <c r="K268">
        <v>82225</v>
      </c>
      <c r="L268" s="26">
        <f t="shared" si="13"/>
        <v>0.10115183946488296</v>
      </c>
      <c r="M268" s="1">
        <f t="shared" si="14"/>
        <v>72.323565217391319</v>
      </c>
    </row>
    <row r="269" spans="1:13" x14ac:dyDescent="0.25">
      <c r="A269" t="str">
        <f t="shared" si="12"/>
        <v>BOMCMBApr-2025</v>
      </c>
      <c r="B269" s="2">
        <v>2025</v>
      </c>
      <c r="C269" s="2" t="s">
        <v>203</v>
      </c>
      <c r="D269" t="s">
        <v>16</v>
      </c>
      <c r="E269" s="2" t="s">
        <v>10</v>
      </c>
      <c r="F269" t="s">
        <v>15</v>
      </c>
      <c r="G269">
        <v>245</v>
      </c>
      <c r="H269">
        <v>17475.560000000001</v>
      </c>
      <c r="I269">
        <v>6647.0100000000011</v>
      </c>
      <c r="J269">
        <v>24122.569999999989</v>
      </c>
      <c r="K269">
        <v>379505</v>
      </c>
      <c r="L269" s="26">
        <f t="shared" si="13"/>
        <v>6.3563246861042644E-2</v>
      </c>
      <c r="M269" s="1">
        <f t="shared" si="14"/>
        <v>98.45946938775505</v>
      </c>
    </row>
    <row r="270" spans="1:13" x14ac:dyDescent="0.25">
      <c r="A270" t="str">
        <f t="shared" si="12"/>
        <v>CANCMBApr-2025</v>
      </c>
      <c r="B270" s="2">
        <v>2025</v>
      </c>
      <c r="C270" s="2" t="s">
        <v>203</v>
      </c>
      <c r="D270" t="s">
        <v>17</v>
      </c>
      <c r="E270" s="2" t="s">
        <v>10</v>
      </c>
      <c r="F270" t="s">
        <v>13</v>
      </c>
      <c r="G270">
        <v>4</v>
      </c>
      <c r="H270">
        <v>1253.29</v>
      </c>
      <c r="I270">
        <v>275.34000000000003</v>
      </c>
      <c r="J270">
        <v>1528.63</v>
      </c>
      <c r="K270">
        <v>15932</v>
      </c>
      <c r="L270" s="26">
        <f t="shared" si="13"/>
        <v>9.5947150389153912E-2</v>
      </c>
      <c r="M270" s="1">
        <f t="shared" si="14"/>
        <v>382.15750000000003</v>
      </c>
    </row>
    <row r="271" spans="1:13" x14ac:dyDescent="0.25">
      <c r="A271" t="str">
        <f t="shared" si="12"/>
        <v>CDGCMBApr-2025</v>
      </c>
      <c r="B271" s="2">
        <v>2025</v>
      </c>
      <c r="C271" s="2" t="s">
        <v>203</v>
      </c>
      <c r="D271" t="s">
        <v>18</v>
      </c>
      <c r="E271" s="2" t="s">
        <v>10</v>
      </c>
      <c r="F271" t="s">
        <v>19</v>
      </c>
      <c r="G271">
        <v>442</v>
      </c>
      <c r="H271">
        <v>124269.37999999999</v>
      </c>
      <c r="I271">
        <v>97233.390000000014</v>
      </c>
      <c r="J271">
        <v>221502.77</v>
      </c>
      <c r="K271">
        <v>3760978</v>
      </c>
      <c r="L271" s="26">
        <f t="shared" si="13"/>
        <v>5.8894992206814288E-2</v>
      </c>
      <c r="M271" s="1">
        <f t="shared" si="14"/>
        <v>501.13748868778276</v>
      </c>
    </row>
    <row r="272" spans="1:13" x14ac:dyDescent="0.25">
      <c r="A272" t="str">
        <f t="shared" si="12"/>
        <v>CGKCMBApr-2025</v>
      </c>
      <c r="B272" s="2">
        <v>2025</v>
      </c>
      <c r="C272" s="2" t="s">
        <v>203</v>
      </c>
      <c r="D272" t="s">
        <v>20</v>
      </c>
      <c r="E272" s="2" t="s">
        <v>10</v>
      </c>
      <c r="F272" t="s">
        <v>13</v>
      </c>
      <c r="G272">
        <v>149</v>
      </c>
      <c r="H272">
        <v>15718.12</v>
      </c>
      <c r="I272">
        <v>7373.3399999999974</v>
      </c>
      <c r="J272">
        <v>23091.460000000006</v>
      </c>
      <c r="K272">
        <v>494382</v>
      </c>
      <c r="L272" s="26">
        <f t="shared" si="13"/>
        <v>4.6707728032169472E-2</v>
      </c>
      <c r="M272" s="1">
        <f t="shared" si="14"/>
        <v>154.9762416107383</v>
      </c>
    </row>
    <row r="273" spans="1:13" x14ac:dyDescent="0.25">
      <c r="A273" t="str">
        <f t="shared" si="12"/>
        <v>CMBAUHApr-2025</v>
      </c>
      <c r="B273" s="2">
        <v>2025</v>
      </c>
      <c r="C273" s="2" t="s">
        <v>203</v>
      </c>
      <c r="D273" t="s">
        <v>10</v>
      </c>
      <c r="E273" s="2" t="s">
        <v>9</v>
      </c>
      <c r="F273" t="s">
        <v>11</v>
      </c>
      <c r="G273">
        <v>212</v>
      </c>
      <c r="H273">
        <v>35843.770000000004</v>
      </c>
      <c r="I273">
        <v>16974.73</v>
      </c>
      <c r="J273">
        <v>52818.5</v>
      </c>
      <c r="K273">
        <v>708928</v>
      </c>
      <c r="L273" s="26">
        <f t="shared" si="13"/>
        <v>7.4504745192741723E-2</v>
      </c>
      <c r="M273" s="1">
        <f t="shared" si="14"/>
        <v>249.14386792452831</v>
      </c>
    </row>
    <row r="274" spans="1:13" x14ac:dyDescent="0.25">
      <c r="A274" t="str">
        <f t="shared" si="12"/>
        <v>CMBBKKApr-2025</v>
      </c>
      <c r="B274" s="2">
        <v>2025</v>
      </c>
      <c r="C274" s="2" t="s">
        <v>203</v>
      </c>
      <c r="D274" t="s">
        <v>10</v>
      </c>
      <c r="E274" s="2" t="s">
        <v>12</v>
      </c>
      <c r="F274" t="s">
        <v>13</v>
      </c>
      <c r="G274">
        <v>87</v>
      </c>
      <c r="H274">
        <v>17431.030000000002</v>
      </c>
      <c r="I274">
        <v>6048.0099999999993</v>
      </c>
      <c r="J274">
        <v>23479.039999999997</v>
      </c>
      <c r="K274">
        <v>207495</v>
      </c>
      <c r="L274" s="26">
        <f t="shared" si="13"/>
        <v>0.11315472661991854</v>
      </c>
      <c r="M274" s="1">
        <f t="shared" si="14"/>
        <v>269.87402298850571</v>
      </c>
    </row>
    <row r="275" spans="1:13" x14ac:dyDescent="0.25">
      <c r="A275" t="str">
        <f t="shared" si="12"/>
        <v>CMBBLRApr-2025</v>
      </c>
      <c r="B275" s="2">
        <v>2025</v>
      </c>
      <c r="C275" s="2" t="s">
        <v>203</v>
      </c>
      <c r="D275" t="s">
        <v>10</v>
      </c>
      <c r="E275" s="2" t="s">
        <v>14</v>
      </c>
      <c r="F275" t="s">
        <v>15</v>
      </c>
      <c r="G275">
        <v>122</v>
      </c>
      <c r="H275">
        <v>7641.0499999999984</v>
      </c>
      <c r="I275">
        <v>2344.5600000000009</v>
      </c>
      <c r="J275">
        <v>9985.61</v>
      </c>
      <c r="K275">
        <v>87230</v>
      </c>
      <c r="L275" s="26">
        <f t="shared" si="13"/>
        <v>0.11447449272039437</v>
      </c>
      <c r="M275" s="1">
        <f t="shared" si="14"/>
        <v>81.849262295081971</v>
      </c>
    </row>
    <row r="276" spans="1:13" x14ac:dyDescent="0.25">
      <c r="A276" t="str">
        <f t="shared" si="12"/>
        <v>CMBBOMApr-2025</v>
      </c>
      <c r="B276" s="2">
        <v>2025</v>
      </c>
      <c r="C276" s="2" t="s">
        <v>203</v>
      </c>
      <c r="D276" t="s">
        <v>10</v>
      </c>
      <c r="E276" s="2" t="s">
        <v>16</v>
      </c>
      <c r="F276" t="s">
        <v>15</v>
      </c>
      <c r="G276">
        <v>163</v>
      </c>
      <c r="H276">
        <v>11300.02</v>
      </c>
      <c r="I276">
        <v>5410.1599999999989</v>
      </c>
      <c r="J276">
        <v>16710.18</v>
      </c>
      <c r="K276">
        <v>252487</v>
      </c>
      <c r="L276" s="26">
        <f t="shared" si="13"/>
        <v>6.6182338100575472E-2</v>
      </c>
      <c r="M276" s="1">
        <f t="shared" si="14"/>
        <v>102.51644171779141</v>
      </c>
    </row>
    <row r="277" spans="1:13" x14ac:dyDescent="0.25">
      <c r="A277" t="str">
        <f t="shared" si="12"/>
        <v>CMBCANApr-2025</v>
      </c>
      <c r="B277" s="2">
        <v>2025</v>
      </c>
      <c r="C277" s="2" t="s">
        <v>203</v>
      </c>
      <c r="D277" t="s">
        <v>10</v>
      </c>
      <c r="E277" s="2" t="s">
        <v>17</v>
      </c>
      <c r="F277" t="s">
        <v>13</v>
      </c>
      <c r="G277">
        <v>9</v>
      </c>
      <c r="H277">
        <v>2590.38</v>
      </c>
      <c r="I277">
        <v>715.52</v>
      </c>
      <c r="J277">
        <v>3305.8999999999996</v>
      </c>
      <c r="K277">
        <v>35847</v>
      </c>
      <c r="L277" s="26">
        <f t="shared" si="13"/>
        <v>9.2222501185594316E-2</v>
      </c>
      <c r="M277" s="1">
        <f t="shared" si="14"/>
        <v>367.32222222222219</v>
      </c>
    </row>
    <row r="278" spans="1:13" x14ac:dyDescent="0.25">
      <c r="A278" t="str">
        <f t="shared" si="12"/>
        <v>CMBCDGApr-2025</v>
      </c>
      <c r="B278" s="2">
        <v>2025</v>
      </c>
      <c r="C278" s="2" t="s">
        <v>203</v>
      </c>
      <c r="D278" t="s">
        <v>10</v>
      </c>
      <c r="E278" s="2" t="s">
        <v>18</v>
      </c>
      <c r="F278" t="s">
        <v>19</v>
      </c>
      <c r="G278">
        <v>591</v>
      </c>
      <c r="H278">
        <v>159081.47000000012</v>
      </c>
      <c r="I278">
        <v>131226.44</v>
      </c>
      <c r="J278">
        <v>290307.91000000009</v>
      </c>
      <c r="K278">
        <v>5028819</v>
      </c>
      <c r="L278" s="26">
        <f t="shared" si="13"/>
        <v>5.7728844486150739E-2</v>
      </c>
      <c r="M278" s="1">
        <f t="shared" si="14"/>
        <v>491.21473773265666</v>
      </c>
    </row>
    <row r="279" spans="1:13" x14ac:dyDescent="0.25">
      <c r="A279" t="str">
        <f t="shared" si="12"/>
        <v>CMBCGKApr-2025</v>
      </c>
      <c r="B279" s="2">
        <v>2025</v>
      </c>
      <c r="C279" s="2" t="s">
        <v>203</v>
      </c>
      <c r="D279" t="s">
        <v>10</v>
      </c>
      <c r="E279" s="2" t="s">
        <v>20</v>
      </c>
      <c r="F279" t="s">
        <v>13</v>
      </c>
      <c r="G279">
        <v>92</v>
      </c>
      <c r="H279">
        <v>9842.3599999999969</v>
      </c>
      <c r="I279">
        <v>6295.8899999999985</v>
      </c>
      <c r="J279">
        <v>16138.249999999998</v>
      </c>
      <c r="K279">
        <v>305256</v>
      </c>
      <c r="L279" s="26">
        <f t="shared" si="13"/>
        <v>5.2867920696071491E-2</v>
      </c>
      <c r="M279" s="1">
        <f t="shared" si="14"/>
        <v>175.41576086956519</v>
      </c>
    </row>
    <row r="280" spans="1:13" x14ac:dyDescent="0.25">
      <c r="A280" t="str">
        <f t="shared" si="12"/>
        <v>CMBCOKApr-2025</v>
      </c>
      <c r="B280" s="2">
        <v>2025</v>
      </c>
      <c r="C280" s="2" t="s">
        <v>203</v>
      </c>
      <c r="D280" t="s">
        <v>10</v>
      </c>
      <c r="E280" s="2" t="s">
        <v>21</v>
      </c>
      <c r="F280" t="s">
        <v>15</v>
      </c>
      <c r="G280">
        <v>71</v>
      </c>
      <c r="H280">
        <v>5316.1500000000015</v>
      </c>
      <c r="I280">
        <v>1079.68</v>
      </c>
      <c r="J280">
        <v>6395.8300000000017</v>
      </c>
      <c r="K280">
        <v>36707</v>
      </c>
      <c r="L280" s="26">
        <f t="shared" si="13"/>
        <v>0.17424006320320379</v>
      </c>
      <c r="M280" s="1">
        <f t="shared" si="14"/>
        <v>90.082112676056369</v>
      </c>
    </row>
    <row r="281" spans="1:13" x14ac:dyDescent="0.25">
      <c r="A281" t="str">
        <f t="shared" si="12"/>
        <v>CMBDACApr-2025</v>
      </c>
      <c r="B281" s="2">
        <v>2025</v>
      </c>
      <c r="C281" s="2" t="s">
        <v>203</v>
      </c>
      <c r="D281" t="s">
        <v>10</v>
      </c>
      <c r="E281" s="2" t="s">
        <v>22</v>
      </c>
      <c r="F281" t="s">
        <v>15</v>
      </c>
      <c r="G281">
        <v>46</v>
      </c>
      <c r="H281">
        <v>7357.6699999999992</v>
      </c>
      <c r="I281">
        <v>380.21000000000004</v>
      </c>
      <c r="J281">
        <v>7737.8799999999974</v>
      </c>
      <c r="K281">
        <v>99590</v>
      </c>
      <c r="L281" s="26">
        <f t="shared" si="13"/>
        <v>7.7697359172607672E-2</v>
      </c>
      <c r="M281" s="1">
        <f t="shared" si="14"/>
        <v>168.2147826086956</v>
      </c>
    </row>
    <row r="282" spans="1:13" x14ac:dyDescent="0.25">
      <c r="A282" t="str">
        <f t="shared" si="12"/>
        <v>CMBDELApr-2025</v>
      </c>
      <c r="B282" s="2">
        <v>2025</v>
      </c>
      <c r="C282" s="2" t="s">
        <v>203</v>
      </c>
      <c r="D282" t="s">
        <v>10</v>
      </c>
      <c r="E282" s="2" t="s">
        <v>23</v>
      </c>
      <c r="F282" t="s">
        <v>15</v>
      </c>
      <c r="G282">
        <v>336</v>
      </c>
      <c r="H282">
        <v>40800.949999999997</v>
      </c>
      <c r="I282">
        <v>8756.6099999999969</v>
      </c>
      <c r="J282">
        <v>49557.560000000005</v>
      </c>
      <c r="K282">
        <v>814800</v>
      </c>
      <c r="L282" s="26">
        <f t="shared" si="13"/>
        <v>6.0821747668139428E-2</v>
      </c>
      <c r="M282" s="1">
        <f t="shared" si="14"/>
        <v>147.49273809523811</v>
      </c>
    </row>
    <row r="283" spans="1:13" x14ac:dyDescent="0.25">
      <c r="A283" t="str">
        <f t="shared" si="12"/>
        <v>CMBDMMApr-2025</v>
      </c>
      <c r="B283" s="2">
        <v>2025</v>
      </c>
      <c r="C283" s="2" t="s">
        <v>203</v>
      </c>
      <c r="D283" t="s">
        <v>10</v>
      </c>
      <c r="E283" s="2" t="s">
        <v>24</v>
      </c>
      <c r="F283" t="s">
        <v>11</v>
      </c>
      <c r="G283">
        <v>82</v>
      </c>
      <c r="H283">
        <v>14798.649999999998</v>
      </c>
      <c r="I283">
        <v>5233.3999999999978</v>
      </c>
      <c r="J283">
        <v>20032.049999999992</v>
      </c>
      <c r="K283">
        <v>315946</v>
      </c>
      <c r="L283" s="26">
        <f t="shared" si="13"/>
        <v>6.3403398049033666E-2</v>
      </c>
      <c r="M283" s="1">
        <f t="shared" si="14"/>
        <v>244.29329268292673</v>
      </c>
    </row>
    <row r="284" spans="1:13" x14ac:dyDescent="0.25">
      <c r="A284" t="str">
        <f t="shared" si="12"/>
        <v>CMBDOHApr-2025</v>
      </c>
      <c r="B284" s="2">
        <v>2025</v>
      </c>
      <c r="C284" s="2" t="s">
        <v>203</v>
      </c>
      <c r="D284" t="s">
        <v>10</v>
      </c>
      <c r="E284" s="2" t="s">
        <v>25</v>
      </c>
      <c r="F284" t="s">
        <v>11</v>
      </c>
      <c r="G284">
        <v>171</v>
      </c>
      <c r="H284">
        <v>27918.560000000001</v>
      </c>
      <c r="I284">
        <v>13248.450000000003</v>
      </c>
      <c r="J284">
        <v>41167.009999999995</v>
      </c>
      <c r="K284">
        <v>621243</v>
      </c>
      <c r="L284" s="26">
        <f t="shared" si="13"/>
        <v>6.6265551483075058E-2</v>
      </c>
      <c r="M284" s="1">
        <f t="shared" si="14"/>
        <v>240.74274853801165</v>
      </c>
    </row>
    <row r="285" spans="1:13" x14ac:dyDescent="0.25">
      <c r="A285" t="str">
        <f t="shared" si="12"/>
        <v>CMBDXBApr-2025</v>
      </c>
      <c r="B285" s="2">
        <v>2025</v>
      </c>
      <c r="C285" s="2" t="s">
        <v>203</v>
      </c>
      <c r="D285" t="s">
        <v>10</v>
      </c>
      <c r="E285" s="2" t="s">
        <v>26</v>
      </c>
      <c r="F285" t="s">
        <v>11</v>
      </c>
      <c r="G285">
        <v>233</v>
      </c>
      <c r="H285">
        <v>24925.95</v>
      </c>
      <c r="I285">
        <v>14594.71</v>
      </c>
      <c r="J285">
        <v>39520.660000000011</v>
      </c>
      <c r="K285">
        <v>770997</v>
      </c>
      <c r="L285" s="26">
        <f t="shared" si="13"/>
        <v>5.1259161838502626E-2</v>
      </c>
      <c r="M285" s="1">
        <f t="shared" si="14"/>
        <v>169.6165665236052</v>
      </c>
    </row>
    <row r="286" spans="1:13" x14ac:dyDescent="0.25">
      <c r="A286" t="str">
        <f t="shared" si="12"/>
        <v>CMBFRAApr-2025</v>
      </c>
      <c r="B286" s="2">
        <v>2025</v>
      </c>
      <c r="C286" s="2" t="s">
        <v>203</v>
      </c>
      <c r="D286" t="s">
        <v>10</v>
      </c>
      <c r="E286" s="2" t="s">
        <v>27</v>
      </c>
      <c r="F286" t="s">
        <v>19</v>
      </c>
      <c r="G286">
        <v>626</v>
      </c>
      <c r="H286">
        <v>180815.39999999991</v>
      </c>
      <c r="I286">
        <v>143166.36000000002</v>
      </c>
      <c r="J286">
        <v>323981.75999999989</v>
      </c>
      <c r="K286">
        <v>5066218</v>
      </c>
      <c r="L286" s="26">
        <f t="shared" si="13"/>
        <v>6.3949431311483215E-2</v>
      </c>
      <c r="M286" s="1">
        <f t="shared" si="14"/>
        <v>517.54274760383373</v>
      </c>
    </row>
    <row r="287" spans="1:13" x14ac:dyDescent="0.25">
      <c r="A287" t="str">
        <f t="shared" si="12"/>
        <v>CMBGANApr-2025</v>
      </c>
      <c r="B287" s="2">
        <v>2025</v>
      </c>
      <c r="C287" s="2" t="s">
        <v>203</v>
      </c>
      <c r="D287" t="s">
        <v>10</v>
      </c>
      <c r="E287" s="2" t="s">
        <v>28</v>
      </c>
      <c r="F287" t="s">
        <v>15</v>
      </c>
      <c r="G287">
        <v>207</v>
      </c>
      <c r="H287">
        <v>11594.230000000001</v>
      </c>
      <c r="I287">
        <v>4261.9799999999996</v>
      </c>
      <c r="J287">
        <v>15856.210000000001</v>
      </c>
      <c r="K287">
        <v>237429</v>
      </c>
      <c r="L287" s="26">
        <f t="shared" si="13"/>
        <v>6.6782954062056449E-2</v>
      </c>
      <c r="M287" s="1">
        <f t="shared" si="14"/>
        <v>76.600048309178746</v>
      </c>
    </row>
    <row r="288" spans="1:13" x14ac:dyDescent="0.25">
      <c r="A288" t="str">
        <f t="shared" si="12"/>
        <v>CMBHYDApr-2025</v>
      </c>
      <c r="B288" s="2">
        <v>2025</v>
      </c>
      <c r="C288" s="2" t="s">
        <v>203</v>
      </c>
      <c r="D288" t="s">
        <v>10</v>
      </c>
      <c r="E288" s="2" t="s">
        <v>29</v>
      </c>
      <c r="F288" t="s">
        <v>15</v>
      </c>
      <c r="G288">
        <v>20</v>
      </c>
      <c r="H288">
        <v>763.66000000000008</v>
      </c>
      <c r="I288">
        <v>532.66</v>
      </c>
      <c r="J288">
        <v>1296.3200000000002</v>
      </c>
      <c r="K288">
        <v>23440</v>
      </c>
      <c r="L288" s="26">
        <f t="shared" si="13"/>
        <v>5.5303754266211612E-2</v>
      </c>
      <c r="M288" s="1">
        <f t="shared" si="14"/>
        <v>64.816000000000003</v>
      </c>
    </row>
    <row r="289" spans="1:13" x14ac:dyDescent="0.25">
      <c r="A289" t="str">
        <f t="shared" si="12"/>
        <v>CMBICNApr-2025</v>
      </c>
      <c r="B289" s="2">
        <v>2025</v>
      </c>
      <c r="C289" s="2" t="s">
        <v>203</v>
      </c>
      <c r="D289" t="s">
        <v>10</v>
      </c>
      <c r="E289" s="2" t="s">
        <v>30</v>
      </c>
      <c r="F289" t="s">
        <v>13</v>
      </c>
      <c r="G289">
        <v>101</v>
      </c>
      <c r="H289">
        <v>17678.980000000003</v>
      </c>
      <c r="I289">
        <v>9671.2700000000023</v>
      </c>
      <c r="J289">
        <v>27350.249999999996</v>
      </c>
      <c r="K289">
        <v>582265</v>
      </c>
      <c r="L289" s="26">
        <f t="shared" si="13"/>
        <v>4.6972169029565566E-2</v>
      </c>
      <c r="M289" s="1">
        <f t="shared" si="14"/>
        <v>270.79455445544551</v>
      </c>
    </row>
    <row r="290" spans="1:13" x14ac:dyDescent="0.25">
      <c r="A290" t="str">
        <f t="shared" si="12"/>
        <v>CMBIXMApr-2025</v>
      </c>
      <c r="B290" s="2">
        <v>2025</v>
      </c>
      <c r="C290" s="2" t="s">
        <v>203</v>
      </c>
      <c r="D290" t="s">
        <v>10</v>
      </c>
      <c r="E290" s="2" t="s">
        <v>31</v>
      </c>
      <c r="F290" t="s">
        <v>15</v>
      </c>
      <c r="G290">
        <v>46</v>
      </c>
      <c r="H290">
        <v>1331.03</v>
      </c>
      <c r="I290">
        <v>521.66999999999996</v>
      </c>
      <c r="J290">
        <v>1852.6999999999996</v>
      </c>
      <c r="K290">
        <v>16284</v>
      </c>
      <c r="L290" s="26">
        <f t="shared" si="13"/>
        <v>0.11377425693932693</v>
      </c>
      <c r="M290" s="1">
        <f t="shared" si="14"/>
        <v>40.276086956521731</v>
      </c>
    </row>
    <row r="291" spans="1:13" x14ac:dyDescent="0.25">
      <c r="A291" t="str">
        <f t="shared" si="12"/>
        <v>CMBKHIApr-2025</v>
      </c>
      <c r="B291" s="2">
        <v>2025</v>
      </c>
      <c r="C291" s="2" t="s">
        <v>203</v>
      </c>
      <c r="D291" t="s">
        <v>10</v>
      </c>
      <c r="E291" s="2" t="s">
        <v>32</v>
      </c>
      <c r="F291" t="s">
        <v>15</v>
      </c>
      <c r="G291">
        <v>81</v>
      </c>
      <c r="H291">
        <v>8448.59</v>
      </c>
      <c r="I291">
        <v>2688.96</v>
      </c>
      <c r="J291">
        <v>11137.550000000003</v>
      </c>
      <c r="K291">
        <v>195534</v>
      </c>
      <c r="L291" s="26">
        <f t="shared" si="13"/>
        <v>5.6959659189706156E-2</v>
      </c>
      <c r="M291" s="1">
        <f t="shared" si="14"/>
        <v>137.50061728395065</v>
      </c>
    </row>
    <row r="292" spans="1:13" x14ac:dyDescent="0.25">
      <c r="A292" t="str">
        <f t="shared" si="12"/>
        <v>CMBKTMApr-2025</v>
      </c>
      <c r="B292" s="2">
        <v>2025</v>
      </c>
      <c r="C292" s="2" t="s">
        <v>203</v>
      </c>
      <c r="D292" t="s">
        <v>10</v>
      </c>
      <c r="E292" s="2" t="s">
        <v>52</v>
      </c>
      <c r="F292" t="s">
        <v>15</v>
      </c>
      <c r="G292">
        <v>60</v>
      </c>
      <c r="H292">
        <v>14905.600000000002</v>
      </c>
      <c r="I292">
        <v>1332.42</v>
      </c>
      <c r="J292">
        <v>16238.019999999997</v>
      </c>
      <c r="K292">
        <v>141180</v>
      </c>
      <c r="L292" s="26">
        <f t="shared" si="13"/>
        <v>0.11501643292251025</v>
      </c>
      <c r="M292" s="1">
        <f t="shared" si="14"/>
        <v>270.63366666666661</v>
      </c>
    </row>
    <row r="293" spans="1:13" x14ac:dyDescent="0.25">
      <c r="A293" t="str">
        <f t="shared" si="12"/>
        <v>CMBKULApr-2025</v>
      </c>
      <c r="B293" s="2">
        <v>2025</v>
      </c>
      <c r="C293" s="2" t="s">
        <v>203</v>
      </c>
      <c r="D293" t="s">
        <v>10</v>
      </c>
      <c r="E293" s="2" t="s">
        <v>33</v>
      </c>
      <c r="F293" t="s">
        <v>13</v>
      </c>
      <c r="G293">
        <v>177</v>
      </c>
      <c r="H293">
        <v>13773.29</v>
      </c>
      <c r="I293">
        <v>9032.0199999999986</v>
      </c>
      <c r="J293">
        <v>22805.30999999999</v>
      </c>
      <c r="K293">
        <v>435243</v>
      </c>
      <c r="L293" s="26">
        <f t="shared" si="13"/>
        <v>5.2396730102494446E-2</v>
      </c>
      <c r="M293" s="1">
        <f t="shared" si="14"/>
        <v>128.84355932203385</v>
      </c>
    </row>
    <row r="294" spans="1:13" x14ac:dyDescent="0.25">
      <c r="A294" t="str">
        <f t="shared" si="12"/>
        <v>CMBKWIApr-2025</v>
      </c>
      <c r="B294" s="2">
        <v>2025</v>
      </c>
      <c r="C294" s="2" t="s">
        <v>203</v>
      </c>
      <c r="D294" t="s">
        <v>10</v>
      </c>
      <c r="E294" s="2" t="s">
        <v>34</v>
      </c>
      <c r="F294" t="s">
        <v>11</v>
      </c>
      <c r="G294">
        <v>112</v>
      </c>
      <c r="H294">
        <v>11260.979999999998</v>
      </c>
      <c r="I294">
        <v>7469.1</v>
      </c>
      <c r="J294">
        <v>18730.080000000005</v>
      </c>
      <c r="K294">
        <v>469840</v>
      </c>
      <c r="L294" s="26">
        <f t="shared" si="13"/>
        <v>3.9864805040013634E-2</v>
      </c>
      <c r="M294" s="1">
        <f t="shared" si="14"/>
        <v>167.2328571428572</v>
      </c>
    </row>
    <row r="295" spans="1:13" x14ac:dyDescent="0.25">
      <c r="A295" t="str">
        <f t="shared" si="12"/>
        <v>CMBLHEApr-2025</v>
      </c>
      <c r="B295" s="2">
        <v>2025</v>
      </c>
      <c r="C295" s="2" t="s">
        <v>203</v>
      </c>
      <c r="D295" t="s">
        <v>10</v>
      </c>
      <c r="E295" s="2" t="s">
        <v>35</v>
      </c>
      <c r="F295" t="s">
        <v>15</v>
      </c>
      <c r="G295">
        <v>136</v>
      </c>
      <c r="H295">
        <v>13397.35</v>
      </c>
      <c r="I295">
        <v>4787.8200000000006</v>
      </c>
      <c r="J295">
        <v>18185.170000000002</v>
      </c>
      <c r="K295">
        <v>378760</v>
      </c>
      <c r="L295" s="26">
        <f t="shared" si="13"/>
        <v>4.8012382511352841E-2</v>
      </c>
      <c r="M295" s="1">
        <f t="shared" si="14"/>
        <v>133.71448529411765</v>
      </c>
    </row>
    <row r="296" spans="1:13" x14ac:dyDescent="0.25">
      <c r="A296" t="str">
        <f t="shared" si="12"/>
        <v>CMBLHRApr-2025</v>
      </c>
      <c r="B296" s="2">
        <v>2025</v>
      </c>
      <c r="C296" s="2" t="s">
        <v>203</v>
      </c>
      <c r="D296" t="s">
        <v>10</v>
      </c>
      <c r="E296" s="2" t="s">
        <v>36</v>
      </c>
      <c r="F296" t="s">
        <v>19</v>
      </c>
      <c r="G296">
        <v>1837</v>
      </c>
      <c r="H296">
        <v>661264.34999999963</v>
      </c>
      <c r="I296">
        <v>416566.49000000005</v>
      </c>
      <c r="J296">
        <v>1077830.8400000005</v>
      </c>
      <c r="K296">
        <v>16016803</v>
      </c>
      <c r="L296" s="26">
        <f t="shared" si="13"/>
        <v>6.7293756438160629E-2</v>
      </c>
      <c r="M296" s="1">
        <f t="shared" si="14"/>
        <v>586.73426238432262</v>
      </c>
    </row>
    <row r="297" spans="1:13" x14ac:dyDescent="0.25">
      <c r="A297" t="str">
        <f t="shared" si="12"/>
        <v>CMBMAAApr-2025</v>
      </c>
      <c r="B297" s="2">
        <v>2025</v>
      </c>
      <c r="C297" s="2" t="s">
        <v>203</v>
      </c>
      <c r="D297" t="s">
        <v>10</v>
      </c>
      <c r="E297" s="2" t="s">
        <v>37</v>
      </c>
      <c r="F297" t="s">
        <v>15</v>
      </c>
      <c r="G297">
        <v>288</v>
      </c>
      <c r="H297">
        <v>9169.44</v>
      </c>
      <c r="I297">
        <v>5582.3799999999983</v>
      </c>
      <c r="J297">
        <v>14751.82</v>
      </c>
      <c r="K297">
        <v>197568</v>
      </c>
      <c r="L297" s="26">
        <f t="shared" si="13"/>
        <v>7.4667051344347257E-2</v>
      </c>
      <c r="M297" s="1">
        <f t="shared" si="14"/>
        <v>51.221597222222222</v>
      </c>
    </row>
    <row r="298" spans="1:13" x14ac:dyDescent="0.25">
      <c r="A298" t="str">
        <f t="shared" si="12"/>
        <v>CMBMELApr-2025</v>
      </c>
      <c r="B298" s="2">
        <v>2025</v>
      </c>
      <c r="C298" s="2" t="s">
        <v>203</v>
      </c>
      <c r="D298" t="s">
        <v>10</v>
      </c>
      <c r="E298" s="2" t="s">
        <v>38</v>
      </c>
      <c r="F298" t="s">
        <v>13</v>
      </c>
      <c r="G298">
        <v>1343</v>
      </c>
      <c r="H298">
        <v>492161.08999999991</v>
      </c>
      <c r="I298">
        <v>110264.54000000004</v>
      </c>
      <c r="J298">
        <v>602425.63000000024</v>
      </c>
      <c r="K298">
        <v>11293287</v>
      </c>
      <c r="L298" s="26">
        <f t="shared" si="13"/>
        <v>5.3343692584807263E-2</v>
      </c>
      <c r="M298" s="1">
        <f t="shared" si="14"/>
        <v>448.56711094564423</v>
      </c>
    </row>
    <row r="299" spans="1:13" x14ac:dyDescent="0.25">
      <c r="A299" t="str">
        <f t="shared" si="12"/>
        <v>CMBMLEApr-2025</v>
      </c>
      <c r="B299" s="2">
        <v>2025</v>
      </c>
      <c r="C299" s="2" t="s">
        <v>203</v>
      </c>
      <c r="D299" t="s">
        <v>10</v>
      </c>
      <c r="E299" s="2" t="s">
        <v>39</v>
      </c>
      <c r="F299" t="s">
        <v>15</v>
      </c>
      <c r="G299">
        <v>2267</v>
      </c>
      <c r="H299">
        <v>187106.10000000009</v>
      </c>
      <c r="I299">
        <v>41456.889999999956</v>
      </c>
      <c r="J299">
        <v>228562.98999999993</v>
      </c>
      <c r="K299">
        <v>1741056</v>
      </c>
      <c r="L299" s="26">
        <f t="shared" si="13"/>
        <v>0.13127836784112626</v>
      </c>
      <c r="M299" s="1">
        <f t="shared" si="14"/>
        <v>100.82178650198497</v>
      </c>
    </row>
    <row r="300" spans="1:13" x14ac:dyDescent="0.25">
      <c r="A300" t="str">
        <f t="shared" si="12"/>
        <v>CMBNRTApr-2025</v>
      </c>
      <c r="B300" s="2">
        <v>2025</v>
      </c>
      <c r="C300" s="2" t="s">
        <v>203</v>
      </c>
      <c r="D300" t="s">
        <v>10</v>
      </c>
      <c r="E300" s="2" t="s">
        <v>40</v>
      </c>
      <c r="F300" t="s">
        <v>13</v>
      </c>
      <c r="G300">
        <v>155</v>
      </c>
      <c r="H300">
        <v>52565.55999999999</v>
      </c>
      <c r="I300">
        <v>8298.8100000000013</v>
      </c>
      <c r="J300">
        <v>60864.37000000001</v>
      </c>
      <c r="K300">
        <v>1063920</v>
      </c>
      <c r="L300" s="26">
        <f t="shared" si="13"/>
        <v>5.7207656590721113E-2</v>
      </c>
      <c r="M300" s="1">
        <f t="shared" si="14"/>
        <v>392.67335483870971</v>
      </c>
    </row>
    <row r="301" spans="1:13" x14ac:dyDescent="0.25">
      <c r="A301" t="str">
        <f t="shared" si="12"/>
        <v>CMBRUHApr-2025</v>
      </c>
      <c r="B301" s="2">
        <v>2025</v>
      </c>
      <c r="C301" s="2" t="s">
        <v>203</v>
      </c>
      <c r="D301" t="s">
        <v>10</v>
      </c>
      <c r="E301" s="2" t="s">
        <v>41</v>
      </c>
      <c r="F301" t="s">
        <v>11</v>
      </c>
      <c r="G301">
        <v>371</v>
      </c>
      <c r="H301">
        <v>63587.360000000008</v>
      </c>
      <c r="I301">
        <v>23411.81</v>
      </c>
      <c r="J301">
        <v>86999.169999999955</v>
      </c>
      <c r="K301">
        <v>1500695</v>
      </c>
      <c r="L301" s="26">
        <f t="shared" si="13"/>
        <v>5.7972586035137025E-2</v>
      </c>
      <c r="M301" s="1">
        <f t="shared" si="14"/>
        <v>234.49911051212925</v>
      </c>
    </row>
    <row r="302" spans="1:13" x14ac:dyDescent="0.25">
      <c r="A302" t="str">
        <f t="shared" si="12"/>
        <v>CMBSINApr-2025</v>
      </c>
      <c r="B302" s="2">
        <v>2025</v>
      </c>
      <c r="C302" s="2" t="s">
        <v>203</v>
      </c>
      <c r="D302" t="s">
        <v>10</v>
      </c>
      <c r="E302" s="2" t="s">
        <v>42</v>
      </c>
      <c r="F302" t="s">
        <v>13</v>
      </c>
      <c r="G302">
        <v>191</v>
      </c>
      <c r="H302">
        <v>26908.139999999992</v>
      </c>
      <c r="I302">
        <v>9770.1099999999969</v>
      </c>
      <c r="J302">
        <v>36678.25</v>
      </c>
      <c r="K302">
        <v>525059</v>
      </c>
      <c r="L302" s="26">
        <f t="shared" si="13"/>
        <v>6.9855482907635144E-2</v>
      </c>
      <c r="M302" s="1">
        <f t="shared" si="14"/>
        <v>192.032722513089</v>
      </c>
    </row>
    <row r="303" spans="1:13" x14ac:dyDescent="0.25">
      <c r="A303" t="str">
        <f t="shared" si="12"/>
        <v>CMBSYDApr-2025</v>
      </c>
      <c r="B303" s="2">
        <v>2025</v>
      </c>
      <c r="C303" s="2" t="s">
        <v>203</v>
      </c>
      <c r="D303" t="s">
        <v>10</v>
      </c>
      <c r="E303" s="2" t="s">
        <v>53</v>
      </c>
      <c r="F303" t="s">
        <v>13</v>
      </c>
      <c r="G303">
        <v>813</v>
      </c>
      <c r="H303">
        <v>325609.44999999984</v>
      </c>
      <c r="I303">
        <v>68487.639999999956</v>
      </c>
      <c r="J303">
        <v>394097.09000000008</v>
      </c>
      <c r="K303">
        <v>7117002</v>
      </c>
      <c r="L303" s="26">
        <f t="shared" si="13"/>
        <v>5.5374031087809174E-2</v>
      </c>
      <c r="M303" s="1">
        <f t="shared" si="14"/>
        <v>484.74426814268151</v>
      </c>
    </row>
    <row r="304" spans="1:13" x14ac:dyDescent="0.25">
      <c r="A304" t="str">
        <f t="shared" si="12"/>
        <v>CMBTRVApr-2025</v>
      </c>
      <c r="B304" s="2">
        <v>2025</v>
      </c>
      <c r="C304" s="2" t="s">
        <v>203</v>
      </c>
      <c r="D304" t="s">
        <v>10</v>
      </c>
      <c r="E304" s="2" t="s">
        <v>43</v>
      </c>
      <c r="F304" t="s">
        <v>15</v>
      </c>
      <c r="G304">
        <v>29</v>
      </c>
      <c r="H304">
        <v>1391.9599999999996</v>
      </c>
      <c r="I304">
        <v>381.61000000000013</v>
      </c>
      <c r="J304">
        <v>1773.5699999999997</v>
      </c>
      <c r="K304">
        <v>10614</v>
      </c>
      <c r="L304" s="26">
        <f t="shared" si="13"/>
        <v>0.16709723007348781</v>
      </c>
      <c r="M304" s="1">
        <f t="shared" si="14"/>
        <v>61.157586206896539</v>
      </c>
    </row>
    <row r="305" spans="1:13" x14ac:dyDescent="0.25">
      <c r="A305" t="str">
        <f t="shared" si="12"/>
        <v>CMBTRZApr-2025</v>
      </c>
      <c r="B305" s="2">
        <v>2025</v>
      </c>
      <c r="C305" s="2" t="s">
        <v>203</v>
      </c>
      <c r="D305" t="s">
        <v>10</v>
      </c>
      <c r="E305" s="2" t="s">
        <v>44</v>
      </c>
      <c r="F305" t="s">
        <v>15</v>
      </c>
      <c r="G305">
        <v>38</v>
      </c>
      <c r="H305">
        <v>1100.31</v>
      </c>
      <c r="I305">
        <v>504.88999999999987</v>
      </c>
      <c r="J305">
        <v>1605.2000000000003</v>
      </c>
      <c r="K305">
        <v>16834</v>
      </c>
      <c r="L305" s="26">
        <f t="shared" si="13"/>
        <v>9.5354639420221002E-2</v>
      </c>
      <c r="M305" s="1">
        <f t="shared" si="14"/>
        <v>42.242105263157903</v>
      </c>
    </row>
    <row r="306" spans="1:13" x14ac:dyDescent="0.25">
      <c r="A306" t="str">
        <f t="shared" si="12"/>
        <v>COKCMBApr-2025</v>
      </c>
      <c r="B306" s="2">
        <v>2025</v>
      </c>
      <c r="C306" s="2" t="s">
        <v>203</v>
      </c>
      <c r="D306" t="s">
        <v>21</v>
      </c>
      <c r="E306" s="2" t="s">
        <v>10</v>
      </c>
      <c r="F306" t="s">
        <v>15</v>
      </c>
      <c r="G306">
        <v>589</v>
      </c>
      <c r="H306">
        <v>24338.260000000002</v>
      </c>
      <c r="I306">
        <v>7015.9399999999987</v>
      </c>
      <c r="J306">
        <v>31354.200000000004</v>
      </c>
      <c r="K306">
        <v>304513</v>
      </c>
      <c r="L306" s="26">
        <f t="shared" si="13"/>
        <v>0.102965062246932</v>
      </c>
      <c r="M306" s="1">
        <f t="shared" si="14"/>
        <v>53.232937181663843</v>
      </c>
    </row>
    <row r="307" spans="1:13" x14ac:dyDescent="0.25">
      <c r="A307" t="str">
        <f t="shared" si="12"/>
        <v>DACCMBApr-2025</v>
      </c>
      <c r="B307" s="2">
        <v>2025</v>
      </c>
      <c r="C307" s="2" t="s">
        <v>203</v>
      </c>
      <c r="D307" t="s">
        <v>22</v>
      </c>
      <c r="E307" s="2" t="s">
        <v>10</v>
      </c>
      <c r="F307" t="s">
        <v>15</v>
      </c>
      <c r="G307">
        <v>124</v>
      </c>
      <c r="H307">
        <v>8701.9100000000017</v>
      </c>
      <c r="I307">
        <v>2430.3500000000013</v>
      </c>
      <c r="J307">
        <v>11132.26</v>
      </c>
      <c r="K307">
        <v>268460</v>
      </c>
      <c r="L307" s="26">
        <f t="shared" si="13"/>
        <v>4.1467108694032632E-2</v>
      </c>
      <c r="M307" s="1">
        <f t="shared" si="14"/>
        <v>89.77629032258065</v>
      </c>
    </row>
    <row r="308" spans="1:13" x14ac:dyDescent="0.25">
      <c r="A308" t="str">
        <f t="shared" si="12"/>
        <v>DELCMBApr-2025</v>
      </c>
      <c r="B308" s="2">
        <v>2025</v>
      </c>
      <c r="C308" s="2" t="s">
        <v>203</v>
      </c>
      <c r="D308" t="s">
        <v>23</v>
      </c>
      <c r="E308" s="2" t="s">
        <v>10</v>
      </c>
      <c r="F308" t="s">
        <v>15</v>
      </c>
      <c r="G308">
        <v>313</v>
      </c>
      <c r="H308">
        <v>40223.940000000024</v>
      </c>
      <c r="I308">
        <v>7696.4300000000012</v>
      </c>
      <c r="J308">
        <v>47920.37</v>
      </c>
      <c r="K308">
        <v>759025</v>
      </c>
      <c r="L308" s="26">
        <f t="shared" si="13"/>
        <v>6.3134112842133008E-2</v>
      </c>
      <c r="M308" s="1">
        <f t="shared" si="14"/>
        <v>153.10022364217252</v>
      </c>
    </row>
    <row r="309" spans="1:13" x14ac:dyDescent="0.25">
      <c r="A309" t="str">
        <f t="shared" si="12"/>
        <v>DMMCMBApr-2025</v>
      </c>
      <c r="B309" s="2">
        <v>2025</v>
      </c>
      <c r="C309" s="2" t="s">
        <v>203</v>
      </c>
      <c r="D309" t="s">
        <v>24</v>
      </c>
      <c r="E309" s="2" t="s">
        <v>10</v>
      </c>
      <c r="F309" t="s">
        <v>11</v>
      </c>
      <c r="G309">
        <v>18</v>
      </c>
      <c r="H309">
        <v>2960.8700000000003</v>
      </c>
      <c r="I309">
        <v>1040.47</v>
      </c>
      <c r="J309">
        <v>4001.3399999999997</v>
      </c>
      <c r="K309">
        <v>69354</v>
      </c>
      <c r="L309" s="26">
        <f t="shared" si="13"/>
        <v>5.7694437235054928E-2</v>
      </c>
      <c r="M309" s="1">
        <f t="shared" si="14"/>
        <v>222.29666666666665</v>
      </c>
    </row>
    <row r="310" spans="1:13" x14ac:dyDescent="0.25">
      <c r="A310" t="str">
        <f t="shared" si="12"/>
        <v>DOHCMBApr-2025</v>
      </c>
      <c r="B310" s="2">
        <v>2025</v>
      </c>
      <c r="C310" s="2" t="s">
        <v>203</v>
      </c>
      <c r="D310" t="s">
        <v>25</v>
      </c>
      <c r="E310" s="2" t="s">
        <v>10</v>
      </c>
      <c r="F310" t="s">
        <v>11</v>
      </c>
      <c r="G310">
        <v>38</v>
      </c>
      <c r="H310">
        <v>9646.8399999999965</v>
      </c>
      <c r="I310">
        <v>5536.5900000000011</v>
      </c>
      <c r="J310">
        <v>15183.430000000004</v>
      </c>
      <c r="K310">
        <v>138054</v>
      </c>
      <c r="L310" s="26">
        <f t="shared" si="13"/>
        <v>0.1099818187086213</v>
      </c>
      <c r="M310" s="1">
        <f t="shared" si="14"/>
        <v>399.56394736842117</v>
      </c>
    </row>
    <row r="311" spans="1:13" x14ac:dyDescent="0.25">
      <c r="A311" t="str">
        <f t="shared" si="12"/>
        <v>DXBCMBApr-2025</v>
      </c>
      <c r="B311" s="2">
        <v>2025</v>
      </c>
      <c r="C311" s="2" t="s">
        <v>203</v>
      </c>
      <c r="D311" t="s">
        <v>26</v>
      </c>
      <c r="E311" s="2" t="s">
        <v>10</v>
      </c>
      <c r="F311" t="s">
        <v>11</v>
      </c>
      <c r="G311">
        <v>112</v>
      </c>
      <c r="H311">
        <v>20278.769999999997</v>
      </c>
      <c r="I311">
        <v>12107.689999999999</v>
      </c>
      <c r="J311">
        <v>32386.459999999995</v>
      </c>
      <c r="K311">
        <v>370608</v>
      </c>
      <c r="L311" s="26">
        <f t="shared" si="13"/>
        <v>8.7387374260674333E-2</v>
      </c>
      <c r="M311" s="1">
        <f t="shared" si="14"/>
        <v>289.16482142857137</v>
      </c>
    </row>
    <row r="312" spans="1:13" x14ac:dyDescent="0.25">
      <c r="A312" t="str">
        <f t="shared" si="12"/>
        <v>FRACMBApr-2025</v>
      </c>
      <c r="B312" s="2">
        <v>2025</v>
      </c>
      <c r="C312" s="2" t="s">
        <v>203</v>
      </c>
      <c r="D312" t="s">
        <v>27</v>
      </c>
      <c r="E312" s="2" t="s">
        <v>10</v>
      </c>
      <c r="F312" t="s">
        <v>19</v>
      </c>
      <c r="G312">
        <v>385</v>
      </c>
      <c r="H312">
        <v>119205.12000000005</v>
      </c>
      <c r="I312">
        <v>91406.700000000084</v>
      </c>
      <c r="J312">
        <v>210611.82000000004</v>
      </c>
      <c r="K312">
        <v>3115805</v>
      </c>
      <c r="L312" s="26">
        <f t="shared" si="13"/>
        <v>6.759467296573439E-2</v>
      </c>
      <c r="M312" s="1">
        <f t="shared" si="14"/>
        <v>547.04368831168836</v>
      </c>
    </row>
    <row r="313" spans="1:13" x14ac:dyDescent="0.25">
      <c r="A313" t="str">
        <f t="shared" si="12"/>
        <v>GANCMBApr-2025</v>
      </c>
      <c r="B313" s="2">
        <v>2025</v>
      </c>
      <c r="C313" s="2" t="s">
        <v>203</v>
      </c>
      <c r="D313" t="s">
        <v>28</v>
      </c>
      <c r="E313" s="2" t="s">
        <v>10</v>
      </c>
      <c r="F313" t="s">
        <v>15</v>
      </c>
      <c r="G313">
        <v>51</v>
      </c>
      <c r="H313">
        <v>4385.18</v>
      </c>
      <c r="I313">
        <v>1321.9299999999998</v>
      </c>
      <c r="J313">
        <v>5707.1100000000015</v>
      </c>
      <c r="K313">
        <v>58497</v>
      </c>
      <c r="L313" s="26">
        <f t="shared" si="13"/>
        <v>9.7562439099441026E-2</v>
      </c>
      <c r="M313" s="1">
        <f t="shared" si="14"/>
        <v>111.90411764705885</v>
      </c>
    </row>
    <row r="314" spans="1:13" x14ac:dyDescent="0.25">
      <c r="A314" t="str">
        <f t="shared" si="12"/>
        <v>HYDCMBApr-2025</v>
      </c>
      <c r="B314" s="2">
        <v>2025</v>
      </c>
      <c r="C314" s="2" t="s">
        <v>203</v>
      </c>
      <c r="D314" t="s">
        <v>29</v>
      </c>
      <c r="E314" s="2" t="s">
        <v>10</v>
      </c>
      <c r="F314" t="s">
        <v>15</v>
      </c>
      <c r="G314">
        <v>86</v>
      </c>
      <c r="H314">
        <v>2410.8799999999997</v>
      </c>
      <c r="I314">
        <v>1788.4300000000007</v>
      </c>
      <c r="J314">
        <v>4199.3100000000004</v>
      </c>
      <c r="K314">
        <v>100792</v>
      </c>
      <c r="L314" s="26">
        <f t="shared" si="13"/>
        <v>4.1663128026033815E-2</v>
      </c>
      <c r="M314" s="1">
        <f t="shared" si="14"/>
        <v>48.82918604651163</v>
      </c>
    </row>
    <row r="315" spans="1:13" x14ac:dyDescent="0.25">
      <c r="A315" t="str">
        <f t="shared" si="12"/>
        <v>ICNCMBApr-2025</v>
      </c>
      <c r="B315" s="2">
        <v>2025</v>
      </c>
      <c r="C315" s="2" t="s">
        <v>203</v>
      </c>
      <c r="D315" t="s">
        <v>30</v>
      </c>
      <c r="E315" s="2" t="s">
        <v>10</v>
      </c>
      <c r="F315" t="s">
        <v>13</v>
      </c>
      <c r="G315">
        <v>73</v>
      </c>
      <c r="H315">
        <v>18191.810000000001</v>
      </c>
      <c r="I315">
        <v>6472.4599999999991</v>
      </c>
      <c r="J315">
        <v>24664.269999999993</v>
      </c>
      <c r="K315">
        <v>420845</v>
      </c>
      <c r="L315" s="26">
        <f t="shared" si="13"/>
        <v>5.8606541600826893E-2</v>
      </c>
      <c r="M315" s="1">
        <f t="shared" si="14"/>
        <v>337.86671232876705</v>
      </c>
    </row>
    <row r="316" spans="1:13" x14ac:dyDescent="0.25">
      <c r="A316" t="str">
        <f t="shared" si="12"/>
        <v>IXMCMBApr-2025</v>
      </c>
      <c r="B316" s="2">
        <v>2025</v>
      </c>
      <c r="C316" s="2" t="s">
        <v>203</v>
      </c>
      <c r="D316" t="s">
        <v>31</v>
      </c>
      <c r="E316" s="2" t="s">
        <v>10</v>
      </c>
      <c r="F316" t="s">
        <v>15</v>
      </c>
      <c r="G316">
        <v>165</v>
      </c>
      <c r="H316">
        <v>3735.26</v>
      </c>
      <c r="I316">
        <v>1689.1700000000003</v>
      </c>
      <c r="J316">
        <v>5424.43</v>
      </c>
      <c r="K316">
        <v>58410</v>
      </c>
      <c r="L316" s="26">
        <f t="shared" si="13"/>
        <v>9.2868173258003769E-2</v>
      </c>
      <c r="M316" s="1">
        <f t="shared" si="14"/>
        <v>32.875333333333337</v>
      </c>
    </row>
    <row r="317" spans="1:13" x14ac:dyDescent="0.25">
      <c r="A317" t="str">
        <f t="shared" si="12"/>
        <v>KHICMBApr-2025</v>
      </c>
      <c r="B317" s="2">
        <v>2025</v>
      </c>
      <c r="C317" s="2" t="s">
        <v>203</v>
      </c>
      <c r="D317" t="s">
        <v>32</v>
      </c>
      <c r="E317" s="2" t="s">
        <v>10</v>
      </c>
      <c r="F317" t="s">
        <v>15</v>
      </c>
      <c r="G317">
        <v>49</v>
      </c>
      <c r="H317">
        <v>3916.0400000000013</v>
      </c>
      <c r="I317">
        <v>1241.29</v>
      </c>
      <c r="J317">
        <v>5157.3300000000008</v>
      </c>
      <c r="K317">
        <v>118286</v>
      </c>
      <c r="L317" s="26">
        <f t="shared" si="13"/>
        <v>4.3600510626785931E-2</v>
      </c>
      <c r="M317" s="1">
        <f t="shared" si="14"/>
        <v>105.25163265306124</v>
      </c>
    </row>
    <row r="318" spans="1:13" x14ac:dyDescent="0.25">
      <c r="A318" t="str">
        <f t="shared" si="12"/>
        <v>KTMCMBApr-2025</v>
      </c>
      <c r="B318" s="2">
        <v>2025</v>
      </c>
      <c r="C318" s="2" t="s">
        <v>203</v>
      </c>
      <c r="D318" t="s">
        <v>52</v>
      </c>
      <c r="E318" s="2" t="s">
        <v>10</v>
      </c>
      <c r="F318" t="s">
        <v>15</v>
      </c>
      <c r="G318">
        <v>110</v>
      </c>
      <c r="H318">
        <v>24347.759999999987</v>
      </c>
      <c r="I318">
        <v>2771.1399999999981</v>
      </c>
      <c r="J318">
        <v>27118.899999999998</v>
      </c>
      <c r="K318">
        <v>258830</v>
      </c>
      <c r="L318" s="26">
        <f t="shared" si="13"/>
        <v>0.10477494880809797</v>
      </c>
      <c r="M318" s="1">
        <f t="shared" si="14"/>
        <v>246.53545454545451</v>
      </c>
    </row>
    <row r="319" spans="1:13" x14ac:dyDescent="0.25">
      <c r="A319" t="str">
        <f t="shared" si="12"/>
        <v>KULCMBApr-2025</v>
      </c>
      <c r="B319" s="2">
        <v>2025</v>
      </c>
      <c r="C319" s="2" t="s">
        <v>203</v>
      </c>
      <c r="D319" t="s">
        <v>33</v>
      </c>
      <c r="E319" s="2" t="s">
        <v>10</v>
      </c>
      <c r="F319" t="s">
        <v>13</v>
      </c>
      <c r="G319">
        <v>134</v>
      </c>
      <c r="H319">
        <v>13823.520000000004</v>
      </c>
      <c r="I319">
        <v>6888.949999999998</v>
      </c>
      <c r="J319">
        <v>20712.469999999994</v>
      </c>
      <c r="K319">
        <v>329506</v>
      </c>
      <c r="L319" s="26">
        <f t="shared" si="13"/>
        <v>6.2859158862054093E-2</v>
      </c>
      <c r="M319" s="1">
        <f t="shared" si="14"/>
        <v>154.57067164179099</v>
      </c>
    </row>
    <row r="320" spans="1:13" x14ac:dyDescent="0.25">
      <c r="A320" t="str">
        <f t="shared" si="12"/>
        <v>KWICMBApr-2025</v>
      </c>
      <c r="B320" s="2">
        <v>2025</v>
      </c>
      <c r="C320" s="2" t="s">
        <v>203</v>
      </c>
      <c r="D320" t="s">
        <v>34</v>
      </c>
      <c r="E320" s="2" t="s">
        <v>10</v>
      </c>
      <c r="F320" t="s">
        <v>11</v>
      </c>
      <c r="G320">
        <v>34</v>
      </c>
      <c r="H320">
        <v>3612.6900000000005</v>
      </c>
      <c r="I320">
        <v>2454.6899999999991</v>
      </c>
      <c r="J320">
        <v>6067.3799999999992</v>
      </c>
      <c r="K320">
        <v>142630</v>
      </c>
      <c r="L320" s="26">
        <f t="shared" si="13"/>
        <v>4.2539297482997958E-2</v>
      </c>
      <c r="M320" s="1">
        <f t="shared" si="14"/>
        <v>178.45235294117646</v>
      </c>
    </row>
    <row r="321" spans="1:13" x14ac:dyDescent="0.25">
      <c r="A321" t="str">
        <f t="shared" si="12"/>
        <v>LHECMBApr-2025</v>
      </c>
      <c r="B321" s="2">
        <v>2025</v>
      </c>
      <c r="C321" s="2" t="s">
        <v>203</v>
      </c>
      <c r="D321" t="s">
        <v>35</v>
      </c>
      <c r="E321" s="2" t="s">
        <v>10</v>
      </c>
      <c r="F321" t="s">
        <v>15</v>
      </c>
      <c r="G321">
        <v>91</v>
      </c>
      <c r="H321">
        <v>9334.5999999999967</v>
      </c>
      <c r="I321">
        <v>2791.5099999999998</v>
      </c>
      <c r="J321">
        <v>12126.11</v>
      </c>
      <c r="K321">
        <v>253435</v>
      </c>
      <c r="L321" s="26">
        <f t="shared" si="13"/>
        <v>4.7847021918835206E-2</v>
      </c>
      <c r="M321" s="1">
        <f t="shared" si="14"/>
        <v>133.25395604395604</v>
      </c>
    </row>
    <row r="322" spans="1:13" x14ac:dyDescent="0.25">
      <c r="A322" t="str">
        <f t="shared" ref="A322:A385" si="15">D322&amp;E322&amp;C322</f>
        <v>LHRCMBApr-2025</v>
      </c>
      <c r="B322" s="2">
        <v>2025</v>
      </c>
      <c r="C322" s="2" t="s">
        <v>203</v>
      </c>
      <c r="D322" t="s">
        <v>36</v>
      </c>
      <c r="E322" s="2" t="s">
        <v>10</v>
      </c>
      <c r="F322" t="s">
        <v>19</v>
      </c>
      <c r="G322">
        <v>1141</v>
      </c>
      <c r="H322">
        <v>443338.94000000006</v>
      </c>
      <c r="I322">
        <v>258768.38000000003</v>
      </c>
      <c r="J322">
        <v>702107.31999999972</v>
      </c>
      <c r="K322">
        <v>9948379</v>
      </c>
      <c r="L322" s="26">
        <f t="shared" ref="L322:L385" si="16">J322/K322</f>
        <v>7.0575047452454284E-2</v>
      </c>
      <c r="M322" s="1">
        <f t="shared" ref="M322:M385" si="17">J322/G322</f>
        <v>615.34383873794889</v>
      </c>
    </row>
    <row r="323" spans="1:13" x14ac:dyDescent="0.25">
      <c r="A323" t="str">
        <f t="shared" si="15"/>
        <v>MAACMBApr-2025</v>
      </c>
      <c r="B323" s="2">
        <v>2025</v>
      </c>
      <c r="C323" s="2" t="s">
        <v>203</v>
      </c>
      <c r="D323" t="s">
        <v>37</v>
      </c>
      <c r="E323" s="2" t="s">
        <v>10</v>
      </c>
      <c r="F323" t="s">
        <v>15</v>
      </c>
      <c r="G323">
        <v>424</v>
      </c>
      <c r="H323">
        <v>13283.680000000004</v>
      </c>
      <c r="I323">
        <v>7391.08</v>
      </c>
      <c r="J323">
        <v>20674.760000000017</v>
      </c>
      <c r="K323">
        <v>290864</v>
      </c>
      <c r="L323" s="26">
        <f t="shared" si="16"/>
        <v>7.1080504978271689E-2</v>
      </c>
      <c r="M323" s="1">
        <f t="shared" si="17"/>
        <v>48.761226415094377</v>
      </c>
    </row>
    <row r="324" spans="1:13" x14ac:dyDescent="0.25">
      <c r="A324" t="str">
        <f t="shared" si="15"/>
        <v>MELCMBApr-2025</v>
      </c>
      <c r="B324" s="2">
        <v>2025</v>
      </c>
      <c r="C324" s="2" t="s">
        <v>203</v>
      </c>
      <c r="D324" t="s">
        <v>38</v>
      </c>
      <c r="E324" s="2" t="s">
        <v>10</v>
      </c>
      <c r="F324" t="s">
        <v>13</v>
      </c>
      <c r="G324">
        <v>1457</v>
      </c>
      <c r="H324">
        <v>501371.74000000005</v>
      </c>
      <c r="I324">
        <v>144065.2999999999</v>
      </c>
      <c r="J324">
        <v>645437.04000000097</v>
      </c>
      <c r="K324">
        <v>12251913</v>
      </c>
      <c r="L324" s="26">
        <f t="shared" si="16"/>
        <v>5.2680511198536992E-2</v>
      </c>
      <c r="M324" s="1">
        <f t="shared" si="17"/>
        <v>442.99041866849757</v>
      </c>
    </row>
    <row r="325" spans="1:13" x14ac:dyDescent="0.25">
      <c r="A325" t="str">
        <f t="shared" si="15"/>
        <v>MLECMBApr-2025</v>
      </c>
      <c r="B325" s="2">
        <v>2025</v>
      </c>
      <c r="C325" s="2" t="s">
        <v>203</v>
      </c>
      <c r="D325" t="s">
        <v>39</v>
      </c>
      <c r="E325" s="2" t="s">
        <v>10</v>
      </c>
      <c r="F325" t="s">
        <v>15</v>
      </c>
      <c r="G325">
        <v>870</v>
      </c>
      <c r="H325">
        <v>64532.450000000019</v>
      </c>
      <c r="I325">
        <v>18440.479999999992</v>
      </c>
      <c r="J325">
        <v>82972.930000000037</v>
      </c>
      <c r="K325">
        <v>668160</v>
      </c>
      <c r="L325" s="26">
        <f t="shared" si="16"/>
        <v>0.12418122904693492</v>
      </c>
      <c r="M325" s="1">
        <f t="shared" si="17"/>
        <v>95.371183908046021</v>
      </c>
    </row>
    <row r="326" spans="1:13" x14ac:dyDescent="0.25">
      <c r="A326" t="str">
        <f t="shared" si="15"/>
        <v>NRTCMBApr-2025</v>
      </c>
      <c r="B326" s="2">
        <v>2025</v>
      </c>
      <c r="C326" s="2" t="s">
        <v>203</v>
      </c>
      <c r="D326" t="s">
        <v>40</v>
      </c>
      <c r="E326" s="2" t="s">
        <v>10</v>
      </c>
      <c r="F326" t="s">
        <v>13</v>
      </c>
      <c r="G326">
        <v>249</v>
      </c>
      <c r="H326">
        <v>96210.47</v>
      </c>
      <c r="I326">
        <v>7722.5500000000029</v>
      </c>
      <c r="J326">
        <v>103933.01999999997</v>
      </c>
      <c r="K326">
        <v>1709136</v>
      </c>
      <c r="L326" s="26">
        <f t="shared" si="16"/>
        <v>6.0810269048220844E-2</v>
      </c>
      <c r="M326" s="1">
        <f t="shared" si="17"/>
        <v>417.40168674698788</v>
      </c>
    </row>
    <row r="327" spans="1:13" x14ac:dyDescent="0.25">
      <c r="A327" t="str">
        <f t="shared" si="15"/>
        <v>RUHCMBApr-2025</v>
      </c>
      <c r="B327" s="2">
        <v>2025</v>
      </c>
      <c r="C327" s="2" t="s">
        <v>203</v>
      </c>
      <c r="D327" t="s">
        <v>41</v>
      </c>
      <c r="E327" s="2" t="s">
        <v>10</v>
      </c>
      <c r="F327" t="s">
        <v>11</v>
      </c>
      <c r="G327">
        <v>101</v>
      </c>
      <c r="H327">
        <v>21237.040000000001</v>
      </c>
      <c r="I327">
        <v>7388.17</v>
      </c>
      <c r="J327">
        <v>28625.209999999995</v>
      </c>
      <c r="K327">
        <v>408545</v>
      </c>
      <c r="L327" s="26">
        <f t="shared" si="16"/>
        <v>7.0066235053666048E-2</v>
      </c>
      <c r="M327" s="1">
        <f t="shared" si="17"/>
        <v>283.41792079207914</v>
      </c>
    </row>
    <row r="328" spans="1:13" x14ac:dyDescent="0.25">
      <c r="A328" t="str">
        <f t="shared" si="15"/>
        <v>SINCMBApr-2025</v>
      </c>
      <c r="B328" s="2">
        <v>2025</v>
      </c>
      <c r="C328" s="2" t="s">
        <v>203</v>
      </c>
      <c r="D328" t="s">
        <v>42</v>
      </c>
      <c r="E328" s="2" t="s">
        <v>10</v>
      </c>
      <c r="F328" t="s">
        <v>13</v>
      </c>
      <c r="G328">
        <v>169</v>
      </c>
      <c r="H328">
        <v>28290.230000000003</v>
      </c>
      <c r="I328">
        <v>9095.6</v>
      </c>
      <c r="J328">
        <v>37385.829999999987</v>
      </c>
      <c r="K328">
        <v>464581</v>
      </c>
      <c r="L328" s="26">
        <f t="shared" si="16"/>
        <v>8.0472145869073392E-2</v>
      </c>
      <c r="M328" s="1">
        <f t="shared" si="17"/>
        <v>221.21792899408277</v>
      </c>
    </row>
    <row r="329" spans="1:13" x14ac:dyDescent="0.25">
      <c r="A329" t="str">
        <f t="shared" si="15"/>
        <v>SYDCMBApr-2025</v>
      </c>
      <c r="B329" s="2">
        <v>2025</v>
      </c>
      <c r="C329" s="2" t="s">
        <v>203</v>
      </c>
      <c r="D329" t="s">
        <v>53</v>
      </c>
      <c r="E329" s="2" t="s">
        <v>10</v>
      </c>
      <c r="F329" t="s">
        <v>13</v>
      </c>
      <c r="G329">
        <v>1026</v>
      </c>
      <c r="H329">
        <v>365306.59999999986</v>
      </c>
      <c r="I329">
        <v>96440.269999999975</v>
      </c>
      <c r="J329">
        <v>461746.86999999994</v>
      </c>
      <c r="K329">
        <v>8981604</v>
      </c>
      <c r="L329" s="26">
        <f t="shared" si="16"/>
        <v>5.141029041137863E-2</v>
      </c>
      <c r="M329" s="1">
        <f t="shared" si="17"/>
        <v>450.04568226120853</v>
      </c>
    </row>
    <row r="330" spans="1:13" x14ac:dyDescent="0.25">
      <c r="A330" t="str">
        <f t="shared" si="15"/>
        <v>TRVCMBApr-2025</v>
      </c>
      <c r="B330" s="2">
        <v>2025</v>
      </c>
      <c r="C330" s="2" t="s">
        <v>203</v>
      </c>
      <c r="D330" t="s">
        <v>43</v>
      </c>
      <c r="E330" s="2" t="s">
        <v>10</v>
      </c>
      <c r="F330" t="s">
        <v>15</v>
      </c>
      <c r="G330">
        <v>287</v>
      </c>
      <c r="H330">
        <v>7402.8099999999977</v>
      </c>
      <c r="I330">
        <v>2735.15</v>
      </c>
      <c r="J330">
        <v>10137.960000000001</v>
      </c>
      <c r="K330">
        <v>105042</v>
      </c>
      <c r="L330" s="26">
        <f t="shared" si="16"/>
        <v>9.6513394642143147E-2</v>
      </c>
      <c r="M330" s="1">
        <f t="shared" si="17"/>
        <v>35.323902439024394</v>
      </c>
    </row>
    <row r="331" spans="1:13" x14ac:dyDescent="0.25">
      <c r="A331" t="str">
        <f t="shared" si="15"/>
        <v>TRZCMBApr-2025</v>
      </c>
      <c r="B331" s="2">
        <v>2025</v>
      </c>
      <c r="C331" s="2" t="s">
        <v>203</v>
      </c>
      <c r="D331" t="s">
        <v>44</v>
      </c>
      <c r="E331" s="2" t="s">
        <v>10</v>
      </c>
      <c r="F331" t="s">
        <v>15</v>
      </c>
      <c r="G331">
        <v>137</v>
      </c>
      <c r="H331">
        <v>3944.8999999999987</v>
      </c>
      <c r="I331">
        <v>1525.1900000000019</v>
      </c>
      <c r="J331">
        <v>5470.09</v>
      </c>
      <c r="K331">
        <v>60691</v>
      </c>
      <c r="L331" s="26">
        <f t="shared" si="16"/>
        <v>9.0130167570150438E-2</v>
      </c>
      <c r="M331" s="1">
        <f t="shared" si="17"/>
        <v>39.927664233576643</v>
      </c>
    </row>
    <row r="332" spans="1:13" x14ac:dyDescent="0.25">
      <c r="A332" t="str">
        <f t="shared" si="15"/>
        <v>AUHCMBMay-2025</v>
      </c>
      <c r="B332" s="2">
        <v>2025</v>
      </c>
      <c r="C332" s="2" t="s">
        <v>205</v>
      </c>
      <c r="D332" t="s">
        <v>9</v>
      </c>
      <c r="E332" s="2" t="s">
        <v>10</v>
      </c>
      <c r="F332" t="s">
        <v>11</v>
      </c>
      <c r="G332">
        <v>43</v>
      </c>
      <c r="H332">
        <v>3543.24</v>
      </c>
      <c r="I332">
        <v>2725.7</v>
      </c>
      <c r="J332">
        <v>6268.94</v>
      </c>
      <c r="K332">
        <v>143792</v>
      </c>
      <c r="L332" s="26">
        <f t="shared" si="16"/>
        <v>4.3597279403582948E-2</v>
      </c>
      <c r="M332" s="1">
        <f t="shared" si="17"/>
        <v>145.78930232558139</v>
      </c>
    </row>
    <row r="333" spans="1:13" x14ac:dyDescent="0.25">
      <c r="A333" t="str">
        <f t="shared" si="15"/>
        <v>BKKCMBMay-2025</v>
      </c>
      <c r="B333" s="2">
        <v>2025</v>
      </c>
      <c r="C333" s="2" t="s">
        <v>205</v>
      </c>
      <c r="D333" t="s">
        <v>12</v>
      </c>
      <c r="E333" s="2" t="s">
        <v>10</v>
      </c>
      <c r="F333" t="s">
        <v>13</v>
      </c>
      <c r="G333">
        <v>31</v>
      </c>
      <c r="H333">
        <v>4784.43</v>
      </c>
      <c r="I333">
        <v>1597.81</v>
      </c>
      <c r="J333">
        <v>6382.24</v>
      </c>
      <c r="K333">
        <v>73935</v>
      </c>
      <c r="L333" s="26">
        <f t="shared" si="16"/>
        <v>8.632231013728274E-2</v>
      </c>
      <c r="M333" s="1">
        <f t="shared" si="17"/>
        <v>205.87870967741935</v>
      </c>
    </row>
    <row r="334" spans="1:13" x14ac:dyDescent="0.25">
      <c r="A334" t="str">
        <f t="shared" si="15"/>
        <v>BLRCMBMay-2025</v>
      </c>
      <c r="B334" s="2">
        <v>2025</v>
      </c>
      <c r="C334" s="2" t="s">
        <v>205</v>
      </c>
      <c r="D334" t="s">
        <v>14</v>
      </c>
      <c r="E334" s="2" t="s">
        <v>10</v>
      </c>
      <c r="F334" t="s">
        <v>15</v>
      </c>
      <c r="G334">
        <v>62</v>
      </c>
      <c r="H334">
        <v>1857.4100000000003</v>
      </c>
      <c r="I334">
        <v>1125.27</v>
      </c>
      <c r="J334">
        <v>2982.6800000000003</v>
      </c>
      <c r="K334">
        <v>44330</v>
      </c>
      <c r="L334" s="26">
        <f t="shared" si="16"/>
        <v>6.7283555154522903E-2</v>
      </c>
      <c r="M334" s="1">
        <f t="shared" si="17"/>
        <v>48.107741935483872</v>
      </c>
    </row>
    <row r="335" spans="1:13" x14ac:dyDescent="0.25">
      <c r="A335" t="str">
        <f t="shared" si="15"/>
        <v>BOMCMBMay-2025</v>
      </c>
      <c r="B335" s="2">
        <v>2025</v>
      </c>
      <c r="C335" s="2" t="s">
        <v>205</v>
      </c>
      <c r="D335" t="s">
        <v>16</v>
      </c>
      <c r="E335" s="2" t="s">
        <v>10</v>
      </c>
      <c r="F335" t="s">
        <v>15</v>
      </c>
      <c r="G335">
        <v>230</v>
      </c>
      <c r="H335">
        <v>8644.06</v>
      </c>
      <c r="I335">
        <v>5937.26</v>
      </c>
      <c r="J335">
        <v>14581.320000000002</v>
      </c>
      <c r="K335">
        <v>356270</v>
      </c>
      <c r="L335" s="26">
        <f t="shared" si="16"/>
        <v>4.0927723355881782E-2</v>
      </c>
      <c r="M335" s="1">
        <f t="shared" si="17"/>
        <v>63.397043478260876</v>
      </c>
    </row>
    <row r="336" spans="1:13" x14ac:dyDescent="0.25">
      <c r="A336" t="str">
        <f t="shared" si="15"/>
        <v>CANCMBMay-2025</v>
      </c>
      <c r="B336" s="2">
        <v>2025</v>
      </c>
      <c r="C336" s="2" t="s">
        <v>205</v>
      </c>
      <c r="D336" t="s">
        <v>17</v>
      </c>
      <c r="E336" s="2" t="s">
        <v>10</v>
      </c>
      <c r="F336" t="s">
        <v>13</v>
      </c>
      <c r="G336">
        <v>3</v>
      </c>
      <c r="H336">
        <v>776.97</v>
      </c>
      <c r="I336">
        <v>335.27</v>
      </c>
      <c r="J336">
        <v>1112.24</v>
      </c>
      <c r="K336">
        <v>11949</v>
      </c>
      <c r="L336" s="26">
        <f t="shared" si="16"/>
        <v>9.308226629843501E-2</v>
      </c>
      <c r="M336" s="1">
        <f t="shared" si="17"/>
        <v>370.74666666666667</v>
      </c>
    </row>
    <row r="337" spans="1:13" x14ac:dyDescent="0.25">
      <c r="A337" t="str">
        <f t="shared" si="15"/>
        <v>CDGCMBMay-2025</v>
      </c>
      <c r="B337" s="2">
        <v>2025</v>
      </c>
      <c r="C337" s="2" t="s">
        <v>205</v>
      </c>
      <c r="D337" t="s">
        <v>18</v>
      </c>
      <c r="E337" s="2" t="s">
        <v>10</v>
      </c>
      <c r="F337" t="s">
        <v>19</v>
      </c>
      <c r="G337">
        <v>47</v>
      </c>
      <c r="H337">
        <v>10561.77</v>
      </c>
      <c r="I337">
        <v>6756.8499999999985</v>
      </c>
      <c r="J337">
        <v>17318.62</v>
      </c>
      <c r="K337">
        <v>399923</v>
      </c>
      <c r="L337" s="26">
        <f t="shared" si="16"/>
        <v>4.3304886190591689E-2</v>
      </c>
      <c r="M337" s="1">
        <f t="shared" si="17"/>
        <v>368.48127659574465</v>
      </c>
    </row>
    <row r="338" spans="1:13" x14ac:dyDescent="0.25">
      <c r="A338" t="str">
        <f t="shared" si="15"/>
        <v>CGKCMBMay-2025</v>
      </c>
      <c r="B338" s="2">
        <v>2025</v>
      </c>
      <c r="C338" s="2" t="s">
        <v>205</v>
      </c>
      <c r="D338" t="s">
        <v>20</v>
      </c>
      <c r="E338" s="2" t="s">
        <v>10</v>
      </c>
      <c r="F338" t="s">
        <v>13</v>
      </c>
      <c r="G338">
        <v>24</v>
      </c>
      <c r="H338">
        <v>3196.16</v>
      </c>
      <c r="I338">
        <v>1396.3700000000001</v>
      </c>
      <c r="J338">
        <v>4592.5300000000007</v>
      </c>
      <c r="K338">
        <v>79632</v>
      </c>
      <c r="L338" s="26">
        <f t="shared" si="16"/>
        <v>5.7671915812738603E-2</v>
      </c>
      <c r="M338" s="1">
        <f t="shared" si="17"/>
        <v>191.35541666666668</v>
      </c>
    </row>
    <row r="339" spans="1:13" x14ac:dyDescent="0.25">
      <c r="A339" t="str">
        <f t="shared" si="15"/>
        <v>CMBAUHMay-2025</v>
      </c>
      <c r="B339" s="2">
        <v>2025</v>
      </c>
      <c r="C339" s="2" t="s">
        <v>205</v>
      </c>
      <c r="D339" t="s">
        <v>10</v>
      </c>
      <c r="E339" s="2" t="s">
        <v>9</v>
      </c>
      <c r="F339" t="s">
        <v>11</v>
      </c>
      <c r="G339">
        <v>95</v>
      </c>
      <c r="H339">
        <v>14296.14</v>
      </c>
      <c r="I339">
        <v>7184.5400000000018</v>
      </c>
      <c r="J339">
        <v>21480.68</v>
      </c>
      <c r="K339">
        <v>317680</v>
      </c>
      <c r="L339" s="26">
        <f t="shared" si="16"/>
        <v>6.7617350793251069E-2</v>
      </c>
      <c r="M339" s="1">
        <f t="shared" si="17"/>
        <v>226.11242105263159</v>
      </c>
    </row>
    <row r="340" spans="1:13" x14ac:dyDescent="0.25">
      <c r="A340" t="str">
        <f t="shared" si="15"/>
        <v>CMBBKKMay-2025</v>
      </c>
      <c r="B340" s="2">
        <v>2025</v>
      </c>
      <c r="C340" s="2" t="s">
        <v>205</v>
      </c>
      <c r="D340" t="s">
        <v>10</v>
      </c>
      <c r="E340" s="2" t="s">
        <v>12</v>
      </c>
      <c r="F340" t="s">
        <v>13</v>
      </c>
      <c r="G340">
        <v>33</v>
      </c>
      <c r="H340">
        <v>5234.2799999999988</v>
      </c>
      <c r="I340">
        <v>1489.3700000000001</v>
      </c>
      <c r="J340">
        <v>6723.65</v>
      </c>
      <c r="K340">
        <v>78705</v>
      </c>
      <c r="L340" s="26">
        <f t="shared" si="16"/>
        <v>8.5428498824725238E-2</v>
      </c>
      <c r="M340" s="1">
        <f t="shared" si="17"/>
        <v>203.7469696969697</v>
      </c>
    </row>
    <row r="341" spans="1:13" x14ac:dyDescent="0.25">
      <c r="A341" t="str">
        <f t="shared" si="15"/>
        <v>CMBBLRMay-2025</v>
      </c>
      <c r="B341" s="2">
        <v>2025</v>
      </c>
      <c r="C341" s="2" t="s">
        <v>205</v>
      </c>
      <c r="D341" t="s">
        <v>10</v>
      </c>
      <c r="E341" s="2" t="s">
        <v>14</v>
      </c>
      <c r="F341" t="s">
        <v>15</v>
      </c>
      <c r="G341">
        <v>94</v>
      </c>
      <c r="H341">
        <v>3714.41</v>
      </c>
      <c r="I341">
        <v>1727.12</v>
      </c>
      <c r="J341">
        <v>5441.53</v>
      </c>
      <c r="K341">
        <v>67210</v>
      </c>
      <c r="L341" s="26">
        <f t="shared" si="16"/>
        <v>8.0963100729058171E-2</v>
      </c>
      <c r="M341" s="1">
        <f t="shared" si="17"/>
        <v>57.888617021276595</v>
      </c>
    </row>
    <row r="342" spans="1:13" x14ac:dyDescent="0.25">
      <c r="A342" t="str">
        <f t="shared" si="15"/>
        <v>CMBBOMMay-2025</v>
      </c>
      <c r="B342" s="2">
        <v>2025</v>
      </c>
      <c r="C342" s="2" t="s">
        <v>205</v>
      </c>
      <c r="D342" t="s">
        <v>10</v>
      </c>
      <c r="E342" s="2" t="s">
        <v>16</v>
      </c>
      <c r="F342" t="s">
        <v>15</v>
      </c>
      <c r="G342">
        <v>287</v>
      </c>
      <c r="H342">
        <v>10715.96</v>
      </c>
      <c r="I342">
        <v>7840.3099999999995</v>
      </c>
      <c r="J342">
        <v>18556.270000000004</v>
      </c>
      <c r="K342">
        <v>444563</v>
      </c>
      <c r="L342" s="26">
        <f t="shared" si="16"/>
        <v>4.1740473228766235E-2</v>
      </c>
      <c r="M342" s="1">
        <f t="shared" si="17"/>
        <v>64.655993031358904</v>
      </c>
    </row>
    <row r="343" spans="1:13" x14ac:dyDescent="0.25">
      <c r="A343" t="str">
        <f t="shared" si="15"/>
        <v>CMBCANMay-2025</v>
      </c>
      <c r="B343" s="2">
        <v>2025</v>
      </c>
      <c r="C343" s="2" t="s">
        <v>205</v>
      </c>
      <c r="D343" t="s">
        <v>10</v>
      </c>
      <c r="E343" s="2" t="s">
        <v>17</v>
      </c>
      <c r="F343" t="s">
        <v>13</v>
      </c>
      <c r="G343">
        <v>5</v>
      </c>
      <c r="H343">
        <v>2060.63</v>
      </c>
      <c r="I343">
        <v>434.71</v>
      </c>
      <c r="J343">
        <v>2495.34</v>
      </c>
      <c r="K343">
        <v>19915</v>
      </c>
      <c r="L343" s="26">
        <f t="shared" si="16"/>
        <v>0.12529952297263369</v>
      </c>
      <c r="M343" s="1">
        <f t="shared" si="17"/>
        <v>499.06800000000004</v>
      </c>
    </row>
    <row r="344" spans="1:13" x14ac:dyDescent="0.25">
      <c r="A344" t="str">
        <f t="shared" si="15"/>
        <v>CMBCDGMay-2025</v>
      </c>
      <c r="B344" s="2">
        <v>2025</v>
      </c>
      <c r="C344" s="2" t="s">
        <v>205</v>
      </c>
      <c r="D344" t="s">
        <v>10</v>
      </c>
      <c r="E344" s="2" t="s">
        <v>18</v>
      </c>
      <c r="F344" t="s">
        <v>19</v>
      </c>
      <c r="G344">
        <v>180</v>
      </c>
      <c r="H344">
        <v>47953.689999999995</v>
      </c>
      <c r="I344">
        <v>40586.430000000015</v>
      </c>
      <c r="J344">
        <v>88540.12000000001</v>
      </c>
      <c r="K344">
        <v>1531620</v>
      </c>
      <c r="L344" s="26">
        <f t="shared" si="16"/>
        <v>5.7808150846815794E-2</v>
      </c>
      <c r="M344" s="1">
        <f t="shared" si="17"/>
        <v>491.8895555555556</v>
      </c>
    </row>
    <row r="345" spans="1:13" x14ac:dyDescent="0.25">
      <c r="A345" t="str">
        <f t="shared" si="15"/>
        <v>CMBCGKMay-2025</v>
      </c>
      <c r="B345" s="2">
        <v>2025</v>
      </c>
      <c r="C345" s="2" t="s">
        <v>205</v>
      </c>
      <c r="D345" t="s">
        <v>10</v>
      </c>
      <c r="E345" s="2" t="s">
        <v>20</v>
      </c>
      <c r="F345" t="s">
        <v>13</v>
      </c>
      <c r="G345">
        <v>30</v>
      </c>
      <c r="H345">
        <v>4369.3200000000006</v>
      </c>
      <c r="I345">
        <v>1648.19</v>
      </c>
      <c r="J345">
        <v>6017.51</v>
      </c>
      <c r="K345">
        <v>99540</v>
      </c>
      <c r="L345" s="26">
        <f t="shared" si="16"/>
        <v>6.0453184649387183E-2</v>
      </c>
      <c r="M345" s="1">
        <f t="shared" si="17"/>
        <v>200.58366666666669</v>
      </c>
    </row>
    <row r="346" spans="1:13" x14ac:dyDescent="0.25">
      <c r="A346" t="str">
        <f t="shared" si="15"/>
        <v>CMBCOKMay-2025</v>
      </c>
      <c r="B346" s="2">
        <v>2025</v>
      </c>
      <c r="C346" s="2" t="s">
        <v>205</v>
      </c>
      <c r="D346" t="s">
        <v>10</v>
      </c>
      <c r="E346" s="2" t="s">
        <v>21</v>
      </c>
      <c r="F346" t="s">
        <v>15</v>
      </c>
      <c r="G346">
        <v>61</v>
      </c>
      <c r="H346">
        <v>1109.9799999999998</v>
      </c>
      <c r="I346">
        <v>883.94999999999993</v>
      </c>
      <c r="J346">
        <v>1993.9300000000003</v>
      </c>
      <c r="K346">
        <v>31537</v>
      </c>
      <c r="L346" s="26">
        <f t="shared" si="16"/>
        <v>6.3225100675397161E-2</v>
      </c>
      <c r="M346" s="1">
        <f t="shared" si="17"/>
        <v>32.687377049180334</v>
      </c>
    </row>
    <row r="347" spans="1:13" x14ac:dyDescent="0.25">
      <c r="A347" t="str">
        <f t="shared" si="15"/>
        <v>CMBDACMay-2025</v>
      </c>
      <c r="B347" s="2">
        <v>2025</v>
      </c>
      <c r="C347" s="2" t="s">
        <v>205</v>
      </c>
      <c r="D347" t="s">
        <v>10</v>
      </c>
      <c r="E347" s="2" t="s">
        <v>22</v>
      </c>
      <c r="F347" t="s">
        <v>15</v>
      </c>
      <c r="G347">
        <v>3</v>
      </c>
      <c r="H347">
        <v>1388.0500000000002</v>
      </c>
      <c r="I347">
        <v>126.88</v>
      </c>
      <c r="J347">
        <v>1514.93</v>
      </c>
      <c r="K347">
        <v>6495</v>
      </c>
      <c r="L347" s="26">
        <f t="shared" si="16"/>
        <v>0.23324557351809086</v>
      </c>
      <c r="M347" s="1">
        <f t="shared" si="17"/>
        <v>504.97666666666669</v>
      </c>
    </row>
    <row r="348" spans="1:13" x14ac:dyDescent="0.25">
      <c r="A348" t="str">
        <f t="shared" si="15"/>
        <v>CMBDELMay-2025</v>
      </c>
      <c r="B348" s="2">
        <v>2025</v>
      </c>
      <c r="C348" s="2" t="s">
        <v>205</v>
      </c>
      <c r="D348" t="s">
        <v>10</v>
      </c>
      <c r="E348" s="2" t="s">
        <v>23</v>
      </c>
      <c r="F348" t="s">
        <v>15</v>
      </c>
      <c r="G348">
        <v>62</v>
      </c>
      <c r="H348">
        <v>5537.08</v>
      </c>
      <c r="I348">
        <v>1927.1200000000003</v>
      </c>
      <c r="J348">
        <v>7464.1999999999989</v>
      </c>
      <c r="K348">
        <v>150350</v>
      </c>
      <c r="L348" s="26">
        <f t="shared" si="16"/>
        <v>4.9645493847688717E-2</v>
      </c>
      <c r="M348" s="1">
        <f t="shared" si="17"/>
        <v>120.39032258064515</v>
      </c>
    </row>
    <row r="349" spans="1:13" x14ac:dyDescent="0.25">
      <c r="A349" t="str">
        <f t="shared" si="15"/>
        <v>CMBDMMMay-2025</v>
      </c>
      <c r="B349" s="2">
        <v>2025</v>
      </c>
      <c r="C349" s="2" t="s">
        <v>205</v>
      </c>
      <c r="D349" t="s">
        <v>10</v>
      </c>
      <c r="E349" s="2" t="s">
        <v>24</v>
      </c>
      <c r="F349" t="s">
        <v>11</v>
      </c>
      <c r="G349">
        <v>24</v>
      </c>
      <c r="H349">
        <v>4153.01</v>
      </c>
      <c r="I349">
        <v>1515.0600000000002</v>
      </c>
      <c r="J349">
        <v>5668.07</v>
      </c>
      <c r="K349">
        <v>92472</v>
      </c>
      <c r="L349" s="26">
        <f t="shared" si="16"/>
        <v>6.1294986590535512E-2</v>
      </c>
      <c r="M349" s="1">
        <f t="shared" si="17"/>
        <v>236.16958333333332</v>
      </c>
    </row>
    <row r="350" spans="1:13" x14ac:dyDescent="0.25">
      <c r="A350" t="str">
        <f t="shared" si="15"/>
        <v>CMBDOHMay-2025</v>
      </c>
      <c r="B350" s="2">
        <v>2025</v>
      </c>
      <c r="C350" s="2" t="s">
        <v>205</v>
      </c>
      <c r="D350" t="s">
        <v>10</v>
      </c>
      <c r="E350" s="2" t="s">
        <v>25</v>
      </c>
      <c r="F350" t="s">
        <v>11</v>
      </c>
      <c r="G350">
        <v>57</v>
      </c>
      <c r="H350">
        <v>7294.7400000000016</v>
      </c>
      <c r="I350">
        <v>5785.300000000002</v>
      </c>
      <c r="J350">
        <v>13080.039999999999</v>
      </c>
      <c r="K350">
        <v>207081</v>
      </c>
      <c r="L350" s="26">
        <f t="shared" si="16"/>
        <v>6.3163882731877855E-2</v>
      </c>
      <c r="M350" s="1">
        <f t="shared" si="17"/>
        <v>229.47438596491227</v>
      </c>
    </row>
    <row r="351" spans="1:13" x14ac:dyDescent="0.25">
      <c r="A351" t="str">
        <f t="shared" si="15"/>
        <v>CMBDXBMay-2025</v>
      </c>
      <c r="B351" s="2">
        <v>2025</v>
      </c>
      <c r="C351" s="2" t="s">
        <v>205</v>
      </c>
      <c r="D351" t="s">
        <v>10</v>
      </c>
      <c r="E351" s="2" t="s">
        <v>26</v>
      </c>
      <c r="F351" t="s">
        <v>11</v>
      </c>
      <c r="G351">
        <v>36</v>
      </c>
      <c r="H351">
        <v>4132.1500000000005</v>
      </c>
      <c r="I351">
        <v>3841.1099999999997</v>
      </c>
      <c r="J351">
        <v>7973.2599999999984</v>
      </c>
      <c r="K351">
        <v>119124</v>
      </c>
      <c r="L351" s="26">
        <f t="shared" si="16"/>
        <v>6.6932440146402053E-2</v>
      </c>
      <c r="M351" s="1">
        <f t="shared" si="17"/>
        <v>221.4794444444444</v>
      </c>
    </row>
    <row r="352" spans="1:13" x14ac:dyDescent="0.25">
      <c r="A352" t="str">
        <f t="shared" si="15"/>
        <v>CMBFRAMay-2025</v>
      </c>
      <c r="B352" s="2">
        <v>2025</v>
      </c>
      <c r="C352" s="2" t="s">
        <v>205</v>
      </c>
      <c r="D352" t="s">
        <v>10</v>
      </c>
      <c r="E352" s="2" t="s">
        <v>27</v>
      </c>
      <c r="F352" t="s">
        <v>19</v>
      </c>
      <c r="G352">
        <v>98</v>
      </c>
      <c r="H352">
        <v>26508.679999999997</v>
      </c>
      <c r="I352">
        <v>21097.98</v>
      </c>
      <c r="J352">
        <v>47606.66</v>
      </c>
      <c r="K352">
        <v>793114</v>
      </c>
      <c r="L352" s="26">
        <f t="shared" si="16"/>
        <v>6.0024990102305602E-2</v>
      </c>
      <c r="M352" s="1">
        <f t="shared" si="17"/>
        <v>485.78224489795923</v>
      </c>
    </row>
    <row r="353" spans="1:13" x14ac:dyDescent="0.25">
      <c r="A353" t="str">
        <f t="shared" si="15"/>
        <v>CMBGANMay-2025</v>
      </c>
      <c r="B353" s="2">
        <v>2025</v>
      </c>
      <c r="C353" s="2" t="s">
        <v>205</v>
      </c>
      <c r="D353" t="s">
        <v>10</v>
      </c>
      <c r="E353" s="2" t="s">
        <v>28</v>
      </c>
      <c r="F353" t="s">
        <v>15</v>
      </c>
      <c r="G353">
        <v>7</v>
      </c>
      <c r="H353">
        <v>605.45000000000005</v>
      </c>
      <c r="I353">
        <v>103.61</v>
      </c>
      <c r="J353">
        <v>709.06</v>
      </c>
      <c r="K353">
        <v>8029</v>
      </c>
      <c r="L353" s="26">
        <f t="shared" si="16"/>
        <v>8.8312367667206376E-2</v>
      </c>
      <c r="M353" s="1">
        <f t="shared" si="17"/>
        <v>101.29428571428571</v>
      </c>
    </row>
    <row r="354" spans="1:13" x14ac:dyDescent="0.25">
      <c r="A354" t="str">
        <f t="shared" si="15"/>
        <v>CMBHYDMay-2025</v>
      </c>
      <c r="B354" s="2">
        <v>2025</v>
      </c>
      <c r="C354" s="2" t="s">
        <v>205</v>
      </c>
      <c r="D354" t="s">
        <v>10</v>
      </c>
      <c r="E354" s="2" t="s">
        <v>29</v>
      </c>
      <c r="F354" t="s">
        <v>15</v>
      </c>
      <c r="G354">
        <v>17</v>
      </c>
      <c r="H354">
        <v>449.97</v>
      </c>
      <c r="I354">
        <v>438.13</v>
      </c>
      <c r="J354">
        <v>888.1</v>
      </c>
      <c r="K354">
        <v>19924</v>
      </c>
      <c r="L354" s="26">
        <f t="shared" si="16"/>
        <v>4.4574382654085525E-2</v>
      </c>
      <c r="M354" s="1">
        <f t="shared" si="17"/>
        <v>52.241176470588236</v>
      </c>
    </row>
    <row r="355" spans="1:13" x14ac:dyDescent="0.25">
      <c r="A355" t="str">
        <f t="shared" si="15"/>
        <v>CMBICNMay-2025</v>
      </c>
      <c r="B355" s="2">
        <v>2025</v>
      </c>
      <c r="C355" s="2" t="s">
        <v>205</v>
      </c>
      <c r="D355" t="s">
        <v>10</v>
      </c>
      <c r="E355" s="2" t="s">
        <v>30</v>
      </c>
      <c r="F355" t="s">
        <v>13</v>
      </c>
      <c r="G355">
        <v>70</v>
      </c>
      <c r="H355">
        <v>12555.760000000002</v>
      </c>
      <c r="I355">
        <v>6555.2999999999993</v>
      </c>
      <c r="J355">
        <v>19111.059999999998</v>
      </c>
      <c r="K355">
        <v>403550</v>
      </c>
      <c r="L355" s="26">
        <f t="shared" si="16"/>
        <v>4.7357353487795809E-2</v>
      </c>
      <c r="M355" s="1">
        <f t="shared" si="17"/>
        <v>273.01514285714285</v>
      </c>
    </row>
    <row r="356" spans="1:13" x14ac:dyDescent="0.25">
      <c r="A356" t="str">
        <f t="shared" si="15"/>
        <v>CMBIXMMay-2025</v>
      </c>
      <c r="B356" s="2">
        <v>2025</v>
      </c>
      <c r="C356" s="2" t="s">
        <v>205</v>
      </c>
      <c r="D356" t="s">
        <v>10</v>
      </c>
      <c r="E356" s="2" t="s">
        <v>31</v>
      </c>
      <c r="F356" t="s">
        <v>15</v>
      </c>
      <c r="G356">
        <v>51</v>
      </c>
      <c r="H356">
        <v>901.99999999999989</v>
      </c>
      <c r="I356">
        <v>515.02</v>
      </c>
      <c r="J356">
        <v>1417.0199999999998</v>
      </c>
      <c r="K356">
        <v>18054</v>
      </c>
      <c r="L356" s="26">
        <f t="shared" si="16"/>
        <v>7.848786972416083E-2</v>
      </c>
      <c r="M356" s="1">
        <f t="shared" si="17"/>
        <v>27.784705882352938</v>
      </c>
    </row>
    <row r="357" spans="1:13" x14ac:dyDescent="0.25">
      <c r="A357" t="str">
        <f t="shared" si="15"/>
        <v>CMBKHIMay-2025</v>
      </c>
      <c r="B357" s="2">
        <v>2025</v>
      </c>
      <c r="C357" s="2" t="s">
        <v>205</v>
      </c>
      <c r="D357" t="s">
        <v>10</v>
      </c>
      <c r="E357" s="2" t="s">
        <v>32</v>
      </c>
      <c r="F357" t="s">
        <v>15</v>
      </c>
      <c r="G357">
        <v>66</v>
      </c>
      <c r="H357">
        <v>7828.3699999999981</v>
      </c>
      <c r="I357">
        <v>2109.81</v>
      </c>
      <c r="J357">
        <v>9938.18</v>
      </c>
      <c r="K357">
        <v>159324</v>
      </c>
      <c r="L357" s="26">
        <f t="shared" si="16"/>
        <v>6.2377168537069122E-2</v>
      </c>
      <c r="M357" s="1">
        <f t="shared" si="17"/>
        <v>150.57848484848486</v>
      </c>
    </row>
    <row r="358" spans="1:13" x14ac:dyDescent="0.25">
      <c r="A358" t="str">
        <f t="shared" si="15"/>
        <v>CMBKTMMay-2025</v>
      </c>
      <c r="B358" s="2">
        <v>2025</v>
      </c>
      <c r="C358" s="2" t="s">
        <v>205</v>
      </c>
      <c r="D358" t="s">
        <v>10</v>
      </c>
      <c r="E358" s="2" t="s">
        <v>52</v>
      </c>
      <c r="F358" t="s">
        <v>15</v>
      </c>
      <c r="G358">
        <v>15</v>
      </c>
      <c r="H358">
        <v>4475.1099999999997</v>
      </c>
      <c r="I358">
        <v>323.41000000000003</v>
      </c>
      <c r="J358">
        <v>4798.5200000000004</v>
      </c>
      <c r="K358">
        <v>35295</v>
      </c>
      <c r="L358" s="26">
        <f t="shared" si="16"/>
        <v>0.13595466779997167</v>
      </c>
      <c r="M358" s="1">
        <f t="shared" si="17"/>
        <v>319.90133333333335</v>
      </c>
    </row>
    <row r="359" spans="1:13" x14ac:dyDescent="0.25">
      <c r="A359" t="str">
        <f t="shared" si="15"/>
        <v>CMBKULMay-2025</v>
      </c>
      <c r="B359" s="2">
        <v>2025</v>
      </c>
      <c r="C359" s="2" t="s">
        <v>205</v>
      </c>
      <c r="D359" t="s">
        <v>10</v>
      </c>
      <c r="E359" s="2" t="s">
        <v>33</v>
      </c>
      <c r="F359" t="s">
        <v>13</v>
      </c>
      <c r="G359">
        <v>101</v>
      </c>
      <c r="H359">
        <v>5125.2699999999995</v>
      </c>
      <c r="I359">
        <v>4598.1699999999992</v>
      </c>
      <c r="J359">
        <v>9723.44</v>
      </c>
      <c r="K359">
        <v>248359</v>
      </c>
      <c r="L359" s="26">
        <f t="shared" si="16"/>
        <v>3.9150745493418806E-2</v>
      </c>
      <c r="M359" s="1">
        <f t="shared" si="17"/>
        <v>96.271683168316841</v>
      </c>
    </row>
    <row r="360" spans="1:13" x14ac:dyDescent="0.25">
      <c r="A360" t="str">
        <f t="shared" si="15"/>
        <v>CMBKWIMay-2025</v>
      </c>
      <c r="B360" s="2">
        <v>2025</v>
      </c>
      <c r="C360" s="2" t="s">
        <v>205</v>
      </c>
      <c r="D360" t="s">
        <v>10</v>
      </c>
      <c r="E360" s="2" t="s">
        <v>34</v>
      </c>
      <c r="F360" t="s">
        <v>11</v>
      </c>
      <c r="G360">
        <v>30</v>
      </c>
      <c r="H360">
        <v>3802.9900000000002</v>
      </c>
      <c r="I360">
        <v>2064.9699999999993</v>
      </c>
      <c r="J360">
        <v>5867.96</v>
      </c>
      <c r="K360">
        <v>125850</v>
      </c>
      <c r="L360" s="26">
        <f t="shared" si="16"/>
        <v>4.6626618990862137E-2</v>
      </c>
      <c r="M360" s="1">
        <f t="shared" si="17"/>
        <v>195.59866666666667</v>
      </c>
    </row>
    <row r="361" spans="1:13" x14ac:dyDescent="0.25">
      <c r="A361" t="str">
        <f t="shared" si="15"/>
        <v>CMBLHEMay-2025</v>
      </c>
      <c r="B361" s="2">
        <v>2025</v>
      </c>
      <c r="C361" s="2" t="s">
        <v>205</v>
      </c>
      <c r="D361" t="s">
        <v>10</v>
      </c>
      <c r="E361" s="2" t="s">
        <v>35</v>
      </c>
      <c r="F361" t="s">
        <v>15</v>
      </c>
      <c r="G361">
        <v>34</v>
      </c>
      <c r="H361">
        <v>3779.9900000000002</v>
      </c>
      <c r="I361">
        <v>1409.9999999999998</v>
      </c>
      <c r="J361">
        <v>5189.99</v>
      </c>
      <c r="K361">
        <v>94690</v>
      </c>
      <c r="L361" s="26">
        <f t="shared" si="16"/>
        <v>5.4810328440173195E-2</v>
      </c>
      <c r="M361" s="1">
        <f t="shared" si="17"/>
        <v>152.64676470588233</v>
      </c>
    </row>
    <row r="362" spans="1:13" x14ac:dyDescent="0.25">
      <c r="A362" t="str">
        <f t="shared" si="15"/>
        <v>CMBLHRMay-2025</v>
      </c>
      <c r="B362" s="2">
        <v>2025</v>
      </c>
      <c r="C362" s="2" t="s">
        <v>205</v>
      </c>
      <c r="D362" t="s">
        <v>10</v>
      </c>
      <c r="E362" s="2" t="s">
        <v>36</v>
      </c>
      <c r="F362" t="s">
        <v>19</v>
      </c>
      <c r="G362">
        <v>423</v>
      </c>
      <c r="H362">
        <v>110368.04000000005</v>
      </c>
      <c r="I362">
        <v>91133.74</v>
      </c>
      <c r="J362">
        <v>201501.78000000006</v>
      </c>
      <c r="K362">
        <v>3688137</v>
      </c>
      <c r="L362" s="26">
        <f t="shared" si="16"/>
        <v>5.4635112524290735E-2</v>
      </c>
      <c r="M362" s="1">
        <f t="shared" si="17"/>
        <v>476.36354609929094</v>
      </c>
    </row>
    <row r="363" spans="1:13" x14ac:dyDescent="0.25">
      <c r="A363" t="str">
        <f t="shared" si="15"/>
        <v>CMBMAAMay-2025</v>
      </c>
      <c r="B363" s="2">
        <v>2025</v>
      </c>
      <c r="C363" s="2" t="s">
        <v>205</v>
      </c>
      <c r="D363" t="s">
        <v>10</v>
      </c>
      <c r="E363" s="2" t="s">
        <v>37</v>
      </c>
      <c r="F363" t="s">
        <v>15</v>
      </c>
      <c r="G363">
        <v>151</v>
      </c>
      <c r="H363">
        <v>2605.099999999999</v>
      </c>
      <c r="I363">
        <v>2315.44</v>
      </c>
      <c r="J363">
        <v>4920.5400000000009</v>
      </c>
      <c r="K363">
        <v>103586</v>
      </c>
      <c r="L363" s="26">
        <f t="shared" si="16"/>
        <v>4.7501979031915519E-2</v>
      </c>
      <c r="M363" s="1">
        <f t="shared" si="17"/>
        <v>32.586357615894045</v>
      </c>
    </row>
    <row r="364" spans="1:13" x14ac:dyDescent="0.25">
      <c r="A364" t="str">
        <f t="shared" si="15"/>
        <v>CMBMELMay-2025</v>
      </c>
      <c r="B364" s="2">
        <v>2025</v>
      </c>
      <c r="C364" s="2" t="s">
        <v>205</v>
      </c>
      <c r="D364" t="s">
        <v>10</v>
      </c>
      <c r="E364" s="2" t="s">
        <v>38</v>
      </c>
      <c r="F364" t="s">
        <v>13</v>
      </c>
      <c r="G364">
        <v>624</v>
      </c>
      <c r="H364">
        <v>186188.01000000004</v>
      </c>
      <c r="I364">
        <v>48789.870000000024</v>
      </c>
      <c r="J364">
        <v>234977.87999999992</v>
      </c>
      <c r="K364">
        <v>5247216</v>
      </c>
      <c r="L364" s="26">
        <f t="shared" si="16"/>
        <v>4.4781438385612472E-2</v>
      </c>
      <c r="M364" s="1">
        <f t="shared" si="17"/>
        <v>376.56711538461525</v>
      </c>
    </row>
    <row r="365" spans="1:13" x14ac:dyDescent="0.25">
      <c r="A365" t="str">
        <f t="shared" si="15"/>
        <v>CMBMLEMay-2025</v>
      </c>
      <c r="B365" s="2">
        <v>2025</v>
      </c>
      <c r="C365" s="2" t="s">
        <v>205</v>
      </c>
      <c r="D365" t="s">
        <v>10</v>
      </c>
      <c r="E365" s="2" t="s">
        <v>39</v>
      </c>
      <c r="F365" t="s">
        <v>15</v>
      </c>
      <c r="G365">
        <v>478</v>
      </c>
      <c r="H365">
        <v>36385.590000000004</v>
      </c>
      <c r="I365">
        <v>7789.7099999999982</v>
      </c>
      <c r="J365">
        <v>44175.299999999981</v>
      </c>
      <c r="K365">
        <v>367104</v>
      </c>
      <c r="L365" s="26">
        <f t="shared" si="16"/>
        <v>0.12033456459205016</v>
      </c>
      <c r="M365" s="1">
        <f t="shared" si="17"/>
        <v>92.416945606694526</v>
      </c>
    </row>
    <row r="366" spans="1:13" x14ac:dyDescent="0.25">
      <c r="A366" t="str">
        <f t="shared" si="15"/>
        <v>CMBNRTMay-2025</v>
      </c>
      <c r="B366" s="2">
        <v>2025</v>
      </c>
      <c r="C366" s="2" t="s">
        <v>205</v>
      </c>
      <c r="D366" t="s">
        <v>10</v>
      </c>
      <c r="E366" s="2" t="s">
        <v>40</v>
      </c>
      <c r="F366" t="s">
        <v>13</v>
      </c>
      <c r="G366">
        <v>84</v>
      </c>
      <c r="H366">
        <v>48179.150000000009</v>
      </c>
      <c r="I366">
        <v>1834.2400000000002</v>
      </c>
      <c r="J366">
        <v>50013.390000000007</v>
      </c>
      <c r="K366">
        <v>576576</v>
      </c>
      <c r="L366" s="26">
        <f t="shared" si="16"/>
        <v>8.674206002331003E-2</v>
      </c>
      <c r="M366" s="1">
        <f t="shared" si="17"/>
        <v>595.39750000000004</v>
      </c>
    </row>
    <row r="367" spans="1:13" x14ac:dyDescent="0.25">
      <c r="A367" t="str">
        <f t="shared" si="15"/>
        <v>CMBRUHMay-2025</v>
      </c>
      <c r="B367" s="2">
        <v>2025</v>
      </c>
      <c r="C367" s="2" t="s">
        <v>205</v>
      </c>
      <c r="D367" t="s">
        <v>10</v>
      </c>
      <c r="E367" s="2" t="s">
        <v>41</v>
      </c>
      <c r="F367" t="s">
        <v>11</v>
      </c>
      <c r="G367">
        <v>113</v>
      </c>
      <c r="H367">
        <v>23827.620000000003</v>
      </c>
      <c r="I367">
        <v>7897.3899999999994</v>
      </c>
      <c r="J367">
        <v>31725.010000000009</v>
      </c>
      <c r="K367">
        <v>457085</v>
      </c>
      <c r="L367" s="26">
        <f t="shared" si="16"/>
        <v>6.9407243729284501E-2</v>
      </c>
      <c r="M367" s="1">
        <f t="shared" si="17"/>
        <v>280.75230088495584</v>
      </c>
    </row>
    <row r="368" spans="1:13" x14ac:dyDescent="0.25">
      <c r="A368" t="str">
        <f t="shared" si="15"/>
        <v>CMBSINMay-2025</v>
      </c>
      <c r="B368" s="2">
        <v>2025</v>
      </c>
      <c r="C368" s="2" t="s">
        <v>205</v>
      </c>
      <c r="D368" t="s">
        <v>10</v>
      </c>
      <c r="E368" s="2" t="s">
        <v>42</v>
      </c>
      <c r="F368" t="s">
        <v>13</v>
      </c>
      <c r="G368">
        <v>177</v>
      </c>
      <c r="H368">
        <v>14925.970000000001</v>
      </c>
      <c r="I368">
        <v>9157.82</v>
      </c>
      <c r="J368">
        <v>24083.790000000005</v>
      </c>
      <c r="K368">
        <v>486573</v>
      </c>
      <c r="L368" s="26">
        <f t="shared" si="16"/>
        <v>4.9496766158418172E-2</v>
      </c>
      <c r="M368" s="1">
        <f t="shared" si="17"/>
        <v>136.06661016949155</v>
      </c>
    </row>
    <row r="369" spans="1:13" x14ac:dyDescent="0.25">
      <c r="A369" t="str">
        <f t="shared" si="15"/>
        <v>CMBSYDMay-2025</v>
      </c>
      <c r="B369" s="2">
        <v>2025</v>
      </c>
      <c r="C369" s="2" t="s">
        <v>205</v>
      </c>
      <c r="D369" t="s">
        <v>10</v>
      </c>
      <c r="E369" s="2" t="s">
        <v>53</v>
      </c>
      <c r="F369" t="s">
        <v>13</v>
      </c>
      <c r="G369">
        <v>404</v>
      </c>
      <c r="H369">
        <v>132252.83000000002</v>
      </c>
      <c r="I369">
        <v>33124.070000000007</v>
      </c>
      <c r="J369">
        <v>165376.89999999991</v>
      </c>
      <c r="K369">
        <v>3536616</v>
      </c>
      <c r="L369" s="26">
        <f t="shared" si="16"/>
        <v>4.6761339087986908E-2</v>
      </c>
      <c r="M369" s="1">
        <f t="shared" si="17"/>
        <v>409.3487623762374</v>
      </c>
    </row>
    <row r="370" spans="1:13" x14ac:dyDescent="0.25">
      <c r="A370" t="str">
        <f t="shared" si="15"/>
        <v>CMBTRVMay-2025</v>
      </c>
      <c r="B370" s="2">
        <v>2025</v>
      </c>
      <c r="C370" s="2" t="s">
        <v>205</v>
      </c>
      <c r="D370" t="s">
        <v>10</v>
      </c>
      <c r="E370" s="2" t="s">
        <v>43</v>
      </c>
      <c r="F370" t="s">
        <v>15</v>
      </c>
      <c r="G370">
        <v>7</v>
      </c>
      <c r="H370">
        <v>509.24</v>
      </c>
      <c r="I370">
        <v>100.34</v>
      </c>
      <c r="J370">
        <v>609.58000000000004</v>
      </c>
      <c r="K370">
        <v>2562</v>
      </c>
      <c r="L370" s="26">
        <f t="shared" si="16"/>
        <v>0.23793130366900861</v>
      </c>
      <c r="M370" s="1">
        <f t="shared" si="17"/>
        <v>87.082857142857151</v>
      </c>
    </row>
    <row r="371" spans="1:13" x14ac:dyDescent="0.25">
      <c r="A371" t="str">
        <f t="shared" si="15"/>
        <v>CMBTRZMay-2025</v>
      </c>
      <c r="B371" s="2">
        <v>2025</v>
      </c>
      <c r="C371" s="2" t="s">
        <v>205</v>
      </c>
      <c r="D371" t="s">
        <v>10</v>
      </c>
      <c r="E371" s="2" t="s">
        <v>44</v>
      </c>
      <c r="F371" t="s">
        <v>15</v>
      </c>
      <c r="G371">
        <v>38</v>
      </c>
      <c r="H371">
        <v>1030.76</v>
      </c>
      <c r="I371">
        <v>523.50000000000011</v>
      </c>
      <c r="J371">
        <v>1554.2599999999998</v>
      </c>
      <c r="K371">
        <v>16834</v>
      </c>
      <c r="L371" s="26">
        <f t="shared" si="16"/>
        <v>9.2328620648687174E-2</v>
      </c>
      <c r="M371" s="1">
        <f t="shared" si="17"/>
        <v>40.901578947368414</v>
      </c>
    </row>
    <row r="372" spans="1:13" x14ac:dyDescent="0.25">
      <c r="A372" t="str">
        <f t="shared" si="15"/>
        <v>COKCMBMay-2025</v>
      </c>
      <c r="B372" s="2">
        <v>2025</v>
      </c>
      <c r="C372" s="2" t="s">
        <v>205</v>
      </c>
      <c r="D372" t="s">
        <v>21</v>
      </c>
      <c r="E372" s="2" t="s">
        <v>10</v>
      </c>
      <c r="F372" t="s">
        <v>15</v>
      </c>
      <c r="G372">
        <v>41</v>
      </c>
      <c r="H372">
        <v>1610.6399999999996</v>
      </c>
      <c r="I372">
        <v>618.6099999999999</v>
      </c>
      <c r="J372">
        <v>2229.25</v>
      </c>
      <c r="K372">
        <v>21197</v>
      </c>
      <c r="L372" s="26">
        <f t="shared" si="16"/>
        <v>0.10516818417700619</v>
      </c>
      <c r="M372" s="1">
        <f t="shared" si="17"/>
        <v>54.371951219512198</v>
      </c>
    </row>
    <row r="373" spans="1:13" x14ac:dyDescent="0.25">
      <c r="A373" t="str">
        <f t="shared" si="15"/>
        <v>DACCMBMay-2025</v>
      </c>
      <c r="B373" s="2">
        <v>2025</v>
      </c>
      <c r="C373" s="2" t="s">
        <v>205</v>
      </c>
      <c r="D373" t="s">
        <v>22</v>
      </c>
      <c r="E373" s="2" t="s">
        <v>10</v>
      </c>
      <c r="F373" t="s">
        <v>15</v>
      </c>
      <c r="G373">
        <v>39</v>
      </c>
      <c r="H373">
        <v>3422.9300000000012</v>
      </c>
      <c r="I373">
        <v>534.57000000000005</v>
      </c>
      <c r="J373">
        <v>3957.5</v>
      </c>
      <c r="K373">
        <v>84435</v>
      </c>
      <c r="L373" s="26">
        <f t="shared" si="16"/>
        <v>4.6870373660211996E-2</v>
      </c>
      <c r="M373" s="1">
        <f t="shared" si="17"/>
        <v>101.47435897435898</v>
      </c>
    </row>
    <row r="374" spans="1:13" x14ac:dyDescent="0.25">
      <c r="A374" t="str">
        <f t="shared" si="15"/>
        <v>DELCMBMay-2025</v>
      </c>
      <c r="B374" s="2">
        <v>2025</v>
      </c>
      <c r="C374" s="2" t="s">
        <v>205</v>
      </c>
      <c r="D374" t="s">
        <v>23</v>
      </c>
      <c r="E374" s="2" t="s">
        <v>10</v>
      </c>
      <c r="F374" t="s">
        <v>15</v>
      </c>
      <c r="G374">
        <v>195</v>
      </c>
      <c r="H374">
        <v>17843.2</v>
      </c>
      <c r="I374">
        <v>5770.9000000000005</v>
      </c>
      <c r="J374">
        <v>23614.1</v>
      </c>
      <c r="K374">
        <v>472875</v>
      </c>
      <c r="L374" s="26">
        <f t="shared" si="16"/>
        <v>4.9937298440391222E-2</v>
      </c>
      <c r="M374" s="1">
        <f t="shared" si="17"/>
        <v>121.09794871794871</v>
      </c>
    </row>
    <row r="375" spans="1:13" x14ac:dyDescent="0.25">
      <c r="A375" t="str">
        <f t="shared" si="15"/>
        <v>DMMCMBMay-2025</v>
      </c>
      <c r="B375" s="2">
        <v>2025</v>
      </c>
      <c r="C375" s="2" t="s">
        <v>205</v>
      </c>
      <c r="D375" t="s">
        <v>24</v>
      </c>
      <c r="E375" s="2" t="s">
        <v>10</v>
      </c>
      <c r="F375" t="s">
        <v>11</v>
      </c>
      <c r="G375">
        <v>9</v>
      </c>
      <c r="H375">
        <v>1911.9</v>
      </c>
      <c r="I375">
        <v>549.7700000000001</v>
      </c>
      <c r="J375">
        <v>2461.67</v>
      </c>
      <c r="K375">
        <v>34677</v>
      </c>
      <c r="L375" s="26">
        <f t="shared" si="16"/>
        <v>7.0988551489459872E-2</v>
      </c>
      <c r="M375" s="1">
        <f t="shared" si="17"/>
        <v>273.51888888888891</v>
      </c>
    </row>
    <row r="376" spans="1:13" x14ac:dyDescent="0.25">
      <c r="A376" t="str">
        <f t="shared" si="15"/>
        <v>DOHCMBMay-2025</v>
      </c>
      <c r="B376" s="2">
        <v>2025</v>
      </c>
      <c r="C376" s="2" t="s">
        <v>205</v>
      </c>
      <c r="D376" t="s">
        <v>25</v>
      </c>
      <c r="E376" s="2" t="s">
        <v>10</v>
      </c>
      <c r="F376" t="s">
        <v>11</v>
      </c>
      <c r="G376">
        <v>24</v>
      </c>
      <c r="H376">
        <v>2488.2999999999997</v>
      </c>
      <c r="I376">
        <v>1580.04</v>
      </c>
      <c r="J376">
        <v>4068.3399999999997</v>
      </c>
      <c r="K376">
        <v>87192</v>
      </c>
      <c r="L376" s="26">
        <f t="shared" si="16"/>
        <v>4.6659555922561699E-2</v>
      </c>
      <c r="M376" s="1">
        <f t="shared" si="17"/>
        <v>169.51416666666665</v>
      </c>
    </row>
    <row r="377" spans="1:13" x14ac:dyDescent="0.25">
      <c r="A377" t="str">
        <f t="shared" si="15"/>
        <v>DXBCMBMay-2025</v>
      </c>
      <c r="B377" s="2">
        <v>2025</v>
      </c>
      <c r="C377" s="2" t="s">
        <v>205</v>
      </c>
      <c r="D377" t="s">
        <v>26</v>
      </c>
      <c r="E377" s="2" t="s">
        <v>10</v>
      </c>
      <c r="F377" t="s">
        <v>11</v>
      </c>
      <c r="G377">
        <v>77</v>
      </c>
      <c r="H377">
        <v>8044.329999999999</v>
      </c>
      <c r="I377">
        <v>5560.7100000000009</v>
      </c>
      <c r="J377">
        <v>13605.04</v>
      </c>
      <c r="K377">
        <v>254793</v>
      </c>
      <c r="L377" s="26">
        <f t="shared" si="16"/>
        <v>5.3396443387377208E-2</v>
      </c>
      <c r="M377" s="1">
        <f t="shared" si="17"/>
        <v>176.68883116883117</v>
      </c>
    </row>
    <row r="378" spans="1:13" x14ac:dyDescent="0.25">
      <c r="A378" t="str">
        <f t="shared" si="15"/>
        <v>FRACMBMay-2025</v>
      </c>
      <c r="B378" s="2">
        <v>2025</v>
      </c>
      <c r="C378" s="2" t="s">
        <v>205</v>
      </c>
      <c r="D378" t="s">
        <v>27</v>
      </c>
      <c r="E378" s="2" t="s">
        <v>10</v>
      </c>
      <c r="F378" t="s">
        <v>19</v>
      </c>
      <c r="G378">
        <v>32</v>
      </c>
      <c r="H378">
        <v>5795.24</v>
      </c>
      <c r="I378">
        <v>7736.8700000000008</v>
      </c>
      <c r="J378">
        <v>13532.11</v>
      </c>
      <c r="K378">
        <v>258976</v>
      </c>
      <c r="L378" s="26">
        <f t="shared" si="16"/>
        <v>5.225237087606574E-2</v>
      </c>
      <c r="M378" s="1">
        <f t="shared" si="17"/>
        <v>422.87843750000002</v>
      </c>
    </row>
    <row r="379" spans="1:13" x14ac:dyDescent="0.25">
      <c r="A379" t="str">
        <f t="shared" si="15"/>
        <v>GANCMBMay-2025</v>
      </c>
      <c r="B379" s="2">
        <v>2025</v>
      </c>
      <c r="C379" s="2" t="s">
        <v>205</v>
      </c>
      <c r="D379" t="s">
        <v>28</v>
      </c>
      <c r="E379" s="2" t="s">
        <v>10</v>
      </c>
      <c r="F379" t="s">
        <v>15</v>
      </c>
      <c r="G379">
        <v>10</v>
      </c>
      <c r="H379">
        <v>725.67</v>
      </c>
      <c r="I379">
        <v>250.55</v>
      </c>
      <c r="J379">
        <v>976.22</v>
      </c>
      <c r="K379">
        <v>11470</v>
      </c>
      <c r="L379" s="26">
        <f t="shared" si="16"/>
        <v>8.5110723626852666E-2</v>
      </c>
      <c r="M379" s="1">
        <f t="shared" si="17"/>
        <v>97.622</v>
      </c>
    </row>
    <row r="380" spans="1:13" x14ac:dyDescent="0.25">
      <c r="A380" t="str">
        <f t="shared" si="15"/>
        <v>HYDCMBMay-2025</v>
      </c>
      <c r="B380" s="2">
        <v>2025</v>
      </c>
      <c r="C380" s="2" t="s">
        <v>205</v>
      </c>
      <c r="D380" t="s">
        <v>29</v>
      </c>
      <c r="E380" s="2" t="s">
        <v>10</v>
      </c>
      <c r="F380" t="s">
        <v>15</v>
      </c>
      <c r="G380">
        <v>11</v>
      </c>
      <c r="H380">
        <v>163.26</v>
      </c>
      <c r="I380">
        <v>259.81</v>
      </c>
      <c r="J380">
        <v>423.07</v>
      </c>
      <c r="K380">
        <v>12892</v>
      </c>
      <c r="L380" s="26">
        <f t="shared" si="16"/>
        <v>3.2816475333540179E-2</v>
      </c>
      <c r="M380" s="1">
        <f t="shared" si="17"/>
        <v>38.460909090909091</v>
      </c>
    </row>
    <row r="381" spans="1:13" x14ac:dyDescent="0.25">
      <c r="A381" t="str">
        <f t="shared" si="15"/>
        <v>ICNCMBMay-2025</v>
      </c>
      <c r="B381" s="2">
        <v>2025</v>
      </c>
      <c r="C381" s="2" t="s">
        <v>205</v>
      </c>
      <c r="D381" t="s">
        <v>30</v>
      </c>
      <c r="E381" s="2" t="s">
        <v>10</v>
      </c>
      <c r="F381" t="s">
        <v>13</v>
      </c>
      <c r="G381">
        <v>38</v>
      </c>
      <c r="H381">
        <v>6286.4999999999991</v>
      </c>
      <c r="I381">
        <v>3503.84</v>
      </c>
      <c r="J381">
        <v>9790.34</v>
      </c>
      <c r="K381">
        <v>219070</v>
      </c>
      <c r="L381" s="26">
        <f t="shared" si="16"/>
        <v>4.4690464235175975E-2</v>
      </c>
      <c r="M381" s="1">
        <f t="shared" si="17"/>
        <v>257.64052631578949</v>
      </c>
    </row>
    <row r="382" spans="1:13" x14ac:dyDescent="0.25">
      <c r="A382" t="str">
        <f t="shared" si="15"/>
        <v>IXMCMBMay-2025</v>
      </c>
      <c r="B382" s="2">
        <v>2025</v>
      </c>
      <c r="C382" s="2" t="s">
        <v>205</v>
      </c>
      <c r="D382" t="s">
        <v>31</v>
      </c>
      <c r="E382" s="2" t="s">
        <v>10</v>
      </c>
      <c r="F382" t="s">
        <v>15</v>
      </c>
      <c r="G382">
        <v>27</v>
      </c>
      <c r="H382">
        <v>739.68999999999994</v>
      </c>
      <c r="I382">
        <v>262.90999999999991</v>
      </c>
      <c r="J382">
        <v>1002.6</v>
      </c>
      <c r="K382">
        <v>9558</v>
      </c>
      <c r="L382" s="26">
        <f t="shared" si="16"/>
        <v>0.10489642184557439</v>
      </c>
      <c r="M382" s="1">
        <f t="shared" si="17"/>
        <v>37.133333333333333</v>
      </c>
    </row>
    <row r="383" spans="1:13" x14ac:dyDescent="0.25">
      <c r="A383" t="str">
        <f t="shared" si="15"/>
        <v>KHICMBMay-2025</v>
      </c>
      <c r="B383" s="2">
        <v>2025</v>
      </c>
      <c r="C383" s="2" t="s">
        <v>205</v>
      </c>
      <c r="D383" t="s">
        <v>32</v>
      </c>
      <c r="E383" s="2" t="s">
        <v>10</v>
      </c>
      <c r="F383" t="s">
        <v>15</v>
      </c>
      <c r="G383">
        <v>17</v>
      </c>
      <c r="H383">
        <v>1174.6000000000001</v>
      </c>
      <c r="I383">
        <v>458.89</v>
      </c>
      <c r="J383">
        <v>1633.49</v>
      </c>
      <c r="K383">
        <v>41038</v>
      </c>
      <c r="L383" s="26">
        <f t="shared" si="16"/>
        <v>3.9804327696281498E-2</v>
      </c>
      <c r="M383" s="1">
        <f t="shared" si="17"/>
        <v>96.087647058823535</v>
      </c>
    </row>
    <row r="384" spans="1:13" x14ac:dyDescent="0.25">
      <c r="A384" t="str">
        <f t="shared" si="15"/>
        <v>KTMCMBMay-2025</v>
      </c>
      <c r="B384" s="2">
        <v>2025</v>
      </c>
      <c r="C384" s="2" t="s">
        <v>205</v>
      </c>
      <c r="D384" t="s">
        <v>52</v>
      </c>
      <c r="E384" s="2" t="s">
        <v>10</v>
      </c>
      <c r="F384" t="s">
        <v>15</v>
      </c>
      <c r="G384">
        <v>21</v>
      </c>
      <c r="H384">
        <v>5392.9800000000005</v>
      </c>
      <c r="I384">
        <v>532.44999999999993</v>
      </c>
      <c r="J384">
        <v>5925.43</v>
      </c>
      <c r="K384">
        <v>49413</v>
      </c>
      <c r="L384" s="26">
        <f t="shared" si="16"/>
        <v>0.11991641875619777</v>
      </c>
      <c r="M384" s="1">
        <f t="shared" si="17"/>
        <v>282.16333333333336</v>
      </c>
    </row>
    <row r="385" spans="1:13" x14ac:dyDescent="0.25">
      <c r="A385" t="str">
        <f t="shared" si="15"/>
        <v>KULCMBMay-2025</v>
      </c>
      <c r="B385" s="2">
        <v>2025</v>
      </c>
      <c r="C385" s="2" t="s">
        <v>205</v>
      </c>
      <c r="D385" t="s">
        <v>33</v>
      </c>
      <c r="E385" s="2" t="s">
        <v>10</v>
      </c>
      <c r="F385" t="s">
        <v>13</v>
      </c>
      <c r="G385">
        <v>122</v>
      </c>
      <c r="H385">
        <v>6951.71</v>
      </c>
      <c r="I385">
        <v>6379.79</v>
      </c>
      <c r="J385">
        <v>13331.5</v>
      </c>
      <c r="K385">
        <v>299998</v>
      </c>
      <c r="L385" s="26">
        <f t="shared" si="16"/>
        <v>4.4438629590863941E-2</v>
      </c>
      <c r="M385" s="1">
        <f t="shared" si="17"/>
        <v>109.27459016393442</v>
      </c>
    </row>
    <row r="386" spans="1:13" x14ac:dyDescent="0.25">
      <c r="A386" t="str">
        <f t="shared" ref="A386:A449" si="18">D386&amp;E386&amp;C386</f>
        <v>KWICMBMay-2025</v>
      </c>
      <c r="B386" s="2">
        <v>2025</v>
      </c>
      <c r="C386" s="2" t="s">
        <v>205</v>
      </c>
      <c r="D386" t="s">
        <v>34</v>
      </c>
      <c r="E386" s="2" t="s">
        <v>10</v>
      </c>
      <c r="F386" t="s">
        <v>11</v>
      </c>
      <c r="G386">
        <v>25</v>
      </c>
      <c r="H386">
        <v>2102.4699999999993</v>
      </c>
      <c r="I386">
        <v>1615.1399999999999</v>
      </c>
      <c r="J386">
        <v>3717.6099999999997</v>
      </c>
      <c r="K386">
        <v>104875</v>
      </c>
      <c r="L386" s="26">
        <f t="shared" ref="L386:L449" si="19">J386/K386</f>
        <v>3.5448009535160904E-2</v>
      </c>
      <c r="M386" s="1">
        <f t="shared" ref="M386:M449" si="20">J386/G386</f>
        <v>148.70439999999999</v>
      </c>
    </row>
    <row r="387" spans="1:13" x14ac:dyDescent="0.25">
      <c r="A387" t="str">
        <f t="shared" si="18"/>
        <v>LHECMBMay-2025</v>
      </c>
      <c r="B387" s="2">
        <v>2025</v>
      </c>
      <c r="C387" s="2" t="s">
        <v>205</v>
      </c>
      <c r="D387" t="s">
        <v>35</v>
      </c>
      <c r="E387" s="2" t="s">
        <v>10</v>
      </c>
      <c r="F387" t="s">
        <v>15</v>
      </c>
      <c r="G387">
        <v>62</v>
      </c>
      <c r="H387">
        <v>5049.0600000000004</v>
      </c>
      <c r="I387">
        <v>1505.6299999999999</v>
      </c>
      <c r="J387">
        <v>6554.6900000000005</v>
      </c>
      <c r="K387">
        <v>172670</v>
      </c>
      <c r="L387" s="26">
        <f t="shared" si="19"/>
        <v>3.7960792262697635E-2</v>
      </c>
      <c r="M387" s="1">
        <f t="shared" si="20"/>
        <v>105.72080645161292</v>
      </c>
    </row>
    <row r="388" spans="1:13" x14ac:dyDescent="0.25">
      <c r="A388" t="str">
        <f t="shared" si="18"/>
        <v>LHRCMBMay-2025</v>
      </c>
      <c r="B388" s="2">
        <v>2025</v>
      </c>
      <c r="C388" s="2" t="s">
        <v>205</v>
      </c>
      <c r="D388" t="s">
        <v>36</v>
      </c>
      <c r="E388" s="2" t="s">
        <v>10</v>
      </c>
      <c r="F388" t="s">
        <v>19</v>
      </c>
      <c r="G388">
        <v>245</v>
      </c>
      <c r="H388">
        <v>57857.920000000013</v>
      </c>
      <c r="I388">
        <v>55872.490000000027</v>
      </c>
      <c r="J388">
        <v>113730.41000000002</v>
      </c>
      <c r="K388">
        <v>2136155</v>
      </c>
      <c r="L388" s="26">
        <f t="shared" si="19"/>
        <v>5.3240710528964431E-2</v>
      </c>
      <c r="M388" s="1">
        <f t="shared" si="20"/>
        <v>464.20575510204088</v>
      </c>
    </row>
    <row r="389" spans="1:13" x14ac:dyDescent="0.25">
      <c r="A389" t="str">
        <f t="shared" si="18"/>
        <v>MAACMBMay-2025</v>
      </c>
      <c r="B389" s="2">
        <v>2025</v>
      </c>
      <c r="C389" s="2" t="s">
        <v>205</v>
      </c>
      <c r="D389" t="s">
        <v>37</v>
      </c>
      <c r="E389" s="2" t="s">
        <v>10</v>
      </c>
      <c r="F389" t="s">
        <v>15</v>
      </c>
      <c r="G389">
        <v>85</v>
      </c>
      <c r="H389">
        <v>2017.0699999999997</v>
      </c>
      <c r="I389">
        <v>1677.5199999999998</v>
      </c>
      <c r="J389">
        <v>3694.5899999999992</v>
      </c>
      <c r="K389">
        <v>58310</v>
      </c>
      <c r="L389" s="26">
        <f t="shared" si="19"/>
        <v>6.3361173040644814E-2</v>
      </c>
      <c r="M389" s="1">
        <f t="shared" si="20"/>
        <v>43.465764705882343</v>
      </c>
    </row>
    <row r="390" spans="1:13" x14ac:dyDescent="0.25">
      <c r="A390" t="str">
        <f t="shared" si="18"/>
        <v>MELCMBMay-2025</v>
      </c>
      <c r="B390" s="2">
        <v>2025</v>
      </c>
      <c r="C390" s="2" t="s">
        <v>205</v>
      </c>
      <c r="D390" t="s">
        <v>38</v>
      </c>
      <c r="E390" s="2" t="s">
        <v>10</v>
      </c>
      <c r="F390" t="s">
        <v>13</v>
      </c>
      <c r="G390">
        <v>550</v>
      </c>
      <c r="H390">
        <v>178041.78000000003</v>
      </c>
      <c r="I390">
        <v>66105.649999999994</v>
      </c>
      <c r="J390">
        <v>244147.42999999996</v>
      </c>
      <c r="K390">
        <v>4624950</v>
      </c>
      <c r="L390" s="26">
        <f t="shared" si="19"/>
        <v>5.2789204207613044E-2</v>
      </c>
      <c r="M390" s="1">
        <f t="shared" si="20"/>
        <v>443.90441818181813</v>
      </c>
    </row>
    <row r="391" spans="1:13" x14ac:dyDescent="0.25">
      <c r="A391" t="str">
        <f t="shared" si="18"/>
        <v>MLECMBMay-2025</v>
      </c>
      <c r="B391" s="2">
        <v>2025</v>
      </c>
      <c r="C391" s="2" t="s">
        <v>205</v>
      </c>
      <c r="D391" t="s">
        <v>39</v>
      </c>
      <c r="E391" s="2" t="s">
        <v>10</v>
      </c>
      <c r="F391" t="s">
        <v>15</v>
      </c>
      <c r="G391">
        <v>358</v>
      </c>
      <c r="H391">
        <v>23567.059999999994</v>
      </c>
      <c r="I391">
        <v>6668.1200000000008</v>
      </c>
      <c r="J391">
        <v>30235.18</v>
      </c>
      <c r="K391">
        <v>274944</v>
      </c>
      <c r="L391" s="26">
        <f t="shared" si="19"/>
        <v>0.10996850267690875</v>
      </c>
      <c r="M391" s="1">
        <f t="shared" si="20"/>
        <v>84.455810055865925</v>
      </c>
    </row>
    <row r="392" spans="1:13" x14ac:dyDescent="0.25">
      <c r="A392" t="str">
        <f t="shared" si="18"/>
        <v>NRTCMBMay-2025</v>
      </c>
      <c r="B392" s="2">
        <v>2025</v>
      </c>
      <c r="C392" s="2" t="s">
        <v>205</v>
      </c>
      <c r="D392" t="s">
        <v>40</v>
      </c>
      <c r="E392" s="2" t="s">
        <v>10</v>
      </c>
      <c r="F392" t="s">
        <v>13</v>
      </c>
      <c r="G392">
        <v>56</v>
      </c>
      <c r="H392">
        <v>28503.850000000002</v>
      </c>
      <c r="I392">
        <v>1658.19</v>
      </c>
      <c r="J392">
        <v>30162.039999999994</v>
      </c>
      <c r="K392">
        <v>384384</v>
      </c>
      <c r="L392" s="26">
        <f t="shared" si="19"/>
        <v>7.846851065601064E-2</v>
      </c>
      <c r="M392" s="1">
        <f t="shared" si="20"/>
        <v>538.60785714285703</v>
      </c>
    </row>
    <row r="393" spans="1:13" x14ac:dyDescent="0.25">
      <c r="A393" t="str">
        <f t="shared" si="18"/>
        <v>RUHCMBMay-2025</v>
      </c>
      <c r="B393" s="2">
        <v>2025</v>
      </c>
      <c r="C393" s="2" t="s">
        <v>205</v>
      </c>
      <c r="D393" t="s">
        <v>41</v>
      </c>
      <c r="E393" s="2" t="s">
        <v>10</v>
      </c>
      <c r="F393" t="s">
        <v>11</v>
      </c>
      <c r="G393">
        <v>29</v>
      </c>
      <c r="H393">
        <v>5842.6500000000005</v>
      </c>
      <c r="I393">
        <v>1926.18</v>
      </c>
      <c r="J393">
        <v>7768.83</v>
      </c>
      <c r="K393">
        <v>117305</v>
      </c>
      <c r="L393" s="26">
        <f t="shared" si="19"/>
        <v>6.6227611781253998E-2</v>
      </c>
      <c r="M393" s="1">
        <f t="shared" si="20"/>
        <v>267.89068965517242</v>
      </c>
    </row>
    <row r="394" spans="1:13" x14ac:dyDescent="0.25">
      <c r="A394" t="str">
        <f t="shared" si="18"/>
        <v>SINCMBMay-2025</v>
      </c>
      <c r="B394" s="2">
        <v>2025</v>
      </c>
      <c r="C394" s="2" t="s">
        <v>205</v>
      </c>
      <c r="D394" t="s">
        <v>42</v>
      </c>
      <c r="E394" s="2" t="s">
        <v>10</v>
      </c>
      <c r="F394" t="s">
        <v>13</v>
      </c>
      <c r="G394">
        <v>180</v>
      </c>
      <c r="H394">
        <v>8576.92</v>
      </c>
      <c r="I394">
        <v>6055.420000000001</v>
      </c>
      <c r="J394">
        <v>14632.340000000002</v>
      </c>
      <c r="K394">
        <v>494820</v>
      </c>
      <c r="L394" s="26">
        <f t="shared" si="19"/>
        <v>2.95710359322582E-2</v>
      </c>
      <c r="M394" s="1">
        <f t="shared" si="20"/>
        <v>81.290777777777791</v>
      </c>
    </row>
    <row r="395" spans="1:13" x14ac:dyDescent="0.25">
      <c r="A395" t="str">
        <f t="shared" si="18"/>
        <v>SYDCMBMay-2025</v>
      </c>
      <c r="B395" s="2">
        <v>2025</v>
      </c>
      <c r="C395" s="2" t="s">
        <v>205</v>
      </c>
      <c r="D395" t="s">
        <v>53</v>
      </c>
      <c r="E395" s="2" t="s">
        <v>10</v>
      </c>
      <c r="F395" t="s">
        <v>13</v>
      </c>
      <c r="G395">
        <v>270</v>
      </c>
      <c r="H395">
        <v>77523.429999999964</v>
      </c>
      <c r="I395">
        <v>32862.340000000011</v>
      </c>
      <c r="J395">
        <v>110385.76999999997</v>
      </c>
      <c r="K395">
        <v>2363580</v>
      </c>
      <c r="L395" s="26">
        <f t="shared" si="19"/>
        <v>4.6702785604887491E-2</v>
      </c>
      <c r="M395" s="1">
        <f t="shared" si="20"/>
        <v>408.83618518518512</v>
      </c>
    </row>
    <row r="396" spans="1:13" x14ac:dyDescent="0.25">
      <c r="A396" t="str">
        <f t="shared" si="18"/>
        <v>TRVCMBMay-2025</v>
      </c>
      <c r="B396" s="2">
        <v>2025</v>
      </c>
      <c r="C396" s="2" t="s">
        <v>205</v>
      </c>
      <c r="D396" t="s">
        <v>43</v>
      </c>
      <c r="E396" s="2" t="s">
        <v>10</v>
      </c>
      <c r="F396" t="s">
        <v>15</v>
      </c>
      <c r="G396">
        <v>24</v>
      </c>
      <c r="H396">
        <v>596.53000000000009</v>
      </c>
      <c r="I396">
        <v>386.33000000000004</v>
      </c>
      <c r="J396">
        <v>982.8599999999999</v>
      </c>
      <c r="K396">
        <v>8784</v>
      </c>
      <c r="L396" s="26">
        <f t="shared" si="19"/>
        <v>0.11189207650273222</v>
      </c>
      <c r="M396" s="1">
        <f t="shared" si="20"/>
        <v>40.952499999999993</v>
      </c>
    </row>
    <row r="397" spans="1:13" x14ac:dyDescent="0.25">
      <c r="A397" t="str">
        <f t="shared" si="18"/>
        <v>TRZCMBMay-2025</v>
      </c>
      <c r="B397" s="2">
        <v>2025</v>
      </c>
      <c r="C397" s="2" t="s">
        <v>205</v>
      </c>
      <c r="D397" t="s">
        <v>44</v>
      </c>
      <c r="E397" s="2" t="s">
        <v>10</v>
      </c>
      <c r="F397" t="s">
        <v>15</v>
      </c>
      <c r="G397">
        <v>55</v>
      </c>
      <c r="H397">
        <v>1450.5299999999997</v>
      </c>
      <c r="I397">
        <v>694.27</v>
      </c>
      <c r="J397">
        <v>2144.8000000000002</v>
      </c>
      <c r="K397">
        <v>24365</v>
      </c>
      <c r="L397" s="26">
        <f t="shared" si="19"/>
        <v>8.8027908885696698E-2</v>
      </c>
      <c r="M397" s="1">
        <f t="shared" si="20"/>
        <v>38.99636363636364</v>
      </c>
    </row>
    <row r="398" spans="1:13" x14ac:dyDescent="0.25">
      <c r="A398" t="str">
        <f t="shared" si="18"/>
        <v>AUHCMBJun-2025</v>
      </c>
      <c r="B398" s="2">
        <v>2025</v>
      </c>
      <c r="C398" s="2" t="s">
        <v>221</v>
      </c>
      <c r="D398" t="s">
        <v>9</v>
      </c>
      <c r="E398" s="2" t="s">
        <v>10</v>
      </c>
      <c r="F398" t="s">
        <v>11</v>
      </c>
      <c r="G398">
        <v>40</v>
      </c>
      <c r="H398">
        <v>4686.3999999999996</v>
      </c>
      <c r="I398">
        <v>2653.8999999999996</v>
      </c>
      <c r="J398">
        <v>7340.3</v>
      </c>
      <c r="K398">
        <v>133760</v>
      </c>
      <c r="L398" s="26">
        <f t="shared" si="19"/>
        <v>5.4876644736842103E-2</v>
      </c>
      <c r="M398" s="1">
        <f t="shared" si="20"/>
        <v>183.50749999999999</v>
      </c>
    </row>
    <row r="399" spans="1:13" x14ac:dyDescent="0.25">
      <c r="A399" t="str">
        <f t="shared" si="18"/>
        <v>BKKCMBJun-2025</v>
      </c>
      <c r="B399" s="2">
        <v>2025</v>
      </c>
      <c r="C399" s="2" t="s">
        <v>221</v>
      </c>
      <c r="D399" t="s">
        <v>12</v>
      </c>
      <c r="E399" s="2" t="s">
        <v>10</v>
      </c>
      <c r="F399" t="s">
        <v>13</v>
      </c>
      <c r="G399">
        <v>28</v>
      </c>
      <c r="H399">
        <v>4710.17</v>
      </c>
      <c r="I399">
        <v>1033.03</v>
      </c>
      <c r="J399">
        <v>5743.2</v>
      </c>
      <c r="K399">
        <v>66780</v>
      </c>
      <c r="L399" s="26">
        <f t="shared" si="19"/>
        <v>8.6001796945193165E-2</v>
      </c>
      <c r="M399" s="1">
        <f t="shared" si="20"/>
        <v>205.1142857142857</v>
      </c>
    </row>
    <row r="400" spans="1:13" x14ac:dyDescent="0.25">
      <c r="A400" t="str">
        <f t="shared" si="18"/>
        <v>BLRCMBJun-2025</v>
      </c>
      <c r="B400" s="2">
        <v>2025</v>
      </c>
      <c r="C400" s="2" t="s">
        <v>221</v>
      </c>
      <c r="D400" t="s">
        <v>14</v>
      </c>
      <c r="E400" s="2" t="s">
        <v>10</v>
      </c>
      <c r="F400" t="s">
        <v>15</v>
      </c>
      <c r="G400">
        <v>6</v>
      </c>
      <c r="H400">
        <v>399.54999999999995</v>
      </c>
      <c r="I400">
        <v>100.63</v>
      </c>
      <c r="J400">
        <v>500.18</v>
      </c>
      <c r="K400">
        <v>4290</v>
      </c>
      <c r="L400" s="26">
        <f t="shared" si="19"/>
        <v>0.11659207459207459</v>
      </c>
      <c r="M400" s="1">
        <f t="shared" si="20"/>
        <v>83.36333333333333</v>
      </c>
    </row>
    <row r="401" spans="1:13" x14ac:dyDescent="0.25">
      <c r="A401" t="str">
        <f t="shared" si="18"/>
        <v>BOMCMBJun-2025</v>
      </c>
      <c r="B401" s="2">
        <v>2025</v>
      </c>
      <c r="C401" s="2" t="s">
        <v>221</v>
      </c>
      <c r="D401" t="s">
        <v>16</v>
      </c>
      <c r="E401" s="2" t="s">
        <v>10</v>
      </c>
      <c r="F401" t="s">
        <v>15</v>
      </c>
      <c r="G401">
        <v>27</v>
      </c>
      <c r="H401">
        <v>2578.9299999999994</v>
      </c>
      <c r="I401">
        <v>806.3</v>
      </c>
      <c r="J401">
        <v>3385.2299999999996</v>
      </c>
      <c r="K401">
        <v>41823</v>
      </c>
      <c r="L401" s="26">
        <f t="shared" si="19"/>
        <v>8.0941826267843048E-2</v>
      </c>
      <c r="M401" s="1">
        <f t="shared" si="20"/>
        <v>125.37888888888887</v>
      </c>
    </row>
    <row r="402" spans="1:13" x14ac:dyDescent="0.25">
      <c r="A402" t="str">
        <f t="shared" si="18"/>
        <v>CANCMBJun-2025</v>
      </c>
      <c r="B402" s="2">
        <v>2025</v>
      </c>
      <c r="C402" s="2" t="s">
        <v>221</v>
      </c>
      <c r="D402" t="s">
        <v>17</v>
      </c>
      <c r="E402" s="2" t="s">
        <v>10</v>
      </c>
      <c r="F402" t="s">
        <v>13</v>
      </c>
      <c r="G402">
        <v>2</v>
      </c>
      <c r="H402">
        <v>134.79</v>
      </c>
      <c r="I402">
        <v>170.26</v>
      </c>
      <c r="J402">
        <v>305.04999999999995</v>
      </c>
      <c r="K402">
        <v>7966</v>
      </c>
      <c r="L402" s="26">
        <f t="shared" si="19"/>
        <v>3.8293999497865924E-2</v>
      </c>
      <c r="M402" s="1">
        <f t="shared" si="20"/>
        <v>152.52499999999998</v>
      </c>
    </row>
    <row r="403" spans="1:13" x14ac:dyDescent="0.25">
      <c r="A403" t="str">
        <f t="shared" si="18"/>
        <v>CDGCMBJun-2025</v>
      </c>
      <c r="B403" s="2">
        <v>2025</v>
      </c>
      <c r="C403" s="2" t="s">
        <v>221</v>
      </c>
      <c r="D403" t="s">
        <v>18</v>
      </c>
      <c r="E403" s="2" t="s">
        <v>10</v>
      </c>
      <c r="F403" t="s">
        <v>19</v>
      </c>
      <c r="G403">
        <v>66</v>
      </c>
      <c r="H403">
        <v>14846.970000000001</v>
      </c>
      <c r="I403">
        <v>11462.97</v>
      </c>
      <c r="J403">
        <v>26309.94</v>
      </c>
      <c r="K403">
        <v>561594</v>
      </c>
      <c r="L403" s="26">
        <f t="shared" si="19"/>
        <v>4.6848684280814963E-2</v>
      </c>
      <c r="M403" s="1">
        <f t="shared" si="20"/>
        <v>398.63545454545454</v>
      </c>
    </row>
    <row r="404" spans="1:13" x14ac:dyDescent="0.25">
      <c r="A404" t="str">
        <f t="shared" si="18"/>
        <v>CGKCMBJun-2025</v>
      </c>
      <c r="B404" s="2">
        <v>2025</v>
      </c>
      <c r="C404" s="2" t="s">
        <v>221</v>
      </c>
      <c r="D404" t="s">
        <v>20</v>
      </c>
      <c r="E404" s="2" t="s">
        <v>10</v>
      </c>
      <c r="F404" t="s">
        <v>13</v>
      </c>
      <c r="G404">
        <v>21</v>
      </c>
      <c r="H404">
        <v>2337.42</v>
      </c>
      <c r="I404">
        <v>973.20999999999992</v>
      </c>
      <c r="J404">
        <v>3310.6299999999992</v>
      </c>
      <c r="K404">
        <v>69678</v>
      </c>
      <c r="L404" s="26">
        <f t="shared" si="19"/>
        <v>4.7513275352335016E-2</v>
      </c>
      <c r="M404" s="1">
        <f t="shared" si="20"/>
        <v>157.64904761904759</v>
      </c>
    </row>
    <row r="405" spans="1:13" x14ac:dyDescent="0.25">
      <c r="A405" t="str">
        <f t="shared" si="18"/>
        <v>CMBAUHJun-2025</v>
      </c>
      <c r="B405" s="2">
        <v>2025</v>
      </c>
      <c r="C405" s="2" t="s">
        <v>221</v>
      </c>
      <c r="D405" t="s">
        <v>10</v>
      </c>
      <c r="E405" s="2" t="s">
        <v>9</v>
      </c>
      <c r="F405" t="s">
        <v>11</v>
      </c>
      <c r="G405">
        <v>29</v>
      </c>
      <c r="H405">
        <v>5238.26</v>
      </c>
      <c r="I405">
        <v>1944.5099999999998</v>
      </c>
      <c r="J405">
        <v>7182.77</v>
      </c>
      <c r="K405">
        <v>96976</v>
      </c>
      <c r="L405" s="26">
        <f t="shared" si="19"/>
        <v>7.4067501237419578E-2</v>
      </c>
      <c r="M405" s="1">
        <f t="shared" si="20"/>
        <v>247.68172413793104</v>
      </c>
    </row>
    <row r="406" spans="1:13" x14ac:dyDescent="0.25">
      <c r="A406" t="str">
        <f t="shared" si="18"/>
        <v>CMBBKKJun-2025</v>
      </c>
      <c r="B406" s="2">
        <v>2025</v>
      </c>
      <c r="C406" s="2" t="s">
        <v>221</v>
      </c>
      <c r="D406" t="s">
        <v>10</v>
      </c>
      <c r="E406" s="2" t="s">
        <v>12</v>
      </c>
      <c r="F406" t="s">
        <v>13</v>
      </c>
      <c r="G406">
        <v>14</v>
      </c>
      <c r="H406">
        <v>4055.2699999999995</v>
      </c>
      <c r="I406">
        <v>555.54999999999995</v>
      </c>
      <c r="J406">
        <v>4610.82</v>
      </c>
      <c r="K406">
        <v>33390</v>
      </c>
      <c r="L406" s="26">
        <f t="shared" si="19"/>
        <v>0.13808984725965856</v>
      </c>
      <c r="M406" s="1">
        <f t="shared" si="20"/>
        <v>329.34428571428572</v>
      </c>
    </row>
    <row r="407" spans="1:13" x14ac:dyDescent="0.25">
      <c r="A407" t="str">
        <f t="shared" si="18"/>
        <v>CMBBLRJun-2025</v>
      </c>
      <c r="B407" s="2">
        <v>2025</v>
      </c>
      <c r="C407" s="2" t="s">
        <v>221</v>
      </c>
      <c r="D407" t="s">
        <v>10</v>
      </c>
      <c r="E407" s="2" t="s">
        <v>14</v>
      </c>
      <c r="F407" t="s">
        <v>15</v>
      </c>
      <c r="G407">
        <v>7</v>
      </c>
      <c r="H407">
        <v>755.44999999999993</v>
      </c>
      <c r="I407">
        <v>247.32</v>
      </c>
      <c r="J407">
        <v>1002.77</v>
      </c>
      <c r="K407">
        <v>5005</v>
      </c>
      <c r="L407" s="26">
        <f t="shared" si="19"/>
        <v>0.20035364635364636</v>
      </c>
      <c r="M407" s="1">
        <f t="shared" si="20"/>
        <v>143.25285714285715</v>
      </c>
    </row>
    <row r="408" spans="1:13" x14ac:dyDescent="0.25">
      <c r="A408" t="str">
        <f t="shared" si="18"/>
        <v>CMBBOMJun-2025</v>
      </c>
      <c r="B408" s="2">
        <v>2025</v>
      </c>
      <c r="C408" s="2" t="s">
        <v>221</v>
      </c>
      <c r="D408" t="s">
        <v>10</v>
      </c>
      <c r="E408" s="2" t="s">
        <v>16</v>
      </c>
      <c r="F408" t="s">
        <v>15</v>
      </c>
      <c r="G408">
        <v>43</v>
      </c>
      <c r="H408">
        <v>1966.6500000000005</v>
      </c>
      <c r="I408">
        <v>1444.1399999999999</v>
      </c>
      <c r="J408">
        <v>3410.7900000000004</v>
      </c>
      <c r="K408">
        <v>66607</v>
      </c>
      <c r="L408" s="26">
        <f t="shared" si="19"/>
        <v>5.1207680874382579E-2</v>
      </c>
      <c r="M408" s="1">
        <f t="shared" si="20"/>
        <v>79.320697674418611</v>
      </c>
    </row>
    <row r="409" spans="1:13" x14ac:dyDescent="0.25">
      <c r="A409" t="str">
        <f t="shared" si="18"/>
        <v>CMBCANJun-2025</v>
      </c>
      <c r="B409" s="2">
        <v>2025</v>
      </c>
      <c r="C409" s="2" t="s">
        <v>221</v>
      </c>
      <c r="D409" t="s">
        <v>10</v>
      </c>
      <c r="E409" s="2" t="s">
        <v>17</v>
      </c>
      <c r="F409" t="s">
        <v>13</v>
      </c>
      <c r="G409">
        <v>4</v>
      </c>
      <c r="H409">
        <v>752.02</v>
      </c>
      <c r="I409">
        <v>405.16</v>
      </c>
      <c r="J409">
        <v>1157.18</v>
      </c>
      <c r="K409">
        <v>15932</v>
      </c>
      <c r="L409" s="26">
        <f t="shared" si="19"/>
        <v>7.2632437860908866E-2</v>
      </c>
      <c r="M409" s="1">
        <f t="shared" si="20"/>
        <v>289.29500000000002</v>
      </c>
    </row>
    <row r="410" spans="1:13" x14ac:dyDescent="0.25">
      <c r="A410" t="str">
        <f t="shared" si="18"/>
        <v>CMBCDGJun-2025</v>
      </c>
      <c r="B410" s="2">
        <v>2025</v>
      </c>
      <c r="C410" s="2" t="s">
        <v>221</v>
      </c>
      <c r="D410" t="s">
        <v>10</v>
      </c>
      <c r="E410" s="2" t="s">
        <v>18</v>
      </c>
      <c r="F410" t="s">
        <v>19</v>
      </c>
      <c r="G410">
        <v>28</v>
      </c>
      <c r="H410">
        <v>6634.86</v>
      </c>
      <c r="I410">
        <v>6208.38</v>
      </c>
      <c r="J410">
        <v>12843.239999999998</v>
      </c>
      <c r="K410">
        <v>238252</v>
      </c>
      <c r="L410" s="26">
        <f t="shared" si="19"/>
        <v>5.3906116213085296E-2</v>
      </c>
      <c r="M410" s="1">
        <f t="shared" si="20"/>
        <v>458.68714285714276</v>
      </c>
    </row>
    <row r="411" spans="1:13" x14ac:dyDescent="0.25">
      <c r="A411" t="str">
        <f t="shared" si="18"/>
        <v>CMBCGKJun-2025</v>
      </c>
      <c r="B411" s="2">
        <v>2025</v>
      </c>
      <c r="C411" s="2" t="s">
        <v>221</v>
      </c>
      <c r="D411" t="s">
        <v>10</v>
      </c>
      <c r="E411" s="2" t="s">
        <v>20</v>
      </c>
      <c r="F411" t="s">
        <v>13</v>
      </c>
      <c r="G411">
        <v>5</v>
      </c>
      <c r="H411">
        <v>1098.3499999999999</v>
      </c>
      <c r="I411">
        <v>284.94</v>
      </c>
      <c r="J411">
        <v>1383.29</v>
      </c>
      <c r="K411">
        <v>16590</v>
      </c>
      <c r="L411" s="26">
        <f t="shared" si="19"/>
        <v>8.3380952380952375E-2</v>
      </c>
      <c r="M411" s="1">
        <f t="shared" si="20"/>
        <v>276.65800000000002</v>
      </c>
    </row>
    <row r="412" spans="1:13" x14ac:dyDescent="0.25">
      <c r="A412" t="str">
        <f t="shared" si="18"/>
        <v>CMBCOKJun-2025</v>
      </c>
      <c r="B412" s="2">
        <v>2025</v>
      </c>
      <c r="C412" s="2" t="s">
        <v>221</v>
      </c>
      <c r="D412" t="s">
        <v>10</v>
      </c>
      <c r="E412" s="2" t="s">
        <v>21</v>
      </c>
      <c r="F412" t="s">
        <v>15</v>
      </c>
      <c r="G412">
        <v>37</v>
      </c>
      <c r="H412">
        <v>864.54</v>
      </c>
      <c r="I412">
        <v>514.30999999999995</v>
      </c>
      <c r="J412">
        <v>1378.85</v>
      </c>
      <c r="K412">
        <v>19129</v>
      </c>
      <c r="L412" s="26">
        <f t="shared" si="19"/>
        <v>7.2081656124209317E-2</v>
      </c>
      <c r="M412" s="1">
        <f t="shared" si="20"/>
        <v>37.266216216216215</v>
      </c>
    </row>
    <row r="413" spans="1:13" x14ac:dyDescent="0.25">
      <c r="A413" t="str">
        <f t="shared" si="18"/>
        <v>CMBDACJun-2025</v>
      </c>
      <c r="B413" s="2">
        <v>2025</v>
      </c>
      <c r="C413" s="2" t="s">
        <v>221</v>
      </c>
      <c r="D413" t="s">
        <v>10</v>
      </c>
      <c r="E413" s="2" t="s">
        <v>22</v>
      </c>
      <c r="F413" t="s">
        <v>15</v>
      </c>
      <c r="G413">
        <v>3</v>
      </c>
      <c r="H413">
        <v>630.68999999999994</v>
      </c>
      <c r="I413">
        <v>40.29</v>
      </c>
      <c r="J413">
        <v>670.98</v>
      </c>
      <c r="K413">
        <v>6495</v>
      </c>
      <c r="L413" s="26">
        <f t="shared" si="19"/>
        <v>0.10330715935334873</v>
      </c>
      <c r="M413" s="1">
        <f t="shared" si="20"/>
        <v>223.66</v>
      </c>
    </row>
    <row r="414" spans="1:13" x14ac:dyDescent="0.25">
      <c r="A414" t="str">
        <f t="shared" si="18"/>
        <v>CMBDELJun-2025</v>
      </c>
      <c r="B414" s="2">
        <v>2025</v>
      </c>
      <c r="C414" s="2" t="s">
        <v>221</v>
      </c>
      <c r="D414" t="s">
        <v>10</v>
      </c>
      <c r="E414" s="2" t="s">
        <v>23</v>
      </c>
      <c r="F414" t="s">
        <v>15</v>
      </c>
      <c r="G414">
        <v>15</v>
      </c>
      <c r="H414">
        <v>1539.8899999999999</v>
      </c>
      <c r="I414">
        <v>339.75</v>
      </c>
      <c r="J414">
        <v>1879.64</v>
      </c>
      <c r="K414">
        <v>36375</v>
      </c>
      <c r="L414" s="26">
        <f t="shared" si="19"/>
        <v>5.1673951890034368E-2</v>
      </c>
      <c r="M414" s="1">
        <f t="shared" si="20"/>
        <v>125.30933333333334</v>
      </c>
    </row>
    <row r="415" spans="1:13" x14ac:dyDescent="0.25">
      <c r="A415" t="str">
        <f t="shared" si="18"/>
        <v>CMBDMMJun-2025</v>
      </c>
      <c r="B415" s="2">
        <v>2025</v>
      </c>
      <c r="C415" s="2" t="s">
        <v>221</v>
      </c>
      <c r="D415" t="s">
        <v>10</v>
      </c>
      <c r="E415" s="2" t="s">
        <v>24</v>
      </c>
      <c r="F415" t="s">
        <v>11</v>
      </c>
      <c r="G415">
        <v>7</v>
      </c>
      <c r="H415">
        <v>1801.7199999999998</v>
      </c>
      <c r="I415">
        <v>483.28999999999996</v>
      </c>
      <c r="J415">
        <v>2285.0100000000002</v>
      </c>
      <c r="K415">
        <v>26971</v>
      </c>
      <c r="L415" s="26">
        <f t="shared" si="19"/>
        <v>8.4720996626005712E-2</v>
      </c>
      <c r="M415" s="1">
        <f t="shared" si="20"/>
        <v>326.43</v>
      </c>
    </row>
    <row r="416" spans="1:13" x14ac:dyDescent="0.25">
      <c r="A416" t="str">
        <f t="shared" si="18"/>
        <v>CMBDOHJun-2025</v>
      </c>
      <c r="B416" s="2">
        <v>2025</v>
      </c>
      <c r="C416" s="2" t="s">
        <v>221</v>
      </c>
      <c r="D416" t="s">
        <v>10</v>
      </c>
      <c r="E416" s="2" t="s">
        <v>25</v>
      </c>
      <c r="F416" t="s">
        <v>11</v>
      </c>
      <c r="G416">
        <v>27</v>
      </c>
      <c r="H416">
        <v>3321.6899999999996</v>
      </c>
      <c r="I416">
        <v>2118.2600000000007</v>
      </c>
      <c r="J416">
        <v>5439.95</v>
      </c>
      <c r="K416">
        <v>98091</v>
      </c>
      <c r="L416" s="26">
        <f t="shared" si="19"/>
        <v>5.5458196980354972E-2</v>
      </c>
      <c r="M416" s="1">
        <f t="shared" si="20"/>
        <v>201.47962962962961</v>
      </c>
    </row>
    <row r="417" spans="1:13" x14ac:dyDescent="0.25">
      <c r="A417" t="str">
        <f t="shared" si="18"/>
        <v>CMBDXBJun-2025</v>
      </c>
      <c r="B417" s="2">
        <v>2025</v>
      </c>
      <c r="C417" s="2" t="s">
        <v>221</v>
      </c>
      <c r="D417" t="s">
        <v>10</v>
      </c>
      <c r="E417" s="2" t="s">
        <v>26</v>
      </c>
      <c r="F417" t="s">
        <v>11</v>
      </c>
      <c r="G417">
        <v>10</v>
      </c>
      <c r="H417">
        <v>2047.39</v>
      </c>
      <c r="I417">
        <v>1433.3000000000002</v>
      </c>
      <c r="J417">
        <v>3480.6900000000005</v>
      </c>
      <c r="K417">
        <v>33090</v>
      </c>
      <c r="L417" s="26">
        <f t="shared" si="19"/>
        <v>0.10518857660924752</v>
      </c>
      <c r="M417" s="1">
        <f t="shared" si="20"/>
        <v>348.06900000000007</v>
      </c>
    </row>
    <row r="418" spans="1:13" x14ac:dyDescent="0.25">
      <c r="A418" t="str">
        <f t="shared" si="18"/>
        <v>CMBFRAJun-2025</v>
      </c>
      <c r="B418" s="2">
        <v>2025</v>
      </c>
      <c r="C418" s="2" t="s">
        <v>221</v>
      </c>
      <c r="D418" t="s">
        <v>10</v>
      </c>
      <c r="E418" s="2" t="s">
        <v>27</v>
      </c>
      <c r="F418" t="s">
        <v>19</v>
      </c>
      <c r="G418">
        <v>60</v>
      </c>
      <c r="H418">
        <v>12693.41</v>
      </c>
      <c r="I418">
        <v>13860.31</v>
      </c>
      <c r="J418">
        <v>26553.719999999998</v>
      </c>
      <c r="K418">
        <v>485580</v>
      </c>
      <c r="L418" s="26">
        <f t="shared" si="19"/>
        <v>5.4684542196960333E-2</v>
      </c>
      <c r="M418" s="1">
        <f t="shared" si="20"/>
        <v>442.56199999999995</v>
      </c>
    </row>
    <row r="419" spans="1:13" x14ac:dyDescent="0.25">
      <c r="A419" t="str">
        <f t="shared" si="18"/>
        <v>CMBHYDJun-2025</v>
      </c>
      <c r="B419" s="2">
        <v>2025</v>
      </c>
      <c r="C419" s="2" t="s">
        <v>221</v>
      </c>
      <c r="D419" t="s">
        <v>10</v>
      </c>
      <c r="E419" s="2" t="s">
        <v>29</v>
      </c>
      <c r="F419" t="s">
        <v>15</v>
      </c>
      <c r="G419">
        <v>3</v>
      </c>
      <c r="H419">
        <v>95.81</v>
      </c>
      <c r="I419">
        <v>58.83</v>
      </c>
      <c r="J419">
        <v>154.64000000000001</v>
      </c>
      <c r="K419">
        <v>3516</v>
      </c>
      <c r="L419" s="26">
        <f t="shared" si="19"/>
        <v>4.3981797497155861E-2</v>
      </c>
      <c r="M419" s="1">
        <f t="shared" si="20"/>
        <v>51.546666666666674</v>
      </c>
    </row>
    <row r="420" spans="1:13" x14ac:dyDescent="0.25">
      <c r="A420" t="str">
        <f t="shared" si="18"/>
        <v>CMBICNJun-2025</v>
      </c>
      <c r="B420" s="2">
        <v>2025</v>
      </c>
      <c r="C420" s="2" t="s">
        <v>221</v>
      </c>
      <c r="D420" t="s">
        <v>10</v>
      </c>
      <c r="E420" s="2" t="s">
        <v>30</v>
      </c>
      <c r="F420" t="s">
        <v>13</v>
      </c>
      <c r="G420">
        <v>19</v>
      </c>
      <c r="H420">
        <v>2962.98</v>
      </c>
      <c r="I420">
        <v>1737.9800000000002</v>
      </c>
      <c r="J420">
        <v>4700.96</v>
      </c>
      <c r="K420">
        <v>109535</v>
      </c>
      <c r="L420" s="26">
        <f t="shared" si="19"/>
        <v>4.2917423654539648E-2</v>
      </c>
      <c r="M420" s="1">
        <f t="shared" si="20"/>
        <v>247.41894736842104</v>
      </c>
    </row>
    <row r="421" spans="1:13" x14ac:dyDescent="0.25">
      <c r="A421" t="str">
        <f t="shared" si="18"/>
        <v>CMBIXMJun-2025</v>
      </c>
      <c r="B421" s="2">
        <v>2025</v>
      </c>
      <c r="C421" s="2" t="s">
        <v>221</v>
      </c>
      <c r="D421" t="s">
        <v>10</v>
      </c>
      <c r="E421" s="2" t="s">
        <v>31</v>
      </c>
      <c r="F421" t="s">
        <v>15</v>
      </c>
      <c r="G421">
        <v>45</v>
      </c>
      <c r="H421">
        <v>798.11999999999989</v>
      </c>
      <c r="I421">
        <v>407.86999999999995</v>
      </c>
      <c r="J421">
        <v>1205.9899999999998</v>
      </c>
      <c r="K421">
        <v>15930</v>
      </c>
      <c r="L421" s="26">
        <f t="shared" si="19"/>
        <v>7.5705586942875061E-2</v>
      </c>
      <c r="M421" s="1">
        <f t="shared" si="20"/>
        <v>26.799777777777773</v>
      </c>
    </row>
    <row r="422" spans="1:13" x14ac:dyDescent="0.25">
      <c r="A422" t="str">
        <f t="shared" si="18"/>
        <v>CMBKHIJun-2025</v>
      </c>
      <c r="B422" s="2">
        <v>2025</v>
      </c>
      <c r="C422" s="2" t="s">
        <v>221</v>
      </c>
      <c r="D422" t="s">
        <v>10</v>
      </c>
      <c r="E422" s="2" t="s">
        <v>32</v>
      </c>
      <c r="F422" t="s">
        <v>15</v>
      </c>
      <c r="G422">
        <v>21</v>
      </c>
      <c r="H422">
        <v>2365.2799999999997</v>
      </c>
      <c r="I422">
        <v>575.12</v>
      </c>
      <c r="J422">
        <v>2940.4</v>
      </c>
      <c r="K422">
        <v>50694</v>
      </c>
      <c r="L422" s="26">
        <f t="shared" si="19"/>
        <v>5.8002919477650218E-2</v>
      </c>
      <c r="M422" s="1">
        <f t="shared" si="20"/>
        <v>140.01904761904763</v>
      </c>
    </row>
    <row r="423" spans="1:13" x14ac:dyDescent="0.25">
      <c r="A423" t="str">
        <f t="shared" si="18"/>
        <v>CMBKTMJun-2025</v>
      </c>
      <c r="B423" s="2">
        <v>2025</v>
      </c>
      <c r="C423" s="2" t="s">
        <v>221</v>
      </c>
      <c r="D423" t="s">
        <v>10</v>
      </c>
      <c r="E423" s="2" t="s">
        <v>52</v>
      </c>
      <c r="F423" t="s">
        <v>15</v>
      </c>
      <c r="G423">
        <v>5</v>
      </c>
      <c r="H423">
        <v>888.03</v>
      </c>
      <c r="I423">
        <v>97.8</v>
      </c>
      <c r="J423">
        <v>985.83</v>
      </c>
      <c r="K423">
        <v>11765</v>
      </c>
      <c r="L423" s="26">
        <f t="shared" si="19"/>
        <v>8.3793455163620911E-2</v>
      </c>
      <c r="M423" s="1">
        <f t="shared" si="20"/>
        <v>197.166</v>
      </c>
    </row>
    <row r="424" spans="1:13" x14ac:dyDescent="0.25">
      <c r="A424" t="str">
        <f t="shared" si="18"/>
        <v>CMBKULJun-2025</v>
      </c>
      <c r="B424" s="2">
        <v>2025</v>
      </c>
      <c r="C424" s="2" t="s">
        <v>221</v>
      </c>
      <c r="D424" t="s">
        <v>10</v>
      </c>
      <c r="E424" s="2" t="s">
        <v>33</v>
      </c>
      <c r="F424" t="s">
        <v>13</v>
      </c>
      <c r="G424">
        <v>21</v>
      </c>
      <c r="H424">
        <v>931.29</v>
      </c>
      <c r="I424">
        <v>1053.3499999999999</v>
      </c>
      <c r="J424">
        <v>1984.6399999999999</v>
      </c>
      <c r="K424">
        <v>51639</v>
      </c>
      <c r="L424" s="26">
        <f t="shared" si="19"/>
        <v>3.8432967330893311E-2</v>
      </c>
      <c r="M424" s="1">
        <f t="shared" si="20"/>
        <v>94.506666666666661</v>
      </c>
    </row>
    <row r="425" spans="1:13" x14ac:dyDescent="0.25">
      <c r="A425" t="str">
        <f t="shared" si="18"/>
        <v>CMBKWIJun-2025</v>
      </c>
      <c r="B425" s="2">
        <v>2025</v>
      </c>
      <c r="C425" s="2" t="s">
        <v>221</v>
      </c>
      <c r="D425" t="s">
        <v>10</v>
      </c>
      <c r="E425" s="2" t="s">
        <v>34</v>
      </c>
      <c r="F425" t="s">
        <v>11</v>
      </c>
      <c r="G425">
        <v>47</v>
      </c>
      <c r="H425">
        <v>4702.24</v>
      </c>
      <c r="I425">
        <v>3082.9</v>
      </c>
      <c r="J425">
        <v>7785.1399999999994</v>
      </c>
      <c r="K425">
        <v>197165</v>
      </c>
      <c r="L425" s="26">
        <f t="shared" si="19"/>
        <v>3.9485405624730553E-2</v>
      </c>
      <c r="M425" s="1">
        <f t="shared" si="20"/>
        <v>165.64127659574467</v>
      </c>
    </row>
    <row r="426" spans="1:13" x14ac:dyDescent="0.25">
      <c r="A426" t="str">
        <f t="shared" si="18"/>
        <v>CMBLHEJun-2025</v>
      </c>
      <c r="B426" s="2">
        <v>2025</v>
      </c>
      <c r="C426" s="2" t="s">
        <v>221</v>
      </c>
      <c r="D426" t="s">
        <v>10</v>
      </c>
      <c r="E426" s="2" t="s">
        <v>35</v>
      </c>
      <c r="F426" t="s">
        <v>15</v>
      </c>
      <c r="G426">
        <v>19</v>
      </c>
      <c r="H426">
        <v>1835.35</v>
      </c>
      <c r="I426">
        <v>720.21</v>
      </c>
      <c r="J426">
        <v>2555.5600000000004</v>
      </c>
      <c r="K426">
        <v>52915</v>
      </c>
      <c r="L426" s="26">
        <f t="shared" si="19"/>
        <v>4.8295568364357937E-2</v>
      </c>
      <c r="M426" s="1">
        <f t="shared" si="20"/>
        <v>134.50315789473686</v>
      </c>
    </row>
    <row r="427" spans="1:13" x14ac:dyDescent="0.25">
      <c r="A427" t="str">
        <f t="shared" si="18"/>
        <v>CMBLHRJun-2025</v>
      </c>
      <c r="B427" s="2">
        <v>2025</v>
      </c>
      <c r="C427" s="2" t="s">
        <v>221</v>
      </c>
      <c r="D427" t="s">
        <v>10</v>
      </c>
      <c r="E427" s="2" t="s">
        <v>36</v>
      </c>
      <c r="F427" t="s">
        <v>19</v>
      </c>
      <c r="G427">
        <v>199</v>
      </c>
      <c r="H427">
        <v>60571.239999999991</v>
      </c>
      <c r="I427">
        <v>41634.89</v>
      </c>
      <c r="J427">
        <v>102206.13000000002</v>
      </c>
      <c r="K427">
        <v>1735081</v>
      </c>
      <c r="L427" s="26">
        <f t="shared" si="19"/>
        <v>5.8905682213107068E-2</v>
      </c>
      <c r="M427" s="1">
        <f t="shared" si="20"/>
        <v>513.59864321608052</v>
      </c>
    </row>
    <row r="428" spans="1:13" x14ac:dyDescent="0.25">
      <c r="A428" t="str">
        <f t="shared" si="18"/>
        <v>CMBMAAJun-2025</v>
      </c>
      <c r="B428" s="2">
        <v>2025</v>
      </c>
      <c r="C428" s="2" t="s">
        <v>221</v>
      </c>
      <c r="D428" t="s">
        <v>10</v>
      </c>
      <c r="E428" s="2" t="s">
        <v>37</v>
      </c>
      <c r="F428" t="s">
        <v>15</v>
      </c>
      <c r="G428">
        <v>73</v>
      </c>
      <c r="H428">
        <v>1451.59</v>
      </c>
      <c r="I428">
        <v>1015.7400000000001</v>
      </c>
      <c r="J428">
        <v>2467.3300000000004</v>
      </c>
      <c r="K428">
        <v>50078</v>
      </c>
      <c r="L428" s="26">
        <f t="shared" si="19"/>
        <v>4.9269739206837339E-2</v>
      </c>
      <c r="M428" s="1">
        <f t="shared" si="20"/>
        <v>33.799041095890416</v>
      </c>
    </row>
    <row r="429" spans="1:13" x14ac:dyDescent="0.25">
      <c r="A429" t="str">
        <f t="shared" si="18"/>
        <v>CMBMELJun-2025</v>
      </c>
      <c r="B429" s="2">
        <v>2025</v>
      </c>
      <c r="C429" s="2" t="s">
        <v>221</v>
      </c>
      <c r="D429" t="s">
        <v>10</v>
      </c>
      <c r="E429" s="2" t="s">
        <v>38</v>
      </c>
      <c r="F429" t="s">
        <v>13</v>
      </c>
      <c r="G429">
        <v>152</v>
      </c>
      <c r="H429">
        <v>49661.13</v>
      </c>
      <c r="I429">
        <v>11007.72</v>
      </c>
      <c r="J429">
        <v>60668.85</v>
      </c>
      <c r="K429">
        <v>1278168</v>
      </c>
      <c r="L429" s="26">
        <f t="shared" si="19"/>
        <v>4.7465474022194268E-2</v>
      </c>
      <c r="M429" s="1">
        <f t="shared" si="20"/>
        <v>399.13717105263157</v>
      </c>
    </row>
    <row r="430" spans="1:13" x14ac:dyDescent="0.25">
      <c r="A430" t="str">
        <f t="shared" si="18"/>
        <v>CMBMLEJun-2025</v>
      </c>
      <c r="B430" s="2">
        <v>2025</v>
      </c>
      <c r="C430" s="2" t="s">
        <v>221</v>
      </c>
      <c r="D430" t="s">
        <v>10</v>
      </c>
      <c r="E430" s="2" t="s">
        <v>39</v>
      </c>
      <c r="F430" t="s">
        <v>15</v>
      </c>
      <c r="G430">
        <v>228</v>
      </c>
      <c r="H430">
        <v>20795.920000000002</v>
      </c>
      <c r="I430">
        <v>4288.6500000000005</v>
      </c>
      <c r="J430">
        <v>25084.570000000003</v>
      </c>
      <c r="K430">
        <v>175104</v>
      </c>
      <c r="L430" s="26">
        <f t="shared" si="19"/>
        <v>0.14325526544225148</v>
      </c>
      <c r="M430" s="1">
        <f t="shared" si="20"/>
        <v>110.02004385964914</v>
      </c>
    </row>
    <row r="431" spans="1:13" x14ac:dyDescent="0.25">
      <c r="A431" t="str">
        <f t="shared" si="18"/>
        <v>CMBNRTJun-2025</v>
      </c>
      <c r="B431" s="2">
        <v>2025</v>
      </c>
      <c r="C431" s="2" t="s">
        <v>221</v>
      </c>
      <c r="D431" t="s">
        <v>10</v>
      </c>
      <c r="E431" s="2" t="s">
        <v>40</v>
      </c>
      <c r="F431" t="s">
        <v>13</v>
      </c>
      <c r="G431">
        <v>17</v>
      </c>
      <c r="H431">
        <v>7229.9100000000008</v>
      </c>
      <c r="I431">
        <v>650.46999999999991</v>
      </c>
      <c r="J431">
        <v>7880.38</v>
      </c>
      <c r="K431">
        <v>116688</v>
      </c>
      <c r="L431" s="26">
        <f t="shared" si="19"/>
        <v>6.7533765254353492E-2</v>
      </c>
      <c r="M431" s="1">
        <f t="shared" si="20"/>
        <v>463.55176470588236</v>
      </c>
    </row>
    <row r="432" spans="1:13" x14ac:dyDescent="0.25">
      <c r="A432" t="str">
        <f t="shared" si="18"/>
        <v>CMBRUHJun-2025</v>
      </c>
      <c r="B432" s="2">
        <v>2025</v>
      </c>
      <c r="C432" s="2" t="s">
        <v>221</v>
      </c>
      <c r="D432" t="s">
        <v>10</v>
      </c>
      <c r="E432" s="2" t="s">
        <v>41</v>
      </c>
      <c r="F432" t="s">
        <v>11</v>
      </c>
      <c r="G432">
        <v>31</v>
      </c>
      <c r="H432">
        <v>8088.4800000000014</v>
      </c>
      <c r="I432">
        <v>2284.4599999999996</v>
      </c>
      <c r="J432">
        <v>10372.940000000002</v>
      </c>
      <c r="K432">
        <v>125395</v>
      </c>
      <c r="L432" s="26">
        <f t="shared" si="19"/>
        <v>8.272211810678258E-2</v>
      </c>
      <c r="M432" s="1">
        <f t="shared" si="20"/>
        <v>334.61096774193555</v>
      </c>
    </row>
    <row r="433" spans="1:13" x14ac:dyDescent="0.25">
      <c r="A433" t="str">
        <f t="shared" si="18"/>
        <v>CMBSINJun-2025</v>
      </c>
      <c r="B433" s="2">
        <v>2025</v>
      </c>
      <c r="C433" s="2" t="s">
        <v>221</v>
      </c>
      <c r="D433" t="s">
        <v>10</v>
      </c>
      <c r="E433" s="2" t="s">
        <v>42</v>
      </c>
      <c r="F433" t="s">
        <v>13</v>
      </c>
      <c r="G433">
        <v>46</v>
      </c>
      <c r="H433">
        <v>4680.5899999999992</v>
      </c>
      <c r="I433">
        <v>1851.1499999999999</v>
      </c>
      <c r="J433">
        <v>6531.7400000000007</v>
      </c>
      <c r="K433">
        <v>126454</v>
      </c>
      <c r="L433" s="26">
        <f t="shared" si="19"/>
        <v>5.1653091242665324E-2</v>
      </c>
      <c r="M433" s="1">
        <f t="shared" si="20"/>
        <v>141.99434782608697</v>
      </c>
    </row>
    <row r="434" spans="1:13" x14ac:dyDescent="0.25">
      <c r="A434" t="str">
        <f t="shared" si="18"/>
        <v>CMBSYDJun-2025</v>
      </c>
      <c r="B434" s="2">
        <v>2025</v>
      </c>
      <c r="C434" s="2" t="s">
        <v>221</v>
      </c>
      <c r="D434" t="s">
        <v>10</v>
      </c>
      <c r="E434" s="2" t="s">
        <v>53</v>
      </c>
      <c r="F434" t="s">
        <v>13</v>
      </c>
      <c r="G434">
        <v>95</v>
      </c>
      <c r="H434">
        <v>31276.160000000007</v>
      </c>
      <c r="I434">
        <v>7930.47</v>
      </c>
      <c r="J434">
        <v>39206.630000000012</v>
      </c>
      <c r="K434">
        <v>831630</v>
      </c>
      <c r="L434" s="26">
        <f t="shared" si="19"/>
        <v>4.714431898801151E-2</v>
      </c>
      <c r="M434" s="1">
        <f t="shared" si="20"/>
        <v>412.70136842105273</v>
      </c>
    </row>
    <row r="435" spans="1:13" x14ac:dyDescent="0.25">
      <c r="A435" t="str">
        <f t="shared" si="18"/>
        <v>CMBTRVJun-2025</v>
      </c>
      <c r="B435" s="2">
        <v>2025</v>
      </c>
      <c r="C435" s="2" t="s">
        <v>221</v>
      </c>
      <c r="D435" t="s">
        <v>10</v>
      </c>
      <c r="E435" s="2" t="s">
        <v>43</v>
      </c>
      <c r="F435" t="s">
        <v>15</v>
      </c>
      <c r="G435">
        <v>23</v>
      </c>
      <c r="H435">
        <v>398.65000000000003</v>
      </c>
      <c r="I435">
        <v>251.64999999999998</v>
      </c>
      <c r="J435">
        <v>650.29999999999995</v>
      </c>
      <c r="K435">
        <v>8418</v>
      </c>
      <c r="L435" s="26">
        <f t="shared" si="19"/>
        <v>7.7251128534093605E-2</v>
      </c>
      <c r="M435" s="1">
        <f t="shared" si="20"/>
        <v>28.27391304347826</v>
      </c>
    </row>
    <row r="436" spans="1:13" x14ac:dyDescent="0.25">
      <c r="A436" t="str">
        <f t="shared" si="18"/>
        <v>CMBTRZJun-2025</v>
      </c>
      <c r="B436" s="2">
        <v>2025</v>
      </c>
      <c r="C436" s="2" t="s">
        <v>221</v>
      </c>
      <c r="D436" t="s">
        <v>10</v>
      </c>
      <c r="E436" s="2" t="s">
        <v>44</v>
      </c>
      <c r="F436" t="s">
        <v>15</v>
      </c>
      <c r="G436">
        <v>19</v>
      </c>
      <c r="H436">
        <v>1103.1399999999999</v>
      </c>
      <c r="I436">
        <v>275.12</v>
      </c>
      <c r="J436">
        <v>1378.26</v>
      </c>
      <c r="K436">
        <v>8417</v>
      </c>
      <c r="L436" s="26">
        <f t="shared" si="19"/>
        <v>0.16374717832957111</v>
      </c>
      <c r="M436" s="1">
        <f t="shared" si="20"/>
        <v>72.540000000000006</v>
      </c>
    </row>
    <row r="437" spans="1:13" x14ac:dyDescent="0.25">
      <c r="A437" t="str">
        <f t="shared" si="18"/>
        <v>COKCMBJun-2025</v>
      </c>
      <c r="B437" s="2">
        <v>2025</v>
      </c>
      <c r="C437" s="2" t="s">
        <v>221</v>
      </c>
      <c r="D437" t="s">
        <v>21</v>
      </c>
      <c r="E437" s="2" t="s">
        <v>10</v>
      </c>
      <c r="F437" t="s">
        <v>15</v>
      </c>
      <c r="G437">
        <v>15</v>
      </c>
      <c r="H437">
        <v>853.7</v>
      </c>
      <c r="I437">
        <v>214.26</v>
      </c>
      <c r="J437">
        <v>1067.9599999999998</v>
      </c>
      <c r="K437">
        <v>7755</v>
      </c>
      <c r="L437" s="26">
        <f t="shared" si="19"/>
        <v>0.13771244358478399</v>
      </c>
      <c r="M437" s="1">
        <f t="shared" si="20"/>
        <v>71.197333333333319</v>
      </c>
    </row>
    <row r="438" spans="1:13" x14ac:dyDescent="0.25">
      <c r="A438" t="str">
        <f t="shared" si="18"/>
        <v>DACCMBJun-2025</v>
      </c>
      <c r="B438" s="2">
        <v>2025</v>
      </c>
      <c r="C438" s="2" t="s">
        <v>221</v>
      </c>
      <c r="D438" t="s">
        <v>22</v>
      </c>
      <c r="E438" s="2" t="s">
        <v>10</v>
      </c>
      <c r="F438" t="s">
        <v>15</v>
      </c>
      <c r="G438">
        <v>15</v>
      </c>
      <c r="H438">
        <v>1793.86</v>
      </c>
      <c r="I438">
        <v>206.97000000000003</v>
      </c>
      <c r="J438">
        <v>2000.83</v>
      </c>
      <c r="K438">
        <v>32475</v>
      </c>
      <c r="L438" s="26">
        <f t="shared" si="19"/>
        <v>6.1611393379522705E-2</v>
      </c>
      <c r="M438" s="1">
        <f t="shared" si="20"/>
        <v>133.38866666666667</v>
      </c>
    </row>
    <row r="439" spans="1:13" x14ac:dyDescent="0.25">
      <c r="A439" t="str">
        <f t="shared" si="18"/>
        <v>DELCMBJun-2025</v>
      </c>
      <c r="B439" s="2">
        <v>2025</v>
      </c>
      <c r="C439" s="2" t="s">
        <v>221</v>
      </c>
      <c r="D439" t="s">
        <v>23</v>
      </c>
      <c r="E439" s="2" t="s">
        <v>10</v>
      </c>
      <c r="F439" t="s">
        <v>15</v>
      </c>
      <c r="G439">
        <v>22</v>
      </c>
      <c r="H439">
        <v>2738.9000000000005</v>
      </c>
      <c r="I439">
        <v>528.6400000000001</v>
      </c>
      <c r="J439">
        <v>3267.5399999999995</v>
      </c>
      <c r="K439">
        <v>53350</v>
      </c>
      <c r="L439" s="26">
        <f t="shared" si="19"/>
        <v>6.1247235238987806E-2</v>
      </c>
      <c r="M439" s="1">
        <f t="shared" si="20"/>
        <v>148.52454545454543</v>
      </c>
    </row>
    <row r="440" spans="1:13" x14ac:dyDescent="0.25">
      <c r="A440" t="str">
        <f t="shared" si="18"/>
        <v>DOHCMBJun-2025</v>
      </c>
      <c r="B440" s="2">
        <v>2025</v>
      </c>
      <c r="C440" s="2" t="s">
        <v>221</v>
      </c>
      <c r="D440" t="s">
        <v>25</v>
      </c>
      <c r="E440" s="2" t="s">
        <v>10</v>
      </c>
      <c r="F440" t="s">
        <v>11</v>
      </c>
      <c r="G440">
        <v>35</v>
      </c>
      <c r="H440">
        <v>5502.46</v>
      </c>
      <c r="I440">
        <v>2637.06</v>
      </c>
      <c r="J440">
        <v>8139.52</v>
      </c>
      <c r="K440">
        <v>127155</v>
      </c>
      <c r="L440" s="26">
        <f t="shared" si="19"/>
        <v>6.4012583067909246E-2</v>
      </c>
      <c r="M440" s="1">
        <f t="shared" si="20"/>
        <v>232.5577142857143</v>
      </c>
    </row>
    <row r="441" spans="1:13" x14ac:dyDescent="0.25">
      <c r="A441" t="str">
        <f t="shared" si="18"/>
        <v>DXBCMBJun-2025</v>
      </c>
      <c r="B441" s="2">
        <v>2025</v>
      </c>
      <c r="C441" s="2" t="s">
        <v>221</v>
      </c>
      <c r="D441" t="s">
        <v>26</v>
      </c>
      <c r="E441" s="2" t="s">
        <v>10</v>
      </c>
      <c r="F441" t="s">
        <v>11</v>
      </c>
      <c r="G441">
        <v>34</v>
      </c>
      <c r="H441">
        <v>4747.6800000000012</v>
      </c>
      <c r="I441">
        <v>2565.5500000000002</v>
      </c>
      <c r="J441">
        <v>7313.23</v>
      </c>
      <c r="K441">
        <v>112506</v>
      </c>
      <c r="L441" s="26">
        <f t="shared" si="19"/>
        <v>6.5003022061045634E-2</v>
      </c>
      <c r="M441" s="1">
        <f t="shared" si="20"/>
        <v>215.095</v>
      </c>
    </row>
    <row r="442" spans="1:13" x14ac:dyDescent="0.25">
      <c r="A442" t="str">
        <f t="shared" si="18"/>
        <v>FRACMBJun-2025</v>
      </c>
      <c r="B442" s="2">
        <v>2025</v>
      </c>
      <c r="C442" s="2" t="s">
        <v>221</v>
      </c>
      <c r="D442" t="s">
        <v>27</v>
      </c>
      <c r="E442" s="2" t="s">
        <v>10</v>
      </c>
      <c r="F442" t="s">
        <v>19</v>
      </c>
      <c r="G442">
        <v>42</v>
      </c>
      <c r="H442">
        <v>7558.98</v>
      </c>
      <c r="I442">
        <v>10179.209999999999</v>
      </c>
      <c r="J442">
        <v>17738.190000000002</v>
      </c>
      <c r="K442">
        <v>339906</v>
      </c>
      <c r="L442" s="26">
        <f t="shared" si="19"/>
        <v>5.2185574835395675E-2</v>
      </c>
      <c r="M442" s="1">
        <f t="shared" si="20"/>
        <v>422.33785714285722</v>
      </c>
    </row>
    <row r="443" spans="1:13" x14ac:dyDescent="0.25">
      <c r="A443" t="str">
        <f t="shared" si="18"/>
        <v>HYDCMBJun-2025</v>
      </c>
      <c r="B443" s="2">
        <v>2025</v>
      </c>
      <c r="C443" s="2" t="s">
        <v>221</v>
      </c>
      <c r="D443" t="s">
        <v>29</v>
      </c>
      <c r="E443" s="2" t="s">
        <v>10</v>
      </c>
      <c r="F443" t="s">
        <v>15</v>
      </c>
      <c r="G443">
        <v>2</v>
      </c>
      <c r="H443">
        <v>197.45</v>
      </c>
      <c r="I443">
        <v>40.6</v>
      </c>
      <c r="J443">
        <v>238.05</v>
      </c>
      <c r="K443">
        <v>2344</v>
      </c>
      <c r="L443" s="26">
        <f t="shared" si="19"/>
        <v>0.10155716723549489</v>
      </c>
      <c r="M443" s="1">
        <f t="shared" si="20"/>
        <v>119.02500000000001</v>
      </c>
    </row>
    <row r="444" spans="1:13" x14ac:dyDescent="0.25">
      <c r="A444" t="str">
        <f t="shared" si="18"/>
        <v>ICNCMBJun-2025</v>
      </c>
      <c r="B444" s="2">
        <v>2025</v>
      </c>
      <c r="C444" s="2" t="s">
        <v>221</v>
      </c>
      <c r="D444" t="s">
        <v>30</v>
      </c>
      <c r="E444" s="2" t="s">
        <v>10</v>
      </c>
      <c r="F444" t="s">
        <v>13</v>
      </c>
      <c r="G444">
        <v>16</v>
      </c>
      <c r="H444">
        <v>2599.5899999999997</v>
      </c>
      <c r="I444">
        <v>1459.8600000000001</v>
      </c>
      <c r="J444">
        <v>4059.45</v>
      </c>
      <c r="K444">
        <v>92240</v>
      </c>
      <c r="L444" s="26">
        <f t="shared" si="19"/>
        <v>4.4009648742411096E-2</v>
      </c>
      <c r="M444" s="1">
        <f t="shared" si="20"/>
        <v>253.71562499999999</v>
      </c>
    </row>
    <row r="445" spans="1:13" x14ac:dyDescent="0.25">
      <c r="A445" t="str">
        <f t="shared" si="18"/>
        <v>IXMCMBJun-2025</v>
      </c>
      <c r="B445" s="2">
        <v>2025</v>
      </c>
      <c r="C445" s="2" t="s">
        <v>221</v>
      </c>
      <c r="D445" t="s">
        <v>31</v>
      </c>
      <c r="E445" s="2" t="s">
        <v>10</v>
      </c>
      <c r="F445" t="s">
        <v>15</v>
      </c>
      <c r="G445">
        <v>31</v>
      </c>
      <c r="H445">
        <v>1010.45</v>
      </c>
      <c r="I445">
        <v>354.98000000000008</v>
      </c>
      <c r="J445">
        <v>1365.43</v>
      </c>
      <c r="K445">
        <v>10974</v>
      </c>
      <c r="L445" s="26">
        <f t="shared" si="19"/>
        <v>0.12442409331146347</v>
      </c>
      <c r="M445" s="1">
        <f t="shared" si="20"/>
        <v>44.046129032258065</v>
      </c>
    </row>
    <row r="446" spans="1:13" x14ac:dyDescent="0.25">
      <c r="A446" t="str">
        <f t="shared" si="18"/>
        <v>KHICMBJun-2025</v>
      </c>
      <c r="B446" s="2">
        <v>2025</v>
      </c>
      <c r="C446" s="2" t="s">
        <v>221</v>
      </c>
      <c r="D446" t="s">
        <v>32</v>
      </c>
      <c r="E446" s="2" t="s">
        <v>10</v>
      </c>
      <c r="F446" t="s">
        <v>15</v>
      </c>
      <c r="G446">
        <v>18</v>
      </c>
      <c r="H446">
        <v>2288.1800000000003</v>
      </c>
      <c r="I446">
        <v>320.45999999999998</v>
      </c>
      <c r="J446">
        <v>2608.64</v>
      </c>
      <c r="K446">
        <v>43452</v>
      </c>
      <c r="L446" s="26">
        <f t="shared" si="19"/>
        <v>6.0034981128601672E-2</v>
      </c>
      <c r="M446" s="1">
        <f t="shared" si="20"/>
        <v>144.92444444444445</v>
      </c>
    </row>
    <row r="447" spans="1:13" x14ac:dyDescent="0.25">
      <c r="A447" t="str">
        <f t="shared" si="18"/>
        <v>KTMCMBJun-2025</v>
      </c>
      <c r="B447" s="2">
        <v>2025</v>
      </c>
      <c r="C447" s="2" t="s">
        <v>221</v>
      </c>
      <c r="D447" t="s">
        <v>52</v>
      </c>
      <c r="E447" s="2" t="s">
        <v>10</v>
      </c>
      <c r="F447" t="s">
        <v>15</v>
      </c>
      <c r="G447">
        <v>11</v>
      </c>
      <c r="H447">
        <v>1610.84</v>
      </c>
      <c r="I447">
        <v>276.18</v>
      </c>
      <c r="J447">
        <v>1887.02</v>
      </c>
      <c r="K447">
        <v>25883</v>
      </c>
      <c r="L447" s="26">
        <f t="shared" si="19"/>
        <v>7.2905768264884291E-2</v>
      </c>
      <c r="M447" s="1">
        <f t="shared" si="20"/>
        <v>171.54727272727271</v>
      </c>
    </row>
    <row r="448" spans="1:13" x14ac:dyDescent="0.25">
      <c r="A448" t="str">
        <f t="shared" si="18"/>
        <v>KULCMBJun-2025</v>
      </c>
      <c r="B448" s="2">
        <v>2025</v>
      </c>
      <c r="C448" s="2" t="s">
        <v>221</v>
      </c>
      <c r="D448" t="s">
        <v>33</v>
      </c>
      <c r="E448" s="2" t="s">
        <v>10</v>
      </c>
      <c r="F448" t="s">
        <v>13</v>
      </c>
      <c r="G448">
        <v>48</v>
      </c>
      <c r="H448">
        <v>3565.7299999999996</v>
      </c>
      <c r="I448">
        <v>2570.29</v>
      </c>
      <c r="J448">
        <v>6136.02</v>
      </c>
      <c r="K448">
        <v>118032</v>
      </c>
      <c r="L448" s="26">
        <f t="shared" si="19"/>
        <v>5.1986071573810494E-2</v>
      </c>
      <c r="M448" s="1">
        <f t="shared" si="20"/>
        <v>127.83375000000001</v>
      </c>
    </row>
    <row r="449" spans="1:13" x14ac:dyDescent="0.25">
      <c r="A449" t="str">
        <f t="shared" si="18"/>
        <v>KWICMBJun-2025</v>
      </c>
      <c r="B449" s="2">
        <v>2025</v>
      </c>
      <c r="C449" s="2" t="s">
        <v>221</v>
      </c>
      <c r="D449" t="s">
        <v>34</v>
      </c>
      <c r="E449" s="2" t="s">
        <v>10</v>
      </c>
      <c r="F449" t="s">
        <v>11</v>
      </c>
      <c r="G449">
        <v>39</v>
      </c>
      <c r="H449">
        <v>5589.3700000000008</v>
      </c>
      <c r="I449">
        <v>2437.4700000000003</v>
      </c>
      <c r="J449">
        <v>8026.8399999999992</v>
      </c>
      <c r="K449">
        <v>163605</v>
      </c>
      <c r="L449" s="26">
        <f t="shared" si="19"/>
        <v>4.9062314721432715E-2</v>
      </c>
      <c r="M449" s="1">
        <f t="shared" si="20"/>
        <v>205.81641025641025</v>
      </c>
    </row>
    <row r="450" spans="1:13" x14ac:dyDescent="0.25">
      <c r="A450" t="str">
        <f t="shared" ref="A450:A513" si="21">D450&amp;E450&amp;C450</f>
        <v>LHECMBJun-2025</v>
      </c>
      <c r="B450" s="2">
        <v>2025</v>
      </c>
      <c r="C450" s="2" t="s">
        <v>221</v>
      </c>
      <c r="D450" t="s">
        <v>35</v>
      </c>
      <c r="E450" s="2" t="s">
        <v>10</v>
      </c>
      <c r="F450" t="s">
        <v>15</v>
      </c>
      <c r="G450">
        <v>2</v>
      </c>
      <c r="H450">
        <v>583.99</v>
      </c>
      <c r="I450">
        <v>63.97</v>
      </c>
      <c r="J450">
        <v>647.96</v>
      </c>
      <c r="K450">
        <v>5570</v>
      </c>
      <c r="L450" s="26">
        <f t="shared" ref="L450:L513" si="22">J450/K450</f>
        <v>0.11633034111310593</v>
      </c>
      <c r="M450" s="1">
        <f t="shared" ref="M450:M513" si="23">J450/G450</f>
        <v>323.98</v>
      </c>
    </row>
    <row r="451" spans="1:13" x14ac:dyDescent="0.25">
      <c r="A451" t="str">
        <f t="shared" si="21"/>
        <v>LHRCMBJun-2025</v>
      </c>
      <c r="B451" s="2">
        <v>2025</v>
      </c>
      <c r="C451" s="2" t="s">
        <v>221</v>
      </c>
      <c r="D451" t="s">
        <v>36</v>
      </c>
      <c r="E451" s="2" t="s">
        <v>10</v>
      </c>
      <c r="F451" t="s">
        <v>19</v>
      </c>
      <c r="G451">
        <v>229</v>
      </c>
      <c r="H451">
        <v>72003.400000000009</v>
      </c>
      <c r="I451">
        <v>51338.459999999992</v>
      </c>
      <c r="J451">
        <v>123341.86000000002</v>
      </c>
      <c r="K451">
        <v>1996651</v>
      </c>
      <c r="L451" s="26">
        <f t="shared" si="22"/>
        <v>6.1774371184548531E-2</v>
      </c>
      <c r="M451" s="1">
        <f t="shared" si="23"/>
        <v>538.61074235807871</v>
      </c>
    </row>
    <row r="452" spans="1:13" x14ac:dyDescent="0.25">
      <c r="A452" t="str">
        <f t="shared" si="21"/>
        <v>MAACMBJun-2025</v>
      </c>
      <c r="B452" s="2">
        <v>2025</v>
      </c>
      <c r="C452" s="2" t="s">
        <v>221</v>
      </c>
      <c r="D452" t="s">
        <v>37</v>
      </c>
      <c r="E452" s="2" t="s">
        <v>10</v>
      </c>
      <c r="F452" t="s">
        <v>15</v>
      </c>
      <c r="G452">
        <v>50</v>
      </c>
      <c r="H452">
        <v>1164.94</v>
      </c>
      <c r="I452">
        <v>676.12000000000012</v>
      </c>
      <c r="J452">
        <v>1841.0600000000002</v>
      </c>
      <c r="K452">
        <v>34300</v>
      </c>
      <c r="L452" s="26">
        <f t="shared" si="22"/>
        <v>5.3675218658892132E-2</v>
      </c>
      <c r="M452" s="1">
        <f t="shared" si="23"/>
        <v>36.821200000000005</v>
      </c>
    </row>
    <row r="453" spans="1:13" x14ac:dyDescent="0.25">
      <c r="A453" t="str">
        <f t="shared" si="21"/>
        <v>MELCMBJun-2025</v>
      </c>
      <c r="B453" s="2">
        <v>2025</v>
      </c>
      <c r="C453" s="2" t="s">
        <v>221</v>
      </c>
      <c r="D453" t="s">
        <v>38</v>
      </c>
      <c r="E453" s="2" t="s">
        <v>10</v>
      </c>
      <c r="F453" t="s">
        <v>13</v>
      </c>
      <c r="G453">
        <v>186</v>
      </c>
      <c r="H453">
        <v>87771.01</v>
      </c>
      <c r="I453">
        <v>21271.71000000001</v>
      </c>
      <c r="J453">
        <v>109042.72000000004</v>
      </c>
      <c r="K453">
        <v>1564074</v>
      </c>
      <c r="L453" s="26">
        <f t="shared" si="22"/>
        <v>6.9717110571494725E-2</v>
      </c>
      <c r="M453" s="1">
        <f t="shared" si="23"/>
        <v>586.25118279569915</v>
      </c>
    </row>
    <row r="454" spans="1:13" x14ac:dyDescent="0.25">
      <c r="A454" t="str">
        <f t="shared" si="21"/>
        <v>MLECMBJun-2025</v>
      </c>
      <c r="B454" s="2">
        <v>2025</v>
      </c>
      <c r="C454" s="2" t="s">
        <v>221</v>
      </c>
      <c r="D454" t="s">
        <v>39</v>
      </c>
      <c r="E454" s="2" t="s">
        <v>10</v>
      </c>
      <c r="F454" t="s">
        <v>15</v>
      </c>
      <c r="G454">
        <v>114</v>
      </c>
      <c r="H454">
        <v>9683.98</v>
      </c>
      <c r="I454">
        <v>2324.88</v>
      </c>
      <c r="J454">
        <v>12008.86</v>
      </c>
      <c r="K454">
        <v>87552</v>
      </c>
      <c r="L454" s="26">
        <f t="shared" si="22"/>
        <v>0.1371626005116959</v>
      </c>
      <c r="M454" s="1">
        <f t="shared" si="23"/>
        <v>105.34087719298246</v>
      </c>
    </row>
    <row r="455" spans="1:13" x14ac:dyDescent="0.25">
      <c r="A455" t="str">
        <f t="shared" si="21"/>
        <v>NRTCMBJun-2025</v>
      </c>
      <c r="B455" s="2">
        <v>2025</v>
      </c>
      <c r="C455" s="2" t="s">
        <v>221</v>
      </c>
      <c r="D455" t="s">
        <v>40</v>
      </c>
      <c r="E455" s="2" t="s">
        <v>10</v>
      </c>
      <c r="F455" t="s">
        <v>13</v>
      </c>
      <c r="G455">
        <v>13</v>
      </c>
      <c r="H455">
        <v>5933.1900000000005</v>
      </c>
      <c r="I455">
        <v>148.75</v>
      </c>
      <c r="J455">
        <v>6081.94</v>
      </c>
      <c r="K455">
        <v>89232</v>
      </c>
      <c r="L455" s="26">
        <f t="shared" si="22"/>
        <v>6.8158732293347679E-2</v>
      </c>
      <c r="M455" s="1">
        <f t="shared" si="23"/>
        <v>467.84153846153845</v>
      </c>
    </row>
    <row r="456" spans="1:13" x14ac:dyDescent="0.25">
      <c r="A456" t="str">
        <f t="shared" si="21"/>
        <v>RUHCMBJun-2025</v>
      </c>
      <c r="B456" s="2">
        <v>2025</v>
      </c>
      <c r="C456" s="2" t="s">
        <v>221</v>
      </c>
      <c r="D456" t="s">
        <v>41</v>
      </c>
      <c r="E456" s="2" t="s">
        <v>10</v>
      </c>
      <c r="F456" t="s">
        <v>11</v>
      </c>
      <c r="G456">
        <v>6</v>
      </c>
      <c r="H456">
        <v>1453.58</v>
      </c>
      <c r="I456">
        <v>297.02</v>
      </c>
      <c r="J456">
        <v>1750.6000000000001</v>
      </c>
      <c r="K456">
        <v>24270</v>
      </c>
      <c r="L456" s="26">
        <f t="shared" si="22"/>
        <v>7.2130201895344054E-2</v>
      </c>
      <c r="M456" s="1">
        <f t="shared" si="23"/>
        <v>291.76666666666671</v>
      </c>
    </row>
    <row r="457" spans="1:13" x14ac:dyDescent="0.25">
      <c r="A457" t="str">
        <f t="shared" si="21"/>
        <v>SINCMBJun-2025</v>
      </c>
      <c r="B457" s="2">
        <v>2025</v>
      </c>
      <c r="C457" s="2" t="s">
        <v>221</v>
      </c>
      <c r="D457" t="s">
        <v>42</v>
      </c>
      <c r="E457" s="2" t="s">
        <v>10</v>
      </c>
      <c r="F457" t="s">
        <v>13</v>
      </c>
      <c r="G457">
        <v>76</v>
      </c>
      <c r="H457">
        <v>7531.07</v>
      </c>
      <c r="I457">
        <v>3134.17</v>
      </c>
      <c r="J457">
        <v>10665.24</v>
      </c>
      <c r="K457">
        <v>208924</v>
      </c>
      <c r="L457" s="26">
        <f t="shared" si="22"/>
        <v>5.1048419520974136E-2</v>
      </c>
      <c r="M457" s="1">
        <f t="shared" si="23"/>
        <v>140.3321052631579</v>
      </c>
    </row>
    <row r="458" spans="1:13" x14ac:dyDescent="0.25">
      <c r="A458" t="str">
        <f t="shared" si="21"/>
        <v>SYDCMBJun-2025</v>
      </c>
      <c r="B458" s="2">
        <v>2025</v>
      </c>
      <c r="C458" s="2" t="s">
        <v>221</v>
      </c>
      <c r="D458" t="s">
        <v>53</v>
      </c>
      <c r="E458" s="2" t="s">
        <v>10</v>
      </c>
      <c r="F458" t="s">
        <v>13</v>
      </c>
      <c r="G458">
        <v>118</v>
      </c>
      <c r="H458">
        <v>49568.250000000007</v>
      </c>
      <c r="I458">
        <v>11053.83</v>
      </c>
      <c r="J458">
        <v>60622.080000000009</v>
      </c>
      <c r="K458">
        <v>1032972</v>
      </c>
      <c r="L458" s="26">
        <f t="shared" si="22"/>
        <v>5.8687050568650465E-2</v>
      </c>
      <c r="M458" s="1">
        <f t="shared" si="23"/>
        <v>513.74644067796623</v>
      </c>
    </row>
    <row r="459" spans="1:13" x14ac:dyDescent="0.25">
      <c r="A459" t="str">
        <f t="shared" si="21"/>
        <v>TRVCMBJun-2025</v>
      </c>
      <c r="B459" s="2">
        <v>2025</v>
      </c>
      <c r="C459" s="2" t="s">
        <v>221</v>
      </c>
      <c r="D459" t="s">
        <v>43</v>
      </c>
      <c r="E459" s="2" t="s">
        <v>10</v>
      </c>
      <c r="F459" t="s">
        <v>15</v>
      </c>
      <c r="G459">
        <v>14</v>
      </c>
      <c r="H459">
        <v>276.15000000000003</v>
      </c>
      <c r="I459">
        <v>156.13</v>
      </c>
      <c r="J459">
        <v>432.28</v>
      </c>
      <c r="K459">
        <v>5124</v>
      </c>
      <c r="L459" s="26">
        <f t="shared" si="22"/>
        <v>8.4363778298204517E-2</v>
      </c>
      <c r="M459" s="1">
        <f t="shared" si="23"/>
        <v>30.877142857142854</v>
      </c>
    </row>
    <row r="460" spans="1:13" x14ac:dyDescent="0.25">
      <c r="A460" t="str">
        <f t="shared" si="21"/>
        <v>TRZCMBJun-2025</v>
      </c>
      <c r="B460" s="4">
        <v>2025</v>
      </c>
      <c r="C460" s="2" t="s">
        <v>221</v>
      </c>
      <c r="D460" t="s">
        <v>44</v>
      </c>
      <c r="E460" s="2" t="s">
        <v>10</v>
      </c>
      <c r="F460" t="s">
        <v>15</v>
      </c>
      <c r="G460">
        <v>21</v>
      </c>
      <c r="H460">
        <v>703.6</v>
      </c>
      <c r="I460">
        <v>278.06</v>
      </c>
      <c r="J460">
        <v>981.66</v>
      </c>
      <c r="K460">
        <v>9303</v>
      </c>
      <c r="L460" s="26">
        <f t="shared" si="22"/>
        <v>0.10552079974201869</v>
      </c>
      <c r="M460" s="1">
        <f t="shared" si="23"/>
        <v>46.745714285714286</v>
      </c>
    </row>
    <row r="461" spans="1:13" x14ac:dyDescent="0.25">
      <c r="A461" t="str">
        <f t="shared" si="21"/>
        <v/>
      </c>
      <c r="B461" s="2"/>
      <c r="C461" s="2"/>
      <c r="E461" s="2"/>
      <c r="L461" s="26" t="e">
        <f t="shared" si="22"/>
        <v>#DIV/0!</v>
      </c>
      <c r="M461" s="1" t="e">
        <f t="shared" si="23"/>
        <v>#DIV/0!</v>
      </c>
    </row>
    <row r="462" spans="1:13" x14ac:dyDescent="0.25">
      <c r="A462" t="str">
        <f t="shared" si="21"/>
        <v/>
      </c>
      <c r="B462" s="2"/>
      <c r="C462" s="2"/>
      <c r="E462" s="2"/>
      <c r="L462" s="26" t="e">
        <f t="shared" si="22"/>
        <v>#DIV/0!</v>
      </c>
      <c r="M462" s="1" t="e">
        <f t="shared" si="23"/>
        <v>#DIV/0!</v>
      </c>
    </row>
    <row r="463" spans="1:13" x14ac:dyDescent="0.25">
      <c r="A463" t="str">
        <f t="shared" si="21"/>
        <v/>
      </c>
      <c r="B463" s="2"/>
      <c r="C463" s="2"/>
      <c r="E463" s="2"/>
      <c r="L463" s="26" t="e">
        <f t="shared" si="22"/>
        <v>#DIV/0!</v>
      </c>
      <c r="M463" s="1" t="e">
        <f t="shared" si="23"/>
        <v>#DIV/0!</v>
      </c>
    </row>
    <row r="464" spans="1:13" x14ac:dyDescent="0.25">
      <c r="A464" t="str">
        <f t="shared" si="21"/>
        <v/>
      </c>
      <c r="B464" s="2"/>
      <c r="C464" s="2"/>
      <c r="E464" s="2"/>
      <c r="L464" s="26" t="e">
        <f t="shared" si="22"/>
        <v>#DIV/0!</v>
      </c>
      <c r="M464" s="1" t="e">
        <f t="shared" si="23"/>
        <v>#DIV/0!</v>
      </c>
    </row>
    <row r="465" spans="1:13" x14ac:dyDescent="0.25">
      <c r="A465" t="str">
        <f t="shared" si="21"/>
        <v/>
      </c>
      <c r="B465" s="2"/>
      <c r="C465" s="2"/>
      <c r="E465" s="2"/>
      <c r="L465" s="26" t="e">
        <f t="shared" si="22"/>
        <v>#DIV/0!</v>
      </c>
      <c r="M465" s="1" t="e">
        <f t="shared" si="23"/>
        <v>#DIV/0!</v>
      </c>
    </row>
    <row r="466" spans="1:13" x14ac:dyDescent="0.25">
      <c r="A466" t="str">
        <f t="shared" si="21"/>
        <v/>
      </c>
      <c r="B466" s="2"/>
      <c r="C466" s="2"/>
      <c r="E466" s="2"/>
      <c r="L466" s="26" t="e">
        <f t="shared" si="22"/>
        <v>#DIV/0!</v>
      </c>
      <c r="M466" s="1" t="e">
        <f t="shared" si="23"/>
        <v>#DIV/0!</v>
      </c>
    </row>
    <row r="467" spans="1:13" x14ac:dyDescent="0.25">
      <c r="A467" t="str">
        <f t="shared" si="21"/>
        <v/>
      </c>
      <c r="B467" s="2"/>
      <c r="C467" s="2"/>
      <c r="E467" s="2"/>
      <c r="L467" s="26" t="e">
        <f t="shared" si="22"/>
        <v>#DIV/0!</v>
      </c>
      <c r="M467" s="1" t="e">
        <f t="shared" si="23"/>
        <v>#DIV/0!</v>
      </c>
    </row>
    <row r="468" spans="1:13" x14ac:dyDescent="0.25">
      <c r="A468" t="str">
        <f t="shared" si="21"/>
        <v/>
      </c>
      <c r="B468" s="2"/>
      <c r="C468" s="2"/>
      <c r="E468" s="2"/>
      <c r="L468" s="26" t="e">
        <f t="shared" si="22"/>
        <v>#DIV/0!</v>
      </c>
      <c r="M468" s="1" t="e">
        <f t="shared" si="23"/>
        <v>#DIV/0!</v>
      </c>
    </row>
    <row r="469" spans="1:13" x14ac:dyDescent="0.25">
      <c r="A469" t="str">
        <f t="shared" si="21"/>
        <v/>
      </c>
      <c r="B469" s="2"/>
      <c r="C469" s="2"/>
      <c r="E469" s="2"/>
      <c r="L469" s="26" t="e">
        <f t="shared" si="22"/>
        <v>#DIV/0!</v>
      </c>
      <c r="M469" s="1" t="e">
        <f t="shared" si="23"/>
        <v>#DIV/0!</v>
      </c>
    </row>
    <row r="470" spans="1:13" x14ac:dyDescent="0.25">
      <c r="A470" t="str">
        <f t="shared" si="21"/>
        <v/>
      </c>
      <c r="B470" s="4"/>
      <c r="C470" s="2"/>
      <c r="E470" s="2"/>
      <c r="L470" s="26" t="e">
        <f t="shared" si="22"/>
        <v>#DIV/0!</v>
      </c>
      <c r="M470" s="1" t="e">
        <f t="shared" si="23"/>
        <v>#DIV/0!</v>
      </c>
    </row>
    <row r="471" spans="1:13" x14ac:dyDescent="0.25">
      <c r="A471" t="str">
        <f t="shared" si="21"/>
        <v/>
      </c>
      <c r="B471" s="2"/>
      <c r="C471" s="2"/>
      <c r="E471" s="2"/>
      <c r="G471" s="3"/>
      <c r="H471" s="3"/>
      <c r="I471" s="3"/>
      <c r="J471" s="3"/>
      <c r="K471" s="3"/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B472" s="2"/>
      <c r="C472" s="2"/>
      <c r="E472" s="2"/>
      <c r="G472" s="3"/>
      <c r="H472" s="3"/>
      <c r="I472" s="3"/>
      <c r="J472" s="3"/>
      <c r="K472" s="3"/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B473" s="2"/>
      <c r="C473" s="2"/>
      <c r="E473" s="2"/>
      <c r="G473" s="3"/>
      <c r="H473" s="3"/>
      <c r="I473" s="3"/>
      <c r="J473" s="3"/>
      <c r="K473" s="3"/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77EE-64BF-461D-891E-957E6E3F3D0E}">
  <sheetPr>
    <tabColor rgb="FF00B050"/>
  </sheetPr>
  <dimension ref="A1:S786"/>
  <sheetViews>
    <sheetView zoomScale="85" zoomScaleNormal="85" workbookViewId="0">
      <pane ySplit="1" topLeftCell="A750" activePane="bottomLeft" state="frozen"/>
      <selection pane="bottomLeft" activeCell="B2" sqref="B2:K489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x14ac:dyDescent="0.25">
      <c r="A2" t="str">
        <f t="shared" ref="A2:A65" si="0">D2&amp;E2&amp;C2</f>
        <v>AUHCMBJan-2024</v>
      </c>
      <c r="B2" s="2">
        <v>2024</v>
      </c>
      <c r="C2" s="2" t="s">
        <v>196</v>
      </c>
      <c r="D2" t="s">
        <v>9</v>
      </c>
      <c r="E2" s="2" t="s">
        <v>10</v>
      </c>
      <c r="F2" t="s">
        <v>11</v>
      </c>
      <c r="G2">
        <v>857</v>
      </c>
      <c r="H2">
        <v>104354.73000000001</v>
      </c>
      <c r="I2">
        <v>103779.52999999993</v>
      </c>
      <c r="J2">
        <v>208134.25999999986</v>
      </c>
      <c r="K2">
        <v>2865808</v>
      </c>
      <c r="L2" s="26">
        <f t="shared" ref="L2:L65" si="1">J2/K2</f>
        <v>7.2626728657328013E-2</v>
      </c>
      <c r="M2" s="1">
        <f t="shared" ref="M2:M65" si="2">J2/G2</f>
        <v>242.86378063010486</v>
      </c>
    </row>
    <row r="3" spans="1:13" x14ac:dyDescent="0.25">
      <c r="A3" t="str">
        <f t="shared" si="0"/>
        <v>BKKCMBJan-2024</v>
      </c>
      <c r="B3" s="2">
        <v>2024</v>
      </c>
      <c r="C3" s="2" t="s">
        <v>196</v>
      </c>
      <c r="D3" t="s">
        <v>12</v>
      </c>
      <c r="E3" s="2" t="s">
        <v>10</v>
      </c>
      <c r="F3" t="s">
        <v>13</v>
      </c>
      <c r="G3">
        <v>2702</v>
      </c>
      <c r="H3">
        <v>294102.78999999986</v>
      </c>
      <c r="I3">
        <v>212161.63999999984</v>
      </c>
      <c r="J3">
        <v>506264.43000000005</v>
      </c>
      <c r="K3">
        <v>6444270</v>
      </c>
      <c r="L3" s="26">
        <f t="shared" si="1"/>
        <v>7.8560400169452871E-2</v>
      </c>
      <c r="M3" s="1">
        <f t="shared" si="2"/>
        <v>187.36655440414509</v>
      </c>
    </row>
    <row r="4" spans="1:13" x14ac:dyDescent="0.25">
      <c r="A4" t="str">
        <f t="shared" si="0"/>
        <v>BLRCMBJan-2024</v>
      </c>
      <c r="B4" s="2">
        <v>2024</v>
      </c>
      <c r="C4" s="2" t="s">
        <v>196</v>
      </c>
      <c r="D4" t="s">
        <v>14</v>
      </c>
      <c r="E4" s="2" t="s">
        <v>10</v>
      </c>
      <c r="F4" t="s">
        <v>15</v>
      </c>
      <c r="G4">
        <v>1987</v>
      </c>
      <c r="H4">
        <v>105233.11000000006</v>
      </c>
      <c r="I4">
        <v>62796.739999999925</v>
      </c>
      <c r="J4">
        <v>168029.85000000018</v>
      </c>
      <c r="K4">
        <v>1420705</v>
      </c>
      <c r="L4" s="26">
        <f t="shared" si="1"/>
        <v>0.11827216065263385</v>
      </c>
      <c r="M4" s="1">
        <f t="shared" si="2"/>
        <v>84.5645948666332</v>
      </c>
    </row>
    <row r="5" spans="1:13" x14ac:dyDescent="0.25">
      <c r="A5" t="str">
        <f t="shared" si="0"/>
        <v>BOMCMBJan-2024</v>
      </c>
      <c r="B5" s="2">
        <v>2024</v>
      </c>
      <c r="C5" s="2" t="s">
        <v>196</v>
      </c>
      <c r="D5" t="s">
        <v>16</v>
      </c>
      <c r="E5" s="2" t="s">
        <v>10</v>
      </c>
      <c r="F5" t="s">
        <v>15</v>
      </c>
      <c r="G5">
        <v>2338</v>
      </c>
      <c r="H5">
        <v>227634.75000000012</v>
      </c>
      <c r="I5">
        <v>84329.360000000015</v>
      </c>
      <c r="J5">
        <v>311964.11000000028</v>
      </c>
      <c r="K5">
        <v>3621562</v>
      </c>
      <c r="L5" s="26">
        <f t="shared" si="1"/>
        <v>8.6140761914334285E-2</v>
      </c>
      <c r="M5" s="1">
        <f t="shared" si="2"/>
        <v>133.43204020530379</v>
      </c>
    </row>
    <row r="6" spans="1:13" x14ac:dyDescent="0.25">
      <c r="A6" t="str">
        <f t="shared" si="0"/>
        <v>CANCMBJan-2024</v>
      </c>
      <c r="B6" s="2">
        <v>2024</v>
      </c>
      <c r="C6" s="2" t="s">
        <v>196</v>
      </c>
      <c r="D6" t="s">
        <v>17</v>
      </c>
      <c r="E6" s="2" t="s">
        <v>10</v>
      </c>
      <c r="F6" t="s">
        <v>13</v>
      </c>
      <c r="G6">
        <v>774</v>
      </c>
      <c r="H6">
        <v>146778.06999999998</v>
      </c>
      <c r="I6">
        <v>81265.169999999984</v>
      </c>
      <c r="J6">
        <v>228043.2399999999</v>
      </c>
      <c r="K6">
        <v>3082842</v>
      </c>
      <c r="L6" s="26">
        <f t="shared" si="1"/>
        <v>7.3971757229206E-2</v>
      </c>
      <c r="M6" s="1">
        <f t="shared" si="2"/>
        <v>294.6295090439275</v>
      </c>
    </row>
    <row r="7" spans="1:13" x14ac:dyDescent="0.25">
      <c r="A7" t="str">
        <f t="shared" si="0"/>
        <v>CDGCMBJan-2024</v>
      </c>
      <c r="B7" s="2">
        <v>2024</v>
      </c>
      <c r="C7" s="2" t="s">
        <v>196</v>
      </c>
      <c r="D7" t="s">
        <v>18</v>
      </c>
      <c r="E7" s="2" t="s">
        <v>10</v>
      </c>
      <c r="F7" t="s">
        <v>19</v>
      </c>
      <c r="G7">
        <v>2880</v>
      </c>
      <c r="H7">
        <v>609413.6099999994</v>
      </c>
      <c r="I7">
        <v>647541.58999999962</v>
      </c>
      <c r="J7">
        <v>1256955.2</v>
      </c>
      <c r="K7">
        <v>24505920</v>
      </c>
      <c r="L7" s="26">
        <f t="shared" si="1"/>
        <v>5.1291900079654222E-2</v>
      </c>
      <c r="M7" s="1">
        <f t="shared" si="2"/>
        <v>436.44277777777774</v>
      </c>
    </row>
    <row r="8" spans="1:13" x14ac:dyDescent="0.25">
      <c r="A8" t="str">
        <f t="shared" si="0"/>
        <v>CGKCMBJan-2024</v>
      </c>
      <c r="B8" s="2">
        <v>2024</v>
      </c>
      <c r="C8" s="2" t="s">
        <v>196</v>
      </c>
      <c r="D8" t="s">
        <v>20</v>
      </c>
      <c r="E8" s="2" t="s">
        <v>10</v>
      </c>
      <c r="F8" t="s">
        <v>13</v>
      </c>
      <c r="G8">
        <v>578</v>
      </c>
      <c r="H8">
        <v>63495.630000000012</v>
      </c>
      <c r="I8">
        <v>45547.889999999956</v>
      </c>
      <c r="J8">
        <v>109043.52000000008</v>
      </c>
      <c r="K8">
        <v>1917804</v>
      </c>
      <c r="L8" s="26">
        <f t="shared" si="1"/>
        <v>5.6858531945913178E-2</v>
      </c>
      <c r="M8" s="1">
        <f t="shared" si="2"/>
        <v>188.65660899653992</v>
      </c>
    </row>
    <row r="9" spans="1:13" x14ac:dyDescent="0.25">
      <c r="A9" t="str">
        <f t="shared" si="0"/>
        <v>CMBAUHJan-2024</v>
      </c>
      <c r="B9" s="2">
        <v>2024</v>
      </c>
      <c r="C9" s="2" t="s">
        <v>196</v>
      </c>
      <c r="D9" t="s">
        <v>10</v>
      </c>
      <c r="E9" s="2" t="s">
        <v>9</v>
      </c>
      <c r="F9" t="s">
        <v>11</v>
      </c>
      <c r="G9">
        <v>1398</v>
      </c>
      <c r="H9">
        <v>268343.61</v>
      </c>
      <c r="I9">
        <v>228658.39000000013</v>
      </c>
      <c r="J9">
        <v>497002.00000000023</v>
      </c>
      <c r="K9">
        <v>4674912</v>
      </c>
      <c r="L9" s="26">
        <f t="shared" si="1"/>
        <v>0.10631258941344783</v>
      </c>
      <c r="M9" s="1">
        <f t="shared" si="2"/>
        <v>355.50929899856953</v>
      </c>
    </row>
    <row r="10" spans="1:13" x14ac:dyDescent="0.25">
      <c r="A10" t="str">
        <f t="shared" si="0"/>
        <v>CMBBKKJan-2024</v>
      </c>
      <c r="B10" s="2">
        <v>2024</v>
      </c>
      <c r="C10" s="2" t="s">
        <v>196</v>
      </c>
      <c r="D10" t="s">
        <v>10</v>
      </c>
      <c r="E10" s="2" t="s">
        <v>12</v>
      </c>
      <c r="F10" t="s">
        <v>13</v>
      </c>
      <c r="G10">
        <v>2396</v>
      </c>
      <c r="H10">
        <v>261988.98999999993</v>
      </c>
      <c r="I10">
        <v>190930.48999999979</v>
      </c>
      <c r="J10">
        <v>452919.48</v>
      </c>
      <c r="K10">
        <v>5714460</v>
      </c>
      <c r="L10" s="26">
        <f t="shared" si="1"/>
        <v>7.9258491616005705E-2</v>
      </c>
      <c r="M10" s="1">
        <f t="shared" si="2"/>
        <v>189.0315025041736</v>
      </c>
    </row>
    <row r="11" spans="1:13" x14ac:dyDescent="0.25">
      <c r="A11" t="str">
        <f t="shared" si="0"/>
        <v>CMBBLRJan-2024</v>
      </c>
      <c r="B11" s="2">
        <v>2024</v>
      </c>
      <c r="C11" s="2" t="s">
        <v>196</v>
      </c>
      <c r="D11" t="s">
        <v>10</v>
      </c>
      <c r="E11" s="2" t="s">
        <v>14</v>
      </c>
      <c r="F11" t="s">
        <v>15</v>
      </c>
      <c r="G11">
        <v>1993</v>
      </c>
      <c r="H11">
        <v>148449.60999999999</v>
      </c>
      <c r="I11">
        <v>68308.159999999945</v>
      </c>
      <c r="J11">
        <v>216757.77000000008</v>
      </c>
      <c r="K11">
        <v>1424995</v>
      </c>
      <c r="L11" s="26">
        <f t="shared" si="1"/>
        <v>0.15211124951315624</v>
      </c>
      <c r="M11" s="1">
        <f t="shared" si="2"/>
        <v>108.75954340190671</v>
      </c>
    </row>
    <row r="12" spans="1:13" x14ac:dyDescent="0.25">
      <c r="A12" t="str">
        <f t="shared" si="0"/>
        <v>CMBBOMJan-2024</v>
      </c>
      <c r="B12" s="2">
        <v>2024</v>
      </c>
      <c r="C12" s="2" t="s">
        <v>196</v>
      </c>
      <c r="D12" t="s">
        <v>10</v>
      </c>
      <c r="E12" s="2" t="s">
        <v>16</v>
      </c>
      <c r="F12" t="s">
        <v>15</v>
      </c>
      <c r="G12">
        <v>3010</v>
      </c>
      <c r="H12">
        <v>344761.1100000001</v>
      </c>
      <c r="I12">
        <v>109019.1200000002</v>
      </c>
      <c r="J12">
        <v>453780.22999999969</v>
      </c>
      <c r="K12">
        <v>4662490</v>
      </c>
      <c r="L12" s="26">
        <f t="shared" si="1"/>
        <v>9.7325727240165597E-2</v>
      </c>
      <c r="M12" s="1">
        <f t="shared" si="2"/>
        <v>150.75755149501651</v>
      </c>
    </row>
    <row r="13" spans="1:13" x14ac:dyDescent="0.25">
      <c r="A13" t="str">
        <f t="shared" si="0"/>
        <v>CMBCANJan-2024</v>
      </c>
      <c r="B13" s="2">
        <v>2024</v>
      </c>
      <c r="C13" s="2" t="s">
        <v>196</v>
      </c>
      <c r="D13" t="s">
        <v>10</v>
      </c>
      <c r="E13" s="2" t="s">
        <v>17</v>
      </c>
      <c r="F13" t="s">
        <v>13</v>
      </c>
      <c r="G13">
        <v>514</v>
      </c>
      <c r="H13">
        <v>85980.900000000009</v>
      </c>
      <c r="I13">
        <v>52675.749999999993</v>
      </c>
      <c r="J13">
        <v>138656.65000000008</v>
      </c>
      <c r="K13">
        <v>2047262</v>
      </c>
      <c r="L13" s="26">
        <f t="shared" si="1"/>
        <v>6.772784821874292E-2</v>
      </c>
      <c r="M13" s="1">
        <f t="shared" si="2"/>
        <v>269.76001945525309</v>
      </c>
    </row>
    <row r="14" spans="1:13" x14ac:dyDescent="0.25">
      <c r="A14" t="str">
        <f t="shared" si="0"/>
        <v>CMBCDGJan-2024</v>
      </c>
      <c r="B14" s="2">
        <v>2024</v>
      </c>
      <c r="C14" s="2" t="s">
        <v>196</v>
      </c>
      <c r="D14" t="s">
        <v>10</v>
      </c>
      <c r="E14" s="2" t="s">
        <v>18</v>
      </c>
      <c r="F14" t="s">
        <v>19</v>
      </c>
      <c r="G14">
        <v>3039</v>
      </c>
      <c r="H14">
        <v>938360.94999999984</v>
      </c>
      <c r="I14">
        <v>673345.75000000012</v>
      </c>
      <c r="J14">
        <v>1611706.699999999</v>
      </c>
      <c r="K14">
        <v>25858851</v>
      </c>
      <c r="L14" s="26">
        <f t="shared" si="1"/>
        <v>6.2327080967363904E-2</v>
      </c>
      <c r="M14" s="1">
        <f t="shared" si="2"/>
        <v>530.34113195129942</v>
      </c>
    </row>
    <row r="15" spans="1:13" x14ac:dyDescent="0.25">
      <c r="A15" t="str">
        <f t="shared" si="0"/>
        <v>CMBCGKJan-2024</v>
      </c>
      <c r="B15" s="2">
        <v>2024</v>
      </c>
      <c r="C15" s="2" t="s">
        <v>196</v>
      </c>
      <c r="D15" t="s">
        <v>10</v>
      </c>
      <c r="E15" s="2" t="s">
        <v>20</v>
      </c>
      <c r="F15" t="s">
        <v>13</v>
      </c>
      <c r="G15">
        <v>1645</v>
      </c>
      <c r="H15">
        <v>170588.28000000014</v>
      </c>
      <c r="I15">
        <v>125311.2500000002</v>
      </c>
      <c r="J15">
        <v>295899.52999999997</v>
      </c>
      <c r="K15">
        <v>5458110</v>
      </c>
      <c r="L15" s="26">
        <f t="shared" si="1"/>
        <v>5.4212819089391746E-2</v>
      </c>
      <c r="M15" s="1">
        <f t="shared" si="2"/>
        <v>179.8781337386018</v>
      </c>
    </row>
    <row r="16" spans="1:13" x14ac:dyDescent="0.25">
      <c r="A16" t="str">
        <f t="shared" si="0"/>
        <v>CMBCOKJan-2024</v>
      </c>
      <c r="B16" s="2">
        <v>2024</v>
      </c>
      <c r="C16" s="2" t="s">
        <v>196</v>
      </c>
      <c r="D16" t="s">
        <v>10</v>
      </c>
      <c r="E16" s="2" t="s">
        <v>21</v>
      </c>
      <c r="F16" t="s">
        <v>15</v>
      </c>
      <c r="G16">
        <v>1858</v>
      </c>
      <c r="H16">
        <v>103837.11999999985</v>
      </c>
      <c r="I16">
        <v>49221.740000000013</v>
      </c>
      <c r="J16">
        <v>153058.86000000019</v>
      </c>
      <c r="K16">
        <v>960586</v>
      </c>
      <c r="L16" s="26">
        <f t="shared" si="1"/>
        <v>0.15933904928866358</v>
      </c>
      <c r="M16" s="1">
        <f t="shared" si="2"/>
        <v>82.378288482239071</v>
      </c>
    </row>
    <row r="17" spans="1:13" x14ac:dyDescent="0.25">
      <c r="A17" t="str">
        <f t="shared" si="0"/>
        <v>CMBDACJan-2024</v>
      </c>
      <c r="B17" s="2">
        <v>2024</v>
      </c>
      <c r="C17" s="2" t="s">
        <v>196</v>
      </c>
      <c r="D17" t="s">
        <v>10</v>
      </c>
      <c r="E17" s="2" t="s">
        <v>22</v>
      </c>
      <c r="F17" t="s">
        <v>15</v>
      </c>
      <c r="G17">
        <v>2400</v>
      </c>
      <c r="H17">
        <v>397413.08000000013</v>
      </c>
      <c r="I17">
        <v>16298.960000000003</v>
      </c>
      <c r="J17">
        <v>413712.0400000001</v>
      </c>
      <c r="K17">
        <v>5196000</v>
      </c>
      <c r="L17" s="26">
        <f t="shared" si="1"/>
        <v>7.9621254811393399E-2</v>
      </c>
      <c r="M17" s="1">
        <f t="shared" si="2"/>
        <v>172.38001666666671</v>
      </c>
    </row>
    <row r="18" spans="1:13" x14ac:dyDescent="0.25">
      <c r="A18" t="str">
        <f t="shared" si="0"/>
        <v>CMBDELJan-2024</v>
      </c>
      <c r="B18" s="2">
        <v>2024</v>
      </c>
      <c r="C18" s="2" t="s">
        <v>196</v>
      </c>
      <c r="D18" t="s">
        <v>10</v>
      </c>
      <c r="E18" s="2" t="s">
        <v>23</v>
      </c>
      <c r="F18" t="s">
        <v>15</v>
      </c>
      <c r="G18">
        <v>4700</v>
      </c>
      <c r="H18">
        <v>569358.84999999974</v>
      </c>
      <c r="I18">
        <v>168831.67000000004</v>
      </c>
      <c r="J18">
        <v>738190.51999999967</v>
      </c>
      <c r="K18">
        <v>11397500</v>
      </c>
      <c r="L18" s="26">
        <f t="shared" si="1"/>
        <v>6.4767757841631912E-2</v>
      </c>
      <c r="M18" s="1">
        <f t="shared" si="2"/>
        <v>157.06181276595737</v>
      </c>
    </row>
    <row r="19" spans="1:13" x14ac:dyDescent="0.25">
      <c r="A19" t="str">
        <f t="shared" si="0"/>
        <v>CMBDMMJan-2024</v>
      </c>
      <c r="B19" s="2">
        <v>2024</v>
      </c>
      <c r="C19" s="2" t="s">
        <v>196</v>
      </c>
      <c r="D19" t="s">
        <v>10</v>
      </c>
      <c r="E19" s="2" t="s">
        <v>24</v>
      </c>
      <c r="F19" t="s">
        <v>11</v>
      </c>
      <c r="G19">
        <v>1665</v>
      </c>
      <c r="H19">
        <v>237738.90999999995</v>
      </c>
      <c r="I19">
        <v>153571.66000000006</v>
      </c>
      <c r="J19">
        <v>391310.56999999995</v>
      </c>
      <c r="K19">
        <v>6415245</v>
      </c>
      <c r="L19" s="26">
        <f t="shared" si="1"/>
        <v>6.099697985034086E-2</v>
      </c>
      <c r="M19" s="1">
        <f t="shared" si="2"/>
        <v>235.02136336336332</v>
      </c>
    </row>
    <row r="20" spans="1:13" x14ac:dyDescent="0.25">
      <c r="A20" t="str">
        <f t="shared" si="0"/>
        <v>CMBDOHJan-2024</v>
      </c>
      <c r="B20" s="2">
        <v>2024</v>
      </c>
      <c r="C20" s="2" t="s">
        <v>196</v>
      </c>
      <c r="D20" t="s">
        <v>10</v>
      </c>
      <c r="E20" s="2" t="s">
        <v>25</v>
      </c>
      <c r="F20" t="s">
        <v>11</v>
      </c>
      <c r="G20">
        <v>2644</v>
      </c>
      <c r="H20">
        <v>526672.17000000027</v>
      </c>
      <c r="I20">
        <v>421985.61000000004</v>
      </c>
      <c r="J20">
        <v>948657.77999999886</v>
      </c>
      <c r="K20">
        <v>9605652</v>
      </c>
      <c r="L20" s="26">
        <f t="shared" si="1"/>
        <v>9.8760373580054628E-2</v>
      </c>
      <c r="M20" s="1">
        <f t="shared" si="2"/>
        <v>358.79643721633846</v>
      </c>
    </row>
    <row r="21" spans="1:13" x14ac:dyDescent="0.25">
      <c r="A21" t="str">
        <f t="shared" si="0"/>
        <v>CMBDXBJan-2024</v>
      </c>
      <c r="B21" s="2">
        <v>2024</v>
      </c>
      <c r="C21" s="2" t="s">
        <v>196</v>
      </c>
      <c r="D21" t="s">
        <v>10</v>
      </c>
      <c r="E21" s="2" t="s">
        <v>26</v>
      </c>
      <c r="F21" t="s">
        <v>11</v>
      </c>
      <c r="G21">
        <v>2339</v>
      </c>
      <c r="H21">
        <v>339626.90000000026</v>
      </c>
      <c r="I21">
        <v>262093.22999999995</v>
      </c>
      <c r="J21">
        <v>601720.12999999977</v>
      </c>
      <c r="K21">
        <v>7739751</v>
      </c>
      <c r="L21" s="26">
        <f t="shared" si="1"/>
        <v>7.7744119933574066E-2</v>
      </c>
      <c r="M21" s="1">
        <f t="shared" si="2"/>
        <v>257.25529286019656</v>
      </c>
    </row>
    <row r="22" spans="1:13" x14ac:dyDescent="0.25">
      <c r="A22" t="str">
        <f t="shared" si="0"/>
        <v>CMBFRAJan-2024</v>
      </c>
      <c r="B22" s="2">
        <v>2024</v>
      </c>
      <c r="C22" s="2" t="s">
        <v>196</v>
      </c>
      <c r="D22" t="s">
        <v>10</v>
      </c>
      <c r="E22" s="2" t="s">
        <v>27</v>
      </c>
      <c r="F22" t="s">
        <v>19</v>
      </c>
      <c r="G22">
        <v>2986</v>
      </c>
      <c r="H22">
        <v>973185.95000000054</v>
      </c>
      <c r="I22">
        <v>664431.86999999988</v>
      </c>
      <c r="J22">
        <v>1637617.8199999984</v>
      </c>
      <c r="K22">
        <v>24165698</v>
      </c>
      <c r="L22" s="26">
        <f t="shared" si="1"/>
        <v>6.7766212256728464E-2</v>
      </c>
      <c r="M22" s="1">
        <f t="shared" si="2"/>
        <v>548.43195579370342</v>
      </c>
    </row>
    <row r="23" spans="1:13" x14ac:dyDescent="0.25">
      <c r="A23" t="str">
        <f t="shared" si="0"/>
        <v>CMBGANJan-2024</v>
      </c>
      <c r="B23" s="2">
        <v>2024</v>
      </c>
      <c r="C23" s="2" t="s">
        <v>196</v>
      </c>
      <c r="D23" t="s">
        <v>10</v>
      </c>
      <c r="E23" s="2" t="s">
        <v>28</v>
      </c>
      <c r="F23" t="s">
        <v>15</v>
      </c>
      <c r="G23">
        <v>899</v>
      </c>
      <c r="H23">
        <v>81909.299999999988</v>
      </c>
      <c r="I23">
        <v>25695.070000000003</v>
      </c>
      <c r="J23">
        <v>107604.37</v>
      </c>
      <c r="K23">
        <v>1031153</v>
      </c>
      <c r="L23" s="26">
        <f t="shared" si="1"/>
        <v>0.10435344706362683</v>
      </c>
      <c r="M23" s="1">
        <f t="shared" si="2"/>
        <v>119.69340378197997</v>
      </c>
    </row>
    <row r="24" spans="1:13" x14ac:dyDescent="0.25">
      <c r="A24" t="str">
        <f t="shared" si="0"/>
        <v>CMBHYDJan-2024</v>
      </c>
      <c r="B24" s="2">
        <v>2024</v>
      </c>
      <c r="C24" s="2" t="s">
        <v>196</v>
      </c>
      <c r="D24" t="s">
        <v>10</v>
      </c>
      <c r="E24" s="2" t="s">
        <v>29</v>
      </c>
      <c r="F24" t="s">
        <v>15</v>
      </c>
      <c r="G24">
        <v>1480</v>
      </c>
      <c r="H24">
        <v>134282.46999999994</v>
      </c>
      <c r="I24">
        <v>54269.21</v>
      </c>
      <c r="J24">
        <v>188551.68000000005</v>
      </c>
      <c r="K24">
        <v>1734560</v>
      </c>
      <c r="L24" s="26">
        <f t="shared" si="1"/>
        <v>0.10870288718752885</v>
      </c>
      <c r="M24" s="1">
        <f t="shared" si="2"/>
        <v>127.39978378378382</v>
      </c>
    </row>
    <row r="25" spans="1:13" x14ac:dyDescent="0.25">
      <c r="A25" t="str">
        <f t="shared" si="0"/>
        <v>CMBICNJan-2024</v>
      </c>
      <c r="B25" s="2">
        <v>2024</v>
      </c>
      <c r="C25" s="2" t="s">
        <v>196</v>
      </c>
      <c r="D25" t="s">
        <v>10</v>
      </c>
      <c r="E25" s="2" t="s">
        <v>30</v>
      </c>
      <c r="F25" t="s">
        <v>13</v>
      </c>
      <c r="G25">
        <v>1549</v>
      </c>
      <c r="H25">
        <v>422899.38999999978</v>
      </c>
      <c r="I25">
        <v>149331.00999999995</v>
      </c>
      <c r="J25">
        <v>572230.39999999991</v>
      </c>
      <c r="K25">
        <v>8929985</v>
      </c>
      <c r="L25" s="26">
        <f t="shared" si="1"/>
        <v>6.4079659708274977E-2</v>
      </c>
      <c r="M25" s="1">
        <f t="shared" si="2"/>
        <v>369.41923821820524</v>
      </c>
    </row>
    <row r="26" spans="1:13" x14ac:dyDescent="0.25">
      <c r="A26" t="str">
        <f t="shared" si="0"/>
        <v>CMBIXMJan-2024</v>
      </c>
      <c r="B26" s="2">
        <v>2024</v>
      </c>
      <c r="C26" s="2" t="s">
        <v>196</v>
      </c>
      <c r="D26" t="s">
        <v>10</v>
      </c>
      <c r="E26" s="2" t="s">
        <v>31</v>
      </c>
      <c r="F26" t="s">
        <v>15</v>
      </c>
      <c r="G26">
        <v>1114</v>
      </c>
      <c r="H26">
        <v>43025.720000000023</v>
      </c>
      <c r="I26">
        <v>27359.11</v>
      </c>
      <c r="J26">
        <v>70384.83</v>
      </c>
      <c r="K26">
        <v>394356</v>
      </c>
      <c r="L26" s="26">
        <f t="shared" si="1"/>
        <v>0.17848043392264856</v>
      </c>
      <c r="M26" s="1">
        <f t="shared" si="2"/>
        <v>63.182073608617593</v>
      </c>
    </row>
    <row r="27" spans="1:13" x14ac:dyDescent="0.25">
      <c r="A27" t="str">
        <f t="shared" si="0"/>
        <v>CMBKHIJan-2024</v>
      </c>
      <c r="B27" s="2">
        <v>2024</v>
      </c>
      <c r="C27" s="2" t="s">
        <v>196</v>
      </c>
      <c r="D27" t="s">
        <v>10</v>
      </c>
      <c r="E27" s="2" t="s">
        <v>32</v>
      </c>
      <c r="F27" t="s">
        <v>15</v>
      </c>
      <c r="G27">
        <v>1291</v>
      </c>
      <c r="H27">
        <v>186354.00999999986</v>
      </c>
      <c r="I27">
        <v>44058.65</v>
      </c>
      <c r="J27">
        <v>230412.66</v>
      </c>
      <c r="K27">
        <v>3116474</v>
      </c>
      <c r="L27" s="26">
        <f t="shared" si="1"/>
        <v>7.3933766172924922E-2</v>
      </c>
      <c r="M27" s="1">
        <f t="shared" si="2"/>
        <v>178.47611154144076</v>
      </c>
    </row>
    <row r="28" spans="1:13" x14ac:dyDescent="0.25">
      <c r="A28" t="str">
        <f t="shared" si="0"/>
        <v>CMBKTMJan-2024</v>
      </c>
      <c r="B28" s="2">
        <v>2024</v>
      </c>
      <c r="C28" s="2" t="s">
        <v>196</v>
      </c>
      <c r="D28" t="s">
        <v>10</v>
      </c>
      <c r="E28" s="2" t="s">
        <v>52</v>
      </c>
      <c r="F28" t="s">
        <v>15</v>
      </c>
      <c r="G28">
        <v>923</v>
      </c>
      <c r="H28">
        <v>134815.87999999998</v>
      </c>
      <c r="I28">
        <v>34895.869999999988</v>
      </c>
      <c r="J28">
        <v>169711.75</v>
      </c>
      <c r="K28">
        <v>2171819</v>
      </c>
      <c r="L28" s="26">
        <f t="shared" si="1"/>
        <v>7.8142676714772277E-2</v>
      </c>
      <c r="M28" s="1">
        <f t="shared" si="2"/>
        <v>183.86971830985917</v>
      </c>
    </row>
    <row r="29" spans="1:13" x14ac:dyDescent="0.25">
      <c r="A29" t="str">
        <f t="shared" si="0"/>
        <v>CMBKULJan-2024</v>
      </c>
      <c r="B29" s="2">
        <v>2024</v>
      </c>
      <c r="C29" s="2" t="s">
        <v>196</v>
      </c>
      <c r="D29" t="s">
        <v>10</v>
      </c>
      <c r="E29" s="2" t="s">
        <v>33</v>
      </c>
      <c r="F29" t="s">
        <v>13</v>
      </c>
      <c r="G29">
        <v>3043</v>
      </c>
      <c r="H29">
        <v>244029.61000000013</v>
      </c>
      <c r="I29">
        <v>208142.68999999992</v>
      </c>
      <c r="J29">
        <v>452172.30000000034</v>
      </c>
      <c r="K29">
        <v>7482737</v>
      </c>
      <c r="L29" s="26">
        <f t="shared" si="1"/>
        <v>6.0428730824028741E-2</v>
      </c>
      <c r="M29" s="1">
        <f t="shared" si="2"/>
        <v>148.59424909628666</v>
      </c>
    </row>
    <row r="30" spans="1:13" x14ac:dyDescent="0.25">
      <c r="A30" t="str">
        <f t="shared" si="0"/>
        <v>CMBKWIJan-2024</v>
      </c>
      <c r="B30" s="2">
        <v>2024</v>
      </c>
      <c r="C30" s="2" t="s">
        <v>196</v>
      </c>
      <c r="D30" t="s">
        <v>10</v>
      </c>
      <c r="E30" s="2" t="s">
        <v>34</v>
      </c>
      <c r="F30" t="s">
        <v>11</v>
      </c>
      <c r="G30">
        <v>1816</v>
      </c>
      <c r="H30">
        <v>315496.44000000006</v>
      </c>
      <c r="I30">
        <v>158437.81999999992</v>
      </c>
      <c r="J30">
        <v>473934.26000000018</v>
      </c>
      <c r="K30">
        <v>7618120</v>
      </c>
      <c r="L30" s="26">
        <f t="shared" si="1"/>
        <v>6.2211445868534519E-2</v>
      </c>
      <c r="M30" s="1">
        <f t="shared" si="2"/>
        <v>260.97701541850228</v>
      </c>
    </row>
    <row r="31" spans="1:13" x14ac:dyDescent="0.25">
      <c r="A31" t="str">
        <f t="shared" si="0"/>
        <v>CMBLHEJan-2024</v>
      </c>
      <c r="B31" s="2">
        <v>2024</v>
      </c>
      <c r="C31" s="2" t="s">
        <v>196</v>
      </c>
      <c r="D31" t="s">
        <v>10</v>
      </c>
      <c r="E31" s="2" t="s">
        <v>35</v>
      </c>
      <c r="F31" t="s">
        <v>15</v>
      </c>
      <c r="G31">
        <v>1389</v>
      </c>
      <c r="H31">
        <v>183227.04000000004</v>
      </c>
      <c r="I31">
        <v>47168.779999999992</v>
      </c>
      <c r="J31">
        <v>230395.81999999998</v>
      </c>
      <c r="K31">
        <v>3868365</v>
      </c>
      <c r="L31" s="26">
        <f t="shared" si="1"/>
        <v>5.9558966126515976E-2</v>
      </c>
      <c r="M31" s="1">
        <f t="shared" si="2"/>
        <v>165.871720662347</v>
      </c>
    </row>
    <row r="32" spans="1:13" x14ac:dyDescent="0.25">
      <c r="A32" t="str">
        <f t="shared" si="0"/>
        <v>CMBLHRJan-2024</v>
      </c>
      <c r="B32" s="2">
        <v>2024</v>
      </c>
      <c r="C32" s="2" t="s">
        <v>196</v>
      </c>
      <c r="D32" t="s">
        <v>10</v>
      </c>
      <c r="E32" s="2" t="s">
        <v>36</v>
      </c>
      <c r="F32" t="s">
        <v>19</v>
      </c>
      <c r="G32">
        <v>8269</v>
      </c>
      <c r="H32">
        <v>3990036.4699999974</v>
      </c>
      <c r="I32">
        <v>1740304.1700000002</v>
      </c>
      <c r="J32">
        <v>5730340.6399999997</v>
      </c>
      <c r="K32">
        <v>72097411</v>
      </c>
      <c r="L32" s="26">
        <f t="shared" si="1"/>
        <v>7.9480532803043361E-2</v>
      </c>
      <c r="M32" s="1">
        <f t="shared" si="2"/>
        <v>692.99076550973507</v>
      </c>
    </row>
    <row r="33" spans="1:13" x14ac:dyDescent="0.25">
      <c r="A33" t="str">
        <f t="shared" si="0"/>
        <v>CMBMAAJan-2024</v>
      </c>
      <c r="B33" s="2">
        <v>2024</v>
      </c>
      <c r="C33" s="2" t="s">
        <v>196</v>
      </c>
      <c r="D33" t="s">
        <v>10</v>
      </c>
      <c r="E33" s="2" t="s">
        <v>37</v>
      </c>
      <c r="F33" t="s">
        <v>15</v>
      </c>
      <c r="G33">
        <v>5822</v>
      </c>
      <c r="H33">
        <v>240582.86000000019</v>
      </c>
      <c r="I33">
        <v>191197.31000000023</v>
      </c>
      <c r="J33">
        <v>431780.17</v>
      </c>
      <c r="K33">
        <v>3993892</v>
      </c>
      <c r="L33" s="26">
        <f t="shared" si="1"/>
        <v>0.10811012666341503</v>
      </c>
      <c r="M33" s="1">
        <f t="shared" si="2"/>
        <v>74.163546891102712</v>
      </c>
    </row>
    <row r="34" spans="1:13" x14ac:dyDescent="0.25">
      <c r="A34" t="str">
        <f t="shared" si="0"/>
        <v>CMBMELJan-2024</v>
      </c>
      <c r="B34" s="2">
        <v>2024</v>
      </c>
      <c r="C34" s="2" t="s">
        <v>196</v>
      </c>
      <c r="D34" t="s">
        <v>10</v>
      </c>
      <c r="E34" s="2" t="s">
        <v>38</v>
      </c>
      <c r="F34" t="s">
        <v>13</v>
      </c>
      <c r="G34">
        <v>7715</v>
      </c>
      <c r="H34">
        <v>4576409.4399999995</v>
      </c>
      <c r="I34">
        <v>654928.92000000109</v>
      </c>
      <c r="J34">
        <v>5231338.3599999873</v>
      </c>
      <c r="K34">
        <v>64875435</v>
      </c>
      <c r="L34" s="26">
        <f t="shared" si="1"/>
        <v>8.0636659469026872E-2</v>
      </c>
      <c r="M34" s="1">
        <f t="shared" si="2"/>
        <v>678.07366947504693</v>
      </c>
    </row>
    <row r="35" spans="1:13" x14ac:dyDescent="0.25">
      <c r="A35" t="str">
        <f t="shared" si="0"/>
        <v>CMBMLEJan-2024</v>
      </c>
      <c r="B35" s="2">
        <v>2024</v>
      </c>
      <c r="C35" s="2" t="s">
        <v>196</v>
      </c>
      <c r="D35" t="s">
        <v>10</v>
      </c>
      <c r="E35" s="2" t="s">
        <v>39</v>
      </c>
      <c r="F35" t="s">
        <v>15</v>
      </c>
      <c r="G35">
        <v>10454</v>
      </c>
      <c r="H35">
        <v>743661.04999999993</v>
      </c>
      <c r="I35">
        <v>258032.0099999996</v>
      </c>
      <c r="J35">
        <v>1001693.0599999996</v>
      </c>
      <c r="K35">
        <v>8028672</v>
      </c>
      <c r="L35" s="26">
        <f t="shared" si="1"/>
        <v>0.12476447661580889</v>
      </c>
      <c r="M35" s="1">
        <f t="shared" si="2"/>
        <v>95.819118040941234</v>
      </c>
    </row>
    <row r="36" spans="1:13" x14ac:dyDescent="0.25">
      <c r="A36" t="str">
        <f t="shared" si="0"/>
        <v>CMBNRTJan-2024</v>
      </c>
      <c r="B36" s="2">
        <v>2024</v>
      </c>
      <c r="C36" s="2" t="s">
        <v>196</v>
      </c>
      <c r="D36" t="s">
        <v>10</v>
      </c>
      <c r="E36" s="2" t="s">
        <v>40</v>
      </c>
      <c r="F36" t="s">
        <v>13</v>
      </c>
      <c r="G36">
        <v>3913</v>
      </c>
      <c r="H36">
        <v>1583118.3900000006</v>
      </c>
      <c r="I36">
        <v>91339.229999999952</v>
      </c>
      <c r="J36">
        <v>1674457.6199999989</v>
      </c>
      <c r="K36">
        <v>26858832</v>
      </c>
      <c r="L36" s="26">
        <f t="shared" si="1"/>
        <v>6.2342905305785408E-2</v>
      </c>
      <c r="M36" s="1">
        <f t="shared" si="2"/>
        <v>427.92170201891105</v>
      </c>
    </row>
    <row r="37" spans="1:13" x14ac:dyDescent="0.25">
      <c r="A37" t="str">
        <f t="shared" si="0"/>
        <v>CMBPVGJan-2024</v>
      </c>
      <c r="B37" s="2">
        <v>2024</v>
      </c>
      <c r="C37" s="2" t="s">
        <v>196</v>
      </c>
      <c r="D37" t="s">
        <v>10</v>
      </c>
      <c r="E37" s="2" t="s">
        <v>50</v>
      </c>
      <c r="F37" t="s">
        <v>13</v>
      </c>
      <c r="G37">
        <v>331</v>
      </c>
      <c r="H37">
        <v>35480.319999999985</v>
      </c>
      <c r="I37">
        <v>38265.94</v>
      </c>
      <c r="J37">
        <v>73746.259999999995</v>
      </c>
      <c r="K37">
        <v>1676846</v>
      </c>
      <c r="L37" s="26">
        <f t="shared" si="1"/>
        <v>4.3979148949873745E-2</v>
      </c>
      <c r="M37" s="1">
        <f t="shared" si="2"/>
        <v>222.79836858006041</v>
      </c>
    </row>
    <row r="38" spans="1:13" x14ac:dyDescent="0.25">
      <c r="A38" t="str">
        <f t="shared" si="0"/>
        <v>CMBRUHJan-2024</v>
      </c>
      <c r="B38" s="2">
        <v>2024</v>
      </c>
      <c r="C38" s="2" t="s">
        <v>196</v>
      </c>
      <c r="D38" t="s">
        <v>10</v>
      </c>
      <c r="E38" s="2" t="s">
        <v>41</v>
      </c>
      <c r="F38" t="s">
        <v>11</v>
      </c>
      <c r="G38">
        <v>3217</v>
      </c>
      <c r="H38">
        <v>568498.31000000075</v>
      </c>
      <c r="I38">
        <v>234027.85999999958</v>
      </c>
      <c r="J38">
        <v>802526.16999999993</v>
      </c>
      <c r="K38">
        <v>13012765</v>
      </c>
      <c r="L38" s="26">
        <f t="shared" si="1"/>
        <v>6.1672224926831457E-2</v>
      </c>
      <c r="M38" s="1">
        <f t="shared" si="2"/>
        <v>249.46414982903323</v>
      </c>
    </row>
    <row r="39" spans="1:13" x14ac:dyDescent="0.25">
      <c r="A39" t="str">
        <f t="shared" si="0"/>
        <v>CMBSINJan-2024</v>
      </c>
      <c r="B39" s="2">
        <v>2024</v>
      </c>
      <c r="C39" s="2" t="s">
        <v>196</v>
      </c>
      <c r="D39" t="s">
        <v>10</v>
      </c>
      <c r="E39" s="2" t="s">
        <v>42</v>
      </c>
      <c r="F39" t="s">
        <v>13</v>
      </c>
      <c r="G39">
        <v>3413</v>
      </c>
      <c r="H39">
        <v>591055.02000000037</v>
      </c>
      <c r="I39">
        <v>291636.67000000004</v>
      </c>
      <c r="J39">
        <v>882691.68999999983</v>
      </c>
      <c r="K39">
        <v>9382337</v>
      </c>
      <c r="L39" s="26">
        <f t="shared" si="1"/>
        <v>9.4080151885399116E-2</v>
      </c>
      <c r="M39" s="1">
        <f t="shared" si="2"/>
        <v>258.62633753296217</v>
      </c>
    </row>
    <row r="40" spans="1:13" x14ac:dyDescent="0.25">
      <c r="A40" t="str">
        <f t="shared" si="0"/>
        <v>CMBSYDJan-2024</v>
      </c>
      <c r="B40" s="2">
        <v>2024</v>
      </c>
      <c r="C40" s="2" t="s">
        <v>196</v>
      </c>
      <c r="D40" t="s">
        <v>10</v>
      </c>
      <c r="E40" s="2" t="s">
        <v>53</v>
      </c>
      <c r="F40" t="s">
        <v>13</v>
      </c>
      <c r="G40">
        <v>3845</v>
      </c>
      <c r="H40">
        <v>2193879.9899999988</v>
      </c>
      <c r="I40">
        <v>356440.5799999999</v>
      </c>
      <c r="J40">
        <v>2550320.569999998</v>
      </c>
      <c r="K40">
        <v>33659130</v>
      </c>
      <c r="L40" s="26">
        <f t="shared" si="1"/>
        <v>7.5769057904942816E-2</v>
      </c>
      <c r="M40" s="1">
        <f t="shared" si="2"/>
        <v>663.2823328998694</v>
      </c>
    </row>
    <row r="41" spans="1:13" x14ac:dyDescent="0.25">
      <c r="A41" t="str">
        <f t="shared" si="0"/>
        <v>CMBTRVJan-2024</v>
      </c>
      <c r="B41" s="2">
        <v>2024</v>
      </c>
      <c r="C41" s="2" t="s">
        <v>196</v>
      </c>
      <c r="D41" t="s">
        <v>10</v>
      </c>
      <c r="E41" s="2" t="s">
        <v>43</v>
      </c>
      <c r="F41" t="s">
        <v>15</v>
      </c>
      <c r="G41">
        <v>1144</v>
      </c>
      <c r="H41">
        <v>36335.370000000017</v>
      </c>
      <c r="I41">
        <v>21144.209999999966</v>
      </c>
      <c r="J41">
        <v>57479.58</v>
      </c>
      <c r="K41">
        <v>418704</v>
      </c>
      <c r="L41" s="26">
        <f t="shared" si="1"/>
        <v>0.137279748939585</v>
      </c>
      <c r="M41" s="1">
        <f t="shared" si="2"/>
        <v>50.244388111888114</v>
      </c>
    </row>
    <row r="42" spans="1:13" x14ac:dyDescent="0.25">
      <c r="A42" t="str">
        <f t="shared" si="0"/>
        <v>CMBTRZJan-2024</v>
      </c>
      <c r="B42" s="2">
        <v>2024</v>
      </c>
      <c r="C42" s="2" t="s">
        <v>196</v>
      </c>
      <c r="D42" t="s">
        <v>10</v>
      </c>
      <c r="E42" s="2" t="s">
        <v>44</v>
      </c>
      <c r="F42" t="s">
        <v>15</v>
      </c>
      <c r="G42">
        <v>1754</v>
      </c>
      <c r="H42">
        <v>66836.60000000002</v>
      </c>
      <c r="I42">
        <v>40280.389999999941</v>
      </c>
      <c r="J42">
        <v>107116.98999999998</v>
      </c>
      <c r="K42">
        <v>777022</v>
      </c>
      <c r="L42" s="26">
        <f t="shared" si="1"/>
        <v>0.13785580073665865</v>
      </c>
      <c r="M42" s="1">
        <f t="shared" si="2"/>
        <v>61.070119726339783</v>
      </c>
    </row>
    <row r="43" spans="1:13" x14ac:dyDescent="0.25">
      <c r="A43" t="str">
        <f t="shared" si="0"/>
        <v>CMBJEDJan-2024</v>
      </c>
      <c r="B43" s="2">
        <v>2024</v>
      </c>
      <c r="C43" s="2" t="s">
        <v>196</v>
      </c>
      <c r="D43" t="s">
        <v>10</v>
      </c>
      <c r="E43" s="2" t="s">
        <v>51</v>
      </c>
      <c r="F43" t="s">
        <v>11</v>
      </c>
      <c r="G43">
        <v>870</v>
      </c>
      <c r="H43">
        <v>130399.82000000009</v>
      </c>
      <c r="I43">
        <v>78864.61</v>
      </c>
      <c r="J43">
        <v>209264.43000000005</v>
      </c>
      <c r="K43">
        <v>4051590</v>
      </c>
      <c r="L43" s="26">
        <f t="shared" si="1"/>
        <v>5.1649952240972075E-2</v>
      </c>
      <c r="M43" s="1">
        <f t="shared" si="2"/>
        <v>240.53382758620697</v>
      </c>
    </row>
    <row r="44" spans="1:13" x14ac:dyDescent="0.25">
      <c r="A44" t="str">
        <f t="shared" si="0"/>
        <v>COKCMBJan-2024</v>
      </c>
      <c r="B44" s="2">
        <v>2024</v>
      </c>
      <c r="C44" s="2" t="s">
        <v>196</v>
      </c>
      <c r="D44" t="s">
        <v>21</v>
      </c>
      <c r="E44" s="2" t="s">
        <v>10</v>
      </c>
      <c r="F44" t="s">
        <v>15</v>
      </c>
      <c r="G44">
        <v>3634</v>
      </c>
      <c r="H44">
        <v>199110.33000000016</v>
      </c>
      <c r="I44">
        <v>78984.679999999964</v>
      </c>
      <c r="J44">
        <v>278095.00999999995</v>
      </c>
      <c r="K44">
        <v>1878778</v>
      </c>
      <c r="L44" s="26">
        <f t="shared" si="1"/>
        <v>0.14801909006811872</v>
      </c>
      <c r="M44" s="1">
        <f t="shared" si="2"/>
        <v>76.525869565217377</v>
      </c>
    </row>
    <row r="45" spans="1:13" x14ac:dyDescent="0.25">
      <c r="A45" t="str">
        <f t="shared" si="0"/>
        <v>DACCMBJan-2024</v>
      </c>
      <c r="B45" s="2">
        <v>2024</v>
      </c>
      <c r="C45" s="2" t="s">
        <v>196</v>
      </c>
      <c r="D45" t="s">
        <v>22</v>
      </c>
      <c r="E45" s="2" t="s">
        <v>10</v>
      </c>
      <c r="F45" t="s">
        <v>15</v>
      </c>
      <c r="G45">
        <v>2107</v>
      </c>
      <c r="H45">
        <v>295072.94</v>
      </c>
      <c r="I45">
        <v>6593.2699999999995</v>
      </c>
      <c r="J45">
        <v>301666.20999999979</v>
      </c>
      <c r="K45">
        <v>4561655</v>
      </c>
      <c r="L45" s="26">
        <f t="shared" si="1"/>
        <v>6.6130869169194029E-2</v>
      </c>
      <c r="M45" s="1">
        <f t="shared" si="2"/>
        <v>143.17333175130508</v>
      </c>
    </row>
    <row r="46" spans="1:13" x14ac:dyDescent="0.25">
      <c r="A46" t="str">
        <f t="shared" si="0"/>
        <v>DELCMBJan-2024</v>
      </c>
      <c r="B46" s="2">
        <v>2024</v>
      </c>
      <c r="C46" s="2" t="s">
        <v>196</v>
      </c>
      <c r="D46" t="s">
        <v>23</v>
      </c>
      <c r="E46" s="2" t="s">
        <v>10</v>
      </c>
      <c r="F46" t="s">
        <v>15</v>
      </c>
      <c r="G46">
        <v>3699</v>
      </c>
      <c r="H46">
        <v>414212.03</v>
      </c>
      <c r="I46">
        <v>140965.95999999982</v>
      </c>
      <c r="J46">
        <v>555177.99</v>
      </c>
      <c r="K46">
        <v>8970075</v>
      </c>
      <c r="L46" s="26">
        <f t="shared" si="1"/>
        <v>6.18922350147574E-2</v>
      </c>
      <c r="M46" s="1">
        <f t="shared" si="2"/>
        <v>150.08866991078671</v>
      </c>
    </row>
    <row r="47" spans="1:13" x14ac:dyDescent="0.25">
      <c r="A47" t="str">
        <f t="shared" si="0"/>
        <v>DMMCMBJan-2024</v>
      </c>
      <c r="B47" s="2">
        <v>2024</v>
      </c>
      <c r="C47" s="2" t="s">
        <v>196</v>
      </c>
      <c r="D47" t="s">
        <v>24</v>
      </c>
      <c r="E47" s="2" t="s">
        <v>10</v>
      </c>
      <c r="F47" t="s">
        <v>11</v>
      </c>
      <c r="G47">
        <v>1201</v>
      </c>
      <c r="H47">
        <v>119129.07</v>
      </c>
      <c r="I47">
        <v>105981.39999999994</v>
      </c>
      <c r="J47">
        <v>225110.47000000003</v>
      </c>
      <c r="K47">
        <v>4627453</v>
      </c>
      <c r="L47" s="26">
        <f t="shared" si="1"/>
        <v>4.864673287875642E-2</v>
      </c>
      <c r="M47" s="1">
        <f t="shared" si="2"/>
        <v>187.43586178184847</v>
      </c>
    </row>
    <row r="48" spans="1:13" x14ac:dyDescent="0.25">
      <c r="A48" t="str">
        <f t="shared" si="0"/>
        <v>DOHCMBJan-2024</v>
      </c>
      <c r="B48" s="2">
        <v>2024</v>
      </c>
      <c r="C48" s="2" t="s">
        <v>196</v>
      </c>
      <c r="D48" t="s">
        <v>25</v>
      </c>
      <c r="E48" s="2" t="s">
        <v>10</v>
      </c>
      <c r="F48" t="s">
        <v>11</v>
      </c>
      <c r="G48">
        <v>1692</v>
      </c>
      <c r="H48">
        <v>221822.96</v>
      </c>
      <c r="I48">
        <v>159712.40000000011</v>
      </c>
      <c r="J48">
        <v>381535.36</v>
      </c>
      <c r="K48">
        <v>6147036</v>
      </c>
      <c r="L48" s="26">
        <f t="shared" si="1"/>
        <v>6.2068183755553077E-2</v>
      </c>
      <c r="M48" s="1">
        <f t="shared" si="2"/>
        <v>225.49371158392435</v>
      </c>
    </row>
    <row r="49" spans="1:13" x14ac:dyDescent="0.25">
      <c r="A49" t="str">
        <f t="shared" si="0"/>
        <v>DXBCMBJan-2024</v>
      </c>
      <c r="B49" s="2">
        <v>2024</v>
      </c>
      <c r="C49" s="2" t="s">
        <v>196</v>
      </c>
      <c r="D49" t="s">
        <v>26</v>
      </c>
      <c r="E49" s="2" t="s">
        <v>10</v>
      </c>
      <c r="F49" t="s">
        <v>11</v>
      </c>
      <c r="G49">
        <v>1408</v>
      </c>
      <c r="H49">
        <v>165636.70000000007</v>
      </c>
      <c r="I49">
        <v>131270.91999999998</v>
      </c>
      <c r="J49">
        <v>296907.62000000011</v>
      </c>
      <c r="K49">
        <v>4659072</v>
      </c>
      <c r="L49" s="26">
        <f t="shared" si="1"/>
        <v>6.3726772198412066E-2</v>
      </c>
      <c r="M49" s="1">
        <f t="shared" si="2"/>
        <v>210.87188920454554</v>
      </c>
    </row>
    <row r="50" spans="1:13" x14ac:dyDescent="0.25">
      <c r="A50" t="str">
        <f t="shared" si="0"/>
        <v>FRACMBJan-2024</v>
      </c>
      <c r="B50" s="2">
        <v>2024</v>
      </c>
      <c r="C50" s="2" t="s">
        <v>196</v>
      </c>
      <c r="D50" t="s">
        <v>27</v>
      </c>
      <c r="E50" s="2" t="s">
        <v>10</v>
      </c>
      <c r="F50" t="s">
        <v>19</v>
      </c>
      <c r="G50">
        <v>2421</v>
      </c>
      <c r="H50">
        <v>562142.82999999984</v>
      </c>
      <c r="I50">
        <v>541465.59999999974</v>
      </c>
      <c r="J50">
        <v>1103608.43</v>
      </c>
      <c r="K50">
        <v>19593153</v>
      </c>
      <c r="L50" s="26">
        <f t="shared" si="1"/>
        <v>5.6326229372066862E-2</v>
      </c>
      <c r="M50" s="1">
        <f t="shared" si="2"/>
        <v>455.84817430813712</v>
      </c>
    </row>
    <row r="51" spans="1:13" x14ac:dyDescent="0.25">
      <c r="A51" t="str">
        <f t="shared" si="0"/>
        <v>GANCMBJan-2024</v>
      </c>
      <c r="B51" s="2">
        <v>2024</v>
      </c>
      <c r="C51" s="2" t="s">
        <v>196</v>
      </c>
      <c r="D51" t="s">
        <v>28</v>
      </c>
      <c r="E51" s="2" t="s">
        <v>10</v>
      </c>
      <c r="F51" t="s">
        <v>15</v>
      </c>
      <c r="G51">
        <v>363</v>
      </c>
      <c r="H51">
        <v>30396.770000000011</v>
      </c>
      <c r="I51">
        <v>10760.26</v>
      </c>
      <c r="J51">
        <v>41157.029999999992</v>
      </c>
      <c r="K51">
        <v>416361</v>
      </c>
      <c r="L51" s="26">
        <f t="shared" si="1"/>
        <v>9.8849387910971462E-2</v>
      </c>
      <c r="M51" s="1">
        <f t="shared" si="2"/>
        <v>113.38024793388428</v>
      </c>
    </row>
    <row r="52" spans="1:13" x14ac:dyDescent="0.25">
      <c r="A52" t="str">
        <f t="shared" si="0"/>
        <v>HYDCMBJan-2024</v>
      </c>
      <c r="B52" s="2">
        <v>2024</v>
      </c>
      <c r="C52" s="2" t="s">
        <v>196</v>
      </c>
      <c r="D52" t="s">
        <v>29</v>
      </c>
      <c r="E52" s="2" t="s">
        <v>10</v>
      </c>
      <c r="F52" t="s">
        <v>15</v>
      </c>
      <c r="G52">
        <v>1685</v>
      </c>
      <c r="H52">
        <v>98265.059999999983</v>
      </c>
      <c r="I52">
        <v>61244.009999999995</v>
      </c>
      <c r="J52">
        <v>159509.07000000009</v>
      </c>
      <c r="K52">
        <v>1974820</v>
      </c>
      <c r="L52" s="26">
        <f t="shared" si="1"/>
        <v>8.077144752433138E-2</v>
      </c>
      <c r="M52" s="1">
        <f t="shared" si="2"/>
        <v>94.66413649851637</v>
      </c>
    </row>
    <row r="53" spans="1:13" x14ac:dyDescent="0.25">
      <c r="A53" t="str">
        <f t="shared" si="0"/>
        <v>ICNCMBJan-2024</v>
      </c>
      <c r="B53" s="2">
        <v>2024</v>
      </c>
      <c r="C53" s="2" t="s">
        <v>196</v>
      </c>
      <c r="D53" t="s">
        <v>30</v>
      </c>
      <c r="E53" s="2" t="s">
        <v>10</v>
      </c>
      <c r="F53" t="s">
        <v>13</v>
      </c>
      <c r="G53">
        <v>1627</v>
      </c>
      <c r="H53">
        <v>397247.2200000002</v>
      </c>
      <c r="I53">
        <v>151150.36999999994</v>
      </c>
      <c r="J53">
        <v>548397.5900000002</v>
      </c>
      <c r="K53">
        <v>9379655</v>
      </c>
      <c r="L53" s="26">
        <f t="shared" si="1"/>
        <v>5.8466712261804957E-2</v>
      </c>
      <c r="M53" s="1">
        <f t="shared" si="2"/>
        <v>337.06059618930561</v>
      </c>
    </row>
    <row r="54" spans="1:13" x14ac:dyDescent="0.25">
      <c r="A54" t="str">
        <f t="shared" si="0"/>
        <v>IXMCMBJan-2024</v>
      </c>
      <c r="B54" s="2">
        <v>2024</v>
      </c>
      <c r="C54" s="2" t="s">
        <v>196</v>
      </c>
      <c r="D54" t="s">
        <v>31</v>
      </c>
      <c r="E54" s="2" t="s">
        <v>10</v>
      </c>
      <c r="F54" t="s">
        <v>15</v>
      </c>
      <c r="G54">
        <v>1642</v>
      </c>
      <c r="H54">
        <v>54814.920000000071</v>
      </c>
      <c r="I54">
        <v>33577.580000000024</v>
      </c>
      <c r="J54">
        <v>88392.500000000058</v>
      </c>
      <c r="K54">
        <v>581268</v>
      </c>
      <c r="L54" s="26">
        <f t="shared" si="1"/>
        <v>0.15206840906432154</v>
      </c>
      <c r="M54" s="1">
        <f t="shared" si="2"/>
        <v>53.832216808769829</v>
      </c>
    </row>
    <row r="55" spans="1:13" x14ac:dyDescent="0.25">
      <c r="A55" t="str">
        <f t="shared" si="0"/>
        <v>KHICMBJan-2024</v>
      </c>
      <c r="B55" s="2">
        <v>2024</v>
      </c>
      <c r="C55" s="2" t="s">
        <v>196</v>
      </c>
      <c r="D55" t="s">
        <v>32</v>
      </c>
      <c r="E55" s="2" t="s">
        <v>10</v>
      </c>
      <c r="F55" t="s">
        <v>15</v>
      </c>
      <c r="G55">
        <v>1549</v>
      </c>
      <c r="H55">
        <v>258536.50000000015</v>
      </c>
      <c r="I55">
        <v>40700.779999999984</v>
      </c>
      <c r="J55">
        <v>299237.28000000009</v>
      </c>
      <c r="K55">
        <v>3739286</v>
      </c>
      <c r="L55" s="26">
        <f t="shared" si="1"/>
        <v>8.0025245461299313E-2</v>
      </c>
      <c r="M55" s="1">
        <f t="shared" si="2"/>
        <v>193.18094254357655</v>
      </c>
    </row>
    <row r="56" spans="1:13" x14ac:dyDescent="0.25">
      <c r="A56" t="str">
        <f t="shared" si="0"/>
        <v>KTMCMBJan-2024</v>
      </c>
      <c r="B56" s="2">
        <v>2024</v>
      </c>
      <c r="C56" s="2" t="s">
        <v>196</v>
      </c>
      <c r="D56" t="s">
        <v>52</v>
      </c>
      <c r="E56" s="2" t="s">
        <v>10</v>
      </c>
      <c r="F56" t="s">
        <v>15</v>
      </c>
      <c r="G56">
        <v>733</v>
      </c>
      <c r="H56">
        <v>117568.46000000005</v>
      </c>
      <c r="I56">
        <v>33122.61</v>
      </c>
      <c r="J56">
        <v>150691.07000000004</v>
      </c>
      <c r="K56">
        <v>1724749</v>
      </c>
      <c r="L56" s="26">
        <f t="shared" si="1"/>
        <v>8.7369854975999431E-2</v>
      </c>
      <c r="M56" s="1">
        <f t="shared" si="2"/>
        <v>205.58126875852665</v>
      </c>
    </row>
    <row r="57" spans="1:13" x14ac:dyDescent="0.25">
      <c r="A57" t="str">
        <f t="shared" si="0"/>
        <v>KULCMBJan-2024</v>
      </c>
      <c r="B57" s="2">
        <v>2024</v>
      </c>
      <c r="C57" s="2" t="s">
        <v>196</v>
      </c>
      <c r="D57" t="s">
        <v>33</v>
      </c>
      <c r="E57" s="2" t="s">
        <v>10</v>
      </c>
      <c r="F57" t="s">
        <v>13</v>
      </c>
      <c r="G57">
        <v>3289</v>
      </c>
      <c r="H57">
        <v>211704.29000000004</v>
      </c>
      <c r="I57">
        <v>218260.04000000021</v>
      </c>
      <c r="J57">
        <v>429964.32999999961</v>
      </c>
      <c r="K57">
        <v>8087651</v>
      </c>
      <c r="L57" s="26">
        <f t="shared" si="1"/>
        <v>5.3163066754487752E-2</v>
      </c>
      <c r="M57" s="1">
        <f t="shared" si="2"/>
        <v>130.72798114928537</v>
      </c>
    </row>
    <row r="58" spans="1:13" x14ac:dyDescent="0.25">
      <c r="A58" t="str">
        <f t="shared" si="0"/>
        <v>KWICMBJan-2024</v>
      </c>
      <c r="B58" s="2">
        <v>2024</v>
      </c>
      <c r="C58" s="2" t="s">
        <v>196</v>
      </c>
      <c r="D58" t="s">
        <v>34</v>
      </c>
      <c r="E58" s="2" t="s">
        <v>10</v>
      </c>
      <c r="F58" t="s">
        <v>11</v>
      </c>
      <c r="G58">
        <v>1321</v>
      </c>
      <c r="H58">
        <v>123881.99000000002</v>
      </c>
      <c r="I58">
        <v>106301.98999999992</v>
      </c>
      <c r="J58">
        <v>230183.97999999992</v>
      </c>
      <c r="K58">
        <v>5541595</v>
      </c>
      <c r="L58" s="26">
        <f t="shared" si="1"/>
        <v>4.1537495973632127E-2</v>
      </c>
      <c r="M58" s="1">
        <f t="shared" si="2"/>
        <v>174.24979560938678</v>
      </c>
    </row>
    <row r="59" spans="1:13" x14ac:dyDescent="0.25">
      <c r="A59" t="str">
        <f t="shared" si="0"/>
        <v>LHECMBJan-2024</v>
      </c>
      <c r="B59" s="2">
        <v>2024</v>
      </c>
      <c r="C59" s="2" t="s">
        <v>196</v>
      </c>
      <c r="D59" t="s">
        <v>35</v>
      </c>
      <c r="E59" s="2" t="s">
        <v>10</v>
      </c>
      <c r="F59" t="s">
        <v>15</v>
      </c>
      <c r="G59">
        <v>1712</v>
      </c>
      <c r="H59">
        <v>296511.22000000009</v>
      </c>
      <c r="I59">
        <v>49382.219999999994</v>
      </c>
      <c r="J59">
        <v>345893.44</v>
      </c>
      <c r="K59">
        <v>4767920</v>
      </c>
      <c r="L59" s="26">
        <f t="shared" si="1"/>
        <v>7.2545982315139521E-2</v>
      </c>
      <c r="M59" s="1">
        <f t="shared" si="2"/>
        <v>202.04056074766356</v>
      </c>
    </row>
    <row r="60" spans="1:13" x14ac:dyDescent="0.25">
      <c r="A60" t="str">
        <f t="shared" si="0"/>
        <v>LHRCMBJan-2024</v>
      </c>
      <c r="B60" s="2">
        <v>2024</v>
      </c>
      <c r="C60" s="2" t="s">
        <v>196</v>
      </c>
      <c r="D60" t="s">
        <v>36</v>
      </c>
      <c r="E60" s="2" t="s">
        <v>10</v>
      </c>
      <c r="F60" t="s">
        <v>19</v>
      </c>
      <c r="G60">
        <v>7754</v>
      </c>
      <c r="H60">
        <v>2671532.5199999982</v>
      </c>
      <c r="I60">
        <v>1678963.1700000018</v>
      </c>
      <c r="J60">
        <v>4350495.6899999976</v>
      </c>
      <c r="K60">
        <v>67607126</v>
      </c>
      <c r="L60" s="26">
        <f t="shared" si="1"/>
        <v>6.4349661750153345E-2</v>
      </c>
      <c r="M60" s="1">
        <f t="shared" si="2"/>
        <v>561.06470079958706</v>
      </c>
    </row>
    <row r="61" spans="1:13" x14ac:dyDescent="0.25">
      <c r="A61" t="str">
        <f t="shared" si="0"/>
        <v>MAACMBJan-2024</v>
      </c>
      <c r="B61" s="2">
        <v>2024</v>
      </c>
      <c r="C61" s="2" t="s">
        <v>196</v>
      </c>
      <c r="D61" t="s">
        <v>37</v>
      </c>
      <c r="E61" s="2" t="s">
        <v>10</v>
      </c>
      <c r="F61" t="s">
        <v>15</v>
      </c>
      <c r="G61">
        <v>6251</v>
      </c>
      <c r="H61">
        <v>230051.07000000009</v>
      </c>
      <c r="I61">
        <v>196050.94000000024</v>
      </c>
      <c r="J61">
        <v>426102.01000000059</v>
      </c>
      <c r="K61">
        <v>4288186</v>
      </c>
      <c r="L61" s="26">
        <f t="shared" si="1"/>
        <v>9.9366494363817379E-2</v>
      </c>
      <c r="M61" s="1">
        <f t="shared" si="2"/>
        <v>68.165415133578719</v>
      </c>
    </row>
    <row r="62" spans="1:13" x14ac:dyDescent="0.25">
      <c r="A62" t="str">
        <f t="shared" si="0"/>
        <v>MELCMBJan-2024</v>
      </c>
      <c r="B62" s="2">
        <v>2024</v>
      </c>
      <c r="C62" s="2" t="s">
        <v>196</v>
      </c>
      <c r="D62" t="s">
        <v>38</v>
      </c>
      <c r="E62" s="2" t="s">
        <v>10</v>
      </c>
      <c r="F62" t="s">
        <v>13</v>
      </c>
      <c r="G62">
        <v>5952</v>
      </c>
      <c r="H62">
        <v>2241439.8600000017</v>
      </c>
      <c r="I62">
        <v>576714.97</v>
      </c>
      <c r="J62">
        <v>2818154.8299999991</v>
      </c>
      <c r="K62">
        <v>50050368</v>
      </c>
      <c r="L62" s="26">
        <f t="shared" si="1"/>
        <v>5.6306375809264765E-2</v>
      </c>
      <c r="M62" s="1">
        <f t="shared" si="2"/>
        <v>473.48031418010737</v>
      </c>
    </row>
    <row r="63" spans="1:13" x14ac:dyDescent="0.25">
      <c r="A63" t="str">
        <f t="shared" si="0"/>
        <v>MLECMBJan-2024</v>
      </c>
      <c r="B63" s="2">
        <v>2024</v>
      </c>
      <c r="C63" s="2" t="s">
        <v>196</v>
      </c>
      <c r="D63" t="s">
        <v>39</v>
      </c>
      <c r="E63" s="2" t="s">
        <v>10</v>
      </c>
      <c r="F63" t="s">
        <v>15</v>
      </c>
      <c r="G63">
        <v>6173</v>
      </c>
      <c r="H63">
        <v>468401.79000000056</v>
      </c>
      <c r="I63">
        <v>134161.38999999978</v>
      </c>
      <c r="J63">
        <v>602563.17999999993</v>
      </c>
      <c r="K63">
        <v>4740864</v>
      </c>
      <c r="L63" s="26">
        <f t="shared" si="1"/>
        <v>0.12709986618472918</v>
      </c>
      <c r="M63" s="1">
        <f t="shared" si="2"/>
        <v>97.612697229872012</v>
      </c>
    </row>
    <row r="64" spans="1:13" x14ac:dyDescent="0.25">
      <c r="A64" t="str">
        <f t="shared" si="0"/>
        <v>NRTCMBJan-2024</v>
      </c>
      <c r="B64" s="2">
        <v>2024</v>
      </c>
      <c r="C64" s="2" t="s">
        <v>196</v>
      </c>
      <c r="D64" t="s">
        <v>40</v>
      </c>
      <c r="E64" s="2" t="s">
        <v>10</v>
      </c>
      <c r="F64" t="s">
        <v>13</v>
      </c>
      <c r="G64">
        <v>2476</v>
      </c>
      <c r="H64">
        <v>913083.21000000043</v>
      </c>
      <c r="I64">
        <v>71837.109999999986</v>
      </c>
      <c r="J64">
        <v>984920.31999999937</v>
      </c>
      <c r="K64">
        <v>16995264</v>
      </c>
      <c r="L64" s="26">
        <f t="shared" si="1"/>
        <v>5.7952634333894394E-2</v>
      </c>
      <c r="M64" s="1">
        <f t="shared" si="2"/>
        <v>397.78688206785114</v>
      </c>
    </row>
    <row r="65" spans="1:13" x14ac:dyDescent="0.25">
      <c r="A65" t="str">
        <f t="shared" si="0"/>
        <v>PVGCMBJan-2024</v>
      </c>
      <c r="B65" s="2">
        <v>2024</v>
      </c>
      <c r="C65" s="2" t="s">
        <v>196</v>
      </c>
      <c r="D65" t="s">
        <v>50</v>
      </c>
      <c r="E65" s="2" t="s">
        <v>10</v>
      </c>
      <c r="F65" t="s">
        <v>13</v>
      </c>
      <c r="G65">
        <v>445</v>
      </c>
      <c r="H65">
        <v>65721.759999999995</v>
      </c>
      <c r="I65">
        <v>51627.700000000004</v>
      </c>
      <c r="J65">
        <v>117349.45999999999</v>
      </c>
      <c r="K65">
        <v>2254370</v>
      </c>
      <c r="L65" s="26">
        <f t="shared" si="1"/>
        <v>5.2054214702999063E-2</v>
      </c>
      <c r="M65" s="1">
        <f t="shared" si="2"/>
        <v>263.70665168539324</v>
      </c>
    </row>
    <row r="66" spans="1:13" x14ac:dyDescent="0.25">
      <c r="A66" t="str">
        <f t="shared" ref="A66:A129" si="3">D66&amp;E66&amp;C66</f>
        <v>RUHCMBJan-2024</v>
      </c>
      <c r="B66" s="2">
        <v>2024</v>
      </c>
      <c r="C66" s="2" t="s">
        <v>196</v>
      </c>
      <c r="D66" t="s">
        <v>41</v>
      </c>
      <c r="E66" s="2" t="s">
        <v>10</v>
      </c>
      <c r="F66" t="s">
        <v>11</v>
      </c>
      <c r="G66">
        <v>1448</v>
      </c>
      <c r="H66">
        <v>220418.91</v>
      </c>
      <c r="I66">
        <v>130986.43000000001</v>
      </c>
      <c r="J66">
        <v>351405.33999999991</v>
      </c>
      <c r="K66">
        <v>5857160</v>
      </c>
      <c r="L66" s="26">
        <f t="shared" ref="L66:L129" si="4">J66/K66</f>
        <v>5.9995858060903219E-2</v>
      </c>
      <c r="M66" s="1">
        <f t="shared" ref="M66:M129" si="5">J66/G66</f>
        <v>242.68324585635352</v>
      </c>
    </row>
    <row r="67" spans="1:13" x14ac:dyDescent="0.25">
      <c r="A67" t="str">
        <f t="shared" si="3"/>
        <v>SINCMBJan-2024</v>
      </c>
      <c r="B67" s="2">
        <v>2024</v>
      </c>
      <c r="C67" s="2" t="s">
        <v>196</v>
      </c>
      <c r="D67" t="s">
        <v>42</v>
      </c>
      <c r="E67" s="2" t="s">
        <v>10</v>
      </c>
      <c r="F67" t="s">
        <v>13</v>
      </c>
      <c r="G67">
        <v>2302</v>
      </c>
      <c r="H67">
        <v>285037.28000000009</v>
      </c>
      <c r="I67">
        <v>197990.23000000016</v>
      </c>
      <c r="J67">
        <v>483027.51000000018</v>
      </c>
      <c r="K67">
        <v>6328198</v>
      </c>
      <c r="L67" s="26">
        <f t="shared" si="4"/>
        <v>7.6329392664388845E-2</v>
      </c>
      <c r="M67" s="1">
        <f t="shared" si="5"/>
        <v>209.82950043440493</v>
      </c>
    </row>
    <row r="68" spans="1:13" x14ac:dyDescent="0.25">
      <c r="A68" t="str">
        <f t="shared" si="3"/>
        <v>SYDCMBJan-2024</v>
      </c>
      <c r="B68" s="2">
        <v>2024</v>
      </c>
      <c r="C68" s="2" t="s">
        <v>196</v>
      </c>
      <c r="D68" t="s">
        <v>53</v>
      </c>
      <c r="E68" s="2" t="s">
        <v>10</v>
      </c>
      <c r="F68" t="s">
        <v>13</v>
      </c>
      <c r="G68">
        <v>2557</v>
      </c>
      <c r="H68">
        <v>1049687.7400000002</v>
      </c>
      <c r="I68">
        <v>243569.32000000009</v>
      </c>
      <c r="J68">
        <v>1293257.0599999994</v>
      </c>
      <c r="K68">
        <v>22383978</v>
      </c>
      <c r="L68" s="26">
        <f t="shared" si="4"/>
        <v>5.7776015505376185E-2</v>
      </c>
      <c r="M68" s="1">
        <f t="shared" si="5"/>
        <v>505.7712397340631</v>
      </c>
    </row>
    <row r="69" spans="1:13" x14ac:dyDescent="0.25">
      <c r="A69" t="str">
        <f t="shared" si="3"/>
        <v>TRVCMBJan-2024</v>
      </c>
      <c r="B69" s="2">
        <v>2024</v>
      </c>
      <c r="C69" s="2" t="s">
        <v>196</v>
      </c>
      <c r="D69" t="s">
        <v>43</v>
      </c>
      <c r="E69" s="2" t="s">
        <v>10</v>
      </c>
      <c r="F69" t="s">
        <v>15</v>
      </c>
      <c r="G69">
        <v>1959</v>
      </c>
      <c r="H69">
        <v>82072.900000000081</v>
      </c>
      <c r="I69">
        <v>34485.01999999999</v>
      </c>
      <c r="J69">
        <v>116557.91999999995</v>
      </c>
      <c r="K69">
        <v>716994</v>
      </c>
      <c r="L69" s="26">
        <f t="shared" si="4"/>
        <v>0.1625647076544573</v>
      </c>
      <c r="M69" s="1">
        <f t="shared" si="5"/>
        <v>59.498683001531369</v>
      </c>
    </row>
    <row r="70" spans="1:13" x14ac:dyDescent="0.25">
      <c r="A70" t="str">
        <f t="shared" si="3"/>
        <v>TRZCMBJan-2024</v>
      </c>
      <c r="B70" s="2">
        <v>2024</v>
      </c>
      <c r="C70" s="2" t="s">
        <v>196</v>
      </c>
      <c r="D70" t="s">
        <v>44</v>
      </c>
      <c r="E70" s="2" t="s">
        <v>10</v>
      </c>
      <c r="F70" t="s">
        <v>15</v>
      </c>
      <c r="G70">
        <v>1974</v>
      </c>
      <c r="H70">
        <v>71901.640000000029</v>
      </c>
      <c r="I70">
        <v>43676.959999999999</v>
      </c>
      <c r="J70">
        <v>115578.60000000005</v>
      </c>
      <c r="K70">
        <v>874482</v>
      </c>
      <c r="L70" s="26">
        <f t="shared" si="4"/>
        <v>0.13216807207009412</v>
      </c>
      <c r="M70" s="1">
        <f t="shared" si="5"/>
        <v>58.550455927051694</v>
      </c>
    </row>
    <row r="71" spans="1:13" x14ac:dyDescent="0.25">
      <c r="A71" t="str">
        <f t="shared" si="3"/>
        <v>JEDCMBJan-2024</v>
      </c>
      <c r="B71" s="2">
        <v>2024</v>
      </c>
      <c r="C71" s="2" t="s">
        <v>196</v>
      </c>
      <c r="D71" t="s">
        <v>51</v>
      </c>
      <c r="E71" s="2" t="s">
        <v>10</v>
      </c>
      <c r="F71" t="s">
        <v>11</v>
      </c>
      <c r="G71">
        <v>1502</v>
      </c>
      <c r="H71">
        <v>253338.87000000002</v>
      </c>
      <c r="I71">
        <v>128121.96999999994</v>
      </c>
      <c r="J71">
        <v>381460.84</v>
      </c>
      <c r="K71">
        <v>6994814</v>
      </c>
      <c r="L71" s="26">
        <f t="shared" si="4"/>
        <v>5.4534808216487249E-2</v>
      </c>
      <c r="M71" s="1">
        <f t="shared" si="5"/>
        <v>253.9686018641811</v>
      </c>
    </row>
    <row r="72" spans="1:13" x14ac:dyDescent="0.25">
      <c r="A72" t="str">
        <f t="shared" si="3"/>
        <v>AUHCMBFeb-2024</v>
      </c>
      <c r="B72" s="2">
        <v>2024</v>
      </c>
      <c r="C72" s="2" t="s">
        <v>198</v>
      </c>
      <c r="D72" t="s">
        <v>9</v>
      </c>
      <c r="E72" s="2" t="s">
        <v>10</v>
      </c>
      <c r="F72" t="s">
        <v>11</v>
      </c>
      <c r="G72">
        <v>357</v>
      </c>
      <c r="H72">
        <v>48976.6</v>
      </c>
      <c r="I72">
        <v>63711.279999999955</v>
      </c>
      <c r="J72">
        <v>112687.87999999996</v>
      </c>
      <c r="K72">
        <v>1193808</v>
      </c>
      <c r="L72" s="26">
        <f t="shared" si="4"/>
        <v>9.4393637837910258E-2</v>
      </c>
      <c r="M72" s="1">
        <f t="shared" si="5"/>
        <v>315.65232492997188</v>
      </c>
    </row>
    <row r="73" spans="1:13" x14ac:dyDescent="0.25">
      <c r="A73" t="str">
        <f t="shared" si="3"/>
        <v>BKKCMBFeb-2024</v>
      </c>
      <c r="B73" s="2">
        <v>2024</v>
      </c>
      <c r="C73" s="2" t="s">
        <v>198</v>
      </c>
      <c r="D73" t="s">
        <v>12</v>
      </c>
      <c r="E73" s="2" t="s">
        <v>10</v>
      </c>
      <c r="F73" t="s">
        <v>13</v>
      </c>
      <c r="G73">
        <v>1310</v>
      </c>
      <c r="H73">
        <v>124910.10000000008</v>
      </c>
      <c r="I73">
        <v>107998.64999999997</v>
      </c>
      <c r="J73">
        <v>232908.74999999985</v>
      </c>
      <c r="K73">
        <v>3124350</v>
      </c>
      <c r="L73" s="26">
        <f t="shared" si="4"/>
        <v>7.4546305631571316E-2</v>
      </c>
      <c r="M73" s="1">
        <f t="shared" si="5"/>
        <v>177.79293893129761</v>
      </c>
    </row>
    <row r="74" spans="1:13" x14ac:dyDescent="0.25">
      <c r="A74" t="str">
        <f t="shared" si="3"/>
        <v>BLRCMBFeb-2024</v>
      </c>
      <c r="B74" s="2">
        <v>2024</v>
      </c>
      <c r="C74" s="2" t="s">
        <v>198</v>
      </c>
      <c r="D74" t="s">
        <v>14</v>
      </c>
      <c r="E74" s="2" t="s">
        <v>10</v>
      </c>
      <c r="F74" t="s">
        <v>15</v>
      </c>
      <c r="G74">
        <v>571</v>
      </c>
      <c r="H74">
        <v>24351.950000000012</v>
      </c>
      <c r="I74">
        <v>17118.499999999996</v>
      </c>
      <c r="J74">
        <v>41470.450000000004</v>
      </c>
      <c r="K74">
        <v>408265</v>
      </c>
      <c r="L74" s="26">
        <f t="shared" si="4"/>
        <v>0.10157728436187281</v>
      </c>
      <c r="M74" s="1">
        <f t="shared" si="5"/>
        <v>72.627758318739069</v>
      </c>
    </row>
    <row r="75" spans="1:13" x14ac:dyDescent="0.25">
      <c r="A75" t="str">
        <f t="shared" si="3"/>
        <v>BOMCMBFeb-2024</v>
      </c>
      <c r="B75" s="2">
        <v>2024</v>
      </c>
      <c r="C75" s="2" t="s">
        <v>198</v>
      </c>
      <c r="D75" t="s">
        <v>16</v>
      </c>
      <c r="E75" s="2" t="s">
        <v>10</v>
      </c>
      <c r="F75" t="s">
        <v>15</v>
      </c>
      <c r="G75">
        <v>737</v>
      </c>
      <c r="H75">
        <v>62353.630000000012</v>
      </c>
      <c r="I75">
        <v>24717.89000000001</v>
      </c>
      <c r="J75">
        <v>87071.520000000019</v>
      </c>
      <c r="K75">
        <v>1141613</v>
      </c>
      <c r="L75" s="26">
        <f t="shared" si="4"/>
        <v>7.6270610092912416E-2</v>
      </c>
      <c r="M75" s="1">
        <f t="shared" si="5"/>
        <v>118.14317503392132</v>
      </c>
    </row>
    <row r="76" spans="1:13" x14ac:dyDescent="0.25">
      <c r="A76" t="str">
        <f t="shared" si="3"/>
        <v>CANCMBFeb-2024</v>
      </c>
      <c r="B76" s="2">
        <v>2024</v>
      </c>
      <c r="C76" s="2" t="s">
        <v>198</v>
      </c>
      <c r="D76" t="s">
        <v>17</v>
      </c>
      <c r="E76" s="2" t="s">
        <v>10</v>
      </c>
      <c r="F76" t="s">
        <v>13</v>
      </c>
      <c r="G76">
        <v>161</v>
      </c>
      <c r="H76">
        <v>52195.75</v>
      </c>
      <c r="I76">
        <v>18110.920000000002</v>
      </c>
      <c r="J76">
        <v>70306.67</v>
      </c>
      <c r="K76">
        <v>641263</v>
      </c>
      <c r="L76" s="26">
        <f t="shared" si="4"/>
        <v>0.10963780851226408</v>
      </c>
      <c r="M76" s="1">
        <f t="shared" si="5"/>
        <v>436.68739130434784</v>
      </c>
    </row>
    <row r="77" spans="1:13" x14ac:dyDescent="0.25">
      <c r="A77" t="str">
        <f t="shared" si="3"/>
        <v>CDGCMBFeb-2024</v>
      </c>
      <c r="B77" s="2">
        <v>2024</v>
      </c>
      <c r="C77" s="2" t="s">
        <v>198</v>
      </c>
      <c r="D77" t="s">
        <v>18</v>
      </c>
      <c r="E77" s="2" t="s">
        <v>10</v>
      </c>
      <c r="F77" t="s">
        <v>19</v>
      </c>
      <c r="G77">
        <v>1625</v>
      </c>
      <c r="H77">
        <v>400268.2900000001</v>
      </c>
      <c r="I77">
        <v>368713.82999999978</v>
      </c>
      <c r="J77">
        <v>768982.12000000034</v>
      </c>
      <c r="K77">
        <v>13827125</v>
      </c>
      <c r="L77" s="26">
        <f t="shared" si="4"/>
        <v>5.561402822350997E-2</v>
      </c>
      <c r="M77" s="1">
        <f t="shared" si="5"/>
        <v>473.21976615384636</v>
      </c>
    </row>
    <row r="78" spans="1:13" x14ac:dyDescent="0.25">
      <c r="A78" t="str">
        <f t="shared" si="3"/>
        <v>CGKCMBFeb-2024</v>
      </c>
      <c r="B78" s="2">
        <v>2024</v>
      </c>
      <c r="C78" s="2" t="s">
        <v>198</v>
      </c>
      <c r="D78" t="s">
        <v>20</v>
      </c>
      <c r="E78" s="2" t="s">
        <v>10</v>
      </c>
      <c r="F78" t="s">
        <v>13</v>
      </c>
      <c r="G78">
        <v>228</v>
      </c>
      <c r="H78">
        <v>18516.100000000009</v>
      </c>
      <c r="I78">
        <v>18895.300000000017</v>
      </c>
      <c r="J78">
        <v>37411.4</v>
      </c>
      <c r="K78">
        <v>756504</v>
      </c>
      <c r="L78" s="26">
        <f t="shared" si="4"/>
        <v>4.9453010162537149E-2</v>
      </c>
      <c r="M78" s="1">
        <f t="shared" si="5"/>
        <v>164.08508771929826</v>
      </c>
    </row>
    <row r="79" spans="1:13" x14ac:dyDescent="0.25">
      <c r="A79" t="str">
        <f t="shared" si="3"/>
        <v>CMBAUHFeb-2024</v>
      </c>
      <c r="B79" s="2">
        <v>2024</v>
      </c>
      <c r="C79" s="2" t="s">
        <v>198</v>
      </c>
      <c r="D79" t="s">
        <v>10</v>
      </c>
      <c r="E79" s="2" t="s">
        <v>9</v>
      </c>
      <c r="F79" t="s">
        <v>11</v>
      </c>
      <c r="G79">
        <v>664</v>
      </c>
      <c r="H79">
        <v>73674.079999999958</v>
      </c>
      <c r="I79">
        <v>101792.03000000004</v>
      </c>
      <c r="J79">
        <v>175466.11</v>
      </c>
      <c r="K79">
        <v>2220416</v>
      </c>
      <c r="L79" s="26">
        <f t="shared" si="4"/>
        <v>7.9023980191099324E-2</v>
      </c>
      <c r="M79" s="1">
        <f t="shared" si="5"/>
        <v>264.25618975903615</v>
      </c>
    </row>
    <row r="80" spans="1:13" x14ac:dyDescent="0.25">
      <c r="A80" t="str">
        <f t="shared" si="3"/>
        <v>CMBBKKFeb-2024</v>
      </c>
      <c r="B80" s="2">
        <v>2024</v>
      </c>
      <c r="C80" s="2" t="s">
        <v>198</v>
      </c>
      <c r="D80" t="s">
        <v>10</v>
      </c>
      <c r="E80" s="2" t="s">
        <v>12</v>
      </c>
      <c r="F80" t="s">
        <v>13</v>
      </c>
      <c r="G80">
        <v>928</v>
      </c>
      <c r="H80">
        <v>106052.76999999995</v>
      </c>
      <c r="I80">
        <v>78669.999999999942</v>
      </c>
      <c r="J80">
        <v>184722.76999999981</v>
      </c>
      <c r="K80">
        <v>2213280</v>
      </c>
      <c r="L80" s="26">
        <f t="shared" si="4"/>
        <v>8.3461093942022613E-2</v>
      </c>
      <c r="M80" s="1">
        <f t="shared" si="5"/>
        <v>199.05470905172393</v>
      </c>
    </row>
    <row r="81" spans="1:13" x14ac:dyDescent="0.25">
      <c r="A81" t="str">
        <f t="shared" si="3"/>
        <v>CMBBLRFeb-2024</v>
      </c>
      <c r="B81" s="2">
        <v>2024</v>
      </c>
      <c r="C81" s="2" t="s">
        <v>198</v>
      </c>
      <c r="D81" t="s">
        <v>10</v>
      </c>
      <c r="E81" s="2" t="s">
        <v>14</v>
      </c>
      <c r="F81" t="s">
        <v>15</v>
      </c>
      <c r="G81">
        <v>500</v>
      </c>
      <c r="H81">
        <v>27039.350000000009</v>
      </c>
      <c r="I81">
        <v>16163.790000000006</v>
      </c>
      <c r="J81">
        <v>43203.139999999992</v>
      </c>
      <c r="K81">
        <v>357500</v>
      </c>
      <c r="L81" s="26">
        <f t="shared" si="4"/>
        <v>0.12084794405594404</v>
      </c>
      <c r="M81" s="1">
        <f t="shared" si="5"/>
        <v>86.406279999999981</v>
      </c>
    </row>
    <row r="82" spans="1:13" x14ac:dyDescent="0.25">
      <c r="A82" t="str">
        <f t="shared" si="3"/>
        <v>CMBBOMFeb-2024</v>
      </c>
      <c r="B82" s="2">
        <v>2024</v>
      </c>
      <c r="C82" s="2" t="s">
        <v>198</v>
      </c>
      <c r="D82" t="s">
        <v>10</v>
      </c>
      <c r="E82" s="2" t="s">
        <v>16</v>
      </c>
      <c r="F82" t="s">
        <v>15</v>
      </c>
      <c r="G82">
        <v>627</v>
      </c>
      <c r="H82">
        <v>50814.369999999988</v>
      </c>
      <c r="I82">
        <v>21535.4</v>
      </c>
      <c r="J82">
        <v>72349.769999999975</v>
      </c>
      <c r="K82">
        <v>971223</v>
      </c>
      <c r="L82" s="26">
        <f t="shared" si="4"/>
        <v>7.4493468544299279E-2</v>
      </c>
      <c r="M82" s="1">
        <f t="shared" si="5"/>
        <v>115.39038277511958</v>
      </c>
    </row>
    <row r="83" spans="1:13" x14ac:dyDescent="0.25">
      <c r="A83" t="str">
        <f t="shared" si="3"/>
        <v>CMBCANFeb-2024</v>
      </c>
      <c r="B83" s="2">
        <v>2024</v>
      </c>
      <c r="C83" s="2" t="s">
        <v>198</v>
      </c>
      <c r="D83" t="s">
        <v>10</v>
      </c>
      <c r="E83" s="2" t="s">
        <v>17</v>
      </c>
      <c r="F83" t="s">
        <v>13</v>
      </c>
      <c r="G83">
        <v>229</v>
      </c>
      <c r="H83">
        <v>63800.229999999996</v>
      </c>
      <c r="I83">
        <v>25120.089999999997</v>
      </c>
      <c r="J83">
        <v>88920.319999999978</v>
      </c>
      <c r="K83">
        <v>912107</v>
      </c>
      <c r="L83" s="26">
        <f t="shared" si="4"/>
        <v>9.7488913033229624E-2</v>
      </c>
      <c r="M83" s="1">
        <f t="shared" si="5"/>
        <v>388.29834061135364</v>
      </c>
    </row>
    <row r="84" spans="1:13" x14ac:dyDescent="0.25">
      <c r="A84" t="str">
        <f t="shared" si="3"/>
        <v>CMBCDGFeb-2024</v>
      </c>
      <c r="B84" s="2">
        <v>2024</v>
      </c>
      <c r="C84" s="2" t="s">
        <v>198</v>
      </c>
      <c r="D84" t="s">
        <v>10</v>
      </c>
      <c r="E84" s="2" t="s">
        <v>18</v>
      </c>
      <c r="F84" t="s">
        <v>19</v>
      </c>
      <c r="G84">
        <v>2160</v>
      </c>
      <c r="H84">
        <v>487075.02999999997</v>
      </c>
      <c r="I84">
        <v>450351.05999999994</v>
      </c>
      <c r="J84">
        <v>937426.0900000002</v>
      </c>
      <c r="K84">
        <v>18379440</v>
      </c>
      <c r="L84" s="26">
        <f t="shared" si="4"/>
        <v>5.1004061603617964E-2</v>
      </c>
      <c r="M84" s="1">
        <f t="shared" si="5"/>
        <v>433.99356018518529</v>
      </c>
    </row>
    <row r="85" spans="1:13" x14ac:dyDescent="0.25">
      <c r="A85" t="str">
        <f t="shared" si="3"/>
        <v>CMBCGKFeb-2024</v>
      </c>
      <c r="B85" s="2">
        <v>2024</v>
      </c>
      <c r="C85" s="2" t="s">
        <v>198</v>
      </c>
      <c r="D85" t="s">
        <v>10</v>
      </c>
      <c r="E85" s="2" t="s">
        <v>20</v>
      </c>
      <c r="F85" t="s">
        <v>13</v>
      </c>
      <c r="G85">
        <v>146</v>
      </c>
      <c r="H85">
        <v>13363.659999999998</v>
      </c>
      <c r="I85">
        <v>12546.090000000011</v>
      </c>
      <c r="J85">
        <v>25909.75</v>
      </c>
      <c r="K85">
        <v>484428</v>
      </c>
      <c r="L85" s="26">
        <f t="shared" si="4"/>
        <v>5.3485244453252083E-2</v>
      </c>
      <c r="M85" s="1">
        <f t="shared" si="5"/>
        <v>177.46404109589042</v>
      </c>
    </row>
    <row r="86" spans="1:13" x14ac:dyDescent="0.25">
      <c r="A86" t="str">
        <f t="shared" si="3"/>
        <v>CMBCOKFeb-2024</v>
      </c>
      <c r="B86" s="2">
        <v>2024</v>
      </c>
      <c r="C86" s="2" t="s">
        <v>198</v>
      </c>
      <c r="D86" t="s">
        <v>10</v>
      </c>
      <c r="E86" s="2" t="s">
        <v>21</v>
      </c>
      <c r="F86" t="s">
        <v>15</v>
      </c>
      <c r="G86">
        <v>370</v>
      </c>
      <c r="H86">
        <v>22136.390000000003</v>
      </c>
      <c r="I86">
        <v>9690.0699999999979</v>
      </c>
      <c r="J86">
        <v>31826.459999999992</v>
      </c>
      <c r="K86">
        <v>191290</v>
      </c>
      <c r="L86" s="26">
        <f t="shared" si="4"/>
        <v>0.1663780647184902</v>
      </c>
      <c r="M86" s="1">
        <f t="shared" si="5"/>
        <v>86.017459459459431</v>
      </c>
    </row>
    <row r="87" spans="1:13" x14ac:dyDescent="0.25">
      <c r="A87" t="str">
        <f t="shared" si="3"/>
        <v>CMBDACFeb-2024</v>
      </c>
      <c r="B87" s="2">
        <v>2024</v>
      </c>
      <c r="C87" s="2" t="s">
        <v>198</v>
      </c>
      <c r="D87" t="s">
        <v>10</v>
      </c>
      <c r="E87" s="2" t="s">
        <v>22</v>
      </c>
      <c r="F87" t="s">
        <v>15</v>
      </c>
      <c r="G87">
        <v>292</v>
      </c>
      <c r="H87">
        <v>53158.120000000032</v>
      </c>
      <c r="I87">
        <v>2019.6199999999997</v>
      </c>
      <c r="J87">
        <v>55177.740000000013</v>
      </c>
      <c r="K87">
        <v>632180</v>
      </c>
      <c r="L87" s="26">
        <f t="shared" si="4"/>
        <v>8.7281691923186452E-2</v>
      </c>
      <c r="M87" s="1">
        <f t="shared" si="5"/>
        <v>188.96486301369868</v>
      </c>
    </row>
    <row r="88" spans="1:13" x14ac:dyDescent="0.25">
      <c r="A88" t="str">
        <f t="shared" si="3"/>
        <v>CMBDELFeb-2024</v>
      </c>
      <c r="B88" s="2">
        <v>2024</v>
      </c>
      <c r="C88" s="2" t="s">
        <v>198</v>
      </c>
      <c r="D88" t="s">
        <v>10</v>
      </c>
      <c r="E88" s="2" t="s">
        <v>23</v>
      </c>
      <c r="F88" t="s">
        <v>15</v>
      </c>
      <c r="G88">
        <v>1527</v>
      </c>
      <c r="H88">
        <v>167138.82000000004</v>
      </c>
      <c r="I88">
        <v>54631.190000000061</v>
      </c>
      <c r="J88">
        <v>221770.01</v>
      </c>
      <c r="K88">
        <v>3702975</v>
      </c>
      <c r="L88" s="26">
        <f t="shared" si="4"/>
        <v>5.9889685995719658E-2</v>
      </c>
      <c r="M88" s="1">
        <f t="shared" si="5"/>
        <v>145.23248853962016</v>
      </c>
    </row>
    <row r="89" spans="1:13" x14ac:dyDescent="0.25">
      <c r="A89" t="str">
        <f t="shared" si="3"/>
        <v>CMBDMMFeb-2024</v>
      </c>
      <c r="B89" s="2">
        <v>2024</v>
      </c>
      <c r="C89" s="2" t="s">
        <v>198</v>
      </c>
      <c r="D89" t="s">
        <v>10</v>
      </c>
      <c r="E89" s="2" t="s">
        <v>24</v>
      </c>
      <c r="F89" t="s">
        <v>11</v>
      </c>
      <c r="G89">
        <v>474</v>
      </c>
      <c r="H89">
        <v>64535.409999999982</v>
      </c>
      <c r="I89">
        <v>43371.719999999987</v>
      </c>
      <c r="J89">
        <v>107907.12999999999</v>
      </c>
      <c r="K89">
        <v>1826322</v>
      </c>
      <c r="L89" s="26">
        <f t="shared" si="4"/>
        <v>5.9084394756236849E-2</v>
      </c>
      <c r="M89" s="1">
        <f t="shared" si="5"/>
        <v>227.65217299578057</v>
      </c>
    </row>
    <row r="90" spans="1:13" x14ac:dyDescent="0.25">
      <c r="A90" t="str">
        <f t="shared" si="3"/>
        <v>CMBDOHFeb-2024</v>
      </c>
      <c r="B90" s="2">
        <v>2024</v>
      </c>
      <c r="C90" s="2" t="s">
        <v>198</v>
      </c>
      <c r="D90" t="s">
        <v>10</v>
      </c>
      <c r="E90" s="2" t="s">
        <v>25</v>
      </c>
      <c r="F90" t="s">
        <v>11</v>
      </c>
      <c r="G90">
        <v>939</v>
      </c>
      <c r="H90">
        <v>126584.90000000004</v>
      </c>
      <c r="I90">
        <v>124911.37</v>
      </c>
      <c r="J90">
        <v>251496.2699999999</v>
      </c>
      <c r="K90">
        <v>3411387</v>
      </c>
      <c r="L90" s="26">
        <f t="shared" si="4"/>
        <v>7.3722585564170787E-2</v>
      </c>
      <c r="M90" s="1">
        <f t="shared" si="5"/>
        <v>267.83415335463246</v>
      </c>
    </row>
    <row r="91" spans="1:13" x14ac:dyDescent="0.25">
      <c r="A91" t="str">
        <f t="shared" si="3"/>
        <v>CMBDXBFeb-2024</v>
      </c>
      <c r="B91" s="2">
        <v>2024</v>
      </c>
      <c r="C91" s="2" t="s">
        <v>198</v>
      </c>
      <c r="D91" t="s">
        <v>10</v>
      </c>
      <c r="E91" s="2" t="s">
        <v>26</v>
      </c>
      <c r="F91" t="s">
        <v>11</v>
      </c>
      <c r="G91">
        <v>910</v>
      </c>
      <c r="H91">
        <v>102610.77999999998</v>
      </c>
      <c r="I91">
        <v>115258.61999999994</v>
      </c>
      <c r="J91">
        <v>217869.40000000008</v>
      </c>
      <c r="K91">
        <v>3011190</v>
      </c>
      <c r="L91" s="26">
        <f t="shared" si="4"/>
        <v>7.235325568961111E-2</v>
      </c>
      <c r="M91" s="1">
        <f t="shared" si="5"/>
        <v>239.41692307692315</v>
      </c>
    </row>
    <row r="92" spans="1:13" x14ac:dyDescent="0.25">
      <c r="A92" t="str">
        <f t="shared" si="3"/>
        <v>CMBFRAFeb-2024</v>
      </c>
      <c r="B92" s="2">
        <v>2024</v>
      </c>
      <c r="C92" s="2" t="s">
        <v>198</v>
      </c>
      <c r="D92" t="s">
        <v>10</v>
      </c>
      <c r="E92" s="2" t="s">
        <v>27</v>
      </c>
      <c r="F92" t="s">
        <v>19</v>
      </c>
      <c r="G92">
        <v>1990</v>
      </c>
      <c r="H92">
        <v>478018.23000000016</v>
      </c>
      <c r="I92">
        <v>436098.06000000017</v>
      </c>
      <c r="J92">
        <v>914116.28999999969</v>
      </c>
      <c r="K92">
        <v>16105070</v>
      </c>
      <c r="L92" s="26">
        <f t="shared" si="4"/>
        <v>5.6759535351289976E-2</v>
      </c>
      <c r="M92" s="1">
        <f t="shared" si="5"/>
        <v>459.35491959798981</v>
      </c>
    </row>
    <row r="93" spans="1:13" x14ac:dyDescent="0.25">
      <c r="A93" t="str">
        <f t="shared" si="3"/>
        <v>CMBGANFeb-2024</v>
      </c>
      <c r="B93" s="2">
        <v>2024</v>
      </c>
      <c r="C93" s="2" t="s">
        <v>198</v>
      </c>
      <c r="D93" t="s">
        <v>10</v>
      </c>
      <c r="E93" s="2" t="s">
        <v>28</v>
      </c>
      <c r="F93" t="s">
        <v>15</v>
      </c>
      <c r="G93">
        <v>225</v>
      </c>
      <c r="H93">
        <v>13036.56</v>
      </c>
      <c r="I93">
        <v>8403.82</v>
      </c>
      <c r="J93">
        <v>21440.380000000005</v>
      </c>
      <c r="K93">
        <v>258075</v>
      </c>
      <c r="L93" s="26">
        <f t="shared" si="4"/>
        <v>8.3078097452291014E-2</v>
      </c>
      <c r="M93" s="1">
        <f t="shared" si="5"/>
        <v>95.290577777777798</v>
      </c>
    </row>
    <row r="94" spans="1:13" x14ac:dyDescent="0.25">
      <c r="A94" t="str">
        <f t="shared" si="3"/>
        <v>CMBHYDFeb-2024</v>
      </c>
      <c r="B94" s="2">
        <v>2024</v>
      </c>
      <c r="C94" s="2" t="s">
        <v>198</v>
      </c>
      <c r="D94" t="s">
        <v>10</v>
      </c>
      <c r="E94" s="2" t="s">
        <v>29</v>
      </c>
      <c r="F94" t="s">
        <v>15</v>
      </c>
      <c r="G94">
        <v>355</v>
      </c>
      <c r="H94">
        <v>22366.27</v>
      </c>
      <c r="I94">
        <v>13604.869999999997</v>
      </c>
      <c r="J94">
        <v>35971.139999999992</v>
      </c>
      <c r="K94">
        <v>416060</v>
      </c>
      <c r="L94" s="26">
        <f t="shared" si="4"/>
        <v>8.6456616834110447E-2</v>
      </c>
      <c r="M94" s="1">
        <f t="shared" si="5"/>
        <v>101.32715492957745</v>
      </c>
    </row>
    <row r="95" spans="1:13" x14ac:dyDescent="0.25">
      <c r="A95" t="str">
        <f t="shared" si="3"/>
        <v>CMBICNFeb-2024</v>
      </c>
      <c r="B95" s="2">
        <v>2024</v>
      </c>
      <c r="C95" s="2" t="s">
        <v>198</v>
      </c>
      <c r="D95" t="s">
        <v>10</v>
      </c>
      <c r="E95" s="2" t="s">
        <v>30</v>
      </c>
      <c r="F95" t="s">
        <v>13</v>
      </c>
      <c r="G95">
        <v>939</v>
      </c>
      <c r="H95">
        <v>229408.06</v>
      </c>
      <c r="I95">
        <v>89417.910000000047</v>
      </c>
      <c r="J95">
        <v>318825.96999999997</v>
      </c>
      <c r="K95">
        <v>5413335</v>
      </c>
      <c r="L95" s="26">
        <f t="shared" si="4"/>
        <v>5.8896404896427057E-2</v>
      </c>
      <c r="M95" s="1">
        <f t="shared" si="5"/>
        <v>339.53777422790199</v>
      </c>
    </row>
    <row r="96" spans="1:13" x14ac:dyDescent="0.25">
      <c r="A96" t="str">
        <f t="shared" si="3"/>
        <v>CMBIXMFeb-2024</v>
      </c>
      <c r="B96" s="2">
        <v>2024</v>
      </c>
      <c r="C96" s="2" t="s">
        <v>198</v>
      </c>
      <c r="D96" t="s">
        <v>10</v>
      </c>
      <c r="E96" s="2" t="s">
        <v>31</v>
      </c>
      <c r="F96" t="s">
        <v>15</v>
      </c>
      <c r="G96">
        <v>178</v>
      </c>
      <c r="H96">
        <v>6514.25</v>
      </c>
      <c r="I96">
        <v>3723.5299999999979</v>
      </c>
      <c r="J96">
        <v>10237.780000000001</v>
      </c>
      <c r="K96">
        <v>63012</v>
      </c>
      <c r="L96" s="26">
        <f t="shared" si="4"/>
        <v>0.16247349711166129</v>
      </c>
      <c r="M96" s="1">
        <f t="shared" si="5"/>
        <v>57.515617977528095</v>
      </c>
    </row>
    <row r="97" spans="1:13" x14ac:dyDescent="0.25">
      <c r="A97" t="str">
        <f t="shared" si="3"/>
        <v>CMBKHIFeb-2024</v>
      </c>
      <c r="B97" s="2">
        <v>2024</v>
      </c>
      <c r="C97" s="2" t="s">
        <v>198</v>
      </c>
      <c r="D97" t="s">
        <v>10</v>
      </c>
      <c r="E97" s="2" t="s">
        <v>32</v>
      </c>
      <c r="F97" t="s">
        <v>15</v>
      </c>
      <c r="G97">
        <v>391</v>
      </c>
      <c r="H97">
        <v>47083.889999999992</v>
      </c>
      <c r="I97">
        <v>13729.15</v>
      </c>
      <c r="J97">
        <v>60813.04</v>
      </c>
      <c r="K97">
        <v>943874</v>
      </c>
      <c r="L97" s="26">
        <f t="shared" si="4"/>
        <v>6.4429192879558075E-2</v>
      </c>
      <c r="M97" s="1">
        <f t="shared" si="5"/>
        <v>155.5320716112532</v>
      </c>
    </row>
    <row r="98" spans="1:13" x14ac:dyDescent="0.25">
      <c r="A98" t="str">
        <f t="shared" si="3"/>
        <v>CMBKTMFeb-2024</v>
      </c>
      <c r="B98" s="2">
        <v>2024</v>
      </c>
      <c r="C98" s="2" t="s">
        <v>198</v>
      </c>
      <c r="D98" t="s">
        <v>10</v>
      </c>
      <c r="E98" s="2" t="s">
        <v>52</v>
      </c>
      <c r="F98" t="s">
        <v>15</v>
      </c>
      <c r="G98">
        <v>149</v>
      </c>
      <c r="H98">
        <v>25290.320000000007</v>
      </c>
      <c r="I98">
        <v>6215.6499999999987</v>
      </c>
      <c r="J98">
        <v>31505.969999999987</v>
      </c>
      <c r="K98">
        <v>350597</v>
      </c>
      <c r="L98" s="26">
        <f t="shared" si="4"/>
        <v>8.9863775217700059E-2</v>
      </c>
      <c r="M98" s="1">
        <f t="shared" si="5"/>
        <v>211.44946308724823</v>
      </c>
    </row>
    <row r="99" spans="1:13" x14ac:dyDescent="0.25">
      <c r="A99" t="str">
        <f t="shared" si="3"/>
        <v>CMBKULFeb-2024</v>
      </c>
      <c r="B99" s="2">
        <v>2024</v>
      </c>
      <c r="C99" s="2" t="s">
        <v>198</v>
      </c>
      <c r="D99" t="s">
        <v>10</v>
      </c>
      <c r="E99" s="2" t="s">
        <v>33</v>
      </c>
      <c r="F99" t="s">
        <v>13</v>
      </c>
      <c r="G99">
        <v>1076</v>
      </c>
      <c r="H99">
        <v>90720.980000000112</v>
      </c>
      <c r="I99">
        <v>77034.340000000055</v>
      </c>
      <c r="J99">
        <v>167755.32000000015</v>
      </c>
      <c r="K99">
        <v>2645884</v>
      </c>
      <c r="L99" s="26">
        <f t="shared" si="4"/>
        <v>6.3402371381360692E-2</v>
      </c>
      <c r="M99" s="1">
        <f t="shared" si="5"/>
        <v>155.90643122676593</v>
      </c>
    </row>
    <row r="100" spans="1:13" x14ac:dyDescent="0.25">
      <c r="A100" t="str">
        <f t="shared" si="3"/>
        <v>CMBKWIFeb-2024</v>
      </c>
      <c r="B100" s="2">
        <v>2024</v>
      </c>
      <c r="C100" s="2" t="s">
        <v>198</v>
      </c>
      <c r="D100" t="s">
        <v>10</v>
      </c>
      <c r="E100" s="2" t="s">
        <v>34</v>
      </c>
      <c r="F100" t="s">
        <v>11</v>
      </c>
      <c r="G100">
        <v>669</v>
      </c>
      <c r="H100">
        <v>90267.659999999989</v>
      </c>
      <c r="I100">
        <v>55279.660000000011</v>
      </c>
      <c r="J100">
        <v>145547.31999999998</v>
      </c>
      <c r="K100">
        <v>2806455</v>
      </c>
      <c r="L100" s="26">
        <f t="shared" si="4"/>
        <v>5.1861626144014419E-2</v>
      </c>
      <c r="M100" s="1">
        <f t="shared" si="5"/>
        <v>217.55952167414048</v>
      </c>
    </row>
    <row r="101" spans="1:13" x14ac:dyDescent="0.25">
      <c r="A101" t="str">
        <f t="shared" si="3"/>
        <v>CMBLHEFeb-2024</v>
      </c>
      <c r="B101" s="2">
        <v>2024</v>
      </c>
      <c r="C101" s="2" t="s">
        <v>198</v>
      </c>
      <c r="D101" t="s">
        <v>10</v>
      </c>
      <c r="E101" s="2" t="s">
        <v>35</v>
      </c>
      <c r="F101" t="s">
        <v>15</v>
      </c>
      <c r="G101">
        <v>549</v>
      </c>
      <c r="H101">
        <v>59869.390000000014</v>
      </c>
      <c r="I101">
        <v>17247.98</v>
      </c>
      <c r="J101">
        <v>77117.369999999981</v>
      </c>
      <c r="K101">
        <v>1528965</v>
      </c>
      <c r="L101" s="26">
        <f t="shared" si="4"/>
        <v>5.0437629376735231E-2</v>
      </c>
      <c r="M101" s="1">
        <f t="shared" si="5"/>
        <v>140.46879781420762</v>
      </c>
    </row>
    <row r="102" spans="1:13" x14ac:dyDescent="0.25">
      <c r="A102" t="str">
        <f t="shared" si="3"/>
        <v>CMBLHRFeb-2024</v>
      </c>
      <c r="B102" s="2">
        <v>2024</v>
      </c>
      <c r="C102" s="2" t="s">
        <v>198</v>
      </c>
      <c r="D102" t="s">
        <v>10</v>
      </c>
      <c r="E102" s="2" t="s">
        <v>36</v>
      </c>
      <c r="F102" t="s">
        <v>19</v>
      </c>
      <c r="G102">
        <v>5634</v>
      </c>
      <c r="H102">
        <v>2002985.2499999998</v>
      </c>
      <c r="I102">
        <v>1182544.3300000003</v>
      </c>
      <c r="J102">
        <v>3185529.5799999996</v>
      </c>
      <c r="K102">
        <v>49122846</v>
      </c>
      <c r="L102" s="26">
        <f t="shared" si="4"/>
        <v>6.4848229274012334E-2</v>
      </c>
      <c r="M102" s="1">
        <f t="shared" si="5"/>
        <v>565.41171104011357</v>
      </c>
    </row>
    <row r="103" spans="1:13" x14ac:dyDescent="0.25">
      <c r="A103" t="str">
        <f t="shared" si="3"/>
        <v>CMBMAAFeb-2024</v>
      </c>
      <c r="B103" s="2">
        <v>2024</v>
      </c>
      <c r="C103" s="2" t="s">
        <v>198</v>
      </c>
      <c r="D103" t="s">
        <v>10</v>
      </c>
      <c r="E103" s="2" t="s">
        <v>37</v>
      </c>
      <c r="F103" t="s">
        <v>15</v>
      </c>
      <c r="G103">
        <v>828</v>
      </c>
      <c r="H103">
        <v>29356.099999999988</v>
      </c>
      <c r="I103">
        <v>21926.530000000021</v>
      </c>
      <c r="J103">
        <v>51282.630000000005</v>
      </c>
      <c r="K103">
        <v>568008</v>
      </c>
      <c r="L103" s="26">
        <f t="shared" si="4"/>
        <v>9.028504880212955E-2</v>
      </c>
      <c r="M103" s="1">
        <f t="shared" si="5"/>
        <v>61.935543478260875</v>
      </c>
    </row>
    <row r="104" spans="1:13" x14ac:dyDescent="0.25">
      <c r="A104" t="str">
        <f t="shared" si="3"/>
        <v>CMBMELFeb-2024</v>
      </c>
      <c r="B104" s="2">
        <v>2024</v>
      </c>
      <c r="C104" s="2" t="s">
        <v>198</v>
      </c>
      <c r="D104" t="s">
        <v>10</v>
      </c>
      <c r="E104" s="2" t="s">
        <v>38</v>
      </c>
      <c r="F104" t="s">
        <v>13</v>
      </c>
      <c r="G104">
        <v>5073</v>
      </c>
      <c r="H104">
        <v>1779108.9999999984</v>
      </c>
      <c r="I104">
        <v>520989.14</v>
      </c>
      <c r="J104">
        <v>2300098.1400000025</v>
      </c>
      <c r="K104">
        <v>42658857</v>
      </c>
      <c r="L104" s="26">
        <f t="shared" si="4"/>
        <v>5.3918419333176287E-2</v>
      </c>
      <c r="M104" s="1">
        <f t="shared" si="5"/>
        <v>453.3999881726794</v>
      </c>
    </row>
    <row r="105" spans="1:13" x14ac:dyDescent="0.25">
      <c r="A105" t="str">
        <f t="shared" si="3"/>
        <v>CMBMLEFeb-2024</v>
      </c>
      <c r="B105" s="2">
        <v>2024</v>
      </c>
      <c r="C105" s="2" t="s">
        <v>198</v>
      </c>
      <c r="D105" t="s">
        <v>10</v>
      </c>
      <c r="E105" s="2" t="s">
        <v>39</v>
      </c>
      <c r="F105" t="s">
        <v>15</v>
      </c>
      <c r="G105">
        <v>3965</v>
      </c>
      <c r="H105">
        <v>316205.47000000009</v>
      </c>
      <c r="I105">
        <v>110144.93999999992</v>
      </c>
      <c r="J105">
        <v>426350.40999999951</v>
      </c>
      <c r="K105">
        <v>3045120</v>
      </c>
      <c r="L105" s="26">
        <f t="shared" si="4"/>
        <v>0.14001103733186196</v>
      </c>
      <c r="M105" s="1">
        <f t="shared" si="5"/>
        <v>107.52847667086999</v>
      </c>
    </row>
    <row r="106" spans="1:13" x14ac:dyDescent="0.25">
      <c r="A106" t="str">
        <f t="shared" si="3"/>
        <v>CMBNRTFeb-2024</v>
      </c>
      <c r="B106" s="2">
        <v>2024</v>
      </c>
      <c r="C106" s="2" t="s">
        <v>198</v>
      </c>
      <c r="D106" t="s">
        <v>10</v>
      </c>
      <c r="E106" s="2" t="s">
        <v>40</v>
      </c>
      <c r="F106" t="s">
        <v>13</v>
      </c>
      <c r="G106">
        <v>1016</v>
      </c>
      <c r="H106">
        <v>369924.97999999986</v>
      </c>
      <c r="I106">
        <v>17046.800000000007</v>
      </c>
      <c r="J106">
        <v>386971.78000000009</v>
      </c>
      <c r="K106">
        <v>6973824</v>
      </c>
      <c r="L106" s="26">
        <f t="shared" si="4"/>
        <v>5.5489180684800778E-2</v>
      </c>
      <c r="M106" s="1">
        <f t="shared" si="5"/>
        <v>380.87773622047251</v>
      </c>
    </row>
    <row r="107" spans="1:13" x14ac:dyDescent="0.25">
      <c r="A107" t="str">
        <f t="shared" si="3"/>
        <v>CMBPVGFeb-2024</v>
      </c>
      <c r="B107" s="2">
        <v>2024</v>
      </c>
      <c r="C107" s="2" t="s">
        <v>198</v>
      </c>
      <c r="D107" t="s">
        <v>10</v>
      </c>
      <c r="E107" s="2" t="s">
        <v>50</v>
      </c>
      <c r="F107" t="s">
        <v>13</v>
      </c>
      <c r="G107">
        <v>353</v>
      </c>
      <c r="H107">
        <v>83413.47000000003</v>
      </c>
      <c r="I107">
        <v>39084.44000000001</v>
      </c>
      <c r="J107">
        <v>122497.91000000002</v>
      </c>
      <c r="K107">
        <v>1788298</v>
      </c>
      <c r="L107" s="26">
        <f t="shared" si="4"/>
        <v>6.8499718726968334E-2</v>
      </c>
      <c r="M107" s="1">
        <f t="shared" si="5"/>
        <v>347.01957507082159</v>
      </c>
    </row>
    <row r="108" spans="1:13" x14ac:dyDescent="0.25">
      <c r="A108" t="str">
        <f t="shared" si="3"/>
        <v>CMBRUHFeb-2024</v>
      </c>
      <c r="B108" s="2">
        <v>2024</v>
      </c>
      <c r="C108" s="2" t="s">
        <v>198</v>
      </c>
      <c r="D108" t="s">
        <v>10</v>
      </c>
      <c r="E108" s="2" t="s">
        <v>41</v>
      </c>
      <c r="F108" t="s">
        <v>11</v>
      </c>
      <c r="G108">
        <v>826</v>
      </c>
      <c r="H108">
        <v>136205.14000000004</v>
      </c>
      <c r="I108">
        <v>75655.460000000065</v>
      </c>
      <c r="J108">
        <v>211860.60000000003</v>
      </c>
      <c r="K108">
        <v>3341170</v>
      </c>
      <c r="L108" s="26">
        <f t="shared" si="4"/>
        <v>6.3409105193689641E-2</v>
      </c>
      <c r="M108" s="1">
        <f t="shared" si="5"/>
        <v>256.4898305084746</v>
      </c>
    </row>
    <row r="109" spans="1:13" x14ac:dyDescent="0.25">
      <c r="A109" t="str">
        <f t="shared" si="3"/>
        <v>CMBSINFeb-2024</v>
      </c>
      <c r="B109" s="2">
        <v>2024</v>
      </c>
      <c r="C109" s="2" t="s">
        <v>198</v>
      </c>
      <c r="D109" t="s">
        <v>10</v>
      </c>
      <c r="E109" s="2" t="s">
        <v>42</v>
      </c>
      <c r="F109" t="s">
        <v>13</v>
      </c>
      <c r="G109">
        <v>1072</v>
      </c>
      <c r="H109">
        <v>132258.65</v>
      </c>
      <c r="I109">
        <v>92662.569999999949</v>
      </c>
      <c r="J109">
        <v>224921.22000000003</v>
      </c>
      <c r="K109">
        <v>2946928</v>
      </c>
      <c r="L109" s="26">
        <f t="shared" si="4"/>
        <v>7.6323961766286808E-2</v>
      </c>
      <c r="M109" s="1">
        <f t="shared" si="5"/>
        <v>209.81457089552242</v>
      </c>
    </row>
    <row r="110" spans="1:13" x14ac:dyDescent="0.25">
      <c r="A110" t="str">
        <f t="shared" si="3"/>
        <v>CMBSYDFeb-2024</v>
      </c>
      <c r="B110" s="2">
        <v>2024</v>
      </c>
      <c r="C110" s="2" t="s">
        <v>198</v>
      </c>
      <c r="D110" t="s">
        <v>10</v>
      </c>
      <c r="E110" s="2" t="s">
        <v>53</v>
      </c>
      <c r="F110" t="s">
        <v>13</v>
      </c>
      <c r="G110">
        <v>2653</v>
      </c>
      <c r="H110">
        <v>955559.21000000101</v>
      </c>
      <c r="I110">
        <v>258807.36999999982</v>
      </c>
      <c r="J110">
        <v>1214366.5800000003</v>
      </c>
      <c r="K110">
        <v>23224362</v>
      </c>
      <c r="L110" s="26">
        <f t="shared" si="4"/>
        <v>5.2288479657697388E-2</v>
      </c>
      <c r="M110" s="1">
        <f t="shared" si="5"/>
        <v>457.73335092348299</v>
      </c>
    </row>
    <row r="111" spans="1:13" x14ac:dyDescent="0.25">
      <c r="A111" t="str">
        <f t="shared" si="3"/>
        <v>CMBTRVFeb-2024</v>
      </c>
      <c r="B111" s="2">
        <v>2024</v>
      </c>
      <c r="C111" s="2" t="s">
        <v>198</v>
      </c>
      <c r="D111" t="s">
        <v>10</v>
      </c>
      <c r="E111" s="2" t="s">
        <v>43</v>
      </c>
      <c r="F111" t="s">
        <v>15</v>
      </c>
      <c r="G111">
        <v>192</v>
      </c>
      <c r="H111">
        <v>9792.2799999999988</v>
      </c>
      <c r="I111">
        <v>5051.2200000000021</v>
      </c>
      <c r="J111">
        <v>14843.500000000009</v>
      </c>
      <c r="K111">
        <v>70272</v>
      </c>
      <c r="L111" s="26">
        <f t="shared" si="4"/>
        <v>0.21122922358834256</v>
      </c>
      <c r="M111" s="1">
        <f t="shared" si="5"/>
        <v>77.309895833333385</v>
      </c>
    </row>
    <row r="112" spans="1:13" x14ac:dyDescent="0.25">
      <c r="A112" t="str">
        <f t="shared" si="3"/>
        <v>CMBTRZFeb-2024</v>
      </c>
      <c r="B112" s="2">
        <v>2024</v>
      </c>
      <c r="C112" s="2" t="s">
        <v>198</v>
      </c>
      <c r="D112" t="s">
        <v>10</v>
      </c>
      <c r="E112" s="2" t="s">
        <v>44</v>
      </c>
      <c r="F112" t="s">
        <v>15</v>
      </c>
      <c r="G112">
        <v>246</v>
      </c>
      <c r="H112">
        <v>8970.1000000000022</v>
      </c>
      <c r="I112">
        <v>5636.4999999999982</v>
      </c>
      <c r="J112">
        <v>14606.600000000002</v>
      </c>
      <c r="K112">
        <v>108978</v>
      </c>
      <c r="L112" s="26">
        <f t="shared" si="4"/>
        <v>0.13403255702985925</v>
      </c>
      <c r="M112" s="1">
        <f t="shared" si="5"/>
        <v>59.376422764227648</v>
      </c>
    </row>
    <row r="113" spans="1:13" x14ac:dyDescent="0.25">
      <c r="A113" t="str">
        <f t="shared" si="3"/>
        <v>CMBJEDFeb-2024</v>
      </c>
      <c r="B113" s="2">
        <v>2024</v>
      </c>
      <c r="C113" s="2" t="s">
        <v>198</v>
      </c>
      <c r="D113" t="s">
        <v>10</v>
      </c>
      <c r="E113" s="2" t="s">
        <v>51</v>
      </c>
      <c r="F113" t="s">
        <v>11</v>
      </c>
      <c r="G113">
        <v>232</v>
      </c>
      <c r="H113">
        <v>23292.949999999997</v>
      </c>
      <c r="I113">
        <v>23985.07</v>
      </c>
      <c r="J113">
        <v>47278.019999999982</v>
      </c>
      <c r="K113">
        <v>1080424</v>
      </c>
      <c r="L113" s="26">
        <f t="shared" si="4"/>
        <v>4.3758765077414039E-2</v>
      </c>
      <c r="M113" s="1">
        <f t="shared" si="5"/>
        <v>203.78456896551717</v>
      </c>
    </row>
    <row r="114" spans="1:13" x14ac:dyDescent="0.25">
      <c r="A114" t="str">
        <f t="shared" si="3"/>
        <v>COKCMBFeb-2024</v>
      </c>
      <c r="B114" s="2">
        <v>2024</v>
      </c>
      <c r="C114" s="2" t="s">
        <v>198</v>
      </c>
      <c r="D114" t="s">
        <v>21</v>
      </c>
      <c r="E114" s="2" t="s">
        <v>10</v>
      </c>
      <c r="F114" t="s">
        <v>15</v>
      </c>
      <c r="G114">
        <v>1006</v>
      </c>
      <c r="H114">
        <v>53086.639999999985</v>
      </c>
      <c r="I114">
        <v>24196.249999999971</v>
      </c>
      <c r="J114">
        <v>77282.890000000029</v>
      </c>
      <c r="K114">
        <v>520102</v>
      </c>
      <c r="L114" s="26">
        <f t="shared" si="4"/>
        <v>0.14859179545550685</v>
      </c>
      <c r="M114" s="1">
        <f t="shared" si="5"/>
        <v>76.821958250497048</v>
      </c>
    </row>
    <row r="115" spans="1:13" x14ac:dyDescent="0.25">
      <c r="A115" t="str">
        <f t="shared" si="3"/>
        <v>DACCMBFeb-2024</v>
      </c>
      <c r="B115" s="2">
        <v>2024</v>
      </c>
      <c r="C115" s="2" t="s">
        <v>198</v>
      </c>
      <c r="D115" t="s">
        <v>22</v>
      </c>
      <c r="E115" s="2" t="s">
        <v>10</v>
      </c>
      <c r="F115" t="s">
        <v>15</v>
      </c>
      <c r="G115">
        <v>270</v>
      </c>
      <c r="H115">
        <v>48627.889999999992</v>
      </c>
      <c r="I115">
        <v>3245.39</v>
      </c>
      <c r="J115">
        <v>51873.280000000028</v>
      </c>
      <c r="K115">
        <v>584550</v>
      </c>
      <c r="L115" s="26">
        <f t="shared" si="4"/>
        <v>8.8740535454623265E-2</v>
      </c>
      <c r="M115" s="1">
        <f t="shared" si="5"/>
        <v>192.12325925925936</v>
      </c>
    </row>
    <row r="116" spans="1:13" x14ac:dyDescent="0.25">
      <c r="A116" t="str">
        <f t="shared" si="3"/>
        <v>DELCMBFeb-2024</v>
      </c>
      <c r="B116" s="2">
        <v>2024</v>
      </c>
      <c r="C116" s="2" t="s">
        <v>198</v>
      </c>
      <c r="D116" t="s">
        <v>23</v>
      </c>
      <c r="E116" s="2" t="s">
        <v>10</v>
      </c>
      <c r="F116" t="s">
        <v>15</v>
      </c>
      <c r="G116">
        <v>1826</v>
      </c>
      <c r="H116">
        <v>197614.07000000007</v>
      </c>
      <c r="I116">
        <v>64571.560000000027</v>
      </c>
      <c r="J116">
        <v>262185.63</v>
      </c>
      <c r="K116">
        <v>4428050</v>
      </c>
      <c r="L116" s="26">
        <f t="shared" si="4"/>
        <v>5.9210178295186371E-2</v>
      </c>
      <c r="M116" s="1">
        <f t="shared" si="5"/>
        <v>143.58468236582695</v>
      </c>
    </row>
    <row r="117" spans="1:13" x14ac:dyDescent="0.25">
      <c r="A117" t="str">
        <f t="shared" si="3"/>
        <v>DMMCMBFeb-2024</v>
      </c>
      <c r="B117" s="2">
        <v>2024</v>
      </c>
      <c r="C117" s="2" t="s">
        <v>198</v>
      </c>
      <c r="D117" t="s">
        <v>24</v>
      </c>
      <c r="E117" s="2" t="s">
        <v>10</v>
      </c>
      <c r="F117" t="s">
        <v>11</v>
      </c>
      <c r="G117">
        <v>221</v>
      </c>
      <c r="H117">
        <v>26564.220000000008</v>
      </c>
      <c r="I117">
        <v>19964.099999999991</v>
      </c>
      <c r="J117">
        <v>46528.32</v>
      </c>
      <c r="K117">
        <v>851513</v>
      </c>
      <c r="L117" s="26">
        <f t="shared" si="4"/>
        <v>5.4641937351514305E-2</v>
      </c>
      <c r="M117" s="1">
        <f t="shared" si="5"/>
        <v>210.5353846153846</v>
      </c>
    </row>
    <row r="118" spans="1:13" x14ac:dyDescent="0.25">
      <c r="A118" t="str">
        <f t="shared" si="3"/>
        <v>DOHCMBFeb-2024</v>
      </c>
      <c r="B118" s="2">
        <v>2024</v>
      </c>
      <c r="C118" s="2" t="s">
        <v>198</v>
      </c>
      <c r="D118" t="s">
        <v>25</v>
      </c>
      <c r="E118" s="2" t="s">
        <v>10</v>
      </c>
      <c r="F118" t="s">
        <v>11</v>
      </c>
      <c r="G118">
        <v>429</v>
      </c>
      <c r="H118">
        <v>52780.929999999993</v>
      </c>
      <c r="I118">
        <v>76532.489999999947</v>
      </c>
      <c r="J118">
        <v>129313.41999999988</v>
      </c>
      <c r="K118">
        <v>1558557</v>
      </c>
      <c r="L118" s="26">
        <f t="shared" si="4"/>
        <v>8.2969965166496878E-2</v>
      </c>
      <c r="M118" s="1">
        <f t="shared" si="5"/>
        <v>301.42988344988316</v>
      </c>
    </row>
    <row r="119" spans="1:13" x14ac:dyDescent="0.25">
      <c r="A119" t="str">
        <f t="shared" si="3"/>
        <v>DXBCMBFeb-2024</v>
      </c>
      <c r="B119" s="2">
        <v>2024</v>
      </c>
      <c r="C119" s="2" t="s">
        <v>198</v>
      </c>
      <c r="D119" t="s">
        <v>26</v>
      </c>
      <c r="E119" s="2" t="s">
        <v>10</v>
      </c>
      <c r="F119" t="s">
        <v>11</v>
      </c>
      <c r="G119">
        <v>309</v>
      </c>
      <c r="H119">
        <v>39895.539999999994</v>
      </c>
      <c r="I119">
        <v>28602.320000000011</v>
      </c>
      <c r="J119">
        <v>68497.860000000015</v>
      </c>
      <c r="K119">
        <v>1022481</v>
      </c>
      <c r="L119" s="26">
        <f t="shared" si="4"/>
        <v>6.6991816962858011E-2</v>
      </c>
      <c r="M119" s="1">
        <f t="shared" si="5"/>
        <v>221.67592233009714</v>
      </c>
    </row>
    <row r="120" spans="1:13" x14ac:dyDescent="0.25">
      <c r="A120" t="str">
        <f t="shared" si="3"/>
        <v>FRACMBFeb-2024</v>
      </c>
      <c r="B120" s="2">
        <v>2024</v>
      </c>
      <c r="C120" s="2" t="s">
        <v>198</v>
      </c>
      <c r="D120" t="s">
        <v>27</v>
      </c>
      <c r="E120" s="2" t="s">
        <v>10</v>
      </c>
      <c r="F120" t="s">
        <v>19</v>
      </c>
      <c r="G120">
        <v>1553</v>
      </c>
      <c r="H120">
        <v>369631.95999999967</v>
      </c>
      <c r="I120">
        <v>350735.85000000062</v>
      </c>
      <c r="J120">
        <v>720367.81000000041</v>
      </c>
      <c r="K120">
        <v>12568429</v>
      </c>
      <c r="L120" s="26">
        <f t="shared" si="4"/>
        <v>5.7315660533229763E-2</v>
      </c>
      <c r="M120" s="1">
        <f t="shared" si="5"/>
        <v>463.85564069542846</v>
      </c>
    </row>
    <row r="121" spans="1:13" x14ac:dyDescent="0.25">
      <c r="A121" t="str">
        <f t="shared" si="3"/>
        <v>GANCMBFeb-2024</v>
      </c>
      <c r="B121" s="2">
        <v>2024</v>
      </c>
      <c r="C121" s="2" t="s">
        <v>198</v>
      </c>
      <c r="D121" t="s">
        <v>28</v>
      </c>
      <c r="E121" s="2" t="s">
        <v>10</v>
      </c>
      <c r="F121" t="s">
        <v>15</v>
      </c>
      <c r="G121">
        <v>174</v>
      </c>
      <c r="H121">
        <v>12129.510000000004</v>
      </c>
      <c r="I121">
        <v>7181.89</v>
      </c>
      <c r="J121">
        <v>19311.400000000001</v>
      </c>
      <c r="K121">
        <v>199578</v>
      </c>
      <c r="L121" s="26">
        <f t="shared" si="4"/>
        <v>9.6761166060387427E-2</v>
      </c>
      <c r="M121" s="1">
        <f t="shared" si="5"/>
        <v>110.98505747126437</v>
      </c>
    </row>
    <row r="122" spans="1:13" x14ac:dyDescent="0.25">
      <c r="A122" t="str">
        <f t="shared" si="3"/>
        <v>HYDCMBFeb-2024</v>
      </c>
      <c r="B122" s="2">
        <v>2024</v>
      </c>
      <c r="C122" s="2" t="s">
        <v>198</v>
      </c>
      <c r="D122" t="s">
        <v>29</v>
      </c>
      <c r="E122" s="2" t="s">
        <v>10</v>
      </c>
      <c r="F122" t="s">
        <v>15</v>
      </c>
      <c r="G122">
        <v>519</v>
      </c>
      <c r="H122">
        <v>31549.55</v>
      </c>
      <c r="I122">
        <v>18802.22</v>
      </c>
      <c r="J122">
        <v>50351.76999999999</v>
      </c>
      <c r="K122">
        <v>608268</v>
      </c>
      <c r="L122" s="26">
        <f t="shared" si="4"/>
        <v>8.277892310626235E-2</v>
      </c>
      <c r="M122" s="1">
        <f t="shared" si="5"/>
        <v>97.016897880539474</v>
      </c>
    </row>
    <row r="123" spans="1:13" x14ac:dyDescent="0.25">
      <c r="A123" t="str">
        <f t="shared" si="3"/>
        <v>ICNCMBFeb-2024</v>
      </c>
      <c r="B123" s="2">
        <v>2024</v>
      </c>
      <c r="C123" s="2" t="s">
        <v>198</v>
      </c>
      <c r="D123" t="s">
        <v>30</v>
      </c>
      <c r="E123" s="2" t="s">
        <v>10</v>
      </c>
      <c r="F123" t="s">
        <v>13</v>
      </c>
      <c r="G123">
        <v>433</v>
      </c>
      <c r="H123">
        <v>116585.19000000002</v>
      </c>
      <c r="I123">
        <v>40418.87999999999</v>
      </c>
      <c r="J123">
        <v>157004.07</v>
      </c>
      <c r="K123">
        <v>2496245</v>
      </c>
      <c r="L123" s="26">
        <f t="shared" si="4"/>
        <v>6.2896097939104542E-2</v>
      </c>
      <c r="M123" s="1">
        <f t="shared" si="5"/>
        <v>362.59600461893768</v>
      </c>
    </row>
    <row r="124" spans="1:13" x14ac:dyDescent="0.25">
      <c r="A124" t="str">
        <f t="shared" si="3"/>
        <v>IXMCMBFeb-2024</v>
      </c>
      <c r="B124" s="2">
        <v>2024</v>
      </c>
      <c r="C124" s="2" t="s">
        <v>198</v>
      </c>
      <c r="D124" t="s">
        <v>31</v>
      </c>
      <c r="E124" s="2" t="s">
        <v>10</v>
      </c>
      <c r="F124" t="s">
        <v>15</v>
      </c>
      <c r="G124">
        <v>338</v>
      </c>
      <c r="H124">
        <v>10238.289999999992</v>
      </c>
      <c r="I124">
        <v>5621.8300000000063</v>
      </c>
      <c r="J124">
        <v>15860.120000000003</v>
      </c>
      <c r="K124">
        <v>119652</v>
      </c>
      <c r="L124" s="26">
        <f t="shared" si="4"/>
        <v>0.13255206766288907</v>
      </c>
      <c r="M124" s="1">
        <f t="shared" si="5"/>
        <v>46.923431952662732</v>
      </c>
    </row>
    <row r="125" spans="1:13" x14ac:dyDescent="0.25">
      <c r="A125" t="str">
        <f t="shared" si="3"/>
        <v>KHICMBFeb-2024</v>
      </c>
      <c r="B125" s="2">
        <v>2024</v>
      </c>
      <c r="C125" s="2" t="s">
        <v>198</v>
      </c>
      <c r="D125" t="s">
        <v>32</v>
      </c>
      <c r="E125" s="2" t="s">
        <v>10</v>
      </c>
      <c r="F125" t="s">
        <v>15</v>
      </c>
      <c r="G125">
        <v>862</v>
      </c>
      <c r="H125">
        <v>113853.42000000007</v>
      </c>
      <c r="I125">
        <v>22769.970000000005</v>
      </c>
      <c r="J125">
        <v>136623.39000000007</v>
      </c>
      <c r="K125">
        <v>2080868</v>
      </c>
      <c r="L125" s="26">
        <f t="shared" si="4"/>
        <v>6.565692297637335E-2</v>
      </c>
      <c r="M125" s="1">
        <f t="shared" si="5"/>
        <v>158.49581206496529</v>
      </c>
    </row>
    <row r="126" spans="1:13" x14ac:dyDescent="0.25">
      <c r="A126" t="str">
        <f t="shared" si="3"/>
        <v>KTMCMBFeb-2024</v>
      </c>
      <c r="B126" s="2">
        <v>2024</v>
      </c>
      <c r="C126" s="2" t="s">
        <v>198</v>
      </c>
      <c r="D126" t="s">
        <v>52</v>
      </c>
      <c r="E126" s="2" t="s">
        <v>10</v>
      </c>
      <c r="F126" t="s">
        <v>15</v>
      </c>
      <c r="G126">
        <v>388</v>
      </c>
      <c r="H126">
        <v>59243.029999999984</v>
      </c>
      <c r="I126">
        <v>15869.119999999997</v>
      </c>
      <c r="J126">
        <v>75112.150000000009</v>
      </c>
      <c r="K126">
        <v>912964</v>
      </c>
      <c r="L126" s="26">
        <f t="shared" si="4"/>
        <v>8.2272849750921181E-2</v>
      </c>
      <c r="M126" s="1">
        <f t="shared" si="5"/>
        <v>193.58801546391754</v>
      </c>
    </row>
    <row r="127" spans="1:13" x14ac:dyDescent="0.25">
      <c r="A127" t="str">
        <f t="shared" si="3"/>
        <v>KULCMBFeb-2024</v>
      </c>
      <c r="B127" s="2">
        <v>2024</v>
      </c>
      <c r="C127" s="2" t="s">
        <v>198</v>
      </c>
      <c r="D127" t="s">
        <v>33</v>
      </c>
      <c r="E127" s="2" t="s">
        <v>10</v>
      </c>
      <c r="F127" t="s">
        <v>13</v>
      </c>
      <c r="G127">
        <v>1239</v>
      </c>
      <c r="H127">
        <v>74519.989999999932</v>
      </c>
      <c r="I127">
        <v>83027.040000000052</v>
      </c>
      <c r="J127">
        <v>157547.02999999994</v>
      </c>
      <c r="K127">
        <v>3046701</v>
      </c>
      <c r="L127" s="26">
        <f t="shared" si="4"/>
        <v>5.171069625801808E-2</v>
      </c>
      <c r="M127" s="1">
        <f t="shared" si="5"/>
        <v>127.15660209846645</v>
      </c>
    </row>
    <row r="128" spans="1:13" x14ac:dyDescent="0.25">
      <c r="A128" t="str">
        <f t="shared" si="3"/>
        <v>KWICMBFeb-2024</v>
      </c>
      <c r="B128" s="2">
        <v>2024</v>
      </c>
      <c r="C128" s="2" t="s">
        <v>198</v>
      </c>
      <c r="D128" t="s">
        <v>34</v>
      </c>
      <c r="E128" s="2" t="s">
        <v>10</v>
      </c>
      <c r="F128" t="s">
        <v>11</v>
      </c>
      <c r="G128">
        <v>184</v>
      </c>
      <c r="H128">
        <v>30859.279999999999</v>
      </c>
      <c r="I128">
        <v>13888.009999999995</v>
      </c>
      <c r="J128">
        <v>44747.289999999994</v>
      </c>
      <c r="K128">
        <v>771880</v>
      </c>
      <c r="L128" s="26">
        <f t="shared" si="4"/>
        <v>5.7971822044877434E-2</v>
      </c>
      <c r="M128" s="1">
        <f t="shared" si="5"/>
        <v>243.19179347826085</v>
      </c>
    </row>
    <row r="129" spans="1:13" x14ac:dyDescent="0.25">
      <c r="A129" t="str">
        <f t="shared" si="3"/>
        <v>LHECMBFeb-2024</v>
      </c>
      <c r="B129" s="2">
        <v>2024</v>
      </c>
      <c r="C129" s="2" t="s">
        <v>198</v>
      </c>
      <c r="D129" t="s">
        <v>35</v>
      </c>
      <c r="E129" s="2" t="s">
        <v>10</v>
      </c>
      <c r="F129" t="s">
        <v>15</v>
      </c>
      <c r="G129">
        <v>994</v>
      </c>
      <c r="H129">
        <v>130334.11000000009</v>
      </c>
      <c r="I129">
        <v>26183.139999999989</v>
      </c>
      <c r="J129">
        <v>156517.24999999997</v>
      </c>
      <c r="K129">
        <v>2768290</v>
      </c>
      <c r="L129" s="26">
        <f t="shared" si="4"/>
        <v>5.6539325720932405E-2</v>
      </c>
      <c r="M129" s="1">
        <f t="shared" si="5"/>
        <v>157.46202213279676</v>
      </c>
    </row>
    <row r="130" spans="1:13" x14ac:dyDescent="0.25">
      <c r="A130" t="str">
        <f t="shared" ref="A130:A193" si="6">D130&amp;E130&amp;C130</f>
        <v>LHRCMBFeb-2024</v>
      </c>
      <c r="B130" s="2">
        <v>2024</v>
      </c>
      <c r="C130" s="2" t="s">
        <v>198</v>
      </c>
      <c r="D130" t="s">
        <v>36</v>
      </c>
      <c r="E130" s="2" t="s">
        <v>10</v>
      </c>
      <c r="F130" t="s">
        <v>19</v>
      </c>
      <c r="G130">
        <v>4710</v>
      </c>
      <c r="H130">
        <v>1579851.839999998</v>
      </c>
      <c r="I130">
        <v>1032023.9300000011</v>
      </c>
      <c r="J130">
        <v>2611875.7699999977</v>
      </c>
      <c r="K130">
        <v>41066490</v>
      </c>
      <c r="L130" s="26">
        <f t="shared" ref="L130:L193" si="7">J130/K130</f>
        <v>6.3601144631547465E-2</v>
      </c>
      <c r="M130" s="1">
        <f t="shared" ref="M130:M193" si="8">J130/G130</f>
        <v>554.53838004246234</v>
      </c>
    </row>
    <row r="131" spans="1:13" x14ac:dyDescent="0.25">
      <c r="A131" t="str">
        <f t="shared" si="6"/>
        <v>MAACMBFeb-2024</v>
      </c>
      <c r="B131" s="2">
        <v>2024</v>
      </c>
      <c r="C131" s="2" t="s">
        <v>198</v>
      </c>
      <c r="D131" t="s">
        <v>37</v>
      </c>
      <c r="E131" s="2" t="s">
        <v>10</v>
      </c>
      <c r="F131" t="s">
        <v>15</v>
      </c>
      <c r="G131">
        <v>1130</v>
      </c>
      <c r="H131">
        <v>41413.839999999975</v>
      </c>
      <c r="I131">
        <v>30347.870000000006</v>
      </c>
      <c r="J131">
        <v>71761.709999999992</v>
      </c>
      <c r="K131">
        <v>775180</v>
      </c>
      <c r="L131" s="26">
        <f t="shared" si="7"/>
        <v>9.2574253721716238E-2</v>
      </c>
      <c r="M131" s="1">
        <f t="shared" si="8"/>
        <v>63.505938053097339</v>
      </c>
    </row>
    <row r="132" spans="1:13" x14ac:dyDescent="0.25">
      <c r="A132" t="str">
        <f t="shared" si="6"/>
        <v>MELCMBFeb-2024</v>
      </c>
      <c r="B132" s="2">
        <v>2024</v>
      </c>
      <c r="C132" s="2" t="s">
        <v>198</v>
      </c>
      <c r="D132" t="s">
        <v>38</v>
      </c>
      <c r="E132" s="2" t="s">
        <v>10</v>
      </c>
      <c r="F132" t="s">
        <v>13</v>
      </c>
      <c r="G132">
        <v>3794</v>
      </c>
      <c r="H132">
        <v>1087153.0999999992</v>
      </c>
      <c r="I132">
        <v>381945.39999999997</v>
      </c>
      <c r="J132">
        <v>1469098.4999999998</v>
      </c>
      <c r="K132">
        <v>31903746</v>
      </c>
      <c r="L132" s="26">
        <f t="shared" si="7"/>
        <v>4.6047837141130692E-2</v>
      </c>
      <c r="M132" s="1">
        <f t="shared" si="8"/>
        <v>387.21626251976801</v>
      </c>
    </row>
    <row r="133" spans="1:13" x14ac:dyDescent="0.25">
      <c r="A133" t="str">
        <f t="shared" si="6"/>
        <v>MLECMBFeb-2024</v>
      </c>
      <c r="B133" s="2">
        <v>2024</v>
      </c>
      <c r="C133" s="2" t="s">
        <v>198</v>
      </c>
      <c r="D133" t="s">
        <v>39</v>
      </c>
      <c r="E133" s="2" t="s">
        <v>10</v>
      </c>
      <c r="F133" t="s">
        <v>15</v>
      </c>
      <c r="G133">
        <v>2857</v>
      </c>
      <c r="H133">
        <v>189565.93000000014</v>
      </c>
      <c r="I133">
        <v>72784.680000000139</v>
      </c>
      <c r="J133">
        <v>262350.61000000004</v>
      </c>
      <c r="K133">
        <v>2194176</v>
      </c>
      <c r="L133" s="26">
        <f t="shared" si="7"/>
        <v>0.11956680320995218</v>
      </c>
      <c r="M133" s="1">
        <f t="shared" si="8"/>
        <v>91.827304865243278</v>
      </c>
    </row>
    <row r="134" spans="1:13" x14ac:dyDescent="0.25">
      <c r="A134" t="str">
        <f t="shared" si="6"/>
        <v>NRTCMBFeb-2024</v>
      </c>
      <c r="B134" s="2">
        <v>2024</v>
      </c>
      <c r="C134" s="2" t="s">
        <v>198</v>
      </c>
      <c r="D134" t="s">
        <v>40</v>
      </c>
      <c r="E134" s="2" t="s">
        <v>10</v>
      </c>
      <c r="F134" t="s">
        <v>13</v>
      </c>
      <c r="G134">
        <v>808</v>
      </c>
      <c r="H134">
        <v>296551.22000000003</v>
      </c>
      <c r="I134">
        <v>22994.760000000006</v>
      </c>
      <c r="J134">
        <v>319545.98000000016</v>
      </c>
      <c r="K134">
        <v>5546112</v>
      </c>
      <c r="L134" s="26">
        <f t="shared" si="7"/>
        <v>5.7616214746474673E-2</v>
      </c>
      <c r="M134" s="1">
        <f t="shared" si="8"/>
        <v>395.47769801980218</v>
      </c>
    </row>
    <row r="135" spans="1:13" x14ac:dyDescent="0.25">
      <c r="A135" t="str">
        <f t="shared" si="6"/>
        <v>PVGCMBFeb-2024</v>
      </c>
      <c r="B135" s="2">
        <v>2024</v>
      </c>
      <c r="C135" s="2" t="s">
        <v>198</v>
      </c>
      <c r="D135" t="s">
        <v>50</v>
      </c>
      <c r="E135" s="2" t="s">
        <v>10</v>
      </c>
      <c r="F135" t="s">
        <v>13</v>
      </c>
      <c r="G135">
        <v>342</v>
      </c>
      <c r="H135">
        <v>82502.549999999988</v>
      </c>
      <c r="I135">
        <v>38800.810000000005</v>
      </c>
      <c r="J135">
        <v>121303.35999999999</v>
      </c>
      <c r="K135">
        <v>1732572</v>
      </c>
      <c r="L135" s="26">
        <f t="shared" si="7"/>
        <v>7.0013459758093741E-2</v>
      </c>
      <c r="M135" s="1">
        <f t="shared" si="8"/>
        <v>354.68818713450287</v>
      </c>
    </row>
    <row r="136" spans="1:13" x14ac:dyDescent="0.25">
      <c r="A136" t="str">
        <f t="shared" si="6"/>
        <v>RUHCMBFeb-2024</v>
      </c>
      <c r="B136" s="2">
        <v>2024</v>
      </c>
      <c r="C136" s="2" t="s">
        <v>198</v>
      </c>
      <c r="D136" t="s">
        <v>41</v>
      </c>
      <c r="E136" s="2" t="s">
        <v>10</v>
      </c>
      <c r="F136" t="s">
        <v>11</v>
      </c>
      <c r="G136">
        <v>373</v>
      </c>
      <c r="H136">
        <v>63394.249999999964</v>
      </c>
      <c r="I136">
        <v>33802.780000000006</v>
      </c>
      <c r="J136">
        <v>97197.030000000013</v>
      </c>
      <c r="K136">
        <v>1508785</v>
      </c>
      <c r="L136" s="26">
        <f t="shared" si="7"/>
        <v>6.4420729262287216E-2</v>
      </c>
      <c r="M136" s="1">
        <f t="shared" si="8"/>
        <v>260.58184986595177</v>
      </c>
    </row>
    <row r="137" spans="1:13" x14ac:dyDescent="0.25">
      <c r="A137" t="str">
        <f t="shared" si="6"/>
        <v>SINCMBFeb-2024</v>
      </c>
      <c r="B137" s="2">
        <v>2024</v>
      </c>
      <c r="C137" s="2" t="s">
        <v>198</v>
      </c>
      <c r="D137" t="s">
        <v>42</v>
      </c>
      <c r="E137" s="2" t="s">
        <v>10</v>
      </c>
      <c r="F137" t="s">
        <v>13</v>
      </c>
      <c r="G137">
        <v>967</v>
      </c>
      <c r="H137">
        <v>108235.31000000004</v>
      </c>
      <c r="I137">
        <v>86350.149999999936</v>
      </c>
      <c r="J137">
        <v>194585.46000000008</v>
      </c>
      <c r="K137">
        <v>2658283</v>
      </c>
      <c r="L137" s="26">
        <f t="shared" si="7"/>
        <v>7.3199678138106475E-2</v>
      </c>
      <c r="M137" s="1">
        <f t="shared" si="8"/>
        <v>201.22591520165469</v>
      </c>
    </row>
    <row r="138" spans="1:13" x14ac:dyDescent="0.25">
      <c r="A138" t="str">
        <f t="shared" si="6"/>
        <v>SYDCMBFeb-2024</v>
      </c>
      <c r="B138" s="2">
        <v>2024</v>
      </c>
      <c r="C138" s="2" t="s">
        <v>198</v>
      </c>
      <c r="D138" t="s">
        <v>53</v>
      </c>
      <c r="E138" s="2" t="s">
        <v>10</v>
      </c>
      <c r="F138" t="s">
        <v>13</v>
      </c>
      <c r="G138">
        <v>1355</v>
      </c>
      <c r="H138">
        <v>391291.97000000009</v>
      </c>
      <c r="I138">
        <v>127233.97999999995</v>
      </c>
      <c r="J138">
        <v>518525.95000000024</v>
      </c>
      <c r="K138">
        <v>11861670</v>
      </c>
      <c r="L138" s="26">
        <f t="shared" si="7"/>
        <v>4.3714413737694628E-2</v>
      </c>
      <c r="M138" s="1">
        <f t="shared" si="8"/>
        <v>382.67597785977875</v>
      </c>
    </row>
    <row r="139" spans="1:13" x14ac:dyDescent="0.25">
      <c r="A139" t="str">
        <f t="shared" si="6"/>
        <v>TRVCMBFeb-2024</v>
      </c>
      <c r="B139" s="2">
        <v>2024</v>
      </c>
      <c r="C139" s="2" t="s">
        <v>198</v>
      </c>
      <c r="D139" t="s">
        <v>43</v>
      </c>
      <c r="E139" s="2" t="s">
        <v>10</v>
      </c>
      <c r="F139" t="s">
        <v>15</v>
      </c>
      <c r="G139">
        <v>344</v>
      </c>
      <c r="H139">
        <v>15946.690000000004</v>
      </c>
      <c r="I139">
        <v>6821.6600000000017</v>
      </c>
      <c r="J139">
        <v>22768.349999999995</v>
      </c>
      <c r="K139">
        <v>125904</v>
      </c>
      <c r="L139" s="26">
        <f t="shared" si="7"/>
        <v>0.18083897255051465</v>
      </c>
      <c r="M139" s="1">
        <f t="shared" si="8"/>
        <v>66.187063953488362</v>
      </c>
    </row>
    <row r="140" spans="1:13" x14ac:dyDescent="0.25">
      <c r="A140" t="str">
        <f t="shared" si="6"/>
        <v>TRZCMBFeb-2024</v>
      </c>
      <c r="B140" s="2">
        <v>2024</v>
      </c>
      <c r="C140" s="2" t="s">
        <v>198</v>
      </c>
      <c r="D140" t="s">
        <v>44</v>
      </c>
      <c r="E140" s="2" t="s">
        <v>10</v>
      </c>
      <c r="F140" t="s">
        <v>15</v>
      </c>
      <c r="G140">
        <v>736</v>
      </c>
      <c r="H140">
        <v>25521.860000000004</v>
      </c>
      <c r="I140">
        <v>13133.619999999984</v>
      </c>
      <c r="J140">
        <v>38655.48000000001</v>
      </c>
      <c r="K140">
        <v>326048</v>
      </c>
      <c r="L140" s="26">
        <f t="shared" si="7"/>
        <v>0.11855763568554327</v>
      </c>
      <c r="M140" s="1">
        <f t="shared" si="8"/>
        <v>52.52103260869567</v>
      </c>
    </row>
    <row r="141" spans="1:13" x14ac:dyDescent="0.25">
      <c r="A141" t="str">
        <f t="shared" si="6"/>
        <v>JEDCMBFeb-2024</v>
      </c>
      <c r="B141" s="2">
        <v>2024</v>
      </c>
      <c r="C141" s="2" t="s">
        <v>198</v>
      </c>
      <c r="D141" t="s">
        <v>51</v>
      </c>
      <c r="E141" s="2" t="s">
        <v>10</v>
      </c>
      <c r="F141" t="s">
        <v>11</v>
      </c>
      <c r="G141">
        <v>142</v>
      </c>
      <c r="H141">
        <v>10421.049999999999</v>
      </c>
      <c r="I141">
        <v>15522.87</v>
      </c>
      <c r="J141">
        <v>25943.920000000002</v>
      </c>
      <c r="K141">
        <v>661294</v>
      </c>
      <c r="L141" s="26">
        <f t="shared" si="7"/>
        <v>3.9232051099813398E-2</v>
      </c>
      <c r="M141" s="1">
        <f t="shared" si="8"/>
        <v>182.703661971831</v>
      </c>
    </row>
    <row r="142" spans="1:13" x14ac:dyDescent="0.25">
      <c r="A142" t="str">
        <f t="shared" si="6"/>
        <v>AUHCMBMar-2024</v>
      </c>
      <c r="B142" s="2">
        <v>2024</v>
      </c>
      <c r="C142" s="2" t="s">
        <v>200</v>
      </c>
      <c r="D142" t="s">
        <v>9</v>
      </c>
      <c r="E142" s="2" t="s">
        <v>10</v>
      </c>
      <c r="F142" t="s">
        <v>11</v>
      </c>
      <c r="G142">
        <v>209</v>
      </c>
      <c r="H142">
        <v>29670.259999999995</v>
      </c>
      <c r="I142">
        <v>38200.909999999989</v>
      </c>
      <c r="J142">
        <v>67871.170000000027</v>
      </c>
      <c r="K142">
        <v>698896</v>
      </c>
      <c r="L142" s="26">
        <f t="shared" si="7"/>
        <v>9.7111973741443688E-2</v>
      </c>
      <c r="M142" s="1">
        <f t="shared" si="8"/>
        <v>324.74244019138769</v>
      </c>
    </row>
    <row r="143" spans="1:13" x14ac:dyDescent="0.25">
      <c r="A143" t="str">
        <f t="shared" si="6"/>
        <v>BKKCMBMar-2024</v>
      </c>
      <c r="B143" s="2">
        <v>2024</v>
      </c>
      <c r="C143" s="2" t="s">
        <v>200</v>
      </c>
      <c r="D143" t="s">
        <v>12</v>
      </c>
      <c r="E143" s="2" t="s">
        <v>10</v>
      </c>
      <c r="F143" t="s">
        <v>13</v>
      </c>
      <c r="G143">
        <v>341</v>
      </c>
      <c r="H143">
        <v>43925.749999999993</v>
      </c>
      <c r="I143">
        <v>26343.850000000009</v>
      </c>
      <c r="J143">
        <v>70269.600000000006</v>
      </c>
      <c r="K143">
        <v>813285</v>
      </c>
      <c r="L143" s="26">
        <f t="shared" si="7"/>
        <v>8.6402183736328603E-2</v>
      </c>
      <c r="M143" s="1">
        <f t="shared" si="8"/>
        <v>206.06920821114372</v>
      </c>
    </row>
    <row r="144" spans="1:13" x14ac:dyDescent="0.25">
      <c r="A144" t="str">
        <f t="shared" si="6"/>
        <v>BLRCMBMar-2024</v>
      </c>
      <c r="B144" s="2">
        <v>2024</v>
      </c>
      <c r="C144" s="2" t="s">
        <v>200</v>
      </c>
      <c r="D144" t="s">
        <v>14</v>
      </c>
      <c r="E144" s="2" t="s">
        <v>10</v>
      </c>
      <c r="F144" t="s">
        <v>15</v>
      </c>
      <c r="G144">
        <v>250</v>
      </c>
      <c r="H144">
        <v>12401.990000000002</v>
      </c>
      <c r="I144">
        <v>6706.0500000000011</v>
      </c>
      <c r="J144">
        <v>19108.04</v>
      </c>
      <c r="K144">
        <v>178750</v>
      </c>
      <c r="L144" s="26">
        <f t="shared" si="7"/>
        <v>0.10689812587412588</v>
      </c>
      <c r="M144" s="1">
        <f t="shared" si="8"/>
        <v>76.43216000000001</v>
      </c>
    </row>
    <row r="145" spans="1:13" x14ac:dyDescent="0.25">
      <c r="A145" t="str">
        <f t="shared" si="6"/>
        <v>BOMCMBMar-2024</v>
      </c>
      <c r="B145" s="2">
        <v>2024</v>
      </c>
      <c r="C145" s="2" t="s">
        <v>200</v>
      </c>
      <c r="D145" t="s">
        <v>16</v>
      </c>
      <c r="E145" s="2" t="s">
        <v>10</v>
      </c>
      <c r="F145" t="s">
        <v>15</v>
      </c>
      <c r="G145">
        <v>258</v>
      </c>
      <c r="H145">
        <v>24701.149999999983</v>
      </c>
      <c r="I145">
        <v>8093.8700000000008</v>
      </c>
      <c r="J145">
        <v>32795.020000000004</v>
      </c>
      <c r="K145">
        <v>399642</v>
      </c>
      <c r="L145" s="26">
        <f t="shared" si="7"/>
        <v>8.2060994590158198E-2</v>
      </c>
      <c r="M145" s="1">
        <f t="shared" si="8"/>
        <v>127.11248062015505</v>
      </c>
    </row>
    <row r="146" spans="1:13" x14ac:dyDescent="0.25">
      <c r="A146" t="str">
        <f t="shared" si="6"/>
        <v>CANCMBMar-2024</v>
      </c>
      <c r="B146" s="2">
        <v>2024</v>
      </c>
      <c r="C146" s="2" t="s">
        <v>200</v>
      </c>
      <c r="D146" t="s">
        <v>17</v>
      </c>
      <c r="E146" s="2" t="s">
        <v>10</v>
      </c>
      <c r="F146" t="s">
        <v>13</v>
      </c>
      <c r="G146">
        <v>17</v>
      </c>
      <c r="H146">
        <v>3474.49</v>
      </c>
      <c r="I146">
        <v>1662.7900000000002</v>
      </c>
      <c r="J146">
        <v>5137.2800000000007</v>
      </c>
      <c r="K146">
        <v>67711</v>
      </c>
      <c r="L146" s="26">
        <f t="shared" si="7"/>
        <v>7.5870685708378266E-2</v>
      </c>
      <c r="M146" s="1">
        <f t="shared" si="8"/>
        <v>302.19294117647064</v>
      </c>
    </row>
    <row r="147" spans="1:13" x14ac:dyDescent="0.25">
      <c r="A147" t="str">
        <f t="shared" si="6"/>
        <v>CDGCMBMar-2024</v>
      </c>
      <c r="B147" s="2">
        <v>2024</v>
      </c>
      <c r="C147" s="2" t="s">
        <v>200</v>
      </c>
      <c r="D147" t="s">
        <v>18</v>
      </c>
      <c r="E147" s="2" t="s">
        <v>10</v>
      </c>
      <c r="F147" t="s">
        <v>19</v>
      </c>
      <c r="G147">
        <v>645</v>
      </c>
      <c r="H147">
        <v>132739.24999999997</v>
      </c>
      <c r="I147">
        <v>139063.93000000002</v>
      </c>
      <c r="J147">
        <v>271803.17999999988</v>
      </c>
      <c r="K147">
        <v>5488305</v>
      </c>
      <c r="L147" s="26">
        <f t="shared" si="7"/>
        <v>4.9524066173436042E-2</v>
      </c>
      <c r="M147" s="1">
        <f t="shared" si="8"/>
        <v>421.40027906976724</v>
      </c>
    </row>
    <row r="148" spans="1:13" x14ac:dyDescent="0.25">
      <c r="A148" t="str">
        <f t="shared" si="6"/>
        <v>CGKCMBMar-2024</v>
      </c>
      <c r="B148" s="2">
        <v>2024</v>
      </c>
      <c r="C148" s="2" t="s">
        <v>200</v>
      </c>
      <c r="D148" t="s">
        <v>20</v>
      </c>
      <c r="E148" s="2" t="s">
        <v>10</v>
      </c>
      <c r="F148" t="s">
        <v>13</v>
      </c>
      <c r="G148">
        <v>113</v>
      </c>
      <c r="H148">
        <v>12622.69</v>
      </c>
      <c r="I148">
        <v>9845.5200000000023</v>
      </c>
      <c r="J148">
        <v>22468.209999999992</v>
      </c>
      <c r="K148">
        <v>374934</v>
      </c>
      <c r="L148" s="26">
        <f t="shared" si="7"/>
        <v>5.9925773602820739E-2</v>
      </c>
      <c r="M148" s="1">
        <f t="shared" si="8"/>
        <v>198.83371681415923</v>
      </c>
    </row>
    <row r="149" spans="1:13" x14ac:dyDescent="0.25">
      <c r="A149" t="str">
        <f t="shared" si="6"/>
        <v>CMBAUHMar-2024</v>
      </c>
      <c r="B149" s="2">
        <v>2024</v>
      </c>
      <c r="C149" s="2" t="s">
        <v>200</v>
      </c>
      <c r="D149" t="s">
        <v>10</v>
      </c>
      <c r="E149" s="2" t="s">
        <v>9</v>
      </c>
      <c r="F149" t="s">
        <v>11</v>
      </c>
      <c r="G149">
        <v>233</v>
      </c>
      <c r="H149">
        <v>27471.929999999997</v>
      </c>
      <c r="I149">
        <v>41636.439999999981</v>
      </c>
      <c r="J149">
        <v>69108.37000000001</v>
      </c>
      <c r="K149">
        <v>779152</v>
      </c>
      <c r="L149" s="26">
        <f t="shared" si="7"/>
        <v>8.869690381337661E-2</v>
      </c>
      <c r="M149" s="1">
        <f t="shared" si="8"/>
        <v>296.60244635193135</v>
      </c>
    </row>
    <row r="150" spans="1:13" x14ac:dyDescent="0.25">
      <c r="A150" t="str">
        <f t="shared" si="6"/>
        <v>CMBBKKMar-2024</v>
      </c>
      <c r="B150" s="2">
        <v>2024</v>
      </c>
      <c r="C150" s="2" t="s">
        <v>200</v>
      </c>
      <c r="D150" t="s">
        <v>10</v>
      </c>
      <c r="E150" s="2" t="s">
        <v>12</v>
      </c>
      <c r="F150" t="s">
        <v>13</v>
      </c>
      <c r="G150">
        <v>262</v>
      </c>
      <c r="H150">
        <v>39918.560000000005</v>
      </c>
      <c r="I150">
        <v>20317.779999999995</v>
      </c>
      <c r="J150">
        <v>60236.340000000011</v>
      </c>
      <c r="K150">
        <v>624870</v>
      </c>
      <c r="L150" s="26">
        <f t="shared" si="7"/>
        <v>9.6398194824523525E-2</v>
      </c>
      <c r="M150" s="1">
        <f t="shared" si="8"/>
        <v>229.9096946564886</v>
      </c>
    </row>
    <row r="151" spans="1:13" x14ac:dyDescent="0.25">
      <c r="A151" t="str">
        <f t="shared" si="6"/>
        <v>CMBBLRMar-2024</v>
      </c>
      <c r="B151" s="2">
        <v>2024</v>
      </c>
      <c r="C151" s="2" t="s">
        <v>200</v>
      </c>
      <c r="D151" t="s">
        <v>10</v>
      </c>
      <c r="E151" s="2" t="s">
        <v>14</v>
      </c>
      <c r="F151" t="s">
        <v>15</v>
      </c>
      <c r="G151">
        <v>179</v>
      </c>
      <c r="H151">
        <v>8468.8999999999978</v>
      </c>
      <c r="I151">
        <v>5592.3500000000013</v>
      </c>
      <c r="J151">
        <v>14061.249999999998</v>
      </c>
      <c r="K151">
        <v>127985</v>
      </c>
      <c r="L151" s="26">
        <f t="shared" si="7"/>
        <v>0.10986639059264756</v>
      </c>
      <c r="M151" s="1">
        <f t="shared" si="8"/>
        <v>78.55446927374301</v>
      </c>
    </row>
    <row r="152" spans="1:13" x14ac:dyDescent="0.25">
      <c r="A152" t="str">
        <f t="shared" si="6"/>
        <v>CMBBOMMar-2024</v>
      </c>
      <c r="B152" s="2">
        <v>2024</v>
      </c>
      <c r="C152" s="2" t="s">
        <v>200</v>
      </c>
      <c r="D152" t="s">
        <v>10</v>
      </c>
      <c r="E152" s="2" t="s">
        <v>16</v>
      </c>
      <c r="F152" t="s">
        <v>15</v>
      </c>
      <c r="G152">
        <v>309</v>
      </c>
      <c r="H152">
        <v>30888.089999999978</v>
      </c>
      <c r="I152">
        <v>11252.179999999995</v>
      </c>
      <c r="J152">
        <v>42140.270000000019</v>
      </c>
      <c r="K152">
        <v>478641</v>
      </c>
      <c r="L152" s="26">
        <f t="shared" si="7"/>
        <v>8.8041496654068532E-2</v>
      </c>
      <c r="M152" s="1">
        <f t="shared" si="8"/>
        <v>136.37627831715216</v>
      </c>
    </row>
    <row r="153" spans="1:13" x14ac:dyDescent="0.25">
      <c r="A153" t="str">
        <f t="shared" si="6"/>
        <v>CMBCANMar-2024</v>
      </c>
      <c r="B153" s="2">
        <v>2024</v>
      </c>
      <c r="C153" s="2" t="s">
        <v>200</v>
      </c>
      <c r="D153" t="s">
        <v>10</v>
      </c>
      <c r="E153" s="2" t="s">
        <v>17</v>
      </c>
      <c r="F153" t="s">
        <v>13</v>
      </c>
      <c r="G153">
        <v>16</v>
      </c>
      <c r="H153">
        <v>2949.88</v>
      </c>
      <c r="I153">
        <v>1647.88</v>
      </c>
      <c r="J153">
        <v>4597.76</v>
      </c>
      <c r="K153">
        <v>63728</v>
      </c>
      <c r="L153" s="26">
        <f t="shared" si="7"/>
        <v>7.214662314838062E-2</v>
      </c>
      <c r="M153" s="1">
        <f t="shared" si="8"/>
        <v>287.36</v>
      </c>
    </row>
    <row r="154" spans="1:13" x14ac:dyDescent="0.25">
      <c r="A154" t="str">
        <f t="shared" si="6"/>
        <v>CMBCDGMar-2024</v>
      </c>
      <c r="B154" s="2">
        <v>2024</v>
      </c>
      <c r="C154" s="2" t="s">
        <v>200</v>
      </c>
      <c r="D154" t="s">
        <v>10</v>
      </c>
      <c r="E154" s="2" t="s">
        <v>18</v>
      </c>
      <c r="F154" t="s">
        <v>19</v>
      </c>
      <c r="G154">
        <v>1047</v>
      </c>
      <c r="H154">
        <v>250780.72</v>
      </c>
      <c r="I154">
        <v>218608.70000000004</v>
      </c>
      <c r="J154">
        <v>469389.41999999993</v>
      </c>
      <c r="K154">
        <v>8908923</v>
      </c>
      <c r="L154" s="26">
        <f t="shared" si="7"/>
        <v>5.268756055024832E-2</v>
      </c>
      <c r="M154" s="1">
        <f t="shared" si="8"/>
        <v>448.31845272206294</v>
      </c>
    </row>
    <row r="155" spans="1:13" x14ac:dyDescent="0.25">
      <c r="A155" t="str">
        <f t="shared" si="6"/>
        <v>CMBCGKMar-2024</v>
      </c>
      <c r="B155" s="2">
        <v>2024</v>
      </c>
      <c r="C155" s="2" t="s">
        <v>200</v>
      </c>
      <c r="D155" t="s">
        <v>10</v>
      </c>
      <c r="E155" s="2" t="s">
        <v>20</v>
      </c>
      <c r="F155" t="s">
        <v>13</v>
      </c>
      <c r="G155">
        <v>78</v>
      </c>
      <c r="H155">
        <v>7954.64</v>
      </c>
      <c r="I155">
        <v>6567.1500000000005</v>
      </c>
      <c r="J155">
        <v>14521.790000000003</v>
      </c>
      <c r="K155">
        <v>258804</v>
      </c>
      <c r="L155" s="26">
        <f t="shared" si="7"/>
        <v>5.611114975039027E-2</v>
      </c>
      <c r="M155" s="1">
        <f t="shared" si="8"/>
        <v>186.1767948717949</v>
      </c>
    </row>
    <row r="156" spans="1:13" x14ac:dyDescent="0.25">
      <c r="A156" t="str">
        <f t="shared" si="6"/>
        <v>CMBCOKMar-2024</v>
      </c>
      <c r="B156" s="2">
        <v>2024</v>
      </c>
      <c r="C156" s="2" t="s">
        <v>200</v>
      </c>
      <c r="D156" t="s">
        <v>10</v>
      </c>
      <c r="E156" s="2" t="s">
        <v>21</v>
      </c>
      <c r="F156" t="s">
        <v>15</v>
      </c>
      <c r="G156">
        <v>170</v>
      </c>
      <c r="H156">
        <v>9400.6600000000053</v>
      </c>
      <c r="I156">
        <v>3554.9900000000011</v>
      </c>
      <c r="J156">
        <v>12955.649999999996</v>
      </c>
      <c r="K156">
        <v>87890</v>
      </c>
      <c r="L156" s="26">
        <f t="shared" si="7"/>
        <v>0.14740755489816812</v>
      </c>
      <c r="M156" s="1">
        <f t="shared" si="8"/>
        <v>76.209705882352921</v>
      </c>
    </row>
    <row r="157" spans="1:13" x14ac:dyDescent="0.25">
      <c r="A157" t="str">
        <f t="shared" si="6"/>
        <v>CMBDACMar-2024</v>
      </c>
      <c r="B157" s="2">
        <v>2024</v>
      </c>
      <c r="C157" s="2" t="s">
        <v>200</v>
      </c>
      <c r="D157" t="s">
        <v>10</v>
      </c>
      <c r="E157" s="2" t="s">
        <v>22</v>
      </c>
      <c r="F157" t="s">
        <v>15</v>
      </c>
      <c r="G157">
        <v>47</v>
      </c>
      <c r="H157">
        <v>9784.1700000000019</v>
      </c>
      <c r="I157">
        <v>460.48000000000008</v>
      </c>
      <c r="J157">
        <v>10244.65</v>
      </c>
      <c r="K157">
        <v>101755</v>
      </c>
      <c r="L157" s="26">
        <f t="shared" si="7"/>
        <v>0.10067957348533241</v>
      </c>
      <c r="M157" s="1">
        <f t="shared" si="8"/>
        <v>217.97127659574468</v>
      </c>
    </row>
    <row r="158" spans="1:13" x14ac:dyDescent="0.25">
      <c r="A158" t="str">
        <f t="shared" si="6"/>
        <v>CMBDELMar-2024</v>
      </c>
      <c r="B158" s="2">
        <v>2024</v>
      </c>
      <c r="C158" s="2" t="s">
        <v>200</v>
      </c>
      <c r="D158" t="s">
        <v>10</v>
      </c>
      <c r="E158" s="2" t="s">
        <v>23</v>
      </c>
      <c r="F158" t="s">
        <v>15</v>
      </c>
      <c r="G158">
        <v>604</v>
      </c>
      <c r="H158">
        <v>84739.590000000011</v>
      </c>
      <c r="I158">
        <v>21823.62</v>
      </c>
      <c r="J158">
        <v>106563.21</v>
      </c>
      <c r="K158">
        <v>1464700</v>
      </c>
      <c r="L158" s="26">
        <f t="shared" si="7"/>
        <v>7.2754290981088279E-2</v>
      </c>
      <c r="M158" s="1">
        <f t="shared" si="8"/>
        <v>176.42915562913907</v>
      </c>
    </row>
    <row r="159" spans="1:13" x14ac:dyDescent="0.25">
      <c r="A159" t="str">
        <f t="shared" si="6"/>
        <v>CMBDMMMar-2024</v>
      </c>
      <c r="B159" s="2">
        <v>2024</v>
      </c>
      <c r="C159" s="2" t="s">
        <v>200</v>
      </c>
      <c r="D159" t="s">
        <v>10</v>
      </c>
      <c r="E159" s="2" t="s">
        <v>24</v>
      </c>
      <c r="F159" t="s">
        <v>11</v>
      </c>
      <c r="G159">
        <v>212</v>
      </c>
      <c r="H159">
        <v>31110.679999999993</v>
      </c>
      <c r="I159">
        <v>19107.959999999995</v>
      </c>
      <c r="J159">
        <v>50218.64</v>
      </c>
      <c r="K159">
        <v>816836</v>
      </c>
      <c r="L159" s="26">
        <f t="shared" si="7"/>
        <v>6.1479464666101886E-2</v>
      </c>
      <c r="M159" s="1">
        <f t="shared" si="8"/>
        <v>236.88037735849056</v>
      </c>
    </row>
    <row r="160" spans="1:13" x14ac:dyDescent="0.25">
      <c r="A160" t="str">
        <f t="shared" si="6"/>
        <v>CMBDOHMar-2024</v>
      </c>
      <c r="B160" s="2">
        <v>2024</v>
      </c>
      <c r="C160" s="2" t="s">
        <v>200</v>
      </c>
      <c r="D160" t="s">
        <v>10</v>
      </c>
      <c r="E160" s="2" t="s">
        <v>25</v>
      </c>
      <c r="F160" t="s">
        <v>11</v>
      </c>
      <c r="G160">
        <v>359</v>
      </c>
      <c r="H160">
        <v>54434.239999999998</v>
      </c>
      <c r="I160">
        <v>48397.799999999937</v>
      </c>
      <c r="J160">
        <v>102832.03999999991</v>
      </c>
      <c r="K160">
        <v>1304247</v>
      </c>
      <c r="L160" s="26">
        <f t="shared" si="7"/>
        <v>7.8843991973912841E-2</v>
      </c>
      <c r="M160" s="1">
        <f t="shared" si="8"/>
        <v>286.44022284122536</v>
      </c>
    </row>
    <row r="161" spans="1:13" x14ac:dyDescent="0.25">
      <c r="A161" t="str">
        <f t="shared" si="6"/>
        <v>CMBDXBMar-2024</v>
      </c>
      <c r="B161" s="2">
        <v>2024</v>
      </c>
      <c r="C161" s="2" t="s">
        <v>200</v>
      </c>
      <c r="D161" t="s">
        <v>10</v>
      </c>
      <c r="E161" s="2" t="s">
        <v>26</v>
      </c>
      <c r="F161" t="s">
        <v>11</v>
      </c>
      <c r="G161">
        <v>294</v>
      </c>
      <c r="H161">
        <v>44190.529999999984</v>
      </c>
      <c r="I161">
        <v>39611.750000000007</v>
      </c>
      <c r="J161">
        <v>83802.279999999984</v>
      </c>
      <c r="K161">
        <v>972846</v>
      </c>
      <c r="L161" s="26">
        <f t="shared" si="7"/>
        <v>8.614136255892503E-2</v>
      </c>
      <c r="M161" s="1">
        <f t="shared" si="8"/>
        <v>285.04176870748296</v>
      </c>
    </row>
    <row r="162" spans="1:13" x14ac:dyDescent="0.25">
      <c r="A162" t="str">
        <f t="shared" si="6"/>
        <v>CMBFRAMar-2024</v>
      </c>
      <c r="B162" s="2">
        <v>2024</v>
      </c>
      <c r="C162" s="2" t="s">
        <v>200</v>
      </c>
      <c r="D162" t="s">
        <v>10</v>
      </c>
      <c r="E162" s="2" t="s">
        <v>27</v>
      </c>
      <c r="F162" t="s">
        <v>19</v>
      </c>
      <c r="G162">
        <v>1541</v>
      </c>
      <c r="H162">
        <v>355968.02999999985</v>
      </c>
      <c r="I162">
        <v>331834.15000000002</v>
      </c>
      <c r="J162">
        <v>687802.18000000017</v>
      </c>
      <c r="K162">
        <v>12471313</v>
      </c>
      <c r="L162" s="26">
        <f t="shared" si="7"/>
        <v>5.5150743149498388E-2</v>
      </c>
      <c r="M162" s="1">
        <f t="shared" si="8"/>
        <v>446.33496430889045</v>
      </c>
    </row>
    <row r="163" spans="1:13" x14ac:dyDescent="0.25">
      <c r="A163" t="str">
        <f t="shared" si="6"/>
        <v>CMBGANMar-2024</v>
      </c>
      <c r="B163" s="2">
        <v>2024</v>
      </c>
      <c r="C163" s="2" t="s">
        <v>200</v>
      </c>
      <c r="D163" t="s">
        <v>10</v>
      </c>
      <c r="E163" s="2" t="s">
        <v>28</v>
      </c>
      <c r="F163" t="s">
        <v>15</v>
      </c>
      <c r="G163">
        <v>87</v>
      </c>
      <c r="H163">
        <v>5467.0999999999995</v>
      </c>
      <c r="I163">
        <v>2722.77</v>
      </c>
      <c r="J163">
        <v>8189.869999999999</v>
      </c>
      <c r="K163">
        <v>99789</v>
      </c>
      <c r="L163" s="26">
        <f t="shared" si="7"/>
        <v>8.2071871649179756E-2</v>
      </c>
      <c r="M163" s="1">
        <f t="shared" si="8"/>
        <v>94.136436781609177</v>
      </c>
    </row>
    <row r="164" spans="1:13" x14ac:dyDescent="0.25">
      <c r="A164" t="str">
        <f t="shared" si="6"/>
        <v>CMBHYDMar-2024</v>
      </c>
      <c r="B164" s="2">
        <v>2024</v>
      </c>
      <c r="C164" s="2" t="s">
        <v>200</v>
      </c>
      <c r="D164" t="s">
        <v>10</v>
      </c>
      <c r="E164" s="2" t="s">
        <v>29</v>
      </c>
      <c r="F164" t="s">
        <v>15</v>
      </c>
      <c r="G164">
        <v>32</v>
      </c>
      <c r="H164">
        <v>2953.829999999999</v>
      </c>
      <c r="I164">
        <v>1179.6600000000001</v>
      </c>
      <c r="J164">
        <v>4133.4900000000007</v>
      </c>
      <c r="K164">
        <v>37504</v>
      </c>
      <c r="L164" s="26">
        <f t="shared" si="7"/>
        <v>0.11021464377133108</v>
      </c>
      <c r="M164" s="1">
        <f t="shared" si="8"/>
        <v>129.17156250000002</v>
      </c>
    </row>
    <row r="165" spans="1:13" x14ac:dyDescent="0.25">
      <c r="A165" t="str">
        <f t="shared" si="6"/>
        <v>CMBICNMar-2024</v>
      </c>
      <c r="B165" s="2">
        <v>2024</v>
      </c>
      <c r="C165" s="2" t="s">
        <v>200</v>
      </c>
      <c r="D165" t="s">
        <v>10</v>
      </c>
      <c r="E165" s="2" t="s">
        <v>30</v>
      </c>
      <c r="F165" t="s">
        <v>13</v>
      </c>
      <c r="G165">
        <v>457</v>
      </c>
      <c r="H165">
        <v>104126.36999999998</v>
      </c>
      <c r="I165">
        <v>42225.239999999976</v>
      </c>
      <c r="J165">
        <v>146351.60999999999</v>
      </c>
      <c r="K165">
        <v>2634605</v>
      </c>
      <c r="L165" s="26">
        <f t="shared" si="7"/>
        <v>5.5549735159540037E-2</v>
      </c>
      <c r="M165" s="1">
        <f t="shared" si="8"/>
        <v>320.24422319474832</v>
      </c>
    </row>
    <row r="166" spans="1:13" x14ac:dyDescent="0.25">
      <c r="A166" t="str">
        <f t="shared" si="6"/>
        <v>CMBIXMMar-2024</v>
      </c>
      <c r="B166" s="2">
        <v>2024</v>
      </c>
      <c r="C166" s="2" t="s">
        <v>200</v>
      </c>
      <c r="D166" t="s">
        <v>10</v>
      </c>
      <c r="E166" s="2" t="s">
        <v>31</v>
      </c>
      <c r="F166" t="s">
        <v>15</v>
      </c>
      <c r="G166">
        <v>57</v>
      </c>
      <c r="H166">
        <v>1868.6000000000006</v>
      </c>
      <c r="I166">
        <v>1051.1899999999996</v>
      </c>
      <c r="J166">
        <v>2919.7899999999995</v>
      </c>
      <c r="K166">
        <v>20178</v>
      </c>
      <c r="L166" s="26">
        <f t="shared" si="7"/>
        <v>0.14470165526811377</v>
      </c>
      <c r="M166" s="1">
        <f t="shared" si="8"/>
        <v>51.224385964912273</v>
      </c>
    </row>
    <row r="167" spans="1:13" x14ac:dyDescent="0.25">
      <c r="A167" t="str">
        <f t="shared" si="6"/>
        <v>CMBKHIMar-2024</v>
      </c>
      <c r="B167" s="2">
        <v>2024</v>
      </c>
      <c r="C167" s="2" t="s">
        <v>200</v>
      </c>
      <c r="D167" t="s">
        <v>10</v>
      </c>
      <c r="E167" s="2" t="s">
        <v>32</v>
      </c>
      <c r="F167" t="s">
        <v>15</v>
      </c>
      <c r="G167">
        <v>268</v>
      </c>
      <c r="H167">
        <v>27502.909999999989</v>
      </c>
      <c r="I167">
        <v>8422.369999999999</v>
      </c>
      <c r="J167">
        <v>35925.279999999999</v>
      </c>
      <c r="K167">
        <v>646952</v>
      </c>
      <c r="L167" s="26">
        <f t="shared" si="7"/>
        <v>5.5530054779952764E-2</v>
      </c>
      <c r="M167" s="1">
        <f t="shared" si="8"/>
        <v>134.04955223880597</v>
      </c>
    </row>
    <row r="168" spans="1:13" x14ac:dyDescent="0.25">
      <c r="A168" t="str">
        <f t="shared" si="6"/>
        <v>CMBKTMMar-2024</v>
      </c>
      <c r="B168" s="2">
        <v>2024</v>
      </c>
      <c r="C168" s="2" t="s">
        <v>200</v>
      </c>
      <c r="D168" t="s">
        <v>10</v>
      </c>
      <c r="E168" s="2" t="s">
        <v>52</v>
      </c>
      <c r="F168" t="s">
        <v>15</v>
      </c>
      <c r="G168">
        <v>90</v>
      </c>
      <c r="H168">
        <v>14186.34</v>
      </c>
      <c r="I168">
        <v>4083.6699999999992</v>
      </c>
      <c r="J168">
        <v>18270.010000000002</v>
      </c>
      <c r="K168">
        <v>211770</v>
      </c>
      <c r="L168" s="26">
        <f t="shared" si="7"/>
        <v>8.6272890399962235E-2</v>
      </c>
      <c r="M168" s="1">
        <f t="shared" si="8"/>
        <v>203.00011111111112</v>
      </c>
    </row>
    <row r="169" spans="1:13" x14ac:dyDescent="0.25">
      <c r="A169" t="str">
        <f t="shared" si="6"/>
        <v>CMBKULMar-2024</v>
      </c>
      <c r="B169" s="2">
        <v>2024</v>
      </c>
      <c r="C169" s="2" t="s">
        <v>200</v>
      </c>
      <c r="D169" t="s">
        <v>10</v>
      </c>
      <c r="E169" s="2" t="s">
        <v>33</v>
      </c>
      <c r="F169" t="s">
        <v>13</v>
      </c>
      <c r="G169">
        <v>359</v>
      </c>
      <c r="H169">
        <v>24145.500000000007</v>
      </c>
      <c r="I169">
        <v>22320.029999999995</v>
      </c>
      <c r="J169">
        <v>46465.529999999992</v>
      </c>
      <c r="K169">
        <v>882781</v>
      </c>
      <c r="L169" s="26">
        <f t="shared" si="7"/>
        <v>5.2635398813522256E-2</v>
      </c>
      <c r="M169" s="1">
        <f t="shared" si="8"/>
        <v>129.43044568245122</v>
      </c>
    </row>
    <row r="170" spans="1:13" x14ac:dyDescent="0.25">
      <c r="A170" t="str">
        <f t="shared" si="6"/>
        <v>CMBKWIMar-2024</v>
      </c>
      <c r="B170" s="2">
        <v>2024</v>
      </c>
      <c r="C170" s="2" t="s">
        <v>200</v>
      </c>
      <c r="D170" t="s">
        <v>10</v>
      </c>
      <c r="E170" s="2" t="s">
        <v>34</v>
      </c>
      <c r="F170" t="s">
        <v>11</v>
      </c>
      <c r="G170">
        <v>279</v>
      </c>
      <c r="H170">
        <v>43743.89999999998</v>
      </c>
      <c r="I170">
        <v>22706.000000000004</v>
      </c>
      <c r="J170">
        <v>66449.89999999998</v>
      </c>
      <c r="K170">
        <v>1170405</v>
      </c>
      <c r="L170" s="26">
        <f t="shared" si="7"/>
        <v>5.6775133393996077E-2</v>
      </c>
      <c r="M170" s="1">
        <f t="shared" si="8"/>
        <v>238.17168458781356</v>
      </c>
    </row>
    <row r="171" spans="1:13" x14ac:dyDescent="0.25">
      <c r="A171" t="str">
        <f t="shared" si="6"/>
        <v>CMBLHEMar-2024</v>
      </c>
      <c r="B171" s="2">
        <v>2024</v>
      </c>
      <c r="C171" s="2" t="s">
        <v>200</v>
      </c>
      <c r="D171" t="s">
        <v>10</v>
      </c>
      <c r="E171" s="2" t="s">
        <v>35</v>
      </c>
      <c r="F171" t="s">
        <v>15</v>
      </c>
      <c r="G171">
        <v>259</v>
      </c>
      <c r="H171">
        <v>27515.490000000013</v>
      </c>
      <c r="I171">
        <v>7458.9899999999989</v>
      </c>
      <c r="J171">
        <v>34974.479999999989</v>
      </c>
      <c r="K171">
        <v>721315</v>
      </c>
      <c r="L171" s="26">
        <f t="shared" si="7"/>
        <v>4.8487110347074425E-2</v>
      </c>
      <c r="M171" s="1">
        <f t="shared" si="8"/>
        <v>135.03660231660228</v>
      </c>
    </row>
    <row r="172" spans="1:13" x14ac:dyDescent="0.25">
      <c r="A172" t="str">
        <f t="shared" si="6"/>
        <v>CMBLHRMar-2024</v>
      </c>
      <c r="B172" s="2">
        <v>2024</v>
      </c>
      <c r="C172" s="2" t="s">
        <v>200</v>
      </c>
      <c r="D172" t="s">
        <v>10</v>
      </c>
      <c r="E172" s="2" t="s">
        <v>36</v>
      </c>
      <c r="F172" t="s">
        <v>19</v>
      </c>
      <c r="G172">
        <v>3140</v>
      </c>
      <c r="H172">
        <v>1023573.9899999994</v>
      </c>
      <c r="I172">
        <v>640405.37000000011</v>
      </c>
      <c r="J172">
        <v>1663979.36</v>
      </c>
      <c r="K172">
        <v>27377660</v>
      </c>
      <c r="L172" s="26">
        <f t="shared" si="7"/>
        <v>6.0778728350048911E-2</v>
      </c>
      <c r="M172" s="1">
        <f t="shared" si="8"/>
        <v>529.92973248407645</v>
      </c>
    </row>
    <row r="173" spans="1:13" x14ac:dyDescent="0.25">
      <c r="A173" t="str">
        <f t="shared" si="6"/>
        <v>CMBMAAMar-2024</v>
      </c>
      <c r="B173" s="2">
        <v>2024</v>
      </c>
      <c r="C173" s="2" t="s">
        <v>200</v>
      </c>
      <c r="D173" t="s">
        <v>10</v>
      </c>
      <c r="E173" s="2" t="s">
        <v>37</v>
      </c>
      <c r="F173" t="s">
        <v>15</v>
      </c>
      <c r="G173">
        <v>358</v>
      </c>
      <c r="H173">
        <v>16644.09</v>
      </c>
      <c r="I173">
        <v>9646.4000000000069</v>
      </c>
      <c r="J173">
        <v>26290.489999999991</v>
      </c>
      <c r="K173">
        <v>245588</v>
      </c>
      <c r="L173" s="26">
        <f t="shared" si="7"/>
        <v>0.10705119957001152</v>
      </c>
      <c r="M173" s="1">
        <f t="shared" si="8"/>
        <v>73.437122905027906</v>
      </c>
    </row>
    <row r="174" spans="1:13" x14ac:dyDescent="0.25">
      <c r="A174" t="str">
        <f t="shared" si="6"/>
        <v>CMBMELMar-2024</v>
      </c>
      <c r="B174" s="2">
        <v>2024</v>
      </c>
      <c r="C174" s="2" t="s">
        <v>200</v>
      </c>
      <c r="D174" t="s">
        <v>10</v>
      </c>
      <c r="E174" s="2" t="s">
        <v>38</v>
      </c>
      <c r="F174" t="s">
        <v>13</v>
      </c>
      <c r="G174">
        <v>2843</v>
      </c>
      <c r="H174">
        <v>773216.86000000068</v>
      </c>
      <c r="I174">
        <v>224329.06000000017</v>
      </c>
      <c r="J174">
        <v>997545.92000000062</v>
      </c>
      <c r="K174">
        <v>23906787</v>
      </c>
      <c r="L174" s="26">
        <f t="shared" si="7"/>
        <v>4.172647374153627E-2</v>
      </c>
      <c r="M174" s="1">
        <f t="shared" si="8"/>
        <v>350.87791769257848</v>
      </c>
    </row>
    <row r="175" spans="1:13" x14ac:dyDescent="0.25">
      <c r="A175" t="str">
        <f t="shared" si="6"/>
        <v>CMBMLEMar-2024</v>
      </c>
      <c r="B175" s="2">
        <v>2024</v>
      </c>
      <c r="C175" s="2" t="s">
        <v>200</v>
      </c>
      <c r="D175" t="s">
        <v>10</v>
      </c>
      <c r="E175" s="2" t="s">
        <v>39</v>
      </c>
      <c r="F175" t="s">
        <v>15</v>
      </c>
      <c r="G175">
        <v>1880</v>
      </c>
      <c r="H175">
        <v>166695.35999999993</v>
      </c>
      <c r="I175">
        <v>45919.98000000004</v>
      </c>
      <c r="J175">
        <v>212615.34000000014</v>
      </c>
      <c r="K175">
        <v>1443840</v>
      </c>
      <c r="L175" s="26">
        <f t="shared" si="7"/>
        <v>0.14725685671542563</v>
      </c>
      <c r="M175" s="1">
        <f t="shared" si="8"/>
        <v>113.09326595744689</v>
      </c>
    </row>
    <row r="176" spans="1:13" x14ac:dyDescent="0.25">
      <c r="A176" t="str">
        <f t="shared" si="6"/>
        <v>CMBNRTMar-2024</v>
      </c>
      <c r="B176" s="2">
        <v>2024</v>
      </c>
      <c r="C176" s="2" t="s">
        <v>200</v>
      </c>
      <c r="D176" t="s">
        <v>10</v>
      </c>
      <c r="E176" s="2" t="s">
        <v>40</v>
      </c>
      <c r="F176" t="s">
        <v>13</v>
      </c>
      <c r="G176">
        <v>588</v>
      </c>
      <c r="H176">
        <v>206493.42999999993</v>
      </c>
      <c r="I176">
        <v>24001.749999999996</v>
      </c>
      <c r="J176">
        <v>230495.18000000002</v>
      </c>
      <c r="K176">
        <v>4036032</v>
      </c>
      <c r="L176" s="26">
        <f t="shared" si="7"/>
        <v>5.7109353939711088E-2</v>
      </c>
      <c r="M176" s="1">
        <f t="shared" si="8"/>
        <v>391.99860544217688</v>
      </c>
    </row>
    <row r="177" spans="1:13" x14ac:dyDescent="0.25">
      <c r="A177" t="str">
        <f t="shared" si="6"/>
        <v>CMBPVGMar-2024</v>
      </c>
      <c r="B177" s="2">
        <v>2024</v>
      </c>
      <c r="C177" s="2" t="s">
        <v>200</v>
      </c>
      <c r="D177" t="s">
        <v>10</v>
      </c>
      <c r="E177" s="2" t="s">
        <v>50</v>
      </c>
      <c r="F177" t="s">
        <v>13</v>
      </c>
      <c r="G177">
        <v>56</v>
      </c>
      <c r="H177">
        <v>7377.65</v>
      </c>
      <c r="I177">
        <v>5659.8500000000013</v>
      </c>
      <c r="J177">
        <v>13037.499999999998</v>
      </c>
      <c r="K177">
        <v>283696</v>
      </c>
      <c r="L177" s="26">
        <f t="shared" si="7"/>
        <v>4.5955882352941173E-2</v>
      </c>
      <c r="M177" s="1">
        <f t="shared" si="8"/>
        <v>232.81249999999997</v>
      </c>
    </row>
    <row r="178" spans="1:13" x14ac:dyDescent="0.25">
      <c r="A178" t="str">
        <f t="shared" si="6"/>
        <v>CMBRUHMar-2024</v>
      </c>
      <c r="B178" s="2">
        <v>2024</v>
      </c>
      <c r="C178" s="2" t="s">
        <v>200</v>
      </c>
      <c r="D178" t="s">
        <v>10</v>
      </c>
      <c r="E178" s="2" t="s">
        <v>41</v>
      </c>
      <c r="F178" t="s">
        <v>11</v>
      </c>
      <c r="G178">
        <v>306</v>
      </c>
      <c r="H178">
        <v>57614.519999999931</v>
      </c>
      <c r="I178">
        <v>28146.6</v>
      </c>
      <c r="J178">
        <v>85761.120000000068</v>
      </c>
      <c r="K178">
        <v>1237770</v>
      </c>
      <c r="L178" s="26">
        <f t="shared" si="7"/>
        <v>6.9286798031944596E-2</v>
      </c>
      <c r="M178" s="1">
        <f t="shared" si="8"/>
        <v>280.2650980392159</v>
      </c>
    </row>
    <row r="179" spans="1:13" x14ac:dyDescent="0.25">
      <c r="A179" t="str">
        <f t="shared" si="6"/>
        <v>CMBSINMar-2024</v>
      </c>
      <c r="B179" s="2">
        <v>2024</v>
      </c>
      <c r="C179" s="2" t="s">
        <v>200</v>
      </c>
      <c r="D179" t="s">
        <v>10</v>
      </c>
      <c r="E179" s="2" t="s">
        <v>42</v>
      </c>
      <c r="F179" t="s">
        <v>13</v>
      </c>
      <c r="G179">
        <v>422</v>
      </c>
      <c r="H179">
        <v>55440.590000000004</v>
      </c>
      <c r="I179">
        <v>34813.389999999992</v>
      </c>
      <c r="J179">
        <v>90253.98</v>
      </c>
      <c r="K179">
        <v>1160078</v>
      </c>
      <c r="L179" s="26">
        <f t="shared" si="7"/>
        <v>7.7799923798227352E-2</v>
      </c>
      <c r="M179" s="1">
        <f t="shared" si="8"/>
        <v>213.87199052132701</v>
      </c>
    </row>
    <row r="180" spans="1:13" x14ac:dyDescent="0.25">
      <c r="A180" t="str">
        <f t="shared" si="6"/>
        <v>CMBSYDMar-2024</v>
      </c>
      <c r="B180" s="2">
        <v>2024</v>
      </c>
      <c r="C180" s="2" t="s">
        <v>200</v>
      </c>
      <c r="D180" t="s">
        <v>10</v>
      </c>
      <c r="E180" s="2" t="s">
        <v>53</v>
      </c>
      <c r="F180" t="s">
        <v>13</v>
      </c>
      <c r="G180">
        <v>1223</v>
      </c>
      <c r="H180">
        <v>361727.91999999975</v>
      </c>
      <c r="I180">
        <v>98846.35</v>
      </c>
      <c r="J180">
        <v>460574.27</v>
      </c>
      <c r="K180">
        <v>10706142</v>
      </c>
      <c r="L180" s="26">
        <f t="shared" si="7"/>
        <v>4.3019630227209768E-2</v>
      </c>
      <c r="M180" s="1">
        <f t="shared" si="8"/>
        <v>376.59384300899427</v>
      </c>
    </row>
    <row r="181" spans="1:13" x14ac:dyDescent="0.25">
      <c r="A181" t="str">
        <f t="shared" si="6"/>
        <v>CMBTRVMar-2024</v>
      </c>
      <c r="B181" s="2">
        <v>2024</v>
      </c>
      <c r="C181" s="2" t="s">
        <v>200</v>
      </c>
      <c r="D181" t="s">
        <v>10</v>
      </c>
      <c r="E181" s="2" t="s">
        <v>43</v>
      </c>
      <c r="F181" t="s">
        <v>15</v>
      </c>
      <c r="G181">
        <v>53</v>
      </c>
      <c r="H181">
        <v>2711.8499999999995</v>
      </c>
      <c r="I181">
        <v>899.54999999999984</v>
      </c>
      <c r="J181">
        <v>3611.3999999999996</v>
      </c>
      <c r="K181">
        <v>19398</v>
      </c>
      <c r="L181" s="26">
        <f t="shared" si="7"/>
        <v>0.1861738323538509</v>
      </c>
      <c r="M181" s="1">
        <f t="shared" si="8"/>
        <v>68.139622641509433</v>
      </c>
    </row>
    <row r="182" spans="1:13" x14ac:dyDescent="0.25">
      <c r="A182" t="str">
        <f t="shared" si="6"/>
        <v>CMBTRZMar-2024</v>
      </c>
      <c r="B182" s="2">
        <v>2024</v>
      </c>
      <c r="C182" s="2" t="s">
        <v>200</v>
      </c>
      <c r="D182" t="s">
        <v>10</v>
      </c>
      <c r="E182" s="2" t="s">
        <v>44</v>
      </c>
      <c r="F182" t="s">
        <v>15</v>
      </c>
      <c r="G182">
        <v>91</v>
      </c>
      <c r="H182">
        <v>3038.8900000000003</v>
      </c>
      <c r="I182">
        <v>1870.44</v>
      </c>
      <c r="J182">
        <v>4909.329999999999</v>
      </c>
      <c r="K182">
        <v>40313</v>
      </c>
      <c r="L182" s="26">
        <f t="shared" si="7"/>
        <v>0.12178031900379528</v>
      </c>
      <c r="M182" s="1">
        <f t="shared" si="8"/>
        <v>53.948681318681309</v>
      </c>
    </row>
    <row r="183" spans="1:13" x14ac:dyDescent="0.25">
      <c r="A183" t="str">
        <f t="shared" si="6"/>
        <v>CMBJEDMar-2024</v>
      </c>
      <c r="B183" s="2">
        <v>2024</v>
      </c>
      <c r="C183" s="2" t="s">
        <v>200</v>
      </c>
      <c r="D183" t="s">
        <v>10</v>
      </c>
      <c r="E183" s="2" t="s">
        <v>51</v>
      </c>
      <c r="F183" t="s">
        <v>11</v>
      </c>
      <c r="G183">
        <v>59</v>
      </c>
      <c r="H183">
        <v>7580.6699999999992</v>
      </c>
      <c r="I183">
        <v>5506.7300000000014</v>
      </c>
      <c r="J183">
        <v>13087.4</v>
      </c>
      <c r="K183">
        <v>274763</v>
      </c>
      <c r="L183" s="26">
        <f t="shared" si="7"/>
        <v>4.7631595229343106E-2</v>
      </c>
      <c r="M183" s="1">
        <f t="shared" si="8"/>
        <v>221.82033898305085</v>
      </c>
    </row>
    <row r="184" spans="1:13" x14ac:dyDescent="0.25">
      <c r="A184" t="str">
        <f t="shared" si="6"/>
        <v>COKCMBMar-2024</v>
      </c>
      <c r="B184" s="2">
        <v>2024</v>
      </c>
      <c r="C184" s="2" t="s">
        <v>200</v>
      </c>
      <c r="D184" t="s">
        <v>21</v>
      </c>
      <c r="E184" s="2" t="s">
        <v>10</v>
      </c>
      <c r="F184" t="s">
        <v>15</v>
      </c>
      <c r="G184">
        <v>283</v>
      </c>
      <c r="H184">
        <v>18592.810000000005</v>
      </c>
      <c r="I184">
        <v>7159.76</v>
      </c>
      <c r="J184">
        <v>25752.57</v>
      </c>
      <c r="K184">
        <v>146311</v>
      </c>
      <c r="L184" s="26">
        <f t="shared" si="7"/>
        <v>0.17601253494269056</v>
      </c>
      <c r="M184" s="1">
        <f t="shared" si="8"/>
        <v>90.998480565371025</v>
      </c>
    </row>
    <row r="185" spans="1:13" x14ac:dyDescent="0.25">
      <c r="A185" t="str">
        <f t="shared" si="6"/>
        <v>DACCMBMar-2024</v>
      </c>
      <c r="B185" s="2">
        <v>2024</v>
      </c>
      <c r="C185" s="2" t="s">
        <v>200</v>
      </c>
      <c r="D185" t="s">
        <v>22</v>
      </c>
      <c r="E185" s="2" t="s">
        <v>10</v>
      </c>
      <c r="F185" t="s">
        <v>15</v>
      </c>
      <c r="G185">
        <v>94</v>
      </c>
      <c r="H185">
        <v>15336.789999999997</v>
      </c>
      <c r="I185">
        <v>1618.5299999999997</v>
      </c>
      <c r="J185">
        <v>16955.320000000003</v>
      </c>
      <c r="K185">
        <v>203510</v>
      </c>
      <c r="L185" s="26">
        <f t="shared" si="7"/>
        <v>8.3314431723256865E-2</v>
      </c>
      <c r="M185" s="1">
        <f t="shared" si="8"/>
        <v>180.37574468085111</v>
      </c>
    </row>
    <row r="186" spans="1:13" x14ac:dyDescent="0.25">
      <c r="A186" t="str">
        <f t="shared" si="6"/>
        <v>DELCMBMar-2024</v>
      </c>
      <c r="B186" s="2">
        <v>2024</v>
      </c>
      <c r="C186" s="2" t="s">
        <v>200</v>
      </c>
      <c r="D186" t="s">
        <v>23</v>
      </c>
      <c r="E186" s="2" t="s">
        <v>10</v>
      </c>
      <c r="F186" t="s">
        <v>15</v>
      </c>
      <c r="G186">
        <v>883</v>
      </c>
      <c r="H186">
        <v>80607.530000000042</v>
      </c>
      <c r="I186">
        <v>27066.55000000001</v>
      </c>
      <c r="J186">
        <v>107674.08000000002</v>
      </c>
      <c r="K186">
        <v>2141275</v>
      </c>
      <c r="L186" s="26">
        <f t="shared" si="7"/>
        <v>5.0285031114639653E-2</v>
      </c>
      <c r="M186" s="1">
        <f t="shared" si="8"/>
        <v>121.94120045300114</v>
      </c>
    </row>
    <row r="187" spans="1:13" x14ac:dyDescent="0.25">
      <c r="A187" t="str">
        <f t="shared" si="6"/>
        <v>DMMCMBMar-2024</v>
      </c>
      <c r="B187" s="2">
        <v>2024</v>
      </c>
      <c r="C187" s="2" t="s">
        <v>200</v>
      </c>
      <c r="D187" t="s">
        <v>24</v>
      </c>
      <c r="E187" s="2" t="s">
        <v>10</v>
      </c>
      <c r="F187" t="s">
        <v>11</v>
      </c>
      <c r="G187">
        <v>72</v>
      </c>
      <c r="H187">
        <v>10753.35</v>
      </c>
      <c r="I187">
        <v>6512.1500000000024</v>
      </c>
      <c r="J187">
        <v>17265.500000000004</v>
      </c>
      <c r="K187">
        <v>277416</v>
      </c>
      <c r="L187" s="26">
        <f t="shared" si="7"/>
        <v>6.2236857282925294E-2</v>
      </c>
      <c r="M187" s="1">
        <f t="shared" si="8"/>
        <v>239.79861111111117</v>
      </c>
    </row>
    <row r="188" spans="1:13" x14ac:dyDescent="0.25">
      <c r="A188" t="str">
        <f t="shared" si="6"/>
        <v>DOHCMBMar-2024</v>
      </c>
      <c r="B188" s="2">
        <v>2024</v>
      </c>
      <c r="C188" s="2" t="s">
        <v>200</v>
      </c>
      <c r="D188" t="s">
        <v>25</v>
      </c>
      <c r="E188" s="2" t="s">
        <v>10</v>
      </c>
      <c r="F188" t="s">
        <v>11</v>
      </c>
      <c r="G188">
        <v>211</v>
      </c>
      <c r="H188">
        <v>18836.740000000002</v>
      </c>
      <c r="I188">
        <v>37024.61</v>
      </c>
      <c r="J188">
        <v>55861.350000000013</v>
      </c>
      <c r="K188">
        <v>766563</v>
      </c>
      <c r="L188" s="26">
        <f t="shared" si="7"/>
        <v>7.2872484061975357E-2</v>
      </c>
      <c r="M188" s="1">
        <f t="shared" si="8"/>
        <v>264.74573459715646</v>
      </c>
    </row>
    <row r="189" spans="1:13" x14ac:dyDescent="0.25">
      <c r="A189" t="str">
        <f t="shared" si="6"/>
        <v>DXBCMBMar-2024</v>
      </c>
      <c r="B189" s="2">
        <v>2024</v>
      </c>
      <c r="C189" s="2" t="s">
        <v>200</v>
      </c>
      <c r="D189" t="s">
        <v>26</v>
      </c>
      <c r="E189" s="2" t="s">
        <v>10</v>
      </c>
      <c r="F189" t="s">
        <v>11</v>
      </c>
      <c r="G189">
        <v>128</v>
      </c>
      <c r="H189">
        <v>15864</v>
      </c>
      <c r="I189">
        <v>11202.619999999997</v>
      </c>
      <c r="J189">
        <v>27066.620000000003</v>
      </c>
      <c r="K189">
        <v>423552</v>
      </c>
      <c r="L189" s="26">
        <f t="shared" si="7"/>
        <v>6.3903889014808105E-2</v>
      </c>
      <c r="M189" s="1">
        <f t="shared" si="8"/>
        <v>211.45796875000002</v>
      </c>
    </row>
    <row r="190" spans="1:13" x14ac:dyDescent="0.25">
      <c r="A190" t="str">
        <f t="shared" si="6"/>
        <v>FRACMBMar-2024</v>
      </c>
      <c r="B190" s="2">
        <v>2024</v>
      </c>
      <c r="C190" s="2" t="s">
        <v>200</v>
      </c>
      <c r="D190" t="s">
        <v>27</v>
      </c>
      <c r="E190" s="2" t="s">
        <v>10</v>
      </c>
      <c r="F190" t="s">
        <v>19</v>
      </c>
      <c r="G190">
        <v>971</v>
      </c>
      <c r="H190">
        <v>244199.58</v>
      </c>
      <c r="I190">
        <v>213161.76</v>
      </c>
      <c r="J190">
        <v>457361.34000000008</v>
      </c>
      <c r="K190">
        <v>7858303</v>
      </c>
      <c r="L190" s="26">
        <f t="shared" si="7"/>
        <v>5.8201031444066242E-2</v>
      </c>
      <c r="M190" s="1">
        <f t="shared" si="8"/>
        <v>471.0209474768281</v>
      </c>
    </row>
    <row r="191" spans="1:13" x14ac:dyDescent="0.25">
      <c r="A191" t="str">
        <f t="shared" si="6"/>
        <v>GANCMBMar-2024</v>
      </c>
      <c r="B191" s="2">
        <v>2024</v>
      </c>
      <c r="C191" s="2" t="s">
        <v>200</v>
      </c>
      <c r="D191" t="s">
        <v>28</v>
      </c>
      <c r="E191" s="2" t="s">
        <v>10</v>
      </c>
      <c r="F191" t="s">
        <v>15</v>
      </c>
      <c r="G191">
        <v>79</v>
      </c>
      <c r="H191">
        <v>6042.2700000000013</v>
      </c>
      <c r="I191">
        <v>2536.1</v>
      </c>
      <c r="J191">
        <v>8578.369999999999</v>
      </c>
      <c r="K191">
        <v>90613</v>
      </c>
      <c r="L191" s="26">
        <f t="shared" si="7"/>
        <v>9.4670411530354354E-2</v>
      </c>
      <c r="M191" s="1">
        <f t="shared" si="8"/>
        <v>108.58696202531644</v>
      </c>
    </row>
    <row r="192" spans="1:13" x14ac:dyDescent="0.25">
      <c r="A192" t="str">
        <f t="shared" si="6"/>
        <v>HYDCMBMar-2024</v>
      </c>
      <c r="B192" s="2">
        <v>2024</v>
      </c>
      <c r="C192" s="2" t="s">
        <v>200</v>
      </c>
      <c r="D192" t="s">
        <v>29</v>
      </c>
      <c r="E192" s="2" t="s">
        <v>10</v>
      </c>
      <c r="F192" t="s">
        <v>15</v>
      </c>
      <c r="G192">
        <v>38</v>
      </c>
      <c r="H192">
        <v>1857.1899999999996</v>
      </c>
      <c r="I192">
        <v>1252.8399999999999</v>
      </c>
      <c r="J192">
        <v>3110.0300000000007</v>
      </c>
      <c r="K192">
        <v>44536</v>
      </c>
      <c r="L192" s="26">
        <f t="shared" si="7"/>
        <v>6.9831821447817508E-2</v>
      </c>
      <c r="M192" s="1">
        <f t="shared" si="8"/>
        <v>81.842894736842126</v>
      </c>
    </row>
    <row r="193" spans="1:13" x14ac:dyDescent="0.25">
      <c r="A193" t="str">
        <f t="shared" si="6"/>
        <v>ICNCMBMar-2024</v>
      </c>
      <c r="B193" s="2">
        <v>2024</v>
      </c>
      <c r="C193" s="2" t="s">
        <v>200</v>
      </c>
      <c r="D193" t="s">
        <v>30</v>
      </c>
      <c r="E193" s="2" t="s">
        <v>10</v>
      </c>
      <c r="F193" t="s">
        <v>13</v>
      </c>
      <c r="G193">
        <v>188</v>
      </c>
      <c r="H193">
        <v>49841.560000000027</v>
      </c>
      <c r="I193">
        <v>16856.019999999997</v>
      </c>
      <c r="J193">
        <v>66697.58</v>
      </c>
      <c r="K193">
        <v>1083820</v>
      </c>
      <c r="L193" s="26">
        <f t="shared" si="7"/>
        <v>6.1539351552840876E-2</v>
      </c>
      <c r="M193" s="1">
        <f t="shared" si="8"/>
        <v>354.77436170212769</v>
      </c>
    </row>
    <row r="194" spans="1:13" x14ac:dyDescent="0.25">
      <c r="A194" t="str">
        <f t="shared" ref="A194:A257" si="9">D194&amp;E194&amp;C194</f>
        <v>IXMCMBMar-2024</v>
      </c>
      <c r="B194" s="2">
        <v>2024</v>
      </c>
      <c r="C194" s="2" t="s">
        <v>200</v>
      </c>
      <c r="D194" t="s">
        <v>31</v>
      </c>
      <c r="E194" s="2" t="s">
        <v>10</v>
      </c>
      <c r="F194" t="s">
        <v>15</v>
      </c>
      <c r="G194">
        <v>132</v>
      </c>
      <c r="H194">
        <v>3678.4699999999993</v>
      </c>
      <c r="I194">
        <v>1985.0999999999995</v>
      </c>
      <c r="J194">
        <v>5663.5700000000024</v>
      </c>
      <c r="K194">
        <v>46728</v>
      </c>
      <c r="L194" s="26">
        <f t="shared" ref="L194:L257" si="10">J194/K194</f>
        <v>0.12120291902071569</v>
      </c>
      <c r="M194" s="1">
        <f t="shared" ref="M194:M257" si="11">J194/G194</f>
        <v>42.905833333333355</v>
      </c>
    </row>
    <row r="195" spans="1:13" x14ac:dyDescent="0.25">
      <c r="A195" t="str">
        <f t="shared" si="9"/>
        <v>KHICMBMar-2024</v>
      </c>
      <c r="B195" s="2">
        <v>2024</v>
      </c>
      <c r="C195" s="2" t="s">
        <v>200</v>
      </c>
      <c r="D195" t="s">
        <v>32</v>
      </c>
      <c r="E195" s="2" t="s">
        <v>10</v>
      </c>
      <c r="F195" t="s">
        <v>15</v>
      </c>
      <c r="G195">
        <v>225</v>
      </c>
      <c r="H195">
        <v>25462.039999999994</v>
      </c>
      <c r="I195">
        <v>4713.4700000000012</v>
      </c>
      <c r="J195">
        <v>30175.51</v>
      </c>
      <c r="K195">
        <v>543150</v>
      </c>
      <c r="L195" s="26">
        <f t="shared" si="10"/>
        <v>5.55564945226917E-2</v>
      </c>
      <c r="M195" s="1">
        <f t="shared" si="11"/>
        <v>134.11337777777777</v>
      </c>
    </row>
    <row r="196" spans="1:13" x14ac:dyDescent="0.25">
      <c r="A196" t="str">
        <f t="shared" si="9"/>
        <v>KTMCMBMar-2024</v>
      </c>
      <c r="B196" s="2">
        <v>2024</v>
      </c>
      <c r="C196" s="2" t="s">
        <v>200</v>
      </c>
      <c r="D196" t="s">
        <v>52</v>
      </c>
      <c r="E196" s="2" t="s">
        <v>10</v>
      </c>
      <c r="F196" t="s">
        <v>15</v>
      </c>
      <c r="G196">
        <v>133</v>
      </c>
      <c r="H196">
        <v>23082.160000000011</v>
      </c>
      <c r="I196">
        <v>5528.1299999999992</v>
      </c>
      <c r="J196">
        <v>28610.289999999997</v>
      </c>
      <c r="K196">
        <v>312949</v>
      </c>
      <c r="L196" s="26">
        <f t="shared" si="10"/>
        <v>9.1421573483219304E-2</v>
      </c>
      <c r="M196" s="1">
        <f t="shared" si="11"/>
        <v>215.11496240601502</v>
      </c>
    </row>
    <row r="197" spans="1:13" x14ac:dyDescent="0.25">
      <c r="A197" t="str">
        <f t="shared" si="9"/>
        <v>KULCMBMar-2024</v>
      </c>
      <c r="B197" s="2">
        <v>2024</v>
      </c>
      <c r="C197" s="2" t="s">
        <v>200</v>
      </c>
      <c r="D197" t="s">
        <v>33</v>
      </c>
      <c r="E197" s="2" t="s">
        <v>10</v>
      </c>
      <c r="F197" t="s">
        <v>13</v>
      </c>
      <c r="G197">
        <v>350</v>
      </c>
      <c r="H197">
        <v>24602.689999999988</v>
      </c>
      <c r="I197">
        <v>22665.310000000012</v>
      </c>
      <c r="J197">
        <v>47268.000000000015</v>
      </c>
      <c r="K197">
        <v>860650</v>
      </c>
      <c r="L197" s="26">
        <f t="shared" si="10"/>
        <v>5.4921280427583818E-2</v>
      </c>
      <c r="M197" s="1">
        <f t="shared" si="11"/>
        <v>135.0514285714286</v>
      </c>
    </row>
    <row r="198" spans="1:13" x14ac:dyDescent="0.25">
      <c r="A198" t="str">
        <f t="shared" si="9"/>
        <v>KWICMBMar-2024</v>
      </c>
      <c r="B198" s="2">
        <v>2024</v>
      </c>
      <c r="C198" s="2" t="s">
        <v>200</v>
      </c>
      <c r="D198" t="s">
        <v>34</v>
      </c>
      <c r="E198" s="2" t="s">
        <v>10</v>
      </c>
      <c r="F198" t="s">
        <v>11</v>
      </c>
      <c r="G198">
        <v>52</v>
      </c>
      <c r="H198">
        <v>4186.54</v>
      </c>
      <c r="I198">
        <v>4306.1500000000005</v>
      </c>
      <c r="J198">
        <v>8492.69</v>
      </c>
      <c r="K198">
        <v>218140</v>
      </c>
      <c r="L198" s="26">
        <f t="shared" si="10"/>
        <v>3.893229118914459E-2</v>
      </c>
      <c r="M198" s="1">
        <f t="shared" si="11"/>
        <v>163.32096153846155</v>
      </c>
    </row>
    <row r="199" spans="1:13" x14ac:dyDescent="0.25">
      <c r="A199" t="str">
        <f t="shared" si="9"/>
        <v>LHECMBMar-2024</v>
      </c>
      <c r="B199" s="2">
        <v>2024</v>
      </c>
      <c r="C199" s="2" t="s">
        <v>200</v>
      </c>
      <c r="D199" t="s">
        <v>35</v>
      </c>
      <c r="E199" s="2" t="s">
        <v>10</v>
      </c>
      <c r="F199" t="s">
        <v>15</v>
      </c>
      <c r="G199">
        <v>426</v>
      </c>
      <c r="H199">
        <v>45294.8</v>
      </c>
      <c r="I199">
        <v>9278.9999999999927</v>
      </c>
      <c r="J199">
        <v>54573.799999999996</v>
      </c>
      <c r="K199">
        <v>1186410</v>
      </c>
      <c r="L199" s="26">
        <f t="shared" si="10"/>
        <v>4.5999106548326459E-2</v>
      </c>
      <c r="M199" s="1">
        <f t="shared" si="11"/>
        <v>128.1075117370892</v>
      </c>
    </row>
    <row r="200" spans="1:13" x14ac:dyDescent="0.25">
      <c r="A200" t="str">
        <f t="shared" si="9"/>
        <v>LHRCMBMar-2024</v>
      </c>
      <c r="B200" s="2">
        <v>2024</v>
      </c>
      <c r="C200" s="2" t="s">
        <v>200</v>
      </c>
      <c r="D200" t="s">
        <v>36</v>
      </c>
      <c r="E200" s="2" t="s">
        <v>10</v>
      </c>
      <c r="F200" t="s">
        <v>19</v>
      </c>
      <c r="G200">
        <v>2469</v>
      </c>
      <c r="H200">
        <v>839622.22999999963</v>
      </c>
      <c r="I200">
        <v>538291.3600000001</v>
      </c>
      <c r="J200">
        <v>1377913.5900000005</v>
      </c>
      <c r="K200">
        <v>21527211</v>
      </c>
      <c r="L200" s="26">
        <f t="shared" si="10"/>
        <v>6.4007993882718967E-2</v>
      </c>
      <c r="M200" s="1">
        <f t="shared" si="11"/>
        <v>558.08569866342668</v>
      </c>
    </row>
    <row r="201" spans="1:13" x14ac:dyDescent="0.25">
      <c r="A201" t="str">
        <f t="shared" si="9"/>
        <v>MAACMBMar-2024</v>
      </c>
      <c r="B201" s="2">
        <v>2024</v>
      </c>
      <c r="C201" s="2" t="s">
        <v>200</v>
      </c>
      <c r="D201" t="s">
        <v>37</v>
      </c>
      <c r="E201" s="2" t="s">
        <v>10</v>
      </c>
      <c r="F201" t="s">
        <v>15</v>
      </c>
      <c r="G201">
        <v>529</v>
      </c>
      <c r="H201">
        <v>22202.239999999994</v>
      </c>
      <c r="I201">
        <v>12835.490000000005</v>
      </c>
      <c r="J201">
        <v>35037.730000000032</v>
      </c>
      <c r="K201">
        <v>362894</v>
      </c>
      <c r="L201" s="26">
        <f t="shared" si="10"/>
        <v>9.6550866093129212E-2</v>
      </c>
      <c r="M201" s="1">
        <f t="shared" si="11"/>
        <v>66.233894139886644</v>
      </c>
    </row>
    <row r="202" spans="1:13" x14ac:dyDescent="0.25">
      <c r="A202" t="str">
        <f t="shared" si="9"/>
        <v>MELCMBMar-2024</v>
      </c>
      <c r="B202" s="2">
        <v>2024</v>
      </c>
      <c r="C202" s="2" t="s">
        <v>200</v>
      </c>
      <c r="D202" t="s">
        <v>38</v>
      </c>
      <c r="E202" s="2" t="s">
        <v>10</v>
      </c>
      <c r="F202" t="s">
        <v>13</v>
      </c>
      <c r="G202">
        <v>3228</v>
      </c>
      <c r="H202">
        <v>982655.01000000094</v>
      </c>
      <c r="I202">
        <v>300244.01999999973</v>
      </c>
      <c r="J202">
        <v>1282899.0299999996</v>
      </c>
      <c r="K202">
        <v>27144252</v>
      </c>
      <c r="L202" s="26">
        <f t="shared" si="10"/>
        <v>4.7262272321963394E-2</v>
      </c>
      <c r="M202" s="1">
        <f t="shared" si="11"/>
        <v>397.4284479553902</v>
      </c>
    </row>
    <row r="203" spans="1:13" x14ac:dyDescent="0.25">
      <c r="A203" t="str">
        <f t="shared" si="9"/>
        <v>MLECMBMar-2024</v>
      </c>
      <c r="B203" s="2">
        <v>2024</v>
      </c>
      <c r="C203" s="2" t="s">
        <v>200</v>
      </c>
      <c r="D203" t="s">
        <v>39</v>
      </c>
      <c r="E203" s="2" t="s">
        <v>10</v>
      </c>
      <c r="F203" t="s">
        <v>15</v>
      </c>
      <c r="G203">
        <v>1218</v>
      </c>
      <c r="H203">
        <v>83567.219999999914</v>
      </c>
      <c r="I203">
        <v>26711.250000000018</v>
      </c>
      <c r="J203">
        <v>110278.46999999996</v>
      </c>
      <c r="K203">
        <v>935424</v>
      </c>
      <c r="L203" s="26">
        <f t="shared" si="10"/>
        <v>0.11789142677545152</v>
      </c>
      <c r="M203" s="1">
        <f t="shared" si="11"/>
        <v>90.540615763546768</v>
      </c>
    </row>
    <row r="204" spans="1:13" x14ac:dyDescent="0.25">
      <c r="A204" t="str">
        <f t="shared" si="9"/>
        <v>NRTCMBMar-2024</v>
      </c>
      <c r="B204" s="2">
        <v>2024</v>
      </c>
      <c r="C204" s="2" t="s">
        <v>200</v>
      </c>
      <c r="D204" t="s">
        <v>40</v>
      </c>
      <c r="E204" s="2" t="s">
        <v>10</v>
      </c>
      <c r="F204" t="s">
        <v>13</v>
      </c>
      <c r="G204">
        <v>412</v>
      </c>
      <c r="H204">
        <v>151413.97</v>
      </c>
      <c r="I204">
        <v>18169.940000000002</v>
      </c>
      <c r="J204">
        <v>169583.90999999997</v>
      </c>
      <c r="K204">
        <v>2827968</v>
      </c>
      <c r="L204" s="26">
        <f t="shared" si="10"/>
        <v>5.9966700471858231E-2</v>
      </c>
      <c r="M204" s="1">
        <f t="shared" si="11"/>
        <v>411.61143203883489</v>
      </c>
    </row>
    <row r="205" spans="1:13" x14ac:dyDescent="0.25">
      <c r="A205" t="str">
        <f t="shared" si="9"/>
        <v>PVGCMBMar-2024</v>
      </c>
      <c r="B205" s="2">
        <v>2024</v>
      </c>
      <c r="C205" s="2" t="s">
        <v>200</v>
      </c>
      <c r="D205" t="s">
        <v>50</v>
      </c>
      <c r="E205" s="2" t="s">
        <v>10</v>
      </c>
      <c r="F205" t="s">
        <v>13</v>
      </c>
      <c r="G205">
        <v>46</v>
      </c>
      <c r="H205">
        <v>8887.4</v>
      </c>
      <c r="I205">
        <v>5303.4800000000005</v>
      </c>
      <c r="J205">
        <v>14190.880000000001</v>
      </c>
      <c r="K205">
        <v>233036</v>
      </c>
      <c r="L205" s="26">
        <f t="shared" si="10"/>
        <v>6.0895655606859028E-2</v>
      </c>
      <c r="M205" s="1">
        <f t="shared" si="11"/>
        <v>308.49739130434784</v>
      </c>
    </row>
    <row r="206" spans="1:13" x14ac:dyDescent="0.25">
      <c r="A206" t="str">
        <f t="shared" si="9"/>
        <v>RUHCMBMar-2024</v>
      </c>
      <c r="B206" s="2">
        <v>2024</v>
      </c>
      <c r="C206" s="2" t="s">
        <v>200</v>
      </c>
      <c r="D206" t="s">
        <v>41</v>
      </c>
      <c r="E206" s="2" t="s">
        <v>10</v>
      </c>
      <c r="F206" t="s">
        <v>11</v>
      </c>
      <c r="G206">
        <v>140</v>
      </c>
      <c r="H206">
        <v>23535.500000000007</v>
      </c>
      <c r="I206">
        <v>12319.250000000005</v>
      </c>
      <c r="J206">
        <v>35854.75</v>
      </c>
      <c r="K206">
        <v>566300</v>
      </c>
      <c r="L206" s="26">
        <f t="shared" si="10"/>
        <v>6.3314056153981987E-2</v>
      </c>
      <c r="M206" s="1">
        <f t="shared" si="11"/>
        <v>256.10535714285714</v>
      </c>
    </row>
    <row r="207" spans="1:13" x14ac:dyDescent="0.25">
      <c r="A207" t="str">
        <f t="shared" si="9"/>
        <v>SINCMBMar-2024</v>
      </c>
      <c r="B207" s="2">
        <v>2024</v>
      </c>
      <c r="C207" s="2" t="s">
        <v>200</v>
      </c>
      <c r="D207" t="s">
        <v>42</v>
      </c>
      <c r="E207" s="2" t="s">
        <v>10</v>
      </c>
      <c r="F207" t="s">
        <v>13</v>
      </c>
      <c r="G207">
        <v>317</v>
      </c>
      <c r="H207">
        <v>36455.54</v>
      </c>
      <c r="I207">
        <v>28722.139999999989</v>
      </c>
      <c r="J207">
        <v>65177.679999999978</v>
      </c>
      <c r="K207">
        <v>871433</v>
      </c>
      <c r="L207" s="26">
        <f t="shared" si="10"/>
        <v>7.4793678917369405E-2</v>
      </c>
      <c r="M207" s="1">
        <f t="shared" si="11"/>
        <v>205.60782334384851</v>
      </c>
    </row>
    <row r="208" spans="1:13" x14ac:dyDescent="0.25">
      <c r="A208" t="str">
        <f t="shared" si="9"/>
        <v>SYDCMBMar-2024</v>
      </c>
      <c r="B208" s="2">
        <v>2024</v>
      </c>
      <c r="C208" s="2" t="s">
        <v>200</v>
      </c>
      <c r="D208" t="s">
        <v>53</v>
      </c>
      <c r="E208" s="2" t="s">
        <v>10</v>
      </c>
      <c r="F208" t="s">
        <v>13</v>
      </c>
      <c r="G208">
        <v>1649</v>
      </c>
      <c r="H208">
        <v>504965.55000000005</v>
      </c>
      <c r="I208">
        <v>143123.9</v>
      </c>
      <c r="J208">
        <v>648089.44999999984</v>
      </c>
      <c r="K208">
        <v>14435346</v>
      </c>
      <c r="L208" s="26">
        <f t="shared" si="10"/>
        <v>4.4896010805698723E-2</v>
      </c>
      <c r="M208" s="1">
        <f t="shared" si="11"/>
        <v>393.01967859308661</v>
      </c>
    </row>
    <row r="209" spans="1:18" x14ac:dyDescent="0.25">
      <c r="A209" t="str">
        <f t="shared" si="9"/>
        <v>TRVCMBMar-2024</v>
      </c>
      <c r="B209" s="2">
        <v>2024</v>
      </c>
      <c r="C209" s="2" t="s">
        <v>200</v>
      </c>
      <c r="D209" t="s">
        <v>43</v>
      </c>
      <c r="E209" s="2" t="s">
        <v>10</v>
      </c>
      <c r="F209" t="s">
        <v>15</v>
      </c>
      <c r="G209">
        <v>112</v>
      </c>
      <c r="H209">
        <v>5107.6000000000004</v>
      </c>
      <c r="I209">
        <v>2288.0300000000002</v>
      </c>
      <c r="J209">
        <v>7395.63</v>
      </c>
      <c r="K209">
        <v>40992</v>
      </c>
      <c r="L209" s="26">
        <f t="shared" si="10"/>
        <v>0.18041642271662764</v>
      </c>
      <c r="M209" s="1">
        <f t="shared" si="11"/>
        <v>66.032410714285717</v>
      </c>
    </row>
    <row r="210" spans="1:18" x14ac:dyDescent="0.25">
      <c r="A210" t="str">
        <f t="shared" si="9"/>
        <v>TRZCMBMar-2024</v>
      </c>
      <c r="B210" s="2">
        <v>2024</v>
      </c>
      <c r="C210" s="2" t="s">
        <v>200</v>
      </c>
      <c r="D210" t="s">
        <v>44</v>
      </c>
      <c r="E210" s="2" t="s">
        <v>10</v>
      </c>
      <c r="F210" t="s">
        <v>15</v>
      </c>
      <c r="G210">
        <v>289</v>
      </c>
      <c r="H210">
        <v>9073.1099999999988</v>
      </c>
      <c r="I210">
        <v>4877.71</v>
      </c>
      <c r="J210">
        <v>13950.819999999992</v>
      </c>
      <c r="K210">
        <v>128027</v>
      </c>
      <c r="L210" s="26">
        <f t="shared" si="10"/>
        <v>0.10896779585556166</v>
      </c>
      <c r="M210" s="1">
        <f t="shared" si="11"/>
        <v>48.272733564013812</v>
      </c>
    </row>
    <row r="211" spans="1:18" x14ac:dyDescent="0.25">
      <c r="A211" t="str">
        <f t="shared" si="9"/>
        <v>JEDCMBMar-2024</v>
      </c>
      <c r="B211" s="2">
        <v>2024</v>
      </c>
      <c r="C211" s="2" t="s">
        <v>200</v>
      </c>
      <c r="D211" t="s">
        <v>51</v>
      </c>
      <c r="E211" s="2" t="s">
        <v>10</v>
      </c>
      <c r="F211" t="s">
        <v>11</v>
      </c>
      <c r="G211">
        <v>46</v>
      </c>
      <c r="H211">
        <v>8029.3700000000008</v>
      </c>
      <c r="I211">
        <v>4033.1800000000003</v>
      </c>
      <c r="J211">
        <v>12062.550000000001</v>
      </c>
      <c r="K211">
        <v>214222</v>
      </c>
      <c r="L211" s="26">
        <f t="shared" si="10"/>
        <v>5.6308642436351079E-2</v>
      </c>
      <c r="M211" s="1">
        <f t="shared" si="11"/>
        <v>262.22934782608701</v>
      </c>
    </row>
    <row r="212" spans="1:18" x14ac:dyDescent="0.25">
      <c r="A212" t="str">
        <f t="shared" si="9"/>
        <v>AUHCMBApr-2024</v>
      </c>
      <c r="B212" s="2">
        <v>2024</v>
      </c>
      <c r="C212" s="2" t="s">
        <v>204</v>
      </c>
      <c r="D212" t="s">
        <v>9</v>
      </c>
      <c r="E212" s="2" t="s">
        <v>10</v>
      </c>
      <c r="F212" t="s">
        <v>11</v>
      </c>
      <c r="G212">
        <v>36</v>
      </c>
      <c r="H212">
        <v>5594.7699999999995</v>
      </c>
      <c r="I212">
        <v>5299.38</v>
      </c>
      <c r="J212">
        <v>10894.150000000001</v>
      </c>
      <c r="K212">
        <v>120384</v>
      </c>
      <c r="L212" s="26">
        <f t="shared" si="10"/>
        <v>9.0494999335459875E-2</v>
      </c>
      <c r="M212" s="1">
        <f t="shared" si="11"/>
        <v>302.61527777777781</v>
      </c>
    </row>
    <row r="213" spans="1:18" x14ac:dyDescent="0.25">
      <c r="A213" t="str">
        <f t="shared" si="9"/>
        <v>BKKCMBApr-2024</v>
      </c>
      <c r="B213" s="2">
        <v>2024</v>
      </c>
      <c r="C213" s="2" t="s">
        <v>204</v>
      </c>
      <c r="D213" t="s">
        <v>12</v>
      </c>
      <c r="E213" s="2" t="s">
        <v>10</v>
      </c>
      <c r="F213" t="s">
        <v>13</v>
      </c>
      <c r="G213">
        <v>186</v>
      </c>
      <c r="H213">
        <v>22196.780000000006</v>
      </c>
      <c r="I213">
        <v>15063.460000000001</v>
      </c>
      <c r="J213">
        <v>37260.240000000005</v>
      </c>
      <c r="K213">
        <v>443610</v>
      </c>
      <c r="L213" s="26">
        <f t="shared" si="10"/>
        <v>8.3993237303036469E-2</v>
      </c>
      <c r="M213" s="1">
        <f t="shared" si="11"/>
        <v>200.32387096774195</v>
      </c>
    </row>
    <row r="214" spans="1:18" x14ac:dyDescent="0.25">
      <c r="A214" t="str">
        <f t="shared" si="9"/>
        <v>BLRCMBApr-2024</v>
      </c>
      <c r="B214" s="2">
        <v>2024</v>
      </c>
      <c r="C214" s="2" t="s">
        <v>204</v>
      </c>
      <c r="D214" t="s">
        <v>14</v>
      </c>
      <c r="E214" s="2" t="s">
        <v>10</v>
      </c>
      <c r="F214" t="s">
        <v>15</v>
      </c>
      <c r="G214">
        <v>127</v>
      </c>
      <c r="H214">
        <v>5524.1999999999989</v>
      </c>
      <c r="I214">
        <v>3423.4900000000007</v>
      </c>
      <c r="J214">
        <v>8947.69</v>
      </c>
      <c r="K214">
        <v>90805</v>
      </c>
      <c r="L214" s="26">
        <f t="shared" si="10"/>
        <v>9.8537415340564954E-2</v>
      </c>
      <c r="M214" s="1">
        <f t="shared" si="11"/>
        <v>70.454251968503939</v>
      </c>
    </row>
    <row r="215" spans="1:18" x14ac:dyDescent="0.25">
      <c r="A215" t="str">
        <f t="shared" si="9"/>
        <v>BOMCMBApr-2024</v>
      </c>
      <c r="B215" s="2">
        <v>2024</v>
      </c>
      <c r="C215" s="2" t="s">
        <v>204</v>
      </c>
      <c r="D215" t="s">
        <v>16</v>
      </c>
      <c r="E215" s="2" t="s">
        <v>10</v>
      </c>
      <c r="F215" t="s">
        <v>15</v>
      </c>
      <c r="G215">
        <v>104</v>
      </c>
      <c r="H215">
        <v>9270.8399999999983</v>
      </c>
      <c r="I215">
        <v>3267.5899999999997</v>
      </c>
      <c r="J215">
        <v>12538.43</v>
      </c>
      <c r="K215">
        <v>161096</v>
      </c>
      <c r="L215" s="26">
        <f t="shared" si="10"/>
        <v>7.783203803942991E-2</v>
      </c>
      <c r="M215" s="1">
        <f t="shared" si="11"/>
        <v>120.56182692307692</v>
      </c>
    </row>
    <row r="216" spans="1:18" x14ac:dyDescent="0.25">
      <c r="A216" t="str">
        <f t="shared" si="9"/>
        <v>CANCMBApr-2024</v>
      </c>
      <c r="B216" s="2">
        <v>2024</v>
      </c>
      <c r="C216" s="2" t="s">
        <v>204</v>
      </c>
      <c r="D216" t="s">
        <v>17</v>
      </c>
      <c r="E216" s="2" t="s">
        <v>10</v>
      </c>
      <c r="F216" t="s">
        <v>13</v>
      </c>
      <c r="G216">
        <v>3</v>
      </c>
      <c r="H216">
        <v>373.45000000000005</v>
      </c>
      <c r="I216">
        <v>155.35</v>
      </c>
      <c r="J216">
        <v>528.79999999999995</v>
      </c>
      <c r="K216">
        <v>11949</v>
      </c>
      <c r="L216" s="26">
        <f t="shared" si="10"/>
        <v>4.4254749351410154E-2</v>
      </c>
      <c r="M216" s="1">
        <f t="shared" si="11"/>
        <v>176.26666666666665</v>
      </c>
    </row>
    <row r="217" spans="1:18" x14ac:dyDescent="0.25">
      <c r="A217" t="str">
        <f t="shared" si="9"/>
        <v>CDGCMBApr-2024</v>
      </c>
      <c r="B217" s="2">
        <v>2024</v>
      </c>
      <c r="C217" s="2" t="s">
        <v>204</v>
      </c>
      <c r="D217" t="s">
        <v>18</v>
      </c>
      <c r="E217" s="2" t="s">
        <v>10</v>
      </c>
      <c r="F217" t="s">
        <v>19</v>
      </c>
      <c r="G217">
        <v>578</v>
      </c>
      <c r="H217">
        <v>106248.17999999998</v>
      </c>
      <c r="I217">
        <v>121446.92999999998</v>
      </c>
      <c r="J217">
        <v>227695.10999999996</v>
      </c>
      <c r="K217">
        <v>4918202</v>
      </c>
      <c r="L217" s="26">
        <f t="shared" si="10"/>
        <v>4.6296412794757102E-2</v>
      </c>
      <c r="M217" s="1">
        <f t="shared" si="11"/>
        <v>393.93617647058818</v>
      </c>
    </row>
    <row r="218" spans="1:18" x14ac:dyDescent="0.25">
      <c r="A218" t="str">
        <f t="shared" si="9"/>
        <v>CGKCMBApr-2024</v>
      </c>
      <c r="B218" s="2">
        <v>2024</v>
      </c>
      <c r="C218" s="2" t="s">
        <v>204</v>
      </c>
      <c r="D218" t="s">
        <v>20</v>
      </c>
      <c r="E218" s="2" t="s">
        <v>10</v>
      </c>
      <c r="F218" t="s">
        <v>13</v>
      </c>
      <c r="G218">
        <v>134</v>
      </c>
      <c r="H218">
        <v>13314.330000000004</v>
      </c>
      <c r="I218">
        <v>10073.359999999997</v>
      </c>
      <c r="J218">
        <v>23387.689999999995</v>
      </c>
      <c r="K218">
        <v>444612</v>
      </c>
      <c r="L218" s="26">
        <f t="shared" si="10"/>
        <v>5.2602471368294143E-2</v>
      </c>
      <c r="M218" s="1">
        <f t="shared" si="11"/>
        <v>174.53499999999997</v>
      </c>
      <c r="O218">
        <v>5</v>
      </c>
      <c r="P218">
        <v>865.53</v>
      </c>
      <c r="Q218">
        <v>0</v>
      </c>
      <c r="R218">
        <v>865.53</v>
      </c>
    </row>
    <row r="219" spans="1:18" x14ac:dyDescent="0.25">
      <c r="A219" t="str">
        <f t="shared" si="9"/>
        <v>CMBAUHApr-2024</v>
      </c>
      <c r="B219" s="2">
        <v>2024</v>
      </c>
      <c r="C219" s="2" t="s">
        <v>204</v>
      </c>
      <c r="D219" t="s">
        <v>10</v>
      </c>
      <c r="E219" s="2" t="s">
        <v>9</v>
      </c>
      <c r="F219" t="s">
        <v>11</v>
      </c>
      <c r="G219">
        <v>229</v>
      </c>
      <c r="H219">
        <v>31199.939999999995</v>
      </c>
      <c r="I219">
        <v>35481.479999999996</v>
      </c>
      <c r="J219">
        <v>66681.420000000013</v>
      </c>
      <c r="K219">
        <v>765776</v>
      </c>
      <c r="L219" s="26">
        <f t="shared" si="10"/>
        <v>8.7076925889555193E-2</v>
      </c>
      <c r="M219" s="1">
        <f t="shared" si="11"/>
        <v>291.18524017467257</v>
      </c>
    </row>
    <row r="220" spans="1:18" x14ac:dyDescent="0.25">
      <c r="A220" t="str">
        <f t="shared" si="9"/>
        <v>CMBBKKApr-2024</v>
      </c>
      <c r="B220" s="2">
        <v>2024</v>
      </c>
      <c r="C220" s="2" t="s">
        <v>204</v>
      </c>
      <c r="D220" t="s">
        <v>10</v>
      </c>
      <c r="E220" s="2" t="s">
        <v>12</v>
      </c>
      <c r="F220" t="s">
        <v>13</v>
      </c>
      <c r="G220">
        <v>198</v>
      </c>
      <c r="H220">
        <v>26728.190000000013</v>
      </c>
      <c r="I220">
        <v>16352.540000000003</v>
      </c>
      <c r="J220">
        <v>43080.729999999989</v>
      </c>
      <c r="K220">
        <v>472230</v>
      </c>
      <c r="L220" s="26">
        <f t="shared" si="10"/>
        <v>9.1228278593058446E-2</v>
      </c>
      <c r="M220" s="1">
        <f t="shared" si="11"/>
        <v>217.57944444444439</v>
      </c>
    </row>
    <row r="221" spans="1:18" x14ac:dyDescent="0.25">
      <c r="A221" t="str">
        <f t="shared" si="9"/>
        <v>CMBBLRApr-2024</v>
      </c>
      <c r="B221" s="2">
        <v>2024</v>
      </c>
      <c r="C221" s="2" t="s">
        <v>204</v>
      </c>
      <c r="D221" t="s">
        <v>10</v>
      </c>
      <c r="E221" s="2" t="s">
        <v>14</v>
      </c>
      <c r="F221" t="s">
        <v>15</v>
      </c>
      <c r="G221">
        <v>172</v>
      </c>
      <c r="H221">
        <v>7757.4400000000005</v>
      </c>
      <c r="I221">
        <v>4590.2600000000011</v>
      </c>
      <c r="J221">
        <v>12347.699999999999</v>
      </c>
      <c r="K221">
        <v>122980</v>
      </c>
      <c r="L221" s="26">
        <f t="shared" si="10"/>
        <v>0.10040413075296796</v>
      </c>
      <c r="M221" s="1">
        <f t="shared" si="11"/>
        <v>71.788953488372087</v>
      </c>
    </row>
    <row r="222" spans="1:18" x14ac:dyDescent="0.25">
      <c r="A222" t="str">
        <f t="shared" si="9"/>
        <v>CMBBOMApr-2024</v>
      </c>
      <c r="B222" s="2">
        <v>2024</v>
      </c>
      <c r="C222" s="2" t="s">
        <v>204</v>
      </c>
      <c r="D222" t="s">
        <v>10</v>
      </c>
      <c r="E222" s="2" t="s">
        <v>16</v>
      </c>
      <c r="F222" t="s">
        <v>15</v>
      </c>
      <c r="G222">
        <v>99</v>
      </c>
      <c r="H222">
        <v>11099.849999999999</v>
      </c>
      <c r="I222">
        <v>3498.5099999999998</v>
      </c>
      <c r="J222">
        <v>14598.360000000002</v>
      </c>
      <c r="K222">
        <v>153351</v>
      </c>
      <c r="L222" s="26">
        <f t="shared" si="10"/>
        <v>9.5195727448793954E-2</v>
      </c>
      <c r="M222" s="1">
        <f t="shared" si="11"/>
        <v>147.45818181818186</v>
      </c>
    </row>
    <row r="223" spans="1:18" x14ac:dyDescent="0.25">
      <c r="A223" t="str">
        <f t="shared" si="9"/>
        <v>CMBCANApr-2024</v>
      </c>
      <c r="B223" s="2">
        <v>2024</v>
      </c>
      <c r="C223" s="2" t="s">
        <v>204</v>
      </c>
      <c r="D223" t="s">
        <v>10</v>
      </c>
      <c r="E223" s="2" t="s">
        <v>17</v>
      </c>
      <c r="F223" t="s">
        <v>13</v>
      </c>
      <c r="G223">
        <v>1</v>
      </c>
      <c r="H223">
        <v>386.67</v>
      </c>
      <c r="I223">
        <v>91.66</v>
      </c>
      <c r="J223">
        <v>478.33000000000004</v>
      </c>
      <c r="K223">
        <v>3983</v>
      </c>
      <c r="L223" s="26">
        <f t="shared" si="10"/>
        <v>0.12009289480291238</v>
      </c>
      <c r="M223" s="1">
        <f t="shared" si="11"/>
        <v>478.33000000000004</v>
      </c>
    </row>
    <row r="224" spans="1:18" x14ac:dyDescent="0.25">
      <c r="A224" t="str">
        <f t="shared" si="9"/>
        <v>CMBCDGApr-2024</v>
      </c>
      <c r="B224" s="2">
        <v>2024</v>
      </c>
      <c r="C224" s="2" t="s">
        <v>204</v>
      </c>
      <c r="D224" t="s">
        <v>10</v>
      </c>
      <c r="E224" s="2" t="s">
        <v>18</v>
      </c>
      <c r="F224" t="s">
        <v>19</v>
      </c>
      <c r="G224">
        <v>848</v>
      </c>
      <c r="H224">
        <v>182078.52999999997</v>
      </c>
      <c r="I224">
        <v>157679.96999999997</v>
      </c>
      <c r="J224">
        <v>339758.5</v>
      </c>
      <c r="K224">
        <v>7215632</v>
      </c>
      <c r="L224" s="26">
        <f t="shared" si="10"/>
        <v>4.7086450639389592E-2</v>
      </c>
      <c r="M224" s="1">
        <f t="shared" si="11"/>
        <v>400.65860849056605</v>
      </c>
    </row>
    <row r="225" spans="1:13" x14ac:dyDescent="0.25">
      <c r="A225" t="str">
        <f t="shared" si="9"/>
        <v>CMBCGKApr-2024</v>
      </c>
      <c r="B225" s="2">
        <v>2024</v>
      </c>
      <c r="C225" s="2" t="s">
        <v>204</v>
      </c>
      <c r="D225" t="s">
        <v>10</v>
      </c>
      <c r="E225" s="2" t="s">
        <v>20</v>
      </c>
      <c r="F225" t="s">
        <v>13</v>
      </c>
      <c r="G225">
        <v>112</v>
      </c>
      <c r="H225">
        <v>9937.2099999999991</v>
      </c>
      <c r="I225">
        <v>8453.64</v>
      </c>
      <c r="J225">
        <v>18390.850000000002</v>
      </c>
      <c r="K225">
        <v>371616</v>
      </c>
      <c r="L225" s="26">
        <f t="shared" si="10"/>
        <v>4.9488854085938179E-2</v>
      </c>
      <c r="M225" s="1">
        <f t="shared" si="11"/>
        <v>164.20401785714287</v>
      </c>
    </row>
    <row r="226" spans="1:13" x14ac:dyDescent="0.25">
      <c r="A226" t="str">
        <f t="shared" si="9"/>
        <v>CMBCOKApr-2024</v>
      </c>
      <c r="B226" s="2">
        <v>2024</v>
      </c>
      <c r="C226" s="2" t="s">
        <v>204</v>
      </c>
      <c r="D226" t="s">
        <v>10</v>
      </c>
      <c r="E226" s="2" t="s">
        <v>21</v>
      </c>
      <c r="F226" t="s">
        <v>15</v>
      </c>
      <c r="G226">
        <v>43</v>
      </c>
      <c r="H226">
        <v>2352.13</v>
      </c>
      <c r="I226">
        <v>879.25000000000023</v>
      </c>
      <c r="J226">
        <v>3231.3799999999997</v>
      </c>
      <c r="K226">
        <v>22231</v>
      </c>
      <c r="L226" s="26">
        <f t="shared" si="10"/>
        <v>0.14535468489946471</v>
      </c>
      <c r="M226" s="1">
        <f t="shared" si="11"/>
        <v>75.148372093023241</v>
      </c>
    </row>
    <row r="227" spans="1:13" x14ac:dyDescent="0.25">
      <c r="A227" t="str">
        <f t="shared" si="9"/>
        <v>CMBDACApr-2024</v>
      </c>
      <c r="B227" s="2">
        <v>2024</v>
      </c>
      <c r="C227" s="2" t="s">
        <v>204</v>
      </c>
      <c r="D227" t="s">
        <v>10</v>
      </c>
      <c r="E227" s="2" t="s">
        <v>22</v>
      </c>
      <c r="F227" t="s">
        <v>15</v>
      </c>
      <c r="G227">
        <v>44</v>
      </c>
      <c r="H227">
        <v>10391.560000000001</v>
      </c>
      <c r="I227">
        <v>254.38</v>
      </c>
      <c r="J227">
        <v>10645.94</v>
      </c>
      <c r="K227">
        <v>95260</v>
      </c>
      <c r="L227" s="26">
        <f t="shared" si="10"/>
        <v>0.11175666596682764</v>
      </c>
      <c r="M227" s="1">
        <f t="shared" si="11"/>
        <v>241.95318181818183</v>
      </c>
    </row>
    <row r="228" spans="1:13" x14ac:dyDescent="0.25">
      <c r="A228" t="str">
        <f t="shared" si="9"/>
        <v>CMBDELApr-2024</v>
      </c>
      <c r="B228" s="2">
        <v>2024</v>
      </c>
      <c r="C228" s="2" t="s">
        <v>204</v>
      </c>
      <c r="D228" t="s">
        <v>10</v>
      </c>
      <c r="E228" s="2" t="s">
        <v>23</v>
      </c>
      <c r="F228" t="s">
        <v>15</v>
      </c>
      <c r="G228">
        <v>228</v>
      </c>
      <c r="H228">
        <v>25673.729999999989</v>
      </c>
      <c r="I228">
        <v>7905.4099999999989</v>
      </c>
      <c r="J228">
        <v>33579.14</v>
      </c>
      <c r="K228">
        <v>552900</v>
      </c>
      <c r="L228" s="26">
        <f t="shared" si="10"/>
        <v>6.0732754566829444E-2</v>
      </c>
      <c r="M228" s="1">
        <f t="shared" si="11"/>
        <v>147.27692982456139</v>
      </c>
    </row>
    <row r="229" spans="1:13" x14ac:dyDescent="0.25">
      <c r="A229" t="str">
        <f t="shared" si="9"/>
        <v>CMBDMMApr-2024</v>
      </c>
      <c r="B229" s="2">
        <v>2024</v>
      </c>
      <c r="C229" s="2" t="s">
        <v>204</v>
      </c>
      <c r="D229" t="s">
        <v>10</v>
      </c>
      <c r="E229" s="2" t="s">
        <v>24</v>
      </c>
      <c r="F229" t="s">
        <v>11</v>
      </c>
      <c r="G229">
        <v>84</v>
      </c>
      <c r="H229">
        <v>15015.290000000003</v>
      </c>
      <c r="I229">
        <v>7294.3600000000024</v>
      </c>
      <c r="J229">
        <v>22309.649999999994</v>
      </c>
      <c r="K229">
        <v>323652</v>
      </c>
      <c r="L229" s="26">
        <f t="shared" si="10"/>
        <v>6.8930981424492957E-2</v>
      </c>
      <c r="M229" s="1">
        <f t="shared" si="11"/>
        <v>265.59107142857135</v>
      </c>
    </row>
    <row r="230" spans="1:13" x14ac:dyDescent="0.25">
      <c r="A230" t="str">
        <f t="shared" si="9"/>
        <v>CMBDOHApr-2024</v>
      </c>
      <c r="B230" s="2">
        <v>2024</v>
      </c>
      <c r="C230" s="2" t="s">
        <v>204</v>
      </c>
      <c r="D230" t="s">
        <v>10</v>
      </c>
      <c r="E230" s="2" t="s">
        <v>25</v>
      </c>
      <c r="F230" t="s">
        <v>11</v>
      </c>
      <c r="G230">
        <v>238</v>
      </c>
      <c r="H230">
        <v>29513.65</v>
      </c>
      <c r="I230">
        <v>40758.229999999967</v>
      </c>
      <c r="J230">
        <v>70271.88</v>
      </c>
      <c r="K230">
        <v>864654</v>
      </c>
      <c r="L230" s="26">
        <f t="shared" si="10"/>
        <v>8.1271676300578036E-2</v>
      </c>
      <c r="M230" s="1">
        <f t="shared" si="11"/>
        <v>295.26000000000005</v>
      </c>
    </row>
    <row r="231" spans="1:13" x14ac:dyDescent="0.25">
      <c r="A231" t="str">
        <f t="shared" si="9"/>
        <v>CMBDXBApr-2024</v>
      </c>
      <c r="B231" s="2">
        <v>2024</v>
      </c>
      <c r="C231" s="2" t="s">
        <v>204</v>
      </c>
      <c r="D231" t="s">
        <v>10</v>
      </c>
      <c r="E231" s="2" t="s">
        <v>26</v>
      </c>
      <c r="F231" t="s">
        <v>11</v>
      </c>
      <c r="G231">
        <v>125</v>
      </c>
      <c r="H231">
        <v>20047.8</v>
      </c>
      <c r="I231">
        <v>13232.500000000004</v>
      </c>
      <c r="J231">
        <v>33280.299999999996</v>
      </c>
      <c r="K231">
        <v>413625</v>
      </c>
      <c r="L231" s="26">
        <f t="shared" si="10"/>
        <v>8.0460078573587182E-2</v>
      </c>
      <c r="M231" s="1">
        <f t="shared" si="11"/>
        <v>266.24239999999998</v>
      </c>
    </row>
    <row r="232" spans="1:13" x14ac:dyDescent="0.25">
      <c r="A232" t="str">
        <f t="shared" si="9"/>
        <v>CMBFRAApr-2024</v>
      </c>
      <c r="B232" s="2">
        <v>2024</v>
      </c>
      <c r="C232" s="2" t="s">
        <v>204</v>
      </c>
      <c r="D232" t="s">
        <v>10</v>
      </c>
      <c r="E232" s="2" t="s">
        <v>27</v>
      </c>
      <c r="F232" t="s">
        <v>19</v>
      </c>
      <c r="G232">
        <v>863</v>
      </c>
      <c r="H232">
        <v>236957.80000000002</v>
      </c>
      <c r="I232">
        <v>182485.33000000005</v>
      </c>
      <c r="J232">
        <v>419443.13000000006</v>
      </c>
      <c r="K232">
        <v>6984259</v>
      </c>
      <c r="L232" s="26">
        <f t="shared" si="10"/>
        <v>6.005549479193141E-2</v>
      </c>
      <c r="M232" s="1">
        <f t="shared" si="11"/>
        <v>486.02911935110086</v>
      </c>
    </row>
    <row r="233" spans="1:13" x14ac:dyDescent="0.25">
      <c r="A233" t="str">
        <f t="shared" si="9"/>
        <v>CMBGANApr-2024</v>
      </c>
      <c r="B233" s="2">
        <v>2024</v>
      </c>
      <c r="C233" s="2" t="s">
        <v>204</v>
      </c>
      <c r="D233" t="s">
        <v>10</v>
      </c>
      <c r="E233" s="2" t="s">
        <v>28</v>
      </c>
      <c r="F233" t="s">
        <v>15</v>
      </c>
      <c r="G233">
        <v>31</v>
      </c>
      <c r="H233">
        <v>1291.1999999999998</v>
      </c>
      <c r="I233">
        <v>1079.45</v>
      </c>
      <c r="J233">
        <v>2370.65</v>
      </c>
      <c r="K233">
        <v>35557</v>
      </c>
      <c r="L233" s="26">
        <f t="shared" si="10"/>
        <v>6.6671822707202524E-2</v>
      </c>
      <c r="M233" s="1">
        <f t="shared" si="11"/>
        <v>76.472580645161287</v>
      </c>
    </row>
    <row r="234" spans="1:13" x14ac:dyDescent="0.25">
      <c r="A234" t="str">
        <f t="shared" si="9"/>
        <v>CMBHYDApr-2024</v>
      </c>
      <c r="B234" s="2">
        <v>2024</v>
      </c>
      <c r="C234" s="2" t="s">
        <v>204</v>
      </c>
      <c r="D234" t="s">
        <v>10</v>
      </c>
      <c r="E234" s="2" t="s">
        <v>29</v>
      </c>
      <c r="F234" t="s">
        <v>15</v>
      </c>
      <c r="G234">
        <v>6</v>
      </c>
      <c r="H234">
        <v>232.45999999999998</v>
      </c>
      <c r="I234">
        <v>210.69</v>
      </c>
      <c r="J234">
        <v>443.15</v>
      </c>
      <c r="K234">
        <v>7032</v>
      </c>
      <c r="L234" s="26">
        <f t="shared" si="10"/>
        <v>6.3019055745164962E-2</v>
      </c>
      <c r="M234" s="1">
        <f t="shared" si="11"/>
        <v>73.858333333333334</v>
      </c>
    </row>
    <row r="235" spans="1:13" x14ac:dyDescent="0.25">
      <c r="A235" t="str">
        <f t="shared" si="9"/>
        <v>CMBICNApr-2024</v>
      </c>
      <c r="B235" s="2">
        <v>2024</v>
      </c>
      <c r="C235" s="2" t="s">
        <v>204</v>
      </c>
      <c r="D235" t="s">
        <v>10</v>
      </c>
      <c r="E235" s="2" t="s">
        <v>30</v>
      </c>
      <c r="F235" t="s">
        <v>13</v>
      </c>
      <c r="G235">
        <v>245</v>
      </c>
      <c r="H235">
        <v>45165.610000000008</v>
      </c>
      <c r="I235">
        <v>21384.35</v>
      </c>
      <c r="J235">
        <v>66549.960000000006</v>
      </c>
      <c r="K235">
        <v>1412425</v>
      </c>
      <c r="L235" s="26">
        <f t="shared" si="10"/>
        <v>4.7117517744305011E-2</v>
      </c>
      <c r="M235" s="1">
        <f t="shared" si="11"/>
        <v>271.63248979591839</v>
      </c>
    </row>
    <row r="236" spans="1:13" x14ac:dyDescent="0.25">
      <c r="A236" t="str">
        <f t="shared" si="9"/>
        <v>CMBIXMApr-2024</v>
      </c>
      <c r="B236" s="2">
        <v>2024</v>
      </c>
      <c r="C236" s="2" t="s">
        <v>204</v>
      </c>
      <c r="D236" t="s">
        <v>10</v>
      </c>
      <c r="E236" s="2" t="s">
        <v>31</v>
      </c>
      <c r="F236" t="s">
        <v>15</v>
      </c>
      <c r="G236">
        <v>25</v>
      </c>
      <c r="H236">
        <v>710.55</v>
      </c>
      <c r="I236">
        <v>487.34000000000003</v>
      </c>
      <c r="J236">
        <v>1197.8899999999996</v>
      </c>
      <c r="K236">
        <v>8850</v>
      </c>
      <c r="L236" s="26">
        <f t="shared" si="10"/>
        <v>0.13535480225988697</v>
      </c>
      <c r="M236" s="1">
        <f t="shared" si="11"/>
        <v>47.915599999999984</v>
      </c>
    </row>
    <row r="237" spans="1:13" x14ac:dyDescent="0.25">
      <c r="A237" t="str">
        <f t="shared" si="9"/>
        <v>CMBKHIApr-2024</v>
      </c>
      <c r="B237" s="2">
        <v>2024</v>
      </c>
      <c r="C237" s="2" t="s">
        <v>204</v>
      </c>
      <c r="D237" t="s">
        <v>10</v>
      </c>
      <c r="E237" s="2" t="s">
        <v>32</v>
      </c>
      <c r="F237" t="s">
        <v>15</v>
      </c>
      <c r="G237">
        <v>180</v>
      </c>
      <c r="H237">
        <v>19683.829999999998</v>
      </c>
      <c r="I237">
        <v>6040.130000000001</v>
      </c>
      <c r="J237">
        <v>25723.96</v>
      </c>
      <c r="K237">
        <v>434520</v>
      </c>
      <c r="L237" s="26">
        <f t="shared" si="10"/>
        <v>5.920086532265488E-2</v>
      </c>
      <c r="M237" s="1">
        <f t="shared" si="11"/>
        <v>142.91088888888888</v>
      </c>
    </row>
    <row r="238" spans="1:13" x14ac:dyDescent="0.25">
      <c r="A238" t="str">
        <f t="shared" si="9"/>
        <v>CMBKTMApr-2024</v>
      </c>
      <c r="B238" s="2">
        <v>2024</v>
      </c>
      <c r="C238" s="2" t="s">
        <v>204</v>
      </c>
      <c r="D238" t="s">
        <v>10</v>
      </c>
      <c r="E238" s="2" t="s">
        <v>52</v>
      </c>
      <c r="F238" t="s">
        <v>15</v>
      </c>
      <c r="G238">
        <v>35</v>
      </c>
      <c r="H238">
        <v>6021.08</v>
      </c>
      <c r="I238">
        <v>1358.55</v>
      </c>
      <c r="J238">
        <v>7379.63</v>
      </c>
      <c r="K238">
        <v>82355</v>
      </c>
      <c r="L238" s="26">
        <f t="shared" si="10"/>
        <v>8.9607552668326151E-2</v>
      </c>
      <c r="M238" s="1">
        <f t="shared" si="11"/>
        <v>210.84657142857142</v>
      </c>
    </row>
    <row r="239" spans="1:13" x14ac:dyDescent="0.25">
      <c r="A239" t="str">
        <f t="shared" si="9"/>
        <v>CMBKULApr-2024</v>
      </c>
      <c r="B239" s="2">
        <v>2024</v>
      </c>
      <c r="C239" s="2" t="s">
        <v>204</v>
      </c>
      <c r="D239" t="s">
        <v>10</v>
      </c>
      <c r="E239" s="2" t="s">
        <v>33</v>
      </c>
      <c r="F239" t="s">
        <v>13</v>
      </c>
      <c r="G239">
        <v>263</v>
      </c>
      <c r="H239">
        <v>16742.390000000003</v>
      </c>
      <c r="I239">
        <v>17860.279999999995</v>
      </c>
      <c r="J239">
        <v>34602.670000000006</v>
      </c>
      <c r="K239">
        <v>646717</v>
      </c>
      <c r="L239" s="26">
        <f t="shared" si="10"/>
        <v>5.3505118931464618E-2</v>
      </c>
      <c r="M239" s="1">
        <f t="shared" si="11"/>
        <v>131.56908745247151</v>
      </c>
    </row>
    <row r="240" spans="1:13" x14ac:dyDescent="0.25">
      <c r="A240" t="str">
        <f t="shared" si="9"/>
        <v>CMBKWIApr-2024</v>
      </c>
      <c r="B240" s="2">
        <v>2024</v>
      </c>
      <c r="C240" s="2" t="s">
        <v>204</v>
      </c>
      <c r="D240" t="s">
        <v>10</v>
      </c>
      <c r="E240" s="2" t="s">
        <v>34</v>
      </c>
      <c r="F240" t="s">
        <v>11</v>
      </c>
      <c r="G240">
        <v>63</v>
      </c>
      <c r="H240">
        <v>10397.049999999997</v>
      </c>
      <c r="I240">
        <v>4614.5100000000011</v>
      </c>
      <c r="J240">
        <v>15011.559999999996</v>
      </c>
      <c r="K240">
        <v>264285</v>
      </c>
      <c r="L240" s="26">
        <f t="shared" si="10"/>
        <v>5.6800650812569749E-2</v>
      </c>
      <c r="M240" s="1">
        <f t="shared" si="11"/>
        <v>238.2787301587301</v>
      </c>
    </row>
    <row r="241" spans="1:13" x14ac:dyDescent="0.25">
      <c r="A241" t="str">
        <f t="shared" si="9"/>
        <v>CMBLHEApr-2024</v>
      </c>
      <c r="B241" s="2">
        <v>2024</v>
      </c>
      <c r="C241" s="2" t="s">
        <v>204</v>
      </c>
      <c r="D241" t="s">
        <v>10</v>
      </c>
      <c r="E241" s="2" t="s">
        <v>35</v>
      </c>
      <c r="F241" t="s">
        <v>15</v>
      </c>
      <c r="G241">
        <v>124</v>
      </c>
      <c r="H241">
        <v>14560.250000000002</v>
      </c>
      <c r="I241">
        <v>3626.8700000000008</v>
      </c>
      <c r="J241">
        <v>18187.12</v>
      </c>
      <c r="K241">
        <v>345340</v>
      </c>
      <c r="L241" s="26">
        <f t="shared" si="10"/>
        <v>5.2664388718364506E-2</v>
      </c>
      <c r="M241" s="1">
        <f t="shared" si="11"/>
        <v>146.67032258064515</v>
      </c>
    </row>
    <row r="242" spans="1:13" x14ac:dyDescent="0.25">
      <c r="A242" t="str">
        <f t="shared" si="9"/>
        <v>CMBLHRApr-2024</v>
      </c>
      <c r="B242" s="2">
        <v>2024</v>
      </c>
      <c r="C242" s="2" t="s">
        <v>204</v>
      </c>
      <c r="D242" t="s">
        <v>10</v>
      </c>
      <c r="E242" s="2" t="s">
        <v>36</v>
      </c>
      <c r="F242" t="s">
        <v>19</v>
      </c>
      <c r="G242">
        <v>1702</v>
      </c>
      <c r="H242">
        <v>669823.3800000007</v>
      </c>
      <c r="I242">
        <v>344961.73</v>
      </c>
      <c r="J242">
        <v>1014785.1100000002</v>
      </c>
      <c r="K242">
        <v>14839738</v>
      </c>
      <c r="L242" s="26">
        <f t="shared" si="10"/>
        <v>6.838295325699148E-2</v>
      </c>
      <c r="M242" s="1">
        <f t="shared" si="11"/>
        <v>596.23096944770873</v>
      </c>
    </row>
    <row r="243" spans="1:13" x14ac:dyDescent="0.25">
      <c r="A243" t="str">
        <f t="shared" si="9"/>
        <v>CMBMAAApr-2024</v>
      </c>
      <c r="B243" s="2">
        <v>2024</v>
      </c>
      <c r="C243" s="2" t="s">
        <v>204</v>
      </c>
      <c r="D243" t="s">
        <v>10</v>
      </c>
      <c r="E243" s="2" t="s">
        <v>37</v>
      </c>
      <c r="F243" t="s">
        <v>15</v>
      </c>
      <c r="G243">
        <v>247</v>
      </c>
      <c r="H243">
        <v>9070.9900000000016</v>
      </c>
      <c r="I243">
        <v>6259.5999999999995</v>
      </c>
      <c r="J243">
        <v>15330.589999999997</v>
      </c>
      <c r="K243">
        <v>169442</v>
      </c>
      <c r="L243" s="26">
        <f t="shared" si="10"/>
        <v>9.0476918355543473E-2</v>
      </c>
      <c r="M243" s="1">
        <f t="shared" si="11"/>
        <v>62.067165991902819</v>
      </c>
    </row>
    <row r="244" spans="1:13" x14ac:dyDescent="0.25">
      <c r="A244" t="str">
        <f t="shared" si="9"/>
        <v>CMBMELApr-2024</v>
      </c>
      <c r="B244" s="2">
        <v>2024</v>
      </c>
      <c r="C244" s="2" t="s">
        <v>204</v>
      </c>
      <c r="D244" t="s">
        <v>10</v>
      </c>
      <c r="E244" s="2" t="s">
        <v>38</v>
      </c>
      <c r="F244" t="s">
        <v>13</v>
      </c>
      <c r="G244">
        <v>1644</v>
      </c>
      <c r="H244">
        <v>539689.61999999976</v>
      </c>
      <c r="I244">
        <v>119655.74999999996</v>
      </c>
      <c r="J244">
        <v>659345.37000000023</v>
      </c>
      <c r="K244">
        <v>13824396</v>
      </c>
      <c r="L244" s="26">
        <f t="shared" si="10"/>
        <v>4.7694334710898054E-2</v>
      </c>
      <c r="M244" s="1">
        <f t="shared" si="11"/>
        <v>401.06166058394177</v>
      </c>
    </row>
    <row r="245" spans="1:13" x14ac:dyDescent="0.25">
      <c r="A245" t="str">
        <f t="shared" si="9"/>
        <v>CMBMLEApr-2024</v>
      </c>
      <c r="B245" s="2">
        <v>2024</v>
      </c>
      <c r="C245" s="2" t="s">
        <v>204</v>
      </c>
      <c r="D245" t="s">
        <v>10</v>
      </c>
      <c r="E245" s="2" t="s">
        <v>39</v>
      </c>
      <c r="F245" t="s">
        <v>15</v>
      </c>
      <c r="G245">
        <v>1407</v>
      </c>
      <c r="H245">
        <v>106121.65999999999</v>
      </c>
      <c r="I245">
        <v>31114.090000000004</v>
      </c>
      <c r="J245">
        <v>137235.75</v>
      </c>
      <c r="K245">
        <v>1080576</v>
      </c>
      <c r="L245" s="26">
        <f t="shared" si="10"/>
        <v>0.12700240427327647</v>
      </c>
      <c r="M245" s="1">
        <f t="shared" si="11"/>
        <v>97.537846481876329</v>
      </c>
    </row>
    <row r="246" spans="1:13" x14ac:dyDescent="0.25">
      <c r="A246" t="str">
        <f t="shared" si="9"/>
        <v>CMBNRTApr-2024</v>
      </c>
      <c r="B246" s="2">
        <v>2024</v>
      </c>
      <c r="C246" s="2" t="s">
        <v>204</v>
      </c>
      <c r="D246" t="s">
        <v>10</v>
      </c>
      <c r="E246" s="2" t="s">
        <v>40</v>
      </c>
      <c r="F246" t="s">
        <v>13</v>
      </c>
      <c r="G246">
        <v>221</v>
      </c>
      <c r="H246">
        <v>66906.650000000023</v>
      </c>
      <c r="I246">
        <v>10964.980000000007</v>
      </c>
      <c r="J246">
        <v>77871.62999999999</v>
      </c>
      <c r="K246">
        <v>1516944</v>
      </c>
      <c r="L246" s="26">
        <f t="shared" si="10"/>
        <v>5.1334544979906964E-2</v>
      </c>
      <c r="M246" s="1">
        <f t="shared" si="11"/>
        <v>352.36031674208141</v>
      </c>
    </row>
    <row r="247" spans="1:13" x14ac:dyDescent="0.25">
      <c r="A247" t="str">
        <f t="shared" si="9"/>
        <v>CMBPEKApr-2024</v>
      </c>
      <c r="B247" s="2">
        <v>2024</v>
      </c>
      <c r="C247" s="2" t="s">
        <v>204</v>
      </c>
      <c r="D247" t="s">
        <v>10</v>
      </c>
      <c r="E247" s="2" t="s">
        <v>177</v>
      </c>
      <c r="F247" t="s">
        <v>13</v>
      </c>
      <c r="G247">
        <v>11</v>
      </c>
      <c r="H247">
        <v>3358.21</v>
      </c>
      <c r="I247">
        <v>986.89</v>
      </c>
      <c r="J247">
        <v>4345.1000000000004</v>
      </c>
      <c r="K247">
        <v>56859</v>
      </c>
      <c r="L247" s="26">
        <f t="shared" si="10"/>
        <v>7.641886069047997E-2</v>
      </c>
      <c r="M247" s="1">
        <f t="shared" si="11"/>
        <v>395.00909090909096</v>
      </c>
    </row>
    <row r="248" spans="1:13" x14ac:dyDescent="0.25">
      <c r="A248" t="str">
        <f t="shared" si="9"/>
        <v>CMBPVGApr-2024</v>
      </c>
      <c r="B248" s="2">
        <v>2024</v>
      </c>
      <c r="C248" s="2" t="s">
        <v>204</v>
      </c>
      <c r="D248" t="s">
        <v>10</v>
      </c>
      <c r="E248" s="2" t="s">
        <v>50</v>
      </c>
      <c r="F248" t="s">
        <v>13</v>
      </c>
      <c r="G248">
        <v>9</v>
      </c>
      <c r="H248">
        <v>3532.1</v>
      </c>
      <c r="I248">
        <v>837.95999999999992</v>
      </c>
      <c r="J248">
        <v>4370.0599999999995</v>
      </c>
      <c r="K248">
        <v>45594</v>
      </c>
      <c r="L248" s="26">
        <f t="shared" si="10"/>
        <v>9.5847260604465495E-2</v>
      </c>
      <c r="M248" s="1">
        <f t="shared" si="11"/>
        <v>485.56222222222215</v>
      </c>
    </row>
    <row r="249" spans="1:13" x14ac:dyDescent="0.25">
      <c r="A249" t="str">
        <f t="shared" si="9"/>
        <v>CMBRUHApr-2024</v>
      </c>
      <c r="B249" s="2">
        <v>2024</v>
      </c>
      <c r="C249" s="2" t="s">
        <v>204</v>
      </c>
      <c r="D249" t="s">
        <v>10</v>
      </c>
      <c r="E249" s="2" t="s">
        <v>41</v>
      </c>
      <c r="F249" t="s">
        <v>11</v>
      </c>
      <c r="G249">
        <v>178</v>
      </c>
      <c r="H249">
        <v>34033.019999999982</v>
      </c>
      <c r="I249">
        <v>16681.510000000002</v>
      </c>
      <c r="J249">
        <v>50714.529999999992</v>
      </c>
      <c r="K249">
        <v>720010</v>
      </c>
      <c r="L249" s="26">
        <f t="shared" si="10"/>
        <v>7.0435868946264621E-2</v>
      </c>
      <c r="M249" s="1">
        <f t="shared" si="11"/>
        <v>284.91308988764041</v>
      </c>
    </row>
    <row r="250" spans="1:13" x14ac:dyDescent="0.25">
      <c r="A250" t="str">
        <f t="shared" si="9"/>
        <v>CMBSINApr-2024</v>
      </c>
      <c r="B250" s="2">
        <v>2024</v>
      </c>
      <c r="C250" s="2" t="s">
        <v>204</v>
      </c>
      <c r="D250" t="s">
        <v>10</v>
      </c>
      <c r="E250" s="2" t="s">
        <v>42</v>
      </c>
      <c r="F250" t="s">
        <v>13</v>
      </c>
      <c r="G250">
        <v>482</v>
      </c>
      <c r="H250">
        <v>57838.470000000045</v>
      </c>
      <c r="I250">
        <v>35934.14</v>
      </c>
      <c r="J250">
        <v>93772.61</v>
      </c>
      <c r="K250">
        <v>1325018</v>
      </c>
      <c r="L250" s="26">
        <f t="shared" si="10"/>
        <v>7.0770819717166103E-2</v>
      </c>
      <c r="M250" s="1">
        <f t="shared" si="11"/>
        <v>194.54898340248963</v>
      </c>
    </row>
    <row r="251" spans="1:13" x14ac:dyDescent="0.25">
      <c r="A251" t="str">
        <f t="shared" si="9"/>
        <v>CMBSYDApr-2024</v>
      </c>
      <c r="B251" s="2">
        <v>2024</v>
      </c>
      <c r="C251" s="2" t="s">
        <v>204</v>
      </c>
      <c r="D251" t="s">
        <v>10</v>
      </c>
      <c r="E251" s="2" t="s">
        <v>53</v>
      </c>
      <c r="F251" t="s">
        <v>13</v>
      </c>
      <c r="G251">
        <v>843</v>
      </c>
      <c r="H251">
        <v>303917.1999999999</v>
      </c>
      <c r="I251">
        <v>67578.479999999981</v>
      </c>
      <c r="J251">
        <v>371495.67999999988</v>
      </c>
      <c r="K251">
        <v>7379622</v>
      </c>
      <c r="L251" s="26">
        <f t="shared" si="10"/>
        <v>5.0340746450156917E-2</v>
      </c>
      <c r="M251" s="1">
        <f t="shared" si="11"/>
        <v>440.68289442467363</v>
      </c>
    </row>
    <row r="252" spans="1:13" x14ac:dyDescent="0.25">
      <c r="A252" t="str">
        <f t="shared" si="9"/>
        <v>CMBTRVApr-2024</v>
      </c>
      <c r="B252" s="2">
        <v>2024</v>
      </c>
      <c r="C252" s="2" t="s">
        <v>204</v>
      </c>
      <c r="D252" t="s">
        <v>10</v>
      </c>
      <c r="E252" s="2" t="s">
        <v>43</v>
      </c>
      <c r="F252" t="s">
        <v>15</v>
      </c>
      <c r="G252">
        <v>31</v>
      </c>
      <c r="H252">
        <v>1364.5900000000001</v>
      </c>
      <c r="I252">
        <v>637.40999999999985</v>
      </c>
      <c r="J252">
        <v>2002</v>
      </c>
      <c r="K252">
        <v>11346</v>
      </c>
      <c r="L252" s="26">
        <f t="shared" si="10"/>
        <v>0.1764498501674599</v>
      </c>
      <c r="M252" s="1">
        <f t="shared" si="11"/>
        <v>64.58064516129032</v>
      </c>
    </row>
    <row r="253" spans="1:13" x14ac:dyDescent="0.25">
      <c r="A253" t="str">
        <f t="shared" si="9"/>
        <v>CMBTRZApr-2024</v>
      </c>
      <c r="B253" s="2">
        <v>2024</v>
      </c>
      <c r="C253" s="2" t="s">
        <v>204</v>
      </c>
      <c r="D253" t="s">
        <v>10</v>
      </c>
      <c r="E253" s="2" t="s">
        <v>44</v>
      </c>
      <c r="F253" t="s">
        <v>15</v>
      </c>
      <c r="G253">
        <v>60</v>
      </c>
      <c r="H253">
        <v>1231.2599999999998</v>
      </c>
      <c r="I253">
        <v>998.04000000000008</v>
      </c>
      <c r="J253">
        <v>2229.2999999999997</v>
      </c>
      <c r="K253">
        <v>26580</v>
      </c>
      <c r="L253" s="26">
        <f t="shared" si="10"/>
        <v>8.3871331828442433E-2</v>
      </c>
      <c r="M253" s="1">
        <f t="shared" si="11"/>
        <v>37.154999999999994</v>
      </c>
    </row>
    <row r="254" spans="1:13" x14ac:dyDescent="0.25">
      <c r="A254" t="str">
        <f t="shared" si="9"/>
        <v>CMBJEDApr-2024</v>
      </c>
      <c r="B254" s="2">
        <v>2024</v>
      </c>
      <c r="C254" s="2" t="s">
        <v>204</v>
      </c>
      <c r="D254" t="s">
        <v>10</v>
      </c>
      <c r="E254" s="2" t="s">
        <v>51</v>
      </c>
      <c r="F254" t="s">
        <v>11</v>
      </c>
      <c r="G254">
        <v>9</v>
      </c>
      <c r="H254">
        <v>2164.4</v>
      </c>
      <c r="I254">
        <v>828.05</v>
      </c>
      <c r="J254">
        <v>2992.45</v>
      </c>
      <c r="K254">
        <v>41913</v>
      </c>
      <c r="L254" s="26">
        <f t="shared" si="10"/>
        <v>7.1396702693674985E-2</v>
      </c>
      <c r="M254" s="1">
        <f t="shared" si="11"/>
        <v>332.49444444444441</v>
      </c>
    </row>
    <row r="255" spans="1:13" x14ac:dyDescent="0.25">
      <c r="A255" t="str">
        <f t="shared" si="9"/>
        <v>COKCMBApr-2024</v>
      </c>
      <c r="B255" s="2">
        <v>2024</v>
      </c>
      <c r="C255" s="2" t="s">
        <v>204</v>
      </c>
      <c r="D255" t="s">
        <v>21</v>
      </c>
      <c r="E255" s="2" t="s">
        <v>10</v>
      </c>
      <c r="F255" t="s">
        <v>15</v>
      </c>
      <c r="G255">
        <v>129</v>
      </c>
      <c r="H255">
        <v>6274.96</v>
      </c>
      <c r="I255">
        <v>2731.1999999999994</v>
      </c>
      <c r="J255">
        <v>9006.16</v>
      </c>
      <c r="K255">
        <v>66693</v>
      </c>
      <c r="L255" s="26">
        <f t="shared" si="10"/>
        <v>0.13503905957146928</v>
      </c>
      <c r="M255" s="1">
        <f t="shared" si="11"/>
        <v>69.815193798449613</v>
      </c>
    </row>
    <row r="256" spans="1:13" x14ac:dyDescent="0.25">
      <c r="A256" t="str">
        <f t="shared" si="9"/>
        <v>DACCMBApr-2024</v>
      </c>
      <c r="B256" s="2">
        <v>2024</v>
      </c>
      <c r="C256" s="2" t="s">
        <v>204</v>
      </c>
      <c r="D256" t="s">
        <v>22</v>
      </c>
      <c r="E256" s="2" t="s">
        <v>10</v>
      </c>
      <c r="F256" t="s">
        <v>15</v>
      </c>
      <c r="G256">
        <v>66</v>
      </c>
      <c r="H256">
        <v>18272.440000000002</v>
      </c>
      <c r="I256">
        <v>1163.78</v>
      </c>
      <c r="J256">
        <v>19436.22</v>
      </c>
      <c r="K256">
        <v>142890</v>
      </c>
      <c r="L256" s="26">
        <f t="shared" si="10"/>
        <v>0.13602225488137729</v>
      </c>
      <c r="M256" s="1">
        <f t="shared" si="11"/>
        <v>294.48818181818183</v>
      </c>
    </row>
    <row r="257" spans="1:13" x14ac:dyDescent="0.25">
      <c r="A257" t="str">
        <f t="shared" si="9"/>
        <v>DELCMBApr-2024</v>
      </c>
      <c r="B257" s="2">
        <v>2024</v>
      </c>
      <c r="C257" s="2" t="s">
        <v>204</v>
      </c>
      <c r="D257" t="s">
        <v>23</v>
      </c>
      <c r="E257" s="2" t="s">
        <v>10</v>
      </c>
      <c r="F257" t="s">
        <v>15</v>
      </c>
      <c r="G257">
        <v>322</v>
      </c>
      <c r="H257">
        <v>30941.299999999996</v>
      </c>
      <c r="I257">
        <v>11047.470000000003</v>
      </c>
      <c r="J257">
        <v>41988.769999999982</v>
      </c>
      <c r="K257">
        <v>780850</v>
      </c>
      <c r="L257" s="26">
        <f t="shared" si="10"/>
        <v>5.3773157456617766E-2</v>
      </c>
      <c r="M257" s="1">
        <f t="shared" si="11"/>
        <v>130.39990683229809</v>
      </c>
    </row>
    <row r="258" spans="1:13" x14ac:dyDescent="0.25">
      <c r="A258" t="str">
        <f t="shared" ref="A258:A321" si="12">D258&amp;E258&amp;C258</f>
        <v>DMMCMBApr-2024</v>
      </c>
      <c r="B258" s="2">
        <v>2024</v>
      </c>
      <c r="C258" s="2" t="s">
        <v>204</v>
      </c>
      <c r="D258" t="s">
        <v>24</v>
      </c>
      <c r="E258" s="2" t="s">
        <v>10</v>
      </c>
      <c r="F258" t="s">
        <v>11</v>
      </c>
      <c r="G258">
        <v>31</v>
      </c>
      <c r="H258">
        <v>7056.7800000000007</v>
      </c>
      <c r="I258">
        <v>2929.94</v>
      </c>
      <c r="J258">
        <v>9986.7200000000012</v>
      </c>
      <c r="K258">
        <v>119443</v>
      </c>
      <c r="L258" s="26">
        <f t="shared" ref="L258:L321" si="13">J258/K258</f>
        <v>8.3610759944073756E-2</v>
      </c>
      <c r="M258" s="1">
        <f t="shared" ref="M258:M321" si="14">J258/G258</f>
        <v>322.15225806451616</v>
      </c>
    </row>
    <row r="259" spans="1:13" x14ac:dyDescent="0.25">
      <c r="A259" t="str">
        <f t="shared" si="12"/>
        <v>DOHCMBApr-2024</v>
      </c>
      <c r="B259" s="2">
        <v>2024</v>
      </c>
      <c r="C259" s="2" t="s">
        <v>204</v>
      </c>
      <c r="D259" t="s">
        <v>25</v>
      </c>
      <c r="E259" s="2" t="s">
        <v>10</v>
      </c>
      <c r="F259" t="s">
        <v>11</v>
      </c>
      <c r="G259">
        <v>46</v>
      </c>
      <c r="H259">
        <v>6660.2199999999993</v>
      </c>
      <c r="I259">
        <v>6086.7799999999988</v>
      </c>
      <c r="J259">
        <v>12747</v>
      </c>
      <c r="K259">
        <v>167118</v>
      </c>
      <c r="L259" s="26">
        <f t="shared" si="13"/>
        <v>7.6275446091982904E-2</v>
      </c>
      <c r="M259" s="1">
        <f t="shared" si="14"/>
        <v>277.10869565217394</v>
      </c>
    </row>
    <row r="260" spans="1:13" x14ac:dyDescent="0.25">
      <c r="A260" t="str">
        <f t="shared" si="12"/>
        <v>DXBCMBApr-2024</v>
      </c>
      <c r="B260" s="2">
        <v>2024</v>
      </c>
      <c r="C260" s="2" t="s">
        <v>204</v>
      </c>
      <c r="D260" t="s">
        <v>26</v>
      </c>
      <c r="E260" s="2" t="s">
        <v>10</v>
      </c>
      <c r="F260" t="s">
        <v>11</v>
      </c>
      <c r="G260">
        <v>50</v>
      </c>
      <c r="H260">
        <v>9368.27</v>
      </c>
      <c r="I260">
        <v>5055</v>
      </c>
      <c r="J260">
        <v>14423.27</v>
      </c>
      <c r="K260">
        <v>165450</v>
      </c>
      <c r="L260" s="26">
        <f t="shared" si="13"/>
        <v>8.717600483529768E-2</v>
      </c>
      <c r="M260" s="1">
        <f t="shared" si="14"/>
        <v>288.46539999999999</v>
      </c>
    </row>
    <row r="261" spans="1:13" x14ac:dyDescent="0.25">
      <c r="A261" t="str">
        <f t="shared" si="12"/>
        <v>FRACMBApr-2024</v>
      </c>
      <c r="B261" s="2">
        <v>2024</v>
      </c>
      <c r="C261" s="2" t="s">
        <v>204</v>
      </c>
      <c r="D261" t="s">
        <v>27</v>
      </c>
      <c r="E261" s="2" t="s">
        <v>10</v>
      </c>
      <c r="F261" t="s">
        <v>19</v>
      </c>
      <c r="G261">
        <v>269</v>
      </c>
      <c r="H261">
        <v>57510.449999999983</v>
      </c>
      <c r="I261">
        <v>60975.270000000004</v>
      </c>
      <c r="J261">
        <v>118485.72000000003</v>
      </c>
      <c r="K261">
        <v>2177017</v>
      </c>
      <c r="L261" s="26">
        <f t="shared" si="13"/>
        <v>5.4425721066946209E-2</v>
      </c>
      <c r="M261" s="1">
        <f t="shared" si="14"/>
        <v>440.46736059479565</v>
      </c>
    </row>
    <row r="262" spans="1:13" x14ac:dyDescent="0.25">
      <c r="A262" t="str">
        <f t="shared" si="12"/>
        <v>GANCMBApr-2024</v>
      </c>
      <c r="B262" s="2">
        <v>2024</v>
      </c>
      <c r="C262" s="2" t="s">
        <v>204</v>
      </c>
      <c r="D262" t="s">
        <v>28</v>
      </c>
      <c r="E262" s="2" t="s">
        <v>10</v>
      </c>
      <c r="F262" t="s">
        <v>15</v>
      </c>
      <c r="G262">
        <v>17</v>
      </c>
      <c r="H262">
        <v>1014.11</v>
      </c>
      <c r="I262">
        <v>550.88</v>
      </c>
      <c r="J262">
        <v>1564.9900000000002</v>
      </c>
      <c r="K262">
        <v>19499</v>
      </c>
      <c r="L262" s="26">
        <f t="shared" si="13"/>
        <v>8.0260013334017138E-2</v>
      </c>
      <c r="M262" s="1">
        <f t="shared" si="14"/>
        <v>92.058235294117665</v>
      </c>
    </row>
    <row r="263" spans="1:13" x14ac:dyDescent="0.25">
      <c r="A263" t="str">
        <f t="shared" si="12"/>
        <v>HYDCMBApr-2024</v>
      </c>
      <c r="B263" s="2">
        <v>2024</v>
      </c>
      <c r="C263" s="2" t="s">
        <v>204</v>
      </c>
      <c r="D263" t="s">
        <v>29</v>
      </c>
      <c r="E263" s="2" t="s">
        <v>10</v>
      </c>
      <c r="F263" t="s">
        <v>15</v>
      </c>
      <c r="G263">
        <v>24</v>
      </c>
      <c r="H263">
        <v>1086.1100000000001</v>
      </c>
      <c r="I263">
        <v>706.3599999999999</v>
      </c>
      <c r="J263">
        <v>1792.47</v>
      </c>
      <c r="K263">
        <v>28128</v>
      </c>
      <c r="L263" s="26">
        <f t="shared" si="13"/>
        <v>6.3725469283276451E-2</v>
      </c>
      <c r="M263" s="1">
        <f t="shared" si="14"/>
        <v>74.686250000000001</v>
      </c>
    </row>
    <row r="264" spans="1:13" x14ac:dyDescent="0.25">
      <c r="A264" t="str">
        <f t="shared" si="12"/>
        <v>ICNCMBApr-2024</v>
      </c>
      <c r="B264" s="2">
        <v>2024</v>
      </c>
      <c r="C264" s="2" t="s">
        <v>204</v>
      </c>
      <c r="D264" t="s">
        <v>30</v>
      </c>
      <c r="E264" s="2" t="s">
        <v>10</v>
      </c>
      <c r="F264" t="s">
        <v>13</v>
      </c>
      <c r="G264">
        <v>229</v>
      </c>
      <c r="H264">
        <v>46839.26</v>
      </c>
      <c r="I264">
        <v>18547.519999999997</v>
      </c>
      <c r="J264">
        <v>65386.780000000006</v>
      </c>
      <c r="K264">
        <v>1320185</v>
      </c>
      <c r="L264" s="26">
        <f t="shared" si="13"/>
        <v>4.952849789991555E-2</v>
      </c>
      <c r="M264" s="1">
        <f t="shared" si="14"/>
        <v>285.53179039301313</v>
      </c>
    </row>
    <row r="265" spans="1:13" x14ac:dyDescent="0.25">
      <c r="A265" t="str">
        <f t="shared" si="12"/>
        <v>IXMCMBApr-2024</v>
      </c>
      <c r="B265" s="2">
        <v>2024</v>
      </c>
      <c r="C265" s="2" t="s">
        <v>204</v>
      </c>
      <c r="D265" t="s">
        <v>31</v>
      </c>
      <c r="E265" s="2" t="s">
        <v>10</v>
      </c>
      <c r="F265" t="s">
        <v>15</v>
      </c>
      <c r="G265">
        <v>80</v>
      </c>
      <c r="H265">
        <v>2133.5500000000002</v>
      </c>
      <c r="I265">
        <v>1360.7099999999996</v>
      </c>
      <c r="J265">
        <v>3494.2600000000011</v>
      </c>
      <c r="K265">
        <v>28320</v>
      </c>
      <c r="L265" s="26">
        <f t="shared" si="13"/>
        <v>0.12338488700564976</v>
      </c>
      <c r="M265" s="1">
        <f t="shared" si="14"/>
        <v>43.678250000000013</v>
      </c>
    </row>
    <row r="266" spans="1:13" x14ac:dyDescent="0.25">
      <c r="A266" t="str">
        <f t="shared" si="12"/>
        <v>KHICMBApr-2024</v>
      </c>
      <c r="B266" s="2">
        <v>2024</v>
      </c>
      <c r="C266" s="2" t="s">
        <v>204</v>
      </c>
      <c r="D266" t="s">
        <v>32</v>
      </c>
      <c r="E266" s="2" t="s">
        <v>10</v>
      </c>
      <c r="F266" t="s">
        <v>15</v>
      </c>
      <c r="G266">
        <v>169</v>
      </c>
      <c r="H266">
        <v>16130.469999999996</v>
      </c>
      <c r="I266">
        <v>4365.5499999999993</v>
      </c>
      <c r="J266">
        <v>20496.019999999993</v>
      </c>
      <c r="K266">
        <v>407966</v>
      </c>
      <c r="L266" s="26">
        <f t="shared" si="13"/>
        <v>5.023952976473528E-2</v>
      </c>
      <c r="M266" s="1">
        <f t="shared" si="14"/>
        <v>121.27822485207096</v>
      </c>
    </row>
    <row r="267" spans="1:13" x14ac:dyDescent="0.25">
      <c r="A267" t="str">
        <f t="shared" si="12"/>
        <v>KTMCMBApr-2024</v>
      </c>
      <c r="B267" s="2">
        <v>2024</v>
      </c>
      <c r="C267" s="2" t="s">
        <v>204</v>
      </c>
      <c r="D267" t="s">
        <v>52</v>
      </c>
      <c r="E267" s="2" t="s">
        <v>10</v>
      </c>
      <c r="F267" t="s">
        <v>15</v>
      </c>
      <c r="G267">
        <v>61</v>
      </c>
      <c r="H267">
        <v>11083.53</v>
      </c>
      <c r="I267">
        <v>2317.54</v>
      </c>
      <c r="J267">
        <v>13401.07</v>
      </c>
      <c r="K267">
        <v>143533</v>
      </c>
      <c r="L267" s="26">
        <f t="shared" si="13"/>
        <v>9.3365776511324924E-2</v>
      </c>
      <c r="M267" s="1">
        <f t="shared" si="14"/>
        <v>219.68967213114755</v>
      </c>
    </row>
    <row r="268" spans="1:13" x14ac:dyDescent="0.25">
      <c r="A268" t="str">
        <f t="shared" si="12"/>
        <v>KULCMBApr-2024</v>
      </c>
      <c r="B268" s="2">
        <v>2024</v>
      </c>
      <c r="C268" s="2" t="s">
        <v>204</v>
      </c>
      <c r="D268" t="s">
        <v>33</v>
      </c>
      <c r="E268" s="2" t="s">
        <v>10</v>
      </c>
      <c r="F268" t="s">
        <v>13</v>
      </c>
      <c r="G268">
        <v>265</v>
      </c>
      <c r="H268">
        <v>16047.74</v>
      </c>
      <c r="I268">
        <v>16634.36</v>
      </c>
      <c r="J268">
        <v>32682.099999999973</v>
      </c>
      <c r="K268">
        <v>651635</v>
      </c>
      <c r="L268" s="26">
        <f t="shared" si="13"/>
        <v>5.0153997253063409E-2</v>
      </c>
      <c r="M268" s="1">
        <f t="shared" si="14"/>
        <v>123.32867924528291</v>
      </c>
    </row>
    <row r="269" spans="1:13" x14ac:dyDescent="0.25">
      <c r="A269" t="str">
        <f t="shared" si="12"/>
        <v>KWICMBApr-2024</v>
      </c>
      <c r="B269" s="2">
        <v>2024</v>
      </c>
      <c r="C269" s="2" t="s">
        <v>204</v>
      </c>
      <c r="D269" t="s">
        <v>34</v>
      </c>
      <c r="E269" s="2" t="s">
        <v>10</v>
      </c>
      <c r="F269" t="s">
        <v>11</v>
      </c>
      <c r="G269">
        <v>33</v>
      </c>
      <c r="H269">
        <v>6984.5299999999988</v>
      </c>
      <c r="I269">
        <v>2360.91</v>
      </c>
      <c r="J269">
        <v>9345.44</v>
      </c>
      <c r="K269">
        <v>138435</v>
      </c>
      <c r="L269" s="26">
        <f t="shared" si="13"/>
        <v>6.750778343626973E-2</v>
      </c>
      <c r="M269" s="1">
        <f t="shared" si="14"/>
        <v>283.19515151515151</v>
      </c>
    </row>
    <row r="270" spans="1:13" x14ac:dyDescent="0.25">
      <c r="A270" t="str">
        <f t="shared" si="12"/>
        <v>LHECMBApr-2024</v>
      </c>
      <c r="B270" s="2">
        <v>2024</v>
      </c>
      <c r="C270" s="2" t="s">
        <v>204</v>
      </c>
      <c r="D270" t="s">
        <v>35</v>
      </c>
      <c r="E270" s="2" t="s">
        <v>10</v>
      </c>
      <c r="F270" t="s">
        <v>15</v>
      </c>
      <c r="G270">
        <v>218</v>
      </c>
      <c r="H270">
        <v>25967.519999999997</v>
      </c>
      <c r="I270">
        <v>4606.829999999999</v>
      </c>
      <c r="J270">
        <v>30574.35</v>
      </c>
      <c r="K270">
        <v>607130</v>
      </c>
      <c r="L270" s="26">
        <f t="shared" si="13"/>
        <v>5.0358819363233574E-2</v>
      </c>
      <c r="M270" s="1">
        <f t="shared" si="14"/>
        <v>140.24931192660549</v>
      </c>
    </row>
    <row r="271" spans="1:13" x14ac:dyDescent="0.25">
      <c r="A271" t="str">
        <f t="shared" si="12"/>
        <v>LHRCMBApr-2024</v>
      </c>
      <c r="B271" s="2">
        <v>2024</v>
      </c>
      <c r="C271" s="2" t="s">
        <v>204</v>
      </c>
      <c r="D271" t="s">
        <v>36</v>
      </c>
      <c r="E271" s="2" t="s">
        <v>10</v>
      </c>
      <c r="F271" t="s">
        <v>19</v>
      </c>
      <c r="G271">
        <v>836</v>
      </c>
      <c r="H271">
        <v>217626.46000000008</v>
      </c>
      <c r="I271">
        <v>182660.11000000013</v>
      </c>
      <c r="J271">
        <v>400286.57000000018</v>
      </c>
      <c r="K271">
        <v>7289084</v>
      </c>
      <c r="L271" s="26">
        <f t="shared" si="13"/>
        <v>5.4915894781840925E-2</v>
      </c>
      <c r="M271" s="1">
        <f t="shared" si="14"/>
        <v>478.81168660287102</v>
      </c>
    </row>
    <row r="272" spans="1:13" x14ac:dyDescent="0.25">
      <c r="A272" t="str">
        <f t="shared" si="12"/>
        <v>MAACMBApr-2024</v>
      </c>
      <c r="B272" s="2">
        <v>2024</v>
      </c>
      <c r="C272" s="2" t="s">
        <v>204</v>
      </c>
      <c r="D272" t="s">
        <v>37</v>
      </c>
      <c r="E272" s="2" t="s">
        <v>10</v>
      </c>
      <c r="F272" t="s">
        <v>15</v>
      </c>
      <c r="G272">
        <v>207</v>
      </c>
      <c r="H272">
        <v>8002.2299999999977</v>
      </c>
      <c r="I272">
        <v>5299.6299999999974</v>
      </c>
      <c r="J272">
        <v>13301.86</v>
      </c>
      <c r="K272">
        <v>142002</v>
      </c>
      <c r="L272" s="26">
        <f t="shared" si="13"/>
        <v>9.3673751073928543E-2</v>
      </c>
      <c r="M272" s="1">
        <f t="shared" si="14"/>
        <v>64.260193236714983</v>
      </c>
    </row>
    <row r="273" spans="1:13" x14ac:dyDescent="0.25">
      <c r="A273" t="str">
        <f t="shared" si="12"/>
        <v>MELCMBApr-2024</v>
      </c>
      <c r="B273" s="2">
        <v>2024</v>
      </c>
      <c r="C273" s="2" t="s">
        <v>204</v>
      </c>
      <c r="D273" t="s">
        <v>38</v>
      </c>
      <c r="E273" s="2" t="s">
        <v>10</v>
      </c>
      <c r="F273" t="s">
        <v>13</v>
      </c>
      <c r="G273">
        <v>1037</v>
      </c>
      <c r="H273">
        <v>368521.02</v>
      </c>
      <c r="I273">
        <v>104379.59</v>
      </c>
      <c r="J273">
        <v>472900.60999999975</v>
      </c>
      <c r="K273">
        <v>8720133</v>
      </c>
      <c r="L273" s="26">
        <f t="shared" si="13"/>
        <v>5.4230894184756101E-2</v>
      </c>
      <c r="M273" s="1">
        <f t="shared" si="14"/>
        <v>456.02758919961406</v>
      </c>
    </row>
    <row r="274" spans="1:13" x14ac:dyDescent="0.25">
      <c r="A274" t="str">
        <f t="shared" si="12"/>
        <v>MLECMBApr-2024</v>
      </c>
      <c r="B274" s="2">
        <v>2024</v>
      </c>
      <c r="C274" s="2" t="s">
        <v>204</v>
      </c>
      <c r="D274" t="s">
        <v>39</v>
      </c>
      <c r="E274" s="2" t="s">
        <v>10</v>
      </c>
      <c r="F274" t="s">
        <v>15</v>
      </c>
      <c r="G274">
        <v>1190</v>
      </c>
      <c r="H274">
        <v>72821.049999999959</v>
      </c>
      <c r="I274">
        <v>26380.220000000016</v>
      </c>
      <c r="J274">
        <v>99201.270000000077</v>
      </c>
      <c r="K274">
        <v>913920</v>
      </c>
      <c r="L274" s="26">
        <f t="shared" si="13"/>
        <v>0.1085448069852942</v>
      </c>
      <c r="M274" s="1">
        <f t="shared" si="14"/>
        <v>83.362411764705953</v>
      </c>
    </row>
    <row r="275" spans="1:13" x14ac:dyDescent="0.25">
      <c r="A275" t="str">
        <f t="shared" si="12"/>
        <v>NRTCMBApr-2024</v>
      </c>
      <c r="B275" s="2">
        <v>2024</v>
      </c>
      <c r="C275" s="2" t="s">
        <v>204</v>
      </c>
      <c r="D275" t="s">
        <v>40</v>
      </c>
      <c r="E275" s="2" t="s">
        <v>10</v>
      </c>
      <c r="F275" t="s">
        <v>13</v>
      </c>
      <c r="G275">
        <v>461</v>
      </c>
      <c r="H275">
        <v>158053.75999999998</v>
      </c>
      <c r="I275">
        <v>14129.479999999998</v>
      </c>
      <c r="J275">
        <v>172183.24000000005</v>
      </c>
      <c r="K275">
        <v>3164304</v>
      </c>
      <c r="L275" s="26">
        <f t="shared" si="13"/>
        <v>5.4414253497767615E-2</v>
      </c>
      <c r="M275" s="1">
        <f t="shared" si="14"/>
        <v>373.49943600867692</v>
      </c>
    </row>
    <row r="276" spans="1:13" x14ac:dyDescent="0.25">
      <c r="A276" t="str">
        <f t="shared" si="12"/>
        <v>PEKCMBApr-2024</v>
      </c>
      <c r="B276" s="2">
        <v>2024</v>
      </c>
      <c r="C276" s="2" t="s">
        <v>204</v>
      </c>
      <c r="D276" t="s">
        <v>177</v>
      </c>
      <c r="E276" s="2" t="s">
        <v>10</v>
      </c>
      <c r="F276" t="s">
        <v>13</v>
      </c>
      <c r="G276">
        <v>18</v>
      </c>
      <c r="H276">
        <v>5785.920000000001</v>
      </c>
      <c r="I276">
        <v>1932.8600000000001</v>
      </c>
      <c r="J276">
        <v>7718.78</v>
      </c>
      <c r="K276">
        <v>93042</v>
      </c>
      <c r="L276" s="26">
        <f t="shared" si="13"/>
        <v>8.2960168526042002E-2</v>
      </c>
      <c r="M276" s="1">
        <f t="shared" si="14"/>
        <v>428.82111111111112</v>
      </c>
    </row>
    <row r="277" spans="1:13" x14ac:dyDescent="0.25">
      <c r="A277" t="str">
        <f t="shared" si="12"/>
        <v>PVGCMBApr-2024</v>
      </c>
      <c r="B277" s="2">
        <v>2024</v>
      </c>
      <c r="C277" s="2" t="s">
        <v>204</v>
      </c>
      <c r="D277" t="s">
        <v>50</v>
      </c>
      <c r="E277" s="2" t="s">
        <v>10</v>
      </c>
      <c r="F277" t="s">
        <v>13</v>
      </c>
      <c r="G277">
        <v>27</v>
      </c>
      <c r="H277">
        <v>2341.2700000000004</v>
      </c>
      <c r="I277">
        <v>3028.2499999999995</v>
      </c>
      <c r="J277">
        <v>5369.52</v>
      </c>
      <c r="K277">
        <v>136782</v>
      </c>
      <c r="L277" s="26">
        <f t="shared" si="13"/>
        <v>3.9256042461727425E-2</v>
      </c>
      <c r="M277" s="1">
        <f t="shared" si="14"/>
        <v>198.87111111111113</v>
      </c>
    </row>
    <row r="278" spans="1:13" x14ac:dyDescent="0.25">
      <c r="A278" t="str">
        <f t="shared" si="12"/>
        <v>RUHCMBApr-2024</v>
      </c>
      <c r="B278" s="2">
        <v>2024</v>
      </c>
      <c r="C278" s="2" t="s">
        <v>204</v>
      </c>
      <c r="D278" t="s">
        <v>41</v>
      </c>
      <c r="E278" s="2" t="s">
        <v>10</v>
      </c>
      <c r="F278" t="s">
        <v>11</v>
      </c>
      <c r="G278">
        <v>171</v>
      </c>
      <c r="H278">
        <v>30842.879999999997</v>
      </c>
      <c r="I278">
        <v>15191.080000000007</v>
      </c>
      <c r="J278">
        <v>46033.960000000006</v>
      </c>
      <c r="K278">
        <v>691695</v>
      </c>
      <c r="L278" s="26">
        <f t="shared" si="13"/>
        <v>6.655239664881199E-2</v>
      </c>
      <c r="M278" s="1">
        <f t="shared" si="14"/>
        <v>269.2044444444445</v>
      </c>
    </row>
    <row r="279" spans="1:13" x14ac:dyDescent="0.25">
      <c r="A279" t="str">
        <f t="shared" si="12"/>
        <v>SINCMBApr-2024</v>
      </c>
      <c r="B279" s="2">
        <v>2024</v>
      </c>
      <c r="C279" s="2" t="s">
        <v>204</v>
      </c>
      <c r="D279" t="s">
        <v>42</v>
      </c>
      <c r="E279" s="2" t="s">
        <v>10</v>
      </c>
      <c r="F279" t="s">
        <v>13</v>
      </c>
      <c r="G279">
        <v>337</v>
      </c>
      <c r="H279">
        <v>46904.779999999992</v>
      </c>
      <c r="I279">
        <v>25637.49</v>
      </c>
      <c r="J279">
        <v>72542.26999999999</v>
      </c>
      <c r="K279">
        <v>926413</v>
      </c>
      <c r="L279" s="26">
        <f t="shared" si="13"/>
        <v>7.830446032169236E-2</v>
      </c>
      <c r="M279" s="1">
        <f t="shared" si="14"/>
        <v>215.25896142433231</v>
      </c>
    </row>
    <row r="280" spans="1:13" x14ac:dyDescent="0.25">
      <c r="A280" t="str">
        <f t="shared" si="12"/>
        <v>SYDCMBApr-2024</v>
      </c>
      <c r="B280" s="2">
        <v>2024</v>
      </c>
      <c r="C280" s="2" t="s">
        <v>204</v>
      </c>
      <c r="D280" t="s">
        <v>53</v>
      </c>
      <c r="E280" s="2" t="s">
        <v>10</v>
      </c>
      <c r="F280" t="s">
        <v>13</v>
      </c>
      <c r="G280">
        <v>799</v>
      </c>
      <c r="H280">
        <v>259542.83</v>
      </c>
      <c r="I280">
        <v>71794.2</v>
      </c>
      <c r="J280">
        <v>331337.03000000014</v>
      </c>
      <c r="K280">
        <v>6994446</v>
      </c>
      <c r="L280" s="26">
        <f t="shared" si="13"/>
        <v>4.7371447288319928E-2</v>
      </c>
      <c r="M280" s="1">
        <f t="shared" si="14"/>
        <v>414.68964956195265</v>
      </c>
    </row>
    <row r="281" spans="1:13" x14ac:dyDescent="0.25">
      <c r="A281" t="str">
        <f t="shared" si="12"/>
        <v>TRVCMBApr-2024</v>
      </c>
      <c r="B281" s="2">
        <v>2024</v>
      </c>
      <c r="C281" s="2" t="s">
        <v>204</v>
      </c>
      <c r="D281" t="s">
        <v>43</v>
      </c>
      <c r="E281" s="2" t="s">
        <v>10</v>
      </c>
      <c r="F281" t="s">
        <v>15</v>
      </c>
      <c r="G281">
        <v>56</v>
      </c>
      <c r="H281">
        <v>2424.2000000000003</v>
      </c>
      <c r="I281">
        <v>1154.5</v>
      </c>
      <c r="J281">
        <v>3578.7</v>
      </c>
      <c r="K281">
        <v>20496</v>
      </c>
      <c r="L281" s="26">
        <f t="shared" si="13"/>
        <v>0.17460480093676814</v>
      </c>
      <c r="M281" s="1">
        <f t="shared" si="14"/>
        <v>63.905357142857142</v>
      </c>
    </row>
    <row r="282" spans="1:13" x14ac:dyDescent="0.25">
      <c r="A282" t="str">
        <f t="shared" si="12"/>
        <v>TRZCMBApr-2024</v>
      </c>
      <c r="B282" s="2">
        <v>2024</v>
      </c>
      <c r="C282" s="2" t="s">
        <v>204</v>
      </c>
      <c r="D282" t="s">
        <v>44</v>
      </c>
      <c r="E282" s="2" t="s">
        <v>10</v>
      </c>
      <c r="F282" t="s">
        <v>15</v>
      </c>
      <c r="G282">
        <v>139</v>
      </c>
      <c r="H282">
        <v>3548.3399999999992</v>
      </c>
      <c r="I282">
        <v>2104.0600000000004</v>
      </c>
      <c r="J282">
        <v>5652.4</v>
      </c>
      <c r="K282">
        <v>61577</v>
      </c>
      <c r="L282" s="26">
        <f t="shared" si="13"/>
        <v>9.1794013998733284E-2</v>
      </c>
      <c r="M282" s="1">
        <f t="shared" si="14"/>
        <v>40.664748201438847</v>
      </c>
    </row>
    <row r="283" spans="1:13" x14ac:dyDescent="0.25">
      <c r="A283" t="str">
        <f t="shared" si="12"/>
        <v>JEDCMBApr-2024</v>
      </c>
      <c r="B283" s="2">
        <v>2024</v>
      </c>
      <c r="C283" s="2" t="s">
        <v>204</v>
      </c>
      <c r="D283" t="s">
        <v>51</v>
      </c>
      <c r="E283" s="2" t="s">
        <v>10</v>
      </c>
      <c r="F283" t="s">
        <v>11</v>
      </c>
      <c r="G283">
        <v>9</v>
      </c>
      <c r="H283">
        <v>1389.63</v>
      </c>
      <c r="I283">
        <v>935.71</v>
      </c>
      <c r="J283">
        <v>2325.34</v>
      </c>
      <c r="K283">
        <v>41913</v>
      </c>
      <c r="L283" s="26">
        <f t="shared" si="13"/>
        <v>5.5480161286474365E-2</v>
      </c>
      <c r="M283" s="1">
        <f t="shared" si="14"/>
        <v>258.37111111111113</v>
      </c>
    </row>
    <row r="284" spans="1:13" x14ac:dyDescent="0.25">
      <c r="A284" t="str">
        <f t="shared" si="12"/>
        <v>AUHCMBMay-2024</v>
      </c>
      <c r="B284" s="2">
        <v>2024</v>
      </c>
      <c r="C284" s="2" t="s">
        <v>206</v>
      </c>
      <c r="D284" t="s">
        <v>9</v>
      </c>
      <c r="E284" s="2" t="s">
        <v>10</v>
      </c>
      <c r="F284" t="s">
        <v>11</v>
      </c>
      <c r="G284">
        <v>24</v>
      </c>
      <c r="H284">
        <v>3327.6500000000005</v>
      </c>
      <c r="I284">
        <v>2580.9100000000003</v>
      </c>
      <c r="J284">
        <v>5908.5599999999995</v>
      </c>
      <c r="K284">
        <v>80256</v>
      </c>
      <c r="L284" s="26">
        <f t="shared" si="13"/>
        <v>7.3621411483253588E-2</v>
      </c>
      <c r="M284" s="1">
        <f t="shared" si="14"/>
        <v>246.18999999999997</v>
      </c>
    </row>
    <row r="285" spans="1:13" x14ac:dyDescent="0.25">
      <c r="A285" t="str">
        <f t="shared" si="12"/>
        <v>BKKCMBMay-2024</v>
      </c>
      <c r="B285" s="2">
        <v>2024</v>
      </c>
      <c r="C285" s="2" t="s">
        <v>206</v>
      </c>
      <c r="D285" t="s">
        <v>12</v>
      </c>
      <c r="E285" s="2" t="s">
        <v>10</v>
      </c>
      <c r="F285" t="s">
        <v>13</v>
      </c>
      <c r="G285">
        <v>63</v>
      </c>
      <c r="H285">
        <v>7227.6500000000024</v>
      </c>
      <c r="I285">
        <v>4143.93</v>
      </c>
      <c r="J285">
        <v>11371.580000000007</v>
      </c>
      <c r="K285">
        <v>150255</v>
      </c>
      <c r="L285" s="26">
        <f t="shared" si="13"/>
        <v>7.5681874147283001E-2</v>
      </c>
      <c r="M285" s="1">
        <f t="shared" si="14"/>
        <v>180.50126984126996</v>
      </c>
    </row>
    <row r="286" spans="1:13" x14ac:dyDescent="0.25">
      <c r="A286" t="str">
        <f t="shared" si="12"/>
        <v>BLRCMBMay-2024</v>
      </c>
      <c r="B286" s="2">
        <v>2024</v>
      </c>
      <c r="C286" s="2" t="s">
        <v>206</v>
      </c>
      <c r="D286" t="s">
        <v>14</v>
      </c>
      <c r="E286" s="2" t="s">
        <v>10</v>
      </c>
      <c r="F286" t="s">
        <v>15</v>
      </c>
      <c r="G286">
        <v>48</v>
      </c>
      <c r="H286">
        <v>2295.87</v>
      </c>
      <c r="I286">
        <v>984.44</v>
      </c>
      <c r="J286">
        <v>3280.31</v>
      </c>
      <c r="K286">
        <v>34320</v>
      </c>
      <c r="L286" s="26">
        <f t="shared" si="13"/>
        <v>9.5580128205128206E-2</v>
      </c>
      <c r="M286" s="1">
        <f t="shared" si="14"/>
        <v>68.33979166666667</v>
      </c>
    </row>
    <row r="287" spans="1:13" x14ac:dyDescent="0.25">
      <c r="A287" t="str">
        <f t="shared" si="12"/>
        <v>BOMCMBMay-2024</v>
      </c>
      <c r="B287" s="2">
        <v>2024</v>
      </c>
      <c r="C287" s="2" t="s">
        <v>206</v>
      </c>
      <c r="D287" t="s">
        <v>16</v>
      </c>
      <c r="E287" s="2" t="s">
        <v>10</v>
      </c>
      <c r="F287" t="s">
        <v>15</v>
      </c>
      <c r="G287">
        <v>93</v>
      </c>
      <c r="H287">
        <v>4666.9399999999996</v>
      </c>
      <c r="I287">
        <v>3435.06</v>
      </c>
      <c r="J287">
        <v>8102.0000000000009</v>
      </c>
      <c r="K287">
        <v>144057</v>
      </c>
      <c r="L287" s="26">
        <f t="shared" si="13"/>
        <v>5.6241626578368294E-2</v>
      </c>
      <c r="M287" s="1">
        <f t="shared" si="14"/>
        <v>87.118279569892479</v>
      </c>
    </row>
    <row r="288" spans="1:13" x14ac:dyDescent="0.25">
      <c r="A288" t="str">
        <f t="shared" si="12"/>
        <v>CANCMBMay-2024</v>
      </c>
      <c r="B288" s="2">
        <v>2024</v>
      </c>
      <c r="C288" s="2" t="s">
        <v>206</v>
      </c>
      <c r="D288" t="s">
        <v>17</v>
      </c>
      <c r="E288" s="2" t="s">
        <v>10</v>
      </c>
      <c r="F288" t="s">
        <v>13</v>
      </c>
      <c r="G288">
        <v>6</v>
      </c>
      <c r="H288">
        <v>1010.6999999999999</v>
      </c>
      <c r="I288">
        <v>664.34</v>
      </c>
      <c r="J288">
        <v>1675.04</v>
      </c>
      <c r="K288">
        <v>23898</v>
      </c>
      <c r="L288" s="26">
        <f t="shared" si="13"/>
        <v>7.0091221022679714E-2</v>
      </c>
      <c r="M288" s="1">
        <f t="shared" si="14"/>
        <v>279.17333333333335</v>
      </c>
    </row>
    <row r="289" spans="1:19" x14ac:dyDescent="0.25">
      <c r="A289" t="str">
        <f t="shared" si="12"/>
        <v>CDGCMBMay-2024</v>
      </c>
      <c r="B289" s="2">
        <v>2024</v>
      </c>
      <c r="C289" s="2" t="s">
        <v>206</v>
      </c>
      <c r="D289" t="s">
        <v>18</v>
      </c>
      <c r="E289" s="2" t="s">
        <v>10</v>
      </c>
      <c r="F289" t="s">
        <v>19</v>
      </c>
      <c r="G289">
        <v>338</v>
      </c>
      <c r="H289">
        <v>58445.700000000012</v>
      </c>
      <c r="I289">
        <v>36990.450000000012</v>
      </c>
      <c r="J289">
        <v>95436.14999999998</v>
      </c>
      <c r="K289">
        <v>2876042</v>
      </c>
      <c r="L289" s="26">
        <f t="shared" si="13"/>
        <v>3.3183155878808442E-2</v>
      </c>
      <c r="M289" s="1">
        <f t="shared" si="14"/>
        <v>282.35547337278098</v>
      </c>
    </row>
    <row r="290" spans="1:19" x14ac:dyDescent="0.25">
      <c r="A290" t="str">
        <f t="shared" si="12"/>
        <v>CGKCMBMay-2024</v>
      </c>
      <c r="B290" s="2">
        <v>2024</v>
      </c>
      <c r="C290" s="2" t="s">
        <v>206</v>
      </c>
      <c r="D290" t="s">
        <v>20</v>
      </c>
      <c r="E290" s="2" t="s">
        <v>10</v>
      </c>
      <c r="F290" t="s">
        <v>13</v>
      </c>
      <c r="G290">
        <v>34</v>
      </c>
      <c r="H290">
        <v>4695.29</v>
      </c>
      <c r="I290">
        <v>2802.34</v>
      </c>
      <c r="J290">
        <v>7497.6299999999983</v>
      </c>
      <c r="K290">
        <v>112812</v>
      </c>
      <c r="L290" s="26">
        <f t="shared" si="13"/>
        <v>6.6461280714817564E-2</v>
      </c>
      <c r="M290" s="1">
        <f t="shared" si="14"/>
        <v>220.51852941176466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x14ac:dyDescent="0.25">
      <c r="A291" t="str">
        <f t="shared" si="12"/>
        <v>CMBAUHMay-2024</v>
      </c>
      <c r="B291" s="2">
        <v>2024</v>
      </c>
      <c r="C291" s="2" t="s">
        <v>206</v>
      </c>
      <c r="D291" t="s">
        <v>10</v>
      </c>
      <c r="E291" s="2" t="s">
        <v>9</v>
      </c>
      <c r="F291" t="s">
        <v>11</v>
      </c>
      <c r="G291">
        <v>45</v>
      </c>
      <c r="H291">
        <v>6094.93</v>
      </c>
      <c r="I291">
        <v>6312.15</v>
      </c>
      <c r="J291">
        <v>12407.079999999998</v>
      </c>
      <c r="K291">
        <v>150480</v>
      </c>
      <c r="L291" s="26">
        <f t="shared" si="13"/>
        <v>8.2450026581605523E-2</v>
      </c>
      <c r="M291" s="1">
        <f t="shared" si="14"/>
        <v>275.71288888888887</v>
      </c>
    </row>
    <row r="292" spans="1:19" x14ac:dyDescent="0.25">
      <c r="A292" t="str">
        <f t="shared" si="12"/>
        <v>CMBBKKMay-2024</v>
      </c>
      <c r="B292" s="2">
        <v>2024</v>
      </c>
      <c r="C292" s="2" t="s">
        <v>206</v>
      </c>
      <c r="D292" t="s">
        <v>10</v>
      </c>
      <c r="E292" s="2" t="s">
        <v>12</v>
      </c>
      <c r="F292" t="s">
        <v>13</v>
      </c>
      <c r="G292">
        <v>77</v>
      </c>
      <c r="H292">
        <v>9363.1999999999989</v>
      </c>
      <c r="I292">
        <v>5019.8899999999994</v>
      </c>
      <c r="J292">
        <v>14383.09</v>
      </c>
      <c r="K292">
        <v>183645</v>
      </c>
      <c r="L292" s="26">
        <f t="shared" si="13"/>
        <v>7.8320074055923117E-2</v>
      </c>
      <c r="M292" s="1">
        <f t="shared" si="14"/>
        <v>186.79337662337662</v>
      </c>
    </row>
    <row r="293" spans="1:19" x14ac:dyDescent="0.25">
      <c r="A293" t="str">
        <f t="shared" si="12"/>
        <v>CMBBLRMay-2024</v>
      </c>
      <c r="B293" s="2">
        <v>2024</v>
      </c>
      <c r="C293" s="2" t="s">
        <v>206</v>
      </c>
      <c r="D293" t="s">
        <v>10</v>
      </c>
      <c r="E293" s="2" t="s">
        <v>14</v>
      </c>
      <c r="F293" t="s">
        <v>15</v>
      </c>
      <c r="G293">
        <v>69</v>
      </c>
      <c r="H293">
        <v>2571.1000000000004</v>
      </c>
      <c r="I293">
        <v>1831.5699999999997</v>
      </c>
      <c r="J293">
        <v>4402.6699999999992</v>
      </c>
      <c r="K293">
        <v>49335</v>
      </c>
      <c r="L293" s="26">
        <f t="shared" si="13"/>
        <v>8.9240295935948094E-2</v>
      </c>
      <c r="M293" s="1">
        <f t="shared" si="14"/>
        <v>63.806811594202884</v>
      </c>
    </row>
    <row r="294" spans="1:19" x14ac:dyDescent="0.25">
      <c r="A294" t="str">
        <f t="shared" si="12"/>
        <v>CMBBOMMay-2024</v>
      </c>
      <c r="B294" s="2">
        <v>2024</v>
      </c>
      <c r="C294" s="2" t="s">
        <v>206</v>
      </c>
      <c r="D294" t="s">
        <v>10</v>
      </c>
      <c r="E294" s="2" t="s">
        <v>16</v>
      </c>
      <c r="F294" t="s">
        <v>15</v>
      </c>
      <c r="G294">
        <v>89</v>
      </c>
      <c r="H294">
        <v>4694.6900000000005</v>
      </c>
      <c r="I294">
        <v>3286.87</v>
      </c>
      <c r="J294">
        <v>7981.5599999999986</v>
      </c>
      <c r="K294">
        <v>137861</v>
      </c>
      <c r="L294" s="26">
        <f t="shared" si="13"/>
        <v>5.7895706544998211E-2</v>
      </c>
      <c r="M294" s="1">
        <f t="shared" si="14"/>
        <v>89.680449438202231</v>
      </c>
    </row>
    <row r="295" spans="1:19" x14ac:dyDescent="0.25">
      <c r="A295" t="str">
        <f t="shared" si="12"/>
        <v>CMBCANMay-2024</v>
      </c>
      <c r="B295" s="2">
        <v>2024</v>
      </c>
      <c r="C295" s="2" t="s">
        <v>206</v>
      </c>
      <c r="D295" t="s">
        <v>10</v>
      </c>
      <c r="E295" s="2" t="s">
        <v>17</v>
      </c>
      <c r="F295" t="s">
        <v>13</v>
      </c>
      <c r="G295">
        <v>5</v>
      </c>
      <c r="H295">
        <v>800.78</v>
      </c>
      <c r="I295">
        <v>565.05000000000007</v>
      </c>
      <c r="J295">
        <v>1365.83</v>
      </c>
      <c r="K295">
        <v>19915</v>
      </c>
      <c r="L295" s="26">
        <f t="shared" si="13"/>
        <v>6.8582977655033892E-2</v>
      </c>
      <c r="M295" s="1">
        <f t="shared" si="14"/>
        <v>273.166</v>
      </c>
    </row>
    <row r="296" spans="1:19" x14ac:dyDescent="0.25">
      <c r="A296" t="str">
        <f t="shared" si="12"/>
        <v>CMBCDGMay-2024</v>
      </c>
      <c r="B296" s="2">
        <v>2024</v>
      </c>
      <c r="C296" s="2" t="s">
        <v>206</v>
      </c>
      <c r="D296" t="s">
        <v>10</v>
      </c>
      <c r="E296" s="2" t="s">
        <v>18</v>
      </c>
      <c r="F296" t="s">
        <v>19</v>
      </c>
      <c r="G296">
        <v>507</v>
      </c>
      <c r="H296">
        <v>95404.389999999956</v>
      </c>
      <c r="I296">
        <v>84412.530000000013</v>
      </c>
      <c r="J296">
        <v>179816.91999999998</v>
      </c>
      <c r="K296">
        <v>4314063</v>
      </c>
      <c r="L296" s="26">
        <f t="shared" si="13"/>
        <v>4.1681570250596704E-2</v>
      </c>
      <c r="M296" s="1">
        <f t="shared" si="14"/>
        <v>354.66848126232736</v>
      </c>
    </row>
    <row r="297" spans="1:19" x14ac:dyDescent="0.25">
      <c r="A297" t="str">
        <f t="shared" si="12"/>
        <v>CMBCGKMay-2024</v>
      </c>
      <c r="B297" s="2">
        <v>2024</v>
      </c>
      <c r="C297" s="2" t="s">
        <v>206</v>
      </c>
      <c r="D297" t="s">
        <v>10</v>
      </c>
      <c r="E297" s="2" t="s">
        <v>20</v>
      </c>
      <c r="F297" t="s">
        <v>13</v>
      </c>
      <c r="G297">
        <v>19</v>
      </c>
      <c r="H297">
        <v>2937.84</v>
      </c>
      <c r="I297">
        <v>1673.8200000000002</v>
      </c>
      <c r="J297">
        <v>4611.66</v>
      </c>
      <c r="K297">
        <v>63042</v>
      </c>
      <c r="L297" s="26">
        <f t="shared" si="13"/>
        <v>7.3152184258113637E-2</v>
      </c>
      <c r="M297" s="1">
        <f t="shared" si="14"/>
        <v>242.71894736842106</v>
      </c>
    </row>
    <row r="298" spans="1:19" x14ac:dyDescent="0.25">
      <c r="A298" t="str">
        <f t="shared" si="12"/>
        <v>CMBCOKMay-2024</v>
      </c>
      <c r="B298" s="2">
        <v>2024</v>
      </c>
      <c r="C298" s="2" t="s">
        <v>206</v>
      </c>
      <c r="D298" t="s">
        <v>10</v>
      </c>
      <c r="E298" s="2" t="s">
        <v>21</v>
      </c>
      <c r="F298" t="s">
        <v>15</v>
      </c>
      <c r="G298">
        <v>18</v>
      </c>
      <c r="H298">
        <v>936.72</v>
      </c>
      <c r="I298">
        <v>465.27</v>
      </c>
      <c r="J298">
        <v>1401.9900000000002</v>
      </c>
      <c r="K298">
        <v>9306</v>
      </c>
      <c r="L298" s="26">
        <f t="shared" si="13"/>
        <v>0.15065441650548037</v>
      </c>
      <c r="M298" s="1">
        <f t="shared" si="14"/>
        <v>77.88833333333335</v>
      </c>
    </row>
    <row r="299" spans="1:19" x14ac:dyDescent="0.25">
      <c r="A299" t="str">
        <f t="shared" si="12"/>
        <v>CMBDACMay-2024</v>
      </c>
      <c r="B299" s="2">
        <v>2024</v>
      </c>
      <c r="C299" s="2" t="s">
        <v>206</v>
      </c>
      <c r="D299" t="s">
        <v>10</v>
      </c>
      <c r="E299" s="2" t="s">
        <v>22</v>
      </c>
      <c r="F299" t="s">
        <v>15</v>
      </c>
      <c r="G299">
        <v>8</v>
      </c>
      <c r="H299">
        <v>1487.3300000000002</v>
      </c>
      <c r="I299">
        <v>82.13</v>
      </c>
      <c r="J299">
        <v>1569.46</v>
      </c>
      <c r="K299">
        <v>17320</v>
      </c>
      <c r="L299" s="26">
        <f t="shared" si="13"/>
        <v>9.0615473441108541E-2</v>
      </c>
      <c r="M299" s="1">
        <f t="shared" si="14"/>
        <v>196.1825</v>
      </c>
    </row>
    <row r="300" spans="1:19" x14ac:dyDescent="0.25">
      <c r="A300" t="str">
        <f t="shared" si="12"/>
        <v>CMBDELMay-2024</v>
      </c>
      <c r="B300" s="2">
        <v>2024</v>
      </c>
      <c r="C300" s="2" t="s">
        <v>206</v>
      </c>
      <c r="D300" t="s">
        <v>10</v>
      </c>
      <c r="E300" s="2" t="s">
        <v>23</v>
      </c>
      <c r="F300" t="s">
        <v>15</v>
      </c>
      <c r="G300">
        <v>105</v>
      </c>
      <c r="H300">
        <v>7359.6799999999994</v>
      </c>
      <c r="I300">
        <v>5022.6000000000004</v>
      </c>
      <c r="J300">
        <v>12382.28</v>
      </c>
      <c r="K300">
        <v>254625</v>
      </c>
      <c r="L300" s="26">
        <f t="shared" si="13"/>
        <v>4.8629474717722145E-2</v>
      </c>
      <c r="M300" s="1">
        <f t="shared" si="14"/>
        <v>117.92647619047619</v>
      </c>
    </row>
    <row r="301" spans="1:19" x14ac:dyDescent="0.25">
      <c r="A301" t="str">
        <f t="shared" si="12"/>
        <v>CMBDMMMay-2024</v>
      </c>
      <c r="B301" s="2">
        <v>2024</v>
      </c>
      <c r="C301" s="2" t="s">
        <v>206</v>
      </c>
      <c r="D301" t="s">
        <v>10</v>
      </c>
      <c r="E301" s="2" t="s">
        <v>24</v>
      </c>
      <c r="F301" t="s">
        <v>11</v>
      </c>
      <c r="G301">
        <v>28</v>
      </c>
      <c r="H301">
        <v>5195.13</v>
      </c>
      <c r="I301">
        <v>2662.7799999999997</v>
      </c>
      <c r="J301">
        <v>7857.9100000000026</v>
      </c>
      <c r="K301">
        <v>107884</v>
      </c>
      <c r="L301" s="26">
        <f t="shared" si="13"/>
        <v>7.283665789180975E-2</v>
      </c>
      <c r="M301" s="1">
        <f t="shared" si="14"/>
        <v>280.63964285714297</v>
      </c>
    </row>
    <row r="302" spans="1:19" x14ac:dyDescent="0.25">
      <c r="A302" t="str">
        <f t="shared" si="12"/>
        <v>CMBDOHMay-2024</v>
      </c>
      <c r="B302" s="2">
        <v>2024</v>
      </c>
      <c r="C302" s="2" t="s">
        <v>206</v>
      </c>
      <c r="D302" t="s">
        <v>10</v>
      </c>
      <c r="E302" s="2" t="s">
        <v>25</v>
      </c>
      <c r="F302" t="s">
        <v>11</v>
      </c>
      <c r="G302">
        <v>51</v>
      </c>
      <c r="H302">
        <v>6752.8399999999983</v>
      </c>
      <c r="I302">
        <v>5232.5700000000015</v>
      </c>
      <c r="J302">
        <v>11985.409999999998</v>
      </c>
      <c r="K302">
        <v>185283</v>
      </c>
      <c r="L302" s="26">
        <f t="shared" si="13"/>
        <v>6.4687046302143197E-2</v>
      </c>
      <c r="M302" s="1">
        <f t="shared" si="14"/>
        <v>235.00803921568624</v>
      </c>
    </row>
    <row r="303" spans="1:19" x14ac:dyDescent="0.25">
      <c r="A303" t="str">
        <f t="shared" si="12"/>
        <v>CMBDXBMay-2024</v>
      </c>
      <c r="B303" s="2">
        <v>2024</v>
      </c>
      <c r="C303" s="2" t="s">
        <v>206</v>
      </c>
      <c r="D303" t="s">
        <v>10</v>
      </c>
      <c r="E303" s="2" t="s">
        <v>26</v>
      </c>
      <c r="F303" t="s">
        <v>11</v>
      </c>
      <c r="G303">
        <v>19</v>
      </c>
      <c r="H303">
        <v>2409.2199999999998</v>
      </c>
      <c r="I303">
        <v>2539.58</v>
      </c>
      <c r="J303">
        <v>4948.8000000000011</v>
      </c>
      <c r="K303">
        <v>62871</v>
      </c>
      <c r="L303" s="26">
        <f t="shared" si="13"/>
        <v>7.8713556329627343E-2</v>
      </c>
      <c r="M303" s="1">
        <f t="shared" si="14"/>
        <v>260.46315789473692</v>
      </c>
    </row>
    <row r="304" spans="1:19" x14ac:dyDescent="0.25">
      <c r="A304" t="str">
        <f t="shared" si="12"/>
        <v>CMBFRAMay-2024</v>
      </c>
      <c r="B304" s="2">
        <v>2024</v>
      </c>
      <c r="C304" s="2" t="s">
        <v>206</v>
      </c>
      <c r="D304" t="s">
        <v>10</v>
      </c>
      <c r="E304" s="2" t="s">
        <v>27</v>
      </c>
      <c r="F304" t="s">
        <v>19</v>
      </c>
      <c r="G304">
        <v>235</v>
      </c>
      <c r="H304">
        <v>44062.83</v>
      </c>
      <c r="I304">
        <v>47637.99</v>
      </c>
      <c r="J304">
        <v>91700.819999999992</v>
      </c>
      <c r="K304">
        <v>1901855</v>
      </c>
      <c r="L304" s="26">
        <f t="shared" si="13"/>
        <v>4.821651492884578E-2</v>
      </c>
      <c r="M304" s="1">
        <f t="shared" si="14"/>
        <v>390.2162553191489</v>
      </c>
    </row>
    <row r="305" spans="1:13" x14ac:dyDescent="0.25">
      <c r="A305" t="str">
        <f t="shared" si="12"/>
        <v>CMBHYDMay-2024</v>
      </c>
      <c r="B305" s="2">
        <v>2024</v>
      </c>
      <c r="C305" s="2" t="s">
        <v>206</v>
      </c>
      <c r="D305" t="s">
        <v>10</v>
      </c>
      <c r="E305" s="2" t="s">
        <v>29</v>
      </c>
      <c r="F305" t="s">
        <v>15</v>
      </c>
      <c r="G305">
        <v>14</v>
      </c>
      <c r="H305">
        <v>1053.21</v>
      </c>
      <c r="I305">
        <v>379.55</v>
      </c>
      <c r="J305">
        <v>1432.76</v>
      </c>
      <c r="K305">
        <v>16408</v>
      </c>
      <c r="L305" s="26">
        <f t="shared" si="13"/>
        <v>8.7320819112627984E-2</v>
      </c>
      <c r="M305" s="1">
        <f t="shared" si="14"/>
        <v>102.34</v>
      </c>
    </row>
    <row r="306" spans="1:13" x14ac:dyDescent="0.25">
      <c r="A306" t="str">
        <f t="shared" si="12"/>
        <v>CMBICNMay-2024</v>
      </c>
      <c r="B306" s="2">
        <v>2024</v>
      </c>
      <c r="C306" s="2" t="s">
        <v>206</v>
      </c>
      <c r="D306" t="s">
        <v>10</v>
      </c>
      <c r="E306" s="2" t="s">
        <v>30</v>
      </c>
      <c r="F306" t="s">
        <v>13</v>
      </c>
      <c r="G306">
        <v>143</v>
      </c>
      <c r="H306">
        <v>27396.11</v>
      </c>
      <c r="I306">
        <v>11357.210000000001</v>
      </c>
      <c r="J306">
        <v>38753.32</v>
      </c>
      <c r="K306">
        <v>824395</v>
      </c>
      <c r="L306" s="26">
        <f t="shared" si="13"/>
        <v>4.7008193887638813E-2</v>
      </c>
      <c r="M306" s="1">
        <f t="shared" si="14"/>
        <v>271.00223776223777</v>
      </c>
    </row>
    <row r="307" spans="1:13" x14ac:dyDescent="0.25">
      <c r="A307" t="str">
        <f t="shared" si="12"/>
        <v>CMBIXMMay-2024</v>
      </c>
      <c r="B307" s="2">
        <v>2024</v>
      </c>
      <c r="C307" s="2" t="s">
        <v>206</v>
      </c>
      <c r="D307" t="s">
        <v>10</v>
      </c>
      <c r="E307" s="2" t="s">
        <v>31</v>
      </c>
      <c r="F307" t="s">
        <v>15</v>
      </c>
      <c r="G307">
        <v>28</v>
      </c>
      <c r="H307">
        <v>604.23</v>
      </c>
      <c r="I307">
        <v>479.95</v>
      </c>
      <c r="J307">
        <v>1084.1799999999998</v>
      </c>
      <c r="K307">
        <v>9912</v>
      </c>
      <c r="L307" s="26">
        <f t="shared" si="13"/>
        <v>0.10938054882970136</v>
      </c>
      <c r="M307" s="1">
        <f t="shared" si="14"/>
        <v>38.72071428571428</v>
      </c>
    </row>
    <row r="308" spans="1:13" x14ac:dyDescent="0.25">
      <c r="A308" t="str">
        <f t="shared" si="12"/>
        <v>CMBKHIMay-2024</v>
      </c>
      <c r="B308" s="2">
        <v>2024</v>
      </c>
      <c r="C308" s="2" t="s">
        <v>206</v>
      </c>
      <c r="D308" t="s">
        <v>10</v>
      </c>
      <c r="E308" s="2" t="s">
        <v>32</v>
      </c>
      <c r="F308" t="s">
        <v>15</v>
      </c>
      <c r="G308">
        <v>48</v>
      </c>
      <c r="H308">
        <v>5257.5700000000006</v>
      </c>
      <c r="I308">
        <v>1901.3000000000004</v>
      </c>
      <c r="J308">
        <v>7158.8700000000008</v>
      </c>
      <c r="K308">
        <v>115872</v>
      </c>
      <c r="L308" s="26">
        <f t="shared" si="13"/>
        <v>6.1782570422535217E-2</v>
      </c>
      <c r="M308" s="1">
        <f t="shared" si="14"/>
        <v>149.14312500000003</v>
      </c>
    </row>
    <row r="309" spans="1:13" x14ac:dyDescent="0.25">
      <c r="A309" t="str">
        <f t="shared" si="12"/>
        <v>CMBKTMMay-2024</v>
      </c>
      <c r="B309" s="2">
        <v>2024</v>
      </c>
      <c r="C309" s="2" t="s">
        <v>206</v>
      </c>
      <c r="D309" t="s">
        <v>10</v>
      </c>
      <c r="E309" s="2" t="s">
        <v>52</v>
      </c>
      <c r="F309" t="s">
        <v>15</v>
      </c>
      <c r="G309">
        <v>22</v>
      </c>
      <c r="H309">
        <v>3028.7599999999993</v>
      </c>
      <c r="I309">
        <v>902.88000000000011</v>
      </c>
      <c r="J309">
        <v>3931.6400000000003</v>
      </c>
      <c r="K309">
        <v>51766</v>
      </c>
      <c r="L309" s="26">
        <f t="shared" si="13"/>
        <v>7.5950237607696175E-2</v>
      </c>
      <c r="M309" s="1">
        <f t="shared" si="14"/>
        <v>178.7109090909091</v>
      </c>
    </row>
    <row r="310" spans="1:13" x14ac:dyDescent="0.25">
      <c r="A310" t="str">
        <f t="shared" si="12"/>
        <v>CMBKULMay-2024</v>
      </c>
      <c r="B310" s="2">
        <v>2024</v>
      </c>
      <c r="C310" s="2" t="s">
        <v>206</v>
      </c>
      <c r="D310" t="s">
        <v>10</v>
      </c>
      <c r="E310" s="2" t="s">
        <v>33</v>
      </c>
      <c r="F310" t="s">
        <v>13</v>
      </c>
      <c r="G310">
        <v>78</v>
      </c>
      <c r="H310">
        <v>6670.3100000000013</v>
      </c>
      <c r="I310">
        <v>4156.6799999999994</v>
      </c>
      <c r="J310">
        <v>10826.990000000002</v>
      </c>
      <c r="K310">
        <v>191802</v>
      </c>
      <c r="L310" s="26">
        <f t="shared" si="13"/>
        <v>5.6448785726947587E-2</v>
      </c>
      <c r="M310" s="1">
        <f t="shared" si="14"/>
        <v>138.80756410256413</v>
      </c>
    </row>
    <row r="311" spans="1:13" x14ac:dyDescent="0.25">
      <c r="A311" t="str">
        <f t="shared" si="12"/>
        <v>CMBKWIMay-2024</v>
      </c>
      <c r="B311" s="2">
        <v>2024</v>
      </c>
      <c r="C311" s="2" t="s">
        <v>206</v>
      </c>
      <c r="D311" t="s">
        <v>10</v>
      </c>
      <c r="E311" s="2" t="s">
        <v>34</v>
      </c>
      <c r="F311" t="s">
        <v>11</v>
      </c>
      <c r="G311">
        <v>17</v>
      </c>
      <c r="H311">
        <v>4251.3799999999992</v>
      </c>
      <c r="I311">
        <v>1247.8699999999999</v>
      </c>
      <c r="J311">
        <v>5499.2499999999991</v>
      </c>
      <c r="K311">
        <v>71315</v>
      </c>
      <c r="L311" s="26">
        <f t="shared" si="13"/>
        <v>7.7112108252120865E-2</v>
      </c>
      <c r="M311" s="1">
        <f t="shared" si="14"/>
        <v>323.48529411764702</v>
      </c>
    </row>
    <row r="312" spans="1:13" x14ac:dyDescent="0.25">
      <c r="A312" t="str">
        <f t="shared" si="12"/>
        <v>CMBLHEMay-2024</v>
      </c>
      <c r="B312" s="2">
        <v>2024</v>
      </c>
      <c r="C312" s="2" t="s">
        <v>206</v>
      </c>
      <c r="D312" t="s">
        <v>10</v>
      </c>
      <c r="E312" s="2" t="s">
        <v>35</v>
      </c>
      <c r="F312" t="s">
        <v>15</v>
      </c>
      <c r="G312">
        <v>19</v>
      </c>
      <c r="H312">
        <v>3390.6400000000003</v>
      </c>
      <c r="I312">
        <v>847.17</v>
      </c>
      <c r="J312">
        <v>4237.8100000000004</v>
      </c>
      <c r="K312">
        <v>52915</v>
      </c>
      <c r="L312" s="26">
        <f t="shared" si="13"/>
        <v>8.0087120854200139E-2</v>
      </c>
      <c r="M312" s="1">
        <f t="shared" si="14"/>
        <v>223.04263157894738</v>
      </c>
    </row>
    <row r="313" spans="1:13" x14ac:dyDescent="0.25">
      <c r="A313" t="str">
        <f t="shared" si="12"/>
        <v>CMBLHRMay-2024</v>
      </c>
      <c r="B313" s="2">
        <v>2024</v>
      </c>
      <c r="C313" s="2" t="s">
        <v>206</v>
      </c>
      <c r="D313" t="s">
        <v>10</v>
      </c>
      <c r="E313" s="2" t="s">
        <v>36</v>
      </c>
      <c r="F313" t="s">
        <v>19</v>
      </c>
      <c r="G313">
        <v>557</v>
      </c>
      <c r="H313">
        <v>137133.51999999999</v>
      </c>
      <c r="I313">
        <v>82520.740000000005</v>
      </c>
      <c r="J313">
        <v>219654.25999999998</v>
      </c>
      <c r="K313">
        <v>4856483</v>
      </c>
      <c r="L313" s="26">
        <f t="shared" si="13"/>
        <v>4.5229080385950075E-2</v>
      </c>
      <c r="M313" s="1">
        <f t="shared" si="14"/>
        <v>394.3523518850987</v>
      </c>
    </row>
    <row r="314" spans="1:13" x14ac:dyDescent="0.25">
      <c r="A314" t="str">
        <f t="shared" si="12"/>
        <v>CMBMAAMay-2024</v>
      </c>
      <c r="B314" s="2">
        <v>2024</v>
      </c>
      <c r="C314" s="2" t="s">
        <v>206</v>
      </c>
      <c r="D314" t="s">
        <v>10</v>
      </c>
      <c r="E314" s="2" t="s">
        <v>37</v>
      </c>
      <c r="F314" t="s">
        <v>15</v>
      </c>
      <c r="G314">
        <v>124</v>
      </c>
      <c r="H314">
        <v>3410.29</v>
      </c>
      <c r="I314">
        <v>3285.77</v>
      </c>
      <c r="J314">
        <v>6696.0600000000013</v>
      </c>
      <c r="K314">
        <v>85064</v>
      </c>
      <c r="L314" s="26">
        <f t="shared" si="13"/>
        <v>7.8717906517445702E-2</v>
      </c>
      <c r="M314" s="1">
        <f t="shared" si="14"/>
        <v>54.000483870967756</v>
      </c>
    </row>
    <row r="315" spans="1:13" x14ac:dyDescent="0.25">
      <c r="A315" t="str">
        <f t="shared" si="12"/>
        <v>CMBMELMay-2024</v>
      </c>
      <c r="B315" s="2">
        <v>2024</v>
      </c>
      <c r="C315" s="2" t="s">
        <v>206</v>
      </c>
      <c r="D315" t="s">
        <v>10</v>
      </c>
      <c r="E315" s="2" t="s">
        <v>38</v>
      </c>
      <c r="F315" t="s">
        <v>13</v>
      </c>
      <c r="G315">
        <v>844</v>
      </c>
      <c r="H315">
        <v>217161.58000000002</v>
      </c>
      <c r="I315">
        <v>52720.229999999974</v>
      </c>
      <c r="J315">
        <v>269881.81</v>
      </c>
      <c r="K315">
        <v>7097196</v>
      </c>
      <c r="L315" s="26">
        <f t="shared" si="13"/>
        <v>3.8026540340720477E-2</v>
      </c>
      <c r="M315" s="1">
        <f t="shared" si="14"/>
        <v>319.76517772511846</v>
      </c>
    </row>
    <row r="316" spans="1:13" x14ac:dyDescent="0.25">
      <c r="A316" t="str">
        <f t="shared" si="12"/>
        <v>CMBMLEMay-2024</v>
      </c>
      <c r="B316" s="2">
        <v>2024</v>
      </c>
      <c r="C316" s="2" t="s">
        <v>206</v>
      </c>
      <c r="D316" t="s">
        <v>10</v>
      </c>
      <c r="E316" s="2" t="s">
        <v>39</v>
      </c>
      <c r="F316" t="s">
        <v>15</v>
      </c>
      <c r="G316">
        <v>509</v>
      </c>
      <c r="H316">
        <v>27548.26</v>
      </c>
      <c r="I316">
        <v>9995.6799999999985</v>
      </c>
      <c r="J316">
        <v>37543.939999999995</v>
      </c>
      <c r="K316">
        <v>390912</v>
      </c>
      <c r="L316" s="26">
        <f t="shared" si="13"/>
        <v>9.6041922478716429E-2</v>
      </c>
      <c r="M316" s="1">
        <f t="shared" si="14"/>
        <v>73.760196463654211</v>
      </c>
    </row>
    <row r="317" spans="1:13" x14ac:dyDescent="0.25">
      <c r="A317" t="str">
        <f t="shared" si="12"/>
        <v>CMBNRTMay-2024</v>
      </c>
      <c r="B317" s="2">
        <v>2024</v>
      </c>
      <c r="C317" s="2" t="s">
        <v>206</v>
      </c>
      <c r="D317" t="s">
        <v>10</v>
      </c>
      <c r="E317" s="2" t="s">
        <v>40</v>
      </c>
      <c r="F317" t="s">
        <v>13</v>
      </c>
      <c r="G317">
        <v>154</v>
      </c>
      <c r="H317">
        <v>61948.76</v>
      </c>
      <c r="I317">
        <v>2980.610000000001</v>
      </c>
      <c r="J317">
        <v>64929.37000000001</v>
      </c>
      <c r="K317">
        <v>1057056</v>
      </c>
      <c r="L317" s="26">
        <f t="shared" si="13"/>
        <v>6.1424721112221123E-2</v>
      </c>
      <c r="M317" s="1">
        <f t="shared" si="14"/>
        <v>421.61928571428575</v>
      </c>
    </row>
    <row r="318" spans="1:13" x14ac:dyDescent="0.25">
      <c r="A318" t="str">
        <f t="shared" si="12"/>
        <v>CMBPEKMay-2024</v>
      </c>
      <c r="B318" s="2">
        <v>2024</v>
      </c>
      <c r="C318" s="2" t="s">
        <v>206</v>
      </c>
      <c r="D318" t="s">
        <v>10</v>
      </c>
      <c r="E318" s="2" t="s">
        <v>177</v>
      </c>
      <c r="F318" t="s">
        <v>13</v>
      </c>
      <c r="G318">
        <v>20</v>
      </c>
      <c r="H318">
        <v>4726.7099999999991</v>
      </c>
      <c r="I318">
        <v>2135.6</v>
      </c>
      <c r="J318">
        <v>6862.3099999999995</v>
      </c>
      <c r="K318">
        <v>103380</v>
      </c>
      <c r="L318" s="26">
        <f t="shared" si="13"/>
        <v>6.6379473786032109E-2</v>
      </c>
      <c r="M318" s="1">
        <f t="shared" si="14"/>
        <v>343.1155</v>
      </c>
    </row>
    <row r="319" spans="1:13" x14ac:dyDescent="0.25">
      <c r="A319" t="str">
        <f t="shared" si="12"/>
        <v>CMBPVGMay-2024</v>
      </c>
      <c r="B319" s="2">
        <v>2024</v>
      </c>
      <c r="C319" s="2" t="s">
        <v>206</v>
      </c>
      <c r="D319" t="s">
        <v>10</v>
      </c>
      <c r="E319" s="2" t="s">
        <v>50</v>
      </c>
      <c r="F319" t="s">
        <v>13</v>
      </c>
      <c r="G319">
        <v>21</v>
      </c>
      <c r="H319">
        <v>1261.23</v>
      </c>
      <c r="I319">
        <v>2363.2799999999997</v>
      </c>
      <c r="J319">
        <v>3624.51</v>
      </c>
      <c r="K319">
        <v>106386</v>
      </c>
      <c r="L319" s="26">
        <f t="shared" si="13"/>
        <v>3.4069426428289439E-2</v>
      </c>
      <c r="M319" s="1">
        <f t="shared" si="14"/>
        <v>172.59571428571431</v>
      </c>
    </row>
    <row r="320" spans="1:13" x14ac:dyDescent="0.25">
      <c r="A320" t="str">
        <f t="shared" si="12"/>
        <v>CMBRUHMay-2024</v>
      </c>
      <c r="B320" s="2">
        <v>2024</v>
      </c>
      <c r="C320" s="2" t="s">
        <v>206</v>
      </c>
      <c r="D320" t="s">
        <v>10</v>
      </c>
      <c r="E320" s="2" t="s">
        <v>41</v>
      </c>
      <c r="F320" t="s">
        <v>11</v>
      </c>
      <c r="G320">
        <v>73</v>
      </c>
      <c r="H320">
        <v>12449.759999999998</v>
      </c>
      <c r="I320">
        <v>6813.5400000000027</v>
      </c>
      <c r="J320">
        <v>19263.299999999996</v>
      </c>
      <c r="K320">
        <v>295285</v>
      </c>
      <c r="L320" s="26">
        <f t="shared" si="13"/>
        <v>6.5236297136664567E-2</v>
      </c>
      <c r="M320" s="1">
        <f t="shared" si="14"/>
        <v>263.88082191780813</v>
      </c>
    </row>
    <row r="321" spans="1:13" x14ac:dyDescent="0.25">
      <c r="A321" t="str">
        <f t="shared" si="12"/>
        <v>CMBSINMay-2024</v>
      </c>
      <c r="B321" s="2">
        <v>2024</v>
      </c>
      <c r="C321" s="2" t="s">
        <v>206</v>
      </c>
      <c r="D321" t="s">
        <v>10</v>
      </c>
      <c r="E321" s="2" t="s">
        <v>42</v>
      </c>
      <c r="F321" t="s">
        <v>13</v>
      </c>
      <c r="G321">
        <v>161</v>
      </c>
      <c r="H321">
        <v>21357.250000000011</v>
      </c>
      <c r="I321">
        <v>9255.81</v>
      </c>
      <c r="J321">
        <v>30613.059999999998</v>
      </c>
      <c r="K321">
        <v>442589</v>
      </c>
      <c r="L321" s="26">
        <f t="shared" si="13"/>
        <v>6.9168144712136989E-2</v>
      </c>
      <c r="M321" s="1">
        <f t="shared" si="14"/>
        <v>190.14322981366459</v>
      </c>
    </row>
    <row r="322" spans="1:13" x14ac:dyDescent="0.25">
      <c r="A322" t="str">
        <f t="shared" ref="A322:A385" si="15">D322&amp;E322&amp;C322</f>
        <v>CMBSYDMay-2024</v>
      </c>
      <c r="B322" s="2">
        <v>2024</v>
      </c>
      <c r="C322" s="2" t="s">
        <v>206</v>
      </c>
      <c r="D322" t="s">
        <v>10</v>
      </c>
      <c r="E322" s="2" t="s">
        <v>53</v>
      </c>
      <c r="F322" t="s">
        <v>13</v>
      </c>
      <c r="G322">
        <v>444</v>
      </c>
      <c r="H322">
        <v>108513.7</v>
      </c>
      <c r="I322">
        <v>30144.04</v>
      </c>
      <c r="J322">
        <v>138657.74000000002</v>
      </c>
      <c r="K322">
        <v>3886776</v>
      </c>
      <c r="L322" s="26">
        <f t="shared" ref="L322:L385" si="16">J322/K322</f>
        <v>3.5674229747224957E-2</v>
      </c>
      <c r="M322" s="1">
        <f t="shared" ref="M322:M385" si="17">J322/G322</f>
        <v>312.29220720720724</v>
      </c>
    </row>
    <row r="323" spans="1:13" x14ac:dyDescent="0.25">
      <c r="A323" t="str">
        <f t="shared" si="15"/>
        <v>CMBTRVMay-2024</v>
      </c>
      <c r="B323" s="2">
        <v>2024</v>
      </c>
      <c r="C323" s="2" t="s">
        <v>206</v>
      </c>
      <c r="D323" t="s">
        <v>10</v>
      </c>
      <c r="E323" s="2" t="s">
        <v>43</v>
      </c>
      <c r="F323" t="s">
        <v>15</v>
      </c>
      <c r="G323">
        <v>19</v>
      </c>
      <c r="H323">
        <v>511.09999999999997</v>
      </c>
      <c r="I323">
        <v>329.89</v>
      </c>
      <c r="J323">
        <v>840.99</v>
      </c>
      <c r="K323">
        <v>6954</v>
      </c>
      <c r="L323" s="26">
        <f t="shared" si="16"/>
        <v>0.12093615185504746</v>
      </c>
      <c r="M323" s="1">
        <f t="shared" si="17"/>
        <v>44.262631578947371</v>
      </c>
    </row>
    <row r="324" spans="1:13" x14ac:dyDescent="0.25">
      <c r="A324" t="str">
        <f t="shared" si="15"/>
        <v>CMBTRZMay-2024</v>
      </c>
      <c r="B324" s="2">
        <v>2024</v>
      </c>
      <c r="C324" s="2" t="s">
        <v>206</v>
      </c>
      <c r="D324" t="s">
        <v>10</v>
      </c>
      <c r="E324" s="2" t="s">
        <v>44</v>
      </c>
      <c r="F324" t="s">
        <v>15</v>
      </c>
      <c r="G324">
        <v>35</v>
      </c>
      <c r="H324">
        <v>698.62000000000012</v>
      </c>
      <c r="I324">
        <v>621.16</v>
      </c>
      <c r="J324">
        <v>1319.7799999999997</v>
      </c>
      <c r="K324">
        <v>15505</v>
      </c>
      <c r="L324" s="26">
        <f t="shared" si="16"/>
        <v>8.511963882618509E-2</v>
      </c>
      <c r="M324" s="1">
        <f t="shared" si="17"/>
        <v>37.707999999999991</v>
      </c>
    </row>
    <row r="325" spans="1:13" x14ac:dyDescent="0.25">
      <c r="A325" t="str">
        <f t="shared" si="15"/>
        <v>CMBJEDMay-2024</v>
      </c>
      <c r="B325" s="2">
        <v>2024</v>
      </c>
      <c r="C325" s="2" t="s">
        <v>206</v>
      </c>
      <c r="D325" t="s">
        <v>10</v>
      </c>
      <c r="E325" s="2" t="s">
        <v>51</v>
      </c>
      <c r="F325" t="s">
        <v>11</v>
      </c>
      <c r="G325">
        <v>1</v>
      </c>
      <c r="H325">
        <v>329.9</v>
      </c>
      <c r="I325">
        <v>87.91</v>
      </c>
      <c r="J325">
        <v>417.80999999999995</v>
      </c>
      <c r="K325">
        <v>4657</v>
      </c>
      <c r="L325" s="26">
        <f t="shared" si="16"/>
        <v>8.9716555722568161E-2</v>
      </c>
      <c r="M325" s="1">
        <f t="shared" si="17"/>
        <v>417.80999999999995</v>
      </c>
    </row>
    <row r="326" spans="1:13" x14ac:dyDescent="0.25">
      <c r="A326" t="str">
        <f t="shared" si="15"/>
        <v>COKCMBMay-2024</v>
      </c>
      <c r="B326" s="2">
        <v>2024</v>
      </c>
      <c r="C326" s="2" t="s">
        <v>206</v>
      </c>
      <c r="D326" t="s">
        <v>21</v>
      </c>
      <c r="E326" s="2" t="s">
        <v>10</v>
      </c>
      <c r="F326" t="s">
        <v>15</v>
      </c>
      <c r="G326">
        <v>55</v>
      </c>
      <c r="H326">
        <v>2411.7800000000002</v>
      </c>
      <c r="I326">
        <v>890.56000000000029</v>
      </c>
      <c r="J326">
        <v>3302.3400000000006</v>
      </c>
      <c r="K326">
        <v>28435</v>
      </c>
      <c r="L326" s="26">
        <f t="shared" si="16"/>
        <v>0.11613645155618078</v>
      </c>
      <c r="M326" s="1">
        <f t="shared" si="17"/>
        <v>60.042545454545468</v>
      </c>
    </row>
    <row r="327" spans="1:13" x14ac:dyDescent="0.25">
      <c r="A327" t="str">
        <f t="shared" si="15"/>
        <v>DACCMBMay-2024</v>
      </c>
      <c r="B327" s="2">
        <v>2024</v>
      </c>
      <c r="C327" s="2" t="s">
        <v>206</v>
      </c>
      <c r="D327" t="s">
        <v>22</v>
      </c>
      <c r="E327" s="2" t="s">
        <v>10</v>
      </c>
      <c r="F327" t="s">
        <v>15</v>
      </c>
      <c r="G327">
        <v>9</v>
      </c>
      <c r="H327">
        <v>1253.04</v>
      </c>
      <c r="I327">
        <v>174.03</v>
      </c>
      <c r="J327">
        <v>1427.07</v>
      </c>
      <c r="K327">
        <v>19485</v>
      </c>
      <c r="L327" s="26">
        <f t="shared" si="16"/>
        <v>7.3239414934565053E-2</v>
      </c>
      <c r="M327" s="1">
        <f t="shared" si="17"/>
        <v>158.56333333333333</v>
      </c>
    </row>
    <row r="328" spans="1:13" x14ac:dyDescent="0.25">
      <c r="A328" t="str">
        <f t="shared" si="15"/>
        <v>DELCMBMay-2024</v>
      </c>
      <c r="B328" s="2">
        <v>2024</v>
      </c>
      <c r="C328" s="2" t="s">
        <v>206</v>
      </c>
      <c r="D328" t="s">
        <v>23</v>
      </c>
      <c r="E328" s="2" t="s">
        <v>10</v>
      </c>
      <c r="F328" t="s">
        <v>15</v>
      </c>
      <c r="G328">
        <v>124</v>
      </c>
      <c r="H328">
        <v>10012.839999999998</v>
      </c>
      <c r="I328">
        <v>4057.0399999999995</v>
      </c>
      <c r="J328">
        <v>14069.879999999996</v>
      </c>
      <c r="K328">
        <v>300700</v>
      </c>
      <c r="L328" s="26">
        <f t="shared" si="16"/>
        <v>4.6790422347854993E-2</v>
      </c>
      <c r="M328" s="1">
        <f t="shared" si="17"/>
        <v>113.46677419354835</v>
      </c>
    </row>
    <row r="329" spans="1:13" x14ac:dyDescent="0.25">
      <c r="A329" t="str">
        <f t="shared" si="15"/>
        <v>DMMCMBMay-2024</v>
      </c>
      <c r="B329" s="2">
        <v>2024</v>
      </c>
      <c r="C329" s="2" t="s">
        <v>206</v>
      </c>
      <c r="D329" t="s">
        <v>24</v>
      </c>
      <c r="E329" s="2" t="s">
        <v>10</v>
      </c>
      <c r="F329" t="s">
        <v>11</v>
      </c>
      <c r="G329">
        <v>7</v>
      </c>
      <c r="H329">
        <v>2110.17</v>
      </c>
      <c r="I329">
        <v>657.19</v>
      </c>
      <c r="J329">
        <v>2767.3599999999997</v>
      </c>
      <c r="K329">
        <v>26971</v>
      </c>
      <c r="L329" s="26">
        <f t="shared" si="16"/>
        <v>0.10260502020688887</v>
      </c>
      <c r="M329" s="1">
        <f t="shared" si="17"/>
        <v>395.33714285714279</v>
      </c>
    </row>
    <row r="330" spans="1:13" x14ac:dyDescent="0.25">
      <c r="A330" t="str">
        <f t="shared" si="15"/>
        <v>DOHCMBMay-2024</v>
      </c>
      <c r="B330" s="2">
        <v>2024</v>
      </c>
      <c r="C330" s="2" t="s">
        <v>206</v>
      </c>
      <c r="D330" t="s">
        <v>25</v>
      </c>
      <c r="E330" s="2" t="s">
        <v>10</v>
      </c>
      <c r="F330" t="s">
        <v>11</v>
      </c>
      <c r="G330">
        <v>17</v>
      </c>
      <c r="H330">
        <v>2823.62</v>
      </c>
      <c r="I330">
        <v>1831.8600000000001</v>
      </c>
      <c r="J330">
        <v>4655.4799999999996</v>
      </c>
      <c r="K330">
        <v>61761</v>
      </c>
      <c r="L330" s="26">
        <f t="shared" si="16"/>
        <v>7.5378960832888059E-2</v>
      </c>
      <c r="M330" s="1">
        <f t="shared" si="17"/>
        <v>273.85176470588232</v>
      </c>
    </row>
    <row r="331" spans="1:13" x14ac:dyDescent="0.25">
      <c r="A331" t="str">
        <f t="shared" si="15"/>
        <v>DXBCMBMay-2024</v>
      </c>
      <c r="B331" s="2">
        <v>2024</v>
      </c>
      <c r="C331" s="2" t="s">
        <v>206</v>
      </c>
      <c r="D331" t="s">
        <v>26</v>
      </c>
      <c r="E331" s="2" t="s">
        <v>10</v>
      </c>
      <c r="F331" t="s">
        <v>11</v>
      </c>
      <c r="G331">
        <v>25</v>
      </c>
      <c r="H331">
        <v>3937.7099999999996</v>
      </c>
      <c r="I331">
        <v>3598.2199999999993</v>
      </c>
      <c r="J331">
        <v>7535.93</v>
      </c>
      <c r="K331">
        <v>82725</v>
      </c>
      <c r="L331" s="26">
        <f t="shared" si="16"/>
        <v>9.1096161982472043E-2</v>
      </c>
      <c r="M331" s="1">
        <f t="shared" si="17"/>
        <v>301.43720000000002</v>
      </c>
    </row>
    <row r="332" spans="1:13" x14ac:dyDescent="0.25">
      <c r="A332" t="str">
        <f t="shared" si="15"/>
        <v>FRACMBMay-2024</v>
      </c>
      <c r="B332" s="2">
        <v>2024</v>
      </c>
      <c r="C332" s="2" t="s">
        <v>206</v>
      </c>
      <c r="D332" t="s">
        <v>27</v>
      </c>
      <c r="E332" s="2" t="s">
        <v>10</v>
      </c>
      <c r="F332" t="s">
        <v>19</v>
      </c>
      <c r="G332">
        <v>115</v>
      </c>
      <c r="H332">
        <v>18843.330000000002</v>
      </c>
      <c r="I332">
        <v>23975.229999999996</v>
      </c>
      <c r="J332">
        <v>42818.559999999998</v>
      </c>
      <c r="K332">
        <v>930695</v>
      </c>
      <c r="L332" s="26">
        <f t="shared" si="16"/>
        <v>4.60070807299921E-2</v>
      </c>
      <c r="M332" s="1">
        <f t="shared" si="17"/>
        <v>372.33530434782608</v>
      </c>
    </row>
    <row r="333" spans="1:13" x14ac:dyDescent="0.25">
      <c r="A333" t="str">
        <f t="shared" si="15"/>
        <v>GANCMBMay-2024</v>
      </c>
      <c r="B333" s="2">
        <v>2024</v>
      </c>
      <c r="C333" s="2" t="s">
        <v>206</v>
      </c>
      <c r="D333" t="s">
        <v>28</v>
      </c>
      <c r="E333" s="2" t="s">
        <v>10</v>
      </c>
      <c r="F333" t="s">
        <v>15</v>
      </c>
      <c r="G333">
        <v>14</v>
      </c>
      <c r="H333">
        <v>336.86</v>
      </c>
      <c r="I333">
        <v>520.13</v>
      </c>
      <c r="J333">
        <v>856.99</v>
      </c>
      <c r="K333">
        <v>16058</v>
      </c>
      <c r="L333" s="26">
        <f t="shared" si="16"/>
        <v>5.3368414497446753E-2</v>
      </c>
      <c r="M333" s="1">
        <f t="shared" si="17"/>
        <v>61.213571428571427</v>
      </c>
    </row>
    <row r="334" spans="1:13" x14ac:dyDescent="0.25">
      <c r="A334" t="str">
        <f t="shared" si="15"/>
        <v>HYDCMBMay-2024</v>
      </c>
      <c r="B334" s="2">
        <v>2024</v>
      </c>
      <c r="C334" s="2" t="s">
        <v>206</v>
      </c>
      <c r="D334" t="s">
        <v>29</v>
      </c>
      <c r="E334" s="2" t="s">
        <v>10</v>
      </c>
      <c r="F334" t="s">
        <v>15</v>
      </c>
      <c r="G334">
        <v>2</v>
      </c>
      <c r="H334">
        <v>228.77</v>
      </c>
      <c r="I334">
        <v>80.47</v>
      </c>
      <c r="J334">
        <v>309.24</v>
      </c>
      <c r="K334">
        <v>2344</v>
      </c>
      <c r="L334" s="26">
        <f t="shared" si="16"/>
        <v>0.13192832764505119</v>
      </c>
      <c r="M334" s="1">
        <f t="shared" si="17"/>
        <v>154.62</v>
      </c>
    </row>
    <row r="335" spans="1:13" x14ac:dyDescent="0.25">
      <c r="A335" t="str">
        <f t="shared" si="15"/>
        <v>ICNCMBMay-2024</v>
      </c>
      <c r="B335" s="2">
        <v>2024</v>
      </c>
      <c r="C335" s="2" t="s">
        <v>206</v>
      </c>
      <c r="D335" t="s">
        <v>30</v>
      </c>
      <c r="E335" s="2" t="s">
        <v>10</v>
      </c>
      <c r="F335" t="s">
        <v>13</v>
      </c>
      <c r="G335">
        <v>88</v>
      </c>
      <c r="H335">
        <v>22457.420000000002</v>
      </c>
      <c r="I335">
        <v>7021.579999999999</v>
      </c>
      <c r="J335">
        <v>29479</v>
      </c>
      <c r="K335">
        <v>507320</v>
      </c>
      <c r="L335" s="26">
        <f t="shared" si="16"/>
        <v>5.8107308996294252E-2</v>
      </c>
      <c r="M335" s="1">
        <f t="shared" si="17"/>
        <v>334.98863636363637</v>
      </c>
    </row>
    <row r="336" spans="1:13" x14ac:dyDescent="0.25">
      <c r="A336" t="str">
        <f t="shared" si="15"/>
        <v>IXMCMBMay-2024</v>
      </c>
      <c r="B336" s="2">
        <v>2024</v>
      </c>
      <c r="C336" s="2" t="s">
        <v>206</v>
      </c>
      <c r="D336" t="s">
        <v>31</v>
      </c>
      <c r="E336" s="2" t="s">
        <v>10</v>
      </c>
      <c r="F336" t="s">
        <v>15</v>
      </c>
      <c r="G336">
        <v>31</v>
      </c>
      <c r="H336">
        <v>724.40999999999985</v>
      </c>
      <c r="I336">
        <v>480.33000000000004</v>
      </c>
      <c r="J336">
        <v>1204.7400000000002</v>
      </c>
      <c r="K336">
        <v>10974</v>
      </c>
      <c r="L336" s="26">
        <f t="shared" si="16"/>
        <v>0.1097813012575178</v>
      </c>
      <c r="M336" s="1">
        <f t="shared" si="17"/>
        <v>38.862580645161295</v>
      </c>
    </row>
    <row r="337" spans="1:13" x14ac:dyDescent="0.25">
      <c r="A337" t="str">
        <f t="shared" si="15"/>
        <v>KHICMBMay-2024</v>
      </c>
      <c r="B337" s="2">
        <v>2024</v>
      </c>
      <c r="C337" s="2" t="s">
        <v>206</v>
      </c>
      <c r="D337" t="s">
        <v>32</v>
      </c>
      <c r="E337" s="2" t="s">
        <v>10</v>
      </c>
      <c r="F337" t="s">
        <v>15</v>
      </c>
      <c r="G337">
        <v>112</v>
      </c>
      <c r="H337">
        <v>9599.970000000003</v>
      </c>
      <c r="I337">
        <v>2750.45</v>
      </c>
      <c r="J337">
        <v>12350.420000000002</v>
      </c>
      <c r="K337">
        <v>270368</v>
      </c>
      <c r="L337" s="26">
        <f t="shared" si="16"/>
        <v>4.5680036098946629E-2</v>
      </c>
      <c r="M337" s="1">
        <f t="shared" si="17"/>
        <v>110.27160714285716</v>
      </c>
    </row>
    <row r="338" spans="1:13" x14ac:dyDescent="0.25">
      <c r="A338" t="str">
        <f t="shared" si="15"/>
        <v>KTMCMBMay-2024</v>
      </c>
      <c r="B338" s="2">
        <v>2024</v>
      </c>
      <c r="C338" s="2" t="s">
        <v>206</v>
      </c>
      <c r="D338" t="s">
        <v>52</v>
      </c>
      <c r="E338" s="2" t="s">
        <v>10</v>
      </c>
      <c r="F338" t="s">
        <v>15</v>
      </c>
      <c r="G338">
        <v>19</v>
      </c>
      <c r="H338">
        <v>3988.3099999999995</v>
      </c>
      <c r="I338">
        <v>584.38</v>
      </c>
      <c r="J338">
        <v>4572.6899999999996</v>
      </c>
      <c r="K338">
        <v>44707</v>
      </c>
      <c r="L338" s="26">
        <f t="shared" si="16"/>
        <v>0.10228129823070212</v>
      </c>
      <c r="M338" s="1">
        <f t="shared" si="17"/>
        <v>240.66789473684207</v>
      </c>
    </row>
    <row r="339" spans="1:13" x14ac:dyDescent="0.25">
      <c r="A339" t="str">
        <f t="shared" si="15"/>
        <v>KULCMBMay-2024</v>
      </c>
      <c r="B339" s="2">
        <v>2024</v>
      </c>
      <c r="C339" s="2" t="s">
        <v>206</v>
      </c>
      <c r="D339" t="s">
        <v>33</v>
      </c>
      <c r="E339" s="2" t="s">
        <v>10</v>
      </c>
      <c r="F339" t="s">
        <v>13</v>
      </c>
      <c r="G339">
        <v>135</v>
      </c>
      <c r="H339">
        <v>5817.4400000000005</v>
      </c>
      <c r="I339">
        <v>7444.9899999999989</v>
      </c>
      <c r="J339">
        <v>13262.429999999997</v>
      </c>
      <c r="K339">
        <v>331965</v>
      </c>
      <c r="L339" s="26">
        <f t="shared" si="16"/>
        <v>3.9951290045637335E-2</v>
      </c>
      <c r="M339" s="1">
        <f t="shared" si="17"/>
        <v>98.240222222222201</v>
      </c>
    </row>
    <row r="340" spans="1:13" x14ac:dyDescent="0.25">
      <c r="A340" t="str">
        <f t="shared" si="15"/>
        <v>KWICMBMay-2024</v>
      </c>
      <c r="B340" s="2">
        <v>2024</v>
      </c>
      <c r="C340" s="2" t="s">
        <v>206</v>
      </c>
      <c r="D340" t="s">
        <v>34</v>
      </c>
      <c r="E340" s="2" t="s">
        <v>10</v>
      </c>
      <c r="F340" t="s">
        <v>11</v>
      </c>
      <c r="G340">
        <v>4</v>
      </c>
      <c r="H340">
        <v>564.17999999999995</v>
      </c>
      <c r="I340">
        <v>112</v>
      </c>
      <c r="J340">
        <v>676.18000000000006</v>
      </c>
      <c r="K340">
        <v>16780</v>
      </c>
      <c r="L340" s="26">
        <f t="shared" si="16"/>
        <v>4.0296781883194285E-2</v>
      </c>
      <c r="M340" s="1">
        <f t="shared" si="17"/>
        <v>169.04500000000002</v>
      </c>
    </row>
    <row r="341" spans="1:13" x14ac:dyDescent="0.25">
      <c r="A341" t="str">
        <f t="shared" si="15"/>
        <v>LHECMBMay-2024</v>
      </c>
      <c r="B341" s="2">
        <v>2024</v>
      </c>
      <c r="C341" s="2" t="s">
        <v>206</v>
      </c>
      <c r="D341" t="s">
        <v>35</v>
      </c>
      <c r="E341" s="2" t="s">
        <v>10</v>
      </c>
      <c r="F341" t="s">
        <v>15</v>
      </c>
      <c r="G341">
        <v>187</v>
      </c>
      <c r="H341">
        <v>17506.530000000002</v>
      </c>
      <c r="I341">
        <v>4281.6400000000012</v>
      </c>
      <c r="J341">
        <v>21788.170000000006</v>
      </c>
      <c r="K341">
        <v>520795</v>
      </c>
      <c r="L341" s="26">
        <f t="shared" si="16"/>
        <v>4.1836365556504967E-2</v>
      </c>
      <c r="M341" s="1">
        <f t="shared" si="17"/>
        <v>116.51427807486634</v>
      </c>
    </row>
    <row r="342" spans="1:13" x14ac:dyDescent="0.25">
      <c r="A342" t="str">
        <f t="shared" si="15"/>
        <v>LHRCMBMay-2024</v>
      </c>
      <c r="B342" s="2">
        <v>2024</v>
      </c>
      <c r="C342" s="2" t="s">
        <v>206</v>
      </c>
      <c r="D342" t="s">
        <v>36</v>
      </c>
      <c r="E342" s="2" t="s">
        <v>10</v>
      </c>
      <c r="F342" t="s">
        <v>19</v>
      </c>
      <c r="G342">
        <v>388</v>
      </c>
      <c r="H342">
        <v>96884.85000000002</v>
      </c>
      <c r="I342">
        <v>82742.250000000015</v>
      </c>
      <c r="J342">
        <v>179627.09999999995</v>
      </c>
      <c r="K342">
        <v>3382972</v>
      </c>
      <c r="L342" s="26">
        <f t="shared" si="16"/>
        <v>5.3097424394881174E-2</v>
      </c>
      <c r="M342" s="1">
        <f t="shared" si="17"/>
        <v>462.95644329896896</v>
      </c>
    </row>
    <row r="343" spans="1:13" x14ac:dyDescent="0.25">
      <c r="A343" t="str">
        <f t="shared" si="15"/>
        <v>MAACMBMay-2024</v>
      </c>
      <c r="B343" s="2">
        <v>2024</v>
      </c>
      <c r="C343" s="2" t="s">
        <v>206</v>
      </c>
      <c r="D343" t="s">
        <v>37</v>
      </c>
      <c r="E343" s="2" t="s">
        <v>10</v>
      </c>
      <c r="F343" t="s">
        <v>15</v>
      </c>
      <c r="G343">
        <v>110</v>
      </c>
      <c r="H343">
        <v>3172.0400000000004</v>
      </c>
      <c r="I343">
        <v>2550.9900000000002</v>
      </c>
      <c r="J343">
        <v>5723.0300000000007</v>
      </c>
      <c r="K343">
        <v>75460</v>
      </c>
      <c r="L343" s="26">
        <f t="shared" si="16"/>
        <v>7.5841902994964225E-2</v>
      </c>
      <c r="M343" s="1">
        <f t="shared" si="17"/>
        <v>52.027545454545461</v>
      </c>
    </row>
    <row r="344" spans="1:13" x14ac:dyDescent="0.25">
      <c r="A344" t="str">
        <f t="shared" si="15"/>
        <v>MELCMBMay-2024</v>
      </c>
      <c r="B344" s="2">
        <v>2024</v>
      </c>
      <c r="C344" s="2" t="s">
        <v>206</v>
      </c>
      <c r="D344" t="s">
        <v>38</v>
      </c>
      <c r="E344" s="2" t="s">
        <v>10</v>
      </c>
      <c r="F344" t="s">
        <v>13</v>
      </c>
      <c r="G344">
        <v>1087</v>
      </c>
      <c r="H344">
        <v>274947.31000000017</v>
      </c>
      <c r="I344">
        <v>113231.29</v>
      </c>
      <c r="J344">
        <v>388178.5999999998</v>
      </c>
      <c r="K344">
        <v>9140583</v>
      </c>
      <c r="L344" s="26">
        <f t="shared" si="16"/>
        <v>4.2467597526328442E-2</v>
      </c>
      <c r="M344" s="1">
        <f t="shared" si="17"/>
        <v>357.11002759889584</v>
      </c>
    </row>
    <row r="345" spans="1:13" x14ac:dyDescent="0.25">
      <c r="A345" t="str">
        <f t="shared" si="15"/>
        <v>MLECMBMay-2024</v>
      </c>
      <c r="B345" s="2">
        <v>2024</v>
      </c>
      <c r="C345" s="2" t="s">
        <v>206</v>
      </c>
      <c r="D345" t="s">
        <v>39</v>
      </c>
      <c r="E345" s="2" t="s">
        <v>10</v>
      </c>
      <c r="F345" t="s">
        <v>15</v>
      </c>
      <c r="G345">
        <v>568</v>
      </c>
      <c r="H345">
        <v>28395.61</v>
      </c>
      <c r="I345">
        <v>10526.729999999998</v>
      </c>
      <c r="J345">
        <v>38922.339999999997</v>
      </c>
      <c r="K345">
        <v>436224</v>
      </c>
      <c r="L345" s="26">
        <f t="shared" si="16"/>
        <v>8.9225581352699521E-2</v>
      </c>
      <c r="M345" s="1">
        <f t="shared" si="17"/>
        <v>68.525246478873228</v>
      </c>
    </row>
    <row r="346" spans="1:13" x14ac:dyDescent="0.25">
      <c r="A346" t="str">
        <f t="shared" si="15"/>
        <v>NRTCMBMay-2024</v>
      </c>
      <c r="B346" s="2">
        <v>2024</v>
      </c>
      <c r="C346" s="2" t="s">
        <v>206</v>
      </c>
      <c r="D346" t="s">
        <v>40</v>
      </c>
      <c r="E346" s="2" t="s">
        <v>10</v>
      </c>
      <c r="F346" t="s">
        <v>13</v>
      </c>
      <c r="G346">
        <v>91</v>
      </c>
      <c r="H346">
        <v>38488.639999999992</v>
      </c>
      <c r="I346">
        <v>2014.62</v>
      </c>
      <c r="J346">
        <v>40503.259999999987</v>
      </c>
      <c r="K346">
        <v>624624</v>
      </c>
      <c r="L346" s="26">
        <f t="shared" si="16"/>
        <v>6.4844226286533954E-2</v>
      </c>
      <c r="M346" s="1">
        <f t="shared" si="17"/>
        <v>445.09076923076907</v>
      </c>
    </row>
    <row r="347" spans="1:13" x14ac:dyDescent="0.25">
      <c r="A347" t="str">
        <f t="shared" si="15"/>
        <v>PEKCMBMay-2024</v>
      </c>
      <c r="B347" s="2">
        <v>2024</v>
      </c>
      <c r="C347" s="2" t="s">
        <v>206</v>
      </c>
      <c r="D347" t="s">
        <v>177</v>
      </c>
      <c r="E347" s="2" t="s">
        <v>10</v>
      </c>
      <c r="F347" t="s">
        <v>13</v>
      </c>
      <c r="G347">
        <v>3</v>
      </c>
      <c r="H347">
        <v>449.59000000000003</v>
      </c>
      <c r="I347">
        <v>313.83</v>
      </c>
      <c r="J347">
        <v>763.42000000000007</v>
      </c>
      <c r="K347">
        <v>15507</v>
      </c>
      <c r="L347" s="26">
        <f t="shared" si="16"/>
        <v>4.9230670019990978E-2</v>
      </c>
      <c r="M347" s="1">
        <f t="shared" si="17"/>
        <v>254.47333333333336</v>
      </c>
    </row>
    <row r="348" spans="1:13" x14ac:dyDescent="0.25">
      <c r="A348" t="str">
        <f t="shared" si="15"/>
        <v>PVGCMBMay-2024</v>
      </c>
      <c r="B348" s="2">
        <v>2024</v>
      </c>
      <c r="C348" s="2" t="s">
        <v>206</v>
      </c>
      <c r="D348" t="s">
        <v>50</v>
      </c>
      <c r="E348" s="2" t="s">
        <v>10</v>
      </c>
      <c r="F348" t="s">
        <v>13</v>
      </c>
      <c r="G348">
        <v>1</v>
      </c>
      <c r="H348">
        <v>178.95</v>
      </c>
      <c r="I348">
        <v>120.91</v>
      </c>
      <c r="J348">
        <v>299.86</v>
      </c>
      <c r="K348">
        <v>5066</v>
      </c>
      <c r="L348" s="26">
        <f t="shared" si="16"/>
        <v>5.9190682984603241E-2</v>
      </c>
      <c r="M348" s="1">
        <f t="shared" si="17"/>
        <v>299.86</v>
      </c>
    </row>
    <row r="349" spans="1:13" x14ac:dyDescent="0.25">
      <c r="A349" t="str">
        <f t="shared" si="15"/>
        <v>RUHCMBMay-2024</v>
      </c>
      <c r="B349" s="2">
        <v>2024</v>
      </c>
      <c r="C349" s="2" t="s">
        <v>206</v>
      </c>
      <c r="D349" t="s">
        <v>41</v>
      </c>
      <c r="E349" s="2" t="s">
        <v>10</v>
      </c>
      <c r="F349" t="s">
        <v>11</v>
      </c>
      <c r="G349">
        <v>42</v>
      </c>
      <c r="H349">
        <v>6347.5200000000013</v>
      </c>
      <c r="I349">
        <v>3678.8099999999995</v>
      </c>
      <c r="J349">
        <v>10026.329999999996</v>
      </c>
      <c r="K349">
        <v>169890</v>
      </c>
      <c r="L349" s="26">
        <f t="shared" si="16"/>
        <v>5.9016598975807855E-2</v>
      </c>
      <c r="M349" s="1">
        <f t="shared" si="17"/>
        <v>238.72214285714276</v>
      </c>
    </row>
    <row r="350" spans="1:13" x14ac:dyDescent="0.25">
      <c r="A350" t="str">
        <f t="shared" si="15"/>
        <v>SINCMBMay-2024</v>
      </c>
      <c r="B350" s="2">
        <v>2024</v>
      </c>
      <c r="C350" s="2" t="s">
        <v>206</v>
      </c>
      <c r="D350" t="s">
        <v>42</v>
      </c>
      <c r="E350" s="2" t="s">
        <v>10</v>
      </c>
      <c r="F350" t="s">
        <v>13</v>
      </c>
      <c r="G350">
        <v>97</v>
      </c>
      <c r="H350">
        <v>10250.209999999999</v>
      </c>
      <c r="I350">
        <v>7913.76</v>
      </c>
      <c r="J350">
        <v>18163.97</v>
      </c>
      <c r="K350">
        <v>266653</v>
      </c>
      <c r="L350" s="26">
        <f t="shared" si="16"/>
        <v>6.8118378566901561E-2</v>
      </c>
      <c r="M350" s="1">
        <f t="shared" si="17"/>
        <v>187.25742268041239</v>
      </c>
    </row>
    <row r="351" spans="1:13" x14ac:dyDescent="0.25">
      <c r="A351" t="str">
        <f t="shared" si="15"/>
        <v>SYDCMBMay-2024</v>
      </c>
      <c r="B351" s="2">
        <v>2024</v>
      </c>
      <c r="C351" s="2" t="s">
        <v>206</v>
      </c>
      <c r="D351" t="s">
        <v>53</v>
      </c>
      <c r="E351" s="2" t="s">
        <v>10</v>
      </c>
      <c r="F351" t="s">
        <v>13</v>
      </c>
      <c r="G351">
        <v>360</v>
      </c>
      <c r="H351">
        <v>107029.77999999996</v>
      </c>
      <c r="I351">
        <v>35017.619999999988</v>
      </c>
      <c r="J351">
        <v>142047.4</v>
      </c>
      <c r="K351">
        <v>3151440</v>
      </c>
      <c r="L351" s="26">
        <f t="shared" si="16"/>
        <v>4.5073807529256465E-2</v>
      </c>
      <c r="M351" s="1">
        <f t="shared" si="17"/>
        <v>394.57611111111112</v>
      </c>
    </row>
    <row r="352" spans="1:13" x14ac:dyDescent="0.25">
      <c r="A352" t="str">
        <f t="shared" si="15"/>
        <v>TRVCMBMay-2024</v>
      </c>
      <c r="B352" s="2">
        <v>2024</v>
      </c>
      <c r="C352" s="2" t="s">
        <v>206</v>
      </c>
      <c r="D352" t="s">
        <v>43</v>
      </c>
      <c r="E352" s="2" t="s">
        <v>10</v>
      </c>
      <c r="F352" t="s">
        <v>15</v>
      </c>
      <c r="G352">
        <v>25</v>
      </c>
      <c r="H352">
        <v>847.92000000000007</v>
      </c>
      <c r="I352">
        <v>470.11</v>
      </c>
      <c r="J352">
        <v>1318.03</v>
      </c>
      <c r="K352">
        <v>9150</v>
      </c>
      <c r="L352" s="26">
        <f t="shared" si="16"/>
        <v>0.14404699453551911</v>
      </c>
      <c r="M352" s="1">
        <f t="shared" si="17"/>
        <v>52.721199999999996</v>
      </c>
    </row>
    <row r="353" spans="1:19" x14ac:dyDescent="0.25">
      <c r="A353" t="str">
        <f t="shared" si="15"/>
        <v>TRZCMBMay-2024</v>
      </c>
      <c r="B353" s="2">
        <v>2024</v>
      </c>
      <c r="C353" s="2" t="s">
        <v>206</v>
      </c>
      <c r="D353" t="s">
        <v>44</v>
      </c>
      <c r="E353" s="2" t="s">
        <v>10</v>
      </c>
      <c r="F353" t="s">
        <v>15</v>
      </c>
      <c r="G353">
        <v>52</v>
      </c>
      <c r="H353">
        <v>1457.0900000000006</v>
      </c>
      <c r="I353">
        <v>891.2800000000002</v>
      </c>
      <c r="J353">
        <v>2348.37</v>
      </c>
      <c r="K353">
        <v>23036</v>
      </c>
      <c r="L353" s="26">
        <f t="shared" si="16"/>
        <v>0.10194347977079353</v>
      </c>
      <c r="M353" s="1">
        <f t="shared" si="17"/>
        <v>45.160961538461535</v>
      </c>
    </row>
    <row r="354" spans="1:19" x14ac:dyDescent="0.25">
      <c r="A354" t="str">
        <f t="shared" si="15"/>
        <v>AUHCMBJun-2024</v>
      </c>
      <c r="B354" s="2">
        <v>2024</v>
      </c>
      <c r="C354" s="2" t="s">
        <v>222</v>
      </c>
      <c r="D354" t="s">
        <v>9</v>
      </c>
      <c r="E354" s="2" t="s">
        <v>10</v>
      </c>
      <c r="F354" t="s">
        <v>11</v>
      </c>
      <c r="G354">
        <v>13</v>
      </c>
      <c r="H354">
        <v>2597.0300000000002</v>
      </c>
      <c r="I354">
        <v>1364.98</v>
      </c>
      <c r="J354">
        <v>3962.01</v>
      </c>
      <c r="K354">
        <v>43472</v>
      </c>
      <c r="L354" s="26">
        <f t="shared" si="16"/>
        <v>9.1139354066985645E-2</v>
      </c>
      <c r="M354" s="1">
        <f t="shared" si="17"/>
        <v>304.77000000000004</v>
      </c>
    </row>
    <row r="355" spans="1:19" x14ac:dyDescent="0.25">
      <c r="A355" t="str">
        <f t="shared" si="15"/>
        <v>BKKCMBJun-2024</v>
      </c>
      <c r="B355" s="2">
        <v>2024</v>
      </c>
      <c r="C355" s="2" t="s">
        <v>222</v>
      </c>
      <c r="D355" t="s">
        <v>12</v>
      </c>
      <c r="E355" s="2" t="s">
        <v>10</v>
      </c>
      <c r="F355" t="s">
        <v>13</v>
      </c>
      <c r="G355">
        <v>59</v>
      </c>
      <c r="H355">
        <v>7872.26</v>
      </c>
      <c r="I355">
        <v>3611.5199999999995</v>
      </c>
      <c r="J355">
        <v>11483.780000000004</v>
      </c>
      <c r="K355">
        <v>140715</v>
      </c>
      <c r="L355" s="26">
        <f t="shared" si="16"/>
        <v>8.1610205024340007E-2</v>
      </c>
      <c r="M355" s="1">
        <f t="shared" si="17"/>
        <v>194.64033898305092</v>
      </c>
    </row>
    <row r="356" spans="1:19" x14ac:dyDescent="0.25">
      <c r="A356" t="str">
        <f t="shared" si="15"/>
        <v>BLRCMBJun-2024</v>
      </c>
      <c r="B356" s="2">
        <v>2024</v>
      </c>
      <c r="C356" s="2" t="s">
        <v>222</v>
      </c>
      <c r="D356" t="s">
        <v>14</v>
      </c>
      <c r="E356" s="2" t="s">
        <v>10</v>
      </c>
      <c r="F356" t="s">
        <v>15</v>
      </c>
      <c r="G356">
        <v>6</v>
      </c>
      <c r="H356">
        <v>386.37</v>
      </c>
      <c r="I356">
        <v>220.61</v>
      </c>
      <c r="J356">
        <v>606.98</v>
      </c>
      <c r="K356">
        <v>4290</v>
      </c>
      <c r="L356" s="26">
        <f t="shared" si="16"/>
        <v>0.14148717948717948</v>
      </c>
      <c r="M356" s="1">
        <f t="shared" si="17"/>
        <v>101.16333333333334</v>
      </c>
    </row>
    <row r="357" spans="1:19" x14ac:dyDescent="0.25">
      <c r="A357" t="str">
        <f t="shared" si="15"/>
        <v>BOMCMBJun-2024</v>
      </c>
      <c r="B357" s="2">
        <v>2024</v>
      </c>
      <c r="C357" s="2" t="s">
        <v>222</v>
      </c>
      <c r="D357" t="s">
        <v>16</v>
      </c>
      <c r="E357" s="2" t="s">
        <v>10</v>
      </c>
      <c r="F357" t="s">
        <v>15</v>
      </c>
      <c r="G357">
        <v>16</v>
      </c>
      <c r="H357">
        <v>1284.6300000000001</v>
      </c>
      <c r="I357">
        <v>496.18999999999994</v>
      </c>
      <c r="J357">
        <v>1780.8199999999997</v>
      </c>
      <c r="K357">
        <v>24784</v>
      </c>
      <c r="L357" s="26">
        <f t="shared" si="16"/>
        <v>7.1853615235635881E-2</v>
      </c>
      <c r="M357" s="1">
        <f t="shared" si="17"/>
        <v>111.30124999999998</v>
      </c>
    </row>
    <row r="358" spans="1:19" x14ac:dyDescent="0.25">
      <c r="A358" t="str">
        <f t="shared" si="15"/>
        <v>CDGCMBJun-2024</v>
      </c>
      <c r="B358" s="2">
        <v>2024</v>
      </c>
      <c r="C358" s="2" t="s">
        <v>222</v>
      </c>
      <c r="D358" t="s">
        <v>18</v>
      </c>
      <c r="E358" s="2" t="s">
        <v>10</v>
      </c>
      <c r="F358" t="s">
        <v>19</v>
      </c>
      <c r="G358">
        <v>338</v>
      </c>
      <c r="H358">
        <v>51398.950000000019</v>
      </c>
      <c r="I358">
        <v>63344.459999999985</v>
      </c>
      <c r="J358">
        <v>114743.41000000002</v>
      </c>
      <c r="K358">
        <v>2876042</v>
      </c>
      <c r="L358" s="26">
        <f t="shared" si="16"/>
        <v>3.9896291500610914E-2</v>
      </c>
      <c r="M358" s="1">
        <f t="shared" si="17"/>
        <v>339.47754437869827</v>
      </c>
    </row>
    <row r="359" spans="1:19" x14ac:dyDescent="0.25">
      <c r="A359" t="str">
        <f t="shared" si="15"/>
        <v>CGKCMBJun-2024</v>
      </c>
      <c r="B359" s="2">
        <v>2024</v>
      </c>
      <c r="C359" s="2" t="s">
        <v>222</v>
      </c>
      <c r="D359" t="s">
        <v>20</v>
      </c>
      <c r="E359" s="2" t="s">
        <v>10</v>
      </c>
      <c r="F359" t="s">
        <v>13</v>
      </c>
      <c r="G359">
        <v>8</v>
      </c>
      <c r="H359">
        <v>1161.08</v>
      </c>
      <c r="I359">
        <v>717.6099999999999</v>
      </c>
      <c r="J359">
        <v>1878.69</v>
      </c>
      <c r="K359">
        <v>26544</v>
      </c>
      <c r="L359" s="26">
        <f t="shared" si="16"/>
        <v>7.0776446654611219E-2</v>
      </c>
      <c r="M359" s="1">
        <f t="shared" si="17"/>
        <v>234.83625000000001</v>
      </c>
    </row>
    <row r="360" spans="1:19" x14ac:dyDescent="0.25">
      <c r="A360" t="str">
        <f t="shared" si="15"/>
        <v>CMBAUHJun-2024</v>
      </c>
      <c r="B360" s="2">
        <v>2024</v>
      </c>
      <c r="C360" s="2" t="s">
        <v>222</v>
      </c>
      <c r="D360" t="s">
        <v>10</v>
      </c>
      <c r="E360" s="2" t="s">
        <v>9</v>
      </c>
      <c r="F360" t="s">
        <v>11</v>
      </c>
      <c r="G360">
        <v>14</v>
      </c>
      <c r="H360">
        <v>2389.2600000000002</v>
      </c>
      <c r="I360">
        <v>1963.2599999999998</v>
      </c>
      <c r="J360">
        <v>4352.5200000000004</v>
      </c>
      <c r="K360">
        <v>46816</v>
      </c>
      <c r="L360" s="26">
        <f t="shared" si="16"/>
        <v>9.2970779220779232E-2</v>
      </c>
      <c r="M360" s="1">
        <f t="shared" si="17"/>
        <v>310.89428571428573</v>
      </c>
    </row>
    <row r="361" spans="1:19" x14ac:dyDescent="0.25">
      <c r="A361" t="str">
        <f t="shared" si="15"/>
        <v>CMBBKKJun-2024</v>
      </c>
      <c r="B361" s="2">
        <v>2024</v>
      </c>
      <c r="C361" s="2" t="s">
        <v>222</v>
      </c>
      <c r="D361" t="s">
        <v>10</v>
      </c>
      <c r="E361" s="2" t="s">
        <v>12</v>
      </c>
      <c r="F361" t="s">
        <v>13</v>
      </c>
      <c r="G361">
        <v>31</v>
      </c>
      <c r="H361">
        <v>1877.4499999999998</v>
      </c>
      <c r="I361">
        <v>2002.0900000000004</v>
      </c>
      <c r="J361">
        <v>3879.5399999999995</v>
      </c>
      <c r="K361">
        <v>73935</v>
      </c>
      <c r="L361" s="26">
        <f t="shared" si="16"/>
        <v>5.2472306755934263E-2</v>
      </c>
      <c r="M361" s="1">
        <f t="shared" si="17"/>
        <v>125.14645161290321</v>
      </c>
    </row>
    <row r="362" spans="1:19" x14ac:dyDescent="0.25">
      <c r="A362" t="str">
        <f t="shared" si="15"/>
        <v>CMBBLRJun-2024</v>
      </c>
      <c r="B362" s="2">
        <v>2024</v>
      </c>
      <c r="C362" s="2" t="s">
        <v>222</v>
      </c>
      <c r="D362" t="s">
        <v>10</v>
      </c>
      <c r="E362" s="2" t="s">
        <v>14</v>
      </c>
      <c r="F362" t="s">
        <v>15</v>
      </c>
      <c r="G362">
        <v>9</v>
      </c>
      <c r="H362">
        <v>301.53999999999996</v>
      </c>
      <c r="I362">
        <v>290.93</v>
      </c>
      <c r="J362">
        <v>592.47</v>
      </c>
      <c r="K362">
        <v>6435</v>
      </c>
      <c r="L362" s="26">
        <f t="shared" si="16"/>
        <v>9.206993006993007E-2</v>
      </c>
      <c r="M362" s="1">
        <f t="shared" si="17"/>
        <v>65.83</v>
      </c>
      <c r="O362">
        <f>SUBTOTAL(9,O218:O290)</f>
        <v>12</v>
      </c>
      <c r="P362">
        <f>SUBTOTAL(9,P218:P290)</f>
        <v>1930.03</v>
      </c>
      <c r="Q362">
        <f>SUBTOTAL(9,Q218:Q290)</f>
        <v>0</v>
      </c>
      <c r="R362">
        <f>SUBTOTAL(9,R218:R290)</f>
        <v>1930.03</v>
      </c>
      <c r="S362">
        <f>SUBTOTAL(9,S218:S290)</f>
        <v>59563</v>
      </c>
    </row>
    <row r="363" spans="1:19" x14ac:dyDescent="0.25">
      <c r="A363" t="str">
        <f t="shared" si="15"/>
        <v>CMBBOMJun-2024</v>
      </c>
      <c r="B363" s="2">
        <v>2024</v>
      </c>
      <c r="C363" s="2" t="s">
        <v>222</v>
      </c>
      <c r="D363" t="s">
        <v>10</v>
      </c>
      <c r="E363" s="2" t="s">
        <v>16</v>
      </c>
      <c r="F363" t="s">
        <v>15</v>
      </c>
      <c r="G363">
        <v>41</v>
      </c>
      <c r="H363">
        <v>3028.25</v>
      </c>
      <c r="I363">
        <v>1765.8699999999997</v>
      </c>
      <c r="J363">
        <v>4794.12</v>
      </c>
      <c r="K363">
        <v>63509</v>
      </c>
      <c r="L363" s="26">
        <f t="shared" si="16"/>
        <v>7.5487253775055496E-2</v>
      </c>
      <c r="M363" s="1">
        <f t="shared" si="17"/>
        <v>116.92975609756097</v>
      </c>
    </row>
    <row r="364" spans="1:19" x14ac:dyDescent="0.25">
      <c r="A364" t="str">
        <f t="shared" si="15"/>
        <v>CMBCDGJun-2024</v>
      </c>
      <c r="B364" s="2">
        <v>2024</v>
      </c>
      <c r="C364" s="2" t="s">
        <v>222</v>
      </c>
      <c r="D364" t="s">
        <v>10</v>
      </c>
      <c r="E364" s="2" t="s">
        <v>18</v>
      </c>
      <c r="F364" t="s">
        <v>19</v>
      </c>
      <c r="G364">
        <v>220</v>
      </c>
      <c r="H364">
        <v>45231.630000000026</v>
      </c>
      <c r="I364">
        <v>23487.739999999998</v>
      </c>
      <c r="J364">
        <v>68719.37</v>
      </c>
      <c r="K364">
        <v>1871980</v>
      </c>
      <c r="L364" s="26">
        <f t="shared" si="16"/>
        <v>3.6709457365997497E-2</v>
      </c>
      <c r="M364" s="1">
        <f t="shared" si="17"/>
        <v>312.36077272727272</v>
      </c>
    </row>
    <row r="365" spans="1:19" x14ac:dyDescent="0.25">
      <c r="A365" t="str">
        <f t="shared" si="15"/>
        <v>CMBCGKJun-2024</v>
      </c>
      <c r="B365" s="2">
        <v>2024</v>
      </c>
      <c r="C365" s="2" t="s">
        <v>222</v>
      </c>
      <c r="D365" t="s">
        <v>10</v>
      </c>
      <c r="E365" s="2" t="s">
        <v>20</v>
      </c>
      <c r="F365" t="s">
        <v>13</v>
      </c>
      <c r="G365">
        <v>10</v>
      </c>
      <c r="H365">
        <v>1077.75</v>
      </c>
      <c r="I365">
        <v>832.87</v>
      </c>
      <c r="J365">
        <v>1910.62</v>
      </c>
      <c r="K365">
        <v>33180</v>
      </c>
      <c r="L365" s="26">
        <f t="shared" si="16"/>
        <v>5.7583484026521997E-2</v>
      </c>
      <c r="M365" s="1">
        <f t="shared" si="17"/>
        <v>191.06199999999998</v>
      </c>
    </row>
    <row r="366" spans="1:19" x14ac:dyDescent="0.25">
      <c r="A366" t="str">
        <f t="shared" si="15"/>
        <v>CMBCOKJun-2024</v>
      </c>
      <c r="B366" s="2">
        <v>2024</v>
      </c>
      <c r="C366" s="2" t="s">
        <v>222</v>
      </c>
      <c r="D366" t="s">
        <v>10</v>
      </c>
      <c r="E366" s="2" t="s">
        <v>21</v>
      </c>
      <c r="F366" t="s">
        <v>15</v>
      </c>
      <c r="G366">
        <v>28</v>
      </c>
      <c r="H366">
        <v>1136.18</v>
      </c>
      <c r="I366">
        <v>411.08000000000004</v>
      </c>
      <c r="J366">
        <v>1547.2600000000002</v>
      </c>
      <c r="K366">
        <v>14476</v>
      </c>
      <c r="L366" s="26">
        <f t="shared" si="16"/>
        <v>0.10688449848024317</v>
      </c>
      <c r="M366" s="1">
        <f t="shared" si="17"/>
        <v>55.259285714285724</v>
      </c>
    </row>
    <row r="367" spans="1:19" x14ac:dyDescent="0.25">
      <c r="A367" t="str">
        <f t="shared" si="15"/>
        <v>CMBDACJun-2024</v>
      </c>
      <c r="B367" s="2">
        <v>2024</v>
      </c>
      <c r="C367" s="2" t="s">
        <v>222</v>
      </c>
      <c r="D367" t="s">
        <v>10</v>
      </c>
      <c r="E367" s="2" t="s">
        <v>22</v>
      </c>
      <c r="F367" t="s">
        <v>15</v>
      </c>
      <c r="G367">
        <v>5</v>
      </c>
      <c r="H367">
        <v>887.05</v>
      </c>
      <c r="I367">
        <v>0</v>
      </c>
      <c r="J367">
        <v>887.05</v>
      </c>
      <c r="K367">
        <v>10825</v>
      </c>
      <c r="L367" s="26">
        <f t="shared" si="16"/>
        <v>8.1944572748267899E-2</v>
      </c>
      <c r="M367" s="1">
        <f t="shared" si="17"/>
        <v>177.41</v>
      </c>
    </row>
    <row r="368" spans="1:19" x14ac:dyDescent="0.25">
      <c r="A368" t="str">
        <f t="shared" si="15"/>
        <v>CMBDELJun-2024</v>
      </c>
      <c r="B368" s="2">
        <v>2024</v>
      </c>
      <c r="C368" s="2" t="s">
        <v>222</v>
      </c>
      <c r="D368" t="s">
        <v>10</v>
      </c>
      <c r="E368" s="2" t="s">
        <v>23</v>
      </c>
      <c r="F368" t="s">
        <v>15</v>
      </c>
      <c r="G368">
        <v>30</v>
      </c>
      <c r="H368">
        <v>2741.7800000000007</v>
      </c>
      <c r="I368">
        <v>1273.1099999999999</v>
      </c>
      <c r="J368">
        <v>4014.89</v>
      </c>
      <c r="K368">
        <v>72750</v>
      </c>
      <c r="L368" s="26">
        <f t="shared" si="16"/>
        <v>5.5187491408934704E-2</v>
      </c>
      <c r="M368" s="1">
        <f t="shared" si="17"/>
        <v>133.82966666666667</v>
      </c>
    </row>
    <row r="369" spans="1:13" x14ac:dyDescent="0.25">
      <c r="A369" t="str">
        <f t="shared" si="15"/>
        <v>CMBDMMJun-2024</v>
      </c>
      <c r="B369" s="2">
        <v>2024</v>
      </c>
      <c r="C369" s="2" t="s">
        <v>222</v>
      </c>
      <c r="D369" t="s">
        <v>10</v>
      </c>
      <c r="E369" s="2" t="s">
        <v>24</v>
      </c>
      <c r="F369" t="s">
        <v>11</v>
      </c>
      <c r="G369">
        <v>8</v>
      </c>
      <c r="H369">
        <v>1114.3499999999999</v>
      </c>
      <c r="I369">
        <v>744.53</v>
      </c>
      <c r="J369">
        <v>1858.8799999999999</v>
      </c>
      <c r="K369">
        <v>30824</v>
      </c>
      <c r="L369" s="26">
        <f t="shared" si="16"/>
        <v>6.0306254866337915E-2</v>
      </c>
      <c r="M369" s="1">
        <f t="shared" si="17"/>
        <v>232.35999999999999</v>
      </c>
    </row>
    <row r="370" spans="1:13" x14ac:dyDescent="0.25">
      <c r="A370" t="str">
        <f t="shared" si="15"/>
        <v>CMBDOHJun-2024</v>
      </c>
      <c r="B370" s="2">
        <v>2024</v>
      </c>
      <c r="C370" s="2" t="s">
        <v>222</v>
      </c>
      <c r="D370" t="s">
        <v>10</v>
      </c>
      <c r="E370" s="2" t="s">
        <v>25</v>
      </c>
      <c r="F370" t="s">
        <v>11</v>
      </c>
      <c r="G370">
        <v>14</v>
      </c>
      <c r="H370">
        <v>1460.23</v>
      </c>
      <c r="I370">
        <v>1829.7000000000003</v>
      </c>
      <c r="J370">
        <v>3289.9299999999994</v>
      </c>
      <c r="K370">
        <v>50862</v>
      </c>
      <c r="L370" s="26">
        <f t="shared" si="16"/>
        <v>6.4683457197908051E-2</v>
      </c>
      <c r="M370" s="1">
        <f t="shared" si="17"/>
        <v>234.99499999999995</v>
      </c>
    </row>
    <row r="371" spans="1:13" x14ac:dyDescent="0.25">
      <c r="A371" t="str">
        <f t="shared" si="15"/>
        <v>CMBDXBJun-2024</v>
      </c>
      <c r="B371" s="2">
        <v>2024</v>
      </c>
      <c r="C371" s="2" t="s">
        <v>222</v>
      </c>
      <c r="D371" t="s">
        <v>10</v>
      </c>
      <c r="E371" s="2" t="s">
        <v>26</v>
      </c>
      <c r="F371" t="s">
        <v>11</v>
      </c>
      <c r="G371">
        <v>5</v>
      </c>
      <c r="H371">
        <v>876.97</v>
      </c>
      <c r="I371">
        <v>489.73</v>
      </c>
      <c r="J371">
        <v>1366.6999999999998</v>
      </c>
      <c r="K371">
        <v>16545</v>
      </c>
      <c r="L371" s="26">
        <f t="shared" si="16"/>
        <v>8.2605016621335736E-2</v>
      </c>
      <c r="M371" s="1">
        <f t="shared" si="17"/>
        <v>273.33999999999997</v>
      </c>
    </row>
    <row r="372" spans="1:13" x14ac:dyDescent="0.25">
      <c r="A372" t="str">
        <f t="shared" si="15"/>
        <v>CMBFRAJun-2024</v>
      </c>
      <c r="B372" s="2">
        <v>2024</v>
      </c>
      <c r="C372" s="2" t="s">
        <v>222</v>
      </c>
      <c r="D372" t="s">
        <v>10</v>
      </c>
      <c r="E372" s="2" t="s">
        <v>27</v>
      </c>
      <c r="F372" t="s">
        <v>19</v>
      </c>
      <c r="G372">
        <v>106</v>
      </c>
      <c r="H372">
        <v>17630.18</v>
      </c>
      <c r="I372">
        <v>21159.919999999998</v>
      </c>
      <c r="J372">
        <v>38790.099999999991</v>
      </c>
      <c r="K372">
        <v>857858</v>
      </c>
      <c r="L372" s="26">
        <f t="shared" si="16"/>
        <v>4.5217390290700779E-2</v>
      </c>
      <c r="M372" s="1">
        <f t="shared" si="17"/>
        <v>365.94433962264145</v>
      </c>
    </row>
    <row r="373" spans="1:13" x14ac:dyDescent="0.25">
      <c r="A373" t="str">
        <f t="shared" si="15"/>
        <v>CMBGANJun-2024</v>
      </c>
      <c r="B373" s="2">
        <v>2024</v>
      </c>
      <c r="C373" s="2" t="s">
        <v>222</v>
      </c>
      <c r="D373" t="s">
        <v>10</v>
      </c>
      <c r="E373" s="2" t="s">
        <v>28</v>
      </c>
      <c r="F373" t="s">
        <v>15</v>
      </c>
      <c r="G373">
        <v>1</v>
      </c>
      <c r="H373">
        <v>75.209999999999994</v>
      </c>
      <c r="I373">
        <v>14.74</v>
      </c>
      <c r="J373">
        <v>89.949999999999989</v>
      </c>
      <c r="K373">
        <v>1147</v>
      </c>
      <c r="L373" s="26">
        <f t="shared" si="16"/>
        <v>7.8421970357454213E-2</v>
      </c>
      <c r="M373" s="1">
        <f t="shared" si="17"/>
        <v>89.949999999999989</v>
      </c>
    </row>
    <row r="374" spans="1:13" x14ac:dyDescent="0.25">
      <c r="A374" t="str">
        <f t="shared" si="15"/>
        <v>CMBHYDJun-2024</v>
      </c>
      <c r="B374" s="2">
        <v>2024</v>
      </c>
      <c r="C374" s="2" t="s">
        <v>222</v>
      </c>
      <c r="D374" t="s">
        <v>10</v>
      </c>
      <c r="E374" s="2" t="s">
        <v>29</v>
      </c>
      <c r="F374" t="s">
        <v>15</v>
      </c>
      <c r="G374">
        <v>8</v>
      </c>
      <c r="H374">
        <v>388.81</v>
      </c>
      <c r="I374">
        <v>215.43</v>
      </c>
      <c r="J374">
        <v>604.24</v>
      </c>
      <c r="K374">
        <v>9376</v>
      </c>
      <c r="L374" s="26">
        <f t="shared" si="16"/>
        <v>6.4445392491467579E-2</v>
      </c>
      <c r="M374" s="1">
        <f t="shared" si="17"/>
        <v>75.53</v>
      </c>
    </row>
    <row r="375" spans="1:13" x14ac:dyDescent="0.25">
      <c r="A375" t="str">
        <f t="shared" si="15"/>
        <v>CMBICNJun-2024</v>
      </c>
      <c r="B375" s="2">
        <v>2024</v>
      </c>
      <c r="C375" s="2" t="s">
        <v>222</v>
      </c>
      <c r="D375" t="s">
        <v>10</v>
      </c>
      <c r="E375" s="2" t="s">
        <v>30</v>
      </c>
      <c r="F375" t="s">
        <v>13</v>
      </c>
      <c r="G375">
        <v>33</v>
      </c>
      <c r="H375">
        <v>6010.3799999999992</v>
      </c>
      <c r="I375">
        <v>2555.0500000000006</v>
      </c>
      <c r="J375">
        <v>8565.43</v>
      </c>
      <c r="K375">
        <v>190245</v>
      </c>
      <c r="L375" s="26">
        <f t="shared" si="16"/>
        <v>4.5023154353596682E-2</v>
      </c>
      <c r="M375" s="1">
        <f t="shared" si="17"/>
        <v>259.55848484848485</v>
      </c>
    </row>
    <row r="376" spans="1:13" x14ac:dyDescent="0.25">
      <c r="A376" t="str">
        <f t="shared" si="15"/>
        <v>CMBIXMJun-2024</v>
      </c>
      <c r="B376" s="2">
        <v>2024</v>
      </c>
      <c r="C376" s="2" t="s">
        <v>222</v>
      </c>
      <c r="D376" t="s">
        <v>10</v>
      </c>
      <c r="E376" s="2" t="s">
        <v>31</v>
      </c>
      <c r="F376" t="s">
        <v>15</v>
      </c>
      <c r="G376">
        <v>17</v>
      </c>
      <c r="H376">
        <v>567.68000000000006</v>
      </c>
      <c r="I376">
        <v>346.93</v>
      </c>
      <c r="J376">
        <v>914.61</v>
      </c>
      <c r="K376">
        <v>6018</v>
      </c>
      <c r="L376" s="26">
        <f t="shared" si="16"/>
        <v>0.15197906281156531</v>
      </c>
      <c r="M376" s="1">
        <f t="shared" si="17"/>
        <v>53.800588235294121</v>
      </c>
    </row>
    <row r="377" spans="1:13" x14ac:dyDescent="0.25">
      <c r="A377" t="str">
        <f t="shared" si="15"/>
        <v>CMBKHIJun-2024</v>
      </c>
      <c r="B377" s="2">
        <v>2024</v>
      </c>
      <c r="C377" s="2" t="s">
        <v>222</v>
      </c>
      <c r="D377" t="s">
        <v>10</v>
      </c>
      <c r="E377" s="2" t="s">
        <v>32</v>
      </c>
      <c r="F377" t="s">
        <v>15</v>
      </c>
      <c r="G377">
        <v>93</v>
      </c>
      <c r="H377">
        <v>9527.2400000000016</v>
      </c>
      <c r="I377">
        <v>2765.7600000000007</v>
      </c>
      <c r="J377">
        <v>12292.999999999996</v>
      </c>
      <c r="K377">
        <v>224502</v>
      </c>
      <c r="L377" s="26">
        <f t="shared" si="16"/>
        <v>5.47567504966548E-2</v>
      </c>
      <c r="M377" s="1">
        <f t="shared" si="17"/>
        <v>132.18279569892468</v>
      </c>
    </row>
    <row r="378" spans="1:13" x14ac:dyDescent="0.25">
      <c r="A378" t="str">
        <f t="shared" si="15"/>
        <v>CMBKTMJun-2024</v>
      </c>
      <c r="B378" s="2">
        <v>2024</v>
      </c>
      <c r="C378" s="2" t="s">
        <v>222</v>
      </c>
      <c r="D378" t="s">
        <v>10</v>
      </c>
      <c r="E378" s="2" t="s">
        <v>52</v>
      </c>
      <c r="F378" t="s">
        <v>15</v>
      </c>
      <c r="G378">
        <v>5</v>
      </c>
      <c r="H378">
        <v>562.04999999999995</v>
      </c>
      <c r="I378">
        <v>208.40999999999997</v>
      </c>
      <c r="J378">
        <v>770.46</v>
      </c>
      <c r="K378">
        <v>11765</v>
      </c>
      <c r="L378" s="26">
        <f t="shared" si="16"/>
        <v>6.5487462813429667E-2</v>
      </c>
      <c r="M378" s="1">
        <f t="shared" si="17"/>
        <v>154.09200000000001</v>
      </c>
    </row>
    <row r="379" spans="1:13" x14ac:dyDescent="0.25">
      <c r="A379" t="str">
        <f t="shared" si="15"/>
        <v>CMBKULJun-2024</v>
      </c>
      <c r="B379" s="2">
        <v>2024</v>
      </c>
      <c r="C379" s="2" t="s">
        <v>222</v>
      </c>
      <c r="D379" t="s">
        <v>10</v>
      </c>
      <c r="E379" s="2" t="s">
        <v>33</v>
      </c>
      <c r="F379" t="s">
        <v>13</v>
      </c>
      <c r="G379">
        <v>54</v>
      </c>
      <c r="H379">
        <v>3970.0299999999997</v>
      </c>
      <c r="I379">
        <v>3725.91</v>
      </c>
      <c r="J379">
        <v>7695.94</v>
      </c>
      <c r="K379">
        <v>132786</v>
      </c>
      <c r="L379" s="26">
        <f t="shared" si="16"/>
        <v>5.7957465395448313E-2</v>
      </c>
      <c r="M379" s="1">
        <f t="shared" si="17"/>
        <v>142.5174074074074</v>
      </c>
    </row>
    <row r="380" spans="1:13" x14ac:dyDescent="0.25">
      <c r="A380" t="str">
        <f t="shared" si="15"/>
        <v>CMBKWIJun-2024</v>
      </c>
      <c r="B380" s="2">
        <v>2024</v>
      </c>
      <c r="C380" s="2" t="s">
        <v>222</v>
      </c>
      <c r="D380" t="s">
        <v>10</v>
      </c>
      <c r="E380" s="2" t="s">
        <v>34</v>
      </c>
      <c r="F380" t="s">
        <v>11</v>
      </c>
      <c r="G380">
        <v>8</v>
      </c>
      <c r="H380">
        <v>1398.72</v>
      </c>
      <c r="I380">
        <v>652.56999999999994</v>
      </c>
      <c r="J380">
        <v>2051.29</v>
      </c>
      <c r="K380">
        <v>33560</v>
      </c>
      <c r="L380" s="26">
        <f t="shared" si="16"/>
        <v>6.1123063170441E-2</v>
      </c>
      <c r="M380" s="1">
        <f t="shared" si="17"/>
        <v>256.41125</v>
      </c>
    </row>
    <row r="381" spans="1:13" x14ac:dyDescent="0.25">
      <c r="A381" t="str">
        <f t="shared" si="15"/>
        <v>CMBLHEJun-2024</v>
      </c>
      <c r="B381" s="2">
        <v>2024</v>
      </c>
      <c r="C381" s="2" t="s">
        <v>222</v>
      </c>
      <c r="D381" t="s">
        <v>10</v>
      </c>
      <c r="E381" s="2" t="s">
        <v>35</v>
      </c>
      <c r="F381" t="s">
        <v>15</v>
      </c>
      <c r="G381">
        <v>24</v>
      </c>
      <c r="H381">
        <v>3050.2300000000009</v>
      </c>
      <c r="I381">
        <v>953.10000000000014</v>
      </c>
      <c r="J381">
        <v>4003.3299999999995</v>
      </c>
      <c r="K381">
        <v>66840</v>
      </c>
      <c r="L381" s="26">
        <f t="shared" si="16"/>
        <v>5.989422501496109E-2</v>
      </c>
      <c r="M381" s="1">
        <f t="shared" si="17"/>
        <v>166.80541666666664</v>
      </c>
    </row>
    <row r="382" spans="1:13" x14ac:dyDescent="0.25">
      <c r="A382" t="str">
        <f t="shared" si="15"/>
        <v>CMBLHRJun-2024</v>
      </c>
      <c r="B382" s="2">
        <v>2024</v>
      </c>
      <c r="C382" s="2" t="s">
        <v>222</v>
      </c>
      <c r="D382" t="s">
        <v>10</v>
      </c>
      <c r="E382" s="2" t="s">
        <v>36</v>
      </c>
      <c r="F382" t="s">
        <v>19</v>
      </c>
      <c r="G382">
        <v>306</v>
      </c>
      <c r="H382">
        <v>103744.75000000001</v>
      </c>
      <c r="I382">
        <v>47842.250000000007</v>
      </c>
      <c r="J382">
        <v>151587</v>
      </c>
      <c r="K382">
        <v>2668014</v>
      </c>
      <c r="L382" s="26">
        <f t="shared" si="16"/>
        <v>5.6816418504550575E-2</v>
      </c>
      <c r="M382" s="1">
        <f t="shared" si="17"/>
        <v>495.38235294117646</v>
      </c>
    </row>
    <row r="383" spans="1:13" x14ac:dyDescent="0.25">
      <c r="A383" t="str">
        <f t="shared" si="15"/>
        <v>CMBMAAJun-2024</v>
      </c>
      <c r="B383" s="2">
        <v>2024</v>
      </c>
      <c r="C383" s="2" t="s">
        <v>222</v>
      </c>
      <c r="D383" t="s">
        <v>10</v>
      </c>
      <c r="E383" s="2" t="s">
        <v>37</v>
      </c>
      <c r="F383" t="s">
        <v>15</v>
      </c>
      <c r="G383">
        <v>42</v>
      </c>
      <c r="H383">
        <v>1845.7900000000002</v>
      </c>
      <c r="I383">
        <v>905.16000000000008</v>
      </c>
      <c r="J383">
        <v>2750.9500000000003</v>
      </c>
      <c r="K383">
        <v>28812</v>
      </c>
      <c r="L383" s="26">
        <f t="shared" si="16"/>
        <v>9.5479314174649457E-2</v>
      </c>
      <c r="M383" s="1">
        <f t="shared" si="17"/>
        <v>65.498809523809527</v>
      </c>
    </row>
    <row r="384" spans="1:13" x14ac:dyDescent="0.25">
      <c r="A384" t="str">
        <f t="shared" si="15"/>
        <v>CMBMELJun-2024</v>
      </c>
      <c r="B384" s="2">
        <v>2024</v>
      </c>
      <c r="C384" s="2" t="s">
        <v>222</v>
      </c>
      <c r="D384" t="s">
        <v>10</v>
      </c>
      <c r="E384" s="2" t="s">
        <v>38</v>
      </c>
      <c r="F384" t="s">
        <v>13</v>
      </c>
      <c r="G384">
        <v>271</v>
      </c>
      <c r="H384">
        <v>73459.559999999983</v>
      </c>
      <c r="I384">
        <v>18113.82</v>
      </c>
      <c r="J384">
        <v>91573.380000000063</v>
      </c>
      <c r="K384">
        <v>2278839</v>
      </c>
      <c r="L384" s="26">
        <f t="shared" si="16"/>
        <v>4.0184225388454411E-2</v>
      </c>
      <c r="M384" s="1">
        <f t="shared" si="17"/>
        <v>337.90915129151313</v>
      </c>
    </row>
    <row r="385" spans="1:13" x14ac:dyDescent="0.25">
      <c r="A385" t="str">
        <f t="shared" si="15"/>
        <v>CMBMLEJun-2024</v>
      </c>
      <c r="B385" s="2">
        <v>2024</v>
      </c>
      <c r="C385" s="2" t="s">
        <v>222</v>
      </c>
      <c r="D385" t="s">
        <v>10</v>
      </c>
      <c r="E385" s="2" t="s">
        <v>39</v>
      </c>
      <c r="F385" t="s">
        <v>15</v>
      </c>
      <c r="G385">
        <v>229</v>
      </c>
      <c r="H385">
        <v>19738.880000000008</v>
      </c>
      <c r="I385">
        <v>5380.46</v>
      </c>
      <c r="J385">
        <v>25119.34</v>
      </c>
      <c r="K385">
        <v>175872</v>
      </c>
      <c r="L385" s="26">
        <f t="shared" si="16"/>
        <v>0.14282739719796214</v>
      </c>
      <c r="M385" s="1">
        <f t="shared" si="17"/>
        <v>109.69144104803493</v>
      </c>
    </row>
    <row r="386" spans="1:13" x14ac:dyDescent="0.25">
      <c r="A386" t="str">
        <f t="shared" ref="A386:A449" si="18">D386&amp;E386&amp;C386</f>
        <v>CMBNRTJun-2024</v>
      </c>
      <c r="B386" s="2">
        <v>2024</v>
      </c>
      <c r="C386" s="2" t="s">
        <v>222</v>
      </c>
      <c r="D386" t="s">
        <v>10</v>
      </c>
      <c r="E386" s="2" t="s">
        <v>40</v>
      </c>
      <c r="F386" t="s">
        <v>13</v>
      </c>
      <c r="G386">
        <v>38</v>
      </c>
      <c r="H386">
        <v>13059.289999999999</v>
      </c>
      <c r="I386">
        <v>194.32</v>
      </c>
      <c r="J386">
        <v>13253.609999999999</v>
      </c>
      <c r="K386">
        <v>260832</v>
      </c>
      <c r="L386" s="26">
        <f t="shared" ref="L386:L449" si="19">J386/K386</f>
        <v>5.0812822046374675E-2</v>
      </c>
      <c r="M386" s="1">
        <f t="shared" ref="M386:M449" si="20">J386/G386</f>
        <v>348.77921052631575</v>
      </c>
    </row>
    <row r="387" spans="1:13" x14ac:dyDescent="0.25">
      <c r="A387" t="str">
        <f t="shared" si="18"/>
        <v>CMBPVGJun-2024</v>
      </c>
      <c r="B387" s="2">
        <v>2024</v>
      </c>
      <c r="C387" s="2" t="s">
        <v>222</v>
      </c>
      <c r="D387" t="s">
        <v>10</v>
      </c>
      <c r="E387" s="2" t="s">
        <v>50</v>
      </c>
      <c r="F387" t="s">
        <v>13</v>
      </c>
      <c r="G387">
        <v>16</v>
      </c>
      <c r="H387">
        <v>2893.02</v>
      </c>
      <c r="I387">
        <v>1596.2900000000002</v>
      </c>
      <c r="J387">
        <v>4489.3100000000004</v>
      </c>
      <c r="K387">
        <v>81056</v>
      </c>
      <c r="L387" s="26">
        <f t="shared" si="19"/>
        <v>5.5385289182787213E-2</v>
      </c>
      <c r="M387" s="1">
        <f t="shared" si="20"/>
        <v>280.58187500000003</v>
      </c>
    </row>
    <row r="388" spans="1:13" x14ac:dyDescent="0.25">
      <c r="A388" t="str">
        <f t="shared" si="18"/>
        <v>CMBRUHJun-2024</v>
      </c>
      <c r="B388" s="2">
        <v>2024</v>
      </c>
      <c r="C388" s="2" t="s">
        <v>222</v>
      </c>
      <c r="D388" t="s">
        <v>10</v>
      </c>
      <c r="E388" s="2" t="s">
        <v>41</v>
      </c>
      <c r="F388" t="s">
        <v>11</v>
      </c>
      <c r="G388">
        <v>47</v>
      </c>
      <c r="H388">
        <v>9256.3700000000026</v>
      </c>
      <c r="I388">
        <v>4475.6400000000012</v>
      </c>
      <c r="J388">
        <v>13732.009999999998</v>
      </c>
      <c r="K388">
        <v>190115</v>
      </c>
      <c r="L388" s="26">
        <f t="shared" si="19"/>
        <v>7.22300186729085E-2</v>
      </c>
      <c r="M388" s="1">
        <f t="shared" si="20"/>
        <v>292.17042553191487</v>
      </c>
    </row>
    <row r="389" spans="1:13" x14ac:dyDescent="0.25">
      <c r="A389" t="str">
        <f t="shared" si="18"/>
        <v>CMBSINJun-2024</v>
      </c>
      <c r="B389" s="2">
        <v>2024</v>
      </c>
      <c r="C389" s="2" t="s">
        <v>222</v>
      </c>
      <c r="D389" t="s">
        <v>10</v>
      </c>
      <c r="E389" s="2" t="s">
        <v>42</v>
      </c>
      <c r="F389" t="s">
        <v>13</v>
      </c>
      <c r="G389">
        <v>80</v>
      </c>
      <c r="H389">
        <v>8822.3500000000022</v>
      </c>
      <c r="I389">
        <v>4674.1799999999994</v>
      </c>
      <c r="J389">
        <v>13496.529999999999</v>
      </c>
      <c r="K389">
        <v>219920</v>
      </c>
      <c r="L389" s="26">
        <f t="shared" si="19"/>
        <v>6.1370180065478348E-2</v>
      </c>
      <c r="M389" s="1">
        <f t="shared" si="20"/>
        <v>168.70662499999997</v>
      </c>
    </row>
    <row r="390" spans="1:13" x14ac:dyDescent="0.25">
      <c r="A390" t="str">
        <f t="shared" si="18"/>
        <v>CMBSYDJun-2024</v>
      </c>
      <c r="B390" s="2">
        <v>2024</v>
      </c>
      <c r="C390" s="2" t="s">
        <v>222</v>
      </c>
      <c r="D390" t="s">
        <v>10</v>
      </c>
      <c r="E390" s="2" t="s">
        <v>53</v>
      </c>
      <c r="F390" t="s">
        <v>13</v>
      </c>
      <c r="G390">
        <v>126</v>
      </c>
      <c r="H390">
        <v>45462.829999999994</v>
      </c>
      <c r="I390">
        <v>8442.2199999999993</v>
      </c>
      <c r="J390">
        <v>53905.049999999996</v>
      </c>
      <c r="K390">
        <v>1103004</v>
      </c>
      <c r="L390" s="26">
        <f t="shared" si="19"/>
        <v>4.8871128300531995E-2</v>
      </c>
      <c r="M390" s="1">
        <f t="shared" si="20"/>
        <v>427.81785714285712</v>
      </c>
    </row>
    <row r="391" spans="1:13" x14ac:dyDescent="0.25">
      <c r="A391" t="str">
        <f t="shared" si="18"/>
        <v>CMBTRVJun-2024</v>
      </c>
      <c r="B391" s="2">
        <v>2024</v>
      </c>
      <c r="C391" s="2" t="s">
        <v>222</v>
      </c>
      <c r="D391" t="s">
        <v>10</v>
      </c>
      <c r="E391" s="2" t="s">
        <v>43</v>
      </c>
      <c r="F391" t="s">
        <v>15</v>
      </c>
      <c r="G391">
        <v>3</v>
      </c>
      <c r="H391">
        <v>131.29</v>
      </c>
      <c r="I391">
        <v>65.22</v>
      </c>
      <c r="J391">
        <v>196.51</v>
      </c>
      <c r="K391">
        <v>1098</v>
      </c>
      <c r="L391" s="26">
        <f t="shared" si="19"/>
        <v>0.17897085610200364</v>
      </c>
      <c r="M391" s="1">
        <f t="shared" si="20"/>
        <v>65.50333333333333</v>
      </c>
    </row>
    <row r="392" spans="1:13" x14ac:dyDescent="0.25">
      <c r="A392" t="str">
        <f t="shared" si="18"/>
        <v>CMBTRZJun-2024</v>
      </c>
      <c r="B392" s="2">
        <v>2024</v>
      </c>
      <c r="C392" s="2" t="s">
        <v>222</v>
      </c>
      <c r="D392" t="s">
        <v>10</v>
      </c>
      <c r="E392" s="2" t="s">
        <v>44</v>
      </c>
      <c r="F392" t="s">
        <v>15</v>
      </c>
      <c r="G392">
        <v>28</v>
      </c>
      <c r="H392">
        <v>765.06</v>
      </c>
      <c r="I392">
        <v>396.91999999999996</v>
      </c>
      <c r="J392">
        <v>1161.9800000000002</v>
      </c>
      <c r="K392">
        <v>12404</v>
      </c>
      <c r="L392" s="26">
        <f t="shared" si="19"/>
        <v>9.3677845856175446E-2</v>
      </c>
      <c r="M392" s="1">
        <f t="shared" si="20"/>
        <v>41.499285714285726</v>
      </c>
    </row>
    <row r="393" spans="1:13" x14ac:dyDescent="0.25">
      <c r="A393" t="str">
        <f t="shared" si="18"/>
        <v>COKCMBJun-2024</v>
      </c>
      <c r="B393" s="2">
        <v>2024</v>
      </c>
      <c r="C393" s="2" t="s">
        <v>222</v>
      </c>
      <c r="D393" t="s">
        <v>21</v>
      </c>
      <c r="E393" s="2" t="s">
        <v>10</v>
      </c>
      <c r="F393" t="s">
        <v>15</v>
      </c>
      <c r="G393">
        <v>21</v>
      </c>
      <c r="H393">
        <v>1414.56</v>
      </c>
      <c r="I393">
        <v>496.27000000000004</v>
      </c>
      <c r="J393">
        <v>1910.83</v>
      </c>
      <c r="K393">
        <v>10857</v>
      </c>
      <c r="L393" s="26">
        <f t="shared" si="19"/>
        <v>0.17599981578704982</v>
      </c>
      <c r="M393" s="1">
        <f t="shared" si="20"/>
        <v>90.991904761904763</v>
      </c>
    </row>
    <row r="394" spans="1:13" x14ac:dyDescent="0.25">
      <c r="A394" t="str">
        <f t="shared" si="18"/>
        <v>DACCMBJun-2024</v>
      </c>
      <c r="B394" s="2">
        <v>2024</v>
      </c>
      <c r="C394" s="2" t="s">
        <v>222</v>
      </c>
      <c r="D394" t="s">
        <v>22</v>
      </c>
      <c r="E394" s="2" t="s">
        <v>10</v>
      </c>
      <c r="F394" t="s">
        <v>15</v>
      </c>
      <c r="G394">
        <v>19</v>
      </c>
      <c r="H394">
        <v>2892.6499999999996</v>
      </c>
      <c r="I394">
        <v>420.16000000000008</v>
      </c>
      <c r="J394">
        <v>3312.8099999999995</v>
      </c>
      <c r="K394">
        <v>41135</v>
      </c>
      <c r="L394" s="26">
        <f t="shared" si="19"/>
        <v>8.0535067460799789E-2</v>
      </c>
      <c r="M394" s="1">
        <f t="shared" si="20"/>
        <v>174.35842105263154</v>
      </c>
    </row>
    <row r="395" spans="1:13" x14ac:dyDescent="0.25">
      <c r="A395" t="str">
        <f t="shared" si="18"/>
        <v>DELCMBJun-2024</v>
      </c>
      <c r="B395" s="2">
        <v>2024</v>
      </c>
      <c r="C395" s="2" t="s">
        <v>222</v>
      </c>
      <c r="D395" t="s">
        <v>23</v>
      </c>
      <c r="E395" s="2" t="s">
        <v>10</v>
      </c>
      <c r="F395" t="s">
        <v>15</v>
      </c>
      <c r="G395">
        <v>41</v>
      </c>
      <c r="H395">
        <v>2489.63</v>
      </c>
      <c r="I395">
        <v>1638.9</v>
      </c>
      <c r="J395">
        <v>4128.53</v>
      </c>
      <c r="K395">
        <v>99425</v>
      </c>
      <c r="L395" s="26">
        <f t="shared" si="19"/>
        <v>4.1524063364344978E-2</v>
      </c>
      <c r="M395" s="1">
        <f t="shared" si="20"/>
        <v>100.69585365853658</v>
      </c>
    </row>
    <row r="396" spans="1:13" x14ac:dyDescent="0.25">
      <c r="A396" t="str">
        <f t="shared" si="18"/>
        <v>DMMCMBJun-2024</v>
      </c>
      <c r="B396" s="2">
        <v>2024</v>
      </c>
      <c r="C396" s="2" t="s">
        <v>222</v>
      </c>
      <c r="D396" t="s">
        <v>24</v>
      </c>
      <c r="E396" s="2" t="s">
        <v>10</v>
      </c>
      <c r="F396" t="s">
        <v>11</v>
      </c>
      <c r="G396">
        <v>6</v>
      </c>
      <c r="H396">
        <v>1349.92</v>
      </c>
      <c r="I396">
        <v>533.6</v>
      </c>
      <c r="J396">
        <v>1883.52</v>
      </c>
      <c r="K396">
        <v>23118</v>
      </c>
      <c r="L396" s="26">
        <f t="shared" si="19"/>
        <v>8.1474175966779139E-2</v>
      </c>
      <c r="M396" s="1">
        <f t="shared" si="20"/>
        <v>313.92</v>
      </c>
    </row>
    <row r="397" spans="1:13" x14ac:dyDescent="0.25">
      <c r="A397" t="str">
        <f t="shared" si="18"/>
        <v>DOHCMBJun-2024</v>
      </c>
      <c r="B397" s="2">
        <v>2024</v>
      </c>
      <c r="C397" s="2" t="s">
        <v>222</v>
      </c>
      <c r="D397" t="s">
        <v>25</v>
      </c>
      <c r="E397" s="2" t="s">
        <v>10</v>
      </c>
      <c r="F397" t="s">
        <v>11</v>
      </c>
      <c r="G397">
        <v>58</v>
      </c>
      <c r="H397">
        <v>8865.9599999999991</v>
      </c>
      <c r="I397">
        <v>8082.0299999999988</v>
      </c>
      <c r="J397">
        <v>16947.989999999998</v>
      </c>
      <c r="K397">
        <v>210714</v>
      </c>
      <c r="L397" s="26">
        <f t="shared" si="19"/>
        <v>8.0431248042370215E-2</v>
      </c>
      <c r="M397" s="1">
        <f t="shared" si="20"/>
        <v>292.20672413793102</v>
      </c>
    </row>
    <row r="398" spans="1:13" x14ac:dyDescent="0.25">
      <c r="A398" t="str">
        <f t="shared" si="18"/>
        <v>DXBCMBJun-2024</v>
      </c>
      <c r="B398" s="2">
        <v>2024</v>
      </c>
      <c r="C398" s="2" t="s">
        <v>222</v>
      </c>
      <c r="D398" t="s">
        <v>26</v>
      </c>
      <c r="E398" s="2" t="s">
        <v>10</v>
      </c>
      <c r="F398" t="s">
        <v>11</v>
      </c>
      <c r="G398">
        <v>16</v>
      </c>
      <c r="H398">
        <v>3476.62</v>
      </c>
      <c r="I398">
        <v>2379</v>
      </c>
      <c r="J398">
        <v>5855.62</v>
      </c>
      <c r="K398">
        <v>52944</v>
      </c>
      <c r="L398" s="26">
        <f t="shared" si="19"/>
        <v>0.11060025687518887</v>
      </c>
      <c r="M398" s="1">
        <f t="shared" si="20"/>
        <v>365.97624999999999</v>
      </c>
    </row>
    <row r="399" spans="1:13" x14ac:dyDescent="0.25">
      <c r="A399" t="str">
        <f t="shared" si="18"/>
        <v>FRACMBJun-2024</v>
      </c>
      <c r="B399" s="2">
        <v>2024</v>
      </c>
      <c r="C399" s="2" t="s">
        <v>222</v>
      </c>
      <c r="D399" t="s">
        <v>27</v>
      </c>
      <c r="E399" s="2" t="s">
        <v>10</v>
      </c>
      <c r="F399" t="s">
        <v>19</v>
      </c>
      <c r="G399">
        <v>81</v>
      </c>
      <c r="H399">
        <v>17537.509999999998</v>
      </c>
      <c r="I399">
        <v>17198.940000000002</v>
      </c>
      <c r="J399">
        <v>34736.450000000004</v>
      </c>
      <c r="K399">
        <v>655533</v>
      </c>
      <c r="L399" s="26">
        <f t="shared" si="19"/>
        <v>5.2989628287210565E-2</v>
      </c>
      <c r="M399" s="1">
        <f t="shared" si="20"/>
        <v>428.84506172839514</v>
      </c>
    </row>
    <row r="400" spans="1:13" x14ac:dyDescent="0.25">
      <c r="A400" t="str">
        <f t="shared" si="18"/>
        <v>GANCMBJun-2024</v>
      </c>
      <c r="B400" s="2">
        <v>2024</v>
      </c>
      <c r="C400" s="2" t="s">
        <v>222</v>
      </c>
      <c r="D400" t="s">
        <v>28</v>
      </c>
      <c r="E400" s="2" t="s">
        <v>10</v>
      </c>
      <c r="F400" t="s">
        <v>15</v>
      </c>
      <c r="G400">
        <v>10</v>
      </c>
      <c r="H400">
        <v>878.77</v>
      </c>
      <c r="I400">
        <v>227</v>
      </c>
      <c r="J400">
        <v>1105.77</v>
      </c>
      <c r="K400">
        <v>11470</v>
      </c>
      <c r="L400" s="26">
        <f t="shared" si="19"/>
        <v>9.6405405405405403E-2</v>
      </c>
      <c r="M400" s="1">
        <f t="shared" si="20"/>
        <v>110.577</v>
      </c>
    </row>
    <row r="401" spans="1:13" x14ac:dyDescent="0.25">
      <c r="A401" t="str">
        <f t="shared" si="18"/>
        <v>HYDCMBJun-2024</v>
      </c>
      <c r="B401" s="2">
        <v>2024</v>
      </c>
      <c r="C401" s="2" t="s">
        <v>222</v>
      </c>
      <c r="D401" t="s">
        <v>29</v>
      </c>
      <c r="E401" s="2" t="s">
        <v>10</v>
      </c>
      <c r="F401" t="s">
        <v>15</v>
      </c>
      <c r="G401">
        <v>9</v>
      </c>
      <c r="H401">
        <v>570.46</v>
      </c>
      <c r="I401">
        <v>206.01</v>
      </c>
      <c r="J401">
        <v>776.47</v>
      </c>
      <c r="K401">
        <v>10548</v>
      </c>
      <c r="L401" s="26">
        <f t="shared" si="19"/>
        <v>7.3613007205157385E-2</v>
      </c>
      <c r="M401" s="1">
        <f t="shared" si="20"/>
        <v>86.274444444444441</v>
      </c>
    </row>
    <row r="402" spans="1:13" x14ac:dyDescent="0.25">
      <c r="A402" t="str">
        <f t="shared" si="18"/>
        <v>ICNCMBJun-2024</v>
      </c>
      <c r="B402" s="2">
        <v>2024</v>
      </c>
      <c r="C402" s="2" t="s">
        <v>222</v>
      </c>
      <c r="D402" t="s">
        <v>30</v>
      </c>
      <c r="E402" s="2" t="s">
        <v>10</v>
      </c>
      <c r="F402" t="s">
        <v>13</v>
      </c>
      <c r="G402">
        <v>31</v>
      </c>
      <c r="H402">
        <v>4951.4099999999989</v>
      </c>
      <c r="I402">
        <v>2445.8500000000004</v>
      </c>
      <c r="J402">
        <v>7397.2599999999993</v>
      </c>
      <c r="K402">
        <v>178715</v>
      </c>
      <c r="L402" s="26">
        <f t="shared" si="19"/>
        <v>4.1391377332624567E-2</v>
      </c>
      <c r="M402" s="1">
        <f t="shared" si="20"/>
        <v>238.62129032258062</v>
      </c>
    </row>
    <row r="403" spans="1:13" x14ac:dyDescent="0.25">
      <c r="A403" t="str">
        <f t="shared" si="18"/>
        <v>IXMCMBJun-2024</v>
      </c>
      <c r="B403" s="2">
        <v>2024</v>
      </c>
      <c r="C403" s="2" t="s">
        <v>222</v>
      </c>
      <c r="D403" t="s">
        <v>31</v>
      </c>
      <c r="E403" s="2" t="s">
        <v>10</v>
      </c>
      <c r="F403" t="s">
        <v>15</v>
      </c>
      <c r="G403">
        <v>6</v>
      </c>
      <c r="H403">
        <v>166.24</v>
      </c>
      <c r="I403">
        <v>99.259999999999991</v>
      </c>
      <c r="J403">
        <v>265.5</v>
      </c>
      <c r="K403">
        <v>2124</v>
      </c>
      <c r="L403" s="26">
        <f t="shared" si="19"/>
        <v>0.125</v>
      </c>
      <c r="M403" s="1">
        <f t="shared" si="20"/>
        <v>44.25</v>
      </c>
    </row>
    <row r="404" spans="1:13" x14ac:dyDescent="0.25">
      <c r="A404" t="str">
        <f t="shared" si="18"/>
        <v>KHICMBJun-2024</v>
      </c>
      <c r="B404" s="2">
        <v>2024</v>
      </c>
      <c r="C404" s="2" t="s">
        <v>222</v>
      </c>
      <c r="D404" t="s">
        <v>32</v>
      </c>
      <c r="E404" s="2" t="s">
        <v>10</v>
      </c>
      <c r="F404" t="s">
        <v>15</v>
      </c>
      <c r="G404">
        <v>51</v>
      </c>
      <c r="H404">
        <v>4787.7600000000011</v>
      </c>
      <c r="I404">
        <v>1365.06</v>
      </c>
      <c r="J404">
        <v>6152.82</v>
      </c>
      <c r="K404">
        <v>123114</v>
      </c>
      <c r="L404" s="26">
        <f t="shared" si="19"/>
        <v>4.9976607047127052E-2</v>
      </c>
      <c r="M404" s="1">
        <f t="shared" si="20"/>
        <v>120.6435294117647</v>
      </c>
    </row>
    <row r="405" spans="1:13" x14ac:dyDescent="0.25">
      <c r="A405" t="str">
        <f t="shared" si="18"/>
        <v>KTMCMBJun-2024</v>
      </c>
      <c r="B405" s="2">
        <v>2024</v>
      </c>
      <c r="C405" s="2" t="s">
        <v>222</v>
      </c>
      <c r="D405" t="s">
        <v>52</v>
      </c>
      <c r="E405" s="2" t="s">
        <v>10</v>
      </c>
      <c r="F405" t="s">
        <v>15</v>
      </c>
      <c r="G405">
        <v>5</v>
      </c>
      <c r="H405">
        <v>646.68000000000006</v>
      </c>
      <c r="I405">
        <v>255.45999999999998</v>
      </c>
      <c r="J405">
        <v>902.14</v>
      </c>
      <c r="K405">
        <v>11765</v>
      </c>
      <c r="L405" s="26">
        <f t="shared" si="19"/>
        <v>7.6679983000424987E-2</v>
      </c>
      <c r="M405" s="1">
        <f t="shared" si="20"/>
        <v>180.428</v>
      </c>
    </row>
    <row r="406" spans="1:13" x14ac:dyDescent="0.25">
      <c r="A406" t="str">
        <f t="shared" si="18"/>
        <v>KULCMBJun-2024</v>
      </c>
      <c r="B406" s="2">
        <v>2024</v>
      </c>
      <c r="C406" s="2" t="s">
        <v>222</v>
      </c>
      <c r="D406" t="s">
        <v>33</v>
      </c>
      <c r="E406" s="2" t="s">
        <v>10</v>
      </c>
      <c r="F406" t="s">
        <v>13</v>
      </c>
      <c r="G406">
        <v>38</v>
      </c>
      <c r="H406">
        <v>2634.6800000000003</v>
      </c>
      <c r="I406">
        <v>2312.5099999999998</v>
      </c>
      <c r="J406">
        <v>4947.1900000000005</v>
      </c>
      <c r="K406">
        <v>93442</v>
      </c>
      <c r="L406" s="26">
        <f t="shared" si="19"/>
        <v>5.2943965240470028E-2</v>
      </c>
      <c r="M406" s="1">
        <f t="shared" si="20"/>
        <v>130.1892105263158</v>
      </c>
    </row>
    <row r="407" spans="1:13" x14ac:dyDescent="0.25">
      <c r="A407" t="str">
        <f t="shared" si="18"/>
        <v>KWICMBJun-2024</v>
      </c>
      <c r="B407" s="2">
        <v>2024</v>
      </c>
      <c r="C407" s="2" t="s">
        <v>222</v>
      </c>
      <c r="D407" t="s">
        <v>34</v>
      </c>
      <c r="E407" s="2" t="s">
        <v>10</v>
      </c>
      <c r="F407" t="s">
        <v>11</v>
      </c>
      <c r="G407">
        <v>5</v>
      </c>
      <c r="H407">
        <v>1187.3699999999999</v>
      </c>
      <c r="I407">
        <v>427.55</v>
      </c>
      <c r="J407">
        <v>1614.92</v>
      </c>
      <c r="K407">
        <v>20975</v>
      </c>
      <c r="L407" s="26">
        <f t="shared" si="19"/>
        <v>7.699261025029798E-2</v>
      </c>
      <c r="M407" s="1">
        <f t="shared" si="20"/>
        <v>322.98400000000004</v>
      </c>
    </row>
    <row r="408" spans="1:13" x14ac:dyDescent="0.25">
      <c r="A408" t="str">
        <f t="shared" si="18"/>
        <v>LHECMBJun-2024</v>
      </c>
      <c r="B408" s="2">
        <v>2024</v>
      </c>
      <c r="C408" s="2" t="s">
        <v>222</v>
      </c>
      <c r="D408" t="s">
        <v>35</v>
      </c>
      <c r="E408" s="2" t="s">
        <v>10</v>
      </c>
      <c r="F408" t="s">
        <v>15</v>
      </c>
      <c r="G408">
        <v>28</v>
      </c>
      <c r="H408">
        <v>3600.9400000000005</v>
      </c>
      <c r="I408">
        <v>736.9</v>
      </c>
      <c r="J408">
        <v>4337.84</v>
      </c>
      <c r="K408">
        <v>77980</v>
      </c>
      <c r="L408" s="26">
        <f t="shared" si="19"/>
        <v>5.562759681969736E-2</v>
      </c>
      <c r="M408" s="1">
        <f t="shared" si="20"/>
        <v>154.92285714285714</v>
      </c>
    </row>
    <row r="409" spans="1:13" x14ac:dyDescent="0.25">
      <c r="A409" t="str">
        <f t="shared" si="18"/>
        <v>LHRCMBJun-2024</v>
      </c>
      <c r="B409" s="2">
        <v>2024</v>
      </c>
      <c r="C409" s="2" t="s">
        <v>222</v>
      </c>
      <c r="D409" t="s">
        <v>36</v>
      </c>
      <c r="E409" s="2" t="s">
        <v>10</v>
      </c>
      <c r="F409" t="s">
        <v>19</v>
      </c>
      <c r="G409">
        <v>270</v>
      </c>
      <c r="H409">
        <v>90084.07</v>
      </c>
      <c r="I409">
        <v>54510.100000000035</v>
      </c>
      <c r="J409">
        <v>144594.16999999998</v>
      </c>
      <c r="K409">
        <v>2354130</v>
      </c>
      <c r="L409" s="26">
        <f t="shared" si="19"/>
        <v>6.142148904266119E-2</v>
      </c>
      <c r="M409" s="1">
        <f t="shared" si="20"/>
        <v>535.53396296296285</v>
      </c>
    </row>
    <row r="410" spans="1:13" x14ac:dyDescent="0.25">
      <c r="A410" t="str">
        <f t="shared" si="18"/>
        <v>MAACMBJun-2024</v>
      </c>
      <c r="B410" s="2">
        <v>2024</v>
      </c>
      <c r="C410" s="2" t="s">
        <v>222</v>
      </c>
      <c r="D410" t="s">
        <v>37</v>
      </c>
      <c r="E410" s="2" t="s">
        <v>10</v>
      </c>
      <c r="F410" t="s">
        <v>15</v>
      </c>
      <c r="G410">
        <v>29</v>
      </c>
      <c r="H410">
        <v>1062.2</v>
      </c>
      <c r="I410">
        <v>531.05000000000007</v>
      </c>
      <c r="J410">
        <v>1593.2500000000002</v>
      </c>
      <c r="K410">
        <v>19894</v>
      </c>
      <c r="L410" s="26">
        <f t="shared" si="19"/>
        <v>8.0086960892731485E-2</v>
      </c>
      <c r="M410" s="1">
        <f t="shared" si="20"/>
        <v>54.939655172413801</v>
      </c>
    </row>
    <row r="411" spans="1:13" x14ac:dyDescent="0.25">
      <c r="A411" t="str">
        <f t="shared" si="18"/>
        <v>MELCMBJun-2024</v>
      </c>
      <c r="B411" s="2">
        <v>2024</v>
      </c>
      <c r="C411" s="2" t="s">
        <v>222</v>
      </c>
      <c r="D411" t="s">
        <v>38</v>
      </c>
      <c r="E411" s="2" t="s">
        <v>10</v>
      </c>
      <c r="F411" t="s">
        <v>13</v>
      </c>
      <c r="G411">
        <v>439</v>
      </c>
      <c r="H411">
        <v>160745.3899999999</v>
      </c>
      <c r="I411">
        <v>45034.080000000024</v>
      </c>
      <c r="J411">
        <v>205779.46999999997</v>
      </c>
      <c r="K411">
        <v>3691551</v>
      </c>
      <c r="L411" s="26">
        <f t="shared" si="19"/>
        <v>5.5743363697264368E-2</v>
      </c>
      <c r="M411" s="1">
        <f t="shared" si="20"/>
        <v>468.74594533029608</v>
      </c>
    </row>
    <row r="412" spans="1:13" x14ac:dyDescent="0.25">
      <c r="A412" t="str">
        <f t="shared" si="18"/>
        <v>MLECMBJun-2024</v>
      </c>
      <c r="B412" s="2">
        <v>2024</v>
      </c>
      <c r="C412" s="2" t="s">
        <v>222</v>
      </c>
      <c r="D412" t="s">
        <v>39</v>
      </c>
      <c r="E412" s="2" t="s">
        <v>10</v>
      </c>
      <c r="F412" t="s">
        <v>15</v>
      </c>
      <c r="G412">
        <v>113</v>
      </c>
      <c r="H412">
        <v>5347.3300000000017</v>
      </c>
      <c r="I412">
        <v>2341.52</v>
      </c>
      <c r="J412">
        <v>7688.85</v>
      </c>
      <c r="K412">
        <v>86784</v>
      </c>
      <c r="L412" s="26">
        <f t="shared" si="19"/>
        <v>8.8597552544247796E-2</v>
      </c>
      <c r="M412" s="1">
        <f t="shared" si="20"/>
        <v>68.042920353982311</v>
      </c>
    </row>
    <row r="413" spans="1:13" x14ac:dyDescent="0.25">
      <c r="A413" t="str">
        <f t="shared" si="18"/>
        <v>NRTCMBJun-2024</v>
      </c>
      <c r="B413" s="2">
        <v>2024</v>
      </c>
      <c r="C413" s="2" t="s">
        <v>222</v>
      </c>
      <c r="D413" t="s">
        <v>40</v>
      </c>
      <c r="E413" s="2" t="s">
        <v>10</v>
      </c>
      <c r="F413" t="s">
        <v>13</v>
      </c>
      <c r="G413">
        <v>63</v>
      </c>
      <c r="H413">
        <v>21087.89</v>
      </c>
      <c r="I413">
        <v>912.92</v>
      </c>
      <c r="J413">
        <v>22000.809999999998</v>
      </c>
      <c r="K413">
        <v>432432</v>
      </c>
      <c r="L413" s="26">
        <f t="shared" si="19"/>
        <v>5.0876924001924E-2</v>
      </c>
      <c r="M413" s="1">
        <f t="shared" si="20"/>
        <v>349.21920634920633</v>
      </c>
    </row>
    <row r="414" spans="1:13" x14ac:dyDescent="0.25">
      <c r="A414" t="str">
        <f t="shared" si="18"/>
        <v>PEKCMBJun-2024</v>
      </c>
      <c r="B414" s="2">
        <v>2024</v>
      </c>
      <c r="C414" s="2" t="s">
        <v>222</v>
      </c>
      <c r="D414" t="s">
        <v>177</v>
      </c>
      <c r="E414" s="2" t="s">
        <v>10</v>
      </c>
      <c r="F414" t="s">
        <v>13</v>
      </c>
      <c r="G414">
        <v>6</v>
      </c>
      <c r="H414">
        <v>2448.1999999999998</v>
      </c>
      <c r="I414">
        <v>490.54</v>
      </c>
      <c r="J414">
        <v>2938.74</v>
      </c>
      <c r="K414">
        <v>31014</v>
      </c>
      <c r="L414" s="26">
        <f t="shared" si="19"/>
        <v>9.4755271812729733E-2</v>
      </c>
      <c r="M414" s="1">
        <f t="shared" si="20"/>
        <v>489.78999999999996</v>
      </c>
    </row>
    <row r="415" spans="1:13" x14ac:dyDescent="0.25">
      <c r="A415" t="str">
        <f t="shared" si="18"/>
        <v>PVGCMBJun-2024</v>
      </c>
      <c r="B415" s="2">
        <v>2024</v>
      </c>
      <c r="C415" s="2" t="s">
        <v>222</v>
      </c>
      <c r="D415" t="s">
        <v>50</v>
      </c>
      <c r="E415" s="2" t="s">
        <v>10</v>
      </c>
      <c r="F415" t="s">
        <v>13</v>
      </c>
      <c r="G415">
        <v>17</v>
      </c>
      <c r="H415">
        <v>1191.8200000000002</v>
      </c>
      <c r="I415">
        <v>1885.56</v>
      </c>
      <c r="J415">
        <v>3077.38</v>
      </c>
      <c r="K415">
        <v>86122</v>
      </c>
      <c r="L415" s="26">
        <f t="shared" si="19"/>
        <v>3.5732797659134716E-2</v>
      </c>
      <c r="M415" s="1">
        <f t="shared" si="20"/>
        <v>181.02235294117648</v>
      </c>
    </row>
    <row r="416" spans="1:13" x14ac:dyDescent="0.25">
      <c r="A416" t="str">
        <f t="shared" si="18"/>
        <v>RUHCMBJun-2024</v>
      </c>
      <c r="B416" s="2">
        <v>2024</v>
      </c>
      <c r="C416" s="2" t="s">
        <v>222</v>
      </c>
      <c r="D416" t="s">
        <v>41</v>
      </c>
      <c r="E416" s="2" t="s">
        <v>10</v>
      </c>
      <c r="F416" t="s">
        <v>11</v>
      </c>
      <c r="G416">
        <v>30</v>
      </c>
      <c r="H416">
        <v>8794.119999999999</v>
      </c>
      <c r="I416">
        <v>2997.19</v>
      </c>
      <c r="J416">
        <v>11791.31</v>
      </c>
      <c r="K416">
        <v>121350</v>
      </c>
      <c r="L416" s="26">
        <f t="shared" si="19"/>
        <v>9.7167779151215494E-2</v>
      </c>
      <c r="M416" s="1">
        <f t="shared" si="20"/>
        <v>393.04366666666664</v>
      </c>
    </row>
    <row r="417" spans="1:13" x14ac:dyDescent="0.25">
      <c r="A417" t="str">
        <f t="shared" si="18"/>
        <v>SINCMBJun-2024</v>
      </c>
      <c r="B417" s="2">
        <v>2024</v>
      </c>
      <c r="C417" s="2" t="s">
        <v>222</v>
      </c>
      <c r="D417" t="s">
        <v>42</v>
      </c>
      <c r="E417" s="2" t="s">
        <v>10</v>
      </c>
      <c r="F417" t="s">
        <v>13</v>
      </c>
      <c r="G417">
        <v>100</v>
      </c>
      <c r="H417">
        <v>15519.869999999995</v>
      </c>
      <c r="I417">
        <v>6888.380000000001</v>
      </c>
      <c r="J417">
        <v>22408.25</v>
      </c>
      <c r="K417">
        <v>274900</v>
      </c>
      <c r="L417" s="26">
        <f t="shared" si="19"/>
        <v>8.151418697708257E-2</v>
      </c>
      <c r="M417" s="1">
        <f t="shared" si="20"/>
        <v>224.08250000000001</v>
      </c>
    </row>
    <row r="418" spans="1:13" x14ac:dyDescent="0.25">
      <c r="A418" t="str">
        <f t="shared" si="18"/>
        <v>SYDCMBJun-2024</v>
      </c>
      <c r="B418" s="2">
        <v>2024</v>
      </c>
      <c r="C418" s="2" t="s">
        <v>222</v>
      </c>
      <c r="D418" t="s">
        <v>53</v>
      </c>
      <c r="E418" s="2" t="s">
        <v>10</v>
      </c>
      <c r="F418" t="s">
        <v>13</v>
      </c>
      <c r="G418">
        <v>243</v>
      </c>
      <c r="H418">
        <v>80742.979999999981</v>
      </c>
      <c r="I418">
        <v>21260.330000000005</v>
      </c>
      <c r="J418">
        <v>102003.30999999995</v>
      </c>
      <c r="K418">
        <v>2127222</v>
      </c>
      <c r="L418" s="26">
        <f t="shared" si="19"/>
        <v>4.7951417388500096E-2</v>
      </c>
      <c r="M418" s="1">
        <f t="shared" si="20"/>
        <v>419.76670781892983</v>
      </c>
    </row>
    <row r="419" spans="1:13" x14ac:dyDescent="0.25">
      <c r="A419" t="str">
        <f t="shared" si="18"/>
        <v>TRVCMBJun-2024</v>
      </c>
      <c r="B419" s="2">
        <v>2024</v>
      </c>
      <c r="C419" s="2" t="s">
        <v>222</v>
      </c>
      <c r="D419" t="s">
        <v>43</v>
      </c>
      <c r="E419" s="2" t="s">
        <v>10</v>
      </c>
      <c r="F419" t="s">
        <v>15</v>
      </c>
      <c r="G419">
        <v>10</v>
      </c>
      <c r="H419">
        <v>144.32</v>
      </c>
      <c r="I419">
        <v>131.80000000000001</v>
      </c>
      <c r="J419">
        <v>276.12</v>
      </c>
      <c r="K419">
        <v>3660</v>
      </c>
      <c r="L419" s="26">
        <f t="shared" si="19"/>
        <v>7.5442622950819674E-2</v>
      </c>
      <c r="M419" s="1">
        <f t="shared" si="20"/>
        <v>27.612000000000002</v>
      </c>
    </row>
    <row r="420" spans="1:13" x14ac:dyDescent="0.25">
      <c r="A420" t="str">
        <f t="shared" si="18"/>
        <v>TRZCMBJun-2024</v>
      </c>
      <c r="B420" s="4">
        <v>2024</v>
      </c>
      <c r="C420" s="2" t="s">
        <v>222</v>
      </c>
      <c r="D420" t="s">
        <v>44</v>
      </c>
      <c r="E420" s="2" t="s">
        <v>10</v>
      </c>
      <c r="F420" t="s">
        <v>15</v>
      </c>
      <c r="G420">
        <v>21</v>
      </c>
      <c r="H420">
        <v>438.92</v>
      </c>
      <c r="I420">
        <v>336.13999999999993</v>
      </c>
      <c r="J420">
        <v>775.06000000000006</v>
      </c>
      <c r="K420">
        <v>9303</v>
      </c>
      <c r="L420" s="26">
        <f t="shared" si="19"/>
        <v>8.3312909814038494E-2</v>
      </c>
      <c r="M420" s="1">
        <f t="shared" si="20"/>
        <v>36.90761904761905</v>
      </c>
    </row>
    <row r="421" spans="1:13" x14ac:dyDescent="0.25">
      <c r="A421" t="str">
        <f t="shared" si="18"/>
        <v>AUHCMBDec-2023</v>
      </c>
      <c r="B421" s="2">
        <v>2023</v>
      </c>
      <c r="C421" s="2" t="s">
        <v>189</v>
      </c>
      <c r="D421" t="s">
        <v>9</v>
      </c>
      <c r="E421" s="2" t="s">
        <v>10</v>
      </c>
      <c r="F421" t="s">
        <v>11</v>
      </c>
      <c r="G421">
        <v>1996</v>
      </c>
      <c r="H421">
        <v>316692.80000000005</v>
      </c>
      <c r="I421">
        <v>275613.4499999999</v>
      </c>
      <c r="J421">
        <v>592306.25000000035</v>
      </c>
      <c r="K421">
        <v>6674624</v>
      </c>
      <c r="L421" s="26">
        <f t="shared" si="19"/>
        <v>8.8740017415213257E-2</v>
      </c>
      <c r="M421" s="1">
        <f t="shared" si="20"/>
        <v>296.74661823647313</v>
      </c>
    </row>
    <row r="422" spans="1:13" x14ac:dyDescent="0.25">
      <c r="A422" t="str">
        <f t="shared" si="18"/>
        <v>BKKCMBDec-2023</v>
      </c>
      <c r="B422" s="2">
        <v>2023</v>
      </c>
      <c r="C422" s="2" t="s">
        <v>189</v>
      </c>
      <c r="D422" t="s">
        <v>12</v>
      </c>
      <c r="E422" s="2" t="s">
        <v>10</v>
      </c>
      <c r="F422" t="s">
        <v>13</v>
      </c>
      <c r="G422">
        <v>4913</v>
      </c>
      <c r="H422">
        <v>607475.17000000074</v>
      </c>
      <c r="I422">
        <v>412314.33999999985</v>
      </c>
      <c r="J422">
        <v>1019789.5099999994</v>
      </c>
      <c r="K422">
        <v>11717505</v>
      </c>
      <c r="L422" s="26">
        <f t="shared" si="19"/>
        <v>8.7031284390320249E-2</v>
      </c>
      <c r="M422" s="1">
        <f t="shared" si="20"/>
        <v>207.56961327091378</v>
      </c>
    </row>
    <row r="423" spans="1:13" x14ac:dyDescent="0.25">
      <c r="A423" t="str">
        <f t="shared" si="18"/>
        <v>BLRCMBDec-2023</v>
      </c>
      <c r="B423" s="2">
        <v>2023</v>
      </c>
      <c r="C423" s="2" t="s">
        <v>189</v>
      </c>
      <c r="D423" t="s">
        <v>14</v>
      </c>
      <c r="E423" s="2" t="s">
        <v>10</v>
      </c>
      <c r="F423" t="s">
        <v>15</v>
      </c>
      <c r="G423">
        <v>4102</v>
      </c>
      <c r="H423">
        <v>292050.3</v>
      </c>
      <c r="I423">
        <v>145337.36000000004</v>
      </c>
      <c r="J423">
        <v>437387.65999999957</v>
      </c>
      <c r="K423">
        <v>2932930</v>
      </c>
      <c r="L423" s="26">
        <f t="shared" si="19"/>
        <v>0.14912993491150472</v>
      </c>
      <c r="M423" s="1">
        <f t="shared" si="20"/>
        <v>106.62790346172588</v>
      </c>
    </row>
    <row r="424" spans="1:13" x14ac:dyDescent="0.25">
      <c r="A424" t="str">
        <f t="shared" si="18"/>
        <v>BOMCMBDec-2023</v>
      </c>
      <c r="B424" s="2">
        <v>2023</v>
      </c>
      <c r="C424" s="2" t="s">
        <v>189</v>
      </c>
      <c r="D424" t="s">
        <v>16</v>
      </c>
      <c r="E424" s="2" t="s">
        <v>10</v>
      </c>
      <c r="F424" t="s">
        <v>15</v>
      </c>
      <c r="G424">
        <v>5561</v>
      </c>
      <c r="H424">
        <v>665686.14000000106</v>
      </c>
      <c r="I424">
        <v>198790.12000000017</v>
      </c>
      <c r="J424">
        <v>864476.25999999908</v>
      </c>
      <c r="K424">
        <v>8613989</v>
      </c>
      <c r="L424" s="26">
        <f t="shared" si="19"/>
        <v>0.10035725144297249</v>
      </c>
      <c r="M424" s="1">
        <f t="shared" si="20"/>
        <v>155.45338248516438</v>
      </c>
    </row>
    <row r="425" spans="1:13" x14ac:dyDescent="0.25">
      <c r="A425" t="str">
        <f t="shared" si="18"/>
        <v>CANCMBDec-2023</v>
      </c>
      <c r="B425" s="2">
        <v>2023</v>
      </c>
      <c r="C425" s="2" t="s">
        <v>189</v>
      </c>
      <c r="D425" t="s">
        <v>17</v>
      </c>
      <c r="E425" s="2" t="s">
        <v>10</v>
      </c>
      <c r="F425" t="s">
        <v>13</v>
      </c>
      <c r="G425">
        <v>1864</v>
      </c>
      <c r="H425">
        <v>344372.60000000003</v>
      </c>
      <c r="I425">
        <v>192610.43</v>
      </c>
      <c r="J425">
        <v>536983.02999999991</v>
      </c>
      <c r="K425">
        <v>7424312</v>
      </c>
      <c r="L425" s="26">
        <f t="shared" si="19"/>
        <v>7.2327648676402595E-2</v>
      </c>
      <c r="M425" s="1">
        <f t="shared" si="20"/>
        <v>288.08102467811153</v>
      </c>
    </row>
    <row r="426" spans="1:13" x14ac:dyDescent="0.25">
      <c r="A426" t="str">
        <f t="shared" si="18"/>
        <v>CDGCMBDec-2023</v>
      </c>
      <c r="B426" s="2">
        <v>2023</v>
      </c>
      <c r="C426" s="2" t="s">
        <v>189</v>
      </c>
      <c r="D426" t="s">
        <v>18</v>
      </c>
      <c r="E426" s="2" t="s">
        <v>10</v>
      </c>
      <c r="F426" t="s">
        <v>19</v>
      </c>
      <c r="G426">
        <v>3403</v>
      </c>
      <c r="H426">
        <v>1095616.5099999995</v>
      </c>
      <c r="I426">
        <v>759443.89000000013</v>
      </c>
      <c r="J426">
        <v>1855060.399999999</v>
      </c>
      <c r="K426">
        <v>28956127</v>
      </c>
      <c r="L426" s="26">
        <f t="shared" si="19"/>
        <v>6.4064520783459714E-2</v>
      </c>
      <c r="M426" s="1">
        <f t="shared" si="20"/>
        <v>545.12500734645869</v>
      </c>
    </row>
    <row r="427" spans="1:13" x14ac:dyDescent="0.25">
      <c r="A427" t="str">
        <f t="shared" si="18"/>
        <v>CGKCMBDec-2023</v>
      </c>
      <c r="B427" s="2">
        <v>2023</v>
      </c>
      <c r="C427" s="2" t="s">
        <v>189</v>
      </c>
      <c r="D427" t="s">
        <v>20</v>
      </c>
      <c r="E427" s="2" t="s">
        <v>10</v>
      </c>
      <c r="F427" t="s">
        <v>13</v>
      </c>
      <c r="G427">
        <v>3194</v>
      </c>
      <c r="H427">
        <v>372828.99999999983</v>
      </c>
      <c r="I427">
        <v>218680.29000000007</v>
      </c>
      <c r="J427">
        <v>591509.2900000005</v>
      </c>
      <c r="K427">
        <v>10597692</v>
      </c>
      <c r="L427" s="26">
        <f t="shared" si="19"/>
        <v>5.5814916115697694E-2</v>
      </c>
      <c r="M427" s="1">
        <f t="shared" si="20"/>
        <v>185.19389167188496</v>
      </c>
    </row>
    <row r="428" spans="1:13" x14ac:dyDescent="0.25">
      <c r="A428" t="str">
        <f t="shared" si="18"/>
        <v>CMBAUHDec-2023</v>
      </c>
      <c r="B428" s="2">
        <v>2023</v>
      </c>
      <c r="C428" s="2" t="s">
        <v>189</v>
      </c>
      <c r="D428" t="s">
        <v>10</v>
      </c>
      <c r="E428" s="2" t="s">
        <v>9</v>
      </c>
      <c r="F428" t="s">
        <v>11</v>
      </c>
      <c r="G428">
        <v>1192</v>
      </c>
      <c r="H428">
        <v>170819.83000000013</v>
      </c>
      <c r="I428">
        <v>139695.63000000021</v>
      </c>
      <c r="J428">
        <v>310515.46000000008</v>
      </c>
      <c r="K428">
        <v>3986048</v>
      </c>
      <c r="L428" s="26">
        <f t="shared" si="19"/>
        <v>7.7900582230821122E-2</v>
      </c>
      <c r="M428" s="1">
        <f t="shared" si="20"/>
        <v>260.49954697986584</v>
      </c>
    </row>
    <row r="429" spans="1:13" x14ac:dyDescent="0.25">
      <c r="A429" t="str">
        <f t="shared" si="18"/>
        <v>CMBBKKDec-2023</v>
      </c>
      <c r="B429" s="2">
        <v>2023</v>
      </c>
      <c r="C429" s="2" t="s">
        <v>189</v>
      </c>
      <c r="D429" t="s">
        <v>10</v>
      </c>
      <c r="E429" s="2" t="s">
        <v>12</v>
      </c>
      <c r="F429" t="s">
        <v>13</v>
      </c>
      <c r="G429">
        <v>4788</v>
      </c>
      <c r="H429">
        <v>612158.90999999957</v>
      </c>
      <c r="I429">
        <v>391755.96000000043</v>
      </c>
      <c r="J429">
        <v>1003914.8700000005</v>
      </c>
      <c r="K429">
        <v>11419380</v>
      </c>
      <c r="L429" s="26">
        <f t="shared" si="19"/>
        <v>8.7913255360623818E-2</v>
      </c>
      <c r="M429" s="1">
        <f t="shared" si="20"/>
        <v>209.67311403508782</v>
      </c>
    </row>
    <row r="430" spans="1:13" x14ac:dyDescent="0.25">
      <c r="A430" t="str">
        <f t="shared" si="18"/>
        <v>CMBBLRDec-2023</v>
      </c>
      <c r="B430" s="2">
        <v>2023</v>
      </c>
      <c r="C430" s="2" t="s">
        <v>189</v>
      </c>
      <c r="D430" t="s">
        <v>10</v>
      </c>
      <c r="E430" s="2" t="s">
        <v>14</v>
      </c>
      <c r="F430" t="s">
        <v>15</v>
      </c>
      <c r="G430">
        <v>3499</v>
      </c>
      <c r="H430">
        <v>268712.88000000006</v>
      </c>
      <c r="I430">
        <v>114266.33000000007</v>
      </c>
      <c r="J430">
        <v>382979.20999999979</v>
      </c>
      <c r="K430">
        <v>2501785</v>
      </c>
      <c r="L430" s="26">
        <f t="shared" si="19"/>
        <v>0.15308238317841052</v>
      </c>
      <c r="M430" s="1">
        <f t="shared" si="20"/>
        <v>109.45390397256352</v>
      </c>
    </row>
    <row r="431" spans="1:13" x14ac:dyDescent="0.25">
      <c r="A431" t="str">
        <f t="shared" si="18"/>
        <v>CMBBOMDec-2023</v>
      </c>
      <c r="B431" s="2">
        <v>2023</v>
      </c>
      <c r="C431" s="2" t="s">
        <v>189</v>
      </c>
      <c r="D431" t="s">
        <v>10</v>
      </c>
      <c r="E431" s="2" t="s">
        <v>16</v>
      </c>
      <c r="F431" t="s">
        <v>15</v>
      </c>
      <c r="G431">
        <v>5022</v>
      </c>
      <c r="H431">
        <v>611221.78000000038</v>
      </c>
      <c r="I431">
        <v>172961.66000000018</v>
      </c>
      <c r="J431">
        <v>784183.43999999959</v>
      </c>
      <c r="K431">
        <v>7779078</v>
      </c>
      <c r="L431" s="26">
        <f t="shared" si="19"/>
        <v>0.10080673313726891</v>
      </c>
      <c r="M431" s="1">
        <f t="shared" si="20"/>
        <v>156.14962962962954</v>
      </c>
    </row>
    <row r="432" spans="1:13" x14ac:dyDescent="0.25">
      <c r="A432" t="str">
        <f t="shared" si="18"/>
        <v>CMBCANDec-2023</v>
      </c>
      <c r="B432" s="2">
        <v>2023</v>
      </c>
      <c r="C432" s="2" t="s">
        <v>189</v>
      </c>
      <c r="D432" t="s">
        <v>10</v>
      </c>
      <c r="E432" s="2" t="s">
        <v>17</v>
      </c>
      <c r="F432" t="s">
        <v>13</v>
      </c>
      <c r="G432">
        <v>1384</v>
      </c>
      <c r="H432">
        <v>257821.84999999998</v>
      </c>
      <c r="I432">
        <v>136698.19999999995</v>
      </c>
      <c r="J432">
        <v>394520.04999999987</v>
      </c>
      <c r="K432">
        <v>5512472</v>
      </c>
      <c r="L432" s="26">
        <f t="shared" si="19"/>
        <v>7.1568626561731269E-2</v>
      </c>
      <c r="M432" s="1">
        <f t="shared" si="20"/>
        <v>285.05783959537564</v>
      </c>
    </row>
    <row r="433" spans="1:13" x14ac:dyDescent="0.25">
      <c r="A433" t="str">
        <f t="shared" si="18"/>
        <v>CMBCDGDec-2023</v>
      </c>
      <c r="B433" s="2">
        <v>2023</v>
      </c>
      <c r="C433" s="2" t="s">
        <v>189</v>
      </c>
      <c r="D433" t="s">
        <v>10</v>
      </c>
      <c r="E433" s="2" t="s">
        <v>18</v>
      </c>
      <c r="F433" t="s">
        <v>19</v>
      </c>
      <c r="G433">
        <v>3514</v>
      </c>
      <c r="H433">
        <v>731136.2300000001</v>
      </c>
      <c r="I433">
        <v>769478.85000000021</v>
      </c>
      <c r="J433">
        <v>1500615.0799999996</v>
      </c>
      <c r="K433">
        <v>29900626</v>
      </c>
      <c r="L433" s="26">
        <f t="shared" si="19"/>
        <v>5.0186744585213688E-2</v>
      </c>
      <c r="M433" s="1">
        <f t="shared" si="20"/>
        <v>427.03900967558326</v>
      </c>
    </row>
    <row r="434" spans="1:13" x14ac:dyDescent="0.25">
      <c r="A434" t="str">
        <f t="shared" si="18"/>
        <v>CMBCGKDec-2023</v>
      </c>
      <c r="B434" s="2">
        <v>2023</v>
      </c>
      <c r="C434" s="2" t="s">
        <v>189</v>
      </c>
      <c r="D434" t="s">
        <v>10</v>
      </c>
      <c r="E434" s="2" t="s">
        <v>20</v>
      </c>
      <c r="F434" t="s">
        <v>13</v>
      </c>
      <c r="G434">
        <v>2651</v>
      </c>
      <c r="H434">
        <v>196077.78999999992</v>
      </c>
      <c r="I434">
        <v>215792.69000000026</v>
      </c>
      <c r="J434">
        <v>411870.47999999992</v>
      </c>
      <c r="K434">
        <v>8796018</v>
      </c>
      <c r="L434" s="26">
        <f t="shared" si="19"/>
        <v>4.6824651791299188E-2</v>
      </c>
      <c r="M434" s="1">
        <f t="shared" si="20"/>
        <v>155.36419464353071</v>
      </c>
    </row>
    <row r="435" spans="1:13" x14ac:dyDescent="0.25">
      <c r="A435" t="str">
        <f t="shared" si="18"/>
        <v>CMBCOKDec-2023</v>
      </c>
      <c r="B435" s="2">
        <v>2023</v>
      </c>
      <c r="C435" s="2" t="s">
        <v>189</v>
      </c>
      <c r="D435" t="s">
        <v>10</v>
      </c>
      <c r="E435" s="2" t="s">
        <v>21</v>
      </c>
      <c r="F435" t="s">
        <v>15</v>
      </c>
      <c r="G435">
        <v>3733</v>
      </c>
      <c r="H435">
        <v>181260.32000000007</v>
      </c>
      <c r="I435">
        <v>72025.480000000229</v>
      </c>
      <c r="J435">
        <v>253285.79999999973</v>
      </c>
      <c r="K435">
        <v>1929961</v>
      </c>
      <c r="L435" s="26">
        <f t="shared" si="19"/>
        <v>0.13123881777921922</v>
      </c>
      <c r="M435" s="1">
        <f t="shared" si="20"/>
        <v>67.850468791856343</v>
      </c>
    </row>
    <row r="436" spans="1:13" x14ac:dyDescent="0.25">
      <c r="A436" t="str">
        <f t="shared" si="18"/>
        <v>CMBDACDec-2023</v>
      </c>
      <c r="B436" s="2">
        <v>2023</v>
      </c>
      <c r="C436" s="2" t="s">
        <v>189</v>
      </c>
      <c r="D436" t="s">
        <v>10</v>
      </c>
      <c r="E436" s="2" t="s">
        <v>22</v>
      </c>
      <c r="F436" t="s">
        <v>15</v>
      </c>
      <c r="G436">
        <v>4155</v>
      </c>
      <c r="H436">
        <v>579628.81999999913</v>
      </c>
      <c r="I436">
        <v>56152.399999999921</v>
      </c>
      <c r="J436">
        <v>635781.21999999927</v>
      </c>
      <c r="K436">
        <v>8995575</v>
      </c>
      <c r="L436" s="26">
        <f t="shared" si="19"/>
        <v>7.0677107355560848E-2</v>
      </c>
      <c r="M436" s="1">
        <f t="shared" si="20"/>
        <v>153.01593742478923</v>
      </c>
    </row>
    <row r="437" spans="1:13" x14ac:dyDescent="0.25">
      <c r="A437" t="str">
        <f t="shared" si="18"/>
        <v>CMBDELDec-2023</v>
      </c>
      <c r="B437" s="2">
        <v>2023</v>
      </c>
      <c r="C437" s="2" t="s">
        <v>189</v>
      </c>
      <c r="D437" t="s">
        <v>10</v>
      </c>
      <c r="E437" s="2" t="s">
        <v>23</v>
      </c>
      <c r="F437" t="s">
        <v>15</v>
      </c>
      <c r="G437">
        <v>5811</v>
      </c>
      <c r="H437">
        <v>803137.88000000012</v>
      </c>
      <c r="I437">
        <v>207469.92000000013</v>
      </c>
      <c r="J437">
        <v>1010607.8000000006</v>
      </c>
      <c r="K437">
        <v>14091675</v>
      </c>
      <c r="L437" s="26">
        <f t="shared" si="19"/>
        <v>7.171665540115002E-2</v>
      </c>
      <c r="M437" s="1">
        <f t="shared" si="20"/>
        <v>173.91288934778879</v>
      </c>
    </row>
    <row r="438" spans="1:13" x14ac:dyDescent="0.25">
      <c r="A438" t="str">
        <f t="shared" si="18"/>
        <v>CMBDMMDec-2023</v>
      </c>
      <c r="B438" s="2">
        <v>2023</v>
      </c>
      <c r="C438" s="2" t="s">
        <v>189</v>
      </c>
      <c r="D438" t="s">
        <v>10</v>
      </c>
      <c r="E438" s="2" t="s">
        <v>24</v>
      </c>
      <c r="F438" t="s">
        <v>11</v>
      </c>
      <c r="G438">
        <v>1600</v>
      </c>
      <c r="H438">
        <v>198630.7099999999</v>
      </c>
      <c r="I438">
        <v>149378.24000000005</v>
      </c>
      <c r="J438">
        <v>348008.94999999978</v>
      </c>
      <c r="K438">
        <v>6164800</v>
      </c>
      <c r="L438" s="26">
        <f t="shared" si="19"/>
        <v>5.6450971645471026E-2</v>
      </c>
      <c r="M438" s="1">
        <f t="shared" si="20"/>
        <v>217.50559374999986</v>
      </c>
    </row>
    <row r="439" spans="1:13" x14ac:dyDescent="0.25">
      <c r="A439" t="str">
        <f t="shared" si="18"/>
        <v>CMBDOHDec-2023</v>
      </c>
      <c r="B439" s="2">
        <v>2023</v>
      </c>
      <c r="C439" s="2" t="s">
        <v>189</v>
      </c>
      <c r="D439" t="s">
        <v>10</v>
      </c>
      <c r="E439" s="2" t="s">
        <v>25</v>
      </c>
      <c r="F439" t="s">
        <v>11</v>
      </c>
      <c r="G439">
        <v>2908</v>
      </c>
      <c r="H439">
        <v>371527.31999999948</v>
      </c>
      <c r="I439">
        <v>284190.59999999986</v>
      </c>
      <c r="J439">
        <v>655717.92000000051</v>
      </c>
      <c r="K439">
        <v>10564764</v>
      </c>
      <c r="L439" s="26">
        <f t="shared" si="19"/>
        <v>6.2066499545091636E-2</v>
      </c>
      <c r="M439" s="1">
        <f t="shared" si="20"/>
        <v>225.48759284731793</v>
      </c>
    </row>
    <row r="440" spans="1:13" x14ac:dyDescent="0.25">
      <c r="A440" t="str">
        <f t="shared" si="18"/>
        <v>CMBDXBDec-2023</v>
      </c>
      <c r="B440" s="2">
        <v>2023</v>
      </c>
      <c r="C440" s="2" t="s">
        <v>189</v>
      </c>
      <c r="D440" t="s">
        <v>10</v>
      </c>
      <c r="E440" s="2" t="s">
        <v>26</v>
      </c>
      <c r="F440" t="s">
        <v>11</v>
      </c>
      <c r="G440">
        <v>4890</v>
      </c>
      <c r="H440">
        <v>610235.53000000073</v>
      </c>
      <c r="I440">
        <v>480131.83999999956</v>
      </c>
      <c r="J440">
        <v>1090367.3700000008</v>
      </c>
      <c r="K440">
        <v>16181010</v>
      </c>
      <c r="L440" s="26">
        <f t="shared" si="19"/>
        <v>6.7385618697473199E-2</v>
      </c>
      <c r="M440" s="1">
        <f t="shared" si="20"/>
        <v>222.97901226993881</v>
      </c>
    </row>
    <row r="441" spans="1:13" x14ac:dyDescent="0.25">
      <c r="A441" t="str">
        <f t="shared" si="18"/>
        <v>CMBFRADec-2023</v>
      </c>
      <c r="B441" s="2">
        <v>2023</v>
      </c>
      <c r="C441" s="2" t="s">
        <v>189</v>
      </c>
      <c r="D441" t="s">
        <v>10</v>
      </c>
      <c r="E441" s="2" t="s">
        <v>27</v>
      </c>
      <c r="F441" t="s">
        <v>19</v>
      </c>
      <c r="G441">
        <v>2932</v>
      </c>
      <c r="H441">
        <v>556508.27000000025</v>
      </c>
      <c r="I441">
        <v>630886.82999999926</v>
      </c>
      <c r="J441">
        <v>1187395.1000000001</v>
      </c>
      <c r="K441">
        <v>23728676</v>
      </c>
      <c r="L441" s="26">
        <f t="shared" si="19"/>
        <v>5.0040512163426233E-2</v>
      </c>
      <c r="M441" s="1">
        <f t="shared" si="20"/>
        <v>404.97786493860849</v>
      </c>
    </row>
    <row r="442" spans="1:13" x14ac:dyDescent="0.25">
      <c r="A442" t="str">
        <f t="shared" si="18"/>
        <v>CMBGANDec-2023</v>
      </c>
      <c r="B442" s="2">
        <v>2023</v>
      </c>
      <c r="C442" s="2" t="s">
        <v>189</v>
      </c>
      <c r="D442" t="s">
        <v>10</v>
      </c>
      <c r="E442" s="2" t="s">
        <v>28</v>
      </c>
      <c r="F442" t="s">
        <v>15</v>
      </c>
      <c r="G442">
        <v>826</v>
      </c>
      <c r="H442">
        <v>72557.579999999987</v>
      </c>
      <c r="I442">
        <v>24338.410000000003</v>
      </c>
      <c r="J442">
        <v>96895.99000000002</v>
      </c>
      <c r="K442">
        <v>947422</v>
      </c>
      <c r="L442" s="26">
        <f t="shared" si="19"/>
        <v>0.1022733164313263</v>
      </c>
      <c r="M442" s="1">
        <f t="shared" si="20"/>
        <v>117.30749394673126</v>
      </c>
    </row>
    <row r="443" spans="1:13" x14ac:dyDescent="0.25">
      <c r="A443" t="str">
        <f t="shared" si="18"/>
        <v>CMBHYDDec-2023</v>
      </c>
      <c r="B443" s="2">
        <v>2023</v>
      </c>
      <c r="C443" s="2" t="s">
        <v>189</v>
      </c>
      <c r="D443" t="s">
        <v>10</v>
      </c>
      <c r="E443" s="2" t="s">
        <v>29</v>
      </c>
      <c r="F443" t="s">
        <v>15</v>
      </c>
      <c r="G443">
        <v>2471</v>
      </c>
      <c r="H443">
        <v>183801.08999999988</v>
      </c>
      <c r="I443">
        <v>82644.660000000018</v>
      </c>
      <c r="J443">
        <v>266445.74999999988</v>
      </c>
      <c r="K443">
        <v>2896012</v>
      </c>
      <c r="L443" s="26">
        <f t="shared" si="19"/>
        <v>9.2004366694613107E-2</v>
      </c>
      <c r="M443" s="1">
        <f t="shared" si="20"/>
        <v>107.82911776608655</v>
      </c>
    </row>
    <row r="444" spans="1:13" x14ac:dyDescent="0.25">
      <c r="A444" t="str">
        <f t="shared" si="18"/>
        <v>CMBICNDec-2023</v>
      </c>
      <c r="B444" s="2">
        <v>2023</v>
      </c>
      <c r="C444" s="2" t="s">
        <v>189</v>
      </c>
      <c r="D444" t="s">
        <v>10</v>
      </c>
      <c r="E444" s="2" t="s">
        <v>30</v>
      </c>
      <c r="F444" t="s">
        <v>13</v>
      </c>
      <c r="G444">
        <v>2039</v>
      </c>
      <c r="H444">
        <v>872945.18000000017</v>
      </c>
      <c r="I444">
        <v>246677.15000000002</v>
      </c>
      <c r="J444">
        <v>1119622.3299999998</v>
      </c>
      <c r="K444">
        <v>11754835</v>
      </c>
      <c r="L444" s="26">
        <f t="shared" si="19"/>
        <v>9.5247813346593116E-2</v>
      </c>
      <c r="M444" s="1">
        <f t="shared" si="20"/>
        <v>549.10364394310932</v>
      </c>
    </row>
    <row r="445" spans="1:13" x14ac:dyDescent="0.25">
      <c r="A445" t="str">
        <f t="shared" si="18"/>
        <v>CMBIXMDec-2023</v>
      </c>
      <c r="B445" s="2">
        <v>2023</v>
      </c>
      <c r="C445" s="2" t="s">
        <v>189</v>
      </c>
      <c r="D445" t="s">
        <v>10</v>
      </c>
      <c r="E445" s="2" t="s">
        <v>31</v>
      </c>
      <c r="F445" t="s">
        <v>15</v>
      </c>
      <c r="G445">
        <v>1814</v>
      </c>
      <c r="H445">
        <v>79543.250000000044</v>
      </c>
      <c r="I445">
        <v>45248.590000000055</v>
      </c>
      <c r="J445">
        <v>124791.84000000003</v>
      </c>
      <c r="K445">
        <v>642156</v>
      </c>
      <c r="L445" s="26">
        <f t="shared" si="19"/>
        <v>0.19433259208042911</v>
      </c>
      <c r="M445" s="1">
        <f t="shared" si="20"/>
        <v>68.7937375964719</v>
      </c>
    </row>
    <row r="446" spans="1:13" x14ac:dyDescent="0.25">
      <c r="A446" t="str">
        <f t="shared" si="18"/>
        <v>CMBKHIDec-2023</v>
      </c>
      <c r="B446" s="2">
        <v>2023</v>
      </c>
      <c r="C446" s="2" t="s">
        <v>189</v>
      </c>
      <c r="D446" t="s">
        <v>10</v>
      </c>
      <c r="E446" s="2" t="s">
        <v>32</v>
      </c>
      <c r="F446" t="s">
        <v>15</v>
      </c>
      <c r="G446">
        <v>1862</v>
      </c>
      <c r="H446">
        <v>346817.73</v>
      </c>
      <c r="I446">
        <v>53006.359999999993</v>
      </c>
      <c r="J446">
        <v>399824.08999999985</v>
      </c>
      <c r="K446">
        <v>4494868</v>
      </c>
      <c r="L446" s="26">
        <f t="shared" si="19"/>
        <v>8.8951241727231997E-2</v>
      </c>
      <c r="M446" s="1">
        <f t="shared" si="20"/>
        <v>214.72829752953805</v>
      </c>
    </row>
    <row r="447" spans="1:13" x14ac:dyDescent="0.25">
      <c r="A447" t="str">
        <f t="shared" si="18"/>
        <v>CMBKTMDec-2023</v>
      </c>
      <c r="B447" s="2">
        <v>2023</v>
      </c>
      <c r="C447" s="2" t="s">
        <v>189</v>
      </c>
      <c r="D447" t="s">
        <v>10</v>
      </c>
      <c r="E447" s="2" t="s">
        <v>52</v>
      </c>
      <c r="F447" t="s">
        <v>15</v>
      </c>
      <c r="G447">
        <v>1137</v>
      </c>
      <c r="H447">
        <v>178794.6</v>
      </c>
      <c r="I447">
        <v>40334.239999999998</v>
      </c>
      <c r="J447">
        <v>219128.84000000003</v>
      </c>
      <c r="K447">
        <v>2675361</v>
      </c>
      <c r="L447" s="26">
        <f t="shared" si="19"/>
        <v>8.1906269845452642E-2</v>
      </c>
      <c r="M447" s="1">
        <f t="shared" si="20"/>
        <v>192.72545294635006</v>
      </c>
    </row>
    <row r="448" spans="1:13" x14ac:dyDescent="0.25">
      <c r="A448" t="str">
        <f t="shared" si="18"/>
        <v>CMBKULDec-2023</v>
      </c>
      <c r="B448" s="2">
        <v>2023</v>
      </c>
      <c r="C448" s="2" t="s">
        <v>189</v>
      </c>
      <c r="D448" t="s">
        <v>10</v>
      </c>
      <c r="E448" s="2" t="s">
        <v>33</v>
      </c>
      <c r="F448" t="s">
        <v>13</v>
      </c>
      <c r="G448">
        <v>3999</v>
      </c>
      <c r="H448">
        <v>370448.92999999982</v>
      </c>
      <c r="I448">
        <v>303330.32999999996</v>
      </c>
      <c r="J448">
        <v>673779.25999999931</v>
      </c>
      <c r="K448">
        <v>9833541</v>
      </c>
      <c r="L448" s="26">
        <f t="shared" si="19"/>
        <v>6.851847772841943E-2</v>
      </c>
      <c r="M448" s="1">
        <f t="shared" si="20"/>
        <v>168.48693673418336</v>
      </c>
    </row>
    <row r="449" spans="1:13" x14ac:dyDescent="0.25">
      <c r="A449" t="str">
        <f t="shared" si="18"/>
        <v>CMBKWIDec-2023</v>
      </c>
      <c r="B449" s="2">
        <v>2023</v>
      </c>
      <c r="C449" s="2" t="s">
        <v>189</v>
      </c>
      <c r="D449" t="s">
        <v>10</v>
      </c>
      <c r="E449" s="2" t="s">
        <v>34</v>
      </c>
      <c r="F449" t="s">
        <v>11</v>
      </c>
      <c r="G449">
        <v>3194</v>
      </c>
      <c r="H449">
        <v>483876.22000000009</v>
      </c>
      <c r="I449">
        <v>297941.72999999992</v>
      </c>
      <c r="J449">
        <v>781817.95</v>
      </c>
      <c r="K449">
        <v>13398830</v>
      </c>
      <c r="L449" s="26">
        <f t="shared" si="19"/>
        <v>5.8349717848498711E-2</v>
      </c>
      <c r="M449" s="1">
        <f t="shared" si="20"/>
        <v>244.77706637445209</v>
      </c>
    </row>
    <row r="450" spans="1:13" x14ac:dyDescent="0.25">
      <c r="A450" t="str">
        <f t="shared" ref="A450:A513" si="21">D450&amp;E450&amp;C450</f>
        <v>CMBLHEDec-2023</v>
      </c>
      <c r="B450" s="2">
        <v>2023</v>
      </c>
      <c r="C450" s="2" t="s">
        <v>189</v>
      </c>
      <c r="D450" t="s">
        <v>10</v>
      </c>
      <c r="E450" s="2" t="s">
        <v>35</v>
      </c>
      <c r="F450" t="s">
        <v>15</v>
      </c>
      <c r="G450">
        <v>2281</v>
      </c>
      <c r="H450">
        <v>386869.8299999999</v>
      </c>
      <c r="I450">
        <v>68278.98000000004</v>
      </c>
      <c r="J450">
        <v>455148.81000000029</v>
      </c>
      <c r="K450">
        <v>6352585</v>
      </c>
      <c r="L450" s="26">
        <f t="shared" ref="L450:L513" si="22">J450/K450</f>
        <v>7.1647811087927241E-2</v>
      </c>
      <c r="M450" s="1">
        <f t="shared" ref="M450:M513" si="23">J450/G450</f>
        <v>199.53915387987738</v>
      </c>
    </row>
    <row r="451" spans="1:13" x14ac:dyDescent="0.25">
      <c r="A451" t="str">
        <f t="shared" si="21"/>
        <v>CMBLHRDec-2023</v>
      </c>
      <c r="B451" s="2">
        <v>2023</v>
      </c>
      <c r="C451" s="2" t="s">
        <v>189</v>
      </c>
      <c r="D451" t="s">
        <v>10</v>
      </c>
      <c r="E451" s="2" t="s">
        <v>36</v>
      </c>
      <c r="F451" t="s">
        <v>19</v>
      </c>
      <c r="G451">
        <v>10175</v>
      </c>
      <c r="H451">
        <v>3024270.4000000013</v>
      </c>
      <c r="I451">
        <v>2115398.6500000022</v>
      </c>
      <c r="J451">
        <v>5139669.05</v>
      </c>
      <c r="K451">
        <v>88715825</v>
      </c>
      <c r="L451" s="26">
        <f t="shared" si="22"/>
        <v>5.7934072641493216E-2</v>
      </c>
      <c r="M451" s="1">
        <f t="shared" si="23"/>
        <v>505.12717936117934</v>
      </c>
    </row>
    <row r="452" spans="1:13" x14ac:dyDescent="0.25">
      <c r="A452" t="str">
        <f t="shared" si="21"/>
        <v>CMBMAADec-2023</v>
      </c>
      <c r="B452" s="2">
        <v>2023</v>
      </c>
      <c r="C452" s="2" t="s">
        <v>189</v>
      </c>
      <c r="D452" t="s">
        <v>10</v>
      </c>
      <c r="E452" s="2" t="s">
        <v>37</v>
      </c>
      <c r="F452" t="s">
        <v>15</v>
      </c>
      <c r="G452">
        <v>9545</v>
      </c>
      <c r="H452">
        <v>349703.97999999986</v>
      </c>
      <c r="I452">
        <v>280174.28000000067</v>
      </c>
      <c r="J452">
        <v>629878.25999999966</v>
      </c>
      <c r="K452">
        <v>6547870</v>
      </c>
      <c r="L452" s="26">
        <f t="shared" si="22"/>
        <v>9.6195901873433604E-2</v>
      </c>
      <c r="M452" s="1">
        <f t="shared" si="23"/>
        <v>65.990388685175446</v>
      </c>
    </row>
    <row r="453" spans="1:13" x14ac:dyDescent="0.25">
      <c r="A453" t="str">
        <f t="shared" si="21"/>
        <v>CMBMELDec-2023</v>
      </c>
      <c r="B453" s="2">
        <v>2023</v>
      </c>
      <c r="C453" s="2" t="s">
        <v>189</v>
      </c>
      <c r="D453" t="s">
        <v>10</v>
      </c>
      <c r="E453" s="2" t="s">
        <v>38</v>
      </c>
      <c r="F453" t="s">
        <v>13</v>
      </c>
      <c r="G453">
        <v>7983</v>
      </c>
      <c r="H453">
        <v>3052091.0000000028</v>
      </c>
      <c r="I453">
        <v>880471.58000000066</v>
      </c>
      <c r="J453">
        <v>3932562.5799999973</v>
      </c>
      <c r="K453">
        <v>67129047</v>
      </c>
      <c r="L453" s="26">
        <f t="shared" si="22"/>
        <v>5.8582130325788732E-2</v>
      </c>
      <c r="M453" s="1">
        <f t="shared" si="23"/>
        <v>492.61713390955748</v>
      </c>
    </row>
    <row r="454" spans="1:13" x14ac:dyDescent="0.25">
      <c r="A454" t="str">
        <f t="shared" si="21"/>
        <v>CMBMLEDec-2023</v>
      </c>
      <c r="B454" s="2">
        <v>2023</v>
      </c>
      <c r="C454" s="2" t="s">
        <v>189</v>
      </c>
      <c r="D454" t="s">
        <v>10</v>
      </c>
      <c r="E454" s="2" t="s">
        <v>39</v>
      </c>
      <c r="F454" t="s">
        <v>15</v>
      </c>
      <c r="G454">
        <v>11728</v>
      </c>
      <c r="H454">
        <v>853788.39000000036</v>
      </c>
      <c r="I454">
        <v>260686.81999999992</v>
      </c>
      <c r="J454">
        <v>1114475.2100000037</v>
      </c>
      <c r="K454">
        <v>9007104</v>
      </c>
      <c r="L454" s="26">
        <f t="shared" si="22"/>
        <v>0.12373291237671995</v>
      </c>
      <c r="M454" s="1">
        <f t="shared" si="23"/>
        <v>95.026876705320916</v>
      </c>
    </row>
    <row r="455" spans="1:13" x14ac:dyDescent="0.25">
      <c r="A455" t="str">
        <f t="shared" si="21"/>
        <v>CMBNRTDec-2023</v>
      </c>
      <c r="B455" s="2">
        <v>2023</v>
      </c>
      <c r="C455" s="2" t="s">
        <v>189</v>
      </c>
      <c r="D455" t="s">
        <v>10</v>
      </c>
      <c r="E455" s="2" t="s">
        <v>40</v>
      </c>
      <c r="F455" t="s">
        <v>13</v>
      </c>
      <c r="G455">
        <v>3887</v>
      </c>
      <c r="H455">
        <v>1257889.0300000003</v>
      </c>
      <c r="I455">
        <v>324271.54999999987</v>
      </c>
      <c r="J455">
        <v>1582160.58</v>
      </c>
      <c r="K455">
        <v>26680368</v>
      </c>
      <c r="L455" s="26">
        <f t="shared" si="22"/>
        <v>5.9300553125803963E-2</v>
      </c>
      <c r="M455" s="1">
        <f t="shared" si="23"/>
        <v>407.03899665551842</v>
      </c>
    </row>
    <row r="456" spans="1:13" x14ac:dyDescent="0.25">
      <c r="A456" t="str">
        <f t="shared" si="21"/>
        <v>CMBRUHDec-2023</v>
      </c>
      <c r="B456" s="2">
        <v>2023</v>
      </c>
      <c r="C456" s="2" t="s">
        <v>189</v>
      </c>
      <c r="D456" t="s">
        <v>10</v>
      </c>
      <c r="E456" s="2" t="s">
        <v>41</v>
      </c>
      <c r="F456" t="s">
        <v>11</v>
      </c>
      <c r="G456">
        <v>6720</v>
      </c>
      <c r="H456">
        <v>945454.51000000199</v>
      </c>
      <c r="I456">
        <v>445620.37000000069</v>
      </c>
      <c r="J456">
        <v>1391074.8800000011</v>
      </c>
      <c r="K456">
        <v>27182400</v>
      </c>
      <c r="L456" s="26">
        <f t="shared" si="22"/>
        <v>5.1175572429218948E-2</v>
      </c>
      <c r="M456" s="1">
        <f t="shared" si="23"/>
        <v>207.00519047619062</v>
      </c>
    </row>
    <row r="457" spans="1:13" x14ac:dyDescent="0.25">
      <c r="A457" t="str">
        <f t="shared" si="21"/>
        <v>CMBSINDec-2023</v>
      </c>
      <c r="B457" s="2">
        <v>2023</v>
      </c>
      <c r="C457" s="2" t="s">
        <v>189</v>
      </c>
      <c r="D457" t="s">
        <v>10</v>
      </c>
      <c r="E457" s="2" t="s">
        <v>42</v>
      </c>
      <c r="F457" t="s">
        <v>13</v>
      </c>
      <c r="G457">
        <v>5638</v>
      </c>
      <c r="H457">
        <v>846257.83000000007</v>
      </c>
      <c r="I457">
        <v>490952.22000000026</v>
      </c>
      <c r="J457">
        <v>1337210.0500000005</v>
      </c>
      <c r="K457">
        <v>15498862</v>
      </c>
      <c r="L457" s="26">
        <f t="shared" si="22"/>
        <v>8.6277950600502182E-2</v>
      </c>
      <c r="M457" s="1">
        <f t="shared" si="23"/>
        <v>237.17808620078051</v>
      </c>
    </row>
    <row r="458" spans="1:13" x14ac:dyDescent="0.25">
      <c r="A458" t="str">
        <f t="shared" si="21"/>
        <v>CMBSYDDec-2023</v>
      </c>
      <c r="B458" s="2">
        <v>2023</v>
      </c>
      <c r="C458" s="2" t="s">
        <v>189</v>
      </c>
      <c r="D458" t="s">
        <v>10</v>
      </c>
      <c r="E458" s="2" t="s">
        <v>53</v>
      </c>
      <c r="F458" t="s">
        <v>13</v>
      </c>
      <c r="G458">
        <v>3306</v>
      </c>
      <c r="H458">
        <v>1252453.2100000007</v>
      </c>
      <c r="I458">
        <v>371801.23999999982</v>
      </c>
      <c r="J458">
        <v>1624254.4499999995</v>
      </c>
      <c r="K458">
        <v>28940724</v>
      </c>
      <c r="L458" s="26">
        <f t="shared" si="22"/>
        <v>5.6123490552620572E-2</v>
      </c>
      <c r="M458" s="1">
        <f t="shared" si="23"/>
        <v>491.30503629764053</v>
      </c>
    </row>
    <row r="459" spans="1:13" x14ac:dyDescent="0.25">
      <c r="A459" t="str">
        <f t="shared" si="21"/>
        <v>CMBTRVDec-2023</v>
      </c>
      <c r="B459" s="2">
        <v>2023</v>
      </c>
      <c r="C459" s="2" t="s">
        <v>189</v>
      </c>
      <c r="D459" t="s">
        <v>10</v>
      </c>
      <c r="E459" s="2" t="s">
        <v>43</v>
      </c>
      <c r="F459" t="s">
        <v>15</v>
      </c>
      <c r="G459">
        <v>3693</v>
      </c>
      <c r="H459">
        <v>121691.48999999987</v>
      </c>
      <c r="I459">
        <v>55375.259999999937</v>
      </c>
      <c r="J459">
        <v>177066.75</v>
      </c>
      <c r="K459">
        <v>1351638</v>
      </c>
      <c r="L459" s="26">
        <f t="shared" si="22"/>
        <v>0.13100160693913607</v>
      </c>
      <c r="M459" s="1">
        <f t="shared" si="23"/>
        <v>47.946588139723801</v>
      </c>
    </row>
    <row r="460" spans="1:13" x14ac:dyDescent="0.25">
      <c r="A460" t="str">
        <f t="shared" si="21"/>
        <v>CMBTRZDec-2023</v>
      </c>
      <c r="B460" s="2">
        <v>2023</v>
      </c>
      <c r="C460" s="2" t="s">
        <v>189</v>
      </c>
      <c r="D460" t="s">
        <v>10</v>
      </c>
      <c r="E460" s="2" t="s">
        <v>44</v>
      </c>
      <c r="F460" t="s">
        <v>15</v>
      </c>
      <c r="G460">
        <v>2456</v>
      </c>
      <c r="H460">
        <v>105638.1500000001</v>
      </c>
      <c r="I460">
        <v>56995.159999999967</v>
      </c>
      <c r="J460">
        <v>162633.31000000017</v>
      </c>
      <c r="K460">
        <v>1088008</v>
      </c>
      <c r="L460" s="26">
        <f t="shared" si="22"/>
        <v>0.14947804611730811</v>
      </c>
      <c r="M460" s="1">
        <f t="shared" si="23"/>
        <v>66.218774429967496</v>
      </c>
    </row>
    <row r="461" spans="1:13" x14ac:dyDescent="0.25">
      <c r="A461" t="str">
        <f t="shared" si="21"/>
        <v>CMBJEDDec-2023</v>
      </c>
      <c r="B461" s="2">
        <v>2023</v>
      </c>
      <c r="C461" s="2" t="s">
        <v>189</v>
      </c>
      <c r="D461" t="s">
        <v>10</v>
      </c>
      <c r="E461" s="2" t="s">
        <v>51</v>
      </c>
      <c r="F461" t="s">
        <v>11</v>
      </c>
      <c r="G461">
        <v>2455</v>
      </c>
      <c r="H461">
        <v>394651.89000000007</v>
      </c>
      <c r="I461">
        <v>226069.31000000006</v>
      </c>
      <c r="J461">
        <v>620721.1999999996</v>
      </c>
      <c r="K461">
        <v>11432935</v>
      </c>
      <c r="L461" s="26">
        <f t="shared" si="22"/>
        <v>5.4292375492382278E-2</v>
      </c>
      <c r="M461" s="1">
        <f t="shared" si="23"/>
        <v>252.83959266802427</v>
      </c>
    </row>
    <row r="462" spans="1:13" x14ac:dyDescent="0.25">
      <c r="A462" t="str">
        <f t="shared" si="21"/>
        <v>COKCMBDec-2023</v>
      </c>
      <c r="B462" s="2">
        <v>2023</v>
      </c>
      <c r="C462" s="2" t="s">
        <v>189</v>
      </c>
      <c r="D462" t="s">
        <v>21</v>
      </c>
      <c r="E462" s="2" t="s">
        <v>10</v>
      </c>
      <c r="F462" t="s">
        <v>15</v>
      </c>
      <c r="G462">
        <v>2912</v>
      </c>
      <c r="H462">
        <v>173563.5399999998</v>
      </c>
      <c r="I462">
        <v>84120.67</v>
      </c>
      <c r="J462">
        <v>257684.20999999996</v>
      </c>
      <c r="K462">
        <v>1505504</v>
      </c>
      <c r="L462" s="26">
        <f t="shared" si="22"/>
        <v>0.17116142501115902</v>
      </c>
      <c r="M462" s="1">
        <f t="shared" si="23"/>
        <v>88.490456730769225</v>
      </c>
    </row>
    <row r="463" spans="1:13" x14ac:dyDescent="0.25">
      <c r="A463" t="str">
        <f t="shared" si="21"/>
        <v>DACCMBDec-2023</v>
      </c>
      <c r="B463" s="2">
        <v>2023</v>
      </c>
      <c r="C463" s="2" t="s">
        <v>189</v>
      </c>
      <c r="D463" t="s">
        <v>22</v>
      </c>
      <c r="E463" s="2" t="s">
        <v>10</v>
      </c>
      <c r="F463" t="s">
        <v>15</v>
      </c>
      <c r="G463">
        <v>5643</v>
      </c>
      <c r="H463">
        <v>862912.72000000009</v>
      </c>
      <c r="I463">
        <v>10067.649999999994</v>
      </c>
      <c r="J463">
        <v>872980.36999999965</v>
      </c>
      <c r="K463">
        <v>12217095</v>
      </c>
      <c r="L463" s="26">
        <f t="shared" si="22"/>
        <v>7.1455642278299356E-2</v>
      </c>
      <c r="M463" s="1">
        <f t="shared" si="23"/>
        <v>154.70146553251811</v>
      </c>
    </row>
    <row r="464" spans="1:13" x14ac:dyDescent="0.25">
      <c r="A464" t="str">
        <f t="shared" si="21"/>
        <v>DELCMBDec-2023</v>
      </c>
      <c r="B464" s="2">
        <v>2023</v>
      </c>
      <c r="C464" s="2" t="s">
        <v>189</v>
      </c>
      <c r="D464" t="s">
        <v>23</v>
      </c>
      <c r="E464" s="2" t="s">
        <v>10</v>
      </c>
      <c r="F464" t="s">
        <v>15</v>
      </c>
      <c r="G464">
        <v>6389</v>
      </c>
      <c r="H464">
        <v>954531.32999999949</v>
      </c>
      <c r="I464">
        <v>235978.25999999972</v>
      </c>
      <c r="J464">
        <v>1190509.590000001</v>
      </c>
      <c r="K464">
        <v>15493325</v>
      </c>
      <c r="L464" s="26">
        <f t="shared" si="22"/>
        <v>7.6840161166179699E-2</v>
      </c>
      <c r="M464" s="1">
        <f t="shared" si="23"/>
        <v>186.33739082798576</v>
      </c>
    </row>
    <row r="465" spans="1:13" x14ac:dyDescent="0.25">
      <c r="A465" t="str">
        <f t="shared" si="21"/>
        <v>DMMCMBDec-2023</v>
      </c>
      <c r="B465" s="2">
        <v>2023</v>
      </c>
      <c r="C465" s="2" t="s">
        <v>189</v>
      </c>
      <c r="D465" t="s">
        <v>24</v>
      </c>
      <c r="E465" s="2" t="s">
        <v>10</v>
      </c>
      <c r="F465" t="s">
        <v>11</v>
      </c>
      <c r="G465">
        <v>2908</v>
      </c>
      <c r="H465">
        <v>317060.90999999997</v>
      </c>
      <c r="I465">
        <v>260627.72999999992</v>
      </c>
      <c r="J465">
        <v>577688.6399999999</v>
      </c>
      <c r="K465">
        <v>11204524</v>
      </c>
      <c r="L465" s="26">
        <f t="shared" si="22"/>
        <v>5.1558516899066834E-2</v>
      </c>
      <c r="M465" s="1">
        <f t="shared" si="23"/>
        <v>198.65496561210449</v>
      </c>
    </row>
    <row r="466" spans="1:13" x14ac:dyDescent="0.25">
      <c r="A466" t="str">
        <f t="shared" si="21"/>
        <v>DOHCMBDec-2023</v>
      </c>
      <c r="B466" s="2">
        <v>2023</v>
      </c>
      <c r="C466" s="2" t="s">
        <v>189</v>
      </c>
      <c r="D466" t="s">
        <v>25</v>
      </c>
      <c r="E466" s="2" t="s">
        <v>10</v>
      </c>
      <c r="F466" t="s">
        <v>11</v>
      </c>
      <c r="G466">
        <v>4072</v>
      </c>
      <c r="H466">
        <v>656493.24000000011</v>
      </c>
      <c r="I466">
        <v>441778.03000000014</v>
      </c>
      <c r="J466">
        <v>1098271.2699999991</v>
      </c>
      <c r="K466">
        <v>14793576</v>
      </c>
      <c r="L466" s="26">
        <f t="shared" si="22"/>
        <v>7.4239742304362324E-2</v>
      </c>
      <c r="M466" s="1">
        <f t="shared" si="23"/>
        <v>269.71298379174829</v>
      </c>
    </row>
    <row r="467" spans="1:13" x14ac:dyDescent="0.25">
      <c r="A467" t="str">
        <f t="shared" si="21"/>
        <v>DXBCMBDec-2023</v>
      </c>
      <c r="B467" s="2">
        <v>2023</v>
      </c>
      <c r="C467" s="2" t="s">
        <v>189</v>
      </c>
      <c r="D467" t="s">
        <v>26</v>
      </c>
      <c r="E467" s="2" t="s">
        <v>10</v>
      </c>
      <c r="F467" t="s">
        <v>11</v>
      </c>
      <c r="G467">
        <v>5612</v>
      </c>
      <c r="H467">
        <v>708445.32</v>
      </c>
      <c r="I467">
        <v>500374.69000000082</v>
      </c>
      <c r="J467">
        <v>1208820.0100000009</v>
      </c>
      <c r="K467">
        <v>18570108</v>
      </c>
      <c r="L467" s="26">
        <f t="shared" si="22"/>
        <v>6.5094936981518955E-2</v>
      </c>
      <c r="M467" s="1">
        <f t="shared" si="23"/>
        <v>215.39914647184622</v>
      </c>
    </row>
    <row r="468" spans="1:13" x14ac:dyDescent="0.25">
      <c r="A468" t="str">
        <f t="shared" si="21"/>
        <v>FRACMBDec-2023</v>
      </c>
      <c r="B468" s="2">
        <v>2023</v>
      </c>
      <c r="C468" s="2" t="s">
        <v>189</v>
      </c>
      <c r="D468" t="s">
        <v>27</v>
      </c>
      <c r="E468" s="2" t="s">
        <v>10</v>
      </c>
      <c r="F468" t="s">
        <v>19</v>
      </c>
      <c r="G468">
        <v>3483</v>
      </c>
      <c r="H468">
        <v>1103041.0199999996</v>
      </c>
      <c r="I468">
        <v>765985.2300000008</v>
      </c>
      <c r="J468">
        <v>1869026.2500000014</v>
      </c>
      <c r="K468">
        <v>28187919</v>
      </c>
      <c r="L468" s="26">
        <f t="shared" si="22"/>
        <v>6.6305932339311799E-2</v>
      </c>
      <c r="M468" s="1">
        <f t="shared" si="23"/>
        <v>536.61391042205037</v>
      </c>
    </row>
    <row r="469" spans="1:13" x14ac:dyDescent="0.25">
      <c r="A469" t="str">
        <f t="shared" si="21"/>
        <v>GANCMBDec-2023</v>
      </c>
      <c r="B469" s="2">
        <v>2023</v>
      </c>
      <c r="C469" s="2" t="s">
        <v>189</v>
      </c>
      <c r="D469" t="s">
        <v>28</v>
      </c>
      <c r="E469" s="2" t="s">
        <v>10</v>
      </c>
      <c r="F469" t="s">
        <v>15</v>
      </c>
      <c r="G469">
        <v>1148</v>
      </c>
      <c r="H469">
        <v>116318.20000000003</v>
      </c>
      <c r="I469">
        <v>33680.539999999994</v>
      </c>
      <c r="J469">
        <v>149998.74</v>
      </c>
      <c r="K469">
        <v>1316756</v>
      </c>
      <c r="L469" s="26">
        <f t="shared" si="22"/>
        <v>0.11391536472968415</v>
      </c>
      <c r="M469" s="1">
        <f t="shared" si="23"/>
        <v>130.66092334494772</v>
      </c>
    </row>
    <row r="470" spans="1:13" x14ac:dyDescent="0.25">
      <c r="A470" t="str">
        <f t="shared" si="21"/>
        <v>HYDCMBDec-2023</v>
      </c>
      <c r="B470" s="2">
        <v>2023</v>
      </c>
      <c r="C470" s="2" t="s">
        <v>189</v>
      </c>
      <c r="D470" t="s">
        <v>29</v>
      </c>
      <c r="E470" s="2" t="s">
        <v>10</v>
      </c>
      <c r="F470" t="s">
        <v>15</v>
      </c>
      <c r="G470">
        <v>2870</v>
      </c>
      <c r="H470">
        <v>238394.81999999992</v>
      </c>
      <c r="I470">
        <v>107086.39000000001</v>
      </c>
      <c r="J470">
        <v>345481.2100000002</v>
      </c>
      <c r="K470">
        <v>3363640</v>
      </c>
      <c r="L470" s="26">
        <f t="shared" si="22"/>
        <v>0.10271051896160117</v>
      </c>
      <c r="M470" s="1">
        <f t="shared" si="23"/>
        <v>120.37672822299659</v>
      </c>
    </row>
    <row r="471" spans="1:13" x14ac:dyDescent="0.25">
      <c r="A471" t="str">
        <f t="shared" si="21"/>
        <v>ICNCMBDec-2023</v>
      </c>
      <c r="B471" s="2">
        <v>2023</v>
      </c>
      <c r="C471" s="2" t="s">
        <v>189</v>
      </c>
      <c r="D471" t="s">
        <v>30</v>
      </c>
      <c r="E471" s="2" t="s">
        <v>10</v>
      </c>
      <c r="F471" t="s">
        <v>13</v>
      </c>
      <c r="G471">
        <v>1770</v>
      </c>
      <c r="H471">
        <v>434155.70000000007</v>
      </c>
      <c r="I471">
        <v>166458.15000000014</v>
      </c>
      <c r="J471">
        <v>600613.85000000021</v>
      </c>
      <c r="K471">
        <v>10204050</v>
      </c>
      <c r="L471" s="26">
        <f t="shared" si="22"/>
        <v>5.88603397670533E-2</v>
      </c>
      <c r="M471" s="1">
        <f t="shared" si="23"/>
        <v>339.32985875706225</v>
      </c>
    </row>
    <row r="472" spans="1:13" x14ac:dyDescent="0.25">
      <c r="A472" t="str">
        <f t="shared" si="21"/>
        <v>IXMCMBDec-2023</v>
      </c>
      <c r="B472" s="2">
        <v>2023</v>
      </c>
      <c r="C472" s="2" t="s">
        <v>189</v>
      </c>
      <c r="D472" t="s">
        <v>31</v>
      </c>
      <c r="E472" s="2" t="s">
        <v>10</v>
      </c>
      <c r="F472" t="s">
        <v>15</v>
      </c>
      <c r="G472">
        <v>2448</v>
      </c>
      <c r="H472">
        <v>85334.160000000018</v>
      </c>
      <c r="I472">
        <v>55335.729999999974</v>
      </c>
      <c r="J472">
        <v>140669.88999999984</v>
      </c>
      <c r="K472">
        <v>866592</v>
      </c>
      <c r="L472" s="26">
        <f t="shared" si="22"/>
        <v>0.16232539649569791</v>
      </c>
      <c r="M472" s="1">
        <f t="shared" si="23"/>
        <v>57.463190359477061</v>
      </c>
    </row>
    <row r="473" spans="1:13" x14ac:dyDescent="0.25">
      <c r="A473" t="str">
        <f t="shared" si="21"/>
        <v>KHICMBDec-2023</v>
      </c>
      <c r="B473" s="2">
        <v>2023</v>
      </c>
      <c r="C473" s="2" t="s">
        <v>189</v>
      </c>
      <c r="D473" t="s">
        <v>32</v>
      </c>
      <c r="E473" s="2" t="s">
        <v>10</v>
      </c>
      <c r="F473" t="s">
        <v>15</v>
      </c>
      <c r="G473">
        <v>1475</v>
      </c>
      <c r="H473">
        <v>228892.65999999983</v>
      </c>
      <c r="I473">
        <v>52784.62</v>
      </c>
      <c r="J473">
        <v>281677.28000000003</v>
      </c>
      <c r="K473">
        <v>3560650</v>
      </c>
      <c r="L473" s="26">
        <f t="shared" si="22"/>
        <v>7.9108387513515802E-2</v>
      </c>
      <c r="M473" s="1">
        <f t="shared" si="23"/>
        <v>190.96764745762715</v>
      </c>
    </row>
    <row r="474" spans="1:13" x14ac:dyDescent="0.25">
      <c r="A474" t="str">
        <f t="shared" si="21"/>
        <v>KTMCMBDec-2023</v>
      </c>
      <c r="B474" s="2">
        <v>2023</v>
      </c>
      <c r="C474" s="2" t="s">
        <v>189</v>
      </c>
      <c r="D474" t="s">
        <v>52</v>
      </c>
      <c r="E474" s="2" t="s">
        <v>10</v>
      </c>
      <c r="F474" t="s">
        <v>15</v>
      </c>
      <c r="G474">
        <v>2543</v>
      </c>
      <c r="H474">
        <v>419974.21000000008</v>
      </c>
      <c r="I474">
        <v>121554.71000000002</v>
      </c>
      <c r="J474">
        <v>541528.91999999981</v>
      </c>
      <c r="K474">
        <v>5983679</v>
      </c>
      <c r="L474" s="26">
        <f t="shared" si="22"/>
        <v>9.0500997797508823E-2</v>
      </c>
      <c r="M474" s="1">
        <f t="shared" si="23"/>
        <v>212.94884781753828</v>
      </c>
    </row>
    <row r="475" spans="1:13" x14ac:dyDescent="0.25">
      <c r="A475" t="str">
        <f t="shared" si="21"/>
        <v>KULCMBDec-2023</v>
      </c>
      <c r="B475" s="2">
        <v>2023</v>
      </c>
      <c r="C475" s="2" t="s">
        <v>189</v>
      </c>
      <c r="D475" t="s">
        <v>33</v>
      </c>
      <c r="E475" s="2" t="s">
        <v>10</v>
      </c>
      <c r="F475" t="s">
        <v>13</v>
      </c>
      <c r="G475">
        <v>5261</v>
      </c>
      <c r="H475">
        <v>419484.23000000021</v>
      </c>
      <c r="I475">
        <v>340529.4699999998</v>
      </c>
      <c r="J475">
        <v>760013.7</v>
      </c>
      <c r="K475">
        <v>12936799</v>
      </c>
      <c r="L475" s="26">
        <f t="shared" si="22"/>
        <v>5.8748203477537217E-2</v>
      </c>
      <c r="M475" s="1">
        <f t="shared" si="23"/>
        <v>144.46183235126401</v>
      </c>
    </row>
    <row r="476" spans="1:13" x14ac:dyDescent="0.25">
      <c r="A476" t="str">
        <f t="shared" si="21"/>
        <v>KWICMBDec-2023</v>
      </c>
      <c r="B476" s="2">
        <v>2023</v>
      </c>
      <c r="C476" s="2" t="s">
        <v>189</v>
      </c>
      <c r="D476" t="s">
        <v>34</v>
      </c>
      <c r="E476" s="2" t="s">
        <v>10</v>
      </c>
      <c r="F476" t="s">
        <v>11</v>
      </c>
      <c r="G476">
        <v>3632</v>
      </c>
      <c r="H476">
        <v>376442.92999999976</v>
      </c>
      <c r="I476">
        <v>291502.62</v>
      </c>
      <c r="J476">
        <v>667945.54999999958</v>
      </c>
      <c r="K476">
        <v>15236240</v>
      </c>
      <c r="L476" s="26">
        <f t="shared" si="22"/>
        <v>4.3839264149160131E-2</v>
      </c>
      <c r="M476" s="1">
        <f t="shared" si="23"/>
        <v>183.90571310572676</v>
      </c>
    </row>
    <row r="477" spans="1:13" x14ac:dyDescent="0.25">
      <c r="A477" t="str">
        <f t="shared" si="21"/>
        <v>LHECMBDec-2023</v>
      </c>
      <c r="B477" s="2">
        <v>2023</v>
      </c>
      <c r="C477" s="2" t="s">
        <v>189</v>
      </c>
      <c r="D477" t="s">
        <v>35</v>
      </c>
      <c r="E477" s="2" t="s">
        <v>10</v>
      </c>
      <c r="F477" t="s">
        <v>15</v>
      </c>
      <c r="G477">
        <v>1803</v>
      </c>
      <c r="H477">
        <v>240585.20000000019</v>
      </c>
      <c r="I477">
        <v>70888.36</v>
      </c>
      <c r="J477">
        <v>311473.55999999988</v>
      </c>
      <c r="K477">
        <v>5021355</v>
      </c>
      <c r="L477" s="26">
        <f t="shared" si="22"/>
        <v>6.2029782797671122E-2</v>
      </c>
      <c r="M477" s="1">
        <f t="shared" si="23"/>
        <v>172.75294509151408</v>
      </c>
    </row>
    <row r="478" spans="1:13" x14ac:dyDescent="0.25">
      <c r="A478" t="str">
        <f t="shared" si="21"/>
        <v>LHRCMBDec-2023</v>
      </c>
      <c r="B478" s="2">
        <v>2023</v>
      </c>
      <c r="C478" s="2" t="s">
        <v>189</v>
      </c>
      <c r="D478" t="s">
        <v>36</v>
      </c>
      <c r="E478" s="2" t="s">
        <v>10</v>
      </c>
      <c r="F478" t="s">
        <v>19</v>
      </c>
      <c r="G478">
        <v>10535</v>
      </c>
      <c r="H478">
        <v>4942542.6499999892</v>
      </c>
      <c r="I478">
        <v>2236576.5200000005</v>
      </c>
      <c r="J478">
        <v>7179119.1700000018</v>
      </c>
      <c r="K478">
        <v>91854665</v>
      </c>
      <c r="L478" s="26">
        <f t="shared" si="22"/>
        <v>7.8157371430182684E-2</v>
      </c>
      <c r="M478" s="1">
        <f t="shared" si="23"/>
        <v>681.45412149976289</v>
      </c>
    </row>
    <row r="479" spans="1:13" x14ac:dyDescent="0.25">
      <c r="A479" t="str">
        <f t="shared" si="21"/>
        <v>MAACMBDec-2023</v>
      </c>
      <c r="B479" s="2">
        <v>2023</v>
      </c>
      <c r="C479" s="2" t="s">
        <v>189</v>
      </c>
      <c r="D479" t="s">
        <v>37</v>
      </c>
      <c r="E479" s="2" t="s">
        <v>10</v>
      </c>
      <c r="F479" t="s">
        <v>15</v>
      </c>
      <c r="G479">
        <v>10145</v>
      </c>
      <c r="H479">
        <v>441144.88999999984</v>
      </c>
      <c r="I479">
        <v>334934.81999999954</v>
      </c>
      <c r="J479">
        <v>776079.70999999938</v>
      </c>
      <c r="K479">
        <v>6959470</v>
      </c>
      <c r="L479" s="26">
        <f t="shared" si="22"/>
        <v>0.11151419720179832</v>
      </c>
      <c r="M479" s="1">
        <f t="shared" si="23"/>
        <v>76.498739280433654</v>
      </c>
    </row>
    <row r="480" spans="1:13" x14ac:dyDescent="0.25">
      <c r="A480" t="str">
        <f t="shared" si="21"/>
        <v>MELCMBDec-2023</v>
      </c>
      <c r="B480" s="2">
        <v>2023</v>
      </c>
      <c r="C480" s="2" t="s">
        <v>189</v>
      </c>
      <c r="D480" t="s">
        <v>38</v>
      </c>
      <c r="E480" s="2" t="s">
        <v>10</v>
      </c>
      <c r="F480" t="s">
        <v>13</v>
      </c>
      <c r="G480">
        <v>8859</v>
      </c>
      <c r="H480">
        <v>5181209.560000007</v>
      </c>
      <c r="I480">
        <v>659878.96999999986</v>
      </c>
      <c r="J480">
        <v>5841088.5299999975</v>
      </c>
      <c r="K480">
        <v>74495331</v>
      </c>
      <c r="L480" s="26">
        <f t="shared" si="22"/>
        <v>7.8408786854037835E-2</v>
      </c>
      <c r="M480" s="1">
        <f t="shared" si="23"/>
        <v>659.33948865560421</v>
      </c>
    </row>
    <row r="481" spans="1:13" x14ac:dyDescent="0.25">
      <c r="A481" t="str">
        <f t="shared" si="21"/>
        <v>MLECMBDec-2023</v>
      </c>
      <c r="B481" s="2">
        <v>2023</v>
      </c>
      <c r="C481" s="2" t="s">
        <v>189</v>
      </c>
      <c r="D481" t="s">
        <v>39</v>
      </c>
      <c r="E481" s="2" t="s">
        <v>10</v>
      </c>
      <c r="F481" t="s">
        <v>15</v>
      </c>
      <c r="G481">
        <v>12991</v>
      </c>
      <c r="H481">
        <v>900054.89999999956</v>
      </c>
      <c r="I481">
        <v>293343.36000000016</v>
      </c>
      <c r="J481">
        <v>1193398.2600000019</v>
      </c>
      <c r="K481">
        <v>9977088</v>
      </c>
      <c r="L481" s="26">
        <f t="shared" si="22"/>
        <v>0.11961388533407763</v>
      </c>
      <c r="M481" s="1">
        <f t="shared" si="23"/>
        <v>91.86346393657162</v>
      </c>
    </row>
    <row r="482" spans="1:13" x14ac:dyDescent="0.25">
      <c r="A482" t="str">
        <f t="shared" si="21"/>
        <v>NRTCMBDec-2023</v>
      </c>
      <c r="B482" s="2">
        <v>2023</v>
      </c>
      <c r="C482" s="2" t="s">
        <v>189</v>
      </c>
      <c r="D482" t="s">
        <v>40</v>
      </c>
      <c r="E482" s="2" t="s">
        <v>10</v>
      </c>
      <c r="F482" t="s">
        <v>13</v>
      </c>
      <c r="G482">
        <v>4551</v>
      </c>
      <c r="H482">
        <v>1868849.0800000003</v>
      </c>
      <c r="I482">
        <v>69641.87999999999</v>
      </c>
      <c r="J482">
        <v>1938490.9599999993</v>
      </c>
      <c r="K482">
        <v>31238064</v>
      </c>
      <c r="L482" s="26">
        <f t="shared" si="22"/>
        <v>6.205541290907142E-2</v>
      </c>
      <c r="M482" s="1">
        <f t="shared" si="23"/>
        <v>425.94835420786626</v>
      </c>
    </row>
    <row r="483" spans="1:13" x14ac:dyDescent="0.25">
      <c r="A483" t="str">
        <f t="shared" si="21"/>
        <v>PVGCMBDec-2023</v>
      </c>
      <c r="B483" s="2">
        <v>2023</v>
      </c>
      <c r="C483" s="2" t="s">
        <v>189</v>
      </c>
      <c r="D483" t="s">
        <v>50</v>
      </c>
      <c r="E483" s="2" t="s">
        <v>10</v>
      </c>
      <c r="F483" t="s">
        <v>13</v>
      </c>
      <c r="G483">
        <v>170</v>
      </c>
      <c r="H483">
        <v>24155.089999999997</v>
      </c>
      <c r="I483">
        <v>17414.539999999997</v>
      </c>
      <c r="J483">
        <v>41569.629999999997</v>
      </c>
      <c r="K483">
        <v>861220</v>
      </c>
      <c r="L483" s="26">
        <f t="shared" si="22"/>
        <v>4.8268305427184688E-2</v>
      </c>
      <c r="M483" s="1">
        <f t="shared" si="23"/>
        <v>244.52723529411765</v>
      </c>
    </row>
    <row r="484" spans="1:13" x14ac:dyDescent="0.25">
      <c r="A484" t="str">
        <f t="shared" si="21"/>
        <v>RUHCMBDec-2023</v>
      </c>
      <c r="B484" s="2">
        <v>2023</v>
      </c>
      <c r="C484" s="2" t="s">
        <v>189</v>
      </c>
      <c r="D484" t="s">
        <v>41</v>
      </c>
      <c r="E484" s="2" t="s">
        <v>10</v>
      </c>
      <c r="F484" t="s">
        <v>11</v>
      </c>
      <c r="G484">
        <v>5892</v>
      </c>
      <c r="H484">
        <v>735851.89999999956</v>
      </c>
      <c r="I484">
        <v>531457.46000000008</v>
      </c>
      <c r="J484">
        <v>1267309.359999998</v>
      </c>
      <c r="K484">
        <v>23833140</v>
      </c>
      <c r="L484" s="26">
        <f t="shared" si="22"/>
        <v>5.3174250644270879E-2</v>
      </c>
      <c r="M484" s="1">
        <f t="shared" si="23"/>
        <v>215.0898438560757</v>
      </c>
    </row>
    <row r="485" spans="1:13" x14ac:dyDescent="0.25">
      <c r="A485" t="str">
        <f t="shared" si="21"/>
        <v>SINCMBDec-2023</v>
      </c>
      <c r="B485" s="2">
        <v>2023</v>
      </c>
      <c r="C485" s="2" t="s">
        <v>189</v>
      </c>
      <c r="D485" t="s">
        <v>42</v>
      </c>
      <c r="E485" s="2" t="s">
        <v>10</v>
      </c>
      <c r="F485" t="s">
        <v>13</v>
      </c>
      <c r="G485">
        <v>4925</v>
      </c>
      <c r="H485">
        <v>908744.2499999993</v>
      </c>
      <c r="I485">
        <v>423913.86999999947</v>
      </c>
      <c r="J485">
        <v>1332658.1199999987</v>
      </c>
      <c r="K485">
        <v>13538825</v>
      </c>
      <c r="L485" s="26">
        <f t="shared" si="22"/>
        <v>9.8432332200172376E-2</v>
      </c>
      <c r="M485" s="1">
        <f t="shared" si="23"/>
        <v>270.59048121827385</v>
      </c>
    </row>
    <row r="486" spans="1:13" x14ac:dyDescent="0.25">
      <c r="A486" t="str">
        <f t="shared" si="21"/>
        <v>SYDCMBDec-2023</v>
      </c>
      <c r="B486" s="2">
        <v>2023</v>
      </c>
      <c r="C486" s="2" t="s">
        <v>189</v>
      </c>
      <c r="D486" t="s">
        <v>53</v>
      </c>
      <c r="E486" s="2" t="s">
        <v>10</v>
      </c>
      <c r="F486" t="s">
        <v>13</v>
      </c>
      <c r="G486">
        <v>3932</v>
      </c>
      <c r="H486">
        <v>2335897.830000001</v>
      </c>
      <c r="I486">
        <v>276460.03000000044</v>
      </c>
      <c r="J486">
        <v>2612357.86</v>
      </c>
      <c r="K486">
        <v>34420728</v>
      </c>
      <c r="L486" s="26">
        <f t="shared" si="22"/>
        <v>7.5894904372737257E-2</v>
      </c>
      <c r="M486" s="1">
        <f t="shared" si="23"/>
        <v>664.38399287894197</v>
      </c>
    </row>
    <row r="487" spans="1:13" x14ac:dyDescent="0.25">
      <c r="A487" t="str">
        <f t="shared" si="21"/>
        <v>TRVCMBDec-2023</v>
      </c>
      <c r="B487" s="2">
        <v>2023</v>
      </c>
      <c r="C487" s="2" t="s">
        <v>189</v>
      </c>
      <c r="D487" t="s">
        <v>43</v>
      </c>
      <c r="E487" s="2" t="s">
        <v>10</v>
      </c>
      <c r="F487" t="s">
        <v>15</v>
      </c>
      <c r="G487">
        <v>2758</v>
      </c>
      <c r="H487">
        <v>86199.450000000041</v>
      </c>
      <c r="I487">
        <v>56183.57</v>
      </c>
      <c r="J487">
        <v>142383.02000000002</v>
      </c>
      <c r="K487">
        <v>1009428</v>
      </c>
      <c r="L487" s="26">
        <f t="shared" si="22"/>
        <v>0.14105317070657838</v>
      </c>
      <c r="M487" s="1">
        <f t="shared" si="23"/>
        <v>51.625460478607692</v>
      </c>
    </row>
    <row r="488" spans="1:13" x14ac:dyDescent="0.25">
      <c r="A488" t="str">
        <f t="shared" si="21"/>
        <v>TRZCMBDec-2023</v>
      </c>
      <c r="B488" s="2">
        <v>2023</v>
      </c>
      <c r="C488" s="2" t="s">
        <v>189</v>
      </c>
      <c r="D488" t="s">
        <v>44</v>
      </c>
      <c r="E488" s="2" t="s">
        <v>10</v>
      </c>
      <c r="F488" t="s">
        <v>15</v>
      </c>
      <c r="G488">
        <v>3078</v>
      </c>
      <c r="H488">
        <v>114872.61000000007</v>
      </c>
      <c r="I488">
        <v>71296.909999999974</v>
      </c>
      <c r="J488">
        <v>186169.52000000005</v>
      </c>
      <c r="K488">
        <v>1363554</v>
      </c>
      <c r="L488" s="26">
        <f t="shared" si="22"/>
        <v>0.13653256123336519</v>
      </c>
      <c r="M488" s="1">
        <f t="shared" si="23"/>
        <v>60.483924626380784</v>
      </c>
    </row>
    <row r="489" spans="1:13" x14ac:dyDescent="0.25">
      <c r="A489" t="str">
        <f t="shared" si="21"/>
        <v>JEDCMBDec-2023</v>
      </c>
      <c r="B489" s="4">
        <v>2023</v>
      </c>
      <c r="C489" s="2" t="s">
        <v>189</v>
      </c>
      <c r="D489" t="s">
        <v>51</v>
      </c>
      <c r="E489" s="2" t="s">
        <v>10</v>
      </c>
      <c r="F489" t="s">
        <v>11</v>
      </c>
      <c r="G489">
        <v>2709</v>
      </c>
      <c r="H489">
        <v>320159.77999999991</v>
      </c>
      <c r="I489">
        <v>241551.77000000008</v>
      </c>
      <c r="J489">
        <v>561711.54999999993</v>
      </c>
      <c r="K489">
        <v>12615813</v>
      </c>
      <c r="L489" s="26">
        <f t="shared" si="22"/>
        <v>4.4524403619489283E-2</v>
      </c>
      <c r="M489" s="1">
        <f t="shared" si="23"/>
        <v>207.35014765596159</v>
      </c>
    </row>
    <row r="490" spans="1:13" x14ac:dyDescent="0.25">
      <c r="A490" t="str">
        <f t="shared" si="21"/>
        <v/>
      </c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EFCD7-3202-4E16-9F0B-B5B43194EDB7}">
  <dimension ref="A1:O786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AUHCMBDec-2024</v>
      </c>
      <c r="B2">
        <v>2024</v>
      </c>
      <c r="C2" t="s">
        <v>188</v>
      </c>
      <c r="D2" t="s">
        <v>9</v>
      </c>
      <c r="E2" t="s">
        <v>10</v>
      </c>
      <c r="F2" t="s">
        <v>11</v>
      </c>
      <c r="G2">
        <v>96</v>
      </c>
      <c r="H2">
        <v>4072.0399999999995</v>
      </c>
      <c r="I2">
        <v>6644.1400000000012</v>
      </c>
      <c r="J2">
        <v>10716.179999999998</v>
      </c>
      <c r="K2">
        <v>321024</v>
      </c>
      <c r="L2" s="26">
        <f t="shared" ref="L2:L65" si="1">J2/K2</f>
        <v>3.3381242523923438E-2</v>
      </c>
      <c r="M2" s="1">
        <f t="shared" ref="M2:M65" si="2">J2/G2</f>
        <v>111.62687499999998</v>
      </c>
      <c r="O2">
        <f>J2/G2</f>
        <v>111.62687499999998</v>
      </c>
    </row>
    <row r="3" spans="1:15" x14ac:dyDescent="0.25">
      <c r="A3" t="str">
        <f t="shared" si="0"/>
        <v>BKKCMBDec-2024</v>
      </c>
      <c r="B3">
        <v>2024</v>
      </c>
      <c r="C3" t="s">
        <v>188</v>
      </c>
      <c r="D3" t="s">
        <v>12</v>
      </c>
      <c r="E3" t="s">
        <v>10</v>
      </c>
      <c r="F3" t="s">
        <v>13</v>
      </c>
      <c r="G3">
        <v>5841</v>
      </c>
      <c r="H3">
        <v>866065.6799999997</v>
      </c>
      <c r="I3">
        <v>329276.86999999959</v>
      </c>
      <c r="J3">
        <v>1195342.5499999991</v>
      </c>
      <c r="K3">
        <v>13930785</v>
      </c>
      <c r="L3" s="26">
        <f t="shared" si="1"/>
        <v>8.580582860190572E-2</v>
      </c>
      <c r="M3" s="1">
        <f t="shared" si="2"/>
        <v>204.64690121554514</v>
      </c>
    </row>
    <row r="4" spans="1:15" x14ac:dyDescent="0.25">
      <c r="A4" t="str">
        <f t="shared" si="0"/>
        <v>BLRCMBDec-2024</v>
      </c>
      <c r="B4">
        <v>2024</v>
      </c>
      <c r="C4" t="s">
        <v>188</v>
      </c>
      <c r="D4" t="s">
        <v>14</v>
      </c>
      <c r="E4" t="s">
        <v>10</v>
      </c>
      <c r="F4" t="s">
        <v>15</v>
      </c>
      <c r="G4">
        <v>4788</v>
      </c>
      <c r="H4">
        <v>375488.05999999976</v>
      </c>
      <c r="I4">
        <v>115511.66000000008</v>
      </c>
      <c r="J4">
        <v>490999.7200000005</v>
      </c>
      <c r="K4">
        <v>3423420</v>
      </c>
      <c r="L4" s="26">
        <f t="shared" si="1"/>
        <v>0.14342374584479861</v>
      </c>
      <c r="M4" s="1">
        <f t="shared" si="2"/>
        <v>102.54797827903101</v>
      </c>
    </row>
    <row r="5" spans="1:15" x14ac:dyDescent="0.25">
      <c r="A5" t="str">
        <f t="shared" si="0"/>
        <v>BOMCMBDec-2024</v>
      </c>
      <c r="B5">
        <v>2024</v>
      </c>
      <c r="C5" t="s">
        <v>188</v>
      </c>
      <c r="D5" t="s">
        <v>16</v>
      </c>
      <c r="E5" t="s">
        <v>10</v>
      </c>
      <c r="F5" t="s">
        <v>15</v>
      </c>
      <c r="G5">
        <v>7913</v>
      </c>
      <c r="H5">
        <v>732923.47000000079</v>
      </c>
      <c r="I5">
        <v>214674.01000000007</v>
      </c>
      <c r="J5">
        <v>947597.47999999858</v>
      </c>
      <c r="K5">
        <v>12257237</v>
      </c>
      <c r="L5" s="26">
        <f t="shared" si="1"/>
        <v>7.7309223930319582E-2</v>
      </c>
      <c r="M5" s="1">
        <f t="shared" si="2"/>
        <v>119.75198786806503</v>
      </c>
    </row>
    <row r="6" spans="1:15" x14ac:dyDescent="0.25">
      <c r="A6" t="str">
        <f t="shared" si="0"/>
        <v>CANCMBDec-2024</v>
      </c>
      <c r="B6">
        <v>2024</v>
      </c>
      <c r="C6" t="s">
        <v>188</v>
      </c>
      <c r="D6" t="s">
        <v>17</v>
      </c>
      <c r="E6" t="s">
        <v>10</v>
      </c>
      <c r="F6" t="s">
        <v>13</v>
      </c>
      <c r="G6">
        <v>1439</v>
      </c>
      <c r="H6">
        <v>267509.30000000005</v>
      </c>
      <c r="I6">
        <v>110274.56999999995</v>
      </c>
      <c r="J6">
        <v>377783.8700000004</v>
      </c>
      <c r="K6">
        <v>5731537</v>
      </c>
      <c r="L6" s="26">
        <f t="shared" si="1"/>
        <v>6.5913186986318054E-2</v>
      </c>
      <c r="M6" s="1">
        <f t="shared" si="2"/>
        <v>262.53222376650479</v>
      </c>
    </row>
    <row r="7" spans="1:15" x14ac:dyDescent="0.25">
      <c r="A7" t="str">
        <f t="shared" si="0"/>
        <v>CDGCMBDec-2024</v>
      </c>
      <c r="B7">
        <v>2024</v>
      </c>
      <c r="C7" t="s">
        <v>188</v>
      </c>
      <c r="D7" t="s">
        <v>18</v>
      </c>
      <c r="E7" t="s">
        <v>10</v>
      </c>
      <c r="F7" t="s">
        <v>19</v>
      </c>
      <c r="G7">
        <v>2640</v>
      </c>
      <c r="H7">
        <v>915692.95000000042</v>
      </c>
      <c r="I7">
        <v>633596.91</v>
      </c>
      <c r="J7">
        <v>1549289.8599999992</v>
      </c>
      <c r="K7">
        <v>22463760</v>
      </c>
      <c r="L7" s="26">
        <f t="shared" si="1"/>
        <v>6.8968412233748902E-2</v>
      </c>
      <c r="M7" s="1">
        <f t="shared" si="2"/>
        <v>586.85221969696943</v>
      </c>
    </row>
    <row r="8" spans="1:15" x14ac:dyDescent="0.25">
      <c r="A8" t="str">
        <f t="shared" si="0"/>
        <v>CGKCMBDec-2024</v>
      </c>
      <c r="B8">
        <v>2024</v>
      </c>
      <c r="C8" t="s">
        <v>188</v>
      </c>
      <c r="D8" t="s">
        <v>20</v>
      </c>
      <c r="E8" t="s">
        <v>10</v>
      </c>
      <c r="F8" t="s">
        <v>13</v>
      </c>
      <c r="G8">
        <v>2383</v>
      </c>
      <c r="H8">
        <v>295486.29000000015</v>
      </c>
      <c r="I8">
        <v>141647.14000000001</v>
      </c>
      <c r="J8">
        <v>437133.42999999988</v>
      </c>
      <c r="K8">
        <v>7906794</v>
      </c>
      <c r="L8" s="26">
        <f t="shared" si="1"/>
        <v>5.5285799781807886E-2</v>
      </c>
      <c r="M8" s="1">
        <f t="shared" si="2"/>
        <v>183.43828367603857</v>
      </c>
    </row>
    <row r="9" spans="1:15" x14ac:dyDescent="0.25">
      <c r="A9" t="str">
        <f t="shared" si="0"/>
        <v>CMBAUHDec-2024</v>
      </c>
      <c r="B9">
        <v>2024</v>
      </c>
      <c r="C9" t="s">
        <v>188</v>
      </c>
      <c r="D9" t="s">
        <v>10</v>
      </c>
      <c r="E9" t="s">
        <v>9</v>
      </c>
      <c r="F9" t="s">
        <v>11</v>
      </c>
      <c r="G9">
        <v>244</v>
      </c>
      <c r="H9">
        <v>16512.150000000001</v>
      </c>
      <c r="I9">
        <v>15493.690000000002</v>
      </c>
      <c r="J9">
        <v>32005.839999999993</v>
      </c>
      <c r="K9">
        <v>815936</v>
      </c>
      <c r="L9" s="26">
        <f t="shared" si="1"/>
        <v>3.9225919679974894E-2</v>
      </c>
      <c r="M9" s="1">
        <f t="shared" si="2"/>
        <v>131.17147540983603</v>
      </c>
    </row>
    <row r="10" spans="1:15" x14ac:dyDescent="0.25">
      <c r="A10" t="str">
        <f t="shared" si="0"/>
        <v>CMBBKKDec-2024</v>
      </c>
      <c r="B10">
        <v>2024</v>
      </c>
      <c r="C10" t="s">
        <v>188</v>
      </c>
      <c r="D10" t="s">
        <v>10</v>
      </c>
      <c r="E10" t="s">
        <v>12</v>
      </c>
      <c r="F10" t="s">
        <v>13</v>
      </c>
      <c r="G10">
        <v>5611</v>
      </c>
      <c r="H10">
        <v>834947.19999999949</v>
      </c>
      <c r="I10">
        <v>310468.41999999969</v>
      </c>
      <c r="J10">
        <v>1145415.6200000003</v>
      </c>
      <c r="K10">
        <v>13382235</v>
      </c>
      <c r="L10" s="26">
        <f t="shared" si="1"/>
        <v>8.5592251219620663E-2</v>
      </c>
      <c r="M10" s="1">
        <f t="shared" si="2"/>
        <v>204.13751915879527</v>
      </c>
    </row>
    <row r="11" spans="1:15" x14ac:dyDescent="0.25">
      <c r="A11" t="str">
        <f t="shared" si="0"/>
        <v>CMBBLRDec-2024</v>
      </c>
      <c r="B11">
        <v>2024</v>
      </c>
      <c r="C11" t="s">
        <v>188</v>
      </c>
      <c r="D11" t="s">
        <v>10</v>
      </c>
      <c r="E11" t="s">
        <v>14</v>
      </c>
      <c r="F11" t="s">
        <v>15</v>
      </c>
      <c r="G11">
        <v>3955</v>
      </c>
      <c r="H11">
        <v>288170.92000000027</v>
      </c>
      <c r="I11">
        <v>80724.330000000016</v>
      </c>
      <c r="J11">
        <v>368895.24999999971</v>
      </c>
      <c r="K11">
        <v>2827825</v>
      </c>
      <c r="L11" s="26">
        <f t="shared" si="1"/>
        <v>0.13045193744308778</v>
      </c>
      <c r="M11" s="1">
        <f t="shared" si="2"/>
        <v>93.27313527180776</v>
      </c>
    </row>
    <row r="12" spans="1:15" x14ac:dyDescent="0.25">
      <c r="A12" t="str">
        <f t="shared" si="0"/>
        <v>CMBBOMDec-2024</v>
      </c>
      <c r="B12">
        <v>2024</v>
      </c>
      <c r="C12" t="s">
        <v>188</v>
      </c>
      <c r="D12" t="s">
        <v>10</v>
      </c>
      <c r="E12" t="s">
        <v>16</v>
      </c>
      <c r="F12" t="s">
        <v>15</v>
      </c>
      <c r="G12">
        <v>6461</v>
      </c>
      <c r="H12">
        <v>634020.13</v>
      </c>
      <c r="I12">
        <v>164223.26999999999</v>
      </c>
      <c r="J12">
        <v>798243.40000000014</v>
      </c>
      <c r="K12">
        <v>10008089</v>
      </c>
      <c r="L12" s="26">
        <f t="shared" si="1"/>
        <v>7.9759822279757919E-2</v>
      </c>
      <c r="M12" s="1">
        <f t="shared" si="2"/>
        <v>123.54796471134502</v>
      </c>
    </row>
    <row r="13" spans="1:15" x14ac:dyDescent="0.25">
      <c r="A13" t="str">
        <f t="shared" si="0"/>
        <v>CMBCANDec-2024</v>
      </c>
      <c r="B13">
        <v>2024</v>
      </c>
      <c r="C13" t="s">
        <v>188</v>
      </c>
      <c r="D13" t="s">
        <v>10</v>
      </c>
      <c r="E13" t="s">
        <v>17</v>
      </c>
      <c r="F13" t="s">
        <v>13</v>
      </c>
      <c r="G13">
        <v>1138</v>
      </c>
      <c r="H13">
        <v>195765.29999999993</v>
      </c>
      <c r="I13">
        <v>79962.809999999969</v>
      </c>
      <c r="J13">
        <v>275728.11000000004</v>
      </c>
      <c r="K13">
        <v>4532654</v>
      </c>
      <c r="L13" s="26">
        <f t="shared" si="1"/>
        <v>6.0831492984022177E-2</v>
      </c>
      <c r="M13" s="1">
        <f t="shared" si="2"/>
        <v>242.29183655536033</v>
      </c>
    </row>
    <row r="14" spans="1:15" x14ac:dyDescent="0.25">
      <c r="A14" t="str">
        <f t="shared" si="0"/>
        <v>CMBCDGDec-2024</v>
      </c>
      <c r="B14">
        <v>2024</v>
      </c>
      <c r="C14" t="s">
        <v>188</v>
      </c>
      <c r="D14" t="s">
        <v>10</v>
      </c>
      <c r="E14" t="s">
        <v>18</v>
      </c>
      <c r="F14" t="s">
        <v>19</v>
      </c>
      <c r="G14">
        <v>1671</v>
      </c>
      <c r="H14">
        <v>349684.33999999991</v>
      </c>
      <c r="I14">
        <v>372553.38999999996</v>
      </c>
      <c r="J14">
        <v>722237.72999999963</v>
      </c>
      <c r="K14">
        <v>14218539</v>
      </c>
      <c r="L14" s="26">
        <f t="shared" si="1"/>
        <v>5.0795495233370999E-2</v>
      </c>
      <c r="M14" s="1">
        <f t="shared" si="2"/>
        <v>432.21886894075379</v>
      </c>
    </row>
    <row r="15" spans="1:15" x14ac:dyDescent="0.25">
      <c r="A15" t="str">
        <f t="shared" si="0"/>
        <v>CMBCGKDec-2024</v>
      </c>
      <c r="B15">
        <v>2024</v>
      </c>
      <c r="C15" t="s">
        <v>188</v>
      </c>
      <c r="D15" t="s">
        <v>10</v>
      </c>
      <c r="E15" t="s">
        <v>20</v>
      </c>
      <c r="F15" t="s">
        <v>13</v>
      </c>
      <c r="G15">
        <v>1750</v>
      </c>
      <c r="H15">
        <v>199042.55000000042</v>
      </c>
      <c r="I15">
        <v>96296.339999999807</v>
      </c>
      <c r="J15">
        <v>295338.89000000013</v>
      </c>
      <c r="K15">
        <v>5806500</v>
      </c>
      <c r="L15" s="26">
        <f t="shared" si="1"/>
        <v>5.0863496081977114E-2</v>
      </c>
      <c r="M15" s="1">
        <f t="shared" si="2"/>
        <v>168.76508000000007</v>
      </c>
    </row>
    <row r="16" spans="1:15" x14ac:dyDescent="0.25">
      <c r="A16" t="str">
        <f t="shared" si="0"/>
        <v>CMBCOKDec-2024</v>
      </c>
      <c r="B16">
        <v>2024</v>
      </c>
      <c r="C16" t="s">
        <v>188</v>
      </c>
      <c r="D16" t="s">
        <v>10</v>
      </c>
      <c r="E16" t="s">
        <v>21</v>
      </c>
      <c r="F16" t="s">
        <v>15</v>
      </c>
      <c r="G16">
        <v>4022</v>
      </c>
      <c r="H16">
        <v>219074.79999999981</v>
      </c>
      <c r="I16">
        <v>58508.599999999926</v>
      </c>
      <c r="J16">
        <v>277583.40000000049</v>
      </c>
      <c r="K16">
        <v>2079374</v>
      </c>
      <c r="L16" s="26">
        <f t="shared" si="1"/>
        <v>0.13349373417191929</v>
      </c>
      <c r="M16" s="1">
        <f t="shared" si="2"/>
        <v>69.016260566882266</v>
      </c>
    </row>
    <row r="17" spans="1:13" x14ac:dyDescent="0.25">
      <c r="A17" t="str">
        <f t="shared" si="0"/>
        <v>CMBDACDec-2024</v>
      </c>
      <c r="B17">
        <v>2024</v>
      </c>
      <c r="C17" t="s">
        <v>188</v>
      </c>
      <c r="D17" t="s">
        <v>10</v>
      </c>
      <c r="E17" t="s">
        <v>22</v>
      </c>
      <c r="F17" t="s">
        <v>15</v>
      </c>
      <c r="G17">
        <v>4431</v>
      </c>
      <c r="H17">
        <v>622308.06000000064</v>
      </c>
      <c r="I17">
        <v>60153.159999999996</v>
      </c>
      <c r="J17">
        <v>682461.22000000079</v>
      </c>
      <c r="K17">
        <v>9593115</v>
      </c>
      <c r="L17" s="26">
        <f t="shared" si="1"/>
        <v>7.1140731660154263E-2</v>
      </c>
      <c r="M17" s="1">
        <f t="shared" si="2"/>
        <v>154.019684044234</v>
      </c>
    </row>
    <row r="18" spans="1:13" x14ac:dyDescent="0.25">
      <c r="A18" t="str">
        <f t="shared" si="0"/>
        <v>CMBDELDec-2024</v>
      </c>
      <c r="B18">
        <v>2024</v>
      </c>
      <c r="C18" t="s">
        <v>188</v>
      </c>
      <c r="D18" t="s">
        <v>10</v>
      </c>
      <c r="E18" t="s">
        <v>23</v>
      </c>
      <c r="F18" t="s">
        <v>15</v>
      </c>
      <c r="G18">
        <v>7627</v>
      </c>
      <c r="H18">
        <v>1093838.18</v>
      </c>
      <c r="I18">
        <v>193682.75</v>
      </c>
      <c r="J18">
        <v>1287520.9299999992</v>
      </c>
      <c r="K18">
        <v>18495475</v>
      </c>
      <c r="L18" s="26">
        <f t="shared" si="1"/>
        <v>6.9612752849007628E-2</v>
      </c>
      <c r="M18" s="1">
        <f t="shared" si="2"/>
        <v>168.81092565884347</v>
      </c>
    </row>
    <row r="19" spans="1:13" x14ac:dyDescent="0.25">
      <c r="A19" t="str">
        <f t="shared" si="0"/>
        <v>CMBDMMDec-2024</v>
      </c>
      <c r="B19">
        <v>2024</v>
      </c>
      <c r="C19" t="s">
        <v>188</v>
      </c>
      <c r="D19" t="s">
        <v>10</v>
      </c>
      <c r="E19" t="s">
        <v>24</v>
      </c>
      <c r="F19" t="s">
        <v>11</v>
      </c>
      <c r="G19">
        <v>2467</v>
      </c>
      <c r="H19">
        <v>361875.06000000035</v>
      </c>
      <c r="I19">
        <v>137082.31</v>
      </c>
      <c r="J19">
        <v>498957.36999999965</v>
      </c>
      <c r="K19">
        <v>9505351</v>
      </c>
      <c r="L19" s="26">
        <f t="shared" si="1"/>
        <v>5.2492261464095288E-2</v>
      </c>
      <c r="M19" s="1">
        <f t="shared" si="2"/>
        <v>202.25268342115916</v>
      </c>
    </row>
    <row r="20" spans="1:13" x14ac:dyDescent="0.25">
      <c r="A20" t="str">
        <f t="shared" si="0"/>
        <v>CMBDOHDec-2024</v>
      </c>
      <c r="B20">
        <v>2024</v>
      </c>
      <c r="C20" t="s">
        <v>188</v>
      </c>
      <c r="D20" t="s">
        <v>10</v>
      </c>
      <c r="E20" t="s">
        <v>25</v>
      </c>
      <c r="F20" t="s">
        <v>11</v>
      </c>
      <c r="G20">
        <v>3170</v>
      </c>
      <c r="H20">
        <v>323257.37999999983</v>
      </c>
      <c r="I20">
        <v>223939.18000000002</v>
      </c>
      <c r="J20">
        <v>547196.56000000017</v>
      </c>
      <c r="K20">
        <v>11516610</v>
      </c>
      <c r="L20" s="26">
        <f t="shared" si="1"/>
        <v>4.7513683280062467E-2</v>
      </c>
      <c r="M20" s="1">
        <f t="shared" si="2"/>
        <v>172.61721135646692</v>
      </c>
    </row>
    <row r="21" spans="1:13" x14ac:dyDescent="0.25">
      <c r="A21" t="str">
        <f t="shared" si="0"/>
        <v>CMBDXBDec-2024</v>
      </c>
      <c r="B21">
        <v>2024</v>
      </c>
      <c r="C21" t="s">
        <v>188</v>
      </c>
      <c r="D21" t="s">
        <v>10</v>
      </c>
      <c r="E21" t="s">
        <v>26</v>
      </c>
      <c r="F21" t="s">
        <v>11</v>
      </c>
      <c r="G21">
        <v>6064</v>
      </c>
      <c r="H21">
        <v>703805.09999999963</v>
      </c>
      <c r="I21">
        <v>386770.53999999992</v>
      </c>
      <c r="J21">
        <v>1090575.6399999999</v>
      </c>
      <c r="K21">
        <v>20065776</v>
      </c>
      <c r="L21" s="26">
        <f t="shared" si="1"/>
        <v>5.4350035602909144E-2</v>
      </c>
      <c r="M21" s="1">
        <f t="shared" si="2"/>
        <v>179.84426781002637</v>
      </c>
    </row>
    <row r="22" spans="1:13" x14ac:dyDescent="0.25">
      <c r="A22" t="str">
        <f t="shared" si="0"/>
        <v>CMBFRADec-2024</v>
      </c>
      <c r="B22">
        <v>2024</v>
      </c>
      <c r="C22" t="s">
        <v>188</v>
      </c>
      <c r="D22" t="s">
        <v>10</v>
      </c>
      <c r="E22" t="s">
        <v>27</v>
      </c>
      <c r="F22" t="s">
        <v>19</v>
      </c>
      <c r="G22">
        <v>1558</v>
      </c>
      <c r="H22">
        <v>298590.58000000007</v>
      </c>
      <c r="I22">
        <v>369448.07</v>
      </c>
      <c r="J22">
        <v>668038.64999999991</v>
      </c>
      <c r="K22">
        <v>12608894</v>
      </c>
      <c r="L22" s="26">
        <f t="shared" si="1"/>
        <v>5.2981542235187314E-2</v>
      </c>
      <c r="M22" s="1">
        <f t="shared" si="2"/>
        <v>428.77962130937095</v>
      </c>
    </row>
    <row r="23" spans="1:13" x14ac:dyDescent="0.25">
      <c r="A23" t="str">
        <f t="shared" si="0"/>
        <v>CMBGANDec-2024</v>
      </c>
      <c r="B23">
        <v>2024</v>
      </c>
      <c r="C23" t="s">
        <v>188</v>
      </c>
      <c r="D23" t="s">
        <v>10</v>
      </c>
      <c r="E23" t="s">
        <v>28</v>
      </c>
      <c r="F23" t="s">
        <v>15</v>
      </c>
      <c r="G23">
        <v>693</v>
      </c>
      <c r="H23">
        <v>60339.71</v>
      </c>
      <c r="I23">
        <v>13460.289999999999</v>
      </c>
      <c r="J23">
        <v>73799.999999999985</v>
      </c>
      <c r="K23">
        <v>794871</v>
      </c>
      <c r="L23" s="26">
        <f t="shared" si="1"/>
        <v>9.2845254135576705E-2</v>
      </c>
      <c r="M23" s="1">
        <f t="shared" si="2"/>
        <v>106.49350649350647</v>
      </c>
    </row>
    <row r="24" spans="1:13" x14ac:dyDescent="0.25">
      <c r="A24" t="str">
        <f t="shared" si="0"/>
        <v>CMBHYDDec-2024</v>
      </c>
      <c r="B24">
        <v>2024</v>
      </c>
      <c r="C24" t="s">
        <v>188</v>
      </c>
      <c r="D24" t="s">
        <v>10</v>
      </c>
      <c r="E24" t="s">
        <v>29</v>
      </c>
      <c r="F24" t="s">
        <v>15</v>
      </c>
      <c r="G24">
        <v>2128</v>
      </c>
      <c r="H24">
        <v>143811.31000000008</v>
      </c>
      <c r="I24">
        <v>46420.509999999966</v>
      </c>
      <c r="J24">
        <v>190231.82</v>
      </c>
      <c r="K24">
        <v>2494016</v>
      </c>
      <c r="L24" s="26">
        <f t="shared" si="1"/>
        <v>7.6275300559419029E-2</v>
      </c>
      <c r="M24" s="1">
        <f t="shared" si="2"/>
        <v>89.394652255639102</v>
      </c>
    </row>
    <row r="25" spans="1:13" x14ac:dyDescent="0.25">
      <c r="A25" t="str">
        <f t="shared" si="0"/>
        <v>CMBICNDec-2024</v>
      </c>
      <c r="B25">
        <v>2024</v>
      </c>
      <c r="C25" t="s">
        <v>188</v>
      </c>
      <c r="D25" t="s">
        <v>10</v>
      </c>
      <c r="E25" t="s">
        <v>30</v>
      </c>
      <c r="F25" t="s">
        <v>13</v>
      </c>
      <c r="G25">
        <v>1573</v>
      </c>
      <c r="H25">
        <v>362576.85</v>
      </c>
      <c r="I25">
        <v>167060.78000000003</v>
      </c>
      <c r="J25">
        <v>529637.63000000012</v>
      </c>
      <c r="K25">
        <v>9068345</v>
      </c>
      <c r="L25" s="26">
        <f t="shared" si="1"/>
        <v>5.8405103687607839E-2</v>
      </c>
      <c r="M25" s="1">
        <f t="shared" si="2"/>
        <v>336.70542275905922</v>
      </c>
    </row>
    <row r="26" spans="1:13" x14ac:dyDescent="0.25">
      <c r="A26" t="str">
        <f t="shared" si="0"/>
        <v>CMBIXMDec-2024</v>
      </c>
      <c r="B26">
        <v>2024</v>
      </c>
      <c r="C26" t="s">
        <v>188</v>
      </c>
      <c r="D26" t="s">
        <v>10</v>
      </c>
      <c r="E26" t="s">
        <v>31</v>
      </c>
      <c r="F26" t="s">
        <v>15</v>
      </c>
      <c r="G26">
        <v>2477</v>
      </c>
      <c r="H26">
        <v>106154.57000000002</v>
      </c>
      <c r="I26">
        <v>34972.679999999869</v>
      </c>
      <c r="J26">
        <v>141127.25000000009</v>
      </c>
      <c r="K26">
        <v>876858</v>
      </c>
      <c r="L26" s="26">
        <f t="shared" si="1"/>
        <v>0.16094652725983008</v>
      </c>
      <c r="M26" s="1">
        <f t="shared" si="2"/>
        <v>56.975070649979848</v>
      </c>
    </row>
    <row r="27" spans="1:13" x14ac:dyDescent="0.25">
      <c r="A27" t="str">
        <f t="shared" si="0"/>
        <v>CMBKHIDec-2024</v>
      </c>
      <c r="B27">
        <v>2024</v>
      </c>
      <c r="C27" t="s">
        <v>188</v>
      </c>
      <c r="D27" t="s">
        <v>10</v>
      </c>
      <c r="E27" t="s">
        <v>32</v>
      </c>
      <c r="F27" t="s">
        <v>15</v>
      </c>
      <c r="G27">
        <v>1674</v>
      </c>
      <c r="H27">
        <v>264932.41000000015</v>
      </c>
      <c r="I27">
        <v>43817.790000000037</v>
      </c>
      <c r="J27">
        <v>308750.19999999995</v>
      </c>
      <c r="K27">
        <v>4041036</v>
      </c>
      <c r="L27" s="26">
        <f t="shared" si="1"/>
        <v>7.640372419349889E-2</v>
      </c>
      <c r="M27" s="1">
        <f t="shared" si="2"/>
        <v>184.43859020310632</v>
      </c>
    </row>
    <row r="28" spans="1:13" x14ac:dyDescent="0.25">
      <c r="A28" t="str">
        <f t="shared" si="0"/>
        <v>CMBKTMDec-2024</v>
      </c>
      <c r="B28">
        <v>2024</v>
      </c>
      <c r="C28" t="s">
        <v>188</v>
      </c>
      <c r="D28" t="s">
        <v>10</v>
      </c>
      <c r="E28" t="s">
        <v>52</v>
      </c>
      <c r="F28" t="s">
        <v>15</v>
      </c>
      <c r="G28">
        <v>1899</v>
      </c>
      <c r="H28">
        <v>268945.89000000013</v>
      </c>
      <c r="I28">
        <v>48434.660000000011</v>
      </c>
      <c r="J28">
        <v>317380.55000000016</v>
      </c>
      <c r="K28">
        <v>4468347</v>
      </c>
      <c r="L28" s="26">
        <f t="shared" si="1"/>
        <v>7.1028626469699013E-2</v>
      </c>
      <c r="M28" s="1">
        <f t="shared" si="2"/>
        <v>167.13035808320177</v>
      </c>
    </row>
    <row r="29" spans="1:13" x14ac:dyDescent="0.25">
      <c r="A29" t="str">
        <f t="shared" si="0"/>
        <v>CMBKULDec-2024</v>
      </c>
      <c r="B29">
        <v>2024</v>
      </c>
      <c r="C29" t="s">
        <v>188</v>
      </c>
      <c r="D29" t="s">
        <v>10</v>
      </c>
      <c r="E29" t="s">
        <v>33</v>
      </c>
      <c r="F29" t="s">
        <v>13</v>
      </c>
      <c r="G29">
        <v>5544</v>
      </c>
      <c r="H29">
        <v>526562.32000000053</v>
      </c>
      <c r="I29">
        <v>292054.94000000024</v>
      </c>
      <c r="J29">
        <v>818617.26000000071</v>
      </c>
      <c r="K29">
        <v>13632696</v>
      </c>
      <c r="L29" s="26">
        <f t="shared" si="1"/>
        <v>6.0048082932385546E-2</v>
      </c>
      <c r="M29" s="1">
        <f t="shared" si="2"/>
        <v>147.65823593073605</v>
      </c>
    </row>
    <row r="30" spans="1:13" x14ac:dyDescent="0.25">
      <c r="A30" t="str">
        <f t="shared" si="0"/>
        <v>CMBKWIDec-2024</v>
      </c>
      <c r="B30">
        <v>2024</v>
      </c>
      <c r="C30" t="s">
        <v>188</v>
      </c>
      <c r="D30" t="s">
        <v>10</v>
      </c>
      <c r="E30" t="s">
        <v>34</v>
      </c>
      <c r="F30" t="s">
        <v>11</v>
      </c>
      <c r="G30">
        <v>4396</v>
      </c>
      <c r="H30">
        <v>562157.03000000014</v>
      </c>
      <c r="I30">
        <v>271065.30999999982</v>
      </c>
      <c r="J30">
        <v>833222.3400000009</v>
      </c>
      <c r="K30">
        <v>18441220</v>
      </c>
      <c r="L30" s="26">
        <f t="shared" si="1"/>
        <v>4.5182603970887004E-2</v>
      </c>
      <c r="M30" s="1">
        <f t="shared" si="2"/>
        <v>189.54102365787099</v>
      </c>
    </row>
    <row r="31" spans="1:13" x14ac:dyDescent="0.25">
      <c r="A31" t="str">
        <f t="shared" si="0"/>
        <v>CMBLHEDec-2024</v>
      </c>
      <c r="B31">
        <v>2024</v>
      </c>
      <c r="C31" t="s">
        <v>188</v>
      </c>
      <c r="D31" t="s">
        <v>10</v>
      </c>
      <c r="E31" t="s">
        <v>35</v>
      </c>
      <c r="F31" t="s">
        <v>15</v>
      </c>
      <c r="G31">
        <v>2772</v>
      </c>
      <c r="H31">
        <v>381486.10999999993</v>
      </c>
      <c r="I31">
        <v>87816.91</v>
      </c>
      <c r="J31">
        <v>469303.02000000043</v>
      </c>
      <c r="K31">
        <v>7720020</v>
      </c>
      <c r="L31" s="26">
        <f t="shared" si="1"/>
        <v>6.0790389144069631E-2</v>
      </c>
      <c r="M31" s="1">
        <f t="shared" si="2"/>
        <v>169.30123376623391</v>
      </c>
    </row>
    <row r="32" spans="1:13" x14ac:dyDescent="0.25">
      <c r="A32" t="str">
        <f t="shared" si="0"/>
        <v>CMBLHRDec-2024</v>
      </c>
      <c r="B32">
        <v>2024</v>
      </c>
      <c r="C32" t="s">
        <v>188</v>
      </c>
      <c r="D32" t="s">
        <v>10</v>
      </c>
      <c r="E32" t="s">
        <v>36</v>
      </c>
      <c r="F32" t="s">
        <v>19</v>
      </c>
      <c r="G32">
        <v>7630</v>
      </c>
      <c r="H32">
        <v>2173537.75</v>
      </c>
      <c r="I32">
        <v>1684237.67</v>
      </c>
      <c r="J32">
        <v>3857775.4200000018</v>
      </c>
      <c r="K32">
        <v>66525970</v>
      </c>
      <c r="L32" s="26">
        <f t="shared" si="1"/>
        <v>5.7989014215050178E-2</v>
      </c>
      <c r="M32" s="1">
        <f t="shared" si="2"/>
        <v>505.60621494102253</v>
      </c>
    </row>
    <row r="33" spans="1:13" x14ac:dyDescent="0.25">
      <c r="A33" t="str">
        <f t="shared" si="0"/>
        <v>CMBMAADec-2024</v>
      </c>
      <c r="B33">
        <v>2024</v>
      </c>
      <c r="C33" t="s">
        <v>188</v>
      </c>
      <c r="D33" t="s">
        <v>10</v>
      </c>
      <c r="E33" t="s">
        <v>37</v>
      </c>
      <c r="F33" t="s">
        <v>15</v>
      </c>
      <c r="G33">
        <v>13086</v>
      </c>
      <c r="H33">
        <v>514663.56999999913</v>
      </c>
      <c r="I33">
        <v>260677.80999999982</v>
      </c>
      <c r="J33">
        <v>775341.37999999884</v>
      </c>
      <c r="K33">
        <v>8976996</v>
      </c>
      <c r="L33" s="26">
        <f t="shared" si="1"/>
        <v>8.6369803439814263E-2</v>
      </c>
      <c r="M33" s="1">
        <f t="shared" si="2"/>
        <v>59.249685159712584</v>
      </c>
    </row>
    <row r="34" spans="1:13" x14ac:dyDescent="0.25">
      <c r="A34" t="str">
        <f t="shared" si="0"/>
        <v>CMBMELDec-2024</v>
      </c>
      <c r="B34">
        <v>2024</v>
      </c>
      <c r="C34" t="s">
        <v>188</v>
      </c>
      <c r="D34" t="s">
        <v>10</v>
      </c>
      <c r="E34" t="s">
        <v>38</v>
      </c>
      <c r="F34" t="s">
        <v>13</v>
      </c>
      <c r="G34">
        <v>7570</v>
      </c>
      <c r="H34">
        <v>2758003.8599999975</v>
      </c>
      <c r="I34">
        <v>885336.53999999934</v>
      </c>
      <c r="J34">
        <v>3643340.4000000004</v>
      </c>
      <c r="K34">
        <v>63656130</v>
      </c>
      <c r="L34" s="26">
        <f t="shared" si="1"/>
        <v>5.7234714080167934E-2</v>
      </c>
      <c r="M34" s="1">
        <f t="shared" si="2"/>
        <v>481.28671070013218</v>
      </c>
    </row>
    <row r="35" spans="1:13" x14ac:dyDescent="0.25">
      <c r="A35" t="str">
        <f t="shared" si="0"/>
        <v>CMBMLEDec-2024</v>
      </c>
      <c r="B35">
        <v>2024</v>
      </c>
      <c r="C35" t="s">
        <v>188</v>
      </c>
      <c r="D35" t="s">
        <v>10</v>
      </c>
      <c r="E35" t="s">
        <v>39</v>
      </c>
      <c r="F35" t="s">
        <v>15</v>
      </c>
      <c r="G35">
        <v>13808</v>
      </c>
      <c r="H35">
        <v>1023108.7899999998</v>
      </c>
      <c r="I35">
        <v>222196.81000000023</v>
      </c>
      <c r="J35">
        <v>1245305.6000000001</v>
      </c>
      <c r="K35">
        <v>10604544</v>
      </c>
      <c r="L35" s="26">
        <f t="shared" si="1"/>
        <v>0.11743132000772499</v>
      </c>
      <c r="M35" s="1">
        <f t="shared" si="2"/>
        <v>90.187253765932795</v>
      </c>
    </row>
    <row r="36" spans="1:13" x14ac:dyDescent="0.25">
      <c r="A36" t="str">
        <f t="shared" si="0"/>
        <v>CMBNRTDec-2024</v>
      </c>
      <c r="B36">
        <v>2024</v>
      </c>
      <c r="C36" t="s">
        <v>188</v>
      </c>
      <c r="D36" t="s">
        <v>10</v>
      </c>
      <c r="E36" t="s">
        <v>40</v>
      </c>
      <c r="F36" t="s">
        <v>13</v>
      </c>
      <c r="G36">
        <v>3481</v>
      </c>
      <c r="H36">
        <v>1041098.5900000005</v>
      </c>
      <c r="I36">
        <v>204430.38999999984</v>
      </c>
      <c r="J36">
        <v>1245528.9799999997</v>
      </c>
      <c r="K36">
        <v>23893584</v>
      </c>
      <c r="L36" s="26">
        <f t="shared" si="1"/>
        <v>5.2128177170909132E-2</v>
      </c>
      <c r="M36" s="1">
        <f t="shared" si="2"/>
        <v>357.80780810112032</v>
      </c>
    </row>
    <row r="37" spans="1:13" x14ac:dyDescent="0.25">
      <c r="A37" t="str">
        <f t="shared" si="0"/>
        <v>CMBRUHDec-2024</v>
      </c>
      <c r="B37">
        <v>2024</v>
      </c>
      <c r="C37" t="s">
        <v>188</v>
      </c>
      <c r="D37" t="s">
        <v>10</v>
      </c>
      <c r="E37" t="s">
        <v>41</v>
      </c>
      <c r="F37" t="s">
        <v>11</v>
      </c>
      <c r="G37">
        <v>6024</v>
      </c>
      <c r="H37">
        <v>1110280.0499999996</v>
      </c>
      <c r="I37">
        <v>269631.50000000017</v>
      </c>
      <c r="J37">
        <v>1379911.5499999996</v>
      </c>
      <c r="K37">
        <v>24367080</v>
      </c>
      <c r="L37" s="26">
        <f t="shared" si="1"/>
        <v>5.6630156342081184E-2</v>
      </c>
      <c r="M37" s="1">
        <f t="shared" si="2"/>
        <v>229.06898240371839</v>
      </c>
    </row>
    <row r="38" spans="1:13" x14ac:dyDescent="0.25">
      <c r="A38" t="str">
        <f t="shared" si="0"/>
        <v>CMBSINDec-2024</v>
      </c>
      <c r="B38">
        <v>2024</v>
      </c>
      <c r="C38" t="s">
        <v>188</v>
      </c>
      <c r="D38" t="s">
        <v>10</v>
      </c>
      <c r="E38" t="s">
        <v>42</v>
      </c>
      <c r="F38" t="s">
        <v>13</v>
      </c>
      <c r="G38">
        <v>4923</v>
      </c>
      <c r="H38">
        <v>757359.58999999962</v>
      </c>
      <c r="I38">
        <v>273384.49999999994</v>
      </c>
      <c r="J38">
        <v>1030744.09</v>
      </c>
      <c r="K38">
        <v>13533327</v>
      </c>
      <c r="L38" s="26">
        <f t="shared" si="1"/>
        <v>7.6163392046907599E-2</v>
      </c>
      <c r="M38" s="1">
        <f t="shared" si="2"/>
        <v>209.37316473694901</v>
      </c>
    </row>
    <row r="39" spans="1:13" x14ac:dyDescent="0.25">
      <c r="A39" t="str">
        <f t="shared" si="0"/>
        <v>CMBSYDDec-2024</v>
      </c>
      <c r="B39">
        <v>2024</v>
      </c>
      <c r="C39" t="s">
        <v>188</v>
      </c>
      <c r="D39" t="s">
        <v>10</v>
      </c>
      <c r="E39" t="s">
        <v>53</v>
      </c>
      <c r="F39" t="s">
        <v>13</v>
      </c>
      <c r="G39">
        <v>3780</v>
      </c>
      <c r="H39">
        <v>1386855.4299999997</v>
      </c>
      <c r="I39">
        <v>413445.65999999963</v>
      </c>
      <c r="J39">
        <v>1800301.0900000015</v>
      </c>
      <c r="K39">
        <v>33090120</v>
      </c>
      <c r="L39" s="26">
        <f t="shared" si="1"/>
        <v>5.4406000643092305E-2</v>
      </c>
      <c r="M39" s="1">
        <f t="shared" si="2"/>
        <v>476.27012962963005</v>
      </c>
    </row>
    <row r="40" spans="1:13" x14ac:dyDescent="0.25">
      <c r="A40" t="str">
        <f t="shared" si="0"/>
        <v>CMBTRVDec-2024</v>
      </c>
      <c r="B40">
        <v>2024</v>
      </c>
      <c r="C40" t="s">
        <v>188</v>
      </c>
      <c r="D40" t="s">
        <v>10</v>
      </c>
      <c r="E40" t="s">
        <v>43</v>
      </c>
      <c r="F40" t="s">
        <v>15</v>
      </c>
      <c r="G40">
        <v>2461</v>
      </c>
      <c r="H40">
        <v>99807.199999999968</v>
      </c>
      <c r="I40">
        <v>26994.700000000004</v>
      </c>
      <c r="J40">
        <v>126801.9</v>
      </c>
      <c r="K40">
        <v>900726</v>
      </c>
      <c r="L40" s="26">
        <f t="shared" si="1"/>
        <v>0.14077743953211075</v>
      </c>
      <c r="M40" s="1">
        <f t="shared" si="2"/>
        <v>51.52454286875254</v>
      </c>
    </row>
    <row r="41" spans="1:13" x14ac:dyDescent="0.25">
      <c r="A41" t="str">
        <f t="shared" si="0"/>
        <v>CMBTRZDec-2024</v>
      </c>
      <c r="B41">
        <v>2024</v>
      </c>
      <c r="C41" t="s">
        <v>188</v>
      </c>
      <c r="D41" t="s">
        <v>10</v>
      </c>
      <c r="E41" t="s">
        <v>44</v>
      </c>
      <c r="F41" t="s">
        <v>15</v>
      </c>
      <c r="G41">
        <v>3656</v>
      </c>
      <c r="H41">
        <v>154411.24999999985</v>
      </c>
      <c r="I41">
        <v>52807.920000000078</v>
      </c>
      <c r="J41">
        <v>207219.17000000022</v>
      </c>
      <c r="K41">
        <v>1619608</v>
      </c>
      <c r="L41" s="26">
        <f t="shared" si="1"/>
        <v>0.12794402719670453</v>
      </c>
      <c r="M41" s="1">
        <f t="shared" si="2"/>
        <v>56.6792040481401</v>
      </c>
    </row>
    <row r="42" spans="1:13" x14ac:dyDescent="0.25">
      <c r="A42" t="str">
        <f t="shared" si="0"/>
        <v>COKCMBDec-2024</v>
      </c>
      <c r="B42">
        <v>2024</v>
      </c>
      <c r="C42" t="s">
        <v>188</v>
      </c>
      <c r="D42" t="s">
        <v>21</v>
      </c>
      <c r="E42" t="s">
        <v>10</v>
      </c>
      <c r="F42" t="s">
        <v>15</v>
      </c>
      <c r="G42">
        <v>3637</v>
      </c>
      <c r="H42">
        <v>213606.50000000023</v>
      </c>
      <c r="I42">
        <v>64718.60000000002</v>
      </c>
      <c r="J42">
        <v>278325.09999999963</v>
      </c>
      <c r="K42">
        <v>1880329</v>
      </c>
      <c r="L42" s="26">
        <f t="shared" si="1"/>
        <v>0.14801936256899703</v>
      </c>
      <c r="M42" s="1">
        <f t="shared" si="2"/>
        <v>76.526010448171462</v>
      </c>
    </row>
    <row r="43" spans="1:13" x14ac:dyDescent="0.25">
      <c r="A43" t="str">
        <f t="shared" si="0"/>
        <v>DACCMBDec-2024</v>
      </c>
      <c r="B43">
        <v>2024</v>
      </c>
      <c r="C43" t="s">
        <v>188</v>
      </c>
      <c r="D43" t="s">
        <v>22</v>
      </c>
      <c r="E43" t="s">
        <v>10</v>
      </c>
      <c r="F43" t="s">
        <v>15</v>
      </c>
      <c r="G43">
        <v>5478</v>
      </c>
      <c r="H43">
        <v>931940.90999999968</v>
      </c>
      <c r="I43">
        <v>14693.859999999995</v>
      </c>
      <c r="J43">
        <v>946634.77</v>
      </c>
      <c r="K43">
        <v>11859870</v>
      </c>
      <c r="L43" s="26">
        <f t="shared" si="1"/>
        <v>7.9818309138295782E-2</v>
      </c>
      <c r="M43" s="1">
        <f t="shared" si="2"/>
        <v>172.80663928441038</v>
      </c>
    </row>
    <row r="44" spans="1:13" x14ac:dyDescent="0.25">
      <c r="A44" t="str">
        <f t="shared" si="0"/>
        <v>DELCMBDec-2024</v>
      </c>
      <c r="B44">
        <v>2024</v>
      </c>
      <c r="C44" t="s">
        <v>188</v>
      </c>
      <c r="D44" t="s">
        <v>23</v>
      </c>
      <c r="E44" t="s">
        <v>10</v>
      </c>
      <c r="F44" t="s">
        <v>15</v>
      </c>
      <c r="G44">
        <v>7870</v>
      </c>
      <c r="H44">
        <v>1108341.5499999991</v>
      </c>
      <c r="I44">
        <v>235587.06000000008</v>
      </c>
      <c r="J44">
        <v>1343928.610000002</v>
      </c>
      <c r="K44">
        <v>19084750</v>
      </c>
      <c r="L44" s="26">
        <f t="shared" si="1"/>
        <v>7.0418979027757872E-2</v>
      </c>
      <c r="M44" s="1">
        <f t="shared" si="2"/>
        <v>170.76602414231283</v>
      </c>
    </row>
    <row r="45" spans="1:13" x14ac:dyDescent="0.25">
      <c r="A45" t="str">
        <f t="shared" si="0"/>
        <v>DMMCMBDec-2024</v>
      </c>
      <c r="B45">
        <v>2024</v>
      </c>
      <c r="C45" t="s">
        <v>188</v>
      </c>
      <c r="D45" t="s">
        <v>24</v>
      </c>
      <c r="E45" t="s">
        <v>10</v>
      </c>
      <c r="F45" t="s">
        <v>11</v>
      </c>
      <c r="G45">
        <v>2897</v>
      </c>
      <c r="H45">
        <v>423919.37000000005</v>
      </c>
      <c r="I45">
        <v>197241.06999999998</v>
      </c>
      <c r="J45">
        <v>621160.43999999925</v>
      </c>
      <c r="K45">
        <v>11162141</v>
      </c>
      <c r="L45" s="26">
        <f t="shared" si="1"/>
        <v>5.5648861629681912E-2</v>
      </c>
      <c r="M45" s="1">
        <f t="shared" si="2"/>
        <v>214.41506385916441</v>
      </c>
    </row>
    <row r="46" spans="1:13" x14ac:dyDescent="0.25">
      <c r="A46" t="str">
        <f t="shared" si="0"/>
        <v>DOHCMBDec-2024</v>
      </c>
      <c r="B46">
        <v>2024</v>
      </c>
      <c r="C46" t="s">
        <v>188</v>
      </c>
      <c r="D46" t="s">
        <v>25</v>
      </c>
      <c r="E46" t="s">
        <v>10</v>
      </c>
      <c r="F46" t="s">
        <v>11</v>
      </c>
      <c r="G46">
        <v>3781</v>
      </c>
      <c r="H46">
        <v>681979.06999999983</v>
      </c>
      <c r="I46">
        <v>382432.1799999997</v>
      </c>
      <c r="J46">
        <v>1064411.2500000014</v>
      </c>
      <c r="K46">
        <v>13736373</v>
      </c>
      <c r="L46" s="26">
        <f t="shared" si="1"/>
        <v>7.7488522625295736E-2</v>
      </c>
      <c r="M46" s="1">
        <f t="shared" si="2"/>
        <v>281.51580269769937</v>
      </c>
    </row>
    <row r="47" spans="1:13" x14ac:dyDescent="0.25">
      <c r="A47" t="str">
        <f t="shared" si="0"/>
        <v>DXBCMBDec-2024</v>
      </c>
      <c r="B47">
        <v>2024</v>
      </c>
      <c r="C47" t="s">
        <v>188</v>
      </c>
      <c r="D47" t="s">
        <v>26</v>
      </c>
      <c r="E47" t="s">
        <v>10</v>
      </c>
      <c r="F47" t="s">
        <v>11</v>
      </c>
      <c r="G47">
        <v>7168</v>
      </c>
      <c r="H47">
        <v>978743.56</v>
      </c>
      <c r="I47">
        <v>484104.39</v>
      </c>
      <c r="J47">
        <v>1462847.9499999986</v>
      </c>
      <c r="K47">
        <v>23718912</v>
      </c>
      <c r="L47" s="26">
        <f t="shared" si="1"/>
        <v>6.1674327642009828E-2</v>
      </c>
      <c r="M47" s="1">
        <f t="shared" si="2"/>
        <v>204.0803501674105</v>
      </c>
    </row>
    <row r="48" spans="1:13" x14ac:dyDescent="0.25">
      <c r="A48" t="str">
        <f t="shared" si="0"/>
        <v>FRACMBDec-2024</v>
      </c>
      <c r="B48">
        <v>2024</v>
      </c>
      <c r="C48" t="s">
        <v>188</v>
      </c>
      <c r="D48" t="s">
        <v>27</v>
      </c>
      <c r="E48" t="s">
        <v>10</v>
      </c>
      <c r="F48" t="s">
        <v>19</v>
      </c>
      <c r="G48">
        <v>2978</v>
      </c>
      <c r="H48">
        <v>1021567.4199999999</v>
      </c>
      <c r="I48">
        <v>714635.17999999924</v>
      </c>
      <c r="J48">
        <v>1736202.6000000003</v>
      </c>
      <c r="K48">
        <v>24100954</v>
      </c>
      <c r="L48" s="26">
        <f t="shared" si="1"/>
        <v>7.2038750001348503E-2</v>
      </c>
      <c r="M48" s="1">
        <f t="shared" si="2"/>
        <v>583.00960376091348</v>
      </c>
    </row>
    <row r="49" spans="1:13" x14ac:dyDescent="0.25">
      <c r="A49" t="str">
        <f t="shared" si="0"/>
        <v>GANCMBDec-2024</v>
      </c>
      <c r="B49">
        <v>2024</v>
      </c>
      <c r="C49" t="s">
        <v>188</v>
      </c>
      <c r="D49" t="s">
        <v>28</v>
      </c>
      <c r="E49" t="s">
        <v>10</v>
      </c>
      <c r="F49" t="s">
        <v>15</v>
      </c>
      <c r="G49">
        <v>1273</v>
      </c>
      <c r="H49">
        <v>143491.91999999995</v>
      </c>
      <c r="I49">
        <v>27764.609999999997</v>
      </c>
      <c r="J49">
        <v>171256.52999999997</v>
      </c>
      <c r="K49">
        <v>1460131</v>
      </c>
      <c r="L49" s="26">
        <f t="shared" si="1"/>
        <v>0.11728846932227312</v>
      </c>
      <c r="M49" s="1">
        <f t="shared" si="2"/>
        <v>134.52987431264728</v>
      </c>
    </row>
    <row r="50" spans="1:13" x14ac:dyDescent="0.25">
      <c r="A50" t="str">
        <f t="shared" si="0"/>
        <v>HYDCMBDec-2024</v>
      </c>
      <c r="B50">
        <v>2024</v>
      </c>
      <c r="C50" t="s">
        <v>188</v>
      </c>
      <c r="D50" t="s">
        <v>29</v>
      </c>
      <c r="E50" t="s">
        <v>10</v>
      </c>
      <c r="F50" t="s">
        <v>15</v>
      </c>
      <c r="G50">
        <v>2250</v>
      </c>
      <c r="H50">
        <v>169198.16000000015</v>
      </c>
      <c r="I50">
        <v>51143.789999999994</v>
      </c>
      <c r="J50">
        <v>220341.95000000019</v>
      </c>
      <c r="K50">
        <v>2637000</v>
      </c>
      <c r="L50" s="26">
        <f t="shared" si="1"/>
        <v>8.3557811907470678E-2</v>
      </c>
      <c r="M50" s="1">
        <f t="shared" si="2"/>
        <v>97.929755555555644</v>
      </c>
    </row>
    <row r="51" spans="1:13" x14ac:dyDescent="0.25">
      <c r="A51" t="str">
        <f t="shared" si="0"/>
        <v>ICNCMBDec-2024</v>
      </c>
      <c r="B51">
        <v>2024</v>
      </c>
      <c r="C51" t="s">
        <v>188</v>
      </c>
      <c r="D51" t="s">
        <v>30</v>
      </c>
      <c r="E51" t="s">
        <v>10</v>
      </c>
      <c r="F51" t="s">
        <v>13</v>
      </c>
      <c r="G51">
        <v>2032</v>
      </c>
      <c r="H51">
        <v>389988.18000000023</v>
      </c>
      <c r="I51">
        <v>197943.98000000004</v>
      </c>
      <c r="J51">
        <v>587932.16000000015</v>
      </c>
      <c r="K51">
        <v>11714480</v>
      </c>
      <c r="L51" s="26">
        <f t="shared" si="1"/>
        <v>5.0188498337100762E-2</v>
      </c>
      <c r="M51" s="1">
        <f t="shared" si="2"/>
        <v>289.33669291338589</v>
      </c>
    </row>
    <row r="52" spans="1:13" x14ac:dyDescent="0.25">
      <c r="A52" t="str">
        <f t="shared" si="0"/>
        <v>IXMCMBDec-2024</v>
      </c>
      <c r="B52">
        <v>2024</v>
      </c>
      <c r="C52" t="s">
        <v>188</v>
      </c>
      <c r="D52" t="s">
        <v>31</v>
      </c>
      <c r="E52" t="s">
        <v>10</v>
      </c>
      <c r="F52" t="s">
        <v>15</v>
      </c>
      <c r="G52">
        <v>3168</v>
      </c>
      <c r="H52">
        <v>105799.87</v>
      </c>
      <c r="I52">
        <v>45485.959999999912</v>
      </c>
      <c r="J52">
        <v>151285.8300000001</v>
      </c>
      <c r="K52">
        <v>1121472</v>
      </c>
      <c r="L52" s="26">
        <f t="shared" si="1"/>
        <v>0.13489933765622333</v>
      </c>
      <c r="M52" s="1">
        <f t="shared" si="2"/>
        <v>47.754365530303062</v>
      </c>
    </row>
    <row r="53" spans="1:13" x14ac:dyDescent="0.25">
      <c r="A53" t="str">
        <f t="shared" si="0"/>
        <v>KHICMBDec-2024</v>
      </c>
      <c r="B53">
        <v>2024</v>
      </c>
      <c r="C53" t="s">
        <v>188</v>
      </c>
      <c r="D53" t="s">
        <v>32</v>
      </c>
      <c r="E53" t="s">
        <v>10</v>
      </c>
      <c r="F53" t="s">
        <v>15</v>
      </c>
      <c r="G53">
        <v>1884</v>
      </c>
      <c r="H53">
        <v>251162.53999999986</v>
      </c>
      <c r="I53">
        <v>55817.009999999995</v>
      </c>
      <c r="J53">
        <v>306979.55</v>
      </c>
      <c r="K53">
        <v>4547976</v>
      </c>
      <c r="L53" s="26">
        <f t="shared" si="1"/>
        <v>6.7498058477001632E-2</v>
      </c>
      <c r="M53" s="1">
        <f t="shared" si="2"/>
        <v>162.94031316348196</v>
      </c>
    </row>
    <row r="54" spans="1:13" x14ac:dyDescent="0.25">
      <c r="A54" t="str">
        <f t="shared" si="0"/>
        <v>KTMCMBDec-2024</v>
      </c>
      <c r="B54">
        <v>2024</v>
      </c>
      <c r="C54" t="s">
        <v>188</v>
      </c>
      <c r="D54" t="s">
        <v>52</v>
      </c>
      <c r="E54" t="s">
        <v>10</v>
      </c>
      <c r="F54" t="s">
        <v>15</v>
      </c>
      <c r="G54">
        <v>2214</v>
      </c>
      <c r="H54">
        <v>452865.41000000009</v>
      </c>
      <c r="I54">
        <v>63963.069999999963</v>
      </c>
      <c r="J54">
        <v>516828.4800000001</v>
      </c>
      <c r="K54">
        <v>5209542</v>
      </c>
      <c r="L54" s="26">
        <f t="shared" si="1"/>
        <v>9.920804554411887E-2</v>
      </c>
      <c r="M54" s="1">
        <f t="shared" si="2"/>
        <v>233.43653116531169</v>
      </c>
    </row>
    <row r="55" spans="1:13" x14ac:dyDescent="0.25">
      <c r="A55" t="str">
        <f t="shared" si="0"/>
        <v>KULCMBDec-2024</v>
      </c>
      <c r="B55">
        <v>2024</v>
      </c>
      <c r="C55" t="s">
        <v>188</v>
      </c>
      <c r="D55" t="s">
        <v>33</v>
      </c>
      <c r="E55" t="s">
        <v>10</v>
      </c>
      <c r="F55" t="s">
        <v>13</v>
      </c>
      <c r="G55">
        <v>6266</v>
      </c>
      <c r="H55">
        <v>663980.94000000088</v>
      </c>
      <c r="I55">
        <v>306761.56999999995</v>
      </c>
      <c r="J55">
        <v>970742.50999999954</v>
      </c>
      <c r="K55">
        <v>15408094</v>
      </c>
      <c r="L55" s="26">
        <f t="shared" si="1"/>
        <v>6.3002114992289082E-2</v>
      </c>
      <c r="M55" s="1">
        <f t="shared" si="2"/>
        <v>154.92220076603886</v>
      </c>
    </row>
    <row r="56" spans="1:13" x14ac:dyDescent="0.25">
      <c r="A56" t="str">
        <f t="shared" si="0"/>
        <v>KWICMBDec-2024</v>
      </c>
      <c r="B56">
        <v>2024</v>
      </c>
      <c r="C56" t="s">
        <v>188</v>
      </c>
      <c r="D56" t="s">
        <v>34</v>
      </c>
      <c r="E56" t="s">
        <v>10</v>
      </c>
      <c r="F56" t="s">
        <v>11</v>
      </c>
      <c r="G56">
        <v>4570</v>
      </c>
      <c r="H56">
        <v>639521.73999999929</v>
      </c>
      <c r="I56">
        <v>317353.63999999972</v>
      </c>
      <c r="J56">
        <v>956875.38000000012</v>
      </c>
      <c r="K56">
        <v>19171150</v>
      </c>
      <c r="L56" s="26">
        <f t="shared" si="1"/>
        <v>4.9912257741450049E-2</v>
      </c>
      <c r="M56" s="1">
        <f t="shared" si="2"/>
        <v>209.38192122538297</v>
      </c>
    </row>
    <row r="57" spans="1:13" x14ac:dyDescent="0.25">
      <c r="A57" t="str">
        <f t="shared" si="0"/>
        <v>LHECMBDec-2024</v>
      </c>
      <c r="B57">
        <v>2024</v>
      </c>
      <c r="C57" t="s">
        <v>188</v>
      </c>
      <c r="D57" t="s">
        <v>35</v>
      </c>
      <c r="E57" t="s">
        <v>10</v>
      </c>
      <c r="F57" t="s">
        <v>15</v>
      </c>
      <c r="G57">
        <v>2666</v>
      </c>
      <c r="H57">
        <v>307309.59999999986</v>
      </c>
      <c r="I57">
        <v>90625.399999999951</v>
      </c>
      <c r="J57">
        <v>397935.00000000017</v>
      </c>
      <c r="K57">
        <v>7424810</v>
      </c>
      <c r="L57" s="26">
        <f t="shared" si="1"/>
        <v>5.3595310856439447E-2</v>
      </c>
      <c r="M57" s="1">
        <f t="shared" si="2"/>
        <v>149.26294073518386</v>
      </c>
    </row>
    <row r="58" spans="1:13" x14ac:dyDescent="0.25">
      <c r="A58" t="str">
        <f t="shared" si="0"/>
        <v>LHRCMBDec-2024</v>
      </c>
      <c r="B58">
        <v>2024</v>
      </c>
      <c r="C58" t="s">
        <v>188</v>
      </c>
      <c r="D58" t="s">
        <v>36</v>
      </c>
      <c r="E58" t="s">
        <v>10</v>
      </c>
      <c r="F58" t="s">
        <v>19</v>
      </c>
      <c r="G58">
        <v>9724</v>
      </c>
      <c r="H58">
        <v>4874058.4099999992</v>
      </c>
      <c r="I58">
        <v>2222537.9500000016</v>
      </c>
      <c r="J58">
        <v>7096596.3600000003</v>
      </c>
      <c r="K58">
        <v>84783556</v>
      </c>
      <c r="L58" s="26">
        <f t="shared" si="1"/>
        <v>8.3702509010119844E-2</v>
      </c>
      <c r="M58" s="1">
        <f t="shared" si="2"/>
        <v>729.80217605923497</v>
      </c>
    </row>
    <row r="59" spans="1:13" x14ac:dyDescent="0.25">
      <c r="A59" t="str">
        <f t="shared" si="0"/>
        <v>MAACMBDec-2024</v>
      </c>
      <c r="B59">
        <v>2024</v>
      </c>
      <c r="C59" t="s">
        <v>188</v>
      </c>
      <c r="D59" t="s">
        <v>37</v>
      </c>
      <c r="E59" t="s">
        <v>10</v>
      </c>
      <c r="F59" t="s">
        <v>15</v>
      </c>
      <c r="G59">
        <v>13028</v>
      </c>
      <c r="H59">
        <v>518132.96000000031</v>
      </c>
      <c r="I59">
        <v>283355.34000000049</v>
      </c>
      <c r="J59">
        <v>801488.29999999912</v>
      </c>
      <c r="K59">
        <v>8937208</v>
      </c>
      <c r="L59" s="26">
        <f t="shared" si="1"/>
        <v>8.967994255029077E-2</v>
      </c>
      <c r="M59" s="1">
        <f t="shared" si="2"/>
        <v>61.520440589499472</v>
      </c>
    </row>
    <row r="60" spans="1:13" x14ac:dyDescent="0.25">
      <c r="A60" t="str">
        <f t="shared" si="0"/>
        <v>MELCMBDec-2024</v>
      </c>
      <c r="B60">
        <v>2024</v>
      </c>
      <c r="C60" t="s">
        <v>188</v>
      </c>
      <c r="D60" t="s">
        <v>38</v>
      </c>
      <c r="E60" t="s">
        <v>10</v>
      </c>
      <c r="F60" t="s">
        <v>13</v>
      </c>
      <c r="G60">
        <v>8756</v>
      </c>
      <c r="H60">
        <v>4694876.6099999994</v>
      </c>
      <c r="I60">
        <v>758759.55999999994</v>
      </c>
      <c r="J60">
        <v>5453636.1699999934</v>
      </c>
      <c r="K60">
        <v>73629204</v>
      </c>
      <c r="L60" s="26">
        <f t="shared" si="1"/>
        <v>7.4068927459815997E-2</v>
      </c>
      <c r="M60" s="1">
        <f t="shared" si="2"/>
        <v>622.84561100959263</v>
      </c>
    </row>
    <row r="61" spans="1:13" x14ac:dyDescent="0.25">
      <c r="A61" t="str">
        <f t="shared" si="0"/>
        <v>MLECMBDec-2024</v>
      </c>
      <c r="B61">
        <v>2024</v>
      </c>
      <c r="C61" t="s">
        <v>188</v>
      </c>
      <c r="D61" t="s">
        <v>39</v>
      </c>
      <c r="E61" t="s">
        <v>10</v>
      </c>
      <c r="F61" t="s">
        <v>15</v>
      </c>
      <c r="G61">
        <v>13606</v>
      </c>
      <c r="H61">
        <v>989314.72000000009</v>
      </c>
      <c r="I61">
        <v>222578.36000000019</v>
      </c>
      <c r="J61">
        <v>1211893.0799999996</v>
      </c>
      <c r="K61">
        <v>10449408</v>
      </c>
      <c r="L61" s="26">
        <f t="shared" si="1"/>
        <v>0.11597719985668084</v>
      </c>
      <c r="M61" s="1">
        <f t="shared" si="2"/>
        <v>89.070489489930878</v>
      </c>
    </row>
    <row r="62" spans="1:13" x14ac:dyDescent="0.25">
      <c r="A62" t="str">
        <f t="shared" si="0"/>
        <v>NRTCMBDec-2024</v>
      </c>
      <c r="B62">
        <v>2024</v>
      </c>
      <c r="C62" t="s">
        <v>188</v>
      </c>
      <c r="D62" t="s">
        <v>40</v>
      </c>
      <c r="E62" t="s">
        <v>10</v>
      </c>
      <c r="F62" t="s">
        <v>13</v>
      </c>
      <c r="G62">
        <v>4257</v>
      </c>
      <c r="H62">
        <v>1648114.78</v>
      </c>
      <c r="I62">
        <v>79277.730000000025</v>
      </c>
      <c r="J62">
        <v>1727392.5099999998</v>
      </c>
      <c r="K62">
        <v>29220048</v>
      </c>
      <c r="L62" s="26">
        <f t="shared" si="1"/>
        <v>5.9116689678264722E-2</v>
      </c>
      <c r="M62" s="1">
        <f t="shared" si="2"/>
        <v>405.77695795160906</v>
      </c>
    </row>
    <row r="63" spans="1:13" x14ac:dyDescent="0.25">
      <c r="A63" t="str">
        <f t="shared" si="0"/>
        <v>RUHCMBDec-2024</v>
      </c>
      <c r="B63">
        <v>2024</v>
      </c>
      <c r="C63" t="s">
        <v>188</v>
      </c>
      <c r="D63" t="s">
        <v>41</v>
      </c>
      <c r="E63" t="s">
        <v>10</v>
      </c>
      <c r="F63" t="s">
        <v>11</v>
      </c>
      <c r="G63">
        <v>6064</v>
      </c>
      <c r="H63">
        <v>965757.61000000022</v>
      </c>
      <c r="I63">
        <v>417086.02000000019</v>
      </c>
      <c r="J63">
        <v>1382843.6300000001</v>
      </c>
      <c r="K63">
        <v>24528880</v>
      </c>
      <c r="L63" s="26">
        <f t="shared" si="1"/>
        <v>5.6376142326922389E-2</v>
      </c>
      <c r="M63" s="1">
        <f t="shared" si="2"/>
        <v>228.04149571240109</v>
      </c>
    </row>
    <row r="64" spans="1:13" x14ac:dyDescent="0.25">
      <c r="A64" t="str">
        <f t="shared" si="0"/>
        <v>SINCMBDec-2024</v>
      </c>
      <c r="B64">
        <v>2024</v>
      </c>
      <c r="C64" t="s">
        <v>188</v>
      </c>
      <c r="D64" t="s">
        <v>42</v>
      </c>
      <c r="E64" t="s">
        <v>10</v>
      </c>
      <c r="F64" t="s">
        <v>13</v>
      </c>
      <c r="G64">
        <v>4180</v>
      </c>
      <c r="H64">
        <v>823637.06999999983</v>
      </c>
      <c r="I64">
        <v>193947.46000000005</v>
      </c>
      <c r="J64">
        <v>1017584.53</v>
      </c>
      <c r="K64">
        <v>11490820</v>
      </c>
      <c r="L64" s="26">
        <f t="shared" si="1"/>
        <v>8.8556302335255452E-2</v>
      </c>
      <c r="M64" s="1">
        <f t="shared" si="2"/>
        <v>243.44127511961725</v>
      </c>
    </row>
    <row r="65" spans="1:13" x14ac:dyDescent="0.25">
      <c r="A65" t="str">
        <f t="shared" si="0"/>
        <v>SYDCMBDec-2024</v>
      </c>
      <c r="B65">
        <v>2024</v>
      </c>
      <c r="C65" t="s">
        <v>188</v>
      </c>
      <c r="D65" t="s">
        <v>53</v>
      </c>
      <c r="E65" t="s">
        <v>10</v>
      </c>
      <c r="F65" t="s">
        <v>13</v>
      </c>
      <c r="G65">
        <v>4900</v>
      </c>
      <c r="H65">
        <v>2665516.8700000034</v>
      </c>
      <c r="I65">
        <v>414887.99000000011</v>
      </c>
      <c r="J65">
        <v>3080404.8599999971</v>
      </c>
      <c r="K65">
        <v>42894600</v>
      </c>
      <c r="L65" s="26">
        <f t="shared" si="1"/>
        <v>7.1813348533381755E-2</v>
      </c>
      <c r="M65" s="1">
        <f t="shared" si="2"/>
        <v>628.65405306122386</v>
      </c>
    </row>
    <row r="66" spans="1:13" x14ac:dyDescent="0.25">
      <c r="A66" t="str">
        <f t="shared" ref="A66:A129" si="3">D66&amp;E66&amp;C66</f>
        <v>TRVCMBDec-2024</v>
      </c>
      <c r="B66">
        <v>2024</v>
      </c>
      <c r="C66" t="s">
        <v>188</v>
      </c>
      <c r="D66" t="s">
        <v>43</v>
      </c>
      <c r="E66" t="s">
        <v>10</v>
      </c>
      <c r="F66" t="s">
        <v>15</v>
      </c>
      <c r="G66">
        <v>2135</v>
      </c>
      <c r="H66">
        <v>89136.060000000041</v>
      </c>
      <c r="I66">
        <v>30625.960000000003</v>
      </c>
      <c r="J66">
        <v>119762.01999999992</v>
      </c>
      <c r="K66">
        <v>781410</v>
      </c>
      <c r="L66" s="26">
        <f t="shared" ref="L66:L129" si="4">J66/K66</f>
        <v>0.15326399713338698</v>
      </c>
      <c r="M66" s="1">
        <f t="shared" ref="M66:M129" si="5">J66/G66</f>
        <v>56.094622950819634</v>
      </c>
    </row>
    <row r="67" spans="1:13" x14ac:dyDescent="0.25">
      <c r="A67" t="str">
        <f t="shared" si="3"/>
        <v>TRZCMBDec-2024</v>
      </c>
      <c r="B67">
        <v>2024</v>
      </c>
      <c r="C67" t="s">
        <v>188</v>
      </c>
      <c r="D67" t="s">
        <v>44</v>
      </c>
      <c r="E67" t="s">
        <v>10</v>
      </c>
      <c r="F67" t="s">
        <v>15</v>
      </c>
      <c r="G67">
        <v>4509</v>
      </c>
      <c r="H67">
        <v>165409.38999999996</v>
      </c>
      <c r="I67">
        <v>67615.800000000017</v>
      </c>
      <c r="J67">
        <v>233025.1899999998</v>
      </c>
      <c r="K67">
        <v>1997487</v>
      </c>
      <c r="L67" s="26">
        <f t="shared" si="4"/>
        <v>0.11665917725622234</v>
      </c>
      <c r="M67" s="1">
        <f t="shared" si="5"/>
        <v>51.680015524506494</v>
      </c>
    </row>
    <row r="68" spans="1:13" x14ac:dyDescent="0.25">
      <c r="A68" t="str">
        <f t="shared" si="3"/>
        <v>AUHCMBJan-2025</v>
      </c>
      <c r="B68">
        <v>2025</v>
      </c>
      <c r="C68" t="s">
        <v>195</v>
      </c>
      <c r="D68" t="s">
        <v>9</v>
      </c>
      <c r="E68" t="s">
        <v>10</v>
      </c>
      <c r="F68" t="s">
        <v>11</v>
      </c>
      <c r="G68">
        <v>58</v>
      </c>
      <c r="H68">
        <v>4950.3</v>
      </c>
      <c r="I68">
        <v>4088.44</v>
      </c>
      <c r="J68">
        <v>9038.74</v>
      </c>
      <c r="K68">
        <v>193952</v>
      </c>
      <c r="L68" s="26">
        <f t="shared" si="4"/>
        <v>4.6602973931694436E-2</v>
      </c>
      <c r="M68" s="1">
        <f t="shared" si="5"/>
        <v>155.84034482758619</v>
      </c>
    </row>
    <row r="69" spans="1:13" x14ac:dyDescent="0.25">
      <c r="A69" t="str">
        <f t="shared" si="3"/>
        <v>BKKCMBJan-2025</v>
      </c>
      <c r="B69">
        <v>2025</v>
      </c>
      <c r="C69" t="s">
        <v>195</v>
      </c>
      <c r="D69" t="s">
        <v>12</v>
      </c>
      <c r="E69" t="s">
        <v>10</v>
      </c>
      <c r="F69" t="s">
        <v>13</v>
      </c>
      <c r="G69">
        <v>2607</v>
      </c>
      <c r="H69">
        <v>323276.14</v>
      </c>
      <c r="I69">
        <v>146567.31999999986</v>
      </c>
      <c r="J69">
        <v>469843.4600000002</v>
      </c>
      <c r="K69">
        <v>6217695</v>
      </c>
      <c r="L69" s="26">
        <f t="shared" si="4"/>
        <v>7.5565536746334483E-2</v>
      </c>
      <c r="M69" s="1">
        <f t="shared" si="5"/>
        <v>180.22380514000776</v>
      </c>
    </row>
    <row r="70" spans="1:13" x14ac:dyDescent="0.25">
      <c r="A70" t="str">
        <f t="shared" si="3"/>
        <v>BLRCMBJan-2025</v>
      </c>
      <c r="B70">
        <v>2025</v>
      </c>
      <c r="C70" t="s">
        <v>195</v>
      </c>
      <c r="D70" t="s">
        <v>14</v>
      </c>
      <c r="E70" t="s">
        <v>10</v>
      </c>
      <c r="F70" t="s">
        <v>15</v>
      </c>
      <c r="G70">
        <v>1664</v>
      </c>
      <c r="H70">
        <v>101753.84999999996</v>
      </c>
      <c r="I70">
        <v>35020.819999999992</v>
      </c>
      <c r="J70">
        <v>136774.66999999998</v>
      </c>
      <c r="K70">
        <v>1189760</v>
      </c>
      <c r="L70" s="26">
        <f t="shared" si="4"/>
        <v>0.1149598826654115</v>
      </c>
      <c r="M70" s="1">
        <f t="shared" si="5"/>
        <v>82.196316105769228</v>
      </c>
    </row>
    <row r="71" spans="1:13" x14ac:dyDescent="0.25">
      <c r="A71" t="str">
        <f t="shared" si="3"/>
        <v>BOMCMBJan-2025</v>
      </c>
      <c r="B71">
        <v>2025</v>
      </c>
      <c r="C71" t="s">
        <v>195</v>
      </c>
      <c r="D71" t="s">
        <v>16</v>
      </c>
      <c r="E71" t="s">
        <v>10</v>
      </c>
      <c r="F71" t="s">
        <v>15</v>
      </c>
      <c r="G71">
        <v>3273</v>
      </c>
      <c r="H71">
        <v>272910.74999999994</v>
      </c>
      <c r="I71">
        <v>90563.480000000083</v>
      </c>
      <c r="J71">
        <v>363474.23000000033</v>
      </c>
      <c r="K71">
        <v>5069877</v>
      </c>
      <c r="L71" s="26">
        <f t="shared" si="4"/>
        <v>7.1692908920670137E-2</v>
      </c>
      <c r="M71" s="1">
        <f t="shared" si="5"/>
        <v>111.05231591811804</v>
      </c>
    </row>
    <row r="72" spans="1:13" x14ac:dyDescent="0.25">
      <c r="A72" t="str">
        <f t="shared" si="3"/>
        <v>CANCMBJan-2025</v>
      </c>
      <c r="B72">
        <v>2025</v>
      </c>
      <c r="C72" t="s">
        <v>195</v>
      </c>
      <c r="D72" t="s">
        <v>17</v>
      </c>
      <c r="E72" t="s">
        <v>10</v>
      </c>
      <c r="F72" t="s">
        <v>13</v>
      </c>
      <c r="G72">
        <v>419</v>
      </c>
      <c r="H72">
        <v>97737.62</v>
      </c>
      <c r="I72">
        <v>32598.959999999995</v>
      </c>
      <c r="J72">
        <v>130336.57999999999</v>
      </c>
      <c r="K72">
        <v>1668877</v>
      </c>
      <c r="L72" s="26">
        <f t="shared" si="4"/>
        <v>7.809837393648543E-2</v>
      </c>
      <c r="M72" s="1">
        <f t="shared" si="5"/>
        <v>311.06582338902143</v>
      </c>
    </row>
    <row r="73" spans="1:13" x14ac:dyDescent="0.25">
      <c r="A73" t="str">
        <f t="shared" si="3"/>
        <v>CDGCMBJan-2025</v>
      </c>
      <c r="B73">
        <v>2025</v>
      </c>
      <c r="C73" t="s">
        <v>195</v>
      </c>
      <c r="D73" t="s">
        <v>18</v>
      </c>
      <c r="E73" t="s">
        <v>10</v>
      </c>
      <c r="F73" t="s">
        <v>19</v>
      </c>
      <c r="G73">
        <v>2536</v>
      </c>
      <c r="H73">
        <v>588875.49</v>
      </c>
      <c r="I73">
        <v>585119.20999999985</v>
      </c>
      <c r="J73">
        <v>1173994.6999999993</v>
      </c>
      <c r="K73">
        <v>21578824</v>
      </c>
      <c r="L73" s="26">
        <f t="shared" si="4"/>
        <v>5.4404943476067058E-2</v>
      </c>
      <c r="M73" s="1">
        <f t="shared" si="5"/>
        <v>462.9316640378546</v>
      </c>
    </row>
    <row r="74" spans="1:13" x14ac:dyDescent="0.25">
      <c r="A74" t="str">
        <f t="shared" si="3"/>
        <v>CGKCMBJan-2025</v>
      </c>
      <c r="B74">
        <v>2025</v>
      </c>
      <c r="C74" t="s">
        <v>195</v>
      </c>
      <c r="D74" t="s">
        <v>20</v>
      </c>
      <c r="E74" t="s">
        <v>10</v>
      </c>
      <c r="F74" t="s">
        <v>13</v>
      </c>
      <c r="G74">
        <v>529</v>
      </c>
      <c r="H74">
        <v>66485.259999999995</v>
      </c>
      <c r="I74">
        <v>30521.900000000012</v>
      </c>
      <c r="J74">
        <v>97007.159999999989</v>
      </c>
      <c r="K74">
        <v>1755222</v>
      </c>
      <c r="L74" s="26">
        <f t="shared" si="4"/>
        <v>5.5267743909317449E-2</v>
      </c>
      <c r="M74" s="1">
        <f t="shared" si="5"/>
        <v>183.37837429111528</v>
      </c>
    </row>
    <row r="75" spans="1:13" x14ac:dyDescent="0.25">
      <c r="A75" t="str">
        <f t="shared" si="3"/>
        <v>CMBAUHJan-2025</v>
      </c>
      <c r="B75">
        <v>2025</v>
      </c>
      <c r="C75" t="s">
        <v>195</v>
      </c>
      <c r="D75" t="s">
        <v>10</v>
      </c>
      <c r="E75" t="s">
        <v>9</v>
      </c>
      <c r="F75" t="s">
        <v>11</v>
      </c>
      <c r="G75">
        <v>37</v>
      </c>
      <c r="H75">
        <v>4632.670000000001</v>
      </c>
      <c r="I75">
        <v>2958.44</v>
      </c>
      <c r="J75">
        <v>7591.1100000000006</v>
      </c>
      <c r="K75">
        <v>123728</v>
      </c>
      <c r="L75" s="26">
        <f t="shared" si="4"/>
        <v>6.1353210267683957E-2</v>
      </c>
      <c r="M75" s="1">
        <f t="shared" si="5"/>
        <v>205.16513513513516</v>
      </c>
    </row>
    <row r="76" spans="1:13" x14ac:dyDescent="0.25">
      <c r="A76" t="str">
        <f t="shared" si="3"/>
        <v>CMBBKKJan-2025</v>
      </c>
      <c r="B76">
        <v>2025</v>
      </c>
      <c r="C76" t="s">
        <v>195</v>
      </c>
      <c r="D76" t="s">
        <v>10</v>
      </c>
      <c r="E76" t="s">
        <v>12</v>
      </c>
      <c r="F76" t="s">
        <v>13</v>
      </c>
      <c r="G76">
        <v>1890</v>
      </c>
      <c r="H76">
        <v>263213.3000000001</v>
      </c>
      <c r="I76">
        <v>107567.74</v>
      </c>
      <c r="J76">
        <v>370781.04000000044</v>
      </c>
      <c r="K76">
        <v>4507650</v>
      </c>
      <c r="L76" s="26">
        <f t="shared" si="4"/>
        <v>8.225595154903341E-2</v>
      </c>
      <c r="M76" s="1">
        <f t="shared" si="5"/>
        <v>196.18044444444467</v>
      </c>
    </row>
    <row r="77" spans="1:13" x14ac:dyDescent="0.25">
      <c r="A77" t="str">
        <f t="shared" si="3"/>
        <v>CMBBLRJan-2025</v>
      </c>
      <c r="B77">
        <v>2025</v>
      </c>
      <c r="C77" t="s">
        <v>195</v>
      </c>
      <c r="D77" t="s">
        <v>10</v>
      </c>
      <c r="E77" t="s">
        <v>14</v>
      </c>
      <c r="F77" t="s">
        <v>15</v>
      </c>
      <c r="G77">
        <v>1918</v>
      </c>
      <c r="H77">
        <v>120336.7</v>
      </c>
      <c r="I77">
        <v>47529.369999999995</v>
      </c>
      <c r="J77">
        <v>167866.06999999998</v>
      </c>
      <c r="K77">
        <v>1371370</v>
      </c>
      <c r="L77" s="26">
        <f t="shared" si="4"/>
        <v>0.12240757053165811</v>
      </c>
      <c r="M77" s="1">
        <f t="shared" si="5"/>
        <v>87.52141293013554</v>
      </c>
    </row>
    <row r="78" spans="1:13" x14ac:dyDescent="0.25">
      <c r="A78" t="str">
        <f t="shared" si="3"/>
        <v>CMBBOMJan-2025</v>
      </c>
      <c r="B78">
        <v>2025</v>
      </c>
      <c r="C78" t="s">
        <v>195</v>
      </c>
      <c r="D78" t="s">
        <v>10</v>
      </c>
      <c r="E78" t="s">
        <v>16</v>
      </c>
      <c r="F78" t="s">
        <v>15</v>
      </c>
      <c r="G78">
        <v>3977</v>
      </c>
      <c r="H78">
        <v>367899.26999999996</v>
      </c>
      <c r="I78">
        <v>116501.3300000001</v>
      </c>
      <c r="J78">
        <v>484400.60000000003</v>
      </c>
      <c r="K78">
        <v>6160373</v>
      </c>
      <c r="L78" s="26">
        <f t="shared" si="4"/>
        <v>7.8631699736363372E-2</v>
      </c>
      <c r="M78" s="1">
        <f t="shared" si="5"/>
        <v>121.80050289162686</v>
      </c>
    </row>
    <row r="79" spans="1:13" x14ac:dyDescent="0.25">
      <c r="A79" t="str">
        <f t="shared" si="3"/>
        <v>CMBCANJan-2025</v>
      </c>
      <c r="B79">
        <v>2025</v>
      </c>
      <c r="C79" t="s">
        <v>195</v>
      </c>
      <c r="D79" t="s">
        <v>10</v>
      </c>
      <c r="E79" t="s">
        <v>17</v>
      </c>
      <c r="F79" t="s">
        <v>13</v>
      </c>
      <c r="G79">
        <v>321</v>
      </c>
      <c r="H79">
        <v>61291.709999999992</v>
      </c>
      <c r="I79">
        <v>25417.119999999995</v>
      </c>
      <c r="J79">
        <v>86708.830000000016</v>
      </c>
      <c r="K79">
        <v>1278543</v>
      </c>
      <c r="L79" s="26">
        <f t="shared" si="4"/>
        <v>6.7818469930225278E-2</v>
      </c>
      <c r="M79" s="1">
        <f t="shared" si="5"/>
        <v>270.12096573208726</v>
      </c>
    </row>
    <row r="80" spans="1:13" x14ac:dyDescent="0.25">
      <c r="A80" t="str">
        <f t="shared" si="3"/>
        <v>CMBCDGJan-2025</v>
      </c>
      <c r="B80">
        <v>2025</v>
      </c>
      <c r="C80" t="s">
        <v>195</v>
      </c>
      <c r="D80" t="s">
        <v>10</v>
      </c>
      <c r="E80" t="s">
        <v>18</v>
      </c>
      <c r="F80" t="s">
        <v>19</v>
      </c>
      <c r="G80">
        <v>2755</v>
      </c>
      <c r="H80">
        <v>879572.88000000012</v>
      </c>
      <c r="I80">
        <v>644831.85000000021</v>
      </c>
      <c r="J80">
        <v>1524404.7299999991</v>
      </c>
      <c r="K80">
        <v>23442295</v>
      </c>
      <c r="L80" s="26">
        <f t="shared" si="4"/>
        <v>6.5027964625477122E-2</v>
      </c>
      <c r="M80" s="1">
        <f t="shared" si="5"/>
        <v>553.32295099818475</v>
      </c>
    </row>
    <row r="81" spans="1:13" x14ac:dyDescent="0.25">
      <c r="A81" t="str">
        <f t="shared" si="3"/>
        <v>CMBCGKJan-2025</v>
      </c>
      <c r="B81">
        <v>2025</v>
      </c>
      <c r="C81" t="s">
        <v>195</v>
      </c>
      <c r="D81" t="s">
        <v>10</v>
      </c>
      <c r="E81" t="s">
        <v>20</v>
      </c>
      <c r="F81" t="s">
        <v>13</v>
      </c>
      <c r="G81">
        <v>1171</v>
      </c>
      <c r="H81">
        <v>132480.34000000003</v>
      </c>
      <c r="I81">
        <v>68474.589999999982</v>
      </c>
      <c r="J81">
        <v>200954.93000000002</v>
      </c>
      <c r="K81">
        <v>3885378</v>
      </c>
      <c r="L81" s="26">
        <f t="shared" si="4"/>
        <v>5.1720818412005223E-2</v>
      </c>
      <c r="M81" s="1">
        <f t="shared" si="5"/>
        <v>171.60967549103333</v>
      </c>
    </row>
    <row r="82" spans="1:13" x14ac:dyDescent="0.25">
      <c r="A82" t="str">
        <f t="shared" si="3"/>
        <v>CMBCOKJan-2025</v>
      </c>
      <c r="B82">
        <v>2025</v>
      </c>
      <c r="C82" t="s">
        <v>195</v>
      </c>
      <c r="D82" t="s">
        <v>10</v>
      </c>
      <c r="E82" t="s">
        <v>21</v>
      </c>
      <c r="F82" t="s">
        <v>15</v>
      </c>
      <c r="G82">
        <v>1268</v>
      </c>
      <c r="H82">
        <v>79160.269999999902</v>
      </c>
      <c r="I82">
        <v>20984.720000000038</v>
      </c>
      <c r="J82">
        <v>100144.98999999998</v>
      </c>
      <c r="K82">
        <v>655556</v>
      </c>
      <c r="L82" s="26">
        <f t="shared" si="4"/>
        <v>0.15276344049936233</v>
      </c>
      <c r="M82" s="1">
        <f t="shared" si="5"/>
        <v>78.978698738170323</v>
      </c>
    </row>
    <row r="83" spans="1:13" x14ac:dyDescent="0.25">
      <c r="A83" t="str">
        <f t="shared" si="3"/>
        <v>CMBDACJan-2025</v>
      </c>
      <c r="B83">
        <v>2025</v>
      </c>
      <c r="C83" t="s">
        <v>195</v>
      </c>
      <c r="D83" t="s">
        <v>10</v>
      </c>
      <c r="E83" t="s">
        <v>22</v>
      </c>
      <c r="F83" t="s">
        <v>15</v>
      </c>
      <c r="G83">
        <v>2302</v>
      </c>
      <c r="H83">
        <v>357778.12999999971</v>
      </c>
      <c r="I83">
        <v>13143.839999999982</v>
      </c>
      <c r="J83">
        <v>370921.97</v>
      </c>
      <c r="K83">
        <v>4983830</v>
      </c>
      <c r="L83" s="26">
        <f t="shared" si="4"/>
        <v>7.4425084723997406E-2</v>
      </c>
      <c r="M83" s="1">
        <f t="shared" si="5"/>
        <v>161.13030842745437</v>
      </c>
    </row>
    <row r="84" spans="1:13" x14ac:dyDescent="0.25">
      <c r="A84" t="str">
        <f t="shared" si="3"/>
        <v>CMBDELJan-2025</v>
      </c>
      <c r="B84">
        <v>2025</v>
      </c>
      <c r="C84" t="s">
        <v>195</v>
      </c>
      <c r="D84" t="s">
        <v>10</v>
      </c>
      <c r="E84" t="s">
        <v>23</v>
      </c>
      <c r="F84" t="s">
        <v>15</v>
      </c>
      <c r="G84">
        <v>4901</v>
      </c>
      <c r="H84">
        <v>660206.03999999957</v>
      </c>
      <c r="I84">
        <v>138652.33000000007</v>
      </c>
      <c r="J84">
        <v>798858.37</v>
      </c>
      <c r="K84">
        <v>11884925</v>
      </c>
      <c r="L84" s="26">
        <f t="shared" si="4"/>
        <v>6.7216105276221766E-2</v>
      </c>
      <c r="M84" s="1">
        <f t="shared" si="5"/>
        <v>162.99905529483777</v>
      </c>
    </row>
    <row r="85" spans="1:13" x14ac:dyDescent="0.25">
      <c r="A85" t="str">
        <f t="shared" si="3"/>
        <v>CMBDMMJan-2025</v>
      </c>
      <c r="B85">
        <v>2025</v>
      </c>
      <c r="C85" t="s">
        <v>195</v>
      </c>
      <c r="D85" t="s">
        <v>10</v>
      </c>
      <c r="E85" t="s">
        <v>24</v>
      </c>
      <c r="F85" t="s">
        <v>11</v>
      </c>
      <c r="G85">
        <v>1395</v>
      </c>
      <c r="H85">
        <v>230255.87000000002</v>
      </c>
      <c r="I85">
        <v>88741.92</v>
      </c>
      <c r="J85">
        <v>318997.79000000015</v>
      </c>
      <c r="K85">
        <v>5374935</v>
      </c>
      <c r="L85" s="26">
        <f t="shared" si="4"/>
        <v>5.9349143757087323E-2</v>
      </c>
      <c r="M85" s="1">
        <f t="shared" si="5"/>
        <v>228.67225089605745</v>
      </c>
    </row>
    <row r="86" spans="1:13" x14ac:dyDescent="0.25">
      <c r="A86" t="str">
        <f t="shared" si="3"/>
        <v>CMBDOHJan-2025</v>
      </c>
      <c r="B86">
        <v>2025</v>
      </c>
      <c r="C86" t="s">
        <v>195</v>
      </c>
      <c r="D86" t="s">
        <v>10</v>
      </c>
      <c r="E86" t="s">
        <v>25</v>
      </c>
      <c r="F86" t="s">
        <v>11</v>
      </c>
      <c r="G86">
        <v>1808</v>
      </c>
      <c r="H86">
        <v>363813.55</v>
      </c>
      <c r="I86">
        <v>239289.65000000026</v>
      </c>
      <c r="J86">
        <v>603103.20000000054</v>
      </c>
      <c r="K86">
        <v>6568464</v>
      </c>
      <c r="L86" s="26">
        <f t="shared" si="4"/>
        <v>9.1817995805412125E-2</v>
      </c>
      <c r="M86" s="1">
        <f t="shared" si="5"/>
        <v>333.57477876106225</v>
      </c>
    </row>
    <row r="87" spans="1:13" x14ac:dyDescent="0.25">
      <c r="A87" t="str">
        <f t="shared" si="3"/>
        <v>CMBDXBJan-2025</v>
      </c>
      <c r="B87">
        <v>2025</v>
      </c>
      <c r="C87" t="s">
        <v>195</v>
      </c>
      <c r="D87" t="s">
        <v>10</v>
      </c>
      <c r="E87" t="s">
        <v>26</v>
      </c>
      <c r="F87" t="s">
        <v>11</v>
      </c>
      <c r="G87">
        <v>2944</v>
      </c>
      <c r="H87">
        <v>378758.3</v>
      </c>
      <c r="I87">
        <v>213069.01999999987</v>
      </c>
      <c r="J87">
        <v>591827.31999999995</v>
      </c>
      <c r="K87">
        <v>9741696</v>
      </c>
      <c r="L87" s="26">
        <f t="shared" si="4"/>
        <v>6.0751979942712232E-2</v>
      </c>
      <c r="M87" s="1">
        <f t="shared" si="5"/>
        <v>201.02830163043475</v>
      </c>
    </row>
    <row r="88" spans="1:13" x14ac:dyDescent="0.25">
      <c r="A88" t="str">
        <f t="shared" si="3"/>
        <v>CMBFRAJan-2025</v>
      </c>
      <c r="B88">
        <v>2025</v>
      </c>
      <c r="C88" t="s">
        <v>195</v>
      </c>
      <c r="D88" t="s">
        <v>10</v>
      </c>
      <c r="E88" t="s">
        <v>27</v>
      </c>
      <c r="F88" t="s">
        <v>19</v>
      </c>
      <c r="G88">
        <v>3162</v>
      </c>
      <c r="H88">
        <v>1069018.3599999999</v>
      </c>
      <c r="I88">
        <v>748729.39999999979</v>
      </c>
      <c r="J88">
        <v>1817747.7599999993</v>
      </c>
      <c r="K88">
        <v>25590066</v>
      </c>
      <c r="L88" s="26">
        <f t="shared" si="4"/>
        <v>7.1033336139109574E-2</v>
      </c>
      <c r="M88" s="1">
        <f t="shared" si="5"/>
        <v>574.87278937381382</v>
      </c>
    </row>
    <row r="89" spans="1:13" x14ac:dyDescent="0.25">
      <c r="A89" t="str">
        <f t="shared" si="3"/>
        <v>CMBGANJan-2025</v>
      </c>
      <c r="B89">
        <v>2025</v>
      </c>
      <c r="C89" t="s">
        <v>195</v>
      </c>
      <c r="D89" t="s">
        <v>10</v>
      </c>
      <c r="E89" t="s">
        <v>28</v>
      </c>
      <c r="F89" t="s">
        <v>15</v>
      </c>
      <c r="G89">
        <v>901</v>
      </c>
      <c r="H89">
        <v>91207.349999999991</v>
      </c>
      <c r="I89">
        <v>22153.489999999998</v>
      </c>
      <c r="J89">
        <v>113360.83999999995</v>
      </c>
      <c r="K89">
        <v>1033447</v>
      </c>
      <c r="L89" s="26">
        <f t="shared" si="4"/>
        <v>0.10969197259269217</v>
      </c>
      <c r="M89" s="1">
        <f t="shared" si="5"/>
        <v>125.81669256381792</v>
      </c>
    </row>
    <row r="90" spans="1:13" x14ac:dyDescent="0.25">
      <c r="A90" t="str">
        <f t="shared" si="3"/>
        <v>CMBHYDJan-2025</v>
      </c>
      <c r="B90">
        <v>2025</v>
      </c>
      <c r="C90" t="s">
        <v>195</v>
      </c>
      <c r="D90" t="s">
        <v>10</v>
      </c>
      <c r="E90" t="s">
        <v>29</v>
      </c>
      <c r="F90" t="s">
        <v>15</v>
      </c>
      <c r="G90">
        <v>934</v>
      </c>
      <c r="H90">
        <v>60412.51</v>
      </c>
      <c r="I90">
        <v>24813.019999999975</v>
      </c>
      <c r="J90">
        <v>85225.530000000042</v>
      </c>
      <c r="K90">
        <v>1094648</v>
      </c>
      <c r="L90" s="26">
        <f t="shared" si="4"/>
        <v>7.785656210946354E-2</v>
      </c>
      <c r="M90" s="1">
        <f t="shared" si="5"/>
        <v>91.247890792291273</v>
      </c>
    </row>
    <row r="91" spans="1:13" x14ac:dyDescent="0.25">
      <c r="A91" t="str">
        <f t="shared" si="3"/>
        <v>CMBICNJan-2025</v>
      </c>
      <c r="B91">
        <v>2025</v>
      </c>
      <c r="C91" t="s">
        <v>195</v>
      </c>
      <c r="D91" t="s">
        <v>10</v>
      </c>
      <c r="E91" t="s">
        <v>30</v>
      </c>
      <c r="F91" t="s">
        <v>13</v>
      </c>
      <c r="G91">
        <v>1335</v>
      </c>
      <c r="H91">
        <v>249622.81000000003</v>
      </c>
      <c r="I91">
        <v>133601.88000000003</v>
      </c>
      <c r="J91">
        <v>383224.69000000012</v>
      </c>
      <c r="K91">
        <v>7696275</v>
      </c>
      <c r="L91" s="26">
        <f t="shared" si="4"/>
        <v>4.97935286875794E-2</v>
      </c>
      <c r="M91" s="1">
        <f t="shared" si="5"/>
        <v>287.0596928838952</v>
      </c>
    </row>
    <row r="92" spans="1:13" x14ac:dyDescent="0.25">
      <c r="A92" t="str">
        <f t="shared" si="3"/>
        <v>CMBIXMJan-2025</v>
      </c>
      <c r="B92">
        <v>2025</v>
      </c>
      <c r="C92" t="s">
        <v>195</v>
      </c>
      <c r="D92" t="s">
        <v>10</v>
      </c>
      <c r="E92" t="s">
        <v>31</v>
      </c>
      <c r="F92" t="s">
        <v>15</v>
      </c>
      <c r="G92">
        <v>1174</v>
      </c>
      <c r="H92">
        <v>40703.820000000007</v>
      </c>
      <c r="I92">
        <v>17210.000000000007</v>
      </c>
      <c r="J92">
        <v>57913.819999999963</v>
      </c>
      <c r="K92">
        <v>415596</v>
      </c>
      <c r="L92" s="26">
        <f t="shared" si="4"/>
        <v>0.13935124495904669</v>
      </c>
      <c r="M92" s="1">
        <f t="shared" si="5"/>
        <v>49.330340715502523</v>
      </c>
    </row>
    <row r="93" spans="1:13" x14ac:dyDescent="0.25">
      <c r="A93" t="str">
        <f t="shared" si="3"/>
        <v>CMBKHIJan-2025</v>
      </c>
      <c r="B93">
        <v>2025</v>
      </c>
      <c r="C93" t="s">
        <v>195</v>
      </c>
      <c r="D93" t="s">
        <v>10</v>
      </c>
      <c r="E93" t="s">
        <v>32</v>
      </c>
      <c r="F93" t="s">
        <v>15</v>
      </c>
      <c r="G93">
        <v>1200</v>
      </c>
      <c r="H93">
        <v>169243.11999999991</v>
      </c>
      <c r="I93">
        <v>37904.26999999996</v>
      </c>
      <c r="J93">
        <v>207147.38999999993</v>
      </c>
      <c r="K93">
        <v>2896800</v>
      </c>
      <c r="L93" s="26">
        <f t="shared" si="4"/>
        <v>7.1509041010770477E-2</v>
      </c>
      <c r="M93" s="1">
        <f t="shared" si="5"/>
        <v>172.62282499999995</v>
      </c>
    </row>
    <row r="94" spans="1:13" x14ac:dyDescent="0.25">
      <c r="A94" t="str">
        <f t="shared" si="3"/>
        <v>CMBKTMJan-2025</v>
      </c>
      <c r="B94">
        <v>2025</v>
      </c>
      <c r="C94" t="s">
        <v>195</v>
      </c>
      <c r="D94" t="s">
        <v>10</v>
      </c>
      <c r="E94" t="s">
        <v>52</v>
      </c>
      <c r="F94" t="s">
        <v>15</v>
      </c>
      <c r="G94">
        <v>930</v>
      </c>
      <c r="H94">
        <v>119226.84999999995</v>
      </c>
      <c r="I94">
        <v>22457.06000000003</v>
      </c>
      <c r="J94">
        <v>141683.90999999997</v>
      </c>
      <c r="K94">
        <v>2188290</v>
      </c>
      <c r="L94" s="26">
        <f t="shared" si="4"/>
        <v>6.4746404726978582E-2</v>
      </c>
      <c r="M94" s="1">
        <f t="shared" si="5"/>
        <v>152.34829032258062</v>
      </c>
    </row>
    <row r="95" spans="1:13" x14ac:dyDescent="0.25">
      <c r="A95" t="str">
        <f t="shared" si="3"/>
        <v>CMBKULJan-2025</v>
      </c>
      <c r="B95">
        <v>2025</v>
      </c>
      <c r="C95" t="s">
        <v>195</v>
      </c>
      <c r="D95" t="s">
        <v>10</v>
      </c>
      <c r="E95" t="s">
        <v>33</v>
      </c>
      <c r="F95" t="s">
        <v>13</v>
      </c>
      <c r="G95">
        <v>2154</v>
      </c>
      <c r="H95">
        <v>188532.49000000005</v>
      </c>
      <c r="I95">
        <v>111916.13000000003</v>
      </c>
      <c r="J95">
        <v>300448.61999999953</v>
      </c>
      <c r="K95">
        <v>5296686</v>
      </c>
      <c r="L95" s="26">
        <f t="shared" si="4"/>
        <v>5.6723887351449481E-2</v>
      </c>
      <c r="M95" s="1">
        <f t="shared" si="5"/>
        <v>139.48403899721427</v>
      </c>
    </row>
    <row r="96" spans="1:13" x14ac:dyDescent="0.25">
      <c r="A96" t="str">
        <f t="shared" si="3"/>
        <v>CMBKWIJan-2025</v>
      </c>
      <c r="B96">
        <v>2025</v>
      </c>
      <c r="C96" t="s">
        <v>195</v>
      </c>
      <c r="D96" t="s">
        <v>10</v>
      </c>
      <c r="E96" t="s">
        <v>34</v>
      </c>
      <c r="F96" t="s">
        <v>11</v>
      </c>
      <c r="G96">
        <v>2236</v>
      </c>
      <c r="H96">
        <v>311605.52000000019</v>
      </c>
      <c r="I96">
        <v>151667.26</v>
      </c>
      <c r="J96">
        <v>463272.78</v>
      </c>
      <c r="K96">
        <v>9380020</v>
      </c>
      <c r="L96" s="26">
        <f t="shared" si="4"/>
        <v>4.9389316867128219E-2</v>
      </c>
      <c r="M96" s="1">
        <f t="shared" si="5"/>
        <v>207.18818425760287</v>
      </c>
    </row>
    <row r="97" spans="1:13" x14ac:dyDescent="0.25">
      <c r="A97" t="str">
        <f t="shared" si="3"/>
        <v>CMBLHEJan-2025</v>
      </c>
      <c r="B97">
        <v>2025</v>
      </c>
      <c r="C97" t="s">
        <v>195</v>
      </c>
      <c r="D97" t="s">
        <v>10</v>
      </c>
      <c r="E97" t="s">
        <v>35</v>
      </c>
      <c r="F97" t="s">
        <v>15</v>
      </c>
      <c r="G97">
        <v>1247</v>
      </c>
      <c r="H97">
        <v>149874.94</v>
      </c>
      <c r="I97">
        <v>43168.320000000007</v>
      </c>
      <c r="J97">
        <v>193043.25999999992</v>
      </c>
      <c r="K97">
        <v>3472895</v>
      </c>
      <c r="L97" s="26">
        <f t="shared" si="4"/>
        <v>5.5585688596977427E-2</v>
      </c>
      <c r="M97" s="1">
        <f t="shared" si="5"/>
        <v>154.80614274258213</v>
      </c>
    </row>
    <row r="98" spans="1:13" x14ac:dyDescent="0.25">
      <c r="A98" t="str">
        <f t="shared" si="3"/>
        <v>CMBLHRJan-2025</v>
      </c>
      <c r="B98">
        <v>2025</v>
      </c>
      <c r="C98" t="s">
        <v>195</v>
      </c>
      <c r="D98" t="s">
        <v>10</v>
      </c>
      <c r="E98" t="s">
        <v>36</v>
      </c>
      <c r="F98" t="s">
        <v>19</v>
      </c>
      <c r="G98">
        <v>7556</v>
      </c>
      <c r="H98">
        <v>3962908.39</v>
      </c>
      <c r="I98">
        <v>1731295.9500000016</v>
      </c>
      <c r="J98">
        <v>5694204.3399999971</v>
      </c>
      <c r="K98">
        <v>65880764</v>
      </c>
      <c r="L98" s="26">
        <f t="shared" si="4"/>
        <v>8.6431971857521217E-2</v>
      </c>
      <c r="M98" s="1">
        <f t="shared" si="5"/>
        <v>753.60036262572748</v>
      </c>
    </row>
    <row r="99" spans="1:13" x14ac:dyDescent="0.25">
      <c r="A99" t="str">
        <f t="shared" si="3"/>
        <v>CMBMAAJan-2025</v>
      </c>
      <c r="B99">
        <v>2025</v>
      </c>
      <c r="C99" t="s">
        <v>195</v>
      </c>
      <c r="D99" t="s">
        <v>10</v>
      </c>
      <c r="E99" t="s">
        <v>37</v>
      </c>
      <c r="F99" t="s">
        <v>15</v>
      </c>
      <c r="G99">
        <v>6162</v>
      </c>
      <c r="H99">
        <v>222932.24999999994</v>
      </c>
      <c r="I99">
        <v>135685.31999999989</v>
      </c>
      <c r="J99">
        <v>358617.56999999983</v>
      </c>
      <c r="K99">
        <v>4227132</v>
      </c>
      <c r="L99" s="26">
        <f t="shared" si="4"/>
        <v>8.4837088124998183E-2</v>
      </c>
      <c r="M99" s="1">
        <f t="shared" si="5"/>
        <v>58.198242453748755</v>
      </c>
    </row>
    <row r="100" spans="1:13" x14ac:dyDescent="0.25">
      <c r="A100" t="str">
        <f t="shared" si="3"/>
        <v>CMBMELJan-2025</v>
      </c>
      <c r="B100">
        <v>2025</v>
      </c>
      <c r="C100" t="s">
        <v>195</v>
      </c>
      <c r="D100" t="s">
        <v>10</v>
      </c>
      <c r="E100" t="s">
        <v>38</v>
      </c>
      <c r="F100" t="s">
        <v>13</v>
      </c>
      <c r="G100">
        <v>8198</v>
      </c>
      <c r="H100">
        <v>4160873.3400000008</v>
      </c>
      <c r="I100">
        <v>809033.94000000111</v>
      </c>
      <c r="J100">
        <v>4969907.2799999993</v>
      </c>
      <c r="K100">
        <v>68936982</v>
      </c>
      <c r="L100" s="26">
        <f t="shared" si="4"/>
        <v>7.2093485032460505E-2</v>
      </c>
      <c r="M100" s="1">
        <f t="shared" si="5"/>
        <v>606.23411563796037</v>
      </c>
    </row>
    <row r="101" spans="1:13" x14ac:dyDescent="0.25">
      <c r="A101" t="str">
        <f t="shared" si="3"/>
        <v>CMBMLEJan-2025</v>
      </c>
      <c r="B101">
        <v>2025</v>
      </c>
      <c r="C101" t="s">
        <v>195</v>
      </c>
      <c r="D101" t="s">
        <v>10</v>
      </c>
      <c r="E101" t="s">
        <v>39</v>
      </c>
      <c r="F101" t="s">
        <v>15</v>
      </c>
      <c r="G101">
        <v>10637</v>
      </c>
      <c r="H101">
        <v>869424.43000000063</v>
      </c>
      <c r="I101">
        <v>191755.20000000007</v>
      </c>
      <c r="J101">
        <v>1061179.6300000006</v>
      </c>
      <c r="K101">
        <v>8169216</v>
      </c>
      <c r="L101" s="26">
        <f t="shared" si="4"/>
        <v>0.12989981290738312</v>
      </c>
      <c r="M101" s="1">
        <f t="shared" si="5"/>
        <v>99.763056312870219</v>
      </c>
    </row>
    <row r="102" spans="1:13" x14ac:dyDescent="0.25">
      <c r="A102" t="str">
        <f t="shared" si="3"/>
        <v>CMBNRTJan-2025</v>
      </c>
      <c r="B102">
        <v>2025</v>
      </c>
      <c r="C102" t="s">
        <v>195</v>
      </c>
      <c r="D102" t="s">
        <v>10</v>
      </c>
      <c r="E102" t="s">
        <v>40</v>
      </c>
      <c r="F102" t="s">
        <v>13</v>
      </c>
      <c r="G102">
        <v>2925</v>
      </c>
      <c r="H102">
        <v>1157041.5400000005</v>
      </c>
      <c r="I102">
        <v>46255.429999999986</v>
      </c>
      <c r="J102">
        <v>1203296.9699999995</v>
      </c>
      <c r="K102">
        <v>20077200</v>
      </c>
      <c r="L102" s="26">
        <f t="shared" si="4"/>
        <v>5.9933505170043609E-2</v>
      </c>
      <c r="M102" s="1">
        <f t="shared" si="5"/>
        <v>411.3835794871793</v>
      </c>
    </row>
    <row r="103" spans="1:13" x14ac:dyDescent="0.25">
      <c r="A103" t="str">
        <f t="shared" si="3"/>
        <v>CMBRUHJan-2025</v>
      </c>
      <c r="B103">
        <v>2025</v>
      </c>
      <c r="C103" t="s">
        <v>195</v>
      </c>
      <c r="D103" t="s">
        <v>10</v>
      </c>
      <c r="E103" t="s">
        <v>41</v>
      </c>
      <c r="F103" t="s">
        <v>11</v>
      </c>
      <c r="G103">
        <v>3014</v>
      </c>
      <c r="H103">
        <v>541267.57999999996</v>
      </c>
      <c r="I103">
        <v>191757.49999999997</v>
      </c>
      <c r="J103">
        <v>733025.08000000007</v>
      </c>
      <c r="K103">
        <v>12191630</v>
      </c>
      <c r="L103" s="26">
        <f t="shared" si="4"/>
        <v>6.0125272830622328E-2</v>
      </c>
      <c r="M103" s="1">
        <f t="shared" si="5"/>
        <v>243.20672859986732</v>
      </c>
    </row>
    <row r="104" spans="1:13" x14ac:dyDescent="0.25">
      <c r="A104" t="str">
        <f t="shared" si="3"/>
        <v>CMBSINJan-2025</v>
      </c>
      <c r="B104">
        <v>2025</v>
      </c>
      <c r="C104" t="s">
        <v>195</v>
      </c>
      <c r="D104" t="s">
        <v>10</v>
      </c>
      <c r="E104" t="s">
        <v>42</v>
      </c>
      <c r="F104" t="s">
        <v>13</v>
      </c>
      <c r="G104">
        <v>2108</v>
      </c>
      <c r="H104">
        <v>437550.43000000011</v>
      </c>
      <c r="I104">
        <v>119845.52000000005</v>
      </c>
      <c r="J104">
        <v>557395.94999999984</v>
      </c>
      <c r="K104">
        <v>5794892</v>
      </c>
      <c r="L104" s="26">
        <f t="shared" si="4"/>
        <v>9.6187461302126048E-2</v>
      </c>
      <c r="M104" s="1">
        <f t="shared" si="5"/>
        <v>264.41933111954449</v>
      </c>
    </row>
    <row r="105" spans="1:13" x14ac:dyDescent="0.25">
      <c r="A105" t="str">
        <f t="shared" si="3"/>
        <v>CMBSYDJan-2025</v>
      </c>
      <c r="B105">
        <v>2025</v>
      </c>
      <c r="C105" t="s">
        <v>195</v>
      </c>
      <c r="D105" t="s">
        <v>10</v>
      </c>
      <c r="E105" t="s">
        <v>53</v>
      </c>
      <c r="F105" t="s">
        <v>13</v>
      </c>
      <c r="G105">
        <v>4473</v>
      </c>
      <c r="H105">
        <v>2482300.6899999981</v>
      </c>
      <c r="I105">
        <v>430580.73</v>
      </c>
      <c r="J105">
        <v>2912881.4199999985</v>
      </c>
      <c r="K105">
        <v>39156642</v>
      </c>
      <c r="L105" s="26">
        <f t="shared" si="4"/>
        <v>7.4390480675028223E-2</v>
      </c>
      <c r="M105" s="1">
        <f t="shared" si="5"/>
        <v>651.21426782919707</v>
      </c>
    </row>
    <row r="106" spans="1:13" x14ac:dyDescent="0.25">
      <c r="A106" t="str">
        <f t="shared" si="3"/>
        <v>CMBTRVJan-2025</v>
      </c>
      <c r="B106">
        <v>2025</v>
      </c>
      <c r="C106" t="s">
        <v>195</v>
      </c>
      <c r="D106" t="s">
        <v>10</v>
      </c>
      <c r="E106" t="s">
        <v>43</v>
      </c>
      <c r="F106" t="s">
        <v>15</v>
      </c>
      <c r="G106">
        <v>503</v>
      </c>
      <c r="H106">
        <v>23944.789999999983</v>
      </c>
      <c r="I106">
        <v>7292.630000000001</v>
      </c>
      <c r="J106">
        <v>31237.419999999984</v>
      </c>
      <c r="K106">
        <v>184098</v>
      </c>
      <c r="L106" s="26">
        <f t="shared" si="4"/>
        <v>0.16967821486382245</v>
      </c>
      <c r="M106" s="1">
        <f t="shared" si="5"/>
        <v>62.10222664015901</v>
      </c>
    </row>
    <row r="107" spans="1:13" x14ac:dyDescent="0.25">
      <c r="A107" t="str">
        <f t="shared" si="3"/>
        <v>CMBTRZJan-2025</v>
      </c>
      <c r="B107">
        <v>2025</v>
      </c>
      <c r="C107" t="s">
        <v>195</v>
      </c>
      <c r="D107" t="s">
        <v>10</v>
      </c>
      <c r="E107" t="s">
        <v>44</v>
      </c>
      <c r="F107" t="s">
        <v>15</v>
      </c>
      <c r="G107">
        <v>1657</v>
      </c>
      <c r="H107">
        <v>59796.360000000052</v>
      </c>
      <c r="I107">
        <v>24018.149999999991</v>
      </c>
      <c r="J107">
        <v>83814.50999999998</v>
      </c>
      <c r="K107">
        <v>734051</v>
      </c>
      <c r="L107" s="26">
        <f t="shared" si="4"/>
        <v>0.11418077218067951</v>
      </c>
      <c r="M107" s="1">
        <f t="shared" si="5"/>
        <v>50.582082076041026</v>
      </c>
    </row>
    <row r="108" spans="1:13" x14ac:dyDescent="0.25">
      <c r="A108" t="str">
        <f t="shared" si="3"/>
        <v>COKCMBJan-2025</v>
      </c>
      <c r="B108">
        <v>2025</v>
      </c>
      <c r="C108" t="s">
        <v>195</v>
      </c>
      <c r="D108" t="s">
        <v>21</v>
      </c>
      <c r="E108" t="s">
        <v>10</v>
      </c>
      <c r="F108" t="s">
        <v>15</v>
      </c>
      <c r="G108">
        <v>2516</v>
      </c>
      <c r="H108">
        <v>134288.32000000007</v>
      </c>
      <c r="I108">
        <v>36805.079999999965</v>
      </c>
      <c r="J108">
        <v>171093.40000000026</v>
      </c>
      <c r="K108">
        <v>1300772</v>
      </c>
      <c r="L108" s="26">
        <f t="shared" si="4"/>
        <v>0.13153219780253592</v>
      </c>
      <c r="M108" s="1">
        <f t="shared" si="5"/>
        <v>68.002146263911072</v>
      </c>
    </row>
    <row r="109" spans="1:13" x14ac:dyDescent="0.25">
      <c r="A109" t="str">
        <f t="shared" si="3"/>
        <v>DACCMBJan-2025</v>
      </c>
      <c r="B109">
        <v>2025</v>
      </c>
      <c r="C109" t="s">
        <v>195</v>
      </c>
      <c r="D109" t="s">
        <v>22</v>
      </c>
      <c r="E109" t="s">
        <v>10</v>
      </c>
      <c r="F109" t="s">
        <v>15</v>
      </c>
      <c r="G109">
        <v>2308</v>
      </c>
      <c r="H109">
        <v>322509.30000000005</v>
      </c>
      <c r="I109">
        <v>12969.11</v>
      </c>
      <c r="J109">
        <v>335478.41000000021</v>
      </c>
      <c r="K109">
        <v>4996820</v>
      </c>
      <c r="L109" s="26">
        <f t="shared" si="4"/>
        <v>6.7138382010959008E-2</v>
      </c>
      <c r="M109" s="1">
        <f t="shared" si="5"/>
        <v>145.35459705372625</v>
      </c>
    </row>
    <row r="110" spans="1:13" x14ac:dyDescent="0.25">
      <c r="A110" t="str">
        <f t="shared" si="3"/>
        <v>DELCMBJan-2025</v>
      </c>
      <c r="B110">
        <v>2025</v>
      </c>
      <c r="C110" t="s">
        <v>195</v>
      </c>
      <c r="D110" t="s">
        <v>23</v>
      </c>
      <c r="E110" t="s">
        <v>10</v>
      </c>
      <c r="F110" t="s">
        <v>15</v>
      </c>
      <c r="G110">
        <v>3875</v>
      </c>
      <c r="H110">
        <v>455360.66000000027</v>
      </c>
      <c r="I110">
        <v>107901.77000000008</v>
      </c>
      <c r="J110">
        <v>563262.43000000028</v>
      </c>
      <c r="K110">
        <v>9396875</v>
      </c>
      <c r="L110" s="26">
        <f t="shared" si="4"/>
        <v>5.9941462454273391E-2</v>
      </c>
      <c r="M110" s="1">
        <f t="shared" si="5"/>
        <v>145.35804645161298</v>
      </c>
    </row>
    <row r="111" spans="1:13" x14ac:dyDescent="0.25">
      <c r="A111" t="str">
        <f t="shared" si="3"/>
        <v>DMMCMBJan-2025</v>
      </c>
      <c r="B111">
        <v>2025</v>
      </c>
      <c r="C111" t="s">
        <v>195</v>
      </c>
      <c r="D111" t="s">
        <v>24</v>
      </c>
      <c r="E111" t="s">
        <v>10</v>
      </c>
      <c r="F111" t="s">
        <v>11</v>
      </c>
      <c r="G111">
        <v>646</v>
      </c>
      <c r="H111">
        <v>94277.329999999987</v>
      </c>
      <c r="I111">
        <v>41118.629999999997</v>
      </c>
      <c r="J111">
        <v>135395.96000000008</v>
      </c>
      <c r="K111">
        <v>2489038</v>
      </c>
      <c r="L111" s="26">
        <f t="shared" si="4"/>
        <v>5.4396903542653863E-2</v>
      </c>
      <c r="M111" s="1">
        <f t="shared" si="5"/>
        <v>209.59126934984533</v>
      </c>
    </row>
    <row r="112" spans="1:13" x14ac:dyDescent="0.25">
      <c r="A112" t="str">
        <f t="shared" si="3"/>
        <v>DOHCMBJan-2025</v>
      </c>
      <c r="B112">
        <v>2025</v>
      </c>
      <c r="C112" t="s">
        <v>195</v>
      </c>
      <c r="D112" t="s">
        <v>25</v>
      </c>
      <c r="E112" t="s">
        <v>10</v>
      </c>
      <c r="F112" t="s">
        <v>11</v>
      </c>
      <c r="G112">
        <v>767</v>
      </c>
      <c r="H112">
        <v>109829.39</v>
      </c>
      <c r="I112">
        <v>63272.239999999969</v>
      </c>
      <c r="J112">
        <v>173101.62999999998</v>
      </c>
      <c r="K112">
        <v>2786511</v>
      </c>
      <c r="L112" s="26">
        <f t="shared" si="4"/>
        <v>6.2121279980592206E-2</v>
      </c>
      <c r="M112" s="1">
        <f t="shared" si="5"/>
        <v>225.6866101694915</v>
      </c>
    </row>
    <row r="113" spans="1:13" x14ac:dyDescent="0.25">
      <c r="A113" t="str">
        <f t="shared" si="3"/>
        <v>DXBCMBJan-2025</v>
      </c>
      <c r="B113">
        <v>2025</v>
      </c>
      <c r="C113" t="s">
        <v>195</v>
      </c>
      <c r="D113" t="s">
        <v>26</v>
      </c>
      <c r="E113" t="s">
        <v>10</v>
      </c>
      <c r="F113" t="s">
        <v>11</v>
      </c>
      <c r="G113">
        <v>2386</v>
      </c>
      <c r="H113">
        <v>286597.93</v>
      </c>
      <c r="I113">
        <v>157983.04000000036</v>
      </c>
      <c r="J113">
        <v>444580.9699999998</v>
      </c>
      <c r="K113">
        <v>7895274</v>
      </c>
      <c r="L113" s="26">
        <f t="shared" si="4"/>
        <v>5.6309758217384195E-2</v>
      </c>
      <c r="M113" s="1">
        <f t="shared" si="5"/>
        <v>186.32898994132429</v>
      </c>
    </row>
    <row r="114" spans="1:13" x14ac:dyDescent="0.25">
      <c r="A114" t="str">
        <f t="shared" si="3"/>
        <v>FRACMBJan-2025</v>
      </c>
      <c r="B114">
        <v>2025</v>
      </c>
      <c r="C114" t="s">
        <v>195</v>
      </c>
      <c r="D114" t="s">
        <v>27</v>
      </c>
      <c r="E114" t="s">
        <v>10</v>
      </c>
      <c r="F114" t="s">
        <v>19</v>
      </c>
      <c r="G114">
        <v>2341</v>
      </c>
      <c r="H114">
        <v>538773.77999999956</v>
      </c>
      <c r="I114">
        <v>554674.5299999998</v>
      </c>
      <c r="J114">
        <v>1093448.31</v>
      </c>
      <c r="K114">
        <v>18945713</v>
      </c>
      <c r="L114" s="26">
        <f t="shared" si="4"/>
        <v>5.7714814427939451E-2</v>
      </c>
      <c r="M114" s="1">
        <f t="shared" si="5"/>
        <v>467.08599316531399</v>
      </c>
    </row>
    <row r="115" spans="1:13" x14ac:dyDescent="0.25">
      <c r="A115" t="str">
        <f t="shared" si="3"/>
        <v>GANCMBJan-2025</v>
      </c>
      <c r="B115">
        <v>2025</v>
      </c>
      <c r="C115" t="s">
        <v>195</v>
      </c>
      <c r="D115" t="s">
        <v>28</v>
      </c>
      <c r="E115" t="s">
        <v>10</v>
      </c>
      <c r="F115" t="s">
        <v>15</v>
      </c>
      <c r="G115">
        <v>189</v>
      </c>
      <c r="H115">
        <v>19288.550000000003</v>
      </c>
      <c r="I115">
        <v>3734.3599999999983</v>
      </c>
      <c r="J115">
        <v>23022.910000000011</v>
      </c>
      <c r="K115">
        <v>216783</v>
      </c>
      <c r="L115" s="26">
        <f t="shared" si="4"/>
        <v>0.10620256200901367</v>
      </c>
      <c r="M115" s="1">
        <f t="shared" si="5"/>
        <v>121.81433862433867</v>
      </c>
    </row>
    <row r="116" spans="1:13" x14ac:dyDescent="0.25">
      <c r="A116" t="str">
        <f t="shared" si="3"/>
        <v>HYDCMBJan-2025</v>
      </c>
      <c r="B116">
        <v>2025</v>
      </c>
      <c r="C116" t="s">
        <v>195</v>
      </c>
      <c r="D116" t="s">
        <v>29</v>
      </c>
      <c r="E116" t="s">
        <v>10</v>
      </c>
      <c r="F116" t="s">
        <v>15</v>
      </c>
      <c r="G116">
        <v>924</v>
      </c>
      <c r="H116">
        <v>47138.410000000011</v>
      </c>
      <c r="I116">
        <v>23938.759999999984</v>
      </c>
      <c r="J116">
        <v>71077.170000000013</v>
      </c>
      <c r="K116">
        <v>1082928</v>
      </c>
      <c r="L116" s="26">
        <f t="shared" si="4"/>
        <v>6.5634252692699804E-2</v>
      </c>
      <c r="M116" s="1">
        <f t="shared" si="5"/>
        <v>76.923344155844163</v>
      </c>
    </row>
    <row r="117" spans="1:13" x14ac:dyDescent="0.25">
      <c r="A117" t="str">
        <f t="shared" si="3"/>
        <v>ICNCMBJan-2025</v>
      </c>
      <c r="B117">
        <v>2025</v>
      </c>
      <c r="C117" t="s">
        <v>195</v>
      </c>
      <c r="D117" t="s">
        <v>30</v>
      </c>
      <c r="E117" t="s">
        <v>10</v>
      </c>
      <c r="F117" t="s">
        <v>13</v>
      </c>
      <c r="G117">
        <v>1678</v>
      </c>
      <c r="H117">
        <v>361961.67000000004</v>
      </c>
      <c r="I117">
        <v>164890.72999999989</v>
      </c>
      <c r="J117">
        <v>526852.40000000014</v>
      </c>
      <c r="K117">
        <v>9673670</v>
      </c>
      <c r="L117" s="26">
        <f t="shared" si="4"/>
        <v>5.4462515260495774E-2</v>
      </c>
      <c r="M117" s="1">
        <f t="shared" si="5"/>
        <v>313.9764004767581</v>
      </c>
    </row>
    <row r="118" spans="1:13" x14ac:dyDescent="0.25">
      <c r="A118" t="str">
        <f t="shared" si="3"/>
        <v>IXMCMBJan-2025</v>
      </c>
      <c r="B118">
        <v>2025</v>
      </c>
      <c r="C118" t="s">
        <v>195</v>
      </c>
      <c r="D118" t="s">
        <v>31</v>
      </c>
      <c r="E118" t="s">
        <v>10</v>
      </c>
      <c r="F118" t="s">
        <v>15</v>
      </c>
      <c r="G118">
        <v>1728</v>
      </c>
      <c r="H118">
        <v>55654.529999999992</v>
      </c>
      <c r="I118">
        <v>21763.259999999897</v>
      </c>
      <c r="J118">
        <v>77417.790000000008</v>
      </c>
      <c r="K118">
        <v>611712</v>
      </c>
      <c r="L118" s="26">
        <f t="shared" si="4"/>
        <v>0.12655921413998747</v>
      </c>
      <c r="M118" s="1">
        <f t="shared" si="5"/>
        <v>44.801961805555557</v>
      </c>
    </row>
    <row r="119" spans="1:13" x14ac:dyDescent="0.25">
      <c r="A119" t="str">
        <f t="shared" si="3"/>
        <v>KHICMBJan-2025</v>
      </c>
      <c r="B119">
        <v>2025</v>
      </c>
      <c r="C119" t="s">
        <v>195</v>
      </c>
      <c r="D119" t="s">
        <v>32</v>
      </c>
      <c r="E119" t="s">
        <v>10</v>
      </c>
      <c r="F119" t="s">
        <v>15</v>
      </c>
      <c r="G119">
        <v>992</v>
      </c>
      <c r="H119">
        <v>162850.48000000001</v>
      </c>
      <c r="I119">
        <v>29357.979999999992</v>
      </c>
      <c r="J119">
        <v>192208.45999999996</v>
      </c>
      <c r="K119">
        <v>2394688</v>
      </c>
      <c r="L119" s="26">
        <f t="shared" si="4"/>
        <v>8.0264510449795531E-2</v>
      </c>
      <c r="M119" s="1">
        <f t="shared" si="5"/>
        <v>193.7585282258064</v>
      </c>
    </row>
    <row r="120" spans="1:13" x14ac:dyDescent="0.25">
      <c r="A120" t="str">
        <f t="shared" si="3"/>
        <v>KTMCMBJan-2025</v>
      </c>
      <c r="B120">
        <v>2025</v>
      </c>
      <c r="C120" t="s">
        <v>195</v>
      </c>
      <c r="D120" t="s">
        <v>52</v>
      </c>
      <c r="E120" t="s">
        <v>10</v>
      </c>
      <c r="F120" t="s">
        <v>15</v>
      </c>
      <c r="G120">
        <v>857</v>
      </c>
      <c r="H120">
        <v>126144.60999999996</v>
      </c>
      <c r="I120">
        <v>22192.490000000042</v>
      </c>
      <c r="J120">
        <v>148337.10000000006</v>
      </c>
      <c r="K120">
        <v>2016521</v>
      </c>
      <c r="L120" s="26">
        <f t="shared" si="4"/>
        <v>7.3560900184029859E-2</v>
      </c>
      <c r="M120" s="1">
        <f t="shared" si="5"/>
        <v>173.08879813302224</v>
      </c>
    </row>
    <row r="121" spans="1:13" x14ac:dyDescent="0.25">
      <c r="A121" t="str">
        <f t="shared" si="3"/>
        <v>KULCMBJan-2025</v>
      </c>
      <c r="B121">
        <v>2025</v>
      </c>
      <c r="C121" t="s">
        <v>195</v>
      </c>
      <c r="D121" t="s">
        <v>33</v>
      </c>
      <c r="E121" t="s">
        <v>10</v>
      </c>
      <c r="F121" t="s">
        <v>13</v>
      </c>
      <c r="G121">
        <v>2990</v>
      </c>
      <c r="H121">
        <v>260863.88000000015</v>
      </c>
      <c r="I121">
        <v>148527.5999999998</v>
      </c>
      <c r="J121">
        <v>409391.47999999986</v>
      </c>
      <c r="K121">
        <v>7352410</v>
      </c>
      <c r="L121" s="26">
        <f t="shared" si="4"/>
        <v>5.5681263694489273E-2</v>
      </c>
      <c r="M121" s="1">
        <f t="shared" si="5"/>
        <v>136.92022742474913</v>
      </c>
    </row>
    <row r="122" spans="1:13" x14ac:dyDescent="0.25">
      <c r="A122" t="str">
        <f t="shared" si="3"/>
        <v>KWICMBJan-2025</v>
      </c>
      <c r="B122">
        <v>2025</v>
      </c>
      <c r="C122" t="s">
        <v>195</v>
      </c>
      <c r="D122" t="s">
        <v>34</v>
      </c>
      <c r="E122" t="s">
        <v>10</v>
      </c>
      <c r="F122" t="s">
        <v>11</v>
      </c>
      <c r="G122">
        <v>1168</v>
      </c>
      <c r="H122">
        <v>121362.95</v>
      </c>
      <c r="I122">
        <v>77765.750000000029</v>
      </c>
      <c r="J122">
        <v>199128.70000000013</v>
      </c>
      <c r="K122">
        <v>4899760</v>
      </c>
      <c r="L122" s="26">
        <f t="shared" si="4"/>
        <v>4.0640500759220884E-2</v>
      </c>
      <c r="M122" s="1">
        <f t="shared" si="5"/>
        <v>170.48690068493161</v>
      </c>
    </row>
    <row r="123" spans="1:13" x14ac:dyDescent="0.25">
      <c r="A123" t="str">
        <f t="shared" si="3"/>
        <v>LHECMBJan-2025</v>
      </c>
      <c r="B123">
        <v>2025</v>
      </c>
      <c r="C123" t="s">
        <v>195</v>
      </c>
      <c r="D123" t="s">
        <v>35</v>
      </c>
      <c r="E123" t="s">
        <v>10</v>
      </c>
      <c r="F123" t="s">
        <v>15</v>
      </c>
      <c r="G123">
        <v>1189</v>
      </c>
      <c r="H123">
        <v>166679.95999999993</v>
      </c>
      <c r="I123">
        <v>37503.409999999996</v>
      </c>
      <c r="J123">
        <v>204183.36999999982</v>
      </c>
      <c r="K123">
        <v>3311365</v>
      </c>
      <c r="L123" s="26">
        <f t="shared" si="4"/>
        <v>6.1661390393387569E-2</v>
      </c>
      <c r="M123" s="1">
        <f t="shared" si="5"/>
        <v>171.72697224558436</v>
      </c>
    </row>
    <row r="124" spans="1:13" x14ac:dyDescent="0.25">
      <c r="A124" t="str">
        <f t="shared" si="3"/>
        <v>LHRCMBJan-2025</v>
      </c>
      <c r="B124">
        <v>2025</v>
      </c>
      <c r="C124" t="s">
        <v>195</v>
      </c>
      <c r="D124" t="s">
        <v>36</v>
      </c>
      <c r="E124" t="s">
        <v>10</v>
      </c>
      <c r="F124" t="s">
        <v>19</v>
      </c>
      <c r="G124">
        <v>6571</v>
      </c>
      <c r="H124">
        <v>2303286.6999999993</v>
      </c>
      <c r="I124">
        <v>1503961.8299999963</v>
      </c>
      <c r="J124">
        <v>3807248.53</v>
      </c>
      <c r="K124">
        <v>57292549</v>
      </c>
      <c r="L124" s="26">
        <f t="shared" si="4"/>
        <v>6.6452769102662887E-2</v>
      </c>
      <c r="M124" s="1">
        <f t="shared" si="5"/>
        <v>579.40169380611781</v>
      </c>
    </row>
    <row r="125" spans="1:13" x14ac:dyDescent="0.25">
      <c r="A125" t="str">
        <f t="shared" si="3"/>
        <v>MAACMBJan-2025</v>
      </c>
      <c r="B125">
        <v>2025</v>
      </c>
      <c r="C125" t="s">
        <v>195</v>
      </c>
      <c r="D125" t="s">
        <v>37</v>
      </c>
      <c r="E125" t="s">
        <v>10</v>
      </c>
      <c r="F125" t="s">
        <v>15</v>
      </c>
      <c r="G125">
        <v>6517</v>
      </c>
      <c r="H125">
        <v>236914.12000000002</v>
      </c>
      <c r="I125">
        <v>133997.47999999992</v>
      </c>
      <c r="J125">
        <v>370911.6</v>
      </c>
      <c r="K125">
        <v>4470662</v>
      </c>
      <c r="L125" s="26">
        <f t="shared" si="4"/>
        <v>8.2965699487011088E-2</v>
      </c>
      <c r="M125" s="1">
        <f t="shared" si="5"/>
        <v>56.91446984808961</v>
      </c>
    </row>
    <row r="126" spans="1:13" x14ac:dyDescent="0.25">
      <c r="A126" t="str">
        <f t="shared" si="3"/>
        <v>MELCMBJan-2025</v>
      </c>
      <c r="B126">
        <v>2025</v>
      </c>
      <c r="C126" t="s">
        <v>195</v>
      </c>
      <c r="D126" t="s">
        <v>38</v>
      </c>
      <c r="E126" t="s">
        <v>10</v>
      </c>
      <c r="F126" t="s">
        <v>13</v>
      </c>
      <c r="G126">
        <v>5421</v>
      </c>
      <c r="H126">
        <v>1992146.440000002</v>
      </c>
      <c r="I126">
        <v>625103.06000000064</v>
      </c>
      <c r="J126">
        <v>2617249.4999999991</v>
      </c>
      <c r="K126">
        <v>45585189</v>
      </c>
      <c r="L126" s="26">
        <f t="shared" si="4"/>
        <v>5.7414470739607967E-2</v>
      </c>
      <c r="M126" s="1">
        <f t="shared" si="5"/>
        <v>482.79828444936339</v>
      </c>
    </row>
    <row r="127" spans="1:13" x14ac:dyDescent="0.25">
      <c r="A127" t="str">
        <f t="shared" si="3"/>
        <v>MLECMBJan-2025</v>
      </c>
      <c r="B127">
        <v>2025</v>
      </c>
      <c r="C127" t="s">
        <v>195</v>
      </c>
      <c r="D127" t="s">
        <v>39</v>
      </c>
      <c r="E127" t="s">
        <v>10</v>
      </c>
      <c r="F127" t="s">
        <v>15</v>
      </c>
      <c r="G127">
        <v>5556</v>
      </c>
      <c r="H127">
        <v>440126.68999999954</v>
      </c>
      <c r="I127">
        <v>89921.799999999872</v>
      </c>
      <c r="J127">
        <v>530048.49000000069</v>
      </c>
      <c r="K127">
        <v>4267008</v>
      </c>
      <c r="L127" s="26">
        <f t="shared" si="4"/>
        <v>0.12422017722957179</v>
      </c>
      <c r="M127" s="1">
        <f t="shared" si="5"/>
        <v>95.401096112311137</v>
      </c>
    </row>
    <row r="128" spans="1:13" x14ac:dyDescent="0.25">
      <c r="A128" t="str">
        <f t="shared" si="3"/>
        <v>NRTCMBJan-2025</v>
      </c>
      <c r="B128">
        <v>2025</v>
      </c>
      <c r="C128" t="s">
        <v>195</v>
      </c>
      <c r="D128" t="s">
        <v>40</v>
      </c>
      <c r="E128" t="s">
        <v>10</v>
      </c>
      <c r="F128" t="s">
        <v>13</v>
      </c>
      <c r="G128">
        <v>1908</v>
      </c>
      <c r="H128">
        <v>618477.60999999975</v>
      </c>
      <c r="I128">
        <v>72568.900000000009</v>
      </c>
      <c r="J128">
        <v>691046.50999999966</v>
      </c>
      <c r="K128">
        <v>13096512</v>
      </c>
      <c r="L128" s="26">
        <f t="shared" si="4"/>
        <v>5.2765691353545099E-2</v>
      </c>
      <c r="M128" s="1">
        <f t="shared" si="5"/>
        <v>362.18370545073356</v>
      </c>
    </row>
    <row r="129" spans="1:13" x14ac:dyDescent="0.25">
      <c r="A129" t="str">
        <f t="shared" si="3"/>
        <v>RUHCMBJan-2025</v>
      </c>
      <c r="B129">
        <v>2025</v>
      </c>
      <c r="C129" t="s">
        <v>195</v>
      </c>
      <c r="D129" t="s">
        <v>41</v>
      </c>
      <c r="E129" t="s">
        <v>10</v>
      </c>
      <c r="F129" t="s">
        <v>11</v>
      </c>
      <c r="G129">
        <v>1869</v>
      </c>
      <c r="H129">
        <v>261913.42999999993</v>
      </c>
      <c r="I129">
        <v>119703.20000000001</v>
      </c>
      <c r="J129">
        <v>381616.63000000047</v>
      </c>
      <c r="K129">
        <v>7560105</v>
      </c>
      <c r="L129" s="26">
        <f t="shared" si="4"/>
        <v>5.0477689132624542E-2</v>
      </c>
      <c r="M129" s="1">
        <f t="shared" si="5"/>
        <v>204.18225254146628</v>
      </c>
    </row>
    <row r="130" spans="1:13" x14ac:dyDescent="0.25">
      <c r="A130" t="str">
        <f t="shared" ref="A130:A193" si="6">D130&amp;E130&amp;C130</f>
        <v>SINCMBJan-2025</v>
      </c>
      <c r="B130">
        <v>2025</v>
      </c>
      <c r="C130" t="s">
        <v>195</v>
      </c>
      <c r="D130" t="s">
        <v>42</v>
      </c>
      <c r="E130" t="s">
        <v>10</v>
      </c>
      <c r="F130" t="s">
        <v>13</v>
      </c>
      <c r="G130">
        <v>2134</v>
      </c>
      <c r="H130">
        <v>333847.05999999971</v>
      </c>
      <c r="I130">
        <v>99061.830000000045</v>
      </c>
      <c r="J130">
        <v>432908.88999999984</v>
      </c>
      <c r="K130">
        <v>5866366</v>
      </c>
      <c r="L130" s="26">
        <f t="shared" ref="L130:L193" si="7">J130/K130</f>
        <v>7.3795070065522647E-2</v>
      </c>
      <c r="M130" s="1">
        <f t="shared" ref="M130:M193" si="8">J130/G130</f>
        <v>202.86264761012177</v>
      </c>
    </row>
    <row r="131" spans="1:13" x14ac:dyDescent="0.25">
      <c r="A131" t="str">
        <f t="shared" si="6"/>
        <v>SYDCMBJan-2025</v>
      </c>
      <c r="B131">
        <v>2025</v>
      </c>
      <c r="C131" t="s">
        <v>195</v>
      </c>
      <c r="D131" t="s">
        <v>53</v>
      </c>
      <c r="E131" t="s">
        <v>10</v>
      </c>
      <c r="F131" t="s">
        <v>13</v>
      </c>
      <c r="G131">
        <v>2953</v>
      </c>
      <c r="H131">
        <v>1141560.7000000009</v>
      </c>
      <c r="I131">
        <v>326427.95000000019</v>
      </c>
      <c r="J131">
        <v>1467988.6499999992</v>
      </c>
      <c r="K131">
        <v>25850562</v>
      </c>
      <c r="L131" s="26">
        <f t="shared" si="7"/>
        <v>5.6787494600697624E-2</v>
      </c>
      <c r="M131" s="1">
        <f t="shared" si="8"/>
        <v>497.11772773450701</v>
      </c>
    </row>
    <row r="132" spans="1:13" x14ac:dyDescent="0.25">
      <c r="A132" t="str">
        <f t="shared" si="6"/>
        <v>TRVCMBJan-2025</v>
      </c>
      <c r="B132">
        <v>2025</v>
      </c>
      <c r="C132" t="s">
        <v>195</v>
      </c>
      <c r="D132" t="s">
        <v>43</v>
      </c>
      <c r="E132" t="s">
        <v>10</v>
      </c>
      <c r="F132" t="s">
        <v>15</v>
      </c>
      <c r="G132">
        <v>1041</v>
      </c>
      <c r="H132">
        <v>49531.30999999999</v>
      </c>
      <c r="I132">
        <v>12610.590000000002</v>
      </c>
      <c r="J132">
        <v>62141.900000000045</v>
      </c>
      <c r="K132">
        <v>381006</v>
      </c>
      <c r="L132" s="26">
        <f t="shared" si="7"/>
        <v>0.16309953124097795</v>
      </c>
      <c r="M132" s="1">
        <f t="shared" si="8"/>
        <v>59.694428434197931</v>
      </c>
    </row>
    <row r="133" spans="1:13" x14ac:dyDescent="0.25">
      <c r="A133" t="str">
        <f t="shared" si="6"/>
        <v>TRZCMBJan-2025</v>
      </c>
      <c r="B133">
        <v>2025</v>
      </c>
      <c r="C133" t="s">
        <v>195</v>
      </c>
      <c r="D133" t="s">
        <v>44</v>
      </c>
      <c r="E133" t="s">
        <v>10</v>
      </c>
      <c r="F133" t="s">
        <v>15</v>
      </c>
      <c r="G133">
        <v>2013</v>
      </c>
      <c r="H133">
        <v>69703.55</v>
      </c>
      <c r="I133">
        <v>28441.179999999989</v>
      </c>
      <c r="J133">
        <v>98144.730000000025</v>
      </c>
      <c r="K133">
        <v>891759</v>
      </c>
      <c r="L133" s="26">
        <f t="shared" si="7"/>
        <v>0.11005745947055205</v>
      </c>
      <c r="M133" s="1">
        <f t="shared" si="8"/>
        <v>48.755454545454555</v>
      </c>
    </row>
    <row r="134" spans="1:13" x14ac:dyDescent="0.25">
      <c r="A134" t="str">
        <f t="shared" si="6"/>
        <v>AUHCMBFeb-2025</v>
      </c>
      <c r="B134">
        <v>2025</v>
      </c>
      <c r="C134" t="s">
        <v>197</v>
      </c>
      <c r="D134" t="s">
        <v>9</v>
      </c>
      <c r="E134" t="s">
        <v>10</v>
      </c>
      <c r="F134" t="s">
        <v>11</v>
      </c>
      <c r="G134">
        <v>143</v>
      </c>
      <c r="H134">
        <v>15606.049999999997</v>
      </c>
      <c r="I134">
        <v>10385.739999999998</v>
      </c>
      <c r="J134">
        <v>25991.790000000005</v>
      </c>
      <c r="K134">
        <v>478192</v>
      </c>
      <c r="L134" s="26">
        <f t="shared" si="7"/>
        <v>5.435429701877071E-2</v>
      </c>
      <c r="M134" s="1">
        <f t="shared" si="8"/>
        <v>181.76076923076926</v>
      </c>
    </row>
    <row r="135" spans="1:13" x14ac:dyDescent="0.25">
      <c r="A135" t="str">
        <f t="shared" si="6"/>
        <v>BKKCMBFeb-2025</v>
      </c>
      <c r="B135">
        <v>2025</v>
      </c>
      <c r="C135" t="s">
        <v>197</v>
      </c>
      <c r="D135" t="s">
        <v>12</v>
      </c>
      <c r="E135" t="s">
        <v>10</v>
      </c>
      <c r="F135" t="s">
        <v>13</v>
      </c>
      <c r="G135">
        <v>855</v>
      </c>
      <c r="H135">
        <v>97200.51999999996</v>
      </c>
      <c r="I135">
        <v>50858.650000000023</v>
      </c>
      <c r="J135">
        <v>148059.17000000007</v>
      </c>
      <c r="K135">
        <v>2039175</v>
      </c>
      <c r="L135" s="26">
        <f t="shared" si="7"/>
        <v>7.260738779163145E-2</v>
      </c>
      <c r="M135" s="1">
        <f t="shared" si="8"/>
        <v>173.16861988304103</v>
      </c>
    </row>
    <row r="136" spans="1:13" x14ac:dyDescent="0.25">
      <c r="A136" t="str">
        <f t="shared" si="6"/>
        <v>BLRCMBFeb-2025</v>
      </c>
      <c r="B136">
        <v>2025</v>
      </c>
      <c r="C136" t="s">
        <v>197</v>
      </c>
      <c r="D136" t="s">
        <v>14</v>
      </c>
      <c r="E136" t="s">
        <v>10</v>
      </c>
      <c r="F136" t="s">
        <v>15</v>
      </c>
      <c r="G136">
        <v>402</v>
      </c>
      <c r="H136">
        <v>24821.13</v>
      </c>
      <c r="I136">
        <v>8476.15</v>
      </c>
      <c r="J136">
        <v>33297.279999999992</v>
      </c>
      <c r="K136">
        <v>287430</v>
      </c>
      <c r="L136" s="26">
        <f t="shared" si="7"/>
        <v>0.11584483178513026</v>
      </c>
      <c r="M136" s="1">
        <f t="shared" si="8"/>
        <v>82.829054726368142</v>
      </c>
    </row>
    <row r="137" spans="1:13" x14ac:dyDescent="0.25">
      <c r="A137" t="str">
        <f t="shared" si="6"/>
        <v>BOMCMBFeb-2025</v>
      </c>
      <c r="B137">
        <v>2025</v>
      </c>
      <c r="C137" t="s">
        <v>197</v>
      </c>
      <c r="D137" t="s">
        <v>16</v>
      </c>
      <c r="E137" t="s">
        <v>10</v>
      </c>
      <c r="F137" t="s">
        <v>15</v>
      </c>
      <c r="G137">
        <v>828</v>
      </c>
      <c r="H137">
        <v>67354.180000000022</v>
      </c>
      <c r="I137">
        <v>22709.790000000005</v>
      </c>
      <c r="J137">
        <v>90063.969999999958</v>
      </c>
      <c r="K137">
        <v>1282572</v>
      </c>
      <c r="L137" s="26">
        <f t="shared" si="7"/>
        <v>7.0221375486132526E-2</v>
      </c>
      <c r="M137" s="1">
        <f t="shared" si="8"/>
        <v>108.77291062801928</v>
      </c>
    </row>
    <row r="138" spans="1:13" x14ac:dyDescent="0.25">
      <c r="A138" t="str">
        <f t="shared" si="6"/>
        <v>CANCMBFeb-2025</v>
      </c>
      <c r="B138">
        <v>2025</v>
      </c>
      <c r="C138" t="s">
        <v>197</v>
      </c>
      <c r="D138" t="s">
        <v>17</v>
      </c>
      <c r="E138" t="s">
        <v>10</v>
      </c>
      <c r="F138" t="s">
        <v>13</v>
      </c>
      <c r="G138">
        <v>91</v>
      </c>
      <c r="H138">
        <v>22719.55</v>
      </c>
      <c r="I138">
        <v>7711.4199999999964</v>
      </c>
      <c r="J138">
        <v>30430.96999999999</v>
      </c>
      <c r="K138">
        <v>362453</v>
      </c>
      <c r="L138" s="26">
        <f t="shared" si="7"/>
        <v>8.3958389087688587E-2</v>
      </c>
      <c r="M138" s="1">
        <f t="shared" si="8"/>
        <v>334.40626373626361</v>
      </c>
    </row>
    <row r="139" spans="1:13" x14ac:dyDescent="0.25">
      <c r="A139" t="str">
        <f t="shared" si="6"/>
        <v>CDGCMBFeb-2025</v>
      </c>
      <c r="B139">
        <v>2025</v>
      </c>
      <c r="C139" t="s">
        <v>197</v>
      </c>
      <c r="D139" t="s">
        <v>18</v>
      </c>
      <c r="E139" t="s">
        <v>10</v>
      </c>
      <c r="F139" t="s">
        <v>19</v>
      </c>
      <c r="G139">
        <v>1239</v>
      </c>
      <c r="H139">
        <v>322566.1999999999</v>
      </c>
      <c r="I139">
        <v>288417.16000000009</v>
      </c>
      <c r="J139">
        <v>610983.3600000001</v>
      </c>
      <c r="K139">
        <v>10542651</v>
      </c>
      <c r="L139" s="26">
        <f t="shared" si="7"/>
        <v>5.7953484375040026E-2</v>
      </c>
      <c r="M139" s="1">
        <f t="shared" si="8"/>
        <v>493.12619854721555</v>
      </c>
    </row>
    <row r="140" spans="1:13" x14ac:dyDescent="0.25">
      <c r="A140" t="str">
        <f t="shared" si="6"/>
        <v>CGKCMBFeb-2025</v>
      </c>
      <c r="B140">
        <v>2025</v>
      </c>
      <c r="C140" t="s">
        <v>197</v>
      </c>
      <c r="D140" t="s">
        <v>20</v>
      </c>
      <c r="E140" t="s">
        <v>10</v>
      </c>
      <c r="F140" t="s">
        <v>13</v>
      </c>
      <c r="G140">
        <v>202</v>
      </c>
      <c r="H140">
        <v>25080.739999999991</v>
      </c>
      <c r="I140">
        <v>10662.260000000002</v>
      </c>
      <c r="J140">
        <v>35742.999999999993</v>
      </c>
      <c r="K140">
        <v>670236</v>
      </c>
      <c r="L140" s="26">
        <f t="shared" si="7"/>
        <v>5.3328976658967873E-2</v>
      </c>
      <c r="M140" s="1">
        <f t="shared" si="8"/>
        <v>176.94554455445541</v>
      </c>
    </row>
    <row r="141" spans="1:13" x14ac:dyDescent="0.25">
      <c r="A141" t="str">
        <f t="shared" si="6"/>
        <v>CMBAUHFeb-2025</v>
      </c>
      <c r="B141">
        <v>2025</v>
      </c>
      <c r="C141" t="s">
        <v>197</v>
      </c>
      <c r="D141" t="s">
        <v>10</v>
      </c>
      <c r="E141" t="s">
        <v>9</v>
      </c>
      <c r="F141" t="s">
        <v>11</v>
      </c>
      <c r="G141">
        <v>339</v>
      </c>
      <c r="H141">
        <v>42322.389999999978</v>
      </c>
      <c r="I141">
        <v>25144.710000000006</v>
      </c>
      <c r="J141">
        <v>67467.099999999977</v>
      </c>
      <c r="K141">
        <v>1133616</v>
      </c>
      <c r="L141" s="26">
        <f t="shared" si="7"/>
        <v>5.9514950388844176E-2</v>
      </c>
      <c r="M141" s="1">
        <f t="shared" si="8"/>
        <v>199.01799410029491</v>
      </c>
    </row>
    <row r="142" spans="1:13" x14ac:dyDescent="0.25">
      <c r="A142" t="str">
        <f t="shared" si="6"/>
        <v>CMBBKKFeb-2025</v>
      </c>
      <c r="B142">
        <v>2025</v>
      </c>
      <c r="C142" t="s">
        <v>197</v>
      </c>
      <c r="D142" t="s">
        <v>10</v>
      </c>
      <c r="E142" t="s">
        <v>12</v>
      </c>
      <c r="F142" t="s">
        <v>13</v>
      </c>
      <c r="G142">
        <v>753</v>
      </c>
      <c r="H142">
        <v>92089.620000000024</v>
      </c>
      <c r="I142">
        <v>45529.900000000031</v>
      </c>
      <c r="J142">
        <v>137619.52000000008</v>
      </c>
      <c r="K142">
        <v>1795905</v>
      </c>
      <c r="L142" s="26">
        <f t="shared" si="7"/>
        <v>7.6629621277294779E-2</v>
      </c>
      <c r="M142" s="1">
        <f t="shared" si="8"/>
        <v>182.76164674634805</v>
      </c>
    </row>
    <row r="143" spans="1:13" x14ac:dyDescent="0.25">
      <c r="A143" t="str">
        <f t="shared" si="6"/>
        <v>CMBBLRFeb-2025</v>
      </c>
      <c r="B143">
        <v>2025</v>
      </c>
      <c r="C143" t="s">
        <v>197</v>
      </c>
      <c r="D143" t="s">
        <v>10</v>
      </c>
      <c r="E143" t="s">
        <v>14</v>
      </c>
      <c r="F143" t="s">
        <v>15</v>
      </c>
      <c r="G143">
        <v>409</v>
      </c>
      <c r="H143">
        <v>22074.510000000006</v>
      </c>
      <c r="I143">
        <v>8624.7500000000018</v>
      </c>
      <c r="J143">
        <v>30699.260000000006</v>
      </c>
      <c r="K143">
        <v>292435</v>
      </c>
      <c r="L143" s="26">
        <f t="shared" si="7"/>
        <v>0.10497806350129091</v>
      </c>
      <c r="M143" s="1">
        <f t="shared" si="8"/>
        <v>75.059315403423</v>
      </c>
    </row>
    <row r="144" spans="1:13" x14ac:dyDescent="0.25">
      <c r="A144" t="str">
        <f t="shared" si="6"/>
        <v>CMBBOMFeb-2025</v>
      </c>
      <c r="B144">
        <v>2025</v>
      </c>
      <c r="C144" t="s">
        <v>197</v>
      </c>
      <c r="D144" t="s">
        <v>10</v>
      </c>
      <c r="E144" t="s">
        <v>16</v>
      </c>
      <c r="F144" t="s">
        <v>15</v>
      </c>
      <c r="G144">
        <v>775</v>
      </c>
      <c r="H144">
        <v>63667.490000000027</v>
      </c>
      <c r="I144">
        <v>20642.719999999998</v>
      </c>
      <c r="J144">
        <v>84310.209999999963</v>
      </c>
      <c r="K144">
        <v>1200475</v>
      </c>
      <c r="L144" s="26">
        <f t="shared" si="7"/>
        <v>7.0230708677815001E-2</v>
      </c>
      <c r="M144" s="1">
        <f t="shared" si="8"/>
        <v>108.78736774193544</v>
      </c>
    </row>
    <row r="145" spans="1:13" x14ac:dyDescent="0.25">
      <c r="A145" t="str">
        <f t="shared" si="6"/>
        <v>CMBCANFeb-2025</v>
      </c>
      <c r="B145">
        <v>2025</v>
      </c>
      <c r="C145" t="s">
        <v>197</v>
      </c>
      <c r="D145" t="s">
        <v>10</v>
      </c>
      <c r="E145" t="s">
        <v>17</v>
      </c>
      <c r="F145" t="s">
        <v>13</v>
      </c>
      <c r="G145">
        <v>163</v>
      </c>
      <c r="H145">
        <v>50969.45</v>
      </c>
      <c r="I145">
        <v>12763.739999999991</v>
      </c>
      <c r="J145">
        <v>63733.190000000024</v>
      </c>
      <c r="K145">
        <v>649229</v>
      </c>
      <c r="L145" s="26">
        <f t="shared" si="7"/>
        <v>9.8167503300068265E-2</v>
      </c>
      <c r="M145" s="1">
        <f t="shared" si="8"/>
        <v>391.00116564417192</v>
      </c>
    </row>
    <row r="146" spans="1:13" x14ac:dyDescent="0.25">
      <c r="A146" t="str">
        <f t="shared" si="6"/>
        <v>CMBCDGFeb-2025</v>
      </c>
      <c r="B146">
        <v>2025</v>
      </c>
      <c r="C146" t="s">
        <v>197</v>
      </c>
      <c r="D146" t="s">
        <v>10</v>
      </c>
      <c r="E146" t="s">
        <v>18</v>
      </c>
      <c r="F146" t="s">
        <v>19</v>
      </c>
      <c r="G146">
        <v>1734</v>
      </c>
      <c r="H146">
        <v>417995.37999999995</v>
      </c>
      <c r="I146">
        <v>404679.48000000021</v>
      </c>
      <c r="J146">
        <v>822674.86</v>
      </c>
      <c r="K146">
        <v>14754606</v>
      </c>
      <c r="L146" s="26">
        <f t="shared" si="7"/>
        <v>5.5757155426583396E-2</v>
      </c>
      <c r="M146" s="1">
        <f t="shared" si="8"/>
        <v>474.43763552479817</v>
      </c>
    </row>
    <row r="147" spans="1:13" x14ac:dyDescent="0.25">
      <c r="A147" t="str">
        <f t="shared" si="6"/>
        <v>CMBCGKFeb-2025</v>
      </c>
      <c r="B147">
        <v>2025</v>
      </c>
      <c r="C147" t="s">
        <v>197</v>
      </c>
      <c r="D147" t="s">
        <v>10</v>
      </c>
      <c r="E147" t="s">
        <v>20</v>
      </c>
      <c r="F147" t="s">
        <v>13</v>
      </c>
      <c r="G147">
        <v>161</v>
      </c>
      <c r="H147">
        <v>15364.170000000004</v>
      </c>
      <c r="I147">
        <v>9047.34</v>
      </c>
      <c r="J147">
        <v>24411.51</v>
      </c>
      <c r="K147">
        <v>534198</v>
      </c>
      <c r="L147" s="26">
        <f t="shared" si="7"/>
        <v>4.5697494187548433E-2</v>
      </c>
      <c r="M147" s="1">
        <f t="shared" si="8"/>
        <v>151.62428571428569</v>
      </c>
    </row>
    <row r="148" spans="1:13" x14ac:dyDescent="0.25">
      <c r="A148" t="str">
        <f t="shared" si="6"/>
        <v>CMBCOKFeb-2025</v>
      </c>
      <c r="B148">
        <v>2025</v>
      </c>
      <c r="C148" t="s">
        <v>197</v>
      </c>
      <c r="D148" t="s">
        <v>10</v>
      </c>
      <c r="E148" t="s">
        <v>21</v>
      </c>
      <c r="F148" t="s">
        <v>15</v>
      </c>
      <c r="G148">
        <v>464</v>
      </c>
      <c r="H148">
        <v>31955.429999999986</v>
      </c>
      <c r="I148">
        <v>7817.7799999999979</v>
      </c>
      <c r="J148">
        <v>39773.21</v>
      </c>
      <c r="K148">
        <v>239888</v>
      </c>
      <c r="L148" s="26">
        <f t="shared" si="7"/>
        <v>0.16579908123791101</v>
      </c>
      <c r="M148" s="1">
        <f t="shared" si="8"/>
        <v>85.718125000000001</v>
      </c>
    </row>
    <row r="149" spans="1:13" x14ac:dyDescent="0.25">
      <c r="A149" t="str">
        <f t="shared" si="6"/>
        <v>CMBDACFeb-2025</v>
      </c>
      <c r="B149">
        <v>2025</v>
      </c>
      <c r="C149" t="s">
        <v>197</v>
      </c>
      <c r="D149" t="s">
        <v>10</v>
      </c>
      <c r="E149" t="s">
        <v>22</v>
      </c>
      <c r="F149" t="s">
        <v>15</v>
      </c>
      <c r="G149">
        <v>303</v>
      </c>
      <c r="H149">
        <v>34467.360000000008</v>
      </c>
      <c r="I149">
        <v>2581.2600000000016</v>
      </c>
      <c r="J149">
        <v>37048.620000000017</v>
      </c>
      <c r="K149">
        <v>655995</v>
      </c>
      <c r="L149" s="26">
        <f t="shared" si="7"/>
        <v>5.6476985342876117E-2</v>
      </c>
      <c r="M149" s="1">
        <f t="shared" si="8"/>
        <v>122.27267326732679</v>
      </c>
    </row>
    <row r="150" spans="1:13" x14ac:dyDescent="0.25">
      <c r="A150" t="str">
        <f t="shared" si="6"/>
        <v>CMBDELFeb-2025</v>
      </c>
      <c r="B150">
        <v>2025</v>
      </c>
      <c r="C150" t="s">
        <v>197</v>
      </c>
      <c r="D150" t="s">
        <v>10</v>
      </c>
      <c r="E150" t="s">
        <v>23</v>
      </c>
      <c r="F150" t="s">
        <v>15</v>
      </c>
      <c r="G150">
        <v>1208</v>
      </c>
      <c r="H150">
        <v>158814.52000000002</v>
      </c>
      <c r="I150">
        <v>34090.55000000001</v>
      </c>
      <c r="J150">
        <v>192905.07000000009</v>
      </c>
      <c r="K150">
        <v>2929400</v>
      </c>
      <c r="L150" s="26">
        <f t="shared" si="7"/>
        <v>6.5851392776677856E-2</v>
      </c>
      <c r="M150" s="1">
        <f t="shared" si="8"/>
        <v>159.68962748344379</v>
      </c>
    </row>
    <row r="151" spans="1:13" x14ac:dyDescent="0.25">
      <c r="A151" t="str">
        <f t="shared" si="6"/>
        <v>CMBDMMFeb-2025</v>
      </c>
      <c r="B151">
        <v>2025</v>
      </c>
      <c r="C151" t="s">
        <v>197</v>
      </c>
      <c r="D151" t="s">
        <v>10</v>
      </c>
      <c r="E151" t="s">
        <v>24</v>
      </c>
      <c r="F151" t="s">
        <v>11</v>
      </c>
      <c r="G151">
        <v>556</v>
      </c>
      <c r="H151">
        <v>75459.420000000042</v>
      </c>
      <c r="I151">
        <v>37205.719999999987</v>
      </c>
      <c r="J151">
        <v>112665.14000000007</v>
      </c>
      <c r="K151">
        <v>2142268</v>
      </c>
      <c r="L151" s="26">
        <f t="shared" si="7"/>
        <v>5.2591524496468263E-2</v>
      </c>
      <c r="M151" s="1">
        <f t="shared" si="8"/>
        <v>202.63514388489222</v>
      </c>
    </row>
    <row r="152" spans="1:13" x14ac:dyDescent="0.25">
      <c r="A152" t="str">
        <f t="shared" si="6"/>
        <v>CMBDOHFeb-2025</v>
      </c>
      <c r="B152">
        <v>2025</v>
      </c>
      <c r="C152" t="s">
        <v>197</v>
      </c>
      <c r="D152" t="s">
        <v>10</v>
      </c>
      <c r="E152" t="s">
        <v>25</v>
      </c>
      <c r="F152" t="s">
        <v>11</v>
      </c>
      <c r="G152">
        <v>543</v>
      </c>
      <c r="H152">
        <v>77154</v>
      </c>
      <c r="I152">
        <v>45141.73999999994</v>
      </c>
      <c r="J152">
        <v>122295.73999999998</v>
      </c>
      <c r="K152">
        <v>1972719</v>
      </c>
      <c r="L152" s="26">
        <f t="shared" si="7"/>
        <v>6.1993492230773856E-2</v>
      </c>
      <c r="M152" s="1">
        <f t="shared" si="8"/>
        <v>225.22235727440142</v>
      </c>
    </row>
    <row r="153" spans="1:13" x14ac:dyDescent="0.25">
      <c r="A153" t="str">
        <f t="shared" si="6"/>
        <v>CMBDXBFeb-2025</v>
      </c>
      <c r="B153">
        <v>2025</v>
      </c>
      <c r="C153" t="s">
        <v>197</v>
      </c>
      <c r="D153" t="s">
        <v>10</v>
      </c>
      <c r="E153" t="s">
        <v>26</v>
      </c>
      <c r="F153" t="s">
        <v>11</v>
      </c>
      <c r="G153">
        <v>513</v>
      </c>
      <c r="H153">
        <v>65193.159999999953</v>
      </c>
      <c r="I153">
        <v>38999.019999999982</v>
      </c>
      <c r="J153">
        <v>104192.18000000001</v>
      </c>
      <c r="K153">
        <v>1697517</v>
      </c>
      <c r="L153" s="26">
        <f t="shared" si="7"/>
        <v>6.1379167336763053E-2</v>
      </c>
      <c r="M153" s="1">
        <f t="shared" si="8"/>
        <v>203.10366471734895</v>
      </c>
    </row>
    <row r="154" spans="1:13" x14ac:dyDescent="0.25">
      <c r="A154" t="str">
        <f t="shared" si="6"/>
        <v>CMBFRAFeb-2025</v>
      </c>
      <c r="B154">
        <v>2025</v>
      </c>
      <c r="C154" t="s">
        <v>197</v>
      </c>
      <c r="D154" t="s">
        <v>10</v>
      </c>
      <c r="E154" t="s">
        <v>27</v>
      </c>
      <c r="F154" t="s">
        <v>19</v>
      </c>
      <c r="G154">
        <v>2007</v>
      </c>
      <c r="H154">
        <v>442411.27</v>
      </c>
      <c r="I154">
        <v>476763.3600000001</v>
      </c>
      <c r="J154">
        <v>919174.62999999919</v>
      </c>
      <c r="K154">
        <v>16242651</v>
      </c>
      <c r="L154" s="26">
        <f t="shared" si="7"/>
        <v>5.659018530903602E-2</v>
      </c>
      <c r="M154" s="1">
        <f t="shared" si="8"/>
        <v>457.98436970602847</v>
      </c>
    </row>
    <row r="155" spans="1:13" x14ac:dyDescent="0.25">
      <c r="A155" t="str">
        <f t="shared" si="6"/>
        <v>CMBGANFeb-2025</v>
      </c>
      <c r="B155">
        <v>2025</v>
      </c>
      <c r="C155" t="s">
        <v>197</v>
      </c>
      <c r="D155" t="s">
        <v>10</v>
      </c>
      <c r="E155" t="s">
        <v>28</v>
      </c>
      <c r="F155" t="s">
        <v>15</v>
      </c>
      <c r="G155">
        <v>221</v>
      </c>
      <c r="H155">
        <v>19870.48</v>
      </c>
      <c r="I155">
        <v>6457.2100000000009</v>
      </c>
      <c r="J155">
        <v>26327.69000000001</v>
      </c>
      <c r="K155">
        <v>253487</v>
      </c>
      <c r="L155" s="26">
        <f t="shared" si="7"/>
        <v>0.10386209154710108</v>
      </c>
      <c r="M155" s="1">
        <f t="shared" si="8"/>
        <v>119.12981900452493</v>
      </c>
    </row>
    <row r="156" spans="1:13" x14ac:dyDescent="0.25">
      <c r="A156" t="str">
        <f t="shared" si="6"/>
        <v>CMBHYDFeb-2025</v>
      </c>
      <c r="B156">
        <v>2025</v>
      </c>
      <c r="C156" t="s">
        <v>197</v>
      </c>
      <c r="D156" t="s">
        <v>10</v>
      </c>
      <c r="E156" t="s">
        <v>29</v>
      </c>
      <c r="F156" t="s">
        <v>15</v>
      </c>
      <c r="G156">
        <v>57</v>
      </c>
      <c r="H156">
        <v>5422.0200000000013</v>
      </c>
      <c r="I156">
        <v>1499.4499999999998</v>
      </c>
      <c r="J156">
        <v>6921.47</v>
      </c>
      <c r="K156">
        <v>66804</v>
      </c>
      <c r="L156" s="26">
        <f t="shared" si="7"/>
        <v>0.10360861625052392</v>
      </c>
      <c r="M156" s="1">
        <f t="shared" si="8"/>
        <v>121.42929824561404</v>
      </c>
    </row>
    <row r="157" spans="1:13" x14ac:dyDescent="0.25">
      <c r="A157" t="str">
        <f t="shared" si="6"/>
        <v>CMBICNFeb-2025</v>
      </c>
      <c r="B157">
        <v>2025</v>
      </c>
      <c r="C157" t="s">
        <v>197</v>
      </c>
      <c r="D157" t="s">
        <v>10</v>
      </c>
      <c r="E157" t="s">
        <v>30</v>
      </c>
      <c r="F157" t="s">
        <v>13</v>
      </c>
      <c r="G157">
        <v>1019</v>
      </c>
      <c r="H157">
        <v>209526.59999999998</v>
      </c>
      <c r="I157">
        <v>99977.189999999988</v>
      </c>
      <c r="J157">
        <v>309503.78999999992</v>
      </c>
      <c r="K157">
        <v>5874535</v>
      </c>
      <c r="L157" s="26">
        <f t="shared" si="7"/>
        <v>5.2685666184642689E-2</v>
      </c>
      <c r="M157" s="1">
        <f t="shared" si="8"/>
        <v>303.73286555446509</v>
      </c>
    </row>
    <row r="158" spans="1:13" x14ac:dyDescent="0.25">
      <c r="A158" t="str">
        <f t="shared" si="6"/>
        <v>CMBIXMFeb-2025</v>
      </c>
      <c r="B158">
        <v>2025</v>
      </c>
      <c r="C158" t="s">
        <v>197</v>
      </c>
      <c r="D158" t="s">
        <v>10</v>
      </c>
      <c r="E158" t="s">
        <v>31</v>
      </c>
      <c r="F158" t="s">
        <v>15</v>
      </c>
      <c r="G158">
        <v>145</v>
      </c>
      <c r="H158">
        <v>5918.71</v>
      </c>
      <c r="I158">
        <v>1951.5199999999998</v>
      </c>
      <c r="J158">
        <v>7870.2300000000005</v>
      </c>
      <c r="K158">
        <v>51330</v>
      </c>
      <c r="L158" s="26">
        <f t="shared" si="7"/>
        <v>0.15332612507305671</v>
      </c>
      <c r="M158" s="1">
        <f t="shared" si="8"/>
        <v>54.277448275862071</v>
      </c>
    </row>
    <row r="159" spans="1:13" x14ac:dyDescent="0.25">
      <c r="A159" t="str">
        <f t="shared" si="6"/>
        <v>CMBKHIFeb-2025</v>
      </c>
      <c r="B159">
        <v>2025</v>
      </c>
      <c r="C159" t="s">
        <v>197</v>
      </c>
      <c r="D159" t="s">
        <v>10</v>
      </c>
      <c r="E159" t="s">
        <v>32</v>
      </c>
      <c r="F159" t="s">
        <v>15</v>
      </c>
      <c r="G159">
        <v>313</v>
      </c>
      <c r="H159">
        <v>34556.560000000012</v>
      </c>
      <c r="I159">
        <v>9561.9699999999975</v>
      </c>
      <c r="J159">
        <v>44118.530000000006</v>
      </c>
      <c r="K159">
        <v>755582</v>
      </c>
      <c r="L159" s="26">
        <f t="shared" si="7"/>
        <v>5.8390128404329389E-2</v>
      </c>
      <c r="M159" s="1">
        <f t="shared" si="8"/>
        <v>140.95376996805115</v>
      </c>
    </row>
    <row r="160" spans="1:13" x14ac:dyDescent="0.25">
      <c r="A160" t="str">
        <f t="shared" si="6"/>
        <v>CMBKTMFeb-2025</v>
      </c>
      <c r="B160">
        <v>2025</v>
      </c>
      <c r="C160" t="s">
        <v>197</v>
      </c>
      <c r="D160" t="s">
        <v>10</v>
      </c>
      <c r="E160" t="s">
        <v>52</v>
      </c>
      <c r="F160" t="s">
        <v>15</v>
      </c>
      <c r="G160">
        <v>280</v>
      </c>
      <c r="H160">
        <v>35976.420000000013</v>
      </c>
      <c r="I160">
        <v>5935.9599999999982</v>
      </c>
      <c r="J160">
        <v>41912.379999999983</v>
      </c>
      <c r="K160">
        <v>658840</v>
      </c>
      <c r="L160" s="26">
        <f t="shared" si="7"/>
        <v>6.3615414971768536E-2</v>
      </c>
      <c r="M160" s="1">
        <f t="shared" si="8"/>
        <v>149.68707142857136</v>
      </c>
    </row>
    <row r="161" spans="1:13" x14ac:dyDescent="0.25">
      <c r="A161" t="str">
        <f t="shared" si="6"/>
        <v>CMBKULFeb-2025</v>
      </c>
      <c r="B161">
        <v>2025</v>
      </c>
      <c r="C161" t="s">
        <v>197</v>
      </c>
      <c r="D161" t="s">
        <v>10</v>
      </c>
      <c r="E161" t="s">
        <v>33</v>
      </c>
      <c r="F161" t="s">
        <v>13</v>
      </c>
      <c r="G161">
        <v>905</v>
      </c>
      <c r="H161">
        <v>74397.109999999986</v>
      </c>
      <c r="I161">
        <v>53379.249999999978</v>
      </c>
      <c r="J161">
        <v>127776.35999999994</v>
      </c>
      <c r="K161">
        <v>2225395</v>
      </c>
      <c r="L161" s="26">
        <f t="shared" si="7"/>
        <v>5.7417384329523494E-2</v>
      </c>
      <c r="M161" s="1">
        <f t="shared" si="8"/>
        <v>141.18934806629827</v>
      </c>
    </row>
    <row r="162" spans="1:13" x14ac:dyDescent="0.25">
      <c r="A162" t="str">
        <f t="shared" si="6"/>
        <v>CMBKWIFeb-2025</v>
      </c>
      <c r="B162">
        <v>2025</v>
      </c>
      <c r="C162" t="s">
        <v>197</v>
      </c>
      <c r="D162" t="s">
        <v>10</v>
      </c>
      <c r="E162" t="s">
        <v>34</v>
      </c>
      <c r="F162" t="s">
        <v>11</v>
      </c>
      <c r="G162">
        <v>1038</v>
      </c>
      <c r="H162">
        <v>128709.58999999997</v>
      </c>
      <c r="I162">
        <v>72169.029999999955</v>
      </c>
      <c r="J162">
        <v>200878.61999999985</v>
      </c>
      <c r="K162">
        <v>4354410</v>
      </c>
      <c r="L162" s="26">
        <f t="shared" si="7"/>
        <v>4.6132224572330086E-2</v>
      </c>
      <c r="M162" s="1">
        <f t="shared" si="8"/>
        <v>193.52468208092472</v>
      </c>
    </row>
    <row r="163" spans="1:13" x14ac:dyDescent="0.25">
      <c r="A163" t="str">
        <f t="shared" si="6"/>
        <v>CMBLHEFeb-2025</v>
      </c>
      <c r="B163">
        <v>2025</v>
      </c>
      <c r="C163" t="s">
        <v>197</v>
      </c>
      <c r="D163" t="s">
        <v>10</v>
      </c>
      <c r="E163" t="s">
        <v>35</v>
      </c>
      <c r="F163" t="s">
        <v>15</v>
      </c>
      <c r="G163">
        <v>405</v>
      </c>
      <c r="H163">
        <v>45941.799999999996</v>
      </c>
      <c r="I163">
        <v>14443.850000000004</v>
      </c>
      <c r="J163">
        <v>60385.649999999994</v>
      </c>
      <c r="K163">
        <v>1127925</v>
      </c>
      <c r="L163" s="26">
        <f t="shared" si="7"/>
        <v>5.3536937296362788E-2</v>
      </c>
      <c r="M163" s="1">
        <f t="shared" si="8"/>
        <v>149.10037037037034</v>
      </c>
    </row>
    <row r="164" spans="1:13" x14ac:dyDescent="0.25">
      <c r="A164" t="str">
        <f t="shared" si="6"/>
        <v>CMBLHRFeb-2025</v>
      </c>
      <c r="B164">
        <v>2025</v>
      </c>
      <c r="C164" t="s">
        <v>197</v>
      </c>
      <c r="D164" t="s">
        <v>10</v>
      </c>
      <c r="E164" t="s">
        <v>36</v>
      </c>
      <c r="F164" t="s">
        <v>19</v>
      </c>
      <c r="G164">
        <v>5420</v>
      </c>
      <c r="H164">
        <v>1935298.8900000006</v>
      </c>
      <c r="I164">
        <v>1250764.8800000004</v>
      </c>
      <c r="J164">
        <v>3186063.7699999982</v>
      </c>
      <c r="K164">
        <v>47256980</v>
      </c>
      <c r="L164" s="26">
        <f t="shared" si="7"/>
        <v>6.7419961453313318E-2</v>
      </c>
      <c r="M164" s="1">
        <f t="shared" si="8"/>
        <v>587.83464391143877</v>
      </c>
    </row>
    <row r="165" spans="1:13" x14ac:dyDescent="0.25">
      <c r="A165" t="str">
        <f t="shared" si="6"/>
        <v>CMBMAAFeb-2025</v>
      </c>
      <c r="B165">
        <v>2025</v>
      </c>
      <c r="C165" t="s">
        <v>197</v>
      </c>
      <c r="D165" t="s">
        <v>10</v>
      </c>
      <c r="E165" t="s">
        <v>37</v>
      </c>
      <c r="F165" t="s">
        <v>15</v>
      </c>
      <c r="G165">
        <v>1270</v>
      </c>
      <c r="H165">
        <v>36605.990000000049</v>
      </c>
      <c r="I165">
        <v>26495.749999999996</v>
      </c>
      <c r="J165">
        <v>63101.74</v>
      </c>
      <c r="K165">
        <v>871220</v>
      </c>
      <c r="L165" s="26">
        <f t="shared" si="7"/>
        <v>7.2429168292738919E-2</v>
      </c>
      <c r="M165" s="1">
        <f t="shared" si="8"/>
        <v>49.686409448818893</v>
      </c>
    </row>
    <row r="166" spans="1:13" x14ac:dyDescent="0.25">
      <c r="A166" t="str">
        <f t="shared" si="6"/>
        <v>CMBMELFeb-2025</v>
      </c>
      <c r="B166">
        <v>2025</v>
      </c>
      <c r="C166" t="s">
        <v>197</v>
      </c>
      <c r="D166" t="s">
        <v>10</v>
      </c>
      <c r="E166" t="s">
        <v>38</v>
      </c>
      <c r="F166" t="s">
        <v>13</v>
      </c>
      <c r="G166">
        <v>3712</v>
      </c>
      <c r="H166">
        <v>1418208.0400000007</v>
      </c>
      <c r="I166">
        <v>372359.87000000029</v>
      </c>
      <c r="J166">
        <v>1790567.9099999997</v>
      </c>
      <c r="K166">
        <v>31214208</v>
      </c>
      <c r="L166" s="26">
        <f t="shared" si="7"/>
        <v>5.736387448946325E-2</v>
      </c>
      <c r="M166" s="1">
        <f t="shared" si="8"/>
        <v>482.37282058189646</v>
      </c>
    </row>
    <row r="167" spans="1:13" x14ac:dyDescent="0.25">
      <c r="A167" t="str">
        <f t="shared" si="6"/>
        <v>CMBMLEFeb-2025</v>
      </c>
      <c r="B167">
        <v>2025</v>
      </c>
      <c r="C167" t="s">
        <v>197</v>
      </c>
      <c r="D167" t="s">
        <v>10</v>
      </c>
      <c r="E167" t="s">
        <v>39</v>
      </c>
      <c r="F167" t="s">
        <v>15</v>
      </c>
      <c r="G167">
        <v>4182</v>
      </c>
      <c r="H167">
        <v>374638.89999999991</v>
      </c>
      <c r="I167">
        <v>83048.319999999905</v>
      </c>
      <c r="J167">
        <v>457687.22000000026</v>
      </c>
      <c r="K167">
        <v>3211776</v>
      </c>
      <c r="L167" s="26">
        <f t="shared" si="7"/>
        <v>0.14250284577753874</v>
      </c>
      <c r="M167" s="1">
        <f t="shared" si="8"/>
        <v>109.44218555714976</v>
      </c>
    </row>
    <row r="168" spans="1:13" x14ac:dyDescent="0.25">
      <c r="A168" t="str">
        <f t="shared" si="6"/>
        <v>CMBNRTFeb-2025</v>
      </c>
      <c r="B168">
        <v>2025</v>
      </c>
      <c r="C168" t="s">
        <v>197</v>
      </c>
      <c r="D168" t="s">
        <v>10</v>
      </c>
      <c r="E168" t="s">
        <v>40</v>
      </c>
      <c r="F168" t="s">
        <v>13</v>
      </c>
      <c r="G168">
        <v>746</v>
      </c>
      <c r="H168">
        <v>283782.49999999988</v>
      </c>
      <c r="I168">
        <v>12208.430000000002</v>
      </c>
      <c r="J168">
        <v>295990.92999999993</v>
      </c>
      <c r="K168">
        <v>5120544</v>
      </c>
      <c r="L168" s="26">
        <f t="shared" si="7"/>
        <v>5.7804586778279793E-2</v>
      </c>
      <c r="M168" s="1">
        <f t="shared" si="8"/>
        <v>396.7706836461125</v>
      </c>
    </row>
    <row r="169" spans="1:13" x14ac:dyDescent="0.25">
      <c r="A169" t="str">
        <f t="shared" si="6"/>
        <v>CMBRUHFeb-2025</v>
      </c>
      <c r="B169">
        <v>2025</v>
      </c>
      <c r="C169" t="s">
        <v>197</v>
      </c>
      <c r="D169" t="s">
        <v>10</v>
      </c>
      <c r="E169" t="s">
        <v>41</v>
      </c>
      <c r="F169" t="s">
        <v>11</v>
      </c>
      <c r="G169">
        <v>1204</v>
      </c>
      <c r="H169">
        <v>170015.99</v>
      </c>
      <c r="I169">
        <v>78631.569999999978</v>
      </c>
      <c r="J169">
        <v>248647.55999999997</v>
      </c>
      <c r="K169">
        <v>4870180</v>
      </c>
      <c r="L169" s="26">
        <f t="shared" si="7"/>
        <v>5.1055106792767403E-2</v>
      </c>
      <c r="M169" s="1">
        <f t="shared" si="8"/>
        <v>206.51790697674417</v>
      </c>
    </row>
    <row r="170" spans="1:13" x14ac:dyDescent="0.25">
      <c r="A170" t="str">
        <f t="shared" si="6"/>
        <v>CMBSINFeb-2025</v>
      </c>
      <c r="B170">
        <v>2025</v>
      </c>
      <c r="C170" t="s">
        <v>197</v>
      </c>
      <c r="D170" t="s">
        <v>10</v>
      </c>
      <c r="E170" t="s">
        <v>42</v>
      </c>
      <c r="F170" t="s">
        <v>13</v>
      </c>
      <c r="G170">
        <v>1143</v>
      </c>
      <c r="H170">
        <v>178655.67</v>
      </c>
      <c r="I170">
        <v>59838.30999999999</v>
      </c>
      <c r="J170">
        <v>238493.97999999995</v>
      </c>
      <c r="K170">
        <v>3142107</v>
      </c>
      <c r="L170" s="26">
        <f t="shared" si="7"/>
        <v>7.5902564743975928E-2</v>
      </c>
      <c r="M170" s="1">
        <f t="shared" si="8"/>
        <v>208.6561504811898</v>
      </c>
    </row>
    <row r="171" spans="1:13" x14ac:dyDescent="0.25">
      <c r="A171" t="str">
        <f t="shared" si="6"/>
        <v>CMBSYDFeb-2025</v>
      </c>
      <c r="B171">
        <v>2025</v>
      </c>
      <c r="C171" t="s">
        <v>197</v>
      </c>
      <c r="D171" t="s">
        <v>10</v>
      </c>
      <c r="E171" t="s">
        <v>53</v>
      </c>
      <c r="F171" t="s">
        <v>13</v>
      </c>
      <c r="G171">
        <v>1907</v>
      </c>
      <c r="H171">
        <v>818423.39999999979</v>
      </c>
      <c r="I171">
        <v>175201.09</v>
      </c>
      <c r="J171">
        <v>993624.48999999964</v>
      </c>
      <c r="K171">
        <v>16693878</v>
      </c>
      <c r="L171" s="26">
        <f t="shared" si="7"/>
        <v>5.9520291809967679E-2</v>
      </c>
      <c r="M171" s="1">
        <f t="shared" si="8"/>
        <v>521.0406345044571</v>
      </c>
    </row>
    <row r="172" spans="1:13" x14ac:dyDescent="0.25">
      <c r="A172" t="str">
        <f t="shared" si="6"/>
        <v>CMBTRVFeb-2025</v>
      </c>
      <c r="B172">
        <v>2025</v>
      </c>
      <c r="C172" t="s">
        <v>197</v>
      </c>
      <c r="D172" t="s">
        <v>10</v>
      </c>
      <c r="E172" t="s">
        <v>43</v>
      </c>
      <c r="F172" t="s">
        <v>15</v>
      </c>
      <c r="G172">
        <v>48</v>
      </c>
      <c r="H172">
        <v>2650.8599999999997</v>
      </c>
      <c r="I172">
        <v>489.53999999999985</v>
      </c>
      <c r="J172">
        <v>3140.3999999999996</v>
      </c>
      <c r="K172">
        <v>17568</v>
      </c>
      <c r="L172" s="26">
        <f t="shared" si="7"/>
        <v>0.17875683060109288</v>
      </c>
      <c r="M172" s="1">
        <f t="shared" si="8"/>
        <v>65.424999999999997</v>
      </c>
    </row>
    <row r="173" spans="1:13" x14ac:dyDescent="0.25">
      <c r="A173" t="str">
        <f t="shared" si="6"/>
        <v>CMBTRZFeb-2025</v>
      </c>
      <c r="B173">
        <v>2025</v>
      </c>
      <c r="C173" t="s">
        <v>197</v>
      </c>
      <c r="D173" t="s">
        <v>10</v>
      </c>
      <c r="E173" t="s">
        <v>44</v>
      </c>
      <c r="F173" t="s">
        <v>15</v>
      </c>
      <c r="G173">
        <v>217</v>
      </c>
      <c r="H173">
        <v>8507.2500000000018</v>
      </c>
      <c r="I173">
        <v>3160.449999999998</v>
      </c>
      <c r="J173">
        <v>11667.699999999999</v>
      </c>
      <c r="K173">
        <v>96131</v>
      </c>
      <c r="L173" s="26">
        <f t="shared" si="7"/>
        <v>0.12137291820536558</v>
      </c>
      <c r="M173" s="1">
        <f t="shared" si="8"/>
        <v>53.768202764976955</v>
      </c>
    </row>
    <row r="174" spans="1:13" x14ac:dyDescent="0.25">
      <c r="A174" t="str">
        <f t="shared" si="6"/>
        <v>COKCMBFeb-2025</v>
      </c>
      <c r="B174">
        <v>2025</v>
      </c>
      <c r="C174" t="s">
        <v>197</v>
      </c>
      <c r="D174" t="s">
        <v>21</v>
      </c>
      <c r="E174" t="s">
        <v>10</v>
      </c>
      <c r="F174" t="s">
        <v>15</v>
      </c>
      <c r="G174">
        <v>703</v>
      </c>
      <c r="H174">
        <v>53715.809999999976</v>
      </c>
      <c r="I174">
        <v>13193.31</v>
      </c>
      <c r="J174">
        <v>66909.119999999981</v>
      </c>
      <c r="K174">
        <v>363451</v>
      </c>
      <c r="L174" s="26">
        <f t="shared" si="7"/>
        <v>0.18409392187667659</v>
      </c>
      <c r="M174" s="1">
        <f t="shared" si="8"/>
        <v>95.176557610241787</v>
      </c>
    </row>
    <row r="175" spans="1:13" x14ac:dyDescent="0.25">
      <c r="A175" t="str">
        <f t="shared" si="6"/>
        <v>DACCMBFeb-2025</v>
      </c>
      <c r="B175">
        <v>2025</v>
      </c>
      <c r="C175" t="s">
        <v>197</v>
      </c>
      <c r="D175" t="s">
        <v>22</v>
      </c>
      <c r="E175" t="s">
        <v>10</v>
      </c>
      <c r="F175" t="s">
        <v>15</v>
      </c>
      <c r="G175">
        <v>682</v>
      </c>
      <c r="H175">
        <v>60152.200000000019</v>
      </c>
      <c r="I175">
        <v>12152.509999999998</v>
      </c>
      <c r="J175">
        <v>72304.710000000065</v>
      </c>
      <c r="K175">
        <v>1476530</v>
      </c>
      <c r="L175" s="26">
        <f t="shared" si="7"/>
        <v>4.8969347050178504E-2</v>
      </c>
      <c r="M175" s="1">
        <f t="shared" si="8"/>
        <v>106.01863636363646</v>
      </c>
    </row>
    <row r="176" spans="1:13" x14ac:dyDescent="0.25">
      <c r="A176" t="str">
        <f t="shared" si="6"/>
        <v>DELCMBFeb-2025</v>
      </c>
      <c r="B176">
        <v>2025</v>
      </c>
      <c r="C176" t="s">
        <v>197</v>
      </c>
      <c r="D176" t="s">
        <v>23</v>
      </c>
      <c r="E176" t="s">
        <v>10</v>
      </c>
      <c r="F176" t="s">
        <v>15</v>
      </c>
      <c r="G176">
        <v>1306</v>
      </c>
      <c r="H176">
        <v>154173.45000000007</v>
      </c>
      <c r="I176">
        <v>39232.810000000019</v>
      </c>
      <c r="J176">
        <v>193406.26000000013</v>
      </c>
      <c r="K176">
        <v>3167050</v>
      </c>
      <c r="L176" s="26">
        <f t="shared" si="7"/>
        <v>6.1068268578014277E-2</v>
      </c>
      <c r="M176" s="1">
        <f t="shared" si="8"/>
        <v>148.09055130168463</v>
      </c>
    </row>
    <row r="177" spans="1:13" x14ac:dyDescent="0.25">
      <c r="A177" t="str">
        <f t="shared" si="6"/>
        <v>DMMCMBFeb-2025</v>
      </c>
      <c r="B177">
        <v>2025</v>
      </c>
      <c r="C177" t="s">
        <v>197</v>
      </c>
      <c r="D177" t="s">
        <v>24</v>
      </c>
      <c r="E177" t="s">
        <v>10</v>
      </c>
      <c r="F177" t="s">
        <v>11</v>
      </c>
      <c r="G177">
        <v>125</v>
      </c>
      <c r="H177">
        <v>15849.809999999998</v>
      </c>
      <c r="I177">
        <v>7805.1900000000005</v>
      </c>
      <c r="J177">
        <v>23654.999999999993</v>
      </c>
      <c r="K177">
        <v>481625</v>
      </c>
      <c r="L177" s="26">
        <f t="shared" si="7"/>
        <v>4.9114975343887868E-2</v>
      </c>
      <c r="M177" s="1">
        <f t="shared" si="8"/>
        <v>189.23999999999995</v>
      </c>
    </row>
    <row r="178" spans="1:13" x14ac:dyDescent="0.25">
      <c r="A178" t="str">
        <f t="shared" si="6"/>
        <v>DOHCMBFeb-2025</v>
      </c>
      <c r="B178">
        <v>2025</v>
      </c>
      <c r="C178" t="s">
        <v>197</v>
      </c>
      <c r="D178" t="s">
        <v>25</v>
      </c>
      <c r="E178" t="s">
        <v>10</v>
      </c>
      <c r="F178" t="s">
        <v>11</v>
      </c>
      <c r="G178">
        <v>104</v>
      </c>
      <c r="H178">
        <v>18571.140000000003</v>
      </c>
      <c r="I178">
        <v>10049.810000000003</v>
      </c>
      <c r="J178">
        <v>28620.949999999997</v>
      </c>
      <c r="K178">
        <v>377832</v>
      </c>
      <c r="L178" s="26">
        <f t="shared" si="7"/>
        <v>7.5750465815494716E-2</v>
      </c>
      <c r="M178" s="1">
        <f t="shared" si="8"/>
        <v>275.20144230769228</v>
      </c>
    </row>
    <row r="179" spans="1:13" x14ac:dyDescent="0.25">
      <c r="A179" t="str">
        <f t="shared" si="6"/>
        <v>DXBCMBFeb-2025</v>
      </c>
      <c r="B179">
        <v>2025</v>
      </c>
      <c r="C179" t="s">
        <v>197</v>
      </c>
      <c r="D179" t="s">
        <v>26</v>
      </c>
      <c r="E179" t="s">
        <v>10</v>
      </c>
      <c r="F179" t="s">
        <v>11</v>
      </c>
      <c r="G179">
        <v>496</v>
      </c>
      <c r="H179">
        <v>68270.190000000031</v>
      </c>
      <c r="I179">
        <v>36514.179999999986</v>
      </c>
      <c r="J179">
        <v>104784.37</v>
      </c>
      <c r="K179">
        <v>1641264</v>
      </c>
      <c r="L179" s="26">
        <f t="shared" si="7"/>
        <v>6.3843702171009653E-2</v>
      </c>
      <c r="M179" s="1">
        <f t="shared" si="8"/>
        <v>211.25881048387095</v>
      </c>
    </row>
    <row r="180" spans="1:13" x14ac:dyDescent="0.25">
      <c r="A180" t="str">
        <f t="shared" si="6"/>
        <v>FRACMBFeb-2025</v>
      </c>
      <c r="B180">
        <v>2025</v>
      </c>
      <c r="C180" t="s">
        <v>197</v>
      </c>
      <c r="D180" t="s">
        <v>27</v>
      </c>
      <c r="E180" t="s">
        <v>10</v>
      </c>
      <c r="F180" t="s">
        <v>19</v>
      </c>
      <c r="G180">
        <v>1455</v>
      </c>
      <c r="H180">
        <v>334031.93999999994</v>
      </c>
      <c r="I180">
        <v>345534.6000000005</v>
      </c>
      <c r="J180">
        <v>679566.5400000005</v>
      </c>
      <c r="K180">
        <v>11775315</v>
      </c>
      <c r="L180" s="26">
        <f t="shared" si="7"/>
        <v>5.7711113460659054E-2</v>
      </c>
      <c r="M180" s="1">
        <f t="shared" si="8"/>
        <v>467.05604123711373</v>
      </c>
    </row>
    <row r="181" spans="1:13" x14ac:dyDescent="0.25">
      <c r="A181" t="str">
        <f t="shared" si="6"/>
        <v>GANCMBFeb-2025</v>
      </c>
      <c r="B181">
        <v>2025</v>
      </c>
      <c r="C181" t="s">
        <v>197</v>
      </c>
      <c r="D181" t="s">
        <v>28</v>
      </c>
      <c r="E181" t="s">
        <v>10</v>
      </c>
      <c r="F181" t="s">
        <v>15</v>
      </c>
      <c r="G181">
        <v>305</v>
      </c>
      <c r="H181">
        <v>31308.210000000003</v>
      </c>
      <c r="I181">
        <v>8190.4099999999962</v>
      </c>
      <c r="J181">
        <v>39498.620000000003</v>
      </c>
      <c r="K181">
        <v>349835</v>
      </c>
      <c r="L181" s="26">
        <f t="shared" si="7"/>
        <v>0.11290642731573457</v>
      </c>
      <c r="M181" s="1">
        <f t="shared" si="8"/>
        <v>129.50367213114754</v>
      </c>
    </row>
    <row r="182" spans="1:13" x14ac:dyDescent="0.25">
      <c r="A182" t="str">
        <f t="shared" si="6"/>
        <v>HYDCMBFeb-2025</v>
      </c>
      <c r="B182">
        <v>2025</v>
      </c>
      <c r="C182" t="s">
        <v>197</v>
      </c>
      <c r="D182" t="s">
        <v>29</v>
      </c>
      <c r="E182" t="s">
        <v>10</v>
      </c>
      <c r="F182" t="s">
        <v>15</v>
      </c>
      <c r="G182">
        <v>114</v>
      </c>
      <c r="H182">
        <v>7900.6500000000015</v>
      </c>
      <c r="I182">
        <v>2896.0799999999995</v>
      </c>
      <c r="J182">
        <v>10796.73</v>
      </c>
      <c r="K182">
        <v>133608</v>
      </c>
      <c r="L182" s="26">
        <f t="shared" si="7"/>
        <v>8.0809008442608229E-2</v>
      </c>
      <c r="M182" s="1">
        <f t="shared" si="8"/>
        <v>94.708157894736843</v>
      </c>
    </row>
    <row r="183" spans="1:13" x14ac:dyDescent="0.25">
      <c r="A183" t="str">
        <f t="shared" si="6"/>
        <v>ICNCMBFeb-2025</v>
      </c>
      <c r="B183">
        <v>2025</v>
      </c>
      <c r="C183" t="s">
        <v>197</v>
      </c>
      <c r="D183" t="s">
        <v>30</v>
      </c>
      <c r="E183" t="s">
        <v>10</v>
      </c>
      <c r="F183" t="s">
        <v>13</v>
      </c>
      <c r="G183">
        <v>395</v>
      </c>
      <c r="H183">
        <v>80181.149999999994</v>
      </c>
      <c r="I183">
        <v>38660.539999999979</v>
      </c>
      <c r="J183">
        <v>118841.69</v>
      </c>
      <c r="K183">
        <v>2277175</v>
      </c>
      <c r="L183" s="26">
        <f t="shared" si="7"/>
        <v>5.2188211270543544E-2</v>
      </c>
      <c r="M183" s="1">
        <f t="shared" si="8"/>
        <v>300.86503797468356</v>
      </c>
    </row>
    <row r="184" spans="1:13" x14ac:dyDescent="0.25">
      <c r="A184" t="str">
        <f t="shared" si="6"/>
        <v>IXMCMBFeb-2025</v>
      </c>
      <c r="B184">
        <v>2025</v>
      </c>
      <c r="C184" t="s">
        <v>197</v>
      </c>
      <c r="D184" t="s">
        <v>31</v>
      </c>
      <c r="E184" t="s">
        <v>10</v>
      </c>
      <c r="F184" t="s">
        <v>15</v>
      </c>
      <c r="G184">
        <v>561</v>
      </c>
      <c r="H184">
        <v>21285.779999999988</v>
      </c>
      <c r="I184">
        <v>8740.9700000000084</v>
      </c>
      <c r="J184">
        <v>30026.75</v>
      </c>
      <c r="K184">
        <v>198594</v>
      </c>
      <c r="L184" s="26">
        <f t="shared" si="7"/>
        <v>0.15119666253763961</v>
      </c>
      <c r="M184" s="1">
        <f t="shared" si="8"/>
        <v>53.523618538324421</v>
      </c>
    </row>
    <row r="185" spans="1:13" x14ac:dyDescent="0.25">
      <c r="A185" t="str">
        <f t="shared" si="6"/>
        <v>KHICMBFeb-2025</v>
      </c>
      <c r="B185">
        <v>2025</v>
      </c>
      <c r="C185" t="s">
        <v>197</v>
      </c>
      <c r="D185" t="s">
        <v>32</v>
      </c>
      <c r="E185" t="s">
        <v>10</v>
      </c>
      <c r="F185" t="s">
        <v>15</v>
      </c>
      <c r="G185">
        <v>273</v>
      </c>
      <c r="H185">
        <v>35488.590000000018</v>
      </c>
      <c r="I185">
        <v>8434.6199999999972</v>
      </c>
      <c r="J185">
        <v>43923.210000000006</v>
      </c>
      <c r="K185">
        <v>659022</v>
      </c>
      <c r="L185" s="26">
        <f t="shared" si="7"/>
        <v>6.664908000036418E-2</v>
      </c>
      <c r="M185" s="1">
        <f t="shared" si="8"/>
        <v>160.89087912087913</v>
      </c>
    </row>
    <row r="186" spans="1:13" x14ac:dyDescent="0.25">
      <c r="A186" t="str">
        <f t="shared" si="6"/>
        <v>KTMCMBFeb-2025</v>
      </c>
      <c r="B186">
        <v>2025</v>
      </c>
      <c r="C186" t="s">
        <v>197</v>
      </c>
      <c r="D186" t="s">
        <v>52</v>
      </c>
      <c r="E186" t="s">
        <v>10</v>
      </c>
      <c r="F186" t="s">
        <v>15</v>
      </c>
      <c r="G186">
        <v>410</v>
      </c>
      <c r="H186">
        <v>58792.870000000024</v>
      </c>
      <c r="I186">
        <v>10682.939999999993</v>
      </c>
      <c r="J186">
        <v>69475.810000000027</v>
      </c>
      <c r="K186">
        <v>964730</v>
      </c>
      <c r="L186" s="26">
        <f t="shared" si="7"/>
        <v>7.201580753164101E-2</v>
      </c>
      <c r="M186" s="1">
        <f t="shared" si="8"/>
        <v>169.4531951219513</v>
      </c>
    </row>
    <row r="187" spans="1:13" x14ac:dyDescent="0.25">
      <c r="A187" t="str">
        <f t="shared" si="6"/>
        <v>KULCMBFeb-2025</v>
      </c>
      <c r="B187">
        <v>2025</v>
      </c>
      <c r="C187" t="s">
        <v>197</v>
      </c>
      <c r="D187" t="s">
        <v>33</v>
      </c>
      <c r="E187" t="s">
        <v>10</v>
      </c>
      <c r="F187" t="s">
        <v>13</v>
      </c>
      <c r="G187">
        <v>595</v>
      </c>
      <c r="H187">
        <v>45015.770000000011</v>
      </c>
      <c r="I187">
        <v>30650.450000000019</v>
      </c>
      <c r="J187">
        <v>75666.220000000059</v>
      </c>
      <c r="K187">
        <v>1463105</v>
      </c>
      <c r="L187" s="26">
        <f t="shared" si="7"/>
        <v>5.1716192617754744E-2</v>
      </c>
      <c r="M187" s="1">
        <f t="shared" si="8"/>
        <v>127.17011764705893</v>
      </c>
    </row>
    <row r="188" spans="1:13" x14ac:dyDescent="0.25">
      <c r="A188" t="str">
        <f t="shared" si="6"/>
        <v>KWICMBFeb-2025</v>
      </c>
      <c r="B188">
        <v>2025</v>
      </c>
      <c r="C188" t="s">
        <v>197</v>
      </c>
      <c r="D188" t="s">
        <v>34</v>
      </c>
      <c r="E188" t="s">
        <v>10</v>
      </c>
      <c r="F188" t="s">
        <v>11</v>
      </c>
      <c r="G188">
        <v>315</v>
      </c>
      <c r="H188">
        <v>40553.740000000005</v>
      </c>
      <c r="I188">
        <v>19968.869999999995</v>
      </c>
      <c r="J188">
        <v>60522.609999999986</v>
      </c>
      <c r="K188">
        <v>1321425</v>
      </c>
      <c r="L188" s="26">
        <f t="shared" si="7"/>
        <v>4.5801017840588751E-2</v>
      </c>
      <c r="M188" s="1">
        <f t="shared" si="8"/>
        <v>192.1352698412698</v>
      </c>
    </row>
    <row r="189" spans="1:13" x14ac:dyDescent="0.25">
      <c r="A189" t="str">
        <f t="shared" si="6"/>
        <v>LHECMBFeb-2025</v>
      </c>
      <c r="B189">
        <v>2025</v>
      </c>
      <c r="C189" t="s">
        <v>197</v>
      </c>
      <c r="D189" t="s">
        <v>35</v>
      </c>
      <c r="E189" t="s">
        <v>10</v>
      </c>
      <c r="F189" t="s">
        <v>15</v>
      </c>
      <c r="G189">
        <v>464</v>
      </c>
      <c r="H189">
        <v>57132.579999999994</v>
      </c>
      <c r="I189">
        <v>13917.800000000003</v>
      </c>
      <c r="J189">
        <v>71050.37999999999</v>
      </c>
      <c r="K189">
        <v>1292240</v>
      </c>
      <c r="L189" s="26">
        <f t="shared" si="7"/>
        <v>5.4982340741657885E-2</v>
      </c>
      <c r="M189" s="1">
        <f t="shared" si="8"/>
        <v>153.12581896551723</v>
      </c>
    </row>
    <row r="190" spans="1:13" x14ac:dyDescent="0.25">
      <c r="A190" t="str">
        <f t="shared" si="6"/>
        <v>LHRCMBFeb-2025</v>
      </c>
      <c r="B190">
        <v>2025</v>
      </c>
      <c r="C190" t="s">
        <v>197</v>
      </c>
      <c r="D190" t="s">
        <v>36</v>
      </c>
      <c r="E190" t="s">
        <v>10</v>
      </c>
      <c r="F190" t="s">
        <v>19</v>
      </c>
      <c r="G190">
        <v>4158</v>
      </c>
      <c r="H190">
        <v>1496894.5399999996</v>
      </c>
      <c r="I190">
        <v>973360.81999999948</v>
      </c>
      <c r="J190">
        <v>2470255.3600000031</v>
      </c>
      <c r="K190">
        <v>36253602</v>
      </c>
      <c r="L190" s="26">
        <f t="shared" si="7"/>
        <v>6.8138204860306112E-2</v>
      </c>
      <c r="M190" s="1">
        <f t="shared" si="8"/>
        <v>594.09700817700889</v>
      </c>
    </row>
    <row r="191" spans="1:13" x14ac:dyDescent="0.25">
      <c r="A191" t="str">
        <f t="shared" si="6"/>
        <v>MAACMBFeb-2025</v>
      </c>
      <c r="B191">
        <v>2025</v>
      </c>
      <c r="C191" t="s">
        <v>197</v>
      </c>
      <c r="D191" t="s">
        <v>37</v>
      </c>
      <c r="E191" t="s">
        <v>10</v>
      </c>
      <c r="F191" t="s">
        <v>15</v>
      </c>
      <c r="G191">
        <v>1378</v>
      </c>
      <c r="H191">
        <v>49279.399999999921</v>
      </c>
      <c r="I191">
        <v>28788.850000000071</v>
      </c>
      <c r="J191">
        <v>78068.250000000073</v>
      </c>
      <c r="K191">
        <v>945308</v>
      </c>
      <c r="L191" s="26">
        <f t="shared" si="7"/>
        <v>8.2584988173166923E-2</v>
      </c>
      <c r="M191" s="1">
        <f t="shared" si="8"/>
        <v>56.653301886792505</v>
      </c>
    </row>
    <row r="192" spans="1:13" x14ac:dyDescent="0.25">
      <c r="A192" t="str">
        <f t="shared" si="6"/>
        <v>MELCMBFeb-2025</v>
      </c>
      <c r="B192">
        <v>2025</v>
      </c>
      <c r="C192" t="s">
        <v>197</v>
      </c>
      <c r="D192" t="s">
        <v>38</v>
      </c>
      <c r="E192" t="s">
        <v>10</v>
      </c>
      <c r="F192" t="s">
        <v>13</v>
      </c>
      <c r="G192">
        <v>2654</v>
      </c>
      <c r="H192">
        <v>870051.12999999919</v>
      </c>
      <c r="I192">
        <v>294905.63000000024</v>
      </c>
      <c r="J192">
        <v>1164956.7599999995</v>
      </c>
      <c r="K192">
        <v>22317486</v>
      </c>
      <c r="L192" s="26">
        <f t="shared" si="7"/>
        <v>5.2199282661138428E-2</v>
      </c>
      <c r="M192" s="1">
        <f t="shared" si="8"/>
        <v>438.943767897513</v>
      </c>
    </row>
    <row r="193" spans="1:13" x14ac:dyDescent="0.25">
      <c r="A193" t="str">
        <f t="shared" si="6"/>
        <v>MLECMBFeb-2025</v>
      </c>
      <c r="B193">
        <v>2025</v>
      </c>
      <c r="C193" t="s">
        <v>197</v>
      </c>
      <c r="D193" t="s">
        <v>39</v>
      </c>
      <c r="E193" t="s">
        <v>10</v>
      </c>
      <c r="F193" t="s">
        <v>15</v>
      </c>
      <c r="G193">
        <v>2789</v>
      </c>
      <c r="H193">
        <v>191427.94000000015</v>
      </c>
      <c r="I193">
        <v>57278.650000000052</v>
      </c>
      <c r="J193">
        <v>248706.59000000003</v>
      </c>
      <c r="K193">
        <v>2141952</v>
      </c>
      <c r="L193" s="26">
        <f t="shared" si="7"/>
        <v>0.11611212109328314</v>
      </c>
      <c r="M193" s="1">
        <f t="shared" si="8"/>
        <v>89.174108999641462</v>
      </c>
    </row>
    <row r="194" spans="1:13" x14ac:dyDescent="0.25">
      <c r="A194" t="str">
        <f t="shared" ref="A194:A257" si="9">D194&amp;E194&amp;C194</f>
        <v>NRTCMBFeb-2025</v>
      </c>
      <c r="B194">
        <v>2025</v>
      </c>
      <c r="C194" t="s">
        <v>197</v>
      </c>
      <c r="D194" t="s">
        <v>40</v>
      </c>
      <c r="E194" t="s">
        <v>10</v>
      </c>
      <c r="F194" t="s">
        <v>13</v>
      </c>
      <c r="G194">
        <v>558</v>
      </c>
      <c r="H194">
        <v>206009.37999999986</v>
      </c>
      <c r="I194">
        <v>17552.79</v>
      </c>
      <c r="J194">
        <v>223562.16999999995</v>
      </c>
      <c r="K194">
        <v>3830112</v>
      </c>
      <c r="L194" s="26">
        <f t="shared" ref="L194:L257" si="10">J194/K194</f>
        <v>5.8369616867600727E-2</v>
      </c>
      <c r="M194" s="1">
        <f t="shared" ref="M194:M257" si="11">J194/G194</f>
        <v>400.64905017921137</v>
      </c>
    </row>
    <row r="195" spans="1:13" x14ac:dyDescent="0.25">
      <c r="A195" t="str">
        <f t="shared" si="9"/>
        <v>RUHCMBFeb-2025</v>
      </c>
      <c r="B195">
        <v>2025</v>
      </c>
      <c r="C195" t="s">
        <v>197</v>
      </c>
      <c r="D195" t="s">
        <v>41</v>
      </c>
      <c r="E195" t="s">
        <v>10</v>
      </c>
      <c r="F195" t="s">
        <v>11</v>
      </c>
      <c r="G195">
        <v>352</v>
      </c>
      <c r="H195">
        <v>49866.05000000001</v>
      </c>
      <c r="I195">
        <v>22356.100000000006</v>
      </c>
      <c r="J195">
        <v>72222.149999999994</v>
      </c>
      <c r="K195">
        <v>1423840</v>
      </c>
      <c r="L195" s="26">
        <f t="shared" si="10"/>
        <v>5.072350123609394E-2</v>
      </c>
      <c r="M195" s="1">
        <f t="shared" si="11"/>
        <v>205.17656249999999</v>
      </c>
    </row>
    <row r="196" spans="1:13" x14ac:dyDescent="0.25">
      <c r="A196" t="str">
        <f t="shared" si="9"/>
        <v>SINCMBFeb-2025</v>
      </c>
      <c r="B196">
        <v>2025</v>
      </c>
      <c r="C196" t="s">
        <v>197</v>
      </c>
      <c r="D196" t="s">
        <v>42</v>
      </c>
      <c r="E196" t="s">
        <v>10</v>
      </c>
      <c r="F196" t="s">
        <v>13</v>
      </c>
      <c r="G196">
        <v>482</v>
      </c>
      <c r="H196">
        <v>84857.450000000026</v>
      </c>
      <c r="I196">
        <v>22877.769999999986</v>
      </c>
      <c r="J196">
        <v>107735.22000000004</v>
      </c>
      <c r="K196">
        <v>1325018</v>
      </c>
      <c r="L196" s="26">
        <f t="shared" si="10"/>
        <v>8.1308495431760205E-2</v>
      </c>
      <c r="M196" s="1">
        <f t="shared" si="11"/>
        <v>223.51705394190881</v>
      </c>
    </row>
    <row r="197" spans="1:13" x14ac:dyDescent="0.25">
      <c r="A197" t="str">
        <f t="shared" si="9"/>
        <v>SYDCMBFeb-2025</v>
      </c>
      <c r="B197">
        <v>2025</v>
      </c>
      <c r="C197" t="s">
        <v>197</v>
      </c>
      <c r="D197" t="s">
        <v>53</v>
      </c>
      <c r="E197" t="s">
        <v>10</v>
      </c>
      <c r="F197" t="s">
        <v>13</v>
      </c>
      <c r="G197">
        <v>1088</v>
      </c>
      <c r="H197">
        <v>412770.05999999994</v>
      </c>
      <c r="I197">
        <v>113631.90999999997</v>
      </c>
      <c r="J197">
        <v>526401.97000000044</v>
      </c>
      <c r="K197">
        <v>9524352</v>
      </c>
      <c r="L197" s="26">
        <f t="shared" si="10"/>
        <v>5.52690587244151E-2</v>
      </c>
      <c r="M197" s="1">
        <f t="shared" si="11"/>
        <v>483.82534007352979</v>
      </c>
    </row>
    <row r="198" spans="1:13" x14ac:dyDescent="0.25">
      <c r="A198" t="str">
        <f t="shared" si="9"/>
        <v>TRVCMBFeb-2025</v>
      </c>
      <c r="B198">
        <v>2025</v>
      </c>
      <c r="C198" t="s">
        <v>197</v>
      </c>
      <c r="D198" t="s">
        <v>43</v>
      </c>
      <c r="E198" t="s">
        <v>10</v>
      </c>
      <c r="F198" t="s">
        <v>15</v>
      </c>
      <c r="G198">
        <v>94</v>
      </c>
      <c r="H198">
        <v>3947.62</v>
      </c>
      <c r="I198">
        <v>1495.0400000000009</v>
      </c>
      <c r="J198">
        <v>5442.659999999998</v>
      </c>
      <c r="K198">
        <v>34404</v>
      </c>
      <c r="L198" s="26">
        <f t="shared" si="10"/>
        <v>0.15819846529473311</v>
      </c>
      <c r="M198" s="1">
        <f t="shared" si="11"/>
        <v>57.90063829787232</v>
      </c>
    </row>
    <row r="199" spans="1:13" x14ac:dyDescent="0.25">
      <c r="A199" t="str">
        <f t="shared" si="9"/>
        <v>TRZCMBFeb-2025</v>
      </c>
      <c r="B199">
        <v>2025</v>
      </c>
      <c r="C199" t="s">
        <v>197</v>
      </c>
      <c r="D199" t="s">
        <v>44</v>
      </c>
      <c r="E199" t="s">
        <v>10</v>
      </c>
      <c r="F199" t="s">
        <v>15</v>
      </c>
      <c r="G199">
        <v>813</v>
      </c>
      <c r="H199">
        <v>25600.51</v>
      </c>
      <c r="I199">
        <v>10339.359999999984</v>
      </c>
      <c r="J199">
        <v>35939.869999999995</v>
      </c>
      <c r="K199">
        <v>360159</v>
      </c>
      <c r="L199" s="26">
        <f t="shared" si="10"/>
        <v>9.9788898791922445E-2</v>
      </c>
      <c r="M199" s="1">
        <f t="shared" si="11"/>
        <v>44.206482164821644</v>
      </c>
    </row>
    <row r="200" spans="1:13" x14ac:dyDescent="0.25">
      <c r="A200" t="str">
        <f t="shared" si="9"/>
        <v>AUHCMBMar-2025</v>
      </c>
      <c r="B200">
        <v>2025</v>
      </c>
      <c r="C200" t="s">
        <v>199</v>
      </c>
      <c r="D200" t="s">
        <v>9</v>
      </c>
      <c r="E200" t="s">
        <v>10</v>
      </c>
      <c r="F200" t="s">
        <v>11</v>
      </c>
      <c r="G200">
        <v>188</v>
      </c>
      <c r="H200">
        <v>15220.93</v>
      </c>
      <c r="I200">
        <v>12524.350000000002</v>
      </c>
      <c r="J200">
        <v>27745.279999999995</v>
      </c>
      <c r="K200">
        <v>628672</v>
      </c>
      <c r="L200" s="26">
        <f t="shared" si="10"/>
        <v>4.4133156876717899E-2</v>
      </c>
      <c r="M200" s="1">
        <f t="shared" si="11"/>
        <v>147.58127659574467</v>
      </c>
    </row>
    <row r="201" spans="1:13" x14ac:dyDescent="0.25">
      <c r="A201" t="str">
        <f t="shared" si="9"/>
        <v>BKKCMBMar-2025</v>
      </c>
      <c r="B201">
        <v>2025</v>
      </c>
      <c r="C201" t="s">
        <v>199</v>
      </c>
      <c r="D201" t="s">
        <v>12</v>
      </c>
      <c r="E201" t="s">
        <v>10</v>
      </c>
      <c r="F201" t="s">
        <v>13</v>
      </c>
      <c r="G201">
        <v>426</v>
      </c>
      <c r="H201">
        <v>55733.81</v>
      </c>
      <c r="I201">
        <v>24614.209999999988</v>
      </c>
      <c r="J201">
        <v>80348.020000000033</v>
      </c>
      <c r="K201">
        <v>1016010</v>
      </c>
      <c r="L201" s="26">
        <f t="shared" si="10"/>
        <v>7.9081918485054317E-2</v>
      </c>
      <c r="M201" s="1">
        <f t="shared" si="11"/>
        <v>188.61037558685453</v>
      </c>
    </row>
    <row r="202" spans="1:13" x14ac:dyDescent="0.25">
      <c r="A202" t="str">
        <f t="shared" si="9"/>
        <v>BLRCMBMar-2025</v>
      </c>
      <c r="B202">
        <v>2025</v>
      </c>
      <c r="C202" t="s">
        <v>199</v>
      </c>
      <c r="D202" t="s">
        <v>14</v>
      </c>
      <c r="E202" t="s">
        <v>10</v>
      </c>
      <c r="F202" t="s">
        <v>15</v>
      </c>
      <c r="G202">
        <v>82</v>
      </c>
      <c r="H202">
        <v>4693.5</v>
      </c>
      <c r="I202">
        <v>1541.8200000000002</v>
      </c>
      <c r="J202">
        <v>6235.3200000000015</v>
      </c>
      <c r="K202">
        <v>58630</v>
      </c>
      <c r="L202" s="26">
        <f t="shared" si="10"/>
        <v>0.10635033259423506</v>
      </c>
      <c r="M202" s="1">
        <f t="shared" si="11"/>
        <v>76.040487804878069</v>
      </c>
    </row>
    <row r="203" spans="1:13" x14ac:dyDescent="0.25">
      <c r="A203" t="str">
        <f t="shared" si="9"/>
        <v>BOMCMBMar-2025</v>
      </c>
      <c r="B203">
        <v>2025</v>
      </c>
      <c r="C203" t="s">
        <v>199</v>
      </c>
      <c r="D203" t="s">
        <v>16</v>
      </c>
      <c r="E203" t="s">
        <v>10</v>
      </c>
      <c r="F203" t="s">
        <v>15</v>
      </c>
      <c r="G203">
        <v>314</v>
      </c>
      <c r="H203">
        <v>18537.339999999993</v>
      </c>
      <c r="I203">
        <v>8224.9700000000012</v>
      </c>
      <c r="J203">
        <v>26762.30999999999</v>
      </c>
      <c r="K203">
        <v>486386</v>
      </c>
      <c r="L203" s="26">
        <f t="shared" si="10"/>
        <v>5.5022780260944988E-2</v>
      </c>
      <c r="M203" s="1">
        <f t="shared" si="11"/>
        <v>85.230286624203785</v>
      </c>
    </row>
    <row r="204" spans="1:13" x14ac:dyDescent="0.25">
      <c r="A204" t="str">
        <f t="shared" si="9"/>
        <v>CANCMBMar-2025</v>
      </c>
      <c r="B204">
        <v>2025</v>
      </c>
      <c r="C204" t="s">
        <v>199</v>
      </c>
      <c r="D204" t="s">
        <v>17</v>
      </c>
      <c r="E204" t="s">
        <v>10</v>
      </c>
      <c r="F204" t="s">
        <v>13</v>
      </c>
      <c r="G204">
        <v>3</v>
      </c>
      <c r="H204">
        <v>497.56000000000006</v>
      </c>
      <c r="I204">
        <v>214.17000000000002</v>
      </c>
      <c r="J204">
        <v>711.7299999999999</v>
      </c>
      <c r="K204">
        <v>11949</v>
      </c>
      <c r="L204" s="26">
        <f t="shared" si="10"/>
        <v>5.9563980249393245E-2</v>
      </c>
      <c r="M204" s="1">
        <f t="shared" si="11"/>
        <v>237.24333333333331</v>
      </c>
    </row>
    <row r="205" spans="1:13" x14ac:dyDescent="0.25">
      <c r="A205" t="str">
        <f t="shared" si="9"/>
        <v>CDGCMBMar-2025</v>
      </c>
      <c r="B205">
        <v>2025</v>
      </c>
      <c r="C205" t="s">
        <v>199</v>
      </c>
      <c r="D205" t="s">
        <v>18</v>
      </c>
      <c r="E205" t="s">
        <v>10</v>
      </c>
      <c r="F205" t="s">
        <v>19</v>
      </c>
      <c r="G205">
        <v>477</v>
      </c>
      <c r="H205">
        <v>139854.96000000002</v>
      </c>
      <c r="I205">
        <v>108754.84000000001</v>
      </c>
      <c r="J205">
        <v>248609.8</v>
      </c>
      <c r="K205">
        <v>4058793</v>
      </c>
      <c r="L205" s="26">
        <f t="shared" si="10"/>
        <v>6.1252150577770288E-2</v>
      </c>
      <c r="M205" s="1">
        <f t="shared" si="11"/>
        <v>521.19454926624735</v>
      </c>
    </row>
    <row r="206" spans="1:13" x14ac:dyDescent="0.25">
      <c r="A206" t="str">
        <f t="shared" si="9"/>
        <v>CGKCMBMar-2025</v>
      </c>
      <c r="B206">
        <v>2025</v>
      </c>
      <c r="C206" t="s">
        <v>199</v>
      </c>
      <c r="D206" t="s">
        <v>20</v>
      </c>
      <c r="E206" t="s">
        <v>10</v>
      </c>
      <c r="F206" t="s">
        <v>13</v>
      </c>
      <c r="G206">
        <v>152</v>
      </c>
      <c r="H206">
        <v>15760.380000000001</v>
      </c>
      <c r="I206">
        <v>9389.27</v>
      </c>
      <c r="J206">
        <v>25149.649999999991</v>
      </c>
      <c r="K206">
        <v>504336</v>
      </c>
      <c r="L206" s="26">
        <f t="shared" si="10"/>
        <v>4.9866854636591462E-2</v>
      </c>
      <c r="M206" s="1">
        <f t="shared" si="11"/>
        <v>165.45822368421045</v>
      </c>
    </row>
    <row r="207" spans="1:13" x14ac:dyDescent="0.25">
      <c r="A207" t="str">
        <f t="shared" si="9"/>
        <v>CMBAUHMar-2025</v>
      </c>
      <c r="B207">
        <v>2025</v>
      </c>
      <c r="C207" t="s">
        <v>199</v>
      </c>
      <c r="D207" t="s">
        <v>10</v>
      </c>
      <c r="E207" t="s">
        <v>9</v>
      </c>
      <c r="F207" t="s">
        <v>11</v>
      </c>
      <c r="G207">
        <v>220</v>
      </c>
      <c r="H207">
        <v>28906.38</v>
      </c>
      <c r="I207">
        <v>15923.419999999998</v>
      </c>
      <c r="J207">
        <v>44829.80000000001</v>
      </c>
      <c r="K207">
        <v>735680</v>
      </c>
      <c r="L207" s="26">
        <f t="shared" si="10"/>
        <v>6.0936548499347556E-2</v>
      </c>
      <c r="M207" s="1">
        <f t="shared" si="11"/>
        <v>203.77181818181822</v>
      </c>
    </row>
    <row r="208" spans="1:13" x14ac:dyDescent="0.25">
      <c r="A208" t="str">
        <f t="shared" si="9"/>
        <v>CMBBKKMar-2025</v>
      </c>
      <c r="B208">
        <v>2025</v>
      </c>
      <c r="C208" t="s">
        <v>199</v>
      </c>
      <c r="D208" t="s">
        <v>10</v>
      </c>
      <c r="E208" t="s">
        <v>12</v>
      </c>
      <c r="F208" t="s">
        <v>13</v>
      </c>
      <c r="G208">
        <v>317</v>
      </c>
      <c r="H208">
        <v>46396.040000000008</v>
      </c>
      <c r="I208">
        <v>20301.329999999991</v>
      </c>
      <c r="J208">
        <v>66697.370000000024</v>
      </c>
      <c r="K208">
        <v>756045</v>
      </c>
      <c r="L208" s="26">
        <f t="shared" si="10"/>
        <v>8.8218783273482426E-2</v>
      </c>
      <c r="M208" s="1">
        <f t="shared" si="11"/>
        <v>210.40179810725559</v>
      </c>
    </row>
    <row r="209" spans="1:13" x14ac:dyDescent="0.25">
      <c r="A209" t="str">
        <f t="shared" si="9"/>
        <v>CMBBLRMar-2025</v>
      </c>
      <c r="B209">
        <v>2025</v>
      </c>
      <c r="C209" t="s">
        <v>199</v>
      </c>
      <c r="D209" t="s">
        <v>10</v>
      </c>
      <c r="E209" t="s">
        <v>14</v>
      </c>
      <c r="F209" t="s">
        <v>15</v>
      </c>
      <c r="G209">
        <v>119</v>
      </c>
      <c r="H209">
        <v>6457.8400000000011</v>
      </c>
      <c r="I209">
        <v>2408.9500000000003</v>
      </c>
      <c r="J209">
        <v>8866.7900000000009</v>
      </c>
      <c r="K209">
        <v>85085</v>
      </c>
      <c r="L209" s="26">
        <f t="shared" si="10"/>
        <v>0.10421096550508316</v>
      </c>
      <c r="M209" s="1">
        <f t="shared" si="11"/>
        <v>74.510840336134464</v>
      </c>
    </row>
    <row r="210" spans="1:13" x14ac:dyDescent="0.25">
      <c r="A210" t="str">
        <f t="shared" si="9"/>
        <v>CMBBOMMar-2025</v>
      </c>
      <c r="B210">
        <v>2025</v>
      </c>
      <c r="C210" t="s">
        <v>199</v>
      </c>
      <c r="D210" t="s">
        <v>10</v>
      </c>
      <c r="E210" t="s">
        <v>16</v>
      </c>
      <c r="F210" t="s">
        <v>15</v>
      </c>
      <c r="G210">
        <v>252</v>
      </c>
      <c r="H210">
        <v>18973.370000000006</v>
      </c>
      <c r="I210">
        <v>7856.3200000000015</v>
      </c>
      <c r="J210">
        <v>26829.689999999991</v>
      </c>
      <c r="K210">
        <v>390348</v>
      </c>
      <c r="L210" s="26">
        <f t="shared" si="10"/>
        <v>6.8732746164960473E-2</v>
      </c>
      <c r="M210" s="1">
        <f t="shared" si="11"/>
        <v>106.46702380952378</v>
      </c>
    </row>
    <row r="211" spans="1:13" x14ac:dyDescent="0.25">
      <c r="A211" t="str">
        <f t="shared" si="9"/>
        <v>CMBCANMar-2025</v>
      </c>
      <c r="B211">
        <v>2025</v>
      </c>
      <c r="C211" t="s">
        <v>199</v>
      </c>
      <c r="D211" t="s">
        <v>10</v>
      </c>
      <c r="E211" t="s">
        <v>17</v>
      </c>
      <c r="F211" t="s">
        <v>13</v>
      </c>
      <c r="G211">
        <v>27</v>
      </c>
      <c r="H211">
        <v>3006.2799999999997</v>
      </c>
      <c r="I211">
        <v>1854.71</v>
      </c>
      <c r="J211">
        <v>4860.9900000000007</v>
      </c>
      <c r="K211">
        <v>107541</v>
      </c>
      <c r="L211" s="26">
        <f t="shared" si="10"/>
        <v>4.5201272072976827E-2</v>
      </c>
      <c r="M211" s="1">
        <f t="shared" si="11"/>
        <v>180.03666666666669</v>
      </c>
    </row>
    <row r="212" spans="1:13" x14ac:dyDescent="0.25">
      <c r="A212" t="str">
        <f t="shared" si="9"/>
        <v>CMBCDGMar-2025</v>
      </c>
      <c r="B212">
        <v>2025</v>
      </c>
      <c r="C212" t="s">
        <v>199</v>
      </c>
      <c r="D212" t="s">
        <v>10</v>
      </c>
      <c r="E212" t="s">
        <v>18</v>
      </c>
      <c r="F212" t="s">
        <v>19</v>
      </c>
      <c r="G212">
        <v>1005</v>
      </c>
      <c r="H212">
        <v>296268.05999999988</v>
      </c>
      <c r="I212">
        <v>231157.03000000009</v>
      </c>
      <c r="J212">
        <v>527425.09000000008</v>
      </c>
      <c r="K212">
        <v>8551545</v>
      </c>
      <c r="L212" s="26">
        <f t="shared" si="10"/>
        <v>6.1676000067824012E-2</v>
      </c>
      <c r="M212" s="1">
        <f t="shared" si="11"/>
        <v>524.80108457711447</v>
      </c>
    </row>
    <row r="213" spans="1:13" x14ac:dyDescent="0.25">
      <c r="A213" t="str">
        <f t="shared" si="9"/>
        <v>CMBCGKMar-2025</v>
      </c>
      <c r="B213">
        <v>2025</v>
      </c>
      <c r="C213" t="s">
        <v>199</v>
      </c>
      <c r="D213" t="s">
        <v>10</v>
      </c>
      <c r="E213" t="s">
        <v>20</v>
      </c>
      <c r="F213" t="s">
        <v>13</v>
      </c>
      <c r="G213">
        <v>45</v>
      </c>
      <c r="H213">
        <v>6134.7599999999993</v>
      </c>
      <c r="I213">
        <v>2599.13</v>
      </c>
      <c r="J213">
        <v>8733.8900000000012</v>
      </c>
      <c r="K213">
        <v>149310</v>
      </c>
      <c r="L213" s="26">
        <f t="shared" si="10"/>
        <v>5.8495010381086336E-2</v>
      </c>
      <c r="M213" s="1">
        <f t="shared" si="11"/>
        <v>194.08644444444448</v>
      </c>
    </row>
    <row r="214" spans="1:13" x14ac:dyDescent="0.25">
      <c r="A214" t="str">
        <f t="shared" si="9"/>
        <v>CMBCOKMar-2025</v>
      </c>
      <c r="B214">
        <v>2025</v>
      </c>
      <c r="C214" t="s">
        <v>199</v>
      </c>
      <c r="D214" t="s">
        <v>10</v>
      </c>
      <c r="E214" t="s">
        <v>21</v>
      </c>
      <c r="F214" t="s">
        <v>15</v>
      </c>
      <c r="G214">
        <v>143</v>
      </c>
      <c r="H214">
        <v>8391.94</v>
      </c>
      <c r="I214">
        <v>2009.8500000000006</v>
      </c>
      <c r="J214">
        <v>10401.789999999997</v>
      </c>
      <c r="K214">
        <v>73931</v>
      </c>
      <c r="L214" s="26">
        <f t="shared" si="10"/>
        <v>0.14069591916787272</v>
      </c>
      <c r="M214" s="1">
        <f t="shared" si="11"/>
        <v>72.739790209790186</v>
      </c>
    </row>
    <row r="215" spans="1:13" x14ac:dyDescent="0.25">
      <c r="A215" t="str">
        <f t="shared" si="9"/>
        <v>CMBDACMar-2025</v>
      </c>
      <c r="B215">
        <v>2025</v>
      </c>
      <c r="C215" t="s">
        <v>199</v>
      </c>
      <c r="D215" t="s">
        <v>10</v>
      </c>
      <c r="E215" t="s">
        <v>22</v>
      </c>
      <c r="F215" t="s">
        <v>15</v>
      </c>
      <c r="G215">
        <v>79</v>
      </c>
      <c r="H215">
        <v>6814.2900000000018</v>
      </c>
      <c r="I215">
        <v>1526.9800000000005</v>
      </c>
      <c r="J215">
        <v>8341.2700000000023</v>
      </c>
      <c r="K215">
        <v>171035</v>
      </c>
      <c r="L215" s="26">
        <f t="shared" si="10"/>
        <v>4.8769374689391076E-2</v>
      </c>
      <c r="M215" s="1">
        <f t="shared" si="11"/>
        <v>105.58569620253168</v>
      </c>
    </row>
    <row r="216" spans="1:13" x14ac:dyDescent="0.25">
      <c r="A216" t="str">
        <f t="shared" si="9"/>
        <v>CMBDELMar-2025</v>
      </c>
      <c r="B216">
        <v>2025</v>
      </c>
      <c r="C216" t="s">
        <v>199</v>
      </c>
      <c r="D216" t="s">
        <v>10</v>
      </c>
      <c r="E216" t="s">
        <v>23</v>
      </c>
      <c r="F216" t="s">
        <v>15</v>
      </c>
      <c r="G216">
        <v>405</v>
      </c>
      <c r="H216">
        <v>55784.200000000012</v>
      </c>
      <c r="I216">
        <v>12067.94</v>
      </c>
      <c r="J216">
        <v>67852.14</v>
      </c>
      <c r="K216">
        <v>982125</v>
      </c>
      <c r="L216" s="26">
        <f t="shared" si="10"/>
        <v>6.9087071401298203E-2</v>
      </c>
      <c r="M216" s="1">
        <f t="shared" si="11"/>
        <v>167.53614814814816</v>
      </c>
    </row>
    <row r="217" spans="1:13" x14ac:dyDescent="0.25">
      <c r="A217" t="str">
        <f t="shared" si="9"/>
        <v>CMBDMMMar-2025</v>
      </c>
      <c r="B217">
        <v>2025</v>
      </c>
      <c r="C217" t="s">
        <v>199</v>
      </c>
      <c r="D217" t="s">
        <v>10</v>
      </c>
      <c r="E217" t="s">
        <v>24</v>
      </c>
      <c r="F217" t="s">
        <v>11</v>
      </c>
      <c r="G217">
        <v>153</v>
      </c>
      <c r="H217">
        <v>24976.389999999992</v>
      </c>
      <c r="I217">
        <v>10342.839999999998</v>
      </c>
      <c r="J217">
        <v>35319.229999999989</v>
      </c>
      <c r="K217">
        <v>589509</v>
      </c>
      <c r="L217" s="26">
        <f t="shared" si="10"/>
        <v>5.9912961464540809E-2</v>
      </c>
      <c r="M217" s="1">
        <f t="shared" si="11"/>
        <v>230.84464052287575</v>
      </c>
    </row>
    <row r="218" spans="1:13" x14ac:dyDescent="0.25">
      <c r="A218" t="str">
        <f t="shared" si="9"/>
        <v>CMBDOHMar-2025</v>
      </c>
      <c r="B218">
        <v>2025</v>
      </c>
      <c r="C218" t="s">
        <v>199</v>
      </c>
      <c r="D218" t="s">
        <v>10</v>
      </c>
      <c r="E218" t="s">
        <v>25</v>
      </c>
      <c r="F218" t="s">
        <v>11</v>
      </c>
      <c r="G218">
        <v>186</v>
      </c>
      <c r="H218">
        <v>27349.9</v>
      </c>
      <c r="I218">
        <v>17763.009999999998</v>
      </c>
      <c r="J218">
        <v>45112.910000000011</v>
      </c>
      <c r="K218">
        <v>675738</v>
      </c>
      <c r="L218" s="26">
        <f t="shared" si="10"/>
        <v>6.6760948770085468E-2</v>
      </c>
      <c r="M218" s="1">
        <f t="shared" si="11"/>
        <v>242.54252688172048</v>
      </c>
    </row>
    <row r="219" spans="1:13" x14ac:dyDescent="0.25">
      <c r="A219" t="str">
        <f t="shared" si="9"/>
        <v>CMBDXBMar-2025</v>
      </c>
      <c r="B219">
        <v>2025</v>
      </c>
      <c r="C219" t="s">
        <v>199</v>
      </c>
      <c r="D219" t="s">
        <v>10</v>
      </c>
      <c r="E219" t="s">
        <v>26</v>
      </c>
      <c r="F219" t="s">
        <v>11</v>
      </c>
      <c r="G219">
        <v>178</v>
      </c>
      <c r="H219">
        <v>21330.049999999996</v>
      </c>
      <c r="I219">
        <v>12726.939999999997</v>
      </c>
      <c r="J219">
        <v>34056.99</v>
      </c>
      <c r="K219">
        <v>589002</v>
      </c>
      <c r="L219" s="26">
        <f t="shared" si="10"/>
        <v>5.7821518432874586E-2</v>
      </c>
      <c r="M219" s="1">
        <f t="shared" si="11"/>
        <v>191.33140449438201</v>
      </c>
    </row>
    <row r="220" spans="1:13" x14ac:dyDescent="0.25">
      <c r="A220" t="str">
        <f t="shared" si="9"/>
        <v>CMBFRAMar-2025</v>
      </c>
      <c r="B220">
        <v>2025</v>
      </c>
      <c r="C220" t="s">
        <v>199</v>
      </c>
      <c r="D220" t="s">
        <v>10</v>
      </c>
      <c r="E220" t="s">
        <v>27</v>
      </c>
      <c r="F220" t="s">
        <v>19</v>
      </c>
      <c r="G220">
        <v>1410</v>
      </c>
      <c r="H220">
        <v>343305.60000000038</v>
      </c>
      <c r="I220">
        <v>328905.59000000026</v>
      </c>
      <c r="J220">
        <v>672211.19</v>
      </c>
      <c r="K220">
        <v>11411130</v>
      </c>
      <c r="L220" s="26">
        <f t="shared" si="10"/>
        <v>5.8908380677461389E-2</v>
      </c>
      <c r="M220" s="1">
        <f t="shared" si="11"/>
        <v>476.74552482269502</v>
      </c>
    </row>
    <row r="221" spans="1:13" x14ac:dyDescent="0.25">
      <c r="A221" t="str">
        <f t="shared" si="9"/>
        <v>CMBGANMar-2025</v>
      </c>
      <c r="B221">
        <v>2025</v>
      </c>
      <c r="C221" t="s">
        <v>199</v>
      </c>
      <c r="D221" t="s">
        <v>10</v>
      </c>
      <c r="E221" t="s">
        <v>28</v>
      </c>
      <c r="F221" t="s">
        <v>15</v>
      </c>
      <c r="G221">
        <v>219</v>
      </c>
      <c r="H221">
        <v>16229.479999999998</v>
      </c>
      <c r="I221">
        <v>7107.670000000001</v>
      </c>
      <c r="J221">
        <v>23337.15</v>
      </c>
      <c r="K221">
        <v>251193</v>
      </c>
      <c r="L221" s="26">
        <f t="shared" si="10"/>
        <v>9.290525611780584E-2</v>
      </c>
      <c r="M221" s="1">
        <f t="shared" si="11"/>
        <v>106.56232876712329</v>
      </c>
    </row>
    <row r="222" spans="1:13" x14ac:dyDescent="0.25">
      <c r="A222" t="str">
        <f t="shared" si="9"/>
        <v>CMBHYDMar-2025</v>
      </c>
      <c r="B222">
        <v>2025</v>
      </c>
      <c r="C222" t="s">
        <v>199</v>
      </c>
      <c r="D222" t="s">
        <v>10</v>
      </c>
      <c r="E222" t="s">
        <v>29</v>
      </c>
      <c r="F222" t="s">
        <v>15</v>
      </c>
      <c r="G222">
        <v>18</v>
      </c>
      <c r="H222">
        <v>757.6400000000001</v>
      </c>
      <c r="I222">
        <v>433.74000000000007</v>
      </c>
      <c r="J222">
        <v>1191.3800000000001</v>
      </c>
      <c r="K222">
        <v>21096</v>
      </c>
      <c r="L222" s="26">
        <f t="shared" si="10"/>
        <v>5.6474213120970805E-2</v>
      </c>
      <c r="M222" s="1">
        <f t="shared" si="11"/>
        <v>66.187777777777782</v>
      </c>
    </row>
    <row r="223" spans="1:13" x14ac:dyDescent="0.25">
      <c r="A223" t="str">
        <f t="shared" si="9"/>
        <v>CMBICNMar-2025</v>
      </c>
      <c r="B223">
        <v>2025</v>
      </c>
      <c r="C223" t="s">
        <v>199</v>
      </c>
      <c r="D223" t="s">
        <v>10</v>
      </c>
      <c r="E223" t="s">
        <v>30</v>
      </c>
      <c r="F223" t="s">
        <v>13</v>
      </c>
      <c r="G223">
        <v>429</v>
      </c>
      <c r="H223">
        <v>77217.519999999975</v>
      </c>
      <c r="I223">
        <v>41127.46</v>
      </c>
      <c r="J223">
        <v>118344.98</v>
      </c>
      <c r="K223">
        <v>2473185</v>
      </c>
      <c r="L223" s="26">
        <f t="shared" si="10"/>
        <v>4.7851244447948693E-2</v>
      </c>
      <c r="M223" s="1">
        <f t="shared" si="11"/>
        <v>275.86242424242425</v>
      </c>
    </row>
    <row r="224" spans="1:13" x14ac:dyDescent="0.25">
      <c r="A224" t="str">
        <f t="shared" si="9"/>
        <v>CMBIXMMar-2025</v>
      </c>
      <c r="B224">
        <v>2025</v>
      </c>
      <c r="C224" t="s">
        <v>199</v>
      </c>
      <c r="D224" t="s">
        <v>10</v>
      </c>
      <c r="E224" t="s">
        <v>31</v>
      </c>
      <c r="F224" t="s">
        <v>15</v>
      </c>
      <c r="G224">
        <v>125</v>
      </c>
      <c r="H224">
        <v>4236.8900000000012</v>
      </c>
      <c r="I224">
        <v>1697.3600000000001</v>
      </c>
      <c r="J224">
        <v>5934.2499999999991</v>
      </c>
      <c r="K224">
        <v>44250</v>
      </c>
      <c r="L224" s="26">
        <f t="shared" si="10"/>
        <v>0.13410734463276833</v>
      </c>
      <c r="M224" s="1">
        <f t="shared" si="11"/>
        <v>47.47399999999999</v>
      </c>
    </row>
    <row r="225" spans="1:13" x14ac:dyDescent="0.25">
      <c r="A225" t="str">
        <f t="shared" si="9"/>
        <v>CMBKHIMar-2025</v>
      </c>
      <c r="B225">
        <v>2025</v>
      </c>
      <c r="C225" t="s">
        <v>199</v>
      </c>
      <c r="D225" t="s">
        <v>10</v>
      </c>
      <c r="E225" t="s">
        <v>32</v>
      </c>
      <c r="F225" t="s">
        <v>15</v>
      </c>
      <c r="G225">
        <v>97</v>
      </c>
      <c r="H225">
        <v>10518.659999999996</v>
      </c>
      <c r="I225">
        <v>2872.3000000000006</v>
      </c>
      <c r="J225">
        <v>13390.959999999995</v>
      </c>
      <c r="K225">
        <v>234158</v>
      </c>
      <c r="L225" s="26">
        <f t="shared" si="10"/>
        <v>5.7187710861896647E-2</v>
      </c>
      <c r="M225" s="1">
        <f t="shared" si="11"/>
        <v>138.05113402061852</v>
      </c>
    </row>
    <row r="226" spans="1:13" x14ac:dyDescent="0.25">
      <c r="A226" t="str">
        <f t="shared" si="9"/>
        <v>CMBKTMMar-2025</v>
      </c>
      <c r="B226">
        <v>2025</v>
      </c>
      <c r="C226" t="s">
        <v>199</v>
      </c>
      <c r="D226" t="s">
        <v>10</v>
      </c>
      <c r="E226" t="s">
        <v>52</v>
      </c>
      <c r="F226" t="s">
        <v>15</v>
      </c>
      <c r="G226">
        <v>167</v>
      </c>
      <c r="H226">
        <v>21262.170000000006</v>
      </c>
      <c r="I226">
        <v>3944.3599999999992</v>
      </c>
      <c r="J226">
        <v>25206.53000000001</v>
      </c>
      <c r="K226">
        <v>392951</v>
      </c>
      <c r="L226" s="26">
        <f t="shared" si="10"/>
        <v>6.4146751121641143E-2</v>
      </c>
      <c r="M226" s="1">
        <f t="shared" si="11"/>
        <v>150.93730538922162</v>
      </c>
    </row>
    <row r="227" spans="1:13" x14ac:dyDescent="0.25">
      <c r="A227" t="str">
        <f t="shared" si="9"/>
        <v>CMBKULMar-2025</v>
      </c>
      <c r="B227">
        <v>2025</v>
      </c>
      <c r="C227" t="s">
        <v>199</v>
      </c>
      <c r="D227" t="s">
        <v>10</v>
      </c>
      <c r="E227" t="s">
        <v>33</v>
      </c>
      <c r="F227" t="s">
        <v>13</v>
      </c>
      <c r="G227">
        <v>225</v>
      </c>
      <c r="H227">
        <v>19084.289999999994</v>
      </c>
      <c r="I227">
        <v>12695.959999999994</v>
      </c>
      <c r="J227">
        <v>31780.249999999996</v>
      </c>
      <c r="K227">
        <v>553275</v>
      </c>
      <c r="L227" s="26">
        <f t="shared" si="10"/>
        <v>5.7440242194207215E-2</v>
      </c>
      <c r="M227" s="1">
        <f t="shared" si="11"/>
        <v>141.24555555555554</v>
      </c>
    </row>
    <row r="228" spans="1:13" x14ac:dyDescent="0.25">
      <c r="A228" t="str">
        <f t="shared" si="9"/>
        <v>CMBKWIMar-2025</v>
      </c>
      <c r="B228">
        <v>2025</v>
      </c>
      <c r="C228" t="s">
        <v>199</v>
      </c>
      <c r="D228" t="s">
        <v>10</v>
      </c>
      <c r="E228" t="s">
        <v>34</v>
      </c>
      <c r="F228" t="s">
        <v>11</v>
      </c>
      <c r="G228">
        <v>227</v>
      </c>
      <c r="H228">
        <v>25737.669999999995</v>
      </c>
      <c r="I228">
        <v>15390.51</v>
      </c>
      <c r="J228">
        <v>41128.180000000015</v>
      </c>
      <c r="K228">
        <v>952265</v>
      </c>
      <c r="L228" s="26">
        <f t="shared" si="10"/>
        <v>4.3189847363916574E-2</v>
      </c>
      <c r="M228" s="1">
        <f t="shared" si="11"/>
        <v>181.18140969163002</v>
      </c>
    </row>
    <row r="229" spans="1:13" x14ac:dyDescent="0.25">
      <c r="A229" t="str">
        <f t="shared" si="9"/>
        <v>CMBLHEMar-2025</v>
      </c>
      <c r="B229">
        <v>2025</v>
      </c>
      <c r="C229" t="s">
        <v>199</v>
      </c>
      <c r="D229" t="s">
        <v>10</v>
      </c>
      <c r="E229" t="s">
        <v>35</v>
      </c>
      <c r="F229" t="s">
        <v>15</v>
      </c>
      <c r="G229">
        <v>204</v>
      </c>
      <c r="H229">
        <v>20035.879999999997</v>
      </c>
      <c r="I229">
        <v>7062.2599999999993</v>
      </c>
      <c r="J229">
        <v>27098.139999999992</v>
      </c>
      <c r="K229">
        <v>568140</v>
      </c>
      <c r="L229" s="26">
        <f t="shared" si="10"/>
        <v>4.7696236843031634E-2</v>
      </c>
      <c r="M229" s="1">
        <f t="shared" si="11"/>
        <v>132.83401960784309</v>
      </c>
    </row>
    <row r="230" spans="1:13" x14ac:dyDescent="0.25">
      <c r="A230" t="str">
        <f t="shared" si="9"/>
        <v>CMBLHRMar-2025</v>
      </c>
      <c r="B230">
        <v>2025</v>
      </c>
      <c r="C230" t="s">
        <v>199</v>
      </c>
      <c r="D230" t="s">
        <v>10</v>
      </c>
      <c r="E230" t="s">
        <v>36</v>
      </c>
      <c r="F230" t="s">
        <v>19</v>
      </c>
      <c r="G230">
        <v>2820</v>
      </c>
      <c r="H230">
        <v>927101.66000000027</v>
      </c>
      <c r="I230">
        <v>645322.12999999966</v>
      </c>
      <c r="J230">
        <v>1572423.7899999989</v>
      </c>
      <c r="K230">
        <v>24587580</v>
      </c>
      <c r="L230" s="26">
        <f t="shared" si="10"/>
        <v>6.395195419801375E-2</v>
      </c>
      <c r="M230" s="1">
        <f t="shared" si="11"/>
        <v>557.59708865248183</v>
      </c>
    </row>
    <row r="231" spans="1:13" x14ac:dyDescent="0.25">
      <c r="A231" t="str">
        <f t="shared" si="9"/>
        <v>CMBMAAMar-2025</v>
      </c>
      <c r="B231">
        <v>2025</v>
      </c>
      <c r="C231" t="s">
        <v>199</v>
      </c>
      <c r="D231" t="s">
        <v>10</v>
      </c>
      <c r="E231" t="s">
        <v>37</v>
      </c>
      <c r="F231" t="s">
        <v>15</v>
      </c>
      <c r="G231">
        <v>525</v>
      </c>
      <c r="H231">
        <v>17859.140000000014</v>
      </c>
      <c r="I231">
        <v>10137.699999999992</v>
      </c>
      <c r="J231">
        <v>27996.839999999982</v>
      </c>
      <c r="K231">
        <v>360150</v>
      </c>
      <c r="L231" s="26">
        <f t="shared" si="10"/>
        <v>7.7736609745939142E-2</v>
      </c>
      <c r="M231" s="1">
        <f t="shared" si="11"/>
        <v>53.327314285714252</v>
      </c>
    </row>
    <row r="232" spans="1:13" x14ac:dyDescent="0.25">
      <c r="A232" t="str">
        <f t="shared" si="9"/>
        <v>CMBMELMar-2025</v>
      </c>
      <c r="B232">
        <v>2025</v>
      </c>
      <c r="C232" t="s">
        <v>199</v>
      </c>
      <c r="D232" t="s">
        <v>10</v>
      </c>
      <c r="E232" t="s">
        <v>38</v>
      </c>
      <c r="F232" t="s">
        <v>13</v>
      </c>
      <c r="G232">
        <v>1484</v>
      </c>
      <c r="H232">
        <v>459147.75999999966</v>
      </c>
      <c r="I232">
        <v>124634.81999999992</v>
      </c>
      <c r="J232">
        <v>583782.57999999984</v>
      </c>
      <c r="K232">
        <v>12478956</v>
      </c>
      <c r="L232" s="26">
        <f t="shared" si="10"/>
        <v>4.6781363761519784E-2</v>
      </c>
      <c r="M232" s="1">
        <f t="shared" si="11"/>
        <v>393.38448787061986</v>
      </c>
    </row>
    <row r="233" spans="1:13" x14ac:dyDescent="0.25">
      <c r="A233" t="str">
        <f t="shared" si="9"/>
        <v>CMBMLEMar-2025</v>
      </c>
      <c r="B233">
        <v>2025</v>
      </c>
      <c r="C233" t="s">
        <v>199</v>
      </c>
      <c r="D233" t="s">
        <v>10</v>
      </c>
      <c r="E233" t="s">
        <v>39</v>
      </c>
      <c r="F233" t="s">
        <v>15</v>
      </c>
      <c r="G233">
        <v>2157</v>
      </c>
      <c r="H233">
        <v>211466.45999999973</v>
      </c>
      <c r="I233">
        <v>42306.890000000043</v>
      </c>
      <c r="J233">
        <v>253773.34999999998</v>
      </c>
      <c r="K233">
        <v>1656576</v>
      </c>
      <c r="L233" s="26">
        <f t="shared" si="10"/>
        <v>0.15319149257263173</v>
      </c>
      <c r="M233" s="1">
        <f t="shared" si="11"/>
        <v>117.65106629578116</v>
      </c>
    </row>
    <row r="234" spans="1:13" x14ac:dyDescent="0.25">
      <c r="A234" t="str">
        <f t="shared" si="9"/>
        <v>CMBNRTMar-2025</v>
      </c>
      <c r="B234">
        <v>2025</v>
      </c>
      <c r="C234" t="s">
        <v>199</v>
      </c>
      <c r="D234" t="s">
        <v>10</v>
      </c>
      <c r="E234" t="s">
        <v>40</v>
      </c>
      <c r="F234" t="s">
        <v>13</v>
      </c>
      <c r="G234">
        <v>364</v>
      </c>
      <c r="H234">
        <v>144843.62999999995</v>
      </c>
      <c r="I234">
        <v>11102.540000000003</v>
      </c>
      <c r="J234">
        <v>155946.16999999993</v>
      </c>
      <c r="K234">
        <v>2498496</v>
      </c>
      <c r="L234" s="26">
        <f t="shared" si="10"/>
        <v>6.2416017476113597E-2</v>
      </c>
      <c r="M234" s="1">
        <f t="shared" si="11"/>
        <v>428.42354395604377</v>
      </c>
    </row>
    <row r="235" spans="1:13" x14ac:dyDescent="0.25">
      <c r="A235" t="str">
        <f t="shared" si="9"/>
        <v>CMBRUHMar-2025</v>
      </c>
      <c r="B235">
        <v>2025</v>
      </c>
      <c r="C235" t="s">
        <v>199</v>
      </c>
      <c r="D235" t="s">
        <v>10</v>
      </c>
      <c r="E235" t="s">
        <v>41</v>
      </c>
      <c r="F235" t="s">
        <v>11</v>
      </c>
      <c r="G235">
        <v>377</v>
      </c>
      <c r="H235">
        <v>49231.870000000017</v>
      </c>
      <c r="I235">
        <v>23720.710000000006</v>
      </c>
      <c r="J235">
        <v>72952.579999999987</v>
      </c>
      <c r="K235">
        <v>1524965</v>
      </c>
      <c r="L235" s="26">
        <f t="shared" si="10"/>
        <v>4.7838855317990897E-2</v>
      </c>
      <c r="M235" s="1">
        <f t="shared" si="11"/>
        <v>193.50816976127317</v>
      </c>
    </row>
    <row r="236" spans="1:13" x14ac:dyDescent="0.25">
      <c r="A236" t="str">
        <f t="shared" si="9"/>
        <v>CMBSINMar-2025</v>
      </c>
      <c r="B236">
        <v>2025</v>
      </c>
      <c r="C236" t="s">
        <v>199</v>
      </c>
      <c r="D236" t="s">
        <v>10</v>
      </c>
      <c r="E236" t="s">
        <v>42</v>
      </c>
      <c r="F236" t="s">
        <v>13</v>
      </c>
      <c r="G236">
        <v>226</v>
      </c>
      <c r="H236">
        <v>47226.700000000004</v>
      </c>
      <c r="I236">
        <v>13623.149999999998</v>
      </c>
      <c r="J236">
        <v>60849.850000000042</v>
      </c>
      <c r="K236">
        <v>621274</v>
      </c>
      <c r="L236" s="26">
        <f t="shared" si="10"/>
        <v>9.7943660928994355E-2</v>
      </c>
      <c r="M236" s="1">
        <f t="shared" si="11"/>
        <v>269.24712389380551</v>
      </c>
    </row>
    <row r="237" spans="1:13" x14ac:dyDescent="0.25">
      <c r="A237" t="str">
        <f t="shared" si="9"/>
        <v>CMBSYDMar-2025</v>
      </c>
      <c r="B237">
        <v>2025</v>
      </c>
      <c r="C237" t="s">
        <v>199</v>
      </c>
      <c r="D237" t="s">
        <v>10</v>
      </c>
      <c r="E237" t="s">
        <v>53</v>
      </c>
      <c r="F237" t="s">
        <v>13</v>
      </c>
      <c r="G237">
        <v>606</v>
      </c>
      <c r="H237">
        <v>257920.8900000001</v>
      </c>
      <c r="I237">
        <v>52612.779999999992</v>
      </c>
      <c r="J237">
        <v>310533.67000000022</v>
      </c>
      <c r="K237">
        <v>5304924</v>
      </c>
      <c r="L237" s="26">
        <f t="shared" si="10"/>
        <v>5.8536874420821151E-2</v>
      </c>
      <c r="M237" s="1">
        <f t="shared" si="11"/>
        <v>512.43179867986839</v>
      </c>
    </row>
    <row r="238" spans="1:13" x14ac:dyDescent="0.25">
      <c r="A238" t="str">
        <f t="shared" si="9"/>
        <v>CMBTRVMar-2025</v>
      </c>
      <c r="B238">
        <v>2025</v>
      </c>
      <c r="C238" t="s">
        <v>199</v>
      </c>
      <c r="D238" t="s">
        <v>10</v>
      </c>
      <c r="E238" t="s">
        <v>43</v>
      </c>
      <c r="F238" t="s">
        <v>15</v>
      </c>
      <c r="G238">
        <v>16</v>
      </c>
      <c r="H238">
        <v>343.22</v>
      </c>
      <c r="I238">
        <v>153.47</v>
      </c>
      <c r="J238">
        <v>496.68999999999994</v>
      </c>
      <c r="K238">
        <v>5856</v>
      </c>
      <c r="L238" s="26">
        <f t="shared" si="10"/>
        <v>8.4817281420765014E-2</v>
      </c>
      <c r="M238" s="1">
        <f t="shared" si="11"/>
        <v>31.043124999999996</v>
      </c>
    </row>
    <row r="239" spans="1:13" x14ac:dyDescent="0.25">
      <c r="A239" t="str">
        <f t="shared" si="9"/>
        <v>CMBTRZMar-2025</v>
      </c>
      <c r="B239">
        <v>2025</v>
      </c>
      <c r="C239" t="s">
        <v>199</v>
      </c>
      <c r="D239" t="s">
        <v>10</v>
      </c>
      <c r="E239" t="s">
        <v>44</v>
      </c>
      <c r="F239" t="s">
        <v>15</v>
      </c>
      <c r="G239">
        <v>79</v>
      </c>
      <c r="H239">
        <v>2423.4399999999991</v>
      </c>
      <c r="I239">
        <v>1165.5000000000005</v>
      </c>
      <c r="J239">
        <v>3588.94</v>
      </c>
      <c r="K239">
        <v>34997</v>
      </c>
      <c r="L239" s="26">
        <f t="shared" si="10"/>
        <v>0.10254993285138726</v>
      </c>
      <c r="M239" s="1">
        <f t="shared" si="11"/>
        <v>45.429620253164558</v>
      </c>
    </row>
    <row r="240" spans="1:13" x14ac:dyDescent="0.25">
      <c r="A240" t="str">
        <f t="shared" si="9"/>
        <v>COKCMBMar-2025</v>
      </c>
      <c r="B240">
        <v>2025</v>
      </c>
      <c r="C240" t="s">
        <v>199</v>
      </c>
      <c r="D240" t="s">
        <v>21</v>
      </c>
      <c r="E240" t="s">
        <v>10</v>
      </c>
      <c r="F240" t="s">
        <v>15</v>
      </c>
      <c r="G240">
        <v>333</v>
      </c>
      <c r="H240">
        <v>21334.800000000014</v>
      </c>
      <c r="I240">
        <v>5908.0199999999995</v>
      </c>
      <c r="J240">
        <v>27242.820000000007</v>
      </c>
      <c r="K240">
        <v>172161</v>
      </c>
      <c r="L240" s="26">
        <f t="shared" si="10"/>
        <v>0.15824036802760211</v>
      </c>
      <c r="M240" s="1">
        <f t="shared" si="11"/>
        <v>81.810270270270294</v>
      </c>
    </row>
    <row r="241" spans="1:13" x14ac:dyDescent="0.25">
      <c r="A241" t="str">
        <f t="shared" si="9"/>
        <v>DACCMBMar-2025</v>
      </c>
      <c r="B241">
        <v>2025</v>
      </c>
      <c r="C241" t="s">
        <v>199</v>
      </c>
      <c r="D241" t="s">
        <v>22</v>
      </c>
      <c r="E241" t="s">
        <v>10</v>
      </c>
      <c r="F241" t="s">
        <v>15</v>
      </c>
      <c r="G241">
        <v>168</v>
      </c>
      <c r="H241">
        <v>13044.639999999996</v>
      </c>
      <c r="I241">
        <v>3669.280000000002</v>
      </c>
      <c r="J241">
        <v>16713.919999999998</v>
      </c>
      <c r="K241">
        <v>363720</v>
      </c>
      <c r="L241" s="26">
        <f t="shared" si="10"/>
        <v>4.5952710876498402E-2</v>
      </c>
      <c r="M241" s="1">
        <f t="shared" si="11"/>
        <v>99.487619047619035</v>
      </c>
    </row>
    <row r="242" spans="1:13" x14ac:dyDescent="0.25">
      <c r="A242" t="str">
        <f t="shared" si="9"/>
        <v>DELCMBMar-2025</v>
      </c>
      <c r="B242">
        <v>2025</v>
      </c>
      <c r="C242" t="s">
        <v>199</v>
      </c>
      <c r="D242" t="s">
        <v>23</v>
      </c>
      <c r="E242" t="s">
        <v>10</v>
      </c>
      <c r="F242" t="s">
        <v>15</v>
      </c>
      <c r="G242">
        <v>461</v>
      </c>
      <c r="H242">
        <v>57281.19999999999</v>
      </c>
      <c r="I242">
        <v>13716.97</v>
      </c>
      <c r="J242">
        <v>70998.169999999984</v>
      </c>
      <c r="K242">
        <v>1117925</v>
      </c>
      <c r="L242" s="26">
        <f t="shared" si="10"/>
        <v>6.3508884764183635E-2</v>
      </c>
      <c r="M242" s="1">
        <f t="shared" si="11"/>
        <v>154.00904555314531</v>
      </c>
    </row>
    <row r="243" spans="1:13" x14ac:dyDescent="0.25">
      <c r="A243" t="str">
        <f t="shared" si="9"/>
        <v>DMMCMBMar-2025</v>
      </c>
      <c r="B243">
        <v>2025</v>
      </c>
      <c r="C243" t="s">
        <v>199</v>
      </c>
      <c r="D243" t="s">
        <v>24</v>
      </c>
      <c r="E243" t="s">
        <v>10</v>
      </c>
      <c r="F243" t="s">
        <v>11</v>
      </c>
      <c r="G243">
        <v>94</v>
      </c>
      <c r="H243">
        <v>15411.869999999999</v>
      </c>
      <c r="I243">
        <v>6001.7799999999979</v>
      </c>
      <c r="J243">
        <v>21413.649999999994</v>
      </c>
      <c r="K243">
        <v>362182</v>
      </c>
      <c r="L243" s="26">
        <f t="shared" si="10"/>
        <v>5.9124003953813259E-2</v>
      </c>
      <c r="M243" s="1">
        <f t="shared" si="11"/>
        <v>227.80478723404249</v>
      </c>
    </row>
    <row r="244" spans="1:13" x14ac:dyDescent="0.25">
      <c r="A244" t="str">
        <f t="shared" si="9"/>
        <v>DOHCMBMar-2025</v>
      </c>
      <c r="B244">
        <v>2025</v>
      </c>
      <c r="C244" t="s">
        <v>199</v>
      </c>
      <c r="D244" t="s">
        <v>25</v>
      </c>
      <c r="E244" t="s">
        <v>10</v>
      </c>
      <c r="F244" t="s">
        <v>11</v>
      </c>
      <c r="G244">
        <v>80</v>
      </c>
      <c r="H244">
        <v>13511.639999999998</v>
      </c>
      <c r="I244">
        <v>8467.4700000000012</v>
      </c>
      <c r="J244">
        <v>21979.11</v>
      </c>
      <c r="K244">
        <v>290640</v>
      </c>
      <c r="L244" s="26">
        <f t="shared" si="10"/>
        <v>7.5623142031379029E-2</v>
      </c>
      <c r="M244" s="1">
        <f t="shared" si="11"/>
        <v>274.73887500000001</v>
      </c>
    </row>
    <row r="245" spans="1:13" x14ac:dyDescent="0.25">
      <c r="A245" t="str">
        <f t="shared" si="9"/>
        <v>DXBCMBMar-2025</v>
      </c>
      <c r="B245">
        <v>2025</v>
      </c>
      <c r="C245" t="s">
        <v>199</v>
      </c>
      <c r="D245" t="s">
        <v>26</v>
      </c>
      <c r="E245" t="s">
        <v>10</v>
      </c>
      <c r="F245" t="s">
        <v>11</v>
      </c>
      <c r="G245">
        <v>344</v>
      </c>
      <c r="H245">
        <v>45365.299999999996</v>
      </c>
      <c r="I245">
        <v>25878.829999999998</v>
      </c>
      <c r="J245">
        <v>71244.12999999999</v>
      </c>
      <c r="K245">
        <v>1138296</v>
      </c>
      <c r="L245" s="26">
        <f t="shared" si="10"/>
        <v>6.2588404070645934E-2</v>
      </c>
      <c r="M245" s="1">
        <f t="shared" si="11"/>
        <v>207.10502906976743</v>
      </c>
    </row>
    <row r="246" spans="1:13" x14ac:dyDescent="0.25">
      <c r="A246" t="str">
        <f t="shared" si="9"/>
        <v>FRACMBMar-2025</v>
      </c>
      <c r="B246">
        <v>2025</v>
      </c>
      <c r="C246" t="s">
        <v>199</v>
      </c>
      <c r="D246" t="s">
        <v>27</v>
      </c>
      <c r="E246" t="s">
        <v>10</v>
      </c>
      <c r="F246" t="s">
        <v>19</v>
      </c>
      <c r="G246">
        <v>720</v>
      </c>
      <c r="H246">
        <v>167361.53000000003</v>
      </c>
      <c r="I246">
        <v>170528.08999999994</v>
      </c>
      <c r="J246">
        <v>337889.62000000011</v>
      </c>
      <c r="K246">
        <v>5826960</v>
      </c>
      <c r="L246" s="26">
        <f t="shared" si="10"/>
        <v>5.7987290113541215E-2</v>
      </c>
      <c r="M246" s="1">
        <f t="shared" si="11"/>
        <v>469.29113888888907</v>
      </c>
    </row>
    <row r="247" spans="1:13" x14ac:dyDescent="0.25">
      <c r="A247" t="str">
        <f t="shared" si="9"/>
        <v>GANCMBMar-2025</v>
      </c>
      <c r="B247">
        <v>2025</v>
      </c>
      <c r="C247" t="s">
        <v>199</v>
      </c>
      <c r="D247" t="s">
        <v>28</v>
      </c>
      <c r="E247" t="s">
        <v>10</v>
      </c>
      <c r="F247" t="s">
        <v>15</v>
      </c>
      <c r="G247">
        <v>195</v>
      </c>
      <c r="H247">
        <v>14049.029999999995</v>
      </c>
      <c r="I247">
        <v>6954.6100000000006</v>
      </c>
      <c r="J247">
        <v>21003.640000000003</v>
      </c>
      <c r="K247">
        <v>223665</v>
      </c>
      <c r="L247" s="26">
        <f t="shared" si="10"/>
        <v>9.3906690809916635E-2</v>
      </c>
      <c r="M247" s="1">
        <f t="shared" si="11"/>
        <v>107.71097435897437</v>
      </c>
    </row>
    <row r="248" spans="1:13" x14ac:dyDescent="0.25">
      <c r="A248" t="str">
        <f t="shared" si="9"/>
        <v>HYDCMBMar-2025</v>
      </c>
      <c r="B248">
        <v>2025</v>
      </c>
      <c r="C248" t="s">
        <v>199</v>
      </c>
      <c r="D248" t="s">
        <v>29</v>
      </c>
      <c r="E248" t="s">
        <v>10</v>
      </c>
      <c r="F248" t="s">
        <v>15</v>
      </c>
      <c r="G248">
        <v>49</v>
      </c>
      <c r="H248">
        <v>1718.5</v>
      </c>
      <c r="I248">
        <v>969.38000000000034</v>
      </c>
      <c r="J248">
        <v>2687.8799999999997</v>
      </c>
      <c r="K248">
        <v>57428</v>
      </c>
      <c r="L248" s="26">
        <f t="shared" si="10"/>
        <v>4.6804346311903597E-2</v>
      </c>
      <c r="M248" s="1">
        <f t="shared" si="11"/>
        <v>54.854693877551014</v>
      </c>
    </row>
    <row r="249" spans="1:13" x14ac:dyDescent="0.25">
      <c r="A249" t="str">
        <f t="shared" si="9"/>
        <v>ICNCMBMar-2025</v>
      </c>
      <c r="B249">
        <v>2025</v>
      </c>
      <c r="C249" t="s">
        <v>199</v>
      </c>
      <c r="D249" t="s">
        <v>30</v>
      </c>
      <c r="E249" t="s">
        <v>10</v>
      </c>
      <c r="F249" t="s">
        <v>13</v>
      </c>
      <c r="G249">
        <v>85</v>
      </c>
      <c r="H249">
        <v>21671.750000000004</v>
      </c>
      <c r="I249">
        <v>8153.2100000000037</v>
      </c>
      <c r="J249">
        <v>29824.960000000006</v>
      </c>
      <c r="K249">
        <v>490025</v>
      </c>
      <c r="L249" s="26">
        <f t="shared" si="10"/>
        <v>6.0864159991837162E-2</v>
      </c>
      <c r="M249" s="1">
        <f t="shared" si="11"/>
        <v>350.88188235294126</v>
      </c>
    </row>
    <row r="250" spans="1:13" x14ac:dyDescent="0.25">
      <c r="A250" t="str">
        <f t="shared" si="9"/>
        <v>IXMCMBMar-2025</v>
      </c>
      <c r="B250">
        <v>2025</v>
      </c>
      <c r="C250" t="s">
        <v>199</v>
      </c>
      <c r="D250" t="s">
        <v>31</v>
      </c>
      <c r="E250" t="s">
        <v>10</v>
      </c>
      <c r="F250" t="s">
        <v>15</v>
      </c>
      <c r="G250">
        <v>137</v>
      </c>
      <c r="H250">
        <v>3983.86</v>
      </c>
      <c r="I250">
        <v>1741.5899999999997</v>
      </c>
      <c r="J250">
        <v>5725.449999999998</v>
      </c>
      <c r="K250">
        <v>48498</v>
      </c>
      <c r="L250" s="26">
        <f t="shared" si="10"/>
        <v>0.11805538372716397</v>
      </c>
      <c r="M250" s="1">
        <f t="shared" si="11"/>
        <v>41.791605839416043</v>
      </c>
    </row>
    <row r="251" spans="1:13" x14ac:dyDescent="0.25">
      <c r="A251" t="str">
        <f t="shared" si="9"/>
        <v>KHICMBMar-2025</v>
      </c>
      <c r="B251">
        <v>2025</v>
      </c>
      <c r="C251" t="s">
        <v>199</v>
      </c>
      <c r="D251" t="s">
        <v>32</v>
      </c>
      <c r="E251" t="s">
        <v>10</v>
      </c>
      <c r="F251" t="s">
        <v>15</v>
      </c>
      <c r="G251">
        <v>56</v>
      </c>
      <c r="H251">
        <v>6391.4699999999993</v>
      </c>
      <c r="I251">
        <v>1699.1599999999996</v>
      </c>
      <c r="J251">
        <v>8090.6299999999992</v>
      </c>
      <c r="K251">
        <v>135184</v>
      </c>
      <c r="L251" s="26">
        <f t="shared" si="10"/>
        <v>5.9849020594153146E-2</v>
      </c>
      <c r="M251" s="1">
        <f t="shared" si="11"/>
        <v>144.47553571428571</v>
      </c>
    </row>
    <row r="252" spans="1:13" x14ac:dyDescent="0.25">
      <c r="A252" t="str">
        <f t="shared" si="9"/>
        <v>KTMCMBMar-2025</v>
      </c>
      <c r="B252">
        <v>2025</v>
      </c>
      <c r="C252" t="s">
        <v>199</v>
      </c>
      <c r="D252" t="s">
        <v>52</v>
      </c>
      <c r="E252" t="s">
        <v>10</v>
      </c>
      <c r="F252" t="s">
        <v>15</v>
      </c>
      <c r="G252">
        <v>213</v>
      </c>
      <c r="H252">
        <v>33928.840000000004</v>
      </c>
      <c r="I252">
        <v>5690.7599999999939</v>
      </c>
      <c r="J252">
        <v>39619.599999999999</v>
      </c>
      <c r="K252">
        <v>501189</v>
      </c>
      <c r="L252" s="26">
        <f t="shared" si="10"/>
        <v>7.9051216207857711E-2</v>
      </c>
      <c r="M252" s="1">
        <f t="shared" si="11"/>
        <v>186.0075117370892</v>
      </c>
    </row>
    <row r="253" spans="1:13" x14ac:dyDescent="0.25">
      <c r="A253" t="str">
        <f t="shared" si="9"/>
        <v>KULCMBMar-2025</v>
      </c>
      <c r="B253">
        <v>2025</v>
      </c>
      <c r="C253" t="s">
        <v>199</v>
      </c>
      <c r="D253" t="s">
        <v>33</v>
      </c>
      <c r="E253" t="s">
        <v>10</v>
      </c>
      <c r="F253" t="s">
        <v>13</v>
      </c>
      <c r="G253">
        <v>170</v>
      </c>
      <c r="H253">
        <v>15411.460000000003</v>
      </c>
      <c r="I253">
        <v>9549.5400000000027</v>
      </c>
      <c r="J253">
        <v>24960.999999999993</v>
      </c>
      <c r="K253">
        <v>418030</v>
      </c>
      <c r="L253" s="26">
        <f t="shared" si="10"/>
        <v>5.9711025524483874E-2</v>
      </c>
      <c r="M253" s="1">
        <f t="shared" si="11"/>
        <v>146.82941176470584</v>
      </c>
    </row>
    <row r="254" spans="1:13" x14ac:dyDescent="0.25">
      <c r="A254" t="str">
        <f t="shared" si="9"/>
        <v>KWICMBMar-2025</v>
      </c>
      <c r="B254">
        <v>2025</v>
      </c>
      <c r="C254" t="s">
        <v>199</v>
      </c>
      <c r="D254" t="s">
        <v>34</v>
      </c>
      <c r="E254" t="s">
        <v>10</v>
      </c>
      <c r="F254" t="s">
        <v>11</v>
      </c>
      <c r="G254">
        <v>33</v>
      </c>
      <c r="H254">
        <v>4563.79</v>
      </c>
      <c r="I254">
        <v>2041.03</v>
      </c>
      <c r="J254">
        <v>6604.8200000000006</v>
      </c>
      <c r="K254">
        <v>138435</v>
      </c>
      <c r="L254" s="26">
        <f t="shared" si="10"/>
        <v>4.7710622313721245E-2</v>
      </c>
      <c r="M254" s="1">
        <f t="shared" si="11"/>
        <v>200.14606060606062</v>
      </c>
    </row>
    <row r="255" spans="1:13" x14ac:dyDescent="0.25">
      <c r="A255" t="str">
        <f t="shared" si="9"/>
        <v>LHECMBMar-2025</v>
      </c>
      <c r="B255">
        <v>2025</v>
      </c>
      <c r="C255" t="s">
        <v>199</v>
      </c>
      <c r="D255" t="s">
        <v>35</v>
      </c>
      <c r="E255" t="s">
        <v>10</v>
      </c>
      <c r="F255" t="s">
        <v>15</v>
      </c>
      <c r="G255">
        <v>112</v>
      </c>
      <c r="H255">
        <v>10212.099999999999</v>
      </c>
      <c r="I255">
        <v>3408.7000000000003</v>
      </c>
      <c r="J255">
        <v>13620.800000000001</v>
      </c>
      <c r="K255">
        <v>311920</v>
      </c>
      <c r="L255" s="26">
        <f t="shared" si="10"/>
        <v>4.3667607078738138E-2</v>
      </c>
      <c r="M255" s="1">
        <f t="shared" si="11"/>
        <v>121.61428571428573</v>
      </c>
    </row>
    <row r="256" spans="1:13" x14ac:dyDescent="0.25">
      <c r="A256" t="str">
        <f t="shared" si="9"/>
        <v>LHRCMBMar-2025</v>
      </c>
      <c r="B256">
        <v>2025</v>
      </c>
      <c r="C256" t="s">
        <v>199</v>
      </c>
      <c r="D256" t="s">
        <v>36</v>
      </c>
      <c r="E256" t="s">
        <v>10</v>
      </c>
      <c r="F256" t="s">
        <v>19</v>
      </c>
      <c r="G256">
        <v>1756</v>
      </c>
      <c r="H256">
        <v>533863.35000000009</v>
      </c>
      <c r="I256">
        <v>405843.21999999986</v>
      </c>
      <c r="J256">
        <v>939706.57000000041</v>
      </c>
      <c r="K256">
        <v>15310564</v>
      </c>
      <c r="L256" s="26">
        <f t="shared" si="10"/>
        <v>6.1376352301587347E-2</v>
      </c>
      <c r="M256" s="1">
        <f t="shared" si="11"/>
        <v>535.14041571754012</v>
      </c>
    </row>
    <row r="257" spans="1:13" x14ac:dyDescent="0.25">
      <c r="A257" t="str">
        <f t="shared" si="9"/>
        <v>MAACMBMar-2025</v>
      </c>
      <c r="B257">
        <v>2025</v>
      </c>
      <c r="C257" t="s">
        <v>199</v>
      </c>
      <c r="D257" t="s">
        <v>37</v>
      </c>
      <c r="E257" t="s">
        <v>10</v>
      </c>
      <c r="F257" t="s">
        <v>15</v>
      </c>
      <c r="G257">
        <v>420</v>
      </c>
      <c r="H257">
        <v>17406.649999999994</v>
      </c>
      <c r="I257">
        <v>7920.3000000000011</v>
      </c>
      <c r="J257">
        <v>25326.95</v>
      </c>
      <c r="K257">
        <v>288120</v>
      </c>
      <c r="L257" s="26">
        <f t="shared" si="10"/>
        <v>8.7904171872830769E-2</v>
      </c>
      <c r="M257" s="1">
        <f t="shared" si="11"/>
        <v>60.302261904761906</v>
      </c>
    </row>
    <row r="258" spans="1:13" x14ac:dyDescent="0.25">
      <c r="A258" t="str">
        <f t="shared" ref="A258:A321" si="12">D258&amp;E258&amp;C258</f>
        <v>MELCMBMar-2025</v>
      </c>
      <c r="B258">
        <v>2025</v>
      </c>
      <c r="C258" t="s">
        <v>199</v>
      </c>
      <c r="D258" t="s">
        <v>38</v>
      </c>
      <c r="E258" t="s">
        <v>10</v>
      </c>
      <c r="F258" t="s">
        <v>13</v>
      </c>
      <c r="G258">
        <v>1683</v>
      </c>
      <c r="H258">
        <v>562438.87999999954</v>
      </c>
      <c r="I258">
        <v>184307.04</v>
      </c>
      <c r="J258">
        <v>746745.92000000074</v>
      </c>
      <c r="K258">
        <v>14152347</v>
      </c>
      <c r="L258" s="26">
        <f t="shared" ref="L258:L321" si="13">J258/K258</f>
        <v>5.2764811377222505E-2</v>
      </c>
      <c r="M258" s="1">
        <f t="shared" ref="M258:M321" si="14">J258/G258</f>
        <v>443.699298871064</v>
      </c>
    </row>
    <row r="259" spans="1:13" x14ac:dyDescent="0.25">
      <c r="A259" t="str">
        <f t="shared" si="12"/>
        <v>MLECMBMar-2025</v>
      </c>
      <c r="B259">
        <v>2025</v>
      </c>
      <c r="C259" t="s">
        <v>199</v>
      </c>
      <c r="D259" t="s">
        <v>39</v>
      </c>
      <c r="E259" t="s">
        <v>10</v>
      </c>
      <c r="F259" t="s">
        <v>15</v>
      </c>
      <c r="G259">
        <v>1126</v>
      </c>
      <c r="H259">
        <v>84768.510000000009</v>
      </c>
      <c r="I259">
        <v>24063.180000000008</v>
      </c>
      <c r="J259">
        <v>108831.69000000002</v>
      </c>
      <c r="K259">
        <v>864768</v>
      </c>
      <c r="L259" s="26">
        <f t="shared" si="13"/>
        <v>0.12585073684502665</v>
      </c>
      <c r="M259" s="1">
        <f t="shared" si="14"/>
        <v>96.653365896980475</v>
      </c>
    </row>
    <row r="260" spans="1:13" x14ac:dyDescent="0.25">
      <c r="A260" t="str">
        <f t="shared" si="12"/>
        <v>NRTCMBMar-2025</v>
      </c>
      <c r="B260">
        <v>2025</v>
      </c>
      <c r="C260" t="s">
        <v>199</v>
      </c>
      <c r="D260" t="s">
        <v>40</v>
      </c>
      <c r="E260" t="s">
        <v>10</v>
      </c>
      <c r="F260" t="s">
        <v>13</v>
      </c>
      <c r="G260">
        <v>303</v>
      </c>
      <c r="H260">
        <v>108474.10999999997</v>
      </c>
      <c r="I260">
        <v>11625.650000000001</v>
      </c>
      <c r="J260">
        <v>120099.76000000002</v>
      </c>
      <c r="K260">
        <v>2079792</v>
      </c>
      <c r="L260" s="26">
        <f t="shared" si="13"/>
        <v>5.7746043835152756E-2</v>
      </c>
      <c r="M260" s="1">
        <f t="shared" si="14"/>
        <v>396.36884488448851</v>
      </c>
    </row>
    <row r="261" spans="1:13" x14ac:dyDescent="0.25">
      <c r="A261" t="str">
        <f t="shared" si="12"/>
        <v>RUHCMBMar-2025</v>
      </c>
      <c r="B261">
        <v>2025</v>
      </c>
      <c r="C261" t="s">
        <v>199</v>
      </c>
      <c r="D261" t="s">
        <v>41</v>
      </c>
      <c r="E261" t="s">
        <v>10</v>
      </c>
      <c r="F261" t="s">
        <v>11</v>
      </c>
      <c r="G261">
        <v>230</v>
      </c>
      <c r="H261">
        <v>45704.86</v>
      </c>
      <c r="I261">
        <v>16415.269999999997</v>
      </c>
      <c r="J261">
        <v>62120.12999999999</v>
      </c>
      <c r="K261">
        <v>930350</v>
      </c>
      <c r="L261" s="26">
        <f t="shared" si="13"/>
        <v>6.6770709947869072E-2</v>
      </c>
      <c r="M261" s="1">
        <f t="shared" si="14"/>
        <v>270.08752173913041</v>
      </c>
    </row>
    <row r="262" spans="1:13" x14ac:dyDescent="0.25">
      <c r="A262" t="str">
        <f t="shared" si="12"/>
        <v>SINCMBMar-2025</v>
      </c>
      <c r="B262">
        <v>2025</v>
      </c>
      <c r="C262" t="s">
        <v>199</v>
      </c>
      <c r="D262" t="s">
        <v>42</v>
      </c>
      <c r="E262" t="s">
        <v>10</v>
      </c>
      <c r="F262" t="s">
        <v>13</v>
      </c>
      <c r="G262">
        <v>251</v>
      </c>
      <c r="H262">
        <v>40342.62999999999</v>
      </c>
      <c r="I262">
        <v>13745.300000000001</v>
      </c>
      <c r="J262">
        <v>54087.929999999993</v>
      </c>
      <c r="K262">
        <v>689999</v>
      </c>
      <c r="L262" s="26">
        <f t="shared" si="13"/>
        <v>7.8388417954228906E-2</v>
      </c>
      <c r="M262" s="1">
        <f t="shared" si="14"/>
        <v>215.48976095617527</v>
      </c>
    </row>
    <row r="263" spans="1:13" x14ac:dyDescent="0.25">
      <c r="A263" t="str">
        <f t="shared" si="12"/>
        <v>SYDCMBMar-2025</v>
      </c>
      <c r="B263">
        <v>2025</v>
      </c>
      <c r="C263" t="s">
        <v>199</v>
      </c>
      <c r="D263" t="s">
        <v>53</v>
      </c>
      <c r="E263" t="s">
        <v>10</v>
      </c>
      <c r="F263" t="s">
        <v>13</v>
      </c>
      <c r="G263">
        <v>780</v>
      </c>
      <c r="H263">
        <v>310014.50999999978</v>
      </c>
      <c r="I263">
        <v>81445.999999999956</v>
      </c>
      <c r="J263">
        <v>391460.50999999995</v>
      </c>
      <c r="K263">
        <v>6828120</v>
      </c>
      <c r="L263" s="26">
        <f t="shared" si="13"/>
        <v>5.7330642988113849E-2</v>
      </c>
      <c r="M263" s="1">
        <f t="shared" si="14"/>
        <v>501.87244871794866</v>
      </c>
    </row>
    <row r="264" spans="1:13" x14ac:dyDescent="0.25">
      <c r="A264" t="str">
        <f t="shared" si="12"/>
        <v>TRVCMBMar-2025</v>
      </c>
      <c r="B264">
        <v>2025</v>
      </c>
      <c r="C264" t="s">
        <v>199</v>
      </c>
      <c r="D264" t="s">
        <v>43</v>
      </c>
      <c r="E264" t="s">
        <v>10</v>
      </c>
      <c r="F264" t="s">
        <v>15</v>
      </c>
      <c r="G264">
        <v>42</v>
      </c>
      <c r="H264">
        <v>1421.88</v>
      </c>
      <c r="I264">
        <v>490.17999999999995</v>
      </c>
      <c r="J264">
        <v>1912.0599999999995</v>
      </c>
      <c r="K264">
        <v>15372</v>
      </c>
      <c r="L264" s="26">
        <f t="shared" si="13"/>
        <v>0.12438589643507673</v>
      </c>
      <c r="M264" s="1">
        <f t="shared" si="14"/>
        <v>45.52523809523808</v>
      </c>
    </row>
    <row r="265" spans="1:13" x14ac:dyDescent="0.25">
      <c r="A265" t="str">
        <f t="shared" si="12"/>
        <v>TRZCMBMar-2025</v>
      </c>
      <c r="B265">
        <v>2025</v>
      </c>
      <c r="C265" t="s">
        <v>199</v>
      </c>
      <c r="D265" t="s">
        <v>44</v>
      </c>
      <c r="E265" t="s">
        <v>10</v>
      </c>
      <c r="F265" t="s">
        <v>15</v>
      </c>
      <c r="G265">
        <v>233</v>
      </c>
      <c r="H265">
        <v>7640.2799999999961</v>
      </c>
      <c r="I265">
        <v>2737.869999999999</v>
      </c>
      <c r="J265">
        <v>10378.150000000009</v>
      </c>
      <c r="K265">
        <v>103219</v>
      </c>
      <c r="L265" s="26">
        <f t="shared" si="13"/>
        <v>0.10054495780815556</v>
      </c>
      <c r="M265" s="1">
        <f t="shared" si="14"/>
        <v>44.541416309012916</v>
      </c>
    </row>
    <row r="266" spans="1:13" x14ac:dyDescent="0.25">
      <c r="A266" t="str">
        <f t="shared" si="12"/>
        <v>AUHCMBApr-2025</v>
      </c>
      <c r="B266">
        <v>2025</v>
      </c>
      <c r="C266" t="s">
        <v>203</v>
      </c>
      <c r="D266" t="s">
        <v>9</v>
      </c>
      <c r="E266" t="s">
        <v>10</v>
      </c>
      <c r="F266" t="s">
        <v>11</v>
      </c>
      <c r="G266">
        <v>68</v>
      </c>
      <c r="H266">
        <v>14572.59</v>
      </c>
      <c r="I266">
        <v>5505.4500000000007</v>
      </c>
      <c r="J266">
        <v>20078.04</v>
      </c>
      <c r="K266">
        <v>227392</v>
      </c>
      <c r="L266" s="26">
        <f t="shared" si="13"/>
        <v>8.8297037714607382E-2</v>
      </c>
      <c r="M266" s="1">
        <f t="shared" si="14"/>
        <v>295.26529411764704</v>
      </c>
    </row>
    <row r="267" spans="1:13" x14ac:dyDescent="0.25">
      <c r="A267" t="str">
        <f t="shared" si="12"/>
        <v>BKKCMBApr-2025</v>
      </c>
      <c r="B267">
        <v>2025</v>
      </c>
      <c r="C267" t="s">
        <v>203</v>
      </c>
      <c r="D267" t="s">
        <v>12</v>
      </c>
      <c r="E267" t="s">
        <v>10</v>
      </c>
      <c r="F267" t="s">
        <v>13</v>
      </c>
      <c r="G267">
        <v>139</v>
      </c>
      <c r="H267">
        <v>23138.12</v>
      </c>
      <c r="I267">
        <v>8396.2800000000007</v>
      </c>
      <c r="J267">
        <v>31534.400000000001</v>
      </c>
      <c r="K267">
        <v>331515</v>
      </c>
      <c r="L267" s="26">
        <f t="shared" si="13"/>
        <v>9.5122091006440132E-2</v>
      </c>
      <c r="M267" s="1">
        <f t="shared" si="14"/>
        <v>226.86618705035971</v>
      </c>
    </row>
    <row r="268" spans="1:13" x14ac:dyDescent="0.25">
      <c r="A268" t="str">
        <f t="shared" si="12"/>
        <v>BLRCMBApr-2025</v>
      </c>
      <c r="B268">
        <v>2025</v>
      </c>
      <c r="C268" t="s">
        <v>203</v>
      </c>
      <c r="D268" t="s">
        <v>14</v>
      </c>
      <c r="E268" t="s">
        <v>10</v>
      </c>
      <c r="F268" t="s">
        <v>15</v>
      </c>
      <c r="G268">
        <v>103</v>
      </c>
      <c r="H268">
        <v>5447.54</v>
      </c>
      <c r="I268">
        <v>1931.8900000000003</v>
      </c>
      <c r="J268">
        <v>7379.43</v>
      </c>
      <c r="K268">
        <v>73645</v>
      </c>
      <c r="L268" s="26">
        <f t="shared" si="13"/>
        <v>0.10020272930952542</v>
      </c>
      <c r="M268" s="1">
        <f t="shared" si="14"/>
        <v>71.644951456310679</v>
      </c>
    </row>
    <row r="269" spans="1:13" x14ac:dyDescent="0.25">
      <c r="A269" t="str">
        <f t="shared" si="12"/>
        <v>BOMCMBApr-2025</v>
      </c>
      <c r="B269">
        <v>2025</v>
      </c>
      <c r="C269" t="s">
        <v>203</v>
      </c>
      <c r="D269" t="s">
        <v>16</v>
      </c>
      <c r="E269" t="s">
        <v>10</v>
      </c>
      <c r="F269" t="s">
        <v>15</v>
      </c>
      <c r="G269">
        <v>225</v>
      </c>
      <c r="H269">
        <v>16065.070000000002</v>
      </c>
      <c r="I269">
        <v>6099.6000000000013</v>
      </c>
      <c r="J269">
        <v>22164.669999999995</v>
      </c>
      <c r="K269">
        <v>348525</v>
      </c>
      <c r="L269" s="26">
        <f t="shared" si="13"/>
        <v>6.3595638763359857E-2</v>
      </c>
      <c r="M269" s="1">
        <f t="shared" si="14"/>
        <v>98.509644444444419</v>
      </c>
    </row>
    <row r="270" spans="1:13" x14ac:dyDescent="0.25">
      <c r="A270" t="str">
        <f t="shared" si="12"/>
        <v>CANCMBApr-2025</v>
      </c>
      <c r="B270">
        <v>2025</v>
      </c>
      <c r="C270" t="s">
        <v>203</v>
      </c>
      <c r="D270" t="s">
        <v>17</v>
      </c>
      <c r="E270" t="s">
        <v>10</v>
      </c>
      <c r="F270" t="s">
        <v>13</v>
      </c>
      <c r="G270">
        <v>3</v>
      </c>
      <c r="H270">
        <v>675.7</v>
      </c>
      <c r="I270">
        <v>224.46</v>
      </c>
      <c r="J270">
        <v>900.16000000000008</v>
      </c>
      <c r="K270">
        <v>11949</v>
      </c>
      <c r="L270" s="26">
        <f t="shared" si="13"/>
        <v>7.533350071135661E-2</v>
      </c>
      <c r="M270" s="1">
        <f t="shared" si="14"/>
        <v>300.05333333333334</v>
      </c>
    </row>
    <row r="271" spans="1:13" x14ac:dyDescent="0.25">
      <c r="A271" t="str">
        <f t="shared" si="12"/>
        <v>CDGCMBApr-2025</v>
      </c>
      <c r="B271">
        <v>2025</v>
      </c>
      <c r="C271" t="s">
        <v>203</v>
      </c>
      <c r="D271" t="s">
        <v>18</v>
      </c>
      <c r="E271" t="s">
        <v>10</v>
      </c>
      <c r="F271" t="s">
        <v>19</v>
      </c>
      <c r="G271">
        <v>401</v>
      </c>
      <c r="H271">
        <v>114280.05</v>
      </c>
      <c r="I271">
        <v>88027.060000000027</v>
      </c>
      <c r="J271">
        <v>202307.11000000002</v>
      </c>
      <c r="K271">
        <v>3412109</v>
      </c>
      <c r="L271" s="26">
        <f t="shared" si="13"/>
        <v>5.9290928279254855E-2</v>
      </c>
      <c r="M271" s="1">
        <f t="shared" si="14"/>
        <v>504.5065087281796</v>
      </c>
    </row>
    <row r="272" spans="1:13" x14ac:dyDescent="0.25">
      <c r="A272" t="str">
        <f t="shared" si="12"/>
        <v>CGKCMBApr-2025</v>
      </c>
      <c r="B272">
        <v>2025</v>
      </c>
      <c r="C272" t="s">
        <v>203</v>
      </c>
      <c r="D272" t="s">
        <v>20</v>
      </c>
      <c r="E272" t="s">
        <v>10</v>
      </c>
      <c r="F272" t="s">
        <v>13</v>
      </c>
      <c r="G272">
        <v>106</v>
      </c>
      <c r="H272">
        <v>11957.340000000004</v>
      </c>
      <c r="I272">
        <v>5467.4599999999973</v>
      </c>
      <c r="J272">
        <v>17424.800000000003</v>
      </c>
      <c r="K272">
        <v>351708</v>
      </c>
      <c r="L272" s="26">
        <f t="shared" si="13"/>
        <v>4.9543371205659249E-2</v>
      </c>
      <c r="M272" s="1">
        <f t="shared" si="14"/>
        <v>164.3849056603774</v>
      </c>
    </row>
    <row r="273" spans="1:13" x14ac:dyDescent="0.25">
      <c r="A273" t="str">
        <f t="shared" si="12"/>
        <v>CMBAUHApr-2025</v>
      </c>
      <c r="B273">
        <v>2025</v>
      </c>
      <c r="C273" t="s">
        <v>203</v>
      </c>
      <c r="D273" t="s">
        <v>10</v>
      </c>
      <c r="E273" t="s">
        <v>9</v>
      </c>
      <c r="F273" t="s">
        <v>11</v>
      </c>
      <c r="G273">
        <v>197</v>
      </c>
      <c r="H273">
        <v>33346.04</v>
      </c>
      <c r="I273">
        <v>15921.739999999994</v>
      </c>
      <c r="J273">
        <v>49267.78</v>
      </c>
      <c r="K273">
        <v>658768</v>
      </c>
      <c r="L273" s="26">
        <f t="shared" si="13"/>
        <v>7.4787755325091687E-2</v>
      </c>
      <c r="M273" s="1">
        <f t="shared" si="14"/>
        <v>250.09025380710659</v>
      </c>
    </row>
    <row r="274" spans="1:13" x14ac:dyDescent="0.25">
      <c r="A274" t="str">
        <f t="shared" si="12"/>
        <v>CMBBKKApr-2025</v>
      </c>
      <c r="B274">
        <v>2025</v>
      </c>
      <c r="C274" t="s">
        <v>203</v>
      </c>
      <c r="D274" t="s">
        <v>10</v>
      </c>
      <c r="E274" t="s">
        <v>12</v>
      </c>
      <c r="F274" t="s">
        <v>13</v>
      </c>
      <c r="G274">
        <v>80</v>
      </c>
      <c r="H274">
        <v>14741.799999999997</v>
      </c>
      <c r="I274">
        <v>5743.4699999999993</v>
      </c>
      <c r="J274">
        <v>20485.269999999993</v>
      </c>
      <c r="K274">
        <v>190800</v>
      </c>
      <c r="L274" s="26">
        <f t="shared" si="13"/>
        <v>0.10736514675052407</v>
      </c>
      <c r="M274" s="1">
        <f t="shared" si="14"/>
        <v>256.06587499999989</v>
      </c>
    </row>
    <row r="275" spans="1:13" x14ac:dyDescent="0.25">
      <c r="A275" t="str">
        <f t="shared" si="12"/>
        <v>CMBBLRApr-2025</v>
      </c>
      <c r="B275">
        <v>2025</v>
      </c>
      <c r="C275" t="s">
        <v>203</v>
      </c>
      <c r="D275" t="s">
        <v>10</v>
      </c>
      <c r="E275" t="s">
        <v>14</v>
      </c>
      <c r="F275" t="s">
        <v>15</v>
      </c>
      <c r="G275">
        <v>99</v>
      </c>
      <c r="H275">
        <v>6740.3599999999988</v>
      </c>
      <c r="I275">
        <v>1912.2300000000005</v>
      </c>
      <c r="J275">
        <v>8652.59</v>
      </c>
      <c r="K275">
        <v>70785</v>
      </c>
      <c r="L275" s="26">
        <f t="shared" si="13"/>
        <v>0.1222376209648937</v>
      </c>
      <c r="M275" s="1">
        <f t="shared" si="14"/>
        <v>87.399898989898986</v>
      </c>
    </row>
    <row r="276" spans="1:13" x14ac:dyDescent="0.25">
      <c r="A276" t="str">
        <f t="shared" si="12"/>
        <v>CMBBOMApr-2025</v>
      </c>
      <c r="B276">
        <v>2025</v>
      </c>
      <c r="C276" t="s">
        <v>203</v>
      </c>
      <c r="D276" t="s">
        <v>10</v>
      </c>
      <c r="E276" t="s">
        <v>16</v>
      </c>
      <c r="F276" t="s">
        <v>15</v>
      </c>
      <c r="G276">
        <v>151</v>
      </c>
      <c r="H276">
        <v>10718.66</v>
      </c>
      <c r="I276">
        <v>5069.869999999999</v>
      </c>
      <c r="J276">
        <v>15788.530000000004</v>
      </c>
      <c r="K276">
        <v>233899</v>
      </c>
      <c r="L276" s="26">
        <f t="shared" si="13"/>
        <v>6.7501485683991821E-2</v>
      </c>
      <c r="M276" s="1">
        <f t="shared" si="14"/>
        <v>104.55980132450334</v>
      </c>
    </row>
    <row r="277" spans="1:13" x14ac:dyDescent="0.25">
      <c r="A277" t="str">
        <f t="shared" si="12"/>
        <v>CMBCANApr-2025</v>
      </c>
      <c r="B277">
        <v>2025</v>
      </c>
      <c r="C277" t="s">
        <v>203</v>
      </c>
      <c r="D277" t="s">
        <v>10</v>
      </c>
      <c r="E277" t="s">
        <v>17</v>
      </c>
      <c r="F277" t="s">
        <v>13</v>
      </c>
      <c r="G277">
        <v>6</v>
      </c>
      <c r="H277">
        <v>1717.21</v>
      </c>
      <c r="I277">
        <v>562.71</v>
      </c>
      <c r="J277">
        <v>2279.92</v>
      </c>
      <c r="K277">
        <v>23898</v>
      </c>
      <c r="L277" s="26">
        <f t="shared" si="13"/>
        <v>9.5402125700895471E-2</v>
      </c>
      <c r="M277" s="1">
        <f t="shared" si="14"/>
        <v>379.98666666666668</v>
      </c>
    </row>
    <row r="278" spans="1:13" x14ac:dyDescent="0.25">
      <c r="A278" t="str">
        <f t="shared" si="12"/>
        <v>CMBCDGApr-2025</v>
      </c>
      <c r="B278">
        <v>2025</v>
      </c>
      <c r="C278" t="s">
        <v>203</v>
      </c>
      <c r="D278" t="s">
        <v>10</v>
      </c>
      <c r="E278" t="s">
        <v>18</v>
      </c>
      <c r="F278" t="s">
        <v>19</v>
      </c>
      <c r="G278">
        <v>551</v>
      </c>
      <c r="H278">
        <v>145860.38000000006</v>
      </c>
      <c r="I278">
        <v>122477.70000000003</v>
      </c>
      <c r="J278">
        <v>268338.08000000013</v>
      </c>
      <c r="K278">
        <v>4688459</v>
      </c>
      <c r="L278" s="26">
        <f t="shared" si="13"/>
        <v>5.7233747804982436E-2</v>
      </c>
      <c r="M278" s="1">
        <f t="shared" si="14"/>
        <v>487.00196007259552</v>
      </c>
    </row>
    <row r="279" spans="1:13" x14ac:dyDescent="0.25">
      <c r="A279" t="str">
        <f t="shared" si="12"/>
        <v>CMBCGKApr-2025</v>
      </c>
      <c r="B279">
        <v>2025</v>
      </c>
      <c r="C279" t="s">
        <v>203</v>
      </c>
      <c r="D279" t="s">
        <v>10</v>
      </c>
      <c r="E279" t="s">
        <v>20</v>
      </c>
      <c r="F279" t="s">
        <v>13</v>
      </c>
      <c r="G279">
        <v>70</v>
      </c>
      <c r="H279">
        <v>8573.7100000000009</v>
      </c>
      <c r="I279">
        <v>5128.13</v>
      </c>
      <c r="J279">
        <v>13701.839999999998</v>
      </c>
      <c r="K279">
        <v>232260</v>
      </c>
      <c r="L279" s="26">
        <f t="shared" si="13"/>
        <v>5.8993541720485654E-2</v>
      </c>
      <c r="M279" s="1">
        <f t="shared" si="14"/>
        <v>195.7405714285714</v>
      </c>
    </row>
    <row r="280" spans="1:13" x14ac:dyDescent="0.25">
      <c r="A280" t="str">
        <f t="shared" si="12"/>
        <v>CMBCOKApr-2025</v>
      </c>
      <c r="B280">
        <v>2025</v>
      </c>
      <c r="C280" t="s">
        <v>203</v>
      </c>
      <c r="D280" t="s">
        <v>10</v>
      </c>
      <c r="E280" t="s">
        <v>21</v>
      </c>
      <c r="F280" t="s">
        <v>15</v>
      </c>
      <c r="G280">
        <v>69</v>
      </c>
      <c r="H280">
        <v>5297.420000000001</v>
      </c>
      <c r="I280">
        <v>1053.4500000000003</v>
      </c>
      <c r="J280">
        <v>6350.8700000000008</v>
      </c>
      <c r="K280">
        <v>35673</v>
      </c>
      <c r="L280" s="26">
        <f t="shared" si="13"/>
        <v>0.17803016286827575</v>
      </c>
      <c r="M280" s="1">
        <f t="shared" si="14"/>
        <v>92.041594202898565</v>
      </c>
    </row>
    <row r="281" spans="1:13" x14ac:dyDescent="0.25">
      <c r="A281" t="str">
        <f t="shared" si="12"/>
        <v>CMBDACApr-2025</v>
      </c>
      <c r="B281">
        <v>2025</v>
      </c>
      <c r="C281" t="s">
        <v>203</v>
      </c>
      <c r="D281" t="s">
        <v>10</v>
      </c>
      <c r="E281" t="s">
        <v>22</v>
      </c>
      <c r="F281" t="s">
        <v>15</v>
      </c>
      <c r="G281">
        <v>32</v>
      </c>
      <c r="H281">
        <v>5244.94</v>
      </c>
      <c r="I281">
        <v>324.05</v>
      </c>
      <c r="J281">
        <v>5568.99</v>
      </c>
      <c r="K281">
        <v>69280</v>
      </c>
      <c r="L281" s="26">
        <f t="shared" si="13"/>
        <v>8.0383804849884527E-2</v>
      </c>
      <c r="M281" s="1">
        <f t="shared" si="14"/>
        <v>174.03093749999999</v>
      </c>
    </row>
    <row r="282" spans="1:13" x14ac:dyDescent="0.25">
      <c r="A282" t="str">
        <f t="shared" si="12"/>
        <v>CMBDELApr-2025</v>
      </c>
      <c r="B282">
        <v>2025</v>
      </c>
      <c r="C282" t="s">
        <v>203</v>
      </c>
      <c r="D282" t="s">
        <v>10</v>
      </c>
      <c r="E282" t="s">
        <v>23</v>
      </c>
      <c r="F282" t="s">
        <v>15</v>
      </c>
      <c r="G282">
        <v>297</v>
      </c>
      <c r="H282">
        <v>36505.690000000017</v>
      </c>
      <c r="I282">
        <v>7948.0499999999984</v>
      </c>
      <c r="J282">
        <v>44453.74</v>
      </c>
      <c r="K282">
        <v>720225</v>
      </c>
      <c r="L282" s="26">
        <f t="shared" si="13"/>
        <v>6.1722017425110208E-2</v>
      </c>
      <c r="M282" s="1">
        <f t="shared" si="14"/>
        <v>149.67589225589225</v>
      </c>
    </row>
    <row r="283" spans="1:13" x14ac:dyDescent="0.25">
      <c r="A283" t="str">
        <f t="shared" si="12"/>
        <v>CMBDMMApr-2025</v>
      </c>
      <c r="B283">
        <v>2025</v>
      </c>
      <c r="C283" t="s">
        <v>203</v>
      </c>
      <c r="D283" t="s">
        <v>10</v>
      </c>
      <c r="E283" t="s">
        <v>24</v>
      </c>
      <c r="F283" t="s">
        <v>11</v>
      </c>
      <c r="G283">
        <v>64</v>
      </c>
      <c r="H283">
        <v>11962.119999999997</v>
      </c>
      <c r="I283">
        <v>4089.4399999999987</v>
      </c>
      <c r="J283">
        <v>16051.559999999996</v>
      </c>
      <c r="K283">
        <v>246592</v>
      </c>
      <c r="L283" s="26">
        <f t="shared" si="13"/>
        <v>6.5093595899299236E-2</v>
      </c>
      <c r="M283" s="1">
        <f t="shared" si="14"/>
        <v>250.80562499999994</v>
      </c>
    </row>
    <row r="284" spans="1:13" x14ac:dyDescent="0.25">
      <c r="A284" t="str">
        <f t="shared" si="12"/>
        <v>CMBDOHApr-2025</v>
      </c>
      <c r="B284">
        <v>2025</v>
      </c>
      <c r="C284" t="s">
        <v>203</v>
      </c>
      <c r="D284" t="s">
        <v>10</v>
      </c>
      <c r="E284" t="s">
        <v>25</v>
      </c>
      <c r="F284" t="s">
        <v>11</v>
      </c>
      <c r="G284">
        <v>140</v>
      </c>
      <c r="H284">
        <v>24521.380000000005</v>
      </c>
      <c r="I284">
        <v>11094.370000000006</v>
      </c>
      <c r="J284">
        <v>35615.75</v>
      </c>
      <c r="K284">
        <v>508620</v>
      </c>
      <c r="L284" s="26">
        <f t="shared" si="13"/>
        <v>7.0024281388856122E-2</v>
      </c>
      <c r="M284" s="1">
        <f t="shared" si="14"/>
        <v>254.39821428571429</v>
      </c>
    </row>
    <row r="285" spans="1:13" x14ac:dyDescent="0.25">
      <c r="A285" t="str">
        <f t="shared" si="12"/>
        <v>CMBDXBApr-2025</v>
      </c>
      <c r="B285">
        <v>2025</v>
      </c>
      <c r="C285" t="s">
        <v>203</v>
      </c>
      <c r="D285" t="s">
        <v>10</v>
      </c>
      <c r="E285" t="s">
        <v>26</v>
      </c>
      <c r="F285" t="s">
        <v>11</v>
      </c>
      <c r="G285">
        <v>214</v>
      </c>
      <c r="H285">
        <v>23193.109999999997</v>
      </c>
      <c r="I285">
        <v>13439.21</v>
      </c>
      <c r="J285">
        <v>36632.320000000007</v>
      </c>
      <c r="K285">
        <v>708126</v>
      </c>
      <c r="L285" s="26">
        <f t="shared" si="13"/>
        <v>5.1731358543536048E-2</v>
      </c>
      <c r="M285" s="1">
        <f t="shared" si="14"/>
        <v>171.17906542056079</v>
      </c>
    </row>
    <row r="286" spans="1:13" x14ac:dyDescent="0.25">
      <c r="A286" t="str">
        <f t="shared" si="12"/>
        <v>CMBFRAApr-2025</v>
      </c>
      <c r="B286">
        <v>2025</v>
      </c>
      <c r="C286" t="s">
        <v>203</v>
      </c>
      <c r="D286" t="s">
        <v>10</v>
      </c>
      <c r="E286" t="s">
        <v>27</v>
      </c>
      <c r="F286" t="s">
        <v>19</v>
      </c>
      <c r="G286">
        <v>577</v>
      </c>
      <c r="H286">
        <v>167375.02999999991</v>
      </c>
      <c r="I286">
        <v>132120.22999999998</v>
      </c>
      <c r="J286">
        <v>299495.25999999983</v>
      </c>
      <c r="K286">
        <v>4669661</v>
      </c>
      <c r="L286" s="26">
        <f t="shared" si="13"/>
        <v>6.4136403049386198E-2</v>
      </c>
      <c r="M286" s="1">
        <f t="shared" si="14"/>
        <v>519.05590987868254</v>
      </c>
    </row>
    <row r="287" spans="1:13" x14ac:dyDescent="0.25">
      <c r="A287" t="str">
        <f t="shared" si="12"/>
        <v>CMBGANApr-2025</v>
      </c>
      <c r="B287">
        <v>2025</v>
      </c>
      <c r="C287" t="s">
        <v>203</v>
      </c>
      <c r="D287" t="s">
        <v>10</v>
      </c>
      <c r="E287" t="s">
        <v>28</v>
      </c>
      <c r="F287" t="s">
        <v>15</v>
      </c>
      <c r="G287">
        <v>201</v>
      </c>
      <c r="H287">
        <v>11164.04</v>
      </c>
      <c r="I287">
        <v>4179.1699999999992</v>
      </c>
      <c r="J287">
        <v>15343.210000000001</v>
      </c>
      <c r="K287">
        <v>230547</v>
      </c>
      <c r="L287" s="26">
        <f t="shared" si="13"/>
        <v>6.6551332266305788E-2</v>
      </c>
      <c r="M287" s="1">
        <f t="shared" si="14"/>
        <v>76.334378109452743</v>
      </c>
    </row>
    <row r="288" spans="1:13" x14ac:dyDescent="0.25">
      <c r="A288" t="str">
        <f t="shared" si="12"/>
        <v>CMBHYDApr-2025</v>
      </c>
      <c r="B288">
        <v>2025</v>
      </c>
      <c r="C288" t="s">
        <v>203</v>
      </c>
      <c r="D288" t="s">
        <v>10</v>
      </c>
      <c r="E288" t="s">
        <v>29</v>
      </c>
      <c r="F288" t="s">
        <v>15</v>
      </c>
      <c r="G288">
        <v>18</v>
      </c>
      <c r="H288">
        <v>674.0200000000001</v>
      </c>
      <c r="I288">
        <v>492.28</v>
      </c>
      <c r="J288">
        <v>1166.3000000000002</v>
      </c>
      <c r="K288">
        <v>21096</v>
      </c>
      <c r="L288" s="26">
        <f t="shared" si="13"/>
        <v>5.5285362153962847E-2</v>
      </c>
      <c r="M288" s="1">
        <f t="shared" si="14"/>
        <v>64.794444444444451</v>
      </c>
    </row>
    <row r="289" spans="1:13" x14ac:dyDescent="0.25">
      <c r="A289" t="str">
        <f t="shared" si="12"/>
        <v>CMBICNApr-2025</v>
      </c>
      <c r="B289">
        <v>2025</v>
      </c>
      <c r="C289" t="s">
        <v>203</v>
      </c>
      <c r="D289" t="s">
        <v>10</v>
      </c>
      <c r="E289" t="s">
        <v>30</v>
      </c>
      <c r="F289" t="s">
        <v>13</v>
      </c>
      <c r="G289">
        <v>87</v>
      </c>
      <c r="H289">
        <v>15762.879999999996</v>
      </c>
      <c r="I289">
        <v>8276.2800000000007</v>
      </c>
      <c r="J289">
        <v>24039.159999999996</v>
      </c>
      <c r="K289">
        <v>501555</v>
      </c>
      <c r="L289" s="26">
        <f t="shared" si="13"/>
        <v>4.7929260001395649E-2</v>
      </c>
      <c r="M289" s="1">
        <f t="shared" si="14"/>
        <v>276.31218390804594</v>
      </c>
    </row>
    <row r="290" spans="1:13" x14ac:dyDescent="0.25">
      <c r="A290" t="str">
        <f t="shared" si="12"/>
        <v>CMBIXMApr-2025</v>
      </c>
      <c r="B290">
        <v>2025</v>
      </c>
      <c r="C290" t="s">
        <v>203</v>
      </c>
      <c r="D290" t="s">
        <v>10</v>
      </c>
      <c r="E290" t="s">
        <v>31</v>
      </c>
      <c r="F290" t="s">
        <v>15</v>
      </c>
      <c r="G290">
        <v>33</v>
      </c>
      <c r="H290">
        <v>1033.02</v>
      </c>
      <c r="I290">
        <v>358.98</v>
      </c>
      <c r="J290">
        <v>1391.9999999999998</v>
      </c>
      <c r="K290">
        <v>11682</v>
      </c>
      <c r="L290" s="26">
        <f t="shared" si="13"/>
        <v>0.11915767847971236</v>
      </c>
      <c r="M290" s="1">
        <f t="shared" si="14"/>
        <v>42.181818181818173</v>
      </c>
    </row>
    <row r="291" spans="1:13" x14ac:dyDescent="0.25">
      <c r="A291" t="str">
        <f t="shared" si="12"/>
        <v>CMBKHIApr-2025</v>
      </c>
      <c r="B291">
        <v>2025</v>
      </c>
      <c r="C291" t="s">
        <v>203</v>
      </c>
      <c r="D291" t="s">
        <v>10</v>
      </c>
      <c r="E291" t="s">
        <v>32</v>
      </c>
      <c r="F291" t="s">
        <v>15</v>
      </c>
      <c r="G291">
        <v>73</v>
      </c>
      <c r="H291">
        <v>7520.5</v>
      </c>
      <c r="I291">
        <v>2562.2199999999998</v>
      </c>
      <c r="J291">
        <v>10082.719999999999</v>
      </c>
      <c r="K291">
        <v>176222</v>
      </c>
      <c r="L291" s="26">
        <f t="shared" si="13"/>
        <v>5.7216011621704435E-2</v>
      </c>
      <c r="M291" s="1">
        <f t="shared" si="14"/>
        <v>138.11945205479452</v>
      </c>
    </row>
    <row r="292" spans="1:13" x14ac:dyDescent="0.25">
      <c r="A292" t="str">
        <f t="shared" si="12"/>
        <v>CMBKTMApr-2025</v>
      </c>
      <c r="B292">
        <v>2025</v>
      </c>
      <c r="C292" t="s">
        <v>203</v>
      </c>
      <c r="D292" t="s">
        <v>10</v>
      </c>
      <c r="E292" t="s">
        <v>52</v>
      </c>
      <c r="F292" t="s">
        <v>15</v>
      </c>
      <c r="G292">
        <v>41</v>
      </c>
      <c r="H292">
        <v>10802.140000000001</v>
      </c>
      <c r="I292">
        <v>957.06</v>
      </c>
      <c r="J292">
        <v>11759.199999999999</v>
      </c>
      <c r="K292">
        <v>96473</v>
      </c>
      <c r="L292" s="26">
        <f t="shared" si="13"/>
        <v>0.1218910990639868</v>
      </c>
      <c r="M292" s="1">
        <f t="shared" si="14"/>
        <v>286.80975609756092</v>
      </c>
    </row>
    <row r="293" spans="1:13" x14ac:dyDescent="0.25">
      <c r="A293" t="str">
        <f t="shared" si="12"/>
        <v>CMBKULApr-2025</v>
      </c>
      <c r="B293">
        <v>2025</v>
      </c>
      <c r="C293" t="s">
        <v>203</v>
      </c>
      <c r="D293" t="s">
        <v>10</v>
      </c>
      <c r="E293" t="s">
        <v>33</v>
      </c>
      <c r="F293" t="s">
        <v>13</v>
      </c>
      <c r="G293">
        <v>162</v>
      </c>
      <c r="H293">
        <v>12588.53</v>
      </c>
      <c r="I293">
        <v>8216.25</v>
      </c>
      <c r="J293">
        <v>20804.779999999992</v>
      </c>
      <c r="K293">
        <v>398358</v>
      </c>
      <c r="L293" s="26">
        <f t="shared" si="13"/>
        <v>5.2226339122096184E-2</v>
      </c>
      <c r="M293" s="1">
        <f t="shared" si="14"/>
        <v>128.42456790123452</v>
      </c>
    </row>
    <row r="294" spans="1:13" x14ac:dyDescent="0.25">
      <c r="A294" t="str">
        <f t="shared" si="12"/>
        <v>CMBKWIApr-2025</v>
      </c>
      <c r="B294">
        <v>2025</v>
      </c>
      <c r="C294" t="s">
        <v>203</v>
      </c>
      <c r="D294" t="s">
        <v>10</v>
      </c>
      <c r="E294" t="s">
        <v>34</v>
      </c>
      <c r="F294" t="s">
        <v>11</v>
      </c>
      <c r="G294">
        <v>83</v>
      </c>
      <c r="H294">
        <v>8732.93</v>
      </c>
      <c r="I294">
        <v>5488.88</v>
      </c>
      <c r="J294">
        <v>14221.810000000001</v>
      </c>
      <c r="K294">
        <v>348185</v>
      </c>
      <c r="L294" s="26">
        <f t="shared" si="13"/>
        <v>4.0845556241653147E-2</v>
      </c>
      <c r="M294" s="1">
        <f t="shared" si="14"/>
        <v>171.34710843373495</v>
      </c>
    </row>
    <row r="295" spans="1:13" x14ac:dyDescent="0.25">
      <c r="A295" t="str">
        <f t="shared" si="12"/>
        <v>CMBLHEApr-2025</v>
      </c>
      <c r="B295">
        <v>2025</v>
      </c>
      <c r="C295" t="s">
        <v>203</v>
      </c>
      <c r="D295" t="s">
        <v>10</v>
      </c>
      <c r="E295" t="s">
        <v>35</v>
      </c>
      <c r="F295" t="s">
        <v>15</v>
      </c>
      <c r="G295">
        <v>94</v>
      </c>
      <c r="H295">
        <v>9907.0399999999991</v>
      </c>
      <c r="I295">
        <v>3131.6</v>
      </c>
      <c r="J295">
        <v>13038.64</v>
      </c>
      <c r="K295">
        <v>261790</v>
      </c>
      <c r="L295" s="26">
        <f t="shared" si="13"/>
        <v>4.9805722143702963E-2</v>
      </c>
      <c r="M295" s="1">
        <f t="shared" si="14"/>
        <v>138.70893617021275</v>
      </c>
    </row>
    <row r="296" spans="1:13" x14ac:dyDescent="0.25">
      <c r="A296" t="str">
        <f t="shared" si="12"/>
        <v>CMBLHRApr-2025</v>
      </c>
      <c r="B296">
        <v>2025</v>
      </c>
      <c r="C296" t="s">
        <v>203</v>
      </c>
      <c r="D296" t="s">
        <v>10</v>
      </c>
      <c r="E296" t="s">
        <v>36</v>
      </c>
      <c r="F296" t="s">
        <v>19</v>
      </c>
      <c r="G296">
        <v>1751</v>
      </c>
      <c r="H296">
        <v>634624.76999999967</v>
      </c>
      <c r="I296">
        <v>397571.80999999994</v>
      </c>
      <c r="J296">
        <v>1032196.5800000002</v>
      </c>
      <c r="K296">
        <v>15266969</v>
      </c>
      <c r="L296" s="26">
        <f t="shared" si="13"/>
        <v>6.7609790784274218E-2</v>
      </c>
      <c r="M296" s="1">
        <f t="shared" si="14"/>
        <v>589.4897658480869</v>
      </c>
    </row>
    <row r="297" spans="1:13" x14ac:dyDescent="0.25">
      <c r="A297" t="str">
        <f t="shared" si="12"/>
        <v>CMBMAAApr-2025</v>
      </c>
      <c r="B297">
        <v>2025</v>
      </c>
      <c r="C297" t="s">
        <v>203</v>
      </c>
      <c r="D297" t="s">
        <v>10</v>
      </c>
      <c r="E297" t="s">
        <v>37</v>
      </c>
      <c r="F297" t="s">
        <v>15</v>
      </c>
      <c r="G297">
        <v>248</v>
      </c>
      <c r="H297">
        <v>7511.82</v>
      </c>
      <c r="I297">
        <v>4850.74</v>
      </c>
      <c r="J297">
        <v>12362.559999999996</v>
      </c>
      <c r="K297">
        <v>170128</v>
      </c>
      <c r="L297" s="26">
        <f t="shared" si="13"/>
        <v>7.2666227781435125E-2</v>
      </c>
      <c r="M297" s="1">
        <f t="shared" si="14"/>
        <v>49.849032258064497</v>
      </c>
    </row>
    <row r="298" spans="1:13" x14ac:dyDescent="0.25">
      <c r="A298" t="str">
        <f t="shared" si="12"/>
        <v>CMBMELApr-2025</v>
      </c>
      <c r="B298">
        <v>2025</v>
      </c>
      <c r="C298" t="s">
        <v>203</v>
      </c>
      <c r="D298" t="s">
        <v>10</v>
      </c>
      <c r="E298" t="s">
        <v>38</v>
      </c>
      <c r="F298" t="s">
        <v>13</v>
      </c>
      <c r="G298">
        <v>1161</v>
      </c>
      <c r="H298">
        <v>429378.9299999997</v>
      </c>
      <c r="I298">
        <v>96859.460000000036</v>
      </c>
      <c r="J298">
        <v>526238.3899999999</v>
      </c>
      <c r="K298">
        <v>9762849</v>
      </c>
      <c r="L298" s="26">
        <f t="shared" si="13"/>
        <v>5.3902133485829791E-2</v>
      </c>
      <c r="M298" s="1">
        <f t="shared" si="14"/>
        <v>453.26304048234272</v>
      </c>
    </row>
    <row r="299" spans="1:13" x14ac:dyDescent="0.25">
      <c r="A299" t="str">
        <f t="shared" si="12"/>
        <v>CMBMLEApr-2025</v>
      </c>
      <c r="B299">
        <v>2025</v>
      </c>
      <c r="C299" t="s">
        <v>203</v>
      </c>
      <c r="D299" t="s">
        <v>10</v>
      </c>
      <c r="E299" t="s">
        <v>39</v>
      </c>
      <c r="F299" t="s">
        <v>15</v>
      </c>
      <c r="G299">
        <v>2199</v>
      </c>
      <c r="H299">
        <v>180913.55000000013</v>
      </c>
      <c r="I299">
        <v>40454.57999999998</v>
      </c>
      <c r="J299">
        <v>221368.12999999992</v>
      </c>
      <c r="K299">
        <v>1688832</v>
      </c>
      <c r="L299" s="26">
        <f t="shared" si="13"/>
        <v>0.13107765011558278</v>
      </c>
      <c r="M299" s="1">
        <f t="shared" si="14"/>
        <v>100.66763528876758</v>
      </c>
    </row>
    <row r="300" spans="1:13" x14ac:dyDescent="0.25">
      <c r="A300" t="str">
        <f t="shared" si="12"/>
        <v>CMBNRTApr-2025</v>
      </c>
      <c r="B300">
        <v>2025</v>
      </c>
      <c r="C300" t="s">
        <v>203</v>
      </c>
      <c r="D300" t="s">
        <v>10</v>
      </c>
      <c r="E300" t="s">
        <v>40</v>
      </c>
      <c r="F300" t="s">
        <v>13</v>
      </c>
      <c r="G300">
        <v>137</v>
      </c>
      <c r="H300">
        <v>45645.280000000006</v>
      </c>
      <c r="I300">
        <v>7468.6000000000013</v>
      </c>
      <c r="J300">
        <v>53113.880000000005</v>
      </c>
      <c r="K300">
        <v>940368</v>
      </c>
      <c r="L300" s="26">
        <f t="shared" si="13"/>
        <v>5.6482015551358622E-2</v>
      </c>
      <c r="M300" s="1">
        <f t="shared" si="14"/>
        <v>387.69255474452558</v>
      </c>
    </row>
    <row r="301" spans="1:13" x14ac:dyDescent="0.25">
      <c r="A301" t="str">
        <f t="shared" si="12"/>
        <v>CMBPEKApr-2025</v>
      </c>
      <c r="B301">
        <v>2025</v>
      </c>
      <c r="C301" t="s">
        <v>203</v>
      </c>
      <c r="D301" t="s">
        <v>10</v>
      </c>
      <c r="E301" t="s">
        <v>177</v>
      </c>
      <c r="F301" t="s">
        <v>13</v>
      </c>
      <c r="G301">
        <v>4</v>
      </c>
      <c r="H301">
        <v>1372.17</v>
      </c>
      <c r="I301">
        <v>271.29000000000002</v>
      </c>
      <c r="J301">
        <v>1643.4600000000003</v>
      </c>
      <c r="K301">
        <v>20676</v>
      </c>
      <c r="L301" s="26">
        <f t="shared" si="13"/>
        <v>7.948636099825887E-2</v>
      </c>
      <c r="M301" s="1">
        <f t="shared" si="14"/>
        <v>410.86500000000007</v>
      </c>
    </row>
    <row r="302" spans="1:13" x14ac:dyDescent="0.25">
      <c r="A302" t="str">
        <f t="shared" si="12"/>
        <v>CMBRUHApr-2025</v>
      </c>
      <c r="B302">
        <v>2025</v>
      </c>
      <c r="C302" t="s">
        <v>203</v>
      </c>
      <c r="D302" t="s">
        <v>10</v>
      </c>
      <c r="E302" t="s">
        <v>41</v>
      </c>
      <c r="F302" t="s">
        <v>11</v>
      </c>
      <c r="G302">
        <v>292</v>
      </c>
      <c r="H302">
        <v>48493.100000000006</v>
      </c>
      <c r="I302">
        <v>18868.960000000003</v>
      </c>
      <c r="J302">
        <v>67362.06</v>
      </c>
      <c r="K302">
        <v>1181140</v>
      </c>
      <c r="L302" s="26">
        <f t="shared" si="13"/>
        <v>5.7031393399597001E-2</v>
      </c>
      <c r="M302" s="1">
        <f t="shared" si="14"/>
        <v>230.69198630136987</v>
      </c>
    </row>
    <row r="303" spans="1:13" x14ac:dyDescent="0.25">
      <c r="A303" t="str">
        <f t="shared" si="12"/>
        <v>CMBSINApr-2025</v>
      </c>
      <c r="B303">
        <v>2025</v>
      </c>
      <c r="C303" t="s">
        <v>203</v>
      </c>
      <c r="D303" t="s">
        <v>10</v>
      </c>
      <c r="E303" t="s">
        <v>42</v>
      </c>
      <c r="F303" t="s">
        <v>13</v>
      </c>
      <c r="G303">
        <v>185</v>
      </c>
      <c r="H303">
        <v>26129.469999999983</v>
      </c>
      <c r="I303">
        <v>9350.3599999999969</v>
      </c>
      <c r="J303">
        <v>35479.829999999994</v>
      </c>
      <c r="K303">
        <v>508565</v>
      </c>
      <c r="L303" s="26">
        <f t="shared" si="13"/>
        <v>6.9764592529961741E-2</v>
      </c>
      <c r="M303" s="1">
        <f t="shared" si="14"/>
        <v>191.78286486486485</v>
      </c>
    </row>
    <row r="304" spans="1:13" x14ac:dyDescent="0.25">
      <c r="A304" t="str">
        <f t="shared" si="12"/>
        <v>CMBSYDApr-2025</v>
      </c>
      <c r="B304">
        <v>2025</v>
      </c>
      <c r="C304" t="s">
        <v>203</v>
      </c>
      <c r="D304" t="s">
        <v>10</v>
      </c>
      <c r="E304" t="s">
        <v>53</v>
      </c>
      <c r="F304" t="s">
        <v>13</v>
      </c>
      <c r="G304">
        <v>768</v>
      </c>
      <c r="H304">
        <v>308838.84999999992</v>
      </c>
      <c r="I304">
        <v>65025.239999999983</v>
      </c>
      <c r="J304">
        <v>373864.09000000008</v>
      </c>
      <c r="K304">
        <v>6723072</v>
      </c>
      <c r="L304" s="26">
        <f t="shared" si="13"/>
        <v>5.5609115892258788E-2</v>
      </c>
      <c r="M304" s="1">
        <f t="shared" si="14"/>
        <v>486.80220052083342</v>
      </c>
    </row>
    <row r="305" spans="1:13" x14ac:dyDescent="0.25">
      <c r="A305" t="str">
        <f t="shared" si="12"/>
        <v>CMBTRVApr-2025</v>
      </c>
      <c r="B305">
        <v>2025</v>
      </c>
      <c r="C305" t="s">
        <v>203</v>
      </c>
      <c r="D305" t="s">
        <v>10</v>
      </c>
      <c r="E305" t="s">
        <v>43</v>
      </c>
      <c r="F305" t="s">
        <v>15</v>
      </c>
      <c r="G305">
        <v>25</v>
      </c>
      <c r="H305">
        <v>1109.9499999999996</v>
      </c>
      <c r="I305">
        <v>321.00000000000017</v>
      </c>
      <c r="J305">
        <v>1430.9499999999998</v>
      </c>
      <c r="K305">
        <v>9150</v>
      </c>
      <c r="L305" s="26">
        <f t="shared" si="13"/>
        <v>0.15638797814207647</v>
      </c>
      <c r="M305" s="1">
        <f t="shared" si="14"/>
        <v>57.237999999999992</v>
      </c>
    </row>
    <row r="306" spans="1:13" x14ac:dyDescent="0.25">
      <c r="A306" t="str">
        <f t="shared" si="12"/>
        <v>CMBTRZApr-2025</v>
      </c>
      <c r="B306">
        <v>2025</v>
      </c>
      <c r="C306" t="s">
        <v>203</v>
      </c>
      <c r="D306" t="s">
        <v>10</v>
      </c>
      <c r="E306" t="s">
        <v>44</v>
      </c>
      <c r="F306" t="s">
        <v>15</v>
      </c>
      <c r="G306">
        <v>26</v>
      </c>
      <c r="H306">
        <v>678.4799999999999</v>
      </c>
      <c r="I306">
        <v>351.97</v>
      </c>
      <c r="J306">
        <v>1030.4499999999998</v>
      </c>
      <c r="K306">
        <v>11518</v>
      </c>
      <c r="L306" s="26">
        <f t="shared" si="13"/>
        <v>8.9464316721653045E-2</v>
      </c>
      <c r="M306" s="1">
        <f t="shared" si="14"/>
        <v>39.632692307692302</v>
      </c>
    </row>
    <row r="307" spans="1:13" x14ac:dyDescent="0.25">
      <c r="A307" t="str">
        <f t="shared" si="12"/>
        <v>CMBPVGApr-2025</v>
      </c>
      <c r="B307">
        <v>2025</v>
      </c>
      <c r="C307" t="s">
        <v>203</v>
      </c>
      <c r="D307" t="s">
        <v>10</v>
      </c>
      <c r="E307" t="s">
        <v>50</v>
      </c>
      <c r="F307" t="s">
        <v>13</v>
      </c>
      <c r="G307">
        <v>2</v>
      </c>
      <c r="H307">
        <v>177.1</v>
      </c>
      <c r="I307">
        <v>83.18</v>
      </c>
      <c r="J307">
        <v>260.27999999999997</v>
      </c>
      <c r="K307">
        <v>10132</v>
      </c>
      <c r="L307" s="26">
        <f t="shared" si="13"/>
        <v>2.5688906435057241E-2</v>
      </c>
      <c r="M307" s="1">
        <f t="shared" si="14"/>
        <v>130.13999999999999</v>
      </c>
    </row>
    <row r="308" spans="1:13" x14ac:dyDescent="0.25">
      <c r="A308" t="str">
        <f t="shared" si="12"/>
        <v>COKCMBApr-2025</v>
      </c>
      <c r="B308">
        <v>2025</v>
      </c>
      <c r="C308" t="s">
        <v>203</v>
      </c>
      <c r="D308" t="s">
        <v>21</v>
      </c>
      <c r="E308" t="s">
        <v>10</v>
      </c>
      <c r="F308" t="s">
        <v>15</v>
      </c>
      <c r="G308">
        <v>574</v>
      </c>
      <c r="H308">
        <v>23137.930000000004</v>
      </c>
      <c r="I308">
        <v>6810.0999999999967</v>
      </c>
      <c r="J308">
        <v>29948.030000000002</v>
      </c>
      <c r="K308">
        <v>296758</v>
      </c>
      <c r="L308" s="26">
        <f t="shared" si="13"/>
        <v>0.1009173467943577</v>
      </c>
      <c r="M308" s="1">
        <f t="shared" si="14"/>
        <v>52.174268292682932</v>
      </c>
    </row>
    <row r="309" spans="1:13" x14ac:dyDescent="0.25">
      <c r="A309" t="str">
        <f t="shared" si="12"/>
        <v>DACCMBApr-2025</v>
      </c>
      <c r="B309">
        <v>2025</v>
      </c>
      <c r="C309" t="s">
        <v>203</v>
      </c>
      <c r="D309" t="s">
        <v>22</v>
      </c>
      <c r="E309" t="s">
        <v>10</v>
      </c>
      <c r="F309" t="s">
        <v>15</v>
      </c>
      <c r="G309">
        <v>100</v>
      </c>
      <c r="H309">
        <v>6329.1600000000008</v>
      </c>
      <c r="I309">
        <v>2027.2200000000009</v>
      </c>
      <c r="J309">
        <v>8356.380000000001</v>
      </c>
      <c r="K309">
        <v>216500</v>
      </c>
      <c r="L309" s="26">
        <f t="shared" si="13"/>
        <v>3.8597598152424945E-2</v>
      </c>
      <c r="M309" s="1">
        <f t="shared" si="14"/>
        <v>83.563800000000015</v>
      </c>
    </row>
    <row r="310" spans="1:13" x14ac:dyDescent="0.25">
      <c r="A310" t="str">
        <f t="shared" si="12"/>
        <v>DELCMBApr-2025</v>
      </c>
      <c r="B310">
        <v>2025</v>
      </c>
      <c r="C310" t="s">
        <v>203</v>
      </c>
      <c r="D310" t="s">
        <v>23</v>
      </c>
      <c r="E310" t="s">
        <v>10</v>
      </c>
      <c r="F310" t="s">
        <v>15</v>
      </c>
      <c r="G310">
        <v>280</v>
      </c>
      <c r="H310">
        <v>36129.110000000022</v>
      </c>
      <c r="I310">
        <v>7027.9600000000019</v>
      </c>
      <c r="J310">
        <v>43157.069999999992</v>
      </c>
      <c r="K310">
        <v>679000</v>
      </c>
      <c r="L310" s="26">
        <f t="shared" si="13"/>
        <v>6.3559749631811477E-2</v>
      </c>
      <c r="M310" s="1">
        <f t="shared" si="14"/>
        <v>154.13239285714283</v>
      </c>
    </row>
    <row r="311" spans="1:13" x14ac:dyDescent="0.25">
      <c r="A311" t="str">
        <f t="shared" si="12"/>
        <v>DMMCMBApr-2025</v>
      </c>
      <c r="B311">
        <v>2025</v>
      </c>
      <c r="C311" t="s">
        <v>203</v>
      </c>
      <c r="D311" t="s">
        <v>24</v>
      </c>
      <c r="E311" t="s">
        <v>10</v>
      </c>
      <c r="F311" t="s">
        <v>11</v>
      </c>
      <c r="G311">
        <v>16</v>
      </c>
      <c r="H311">
        <v>2726.01</v>
      </c>
      <c r="I311">
        <v>929.22</v>
      </c>
      <c r="J311">
        <v>3655.23</v>
      </c>
      <c r="K311">
        <v>61648</v>
      </c>
      <c r="L311" s="26">
        <f t="shared" si="13"/>
        <v>5.9291947832857517E-2</v>
      </c>
      <c r="M311" s="1">
        <f t="shared" si="14"/>
        <v>228.451875</v>
      </c>
    </row>
    <row r="312" spans="1:13" x14ac:dyDescent="0.25">
      <c r="A312" t="str">
        <f t="shared" si="12"/>
        <v>DOHCMBApr-2025</v>
      </c>
      <c r="B312">
        <v>2025</v>
      </c>
      <c r="C312" t="s">
        <v>203</v>
      </c>
      <c r="D312" t="s">
        <v>25</v>
      </c>
      <c r="E312" t="s">
        <v>10</v>
      </c>
      <c r="F312" t="s">
        <v>11</v>
      </c>
      <c r="G312">
        <v>35</v>
      </c>
      <c r="H312">
        <v>9344.7299999999977</v>
      </c>
      <c r="I312">
        <v>5332.6100000000006</v>
      </c>
      <c r="J312">
        <v>14677.340000000004</v>
      </c>
      <c r="K312">
        <v>127155</v>
      </c>
      <c r="L312" s="26">
        <f t="shared" si="13"/>
        <v>0.11542872871692032</v>
      </c>
      <c r="M312" s="1">
        <f t="shared" si="14"/>
        <v>419.35257142857154</v>
      </c>
    </row>
    <row r="313" spans="1:13" x14ac:dyDescent="0.25">
      <c r="A313" t="str">
        <f t="shared" si="12"/>
        <v>DXBCMBApr-2025</v>
      </c>
      <c r="B313">
        <v>2025</v>
      </c>
      <c r="C313" t="s">
        <v>203</v>
      </c>
      <c r="D313" t="s">
        <v>26</v>
      </c>
      <c r="E313" t="s">
        <v>10</v>
      </c>
      <c r="F313" t="s">
        <v>11</v>
      </c>
      <c r="G313">
        <v>98</v>
      </c>
      <c r="H313">
        <v>18227.72</v>
      </c>
      <c r="I313">
        <v>11155.6</v>
      </c>
      <c r="J313">
        <v>29383.319999999992</v>
      </c>
      <c r="K313">
        <v>324282</v>
      </c>
      <c r="L313" s="26">
        <f t="shared" si="13"/>
        <v>9.0610394656502655E-2</v>
      </c>
      <c r="M313" s="1">
        <f t="shared" si="14"/>
        <v>299.82979591836727</v>
      </c>
    </row>
    <row r="314" spans="1:13" x14ac:dyDescent="0.25">
      <c r="A314" t="str">
        <f t="shared" si="12"/>
        <v>FRACMBApr-2025</v>
      </c>
      <c r="B314">
        <v>2025</v>
      </c>
      <c r="C314" t="s">
        <v>203</v>
      </c>
      <c r="D314" t="s">
        <v>27</v>
      </c>
      <c r="E314" t="s">
        <v>10</v>
      </c>
      <c r="F314" t="s">
        <v>19</v>
      </c>
      <c r="G314">
        <v>351</v>
      </c>
      <c r="H314">
        <v>108045.39000000003</v>
      </c>
      <c r="I314">
        <v>83520.100000000049</v>
      </c>
      <c r="J314">
        <v>191565.49000000005</v>
      </c>
      <c r="K314">
        <v>2840643</v>
      </c>
      <c r="L314" s="26">
        <f t="shared" si="13"/>
        <v>6.7437368933723832E-2</v>
      </c>
      <c r="M314" s="1">
        <f t="shared" si="14"/>
        <v>545.77062678062691</v>
      </c>
    </row>
    <row r="315" spans="1:13" x14ac:dyDescent="0.25">
      <c r="A315" t="str">
        <f t="shared" si="12"/>
        <v>GANCMBApr-2025</v>
      </c>
      <c r="B315">
        <v>2025</v>
      </c>
      <c r="C315" t="s">
        <v>203</v>
      </c>
      <c r="D315" t="s">
        <v>28</v>
      </c>
      <c r="E315" t="s">
        <v>10</v>
      </c>
      <c r="F315" t="s">
        <v>15</v>
      </c>
      <c r="G315">
        <v>45</v>
      </c>
      <c r="H315">
        <v>3816.65</v>
      </c>
      <c r="I315">
        <v>1239.2599999999998</v>
      </c>
      <c r="J315">
        <v>5055.91</v>
      </c>
      <c r="K315">
        <v>51615</v>
      </c>
      <c r="L315" s="26">
        <f t="shared" si="13"/>
        <v>9.7954276857502659E-2</v>
      </c>
      <c r="M315" s="1">
        <f t="shared" si="14"/>
        <v>112.35355555555556</v>
      </c>
    </row>
    <row r="316" spans="1:13" x14ac:dyDescent="0.25">
      <c r="A316" t="str">
        <f t="shared" si="12"/>
        <v>HYDCMBApr-2025</v>
      </c>
      <c r="B316">
        <v>2025</v>
      </c>
      <c r="C316" t="s">
        <v>203</v>
      </c>
      <c r="D316" t="s">
        <v>29</v>
      </c>
      <c r="E316" t="s">
        <v>10</v>
      </c>
      <c r="F316" t="s">
        <v>15</v>
      </c>
      <c r="G316">
        <v>75</v>
      </c>
      <c r="H316">
        <v>2084.4100000000003</v>
      </c>
      <c r="I316">
        <v>1594.6800000000007</v>
      </c>
      <c r="J316">
        <v>3679.09</v>
      </c>
      <c r="K316">
        <v>87900</v>
      </c>
      <c r="L316" s="26">
        <f t="shared" si="13"/>
        <v>4.1855403868031854E-2</v>
      </c>
      <c r="M316" s="1">
        <f t="shared" si="14"/>
        <v>49.054533333333332</v>
      </c>
    </row>
    <row r="317" spans="1:13" x14ac:dyDescent="0.25">
      <c r="A317" t="str">
        <f t="shared" si="12"/>
        <v>ICNCMBApr-2025</v>
      </c>
      <c r="B317">
        <v>2025</v>
      </c>
      <c r="C317" t="s">
        <v>203</v>
      </c>
      <c r="D317" t="s">
        <v>30</v>
      </c>
      <c r="E317" t="s">
        <v>10</v>
      </c>
      <c r="F317" t="s">
        <v>13</v>
      </c>
      <c r="G317">
        <v>71</v>
      </c>
      <c r="H317">
        <v>17926.810000000001</v>
      </c>
      <c r="I317">
        <v>6264.61</v>
      </c>
      <c r="J317">
        <v>24191.419999999995</v>
      </c>
      <c r="K317">
        <v>409315</v>
      </c>
      <c r="L317" s="26">
        <f t="shared" si="13"/>
        <v>5.9102207346420223E-2</v>
      </c>
      <c r="M317" s="1">
        <f t="shared" si="14"/>
        <v>340.72422535211263</v>
      </c>
    </row>
    <row r="318" spans="1:13" x14ac:dyDescent="0.25">
      <c r="A318" t="str">
        <f t="shared" si="12"/>
        <v>IXMCMBApr-2025</v>
      </c>
      <c r="B318">
        <v>2025</v>
      </c>
      <c r="C318" t="s">
        <v>203</v>
      </c>
      <c r="D318" t="s">
        <v>31</v>
      </c>
      <c r="E318" t="s">
        <v>10</v>
      </c>
      <c r="F318" t="s">
        <v>15</v>
      </c>
      <c r="G318">
        <v>143</v>
      </c>
      <c r="H318">
        <v>3224.48</v>
      </c>
      <c r="I318">
        <v>1447.0400000000004</v>
      </c>
      <c r="J318">
        <v>4671.5200000000004</v>
      </c>
      <c r="K318">
        <v>50622</v>
      </c>
      <c r="L318" s="26">
        <f t="shared" si="13"/>
        <v>9.2282406858678057E-2</v>
      </c>
      <c r="M318" s="1">
        <f t="shared" si="14"/>
        <v>32.667972027972034</v>
      </c>
    </row>
    <row r="319" spans="1:13" x14ac:dyDescent="0.25">
      <c r="A319" t="str">
        <f t="shared" si="12"/>
        <v>KHICMBApr-2025</v>
      </c>
      <c r="B319">
        <v>2025</v>
      </c>
      <c r="C319" t="s">
        <v>203</v>
      </c>
      <c r="D319" t="s">
        <v>32</v>
      </c>
      <c r="E319" t="s">
        <v>10</v>
      </c>
      <c r="F319" t="s">
        <v>15</v>
      </c>
      <c r="G319">
        <v>47</v>
      </c>
      <c r="H319">
        <v>3690.440000000001</v>
      </c>
      <c r="I319">
        <v>1209.8399999999999</v>
      </c>
      <c r="J319">
        <v>4900.28</v>
      </c>
      <c r="K319">
        <v>113458</v>
      </c>
      <c r="L319" s="26">
        <f t="shared" si="13"/>
        <v>4.3190255424914947E-2</v>
      </c>
      <c r="M319" s="1">
        <f t="shared" si="14"/>
        <v>104.26127659574468</v>
      </c>
    </row>
    <row r="320" spans="1:13" x14ac:dyDescent="0.25">
      <c r="A320" t="str">
        <f t="shared" si="12"/>
        <v>KTMCMBApr-2025</v>
      </c>
      <c r="B320">
        <v>2025</v>
      </c>
      <c r="C320" t="s">
        <v>203</v>
      </c>
      <c r="D320" t="s">
        <v>52</v>
      </c>
      <c r="E320" t="s">
        <v>10</v>
      </c>
      <c r="F320" t="s">
        <v>15</v>
      </c>
      <c r="G320">
        <v>86</v>
      </c>
      <c r="H320">
        <v>19595.959999999988</v>
      </c>
      <c r="I320">
        <v>2254.2399999999989</v>
      </c>
      <c r="J320">
        <v>21850.2</v>
      </c>
      <c r="K320">
        <v>202358</v>
      </c>
      <c r="L320" s="26">
        <f t="shared" si="13"/>
        <v>0.10797794008638156</v>
      </c>
      <c r="M320" s="1">
        <f t="shared" si="14"/>
        <v>254.07209302325583</v>
      </c>
    </row>
    <row r="321" spans="1:13" x14ac:dyDescent="0.25">
      <c r="A321" t="str">
        <f t="shared" si="12"/>
        <v>KULCMBApr-2025</v>
      </c>
      <c r="B321">
        <v>2025</v>
      </c>
      <c r="C321" t="s">
        <v>203</v>
      </c>
      <c r="D321" t="s">
        <v>33</v>
      </c>
      <c r="E321" t="s">
        <v>10</v>
      </c>
      <c r="F321" t="s">
        <v>13</v>
      </c>
      <c r="G321">
        <v>109</v>
      </c>
      <c r="H321">
        <v>11764.440000000004</v>
      </c>
      <c r="I321">
        <v>5672.0099999999993</v>
      </c>
      <c r="J321">
        <v>17436.449999999997</v>
      </c>
      <c r="K321">
        <v>268031</v>
      </c>
      <c r="L321" s="26">
        <f t="shared" si="13"/>
        <v>6.5053855710720018E-2</v>
      </c>
      <c r="M321" s="1">
        <f t="shared" si="14"/>
        <v>159.96743119266051</v>
      </c>
    </row>
    <row r="322" spans="1:13" x14ac:dyDescent="0.25">
      <c r="A322" t="str">
        <f t="shared" ref="A322:A385" si="15">D322&amp;E322&amp;C322</f>
        <v>KWICMBApr-2025</v>
      </c>
      <c r="B322">
        <v>2025</v>
      </c>
      <c r="C322" t="s">
        <v>203</v>
      </c>
      <c r="D322" t="s">
        <v>34</v>
      </c>
      <c r="E322" t="s">
        <v>10</v>
      </c>
      <c r="F322" t="s">
        <v>11</v>
      </c>
      <c r="G322">
        <v>31</v>
      </c>
      <c r="H322">
        <v>3282.9500000000012</v>
      </c>
      <c r="I322">
        <v>2238.7899999999995</v>
      </c>
      <c r="J322">
        <v>5521.7400000000007</v>
      </c>
      <c r="K322">
        <v>130045</v>
      </c>
      <c r="L322" s="26">
        <f t="shared" ref="L322:L385" si="16">J322/K322</f>
        <v>4.2460225306624633E-2</v>
      </c>
      <c r="M322" s="1">
        <f t="shared" ref="M322:M385" si="17">J322/G322</f>
        <v>178.12064516129035</v>
      </c>
    </row>
    <row r="323" spans="1:13" x14ac:dyDescent="0.25">
      <c r="A323" t="str">
        <f t="shared" si="15"/>
        <v>LHECMBApr-2025</v>
      </c>
      <c r="B323">
        <v>2025</v>
      </c>
      <c r="C323" t="s">
        <v>203</v>
      </c>
      <c r="D323" t="s">
        <v>35</v>
      </c>
      <c r="E323" t="s">
        <v>10</v>
      </c>
      <c r="F323" t="s">
        <v>15</v>
      </c>
      <c r="G323">
        <v>85</v>
      </c>
      <c r="H323">
        <v>8726.8099999999977</v>
      </c>
      <c r="I323">
        <v>2554.4800000000005</v>
      </c>
      <c r="J323">
        <v>11281.290000000003</v>
      </c>
      <c r="K323">
        <v>236725</v>
      </c>
      <c r="L323" s="26">
        <f t="shared" si="16"/>
        <v>4.7655676417784364E-2</v>
      </c>
      <c r="M323" s="1">
        <f t="shared" si="17"/>
        <v>132.72105882352943</v>
      </c>
    </row>
    <row r="324" spans="1:13" x14ac:dyDescent="0.25">
      <c r="A324" t="str">
        <f t="shared" si="15"/>
        <v>LHRCMBApr-2025</v>
      </c>
      <c r="B324">
        <v>2025</v>
      </c>
      <c r="C324" t="s">
        <v>203</v>
      </c>
      <c r="D324" t="s">
        <v>36</v>
      </c>
      <c r="E324" t="s">
        <v>10</v>
      </c>
      <c r="F324" t="s">
        <v>19</v>
      </c>
      <c r="G324">
        <v>1105</v>
      </c>
      <c r="H324">
        <v>429897.66</v>
      </c>
      <c r="I324">
        <v>251009.73000000007</v>
      </c>
      <c r="J324">
        <v>680907.38999999966</v>
      </c>
      <c r="K324">
        <v>9634495</v>
      </c>
      <c r="L324" s="26">
        <f t="shared" si="16"/>
        <v>7.0673905586125657E-2</v>
      </c>
      <c r="M324" s="1">
        <f t="shared" si="17"/>
        <v>616.20578280542952</v>
      </c>
    </row>
    <row r="325" spans="1:13" x14ac:dyDescent="0.25">
      <c r="A325" t="str">
        <f t="shared" si="15"/>
        <v>MAACMBApr-2025</v>
      </c>
      <c r="B325">
        <v>2025</v>
      </c>
      <c r="C325" t="s">
        <v>203</v>
      </c>
      <c r="D325" t="s">
        <v>37</v>
      </c>
      <c r="E325" t="s">
        <v>10</v>
      </c>
      <c r="F325" t="s">
        <v>15</v>
      </c>
      <c r="G325">
        <v>359</v>
      </c>
      <c r="H325">
        <v>11184.430000000002</v>
      </c>
      <c r="I325">
        <v>6326.2699999999995</v>
      </c>
      <c r="J325">
        <v>17510.700000000015</v>
      </c>
      <c r="K325">
        <v>246274</v>
      </c>
      <c r="L325" s="26">
        <f t="shared" si="16"/>
        <v>7.1102511836409921E-2</v>
      </c>
      <c r="M325" s="1">
        <f t="shared" si="17"/>
        <v>48.776323119777203</v>
      </c>
    </row>
    <row r="326" spans="1:13" x14ac:dyDescent="0.25">
      <c r="A326" t="str">
        <f t="shared" si="15"/>
        <v>MELCMBApr-2025</v>
      </c>
      <c r="B326">
        <v>2025</v>
      </c>
      <c r="C326" t="s">
        <v>203</v>
      </c>
      <c r="D326" t="s">
        <v>38</v>
      </c>
      <c r="E326" t="s">
        <v>10</v>
      </c>
      <c r="F326" t="s">
        <v>13</v>
      </c>
      <c r="G326">
        <v>1299</v>
      </c>
      <c r="H326">
        <v>438532.30000000005</v>
      </c>
      <c r="I326">
        <v>131109.53999999998</v>
      </c>
      <c r="J326">
        <v>569641.84000000078</v>
      </c>
      <c r="K326">
        <v>10923291</v>
      </c>
      <c r="L326" s="26">
        <f t="shared" si="16"/>
        <v>5.2149287243194453E-2</v>
      </c>
      <c r="M326" s="1">
        <f t="shared" si="17"/>
        <v>438.52335642802217</v>
      </c>
    </row>
    <row r="327" spans="1:13" x14ac:dyDescent="0.25">
      <c r="A327" t="str">
        <f t="shared" si="15"/>
        <v>MLECMBApr-2025</v>
      </c>
      <c r="B327">
        <v>2025</v>
      </c>
      <c r="C327" t="s">
        <v>203</v>
      </c>
      <c r="D327" t="s">
        <v>39</v>
      </c>
      <c r="E327" t="s">
        <v>10</v>
      </c>
      <c r="F327" t="s">
        <v>15</v>
      </c>
      <c r="G327">
        <v>822</v>
      </c>
      <c r="H327">
        <v>60807.970000000023</v>
      </c>
      <c r="I327">
        <v>17691.329999999994</v>
      </c>
      <c r="J327">
        <v>78499.300000000047</v>
      </c>
      <c r="K327">
        <v>631296</v>
      </c>
      <c r="L327" s="26">
        <f t="shared" si="16"/>
        <v>0.12434626546025961</v>
      </c>
      <c r="M327" s="1">
        <f t="shared" si="17"/>
        <v>95.497931873479374</v>
      </c>
    </row>
    <row r="328" spans="1:13" x14ac:dyDescent="0.25">
      <c r="A328" t="str">
        <f t="shared" si="15"/>
        <v>NRTCMBApr-2025</v>
      </c>
      <c r="B328">
        <v>2025</v>
      </c>
      <c r="C328" t="s">
        <v>203</v>
      </c>
      <c r="D328" t="s">
        <v>40</v>
      </c>
      <c r="E328" t="s">
        <v>10</v>
      </c>
      <c r="F328" t="s">
        <v>13</v>
      </c>
      <c r="G328">
        <v>221</v>
      </c>
      <c r="H328">
        <v>82530.09</v>
      </c>
      <c r="I328">
        <v>6248.090000000002</v>
      </c>
      <c r="J328">
        <v>88778.179999999978</v>
      </c>
      <c r="K328">
        <v>1516944</v>
      </c>
      <c r="L328" s="26">
        <f t="shared" si="16"/>
        <v>5.8524362138615518E-2</v>
      </c>
      <c r="M328" s="1">
        <f t="shared" si="17"/>
        <v>401.71122171945694</v>
      </c>
    </row>
    <row r="329" spans="1:13" x14ac:dyDescent="0.25">
      <c r="A329" t="str">
        <f t="shared" si="15"/>
        <v>PEKCMBApr-2025</v>
      </c>
      <c r="B329">
        <v>2025</v>
      </c>
      <c r="C329" t="s">
        <v>203</v>
      </c>
      <c r="D329" t="s">
        <v>177</v>
      </c>
      <c r="E329" t="s">
        <v>10</v>
      </c>
      <c r="F329" t="s">
        <v>13</v>
      </c>
      <c r="G329">
        <v>12</v>
      </c>
      <c r="H329">
        <v>3535.3199999999997</v>
      </c>
      <c r="I329">
        <v>1405.6100000000001</v>
      </c>
      <c r="J329">
        <v>4940.93</v>
      </c>
      <c r="K329">
        <v>62028</v>
      </c>
      <c r="L329" s="26">
        <f t="shared" si="16"/>
        <v>7.9656445476236543E-2</v>
      </c>
      <c r="M329" s="1">
        <f t="shared" si="17"/>
        <v>411.74416666666667</v>
      </c>
    </row>
    <row r="330" spans="1:13" x14ac:dyDescent="0.25">
      <c r="A330" t="str">
        <f t="shared" si="15"/>
        <v>RUHCMBApr-2025</v>
      </c>
      <c r="B330">
        <v>2025</v>
      </c>
      <c r="C330" t="s">
        <v>203</v>
      </c>
      <c r="D330" t="s">
        <v>41</v>
      </c>
      <c r="E330" t="s">
        <v>10</v>
      </c>
      <c r="F330" t="s">
        <v>11</v>
      </c>
      <c r="G330">
        <v>88</v>
      </c>
      <c r="H330">
        <v>19310.03</v>
      </c>
      <c r="I330">
        <v>6437.3599999999988</v>
      </c>
      <c r="J330">
        <v>25747.390000000003</v>
      </c>
      <c r="K330">
        <v>355960</v>
      </c>
      <c r="L330" s="26">
        <f t="shared" si="16"/>
        <v>7.2332256433307124E-2</v>
      </c>
      <c r="M330" s="1">
        <f t="shared" si="17"/>
        <v>292.58397727272728</v>
      </c>
    </row>
    <row r="331" spans="1:13" x14ac:dyDescent="0.25">
      <c r="A331" t="str">
        <f t="shared" si="15"/>
        <v>SINCMBApr-2025</v>
      </c>
      <c r="B331">
        <v>2025</v>
      </c>
      <c r="C331" t="s">
        <v>203</v>
      </c>
      <c r="D331" t="s">
        <v>42</v>
      </c>
      <c r="E331" t="s">
        <v>10</v>
      </c>
      <c r="F331" t="s">
        <v>13</v>
      </c>
      <c r="G331">
        <v>218</v>
      </c>
      <c r="H331">
        <v>39570.350000000006</v>
      </c>
      <c r="I331">
        <v>11142.869999999999</v>
      </c>
      <c r="J331">
        <v>50713.220000000008</v>
      </c>
      <c r="K331">
        <v>599282</v>
      </c>
      <c r="L331" s="26">
        <f t="shared" si="16"/>
        <v>8.4623299214726971E-2</v>
      </c>
      <c r="M331" s="1">
        <f t="shared" si="17"/>
        <v>232.62944954128443</v>
      </c>
    </row>
    <row r="332" spans="1:13" x14ac:dyDescent="0.25">
      <c r="A332" t="str">
        <f t="shared" si="15"/>
        <v>SYDCMBApr-2025</v>
      </c>
      <c r="B332">
        <v>2025</v>
      </c>
      <c r="C332" t="s">
        <v>203</v>
      </c>
      <c r="D332" t="s">
        <v>53</v>
      </c>
      <c r="E332" t="s">
        <v>10</v>
      </c>
      <c r="F332" t="s">
        <v>13</v>
      </c>
      <c r="G332">
        <v>954</v>
      </c>
      <c r="H332">
        <v>337880.27</v>
      </c>
      <c r="I332">
        <v>90332.459999999963</v>
      </c>
      <c r="J332">
        <v>428212.73000000021</v>
      </c>
      <c r="K332">
        <v>8351316</v>
      </c>
      <c r="L332" s="26">
        <f t="shared" si="16"/>
        <v>5.1274880509850213E-2</v>
      </c>
      <c r="M332" s="1">
        <f t="shared" si="17"/>
        <v>448.86030398322873</v>
      </c>
    </row>
    <row r="333" spans="1:13" x14ac:dyDescent="0.25">
      <c r="A333" t="str">
        <f t="shared" si="15"/>
        <v>TRVCMBApr-2025</v>
      </c>
      <c r="B333">
        <v>2025</v>
      </c>
      <c r="C333" t="s">
        <v>203</v>
      </c>
      <c r="D333" t="s">
        <v>43</v>
      </c>
      <c r="E333" t="s">
        <v>10</v>
      </c>
      <c r="F333" t="s">
        <v>15</v>
      </c>
      <c r="G333">
        <v>263</v>
      </c>
      <c r="H333">
        <v>6627.4199999999973</v>
      </c>
      <c r="I333">
        <v>2488.0800000000004</v>
      </c>
      <c r="J333">
        <v>9115.5000000000036</v>
      </c>
      <c r="K333">
        <v>96258</v>
      </c>
      <c r="L333" s="26">
        <f t="shared" si="16"/>
        <v>9.4698622452159861E-2</v>
      </c>
      <c r="M333" s="1">
        <f t="shared" si="17"/>
        <v>34.659695817490508</v>
      </c>
    </row>
    <row r="334" spans="1:13" x14ac:dyDescent="0.25">
      <c r="A334" t="str">
        <f t="shared" si="15"/>
        <v>TRZCMBApr-2025</v>
      </c>
      <c r="B334">
        <v>2025</v>
      </c>
      <c r="C334" t="s">
        <v>203</v>
      </c>
      <c r="D334" t="s">
        <v>44</v>
      </c>
      <c r="E334" t="s">
        <v>10</v>
      </c>
      <c r="F334" t="s">
        <v>15</v>
      </c>
      <c r="G334">
        <v>110</v>
      </c>
      <c r="H334">
        <v>3270.4899999999984</v>
      </c>
      <c r="I334">
        <v>1211.4500000000003</v>
      </c>
      <c r="J334">
        <v>4481.9399999999987</v>
      </c>
      <c r="K334">
        <v>48730</v>
      </c>
      <c r="L334" s="26">
        <f t="shared" si="16"/>
        <v>9.1974964087830874E-2</v>
      </c>
      <c r="M334" s="1">
        <f t="shared" si="17"/>
        <v>40.744909090909076</v>
      </c>
    </row>
    <row r="335" spans="1:13" x14ac:dyDescent="0.25">
      <c r="A335" t="str">
        <f t="shared" si="15"/>
        <v>PVGCMBApr-2025</v>
      </c>
      <c r="B335">
        <v>2025</v>
      </c>
      <c r="C335" t="s">
        <v>203</v>
      </c>
      <c r="D335" t="s">
        <v>50</v>
      </c>
      <c r="E335" t="s">
        <v>10</v>
      </c>
      <c r="F335" t="s">
        <v>13</v>
      </c>
      <c r="G335">
        <v>27</v>
      </c>
      <c r="H335">
        <v>2980.93</v>
      </c>
      <c r="I335">
        <v>2928.8800000000006</v>
      </c>
      <c r="J335">
        <v>5909.8100000000013</v>
      </c>
      <c r="K335">
        <v>136782</v>
      </c>
      <c r="L335" s="26">
        <f t="shared" si="16"/>
        <v>4.3206050503721262E-2</v>
      </c>
      <c r="M335" s="1">
        <f t="shared" si="17"/>
        <v>218.88185185185191</v>
      </c>
    </row>
    <row r="336" spans="1:13" x14ac:dyDescent="0.25">
      <c r="A336" t="str">
        <f t="shared" si="15"/>
        <v>AUHCMBMay-2025</v>
      </c>
      <c r="B336">
        <v>2025</v>
      </c>
      <c r="C336" t="s">
        <v>205</v>
      </c>
      <c r="D336" t="s">
        <v>9</v>
      </c>
      <c r="E336" t="s">
        <v>10</v>
      </c>
      <c r="F336" t="s">
        <v>11</v>
      </c>
      <c r="G336">
        <v>41</v>
      </c>
      <c r="H336">
        <v>3423.54</v>
      </c>
      <c r="I336">
        <v>2594.27</v>
      </c>
      <c r="J336">
        <v>6017.81</v>
      </c>
      <c r="K336">
        <v>137104</v>
      </c>
      <c r="L336" s="26">
        <f t="shared" si="16"/>
        <v>4.3892300735208313E-2</v>
      </c>
      <c r="M336" s="1">
        <f t="shared" si="17"/>
        <v>146.77585365853659</v>
      </c>
    </row>
    <row r="337" spans="1:13" x14ac:dyDescent="0.25">
      <c r="A337" t="str">
        <f t="shared" si="15"/>
        <v>BKKCMBMay-2025</v>
      </c>
      <c r="B337">
        <v>2025</v>
      </c>
      <c r="C337" t="s">
        <v>205</v>
      </c>
      <c r="D337" t="s">
        <v>12</v>
      </c>
      <c r="E337" t="s">
        <v>10</v>
      </c>
      <c r="F337" t="s">
        <v>13</v>
      </c>
      <c r="G337">
        <v>30</v>
      </c>
      <c r="H337">
        <v>4639.3900000000003</v>
      </c>
      <c r="I337">
        <v>1546.93</v>
      </c>
      <c r="J337">
        <v>6186.3200000000006</v>
      </c>
      <c r="K337">
        <v>71550</v>
      </c>
      <c r="L337" s="26">
        <f t="shared" si="16"/>
        <v>8.6461495457721887E-2</v>
      </c>
      <c r="M337" s="1">
        <f t="shared" si="17"/>
        <v>206.2106666666667</v>
      </c>
    </row>
    <row r="338" spans="1:13" x14ac:dyDescent="0.25">
      <c r="A338" t="str">
        <f t="shared" si="15"/>
        <v>BLRCMBMay-2025</v>
      </c>
      <c r="B338">
        <v>2025</v>
      </c>
      <c r="C338" t="s">
        <v>205</v>
      </c>
      <c r="D338" t="s">
        <v>14</v>
      </c>
      <c r="E338" t="s">
        <v>10</v>
      </c>
      <c r="F338" t="s">
        <v>15</v>
      </c>
      <c r="G338">
        <v>57</v>
      </c>
      <c r="H338">
        <v>1644.88</v>
      </c>
      <c r="I338">
        <v>1023.95</v>
      </c>
      <c r="J338">
        <v>2668.83</v>
      </c>
      <c r="K338">
        <v>40755</v>
      </c>
      <c r="L338" s="26">
        <f t="shared" si="16"/>
        <v>6.5484725800515273E-2</v>
      </c>
      <c r="M338" s="1">
        <f t="shared" si="17"/>
        <v>46.821578947368423</v>
      </c>
    </row>
    <row r="339" spans="1:13" x14ac:dyDescent="0.25">
      <c r="A339" t="str">
        <f t="shared" si="15"/>
        <v>BOMCMBMay-2025</v>
      </c>
      <c r="B339">
        <v>2025</v>
      </c>
      <c r="C339" t="s">
        <v>205</v>
      </c>
      <c r="D339" t="s">
        <v>16</v>
      </c>
      <c r="E339" t="s">
        <v>10</v>
      </c>
      <c r="F339" t="s">
        <v>15</v>
      </c>
      <c r="G339">
        <v>205</v>
      </c>
      <c r="H339">
        <v>7454.1299999999992</v>
      </c>
      <c r="I339">
        <v>5344.54</v>
      </c>
      <c r="J339">
        <v>12798.67</v>
      </c>
      <c r="K339">
        <v>317545</v>
      </c>
      <c r="L339" s="26">
        <f t="shared" si="16"/>
        <v>4.0305059125478278E-2</v>
      </c>
      <c r="M339" s="1">
        <f t="shared" si="17"/>
        <v>62.432536585365852</v>
      </c>
    </row>
    <row r="340" spans="1:13" x14ac:dyDescent="0.25">
      <c r="A340" t="str">
        <f t="shared" si="15"/>
        <v>CANCMBMay-2025</v>
      </c>
      <c r="B340">
        <v>2025</v>
      </c>
      <c r="C340" t="s">
        <v>205</v>
      </c>
      <c r="D340" t="s">
        <v>17</v>
      </c>
      <c r="E340" t="s">
        <v>10</v>
      </c>
      <c r="F340" t="s">
        <v>13</v>
      </c>
      <c r="G340">
        <v>4</v>
      </c>
      <c r="H340">
        <v>858.19</v>
      </c>
      <c r="I340">
        <v>426.9</v>
      </c>
      <c r="J340">
        <v>1285.0899999999999</v>
      </c>
      <c r="K340">
        <v>15932</v>
      </c>
      <c r="L340" s="26">
        <f t="shared" si="16"/>
        <v>8.0660933969369811E-2</v>
      </c>
      <c r="M340" s="1">
        <f t="shared" si="17"/>
        <v>321.27249999999998</v>
      </c>
    </row>
    <row r="341" spans="1:13" x14ac:dyDescent="0.25">
      <c r="A341" t="str">
        <f t="shared" si="15"/>
        <v>CDGCMBMay-2025</v>
      </c>
      <c r="B341">
        <v>2025</v>
      </c>
      <c r="C341" t="s">
        <v>205</v>
      </c>
      <c r="D341" t="s">
        <v>18</v>
      </c>
      <c r="E341" t="s">
        <v>10</v>
      </c>
      <c r="F341" t="s">
        <v>19</v>
      </c>
      <c r="G341">
        <v>45</v>
      </c>
      <c r="H341">
        <v>10373</v>
      </c>
      <c r="I341">
        <v>6291.2099999999982</v>
      </c>
      <c r="J341">
        <v>16664.210000000003</v>
      </c>
      <c r="K341">
        <v>382905</v>
      </c>
      <c r="L341" s="26">
        <f t="shared" si="16"/>
        <v>4.352048158159335E-2</v>
      </c>
      <c r="M341" s="1">
        <f t="shared" si="17"/>
        <v>370.31577777777784</v>
      </c>
    </row>
    <row r="342" spans="1:13" x14ac:dyDescent="0.25">
      <c r="A342" t="str">
        <f t="shared" si="15"/>
        <v>CGKCMBMay-2025</v>
      </c>
      <c r="B342">
        <v>2025</v>
      </c>
      <c r="C342" t="s">
        <v>205</v>
      </c>
      <c r="D342" t="s">
        <v>20</v>
      </c>
      <c r="E342" t="s">
        <v>10</v>
      </c>
      <c r="F342" t="s">
        <v>13</v>
      </c>
      <c r="G342">
        <v>24</v>
      </c>
      <c r="H342">
        <v>3196.16</v>
      </c>
      <c r="I342">
        <v>1396.3700000000001</v>
      </c>
      <c r="J342">
        <v>4592.5300000000007</v>
      </c>
      <c r="K342">
        <v>79632</v>
      </c>
      <c r="L342" s="26">
        <f t="shared" si="16"/>
        <v>5.7671915812738603E-2</v>
      </c>
      <c r="M342" s="1">
        <f t="shared" si="17"/>
        <v>191.35541666666668</v>
      </c>
    </row>
    <row r="343" spans="1:13" x14ac:dyDescent="0.25">
      <c r="A343" t="str">
        <f t="shared" si="15"/>
        <v>CMBAUHMay-2025</v>
      </c>
      <c r="B343">
        <v>2025</v>
      </c>
      <c r="C343" t="s">
        <v>205</v>
      </c>
      <c r="D343" t="s">
        <v>10</v>
      </c>
      <c r="E343" t="s">
        <v>9</v>
      </c>
      <c r="F343" t="s">
        <v>11</v>
      </c>
      <c r="G343">
        <v>90</v>
      </c>
      <c r="H343">
        <v>13319.45</v>
      </c>
      <c r="I343">
        <v>6816.170000000001</v>
      </c>
      <c r="J343">
        <v>20135.619999999995</v>
      </c>
      <c r="K343">
        <v>300960</v>
      </c>
      <c r="L343" s="26">
        <f t="shared" si="16"/>
        <v>6.6904638490164786E-2</v>
      </c>
      <c r="M343" s="1">
        <f t="shared" si="17"/>
        <v>223.72911111111105</v>
      </c>
    </row>
    <row r="344" spans="1:13" x14ac:dyDescent="0.25">
      <c r="A344" t="str">
        <f t="shared" si="15"/>
        <v>CMBBKKMay-2025</v>
      </c>
      <c r="B344">
        <v>2025</v>
      </c>
      <c r="C344" t="s">
        <v>205</v>
      </c>
      <c r="D344" t="s">
        <v>10</v>
      </c>
      <c r="E344" t="s">
        <v>12</v>
      </c>
      <c r="F344" t="s">
        <v>13</v>
      </c>
      <c r="G344">
        <v>27</v>
      </c>
      <c r="H344">
        <v>4382.8099999999995</v>
      </c>
      <c r="I344">
        <v>1205.5</v>
      </c>
      <c r="J344">
        <v>5588.3099999999995</v>
      </c>
      <c r="K344">
        <v>64395</v>
      </c>
      <c r="L344" s="26">
        <f t="shared" si="16"/>
        <v>8.6781737712555318E-2</v>
      </c>
      <c r="M344" s="1">
        <f t="shared" si="17"/>
        <v>206.97444444444443</v>
      </c>
    </row>
    <row r="345" spans="1:13" x14ac:dyDescent="0.25">
      <c r="A345" t="str">
        <f t="shared" si="15"/>
        <v>CMBBLRMay-2025</v>
      </c>
      <c r="B345">
        <v>2025</v>
      </c>
      <c r="C345" t="s">
        <v>205</v>
      </c>
      <c r="D345" t="s">
        <v>10</v>
      </c>
      <c r="E345" t="s">
        <v>14</v>
      </c>
      <c r="F345" t="s">
        <v>15</v>
      </c>
      <c r="G345">
        <v>84</v>
      </c>
      <c r="H345">
        <v>3137.07</v>
      </c>
      <c r="I345">
        <v>1517.7199999999998</v>
      </c>
      <c r="J345">
        <v>4654.79</v>
      </c>
      <c r="K345">
        <v>60060</v>
      </c>
      <c r="L345" s="26">
        <f t="shared" si="16"/>
        <v>7.7502331002331004E-2</v>
      </c>
      <c r="M345" s="1">
        <f t="shared" si="17"/>
        <v>55.414166666666667</v>
      </c>
    </row>
    <row r="346" spans="1:13" x14ac:dyDescent="0.25">
      <c r="A346" t="str">
        <f t="shared" si="15"/>
        <v>CMBBOMMay-2025</v>
      </c>
      <c r="B346">
        <v>2025</v>
      </c>
      <c r="C346" t="s">
        <v>205</v>
      </c>
      <c r="D346" t="s">
        <v>10</v>
      </c>
      <c r="E346" t="s">
        <v>16</v>
      </c>
      <c r="F346" t="s">
        <v>15</v>
      </c>
      <c r="G346">
        <v>249</v>
      </c>
      <c r="H346">
        <v>8347.4899999999961</v>
      </c>
      <c r="I346">
        <v>7008.13</v>
      </c>
      <c r="J346">
        <v>15355.620000000003</v>
      </c>
      <c r="K346">
        <v>385701</v>
      </c>
      <c r="L346" s="26">
        <f t="shared" si="16"/>
        <v>3.9812237977085885E-2</v>
      </c>
      <c r="M346" s="1">
        <f t="shared" si="17"/>
        <v>61.669156626506037</v>
      </c>
    </row>
    <row r="347" spans="1:13" x14ac:dyDescent="0.25">
      <c r="A347" t="str">
        <f t="shared" si="15"/>
        <v>CMBCANMay-2025</v>
      </c>
      <c r="B347">
        <v>2025</v>
      </c>
      <c r="C347" t="s">
        <v>205</v>
      </c>
      <c r="D347" t="s">
        <v>10</v>
      </c>
      <c r="E347" t="s">
        <v>17</v>
      </c>
      <c r="F347" t="s">
        <v>13</v>
      </c>
      <c r="G347">
        <v>5</v>
      </c>
      <c r="H347">
        <v>2060.63</v>
      </c>
      <c r="I347">
        <v>434.71</v>
      </c>
      <c r="J347">
        <v>2495.34</v>
      </c>
      <c r="K347">
        <v>19915</v>
      </c>
      <c r="L347" s="26">
        <f t="shared" si="16"/>
        <v>0.12529952297263369</v>
      </c>
      <c r="M347" s="1">
        <f t="shared" si="17"/>
        <v>499.06800000000004</v>
      </c>
    </row>
    <row r="348" spans="1:13" x14ac:dyDescent="0.25">
      <c r="A348" t="str">
        <f t="shared" si="15"/>
        <v>CMBCDGMay-2025</v>
      </c>
      <c r="B348">
        <v>2025</v>
      </c>
      <c r="C348" t="s">
        <v>205</v>
      </c>
      <c r="D348" t="s">
        <v>10</v>
      </c>
      <c r="E348" t="s">
        <v>18</v>
      </c>
      <c r="F348" t="s">
        <v>19</v>
      </c>
      <c r="G348">
        <v>165</v>
      </c>
      <c r="H348">
        <v>40968.829999999994</v>
      </c>
      <c r="I348">
        <v>38057.560000000005</v>
      </c>
      <c r="J348">
        <v>79026.390000000014</v>
      </c>
      <c r="K348">
        <v>1403985</v>
      </c>
      <c r="L348" s="26">
        <f t="shared" si="16"/>
        <v>5.6287203923118846E-2</v>
      </c>
      <c r="M348" s="1">
        <f t="shared" si="17"/>
        <v>478.94781818181826</v>
      </c>
    </row>
    <row r="349" spans="1:13" x14ac:dyDescent="0.25">
      <c r="A349" t="str">
        <f t="shared" si="15"/>
        <v>CMBCGKMay-2025</v>
      </c>
      <c r="B349">
        <v>2025</v>
      </c>
      <c r="C349" t="s">
        <v>205</v>
      </c>
      <c r="D349" t="s">
        <v>10</v>
      </c>
      <c r="E349" t="s">
        <v>20</v>
      </c>
      <c r="F349" t="s">
        <v>13</v>
      </c>
      <c r="G349">
        <v>28</v>
      </c>
      <c r="H349">
        <v>3851.7100000000009</v>
      </c>
      <c r="I349">
        <v>1546.4299999999998</v>
      </c>
      <c r="J349">
        <v>5398.14</v>
      </c>
      <c r="K349">
        <v>92904</v>
      </c>
      <c r="L349" s="26">
        <f t="shared" si="16"/>
        <v>5.8104494962541983E-2</v>
      </c>
      <c r="M349" s="1">
        <f t="shared" si="17"/>
        <v>192.7907142857143</v>
      </c>
    </row>
    <row r="350" spans="1:13" x14ac:dyDescent="0.25">
      <c r="A350" t="str">
        <f t="shared" si="15"/>
        <v>CMBCOKMay-2025</v>
      </c>
      <c r="B350">
        <v>2025</v>
      </c>
      <c r="C350" t="s">
        <v>205</v>
      </c>
      <c r="D350" t="s">
        <v>10</v>
      </c>
      <c r="E350" t="s">
        <v>21</v>
      </c>
      <c r="F350" t="s">
        <v>15</v>
      </c>
      <c r="G350">
        <v>60</v>
      </c>
      <c r="H350">
        <v>1096.8799999999999</v>
      </c>
      <c r="I350">
        <v>872.56999999999994</v>
      </c>
      <c r="J350">
        <v>1969.4500000000003</v>
      </c>
      <c r="K350">
        <v>31020</v>
      </c>
      <c r="L350" s="26">
        <f t="shared" si="16"/>
        <v>6.348968407479047E-2</v>
      </c>
      <c r="M350" s="1">
        <f t="shared" si="17"/>
        <v>32.82416666666667</v>
      </c>
    </row>
    <row r="351" spans="1:13" x14ac:dyDescent="0.25">
      <c r="A351" t="str">
        <f t="shared" si="15"/>
        <v>CMBDACMay-2025</v>
      </c>
      <c r="B351">
        <v>2025</v>
      </c>
      <c r="C351" t="s">
        <v>205</v>
      </c>
      <c r="D351" t="s">
        <v>10</v>
      </c>
      <c r="E351" t="s">
        <v>22</v>
      </c>
      <c r="F351" t="s">
        <v>15</v>
      </c>
      <c r="G351">
        <v>3</v>
      </c>
      <c r="H351">
        <v>1388.0500000000002</v>
      </c>
      <c r="I351">
        <v>126.88</v>
      </c>
      <c r="J351">
        <v>1514.93</v>
      </c>
      <c r="K351">
        <v>6495</v>
      </c>
      <c r="L351" s="26">
        <f t="shared" si="16"/>
        <v>0.23324557351809086</v>
      </c>
      <c r="M351" s="1">
        <f t="shared" si="17"/>
        <v>504.97666666666669</v>
      </c>
    </row>
    <row r="352" spans="1:13" x14ac:dyDescent="0.25">
      <c r="A352" t="str">
        <f t="shared" si="15"/>
        <v>CMBDELMay-2025</v>
      </c>
      <c r="B352">
        <v>2025</v>
      </c>
      <c r="C352" t="s">
        <v>205</v>
      </c>
      <c r="D352" t="s">
        <v>10</v>
      </c>
      <c r="E352" t="s">
        <v>23</v>
      </c>
      <c r="F352" t="s">
        <v>15</v>
      </c>
      <c r="G352">
        <v>61</v>
      </c>
      <c r="H352">
        <v>5245.14</v>
      </c>
      <c r="I352">
        <v>1906.0200000000004</v>
      </c>
      <c r="J352">
        <v>7151.1599999999989</v>
      </c>
      <c r="K352">
        <v>147925</v>
      </c>
      <c r="L352" s="26">
        <f t="shared" si="16"/>
        <v>4.8343146864965346E-2</v>
      </c>
      <c r="M352" s="1">
        <f t="shared" si="17"/>
        <v>117.23213114754097</v>
      </c>
    </row>
    <row r="353" spans="1:13" x14ac:dyDescent="0.25">
      <c r="A353" t="str">
        <f t="shared" si="15"/>
        <v>CMBDMMMay-2025</v>
      </c>
      <c r="B353">
        <v>2025</v>
      </c>
      <c r="C353" t="s">
        <v>205</v>
      </c>
      <c r="D353" t="s">
        <v>10</v>
      </c>
      <c r="E353" t="s">
        <v>24</v>
      </c>
      <c r="F353" t="s">
        <v>11</v>
      </c>
      <c r="G353">
        <v>18</v>
      </c>
      <c r="H353">
        <v>3059.32</v>
      </c>
      <c r="I353">
        <v>1135.58</v>
      </c>
      <c r="J353">
        <v>4194.9000000000005</v>
      </c>
      <c r="K353">
        <v>69354</v>
      </c>
      <c r="L353" s="26">
        <f t="shared" si="16"/>
        <v>6.048533610173891E-2</v>
      </c>
      <c r="M353" s="1">
        <f t="shared" si="17"/>
        <v>233.05000000000004</v>
      </c>
    </row>
    <row r="354" spans="1:13" x14ac:dyDescent="0.25">
      <c r="A354" t="str">
        <f t="shared" si="15"/>
        <v>CMBDOHMay-2025</v>
      </c>
      <c r="B354">
        <v>2025</v>
      </c>
      <c r="C354" t="s">
        <v>205</v>
      </c>
      <c r="D354" t="s">
        <v>10</v>
      </c>
      <c r="E354" t="s">
        <v>25</v>
      </c>
      <c r="F354" t="s">
        <v>11</v>
      </c>
      <c r="G354">
        <v>48</v>
      </c>
      <c r="H354">
        <v>6178.97</v>
      </c>
      <c r="I354">
        <v>5146.2300000000005</v>
      </c>
      <c r="J354">
        <v>11325.2</v>
      </c>
      <c r="K354">
        <v>174384</v>
      </c>
      <c r="L354" s="26">
        <f t="shared" si="16"/>
        <v>6.4944031562528676E-2</v>
      </c>
      <c r="M354" s="1">
        <f t="shared" si="17"/>
        <v>235.94166666666669</v>
      </c>
    </row>
    <row r="355" spans="1:13" x14ac:dyDescent="0.25">
      <c r="A355" t="str">
        <f t="shared" si="15"/>
        <v>CMBDXBMay-2025</v>
      </c>
      <c r="B355">
        <v>2025</v>
      </c>
      <c r="C355" t="s">
        <v>205</v>
      </c>
      <c r="D355" t="s">
        <v>10</v>
      </c>
      <c r="E355" t="s">
        <v>26</v>
      </c>
      <c r="F355" t="s">
        <v>11</v>
      </c>
      <c r="G355">
        <v>31</v>
      </c>
      <c r="H355">
        <v>3795.1100000000006</v>
      </c>
      <c r="I355">
        <v>3505.44</v>
      </c>
      <c r="J355">
        <v>7300.5499999999984</v>
      </c>
      <c r="K355">
        <v>102579</v>
      </c>
      <c r="L355" s="26">
        <f t="shared" si="16"/>
        <v>7.1170025053860914E-2</v>
      </c>
      <c r="M355" s="1">
        <f t="shared" si="17"/>
        <v>235.50161290322575</v>
      </c>
    </row>
    <row r="356" spans="1:13" x14ac:dyDescent="0.25">
      <c r="A356" t="str">
        <f t="shared" si="15"/>
        <v>CMBFRAMay-2025</v>
      </c>
      <c r="B356">
        <v>2025</v>
      </c>
      <c r="C356" t="s">
        <v>205</v>
      </c>
      <c r="D356" t="s">
        <v>10</v>
      </c>
      <c r="E356" t="s">
        <v>27</v>
      </c>
      <c r="F356" t="s">
        <v>19</v>
      </c>
      <c r="G356">
        <v>97</v>
      </c>
      <c r="H356">
        <v>26005.809999999994</v>
      </c>
      <c r="I356">
        <v>20865.16</v>
      </c>
      <c r="J356">
        <v>46870.97</v>
      </c>
      <c r="K356">
        <v>785021</v>
      </c>
      <c r="L356" s="26">
        <f t="shared" si="16"/>
        <v>5.9706644790394142E-2</v>
      </c>
      <c r="M356" s="1">
        <f t="shared" si="17"/>
        <v>483.20587628865979</v>
      </c>
    </row>
    <row r="357" spans="1:13" x14ac:dyDescent="0.25">
      <c r="A357" t="str">
        <f t="shared" si="15"/>
        <v>CMBGANMay-2025</v>
      </c>
      <c r="B357">
        <v>2025</v>
      </c>
      <c r="C357" t="s">
        <v>205</v>
      </c>
      <c r="D357" t="s">
        <v>10</v>
      </c>
      <c r="E357" t="s">
        <v>28</v>
      </c>
      <c r="F357" t="s">
        <v>15</v>
      </c>
      <c r="G357">
        <v>3</v>
      </c>
      <c r="H357">
        <v>327.68</v>
      </c>
      <c r="I357">
        <v>54.78</v>
      </c>
      <c r="J357">
        <v>382.46</v>
      </c>
      <c r="K357">
        <v>3441</v>
      </c>
      <c r="L357" s="26">
        <f t="shared" si="16"/>
        <v>0.11114792211566404</v>
      </c>
      <c r="M357" s="1">
        <f t="shared" si="17"/>
        <v>127.48666666666666</v>
      </c>
    </row>
    <row r="358" spans="1:13" x14ac:dyDescent="0.25">
      <c r="A358" t="str">
        <f t="shared" si="15"/>
        <v>CMBHYDMay-2025</v>
      </c>
      <c r="B358">
        <v>2025</v>
      </c>
      <c r="C358" t="s">
        <v>205</v>
      </c>
      <c r="D358" t="s">
        <v>10</v>
      </c>
      <c r="E358" t="s">
        <v>29</v>
      </c>
      <c r="F358" t="s">
        <v>15</v>
      </c>
      <c r="G358">
        <v>17</v>
      </c>
      <c r="H358">
        <v>449.97</v>
      </c>
      <c r="I358">
        <v>438.13</v>
      </c>
      <c r="J358">
        <v>888.1</v>
      </c>
      <c r="K358">
        <v>19924</v>
      </c>
      <c r="L358" s="26">
        <f t="shared" si="16"/>
        <v>4.4574382654085525E-2</v>
      </c>
      <c r="M358" s="1">
        <f t="shared" si="17"/>
        <v>52.241176470588236</v>
      </c>
    </row>
    <row r="359" spans="1:13" x14ac:dyDescent="0.25">
      <c r="A359" t="str">
        <f t="shared" si="15"/>
        <v>CMBICNMay-2025</v>
      </c>
      <c r="B359">
        <v>2025</v>
      </c>
      <c r="C359" t="s">
        <v>205</v>
      </c>
      <c r="D359" t="s">
        <v>10</v>
      </c>
      <c r="E359" t="s">
        <v>30</v>
      </c>
      <c r="F359" t="s">
        <v>13</v>
      </c>
      <c r="G359">
        <v>67</v>
      </c>
      <c r="H359">
        <v>12158.260000000002</v>
      </c>
      <c r="I359">
        <v>6243.74</v>
      </c>
      <c r="J359">
        <v>18401.999999999996</v>
      </c>
      <c r="K359">
        <v>386255</v>
      </c>
      <c r="L359" s="26">
        <f t="shared" si="16"/>
        <v>4.7642101720366072E-2</v>
      </c>
      <c r="M359" s="1">
        <f t="shared" si="17"/>
        <v>274.65671641791039</v>
      </c>
    </row>
    <row r="360" spans="1:13" x14ac:dyDescent="0.25">
      <c r="A360" t="str">
        <f t="shared" si="15"/>
        <v>CMBIXMMay-2025</v>
      </c>
      <c r="B360">
        <v>2025</v>
      </c>
      <c r="C360" t="s">
        <v>205</v>
      </c>
      <c r="D360" t="s">
        <v>10</v>
      </c>
      <c r="E360" t="s">
        <v>31</v>
      </c>
      <c r="F360" t="s">
        <v>15</v>
      </c>
      <c r="G360">
        <v>36</v>
      </c>
      <c r="H360">
        <v>602.72</v>
      </c>
      <c r="I360">
        <v>394.11</v>
      </c>
      <c r="J360">
        <v>996.82999999999981</v>
      </c>
      <c r="K360">
        <v>12744</v>
      </c>
      <c r="L360" s="26">
        <f t="shared" si="16"/>
        <v>7.8219554300062763E-2</v>
      </c>
      <c r="M360" s="1">
        <f t="shared" si="17"/>
        <v>27.689722222222215</v>
      </c>
    </row>
    <row r="361" spans="1:13" x14ac:dyDescent="0.25">
      <c r="A361" t="str">
        <f t="shared" si="15"/>
        <v>CMBKHIMay-2025</v>
      </c>
      <c r="B361">
        <v>2025</v>
      </c>
      <c r="C361" t="s">
        <v>205</v>
      </c>
      <c r="D361" t="s">
        <v>10</v>
      </c>
      <c r="E361" t="s">
        <v>32</v>
      </c>
      <c r="F361" t="s">
        <v>15</v>
      </c>
      <c r="G361">
        <v>63</v>
      </c>
      <c r="H361">
        <v>7361.9199999999992</v>
      </c>
      <c r="I361">
        <v>2068.9299999999998</v>
      </c>
      <c r="J361">
        <v>9430.8499999999985</v>
      </c>
      <c r="K361">
        <v>152082</v>
      </c>
      <c r="L361" s="26">
        <f t="shared" si="16"/>
        <v>6.201161215659972E-2</v>
      </c>
      <c r="M361" s="1">
        <f t="shared" si="17"/>
        <v>149.69603174603174</v>
      </c>
    </row>
    <row r="362" spans="1:13" x14ac:dyDescent="0.25">
      <c r="A362" t="str">
        <f t="shared" si="15"/>
        <v>CMBKTMMay-2025</v>
      </c>
      <c r="B362">
        <v>2025</v>
      </c>
      <c r="C362" t="s">
        <v>205</v>
      </c>
      <c r="D362" t="s">
        <v>10</v>
      </c>
      <c r="E362" t="s">
        <v>52</v>
      </c>
      <c r="F362" t="s">
        <v>15</v>
      </c>
      <c r="G362">
        <v>11</v>
      </c>
      <c r="H362">
        <v>2901.34</v>
      </c>
      <c r="I362">
        <v>250.52000000000004</v>
      </c>
      <c r="J362">
        <v>3151.8599999999997</v>
      </c>
      <c r="K362">
        <v>25883</v>
      </c>
      <c r="L362" s="26">
        <f t="shared" si="16"/>
        <v>0.12177336475679015</v>
      </c>
      <c r="M362" s="1">
        <f t="shared" si="17"/>
        <v>286.53272727272724</v>
      </c>
    </row>
    <row r="363" spans="1:13" x14ac:dyDescent="0.25">
      <c r="A363" t="str">
        <f t="shared" si="15"/>
        <v>CMBKULMay-2025</v>
      </c>
      <c r="B363">
        <v>2025</v>
      </c>
      <c r="C363" t="s">
        <v>205</v>
      </c>
      <c r="D363" t="s">
        <v>10</v>
      </c>
      <c r="E363" t="s">
        <v>33</v>
      </c>
      <c r="F363" t="s">
        <v>13</v>
      </c>
      <c r="G363">
        <v>95</v>
      </c>
      <c r="H363">
        <v>4810.5499999999993</v>
      </c>
      <c r="I363">
        <v>4235.09</v>
      </c>
      <c r="J363">
        <v>9045.6400000000012</v>
      </c>
      <c r="K363">
        <v>233605</v>
      </c>
      <c r="L363" s="26">
        <f t="shared" si="16"/>
        <v>3.8721945163844959E-2</v>
      </c>
      <c r="M363" s="1">
        <f t="shared" si="17"/>
        <v>95.217263157894749</v>
      </c>
    </row>
    <row r="364" spans="1:13" x14ac:dyDescent="0.25">
      <c r="A364" t="str">
        <f t="shared" si="15"/>
        <v>CMBKWIMay-2025</v>
      </c>
      <c r="B364">
        <v>2025</v>
      </c>
      <c r="C364" t="s">
        <v>205</v>
      </c>
      <c r="D364" t="s">
        <v>10</v>
      </c>
      <c r="E364" t="s">
        <v>34</v>
      </c>
      <c r="F364" t="s">
        <v>11</v>
      </c>
      <c r="G364">
        <v>27</v>
      </c>
      <c r="H364">
        <v>3603.5300000000011</v>
      </c>
      <c r="I364">
        <v>1875.1799999999996</v>
      </c>
      <c r="J364">
        <v>5478.7099999999982</v>
      </c>
      <c r="K364">
        <v>113265</v>
      </c>
      <c r="L364" s="26">
        <f t="shared" si="16"/>
        <v>4.8370723524477979E-2</v>
      </c>
      <c r="M364" s="1">
        <f t="shared" si="17"/>
        <v>202.91518518518512</v>
      </c>
    </row>
    <row r="365" spans="1:13" x14ac:dyDescent="0.25">
      <c r="A365" t="str">
        <f t="shared" si="15"/>
        <v>CMBLHEMay-2025</v>
      </c>
      <c r="B365">
        <v>2025</v>
      </c>
      <c r="C365" t="s">
        <v>205</v>
      </c>
      <c r="D365" t="s">
        <v>10</v>
      </c>
      <c r="E365" t="s">
        <v>35</v>
      </c>
      <c r="F365" t="s">
        <v>15</v>
      </c>
      <c r="G365">
        <v>24</v>
      </c>
      <c r="H365">
        <v>2904.68</v>
      </c>
      <c r="I365">
        <v>1012.47</v>
      </c>
      <c r="J365">
        <v>3917.1499999999996</v>
      </c>
      <c r="K365">
        <v>66840</v>
      </c>
      <c r="L365" s="26">
        <f t="shared" si="16"/>
        <v>5.8604877318970669E-2</v>
      </c>
      <c r="M365" s="1">
        <f t="shared" si="17"/>
        <v>163.21458333333331</v>
      </c>
    </row>
    <row r="366" spans="1:13" x14ac:dyDescent="0.25">
      <c r="A366" t="str">
        <f t="shared" si="15"/>
        <v>CMBLHRMay-2025</v>
      </c>
      <c r="B366">
        <v>2025</v>
      </c>
      <c r="C366" t="s">
        <v>205</v>
      </c>
      <c r="D366" t="s">
        <v>10</v>
      </c>
      <c r="E366" t="s">
        <v>36</v>
      </c>
      <c r="F366" t="s">
        <v>19</v>
      </c>
      <c r="G366">
        <v>407</v>
      </c>
      <c r="H366">
        <v>107344.58000000003</v>
      </c>
      <c r="I366">
        <v>88051.049999999988</v>
      </c>
      <c r="J366">
        <v>195395.63000000003</v>
      </c>
      <c r="K366">
        <v>3548633</v>
      </c>
      <c r="L366" s="26">
        <f t="shared" si="16"/>
        <v>5.5062225369600079E-2</v>
      </c>
      <c r="M366" s="1">
        <f t="shared" si="17"/>
        <v>480.0875429975431</v>
      </c>
    </row>
    <row r="367" spans="1:13" x14ac:dyDescent="0.25">
      <c r="A367" t="str">
        <f t="shared" si="15"/>
        <v>CMBMAAMay-2025</v>
      </c>
      <c r="B367">
        <v>2025</v>
      </c>
      <c r="C367" t="s">
        <v>205</v>
      </c>
      <c r="D367" t="s">
        <v>10</v>
      </c>
      <c r="E367" t="s">
        <v>37</v>
      </c>
      <c r="F367" t="s">
        <v>15</v>
      </c>
      <c r="G367">
        <v>114</v>
      </c>
      <c r="H367">
        <v>1881.4500000000003</v>
      </c>
      <c r="I367">
        <v>1878.8200000000002</v>
      </c>
      <c r="J367">
        <v>3760.2699999999995</v>
      </c>
      <c r="K367">
        <v>78204</v>
      </c>
      <c r="L367" s="26">
        <f t="shared" si="16"/>
        <v>4.8082834637614438E-2</v>
      </c>
      <c r="M367" s="1">
        <f t="shared" si="17"/>
        <v>32.984824561403506</v>
      </c>
    </row>
    <row r="368" spans="1:13" x14ac:dyDescent="0.25">
      <c r="A368" t="str">
        <f t="shared" si="15"/>
        <v>CMBMELMay-2025</v>
      </c>
      <c r="B368">
        <v>2025</v>
      </c>
      <c r="C368" t="s">
        <v>205</v>
      </c>
      <c r="D368" t="s">
        <v>10</v>
      </c>
      <c r="E368" t="s">
        <v>38</v>
      </c>
      <c r="F368" t="s">
        <v>13</v>
      </c>
      <c r="G368">
        <v>547</v>
      </c>
      <c r="H368">
        <v>163223.03999999998</v>
      </c>
      <c r="I368">
        <v>43110.86</v>
      </c>
      <c r="J368">
        <v>206333.9</v>
      </c>
      <c r="K368">
        <v>4599723</v>
      </c>
      <c r="L368" s="26">
        <f t="shared" si="16"/>
        <v>4.4857896877703286E-2</v>
      </c>
      <c r="M368" s="1">
        <f t="shared" si="17"/>
        <v>377.21005484460693</v>
      </c>
    </row>
    <row r="369" spans="1:13" x14ac:dyDescent="0.25">
      <c r="A369" t="str">
        <f t="shared" si="15"/>
        <v>CMBMLEMay-2025</v>
      </c>
      <c r="B369">
        <v>2025</v>
      </c>
      <c r="C369" t="s">
        <v>205</v>
      </c>
      <c r="D369" t="s">
        <v>10</v>
      </c>
      <c r="E369" t="s">
        <v>39</v>
      </c>
      <c r="F369" t="s">
        <v>15</v>
      </c>
      <c r="G369">
        <v>421</v>
      </c>
      <c r="H369">
        <v>33219.780000000013</v>
      </c>
      <c r="I369">
        <v>7316.949999999998</v>
      </c>
      <c r="J369">
        <v>40536.729999999996</v>
      </c>
      <c r="K369">
        <v>323328</v>
      </c>
      <c r="L369" s="26">
        <f t="shared" si="16"/>
        <v>0.12537339791171812</v>
      </c>
      <c r="M369" s="1">
        <f t="shared" si="17"/>
        <v>96.28676959619952</v>
      </c>
    </row>
    <row r="370" spans="1:13" x14ac:dyDescent="0.25">
      <c r="A370" t="str">
        <f t="shared" si="15"/>
        <v>CMBNRTMay-2025</v>
      </c>
      <c r="B370">
        <v>2025</v>
      </c>
      <c r="C370" t="s">
        <v>205</v>
      </c>
      <c r="D370" t="s">
        <v>10</v>
      </c>
      <c r="E370" t="s">
        <v>40</v>
      </c>
      <c r="F370" t="s">
        <v>13</v>
      </c>
      <c r="G370">
        <v>75</v>
      </c>
      <c r="H370">
        <v>40108.79</v>
      </c>
      <c r="I370">
        <v>1804.6699999999998</v>
      </c>
      <c r="J370">
        <v>41913.460000000014</v>
      </c>
      <c r="K370">
        <v>514800</v>
      </c>
      <c r="L370" s="26">
        <f t="shared" si="16"/>
        <v>8.14169774669775E-2</v>
      </c>
      <c r="M370" s="1">
        <f t="shared" si="17"/>
        <v>558.84613333333357</v>
      </c>
    </row>
    <row r="371" spans="1:13" x14ac:dyDescent="0.25">
      <c r="A371" t="str">
        <f t="shared" si="15"/>
        <v>CMBPEKMay-2025</v>
      </c>
      <c r="B371">
        <v>2025</v>
      </c>
      <c r="C371" t="s">
        <v>205</v>
      </c>
      <c r="D371" t="s">
        <v>10</v>
      </c>
      <c r="E371" t="s">
        <v>177</v>
      </c>
      <c r="F371" t="s">
        <v>13</v>
      </c>
      <c r="G371">
        <v>6</v>
      </c>
      <c r="H371">
        <v>1346.05</v>
      </c>
      <c r="I371">
        <v>574.37</v>
      </c>
      <c r="J371">
        <v>1920.42</v>
      </c>
      <c r="K371">
        <v>31014</v>
      </c>
      <c r="L371" s="26">
        <f t="shared" si="16"/>
        <v>6.1921067904817183E-2</v>
      </c>
      <c r="M371" s="1">
        <f t="shared" si="17"/>
        <v>320.07</v>
      </c>
    </row>
    <row r="372" spans="1:13" x14ac:dyDescent="0.25">
      <c r="A372" t="str">
        <f t="shared" si="15"/>
        <v>CMBRUHMay-2025</v>
      </c>
      <c r="B372">
        <v>2025</v>
      </c>
      <c r="C372" t="s">
        <v>205</v>
      </c>
      <c r="D372" t="s">
        <v>10</v>
      </c>
      <c r="E372" t="s">
        <v>41</v>
      </c>
      <c r="F372" t="s">
        <v>11</v>
      </c>
      <c r="G372">
        <v>80</v>
      </c>
      <c r="H372">
        <v>19118.100000000002</v>
      </c>
      <c r="I372">
        <v>5747.2300000000005</v>
      </c>
      <c r="J372">
        <v>24865.330000000005</v>
      </c>
      <c r="K372">
        <v>323600</v>
      </c>
      <c r="L372" s="26">
        <f t="shared" si="16"/>
        <v>7.6839709517923377E-2</v>
      </c>
      <c r="M372" s="1">
        <f t="shared" si="17"/>
        <v>310.81662500000004</v>
      </c>
    </row>
    <row r="373" spans="1:13" x14ac:dyDescent="0.25">
      <c r="A373" t="str">
        <f t="shared" si="15"/>
        <v>CMBSINMay-2025</v>
      </c>
      <c r="B373">
        <v>2025</v>
      </c>
      <c r="C373" t="s">
        <v>205</v>
      </c>
      <c r="D373" t="s">
        <v>10</v>
      </c>
      <c r="E373" t="s">
        <v>42</v>
      </c>
      <c r="F373" t="s">
        <v>13</v>
      </c>
      <c r="G373">
        <v>177</v>
      </c>
      <c r="H373">
        <v>14944.779999999999</v>
      </c>
      <c r="I373">
        <v>9038.3299999999945</v>
      </c>
      <c r="J373">
        <v>23983.110000000004</v>
      </c>
      <c r="K373">
        <v>486573</v>
      </c>
      <c r="L373" s="26">
        <f t="shared" si="16"/>
        <v>4.9289849621742272E-2</v>
      </c>
      <c r="M373" s="1">
        <f t="shared" si="17"/>
        <v>135.4977966101695</v>
      </c>
    </row>
    <row r="374" spans="1:13" x14ac:dyDescent="0.25">
      <c r="A374" t="str">
        <f t="shared" si="15"/>
        <v>CMBSYDMay-2025</v>
      </c>
      <c r="B374">
        <v>2025</v>
      </c>
      <c r="C374" t="s">
        <v>205</v>
      </c>
      <c r="D374" t="s">
        <v>10</v>
      </c>
      <c r="E374" t="s">
        <v>53</v>
      </c>
      <c r="F374" t="s">
        <v>13</v>
      </c>
      <c r="G374">
        <v>356</v>
      </c>
      <c r="H374">
        <v>117188.40999999999</v>
      </c>
      <c r="I374">
        <v>29442.05</v>
      </c>
      <c r="J374">
        <v>146630.4599999999</v>
      </c>
      <c r="K374">
        <v>3116424</v>
      </c>
      <c r="L374" s="26">
        <f t="shared" si="16"/>
        <v>4.7050869843127861E-2</v>
      </c>
      <c r="M374" s="1">
        <f t="shared" si="17"/>
        <v>411.88331460674129</v>
      </c>
    </row>
    <row r="375" spans="1:13" x14ac:dyDescent="0.25">
      <c r="A375" t="str">
        <f t="shared" si="15"/>
        <v>CMBTRVMay-2025</v>
      </c>
      <c r="B375">
        <v>2025</v>
      </c>
      <c r="C375" t="s">
        <v>205</v>
      </c>
      <c r="D375" t="s">
        <v>10</v>
      </c>
      <c r="E375" t="s">
        <v>43</v>
      </c>
      <c r="F375" t="s">
        <v>15</v>
      </c>
      <c r="G375">
        <v>4</v>
      </c>
      <c r="H375">
        <v>112.26</v>
      </c>
      <c r="I375">
        <v>39.28</v>
      </c>
      <c r="J375">
        <v>151.54</v>
      </c>
      <c r="K375">
        <v>1464</v>
      </c>
      <c r="L375" s="26">
        <f t="shared" si="16"/>
        <v>0.10351092896174863</v>
      </c>
      <c r="M375" s="1">
        <f t="shared" si="17"/>
        <v>37.884999999999998</v>
      </c>
    </row>
    <row r="376" spans="1:13" x14ac:dyDescent="0.25">
      <c r="A376" t="str">
        <f t="shared" si="15"/>
        <v>CMBTRZMay-2025</v>
      </c>
      <c r="B376">
        <v>2025</v>
      </c>
      <c r="C376" t="s">
        <v>205</v>
      </c>
      <c r="D376" t="s">
        <v>10</v>
      </c>
      <c r="E376" t="s">
        <v>44</v>
      </c>
      <c r="F376" t="s">
        <v>15</v>
      </c>
      <c r="G376">
        <v>28</v>
      </c>
      <c r="H376">
        <v>830.78000000000009</v>
      </c>
      <c r="I376">
        <v>403.83000000000004</v>
      </c>
      <c r="J376">
        <v>1234.6099999999999</v>
      </c>
      <c r="K376">
        <v>12404</v>
      </c>
      <c r="L376" s="26">
        <f t="shared" si="16"/>
        <v>9.9533215091905825E-2</v>
      </c>
      <c r="M376" s="1">
        <f t="shared" si="17"/>
        <v>44.093214285714282</v>
      </c>
    </row>
    <row r="377" spans="1:13" x14ac:dyDescent="0.25">
      <c r="A377" t="str">
        <f t="shared" si="15"/>
        <v>CMBPVGMay-2025</v>
      </c>
      <c r="B377">
        <v>2025</v>
      </c>
      <c r="C377" t="s">
        <v>205</v>
      </c>
      <c r="D377" t="s">
        <v>10</v>
      </c>
      <c r="E377" t="s">
        <v>50</v>
      </c>
      <c r="F377" t="s">
        <v>13</v>
      </c>
      <c r="G377">
        <v>138</v>
      </c>
      <c r="H377">
        <v>10062.320000000002</v>
      </c>
      <c r="I377">
        <v>14332.810000000003</v>
      </c>
      <c r="J377">
        <v>24395.129999999997</v>
      </c>
      <c r="K377">
        <v>699108</v>
      </c>
      <c r="L377" s="26">
        <f t="shared" si="16"/>
        <v>3.4894651470159112E-2</v>
      </c>
      <c r="M377" s="1">
        <f t="shared" si="17"/>
        <v>176.77630434782606</v>
      </c>
    </row>
    <row r="378" spans="1:13" x14ac:dyDescent="0.25">
      <c r="A378" t="str">
        <f t="shared" si="15"/>
        <v>COKCMBMay-2025</v>
      </c>
      <c r="B378">
        <v>2025</v>
      </c>
      <c r="C378" t="s">
        <v>205</v>
      </c>
      <c r="D378" t="s">
        <v>21</v>
      </c>
      <c r="E378" t="s">
        <v>10</v>
      </c>
      <c r="F378" t="s">
        <v>15</v>
      </c>
      <c r="G378">
        <v>40</v>
      </c>
      <c r="H378">
        <v>1597.5399999999997</v>
      </c>
      <c r="I378">
        <v>607.2299999999999</v>
      </c>
      <c r="J378">
        <v>2204.77</v>
      </c>
      <c r="K378">
        <v>20680</v>
      </c>
      <c r="L378" s="26">
        <f t="shared" si="16"/>
        <v>0.10661363636363637</v>
      </c>
      <c r="M378" s="1">
        <f t="shared" si="17"/>
        <v>55.119250000000001</v>
      </c>
    </row>
    <row r="379" spans="1:13" x14ac:dyDescent="0.25">
      <c r="A379" t="str">
        <f t="shared" si="15"/>
        <v>DACCMBMay-2025</v>
      </c>
      <c r="B379">
        <v>2025</v>
      </c>
      <c r="C379" t="s">
        <v>205</v>
      </c>
      <c r="D379" t="s">
        <v>22</v>
      </c>
      <c r="E379" t="s">
        <v>10</v>
      </c>
      <c r="F379" t="s">
        <v>15</v>
      </c>
      <c r="G379">
        <v>32</v>
      </c>
      <c r="H379">
        <v>2922.9100000000008</v>
      </c>
      <c r="I379">
        <v>411.09000000000003</v>
      </c>
      <c r="J379">
        <v>3334.0000000000005</v>
      </c>
      <c r="K379">
        <v>69280</v>
      </c>
      <c r="L379" s="26">
        <f t="shared" si="16"/>
        <v>4.8123556581986152E-2</v>
      </c>
      <c r="M379" s="1">
        <f t="shared" si="17"/>
        <v>104.18750000000001</v>
      </c>
    </row>
    <row r="380" spans="1:13" x14ac:dyDescent="0.25">
      <c r="A380" t="str">
        <f t="shared" si="15"/>
        <v>DELCMBMay-2025</v>
      </c>
      <c r="B380">
        <v>2025</v>
      </c>
      <c r="C380" t="s">
        <v>205</v>
      </c>
      <c r="D380" t="s">
        <v>23</v>
      </c>
      <c r="E380" t="s">
        <v>10</v>
      </c>
      <c r="F380" t="s">
        <v>15</v>
      </c>
      <c r="G380">
        <v>150</v>
      </c>
      <c r="H380">
        <v>12904.499999999998</v>
      </c>
      <c r="I380">
        <v>5096.7000000000016</v>
      </c>
      <c r="J380">
        <v>18001.2</v>
      </c>
      <c r="K380">
        <v>363750</v>
      </c>
      <c r="L380" s="26">
        <f t="shared" si="16"/>
        <v>4.9487835051546393E-2</v>
      </c>
      <c r="M380" s="1">
        <f t="shared" si="17"/>
        <v>120.00800000000001</v>
      </c>
    </row>
    <row r="381" spans="1:13" x14ac:dyDescent="0.25">
      <c r="A381" t="str">
        <f t="shared" si="15"/>
        <v>DMMCMBMay-2025</v>
      </c>
      <c r="B381">
        <v>2025</v>
      </c>
      <c r="C381" t="s">
        <v>205</v>
      </c>
      <c r="D381" t="s">
        <v>24</v>
      </c>
      <c r="E381" t="s">
        <v>10</v>
      </c>
      <c r="F381" t="s">
        <v>11</v>
      </c>
      <c r="G381">
        <v>5</v>
      </c>
      <c r="H381">
        <v>1226.8</v>
      </c>
      <c r="I381">
        <v>352.43000000000006</v>
      </c>
      <c r="J381">
        <v>1579.23</v>
      </c>
      <c r="K381">
        <v>19265</v>
      </c>
      <c r="L381" s="26">
        <f t="shared" si="16"/>
        <v>8.1974046197767977E-2</v>
      </c>
      <c r="M381" s="1">
        <f t="shared" si="17"/>
        <v>315.846</v>
      </c>
    </row>
    <row r="382" spans="1:13" x14ac:dyDescent="0.25">
      <c r="A382" t="str">
        <f t="shared" si="15"/>
        <v>DOHCMBMay-2025</v>
      </c>
      <c r="B382">
        <v>2025</v>
      </c>
      <c r="C382" t="s">
        <v>205</v>
      </c>
      <c r="D382" t="s">
        <v>25</v>
      </c>
      <c r="E382" t="s">
        <v>10</v>
      </c>
      <c r="F382" t="s">
        <v>11</v>
      </c>
      <c r="G382">
        <v>20</v>
      </c>
      <c r="H382">
        <v>1839.83</v>
      </c>
      <c r="I382">
        <v>1316.8999999999999</v>
      </c>
      <c r="J382">
        <v>3156.7299999999996</v>
      </c>
      <c r="K382">
        <v>72660</v>
      </c>
      <c r="L382" s="26">
        <f t="shared" si="16"/>
        <v>4.3445224332507561E-2</v>
      </c>
      <c r="M382" s="1">
        <f t="shared" si="17"/>
        <v>157.83649999999997</v>
      </c>
    </row>
    <row r="383" spans="1:13" x14ac:dyDescent="0.25">
      <c r="A383" t="str">
        <f t="shared" si="15"/>
        <v>DXBCMBMay-2025</v>
      </c>
      <c r="B383">
        <v>2025</v>
      </c>
      <c r="C383" t="s">
        <v>205</v>
      </c>
      <c r="D383" t="s">
        <v>26</v>
      </c>
      <c r="E383" t="s">
        <v>10</v>
      </c>
      <c r="F383" t="s">
        <v>11</v>
      </c>
      <c r="G383">
        <v>75</v>
      </c>
      <c r="H383">
        <v>7881.7999999999993</v>
      </c>
      <c r="I383">
        <v>5430.5200000000013</v>
      </c>
      <c r="J383">
        <v>13312.319999999996</v>
      </c>
      <c r="K383">
        <v>248175</v>
      </c>
      <c r="L383" s="26">
        <f t="shared" si="16"/>
        <v>5.3640858265336946E-2</v>
      </c>
      <c r="M383" s="1">
        <f t="shared" si="17"/>
        <v>177.49759999999995</v>
      </c>
    </row>
    <row r="384" spans="1:13" x14ac:dyDescent="0.25">
      <c r="A384" t="str">
        <f t="shared" si="15"/>
        <v>FRACMBMay-2025</v>
      </c>
      <c r="B384">
        <v>2025</v>
      </c>
      <c r="C384" t="s">
        <v>205</v>
      </c>
      <c r="D384" t="s">
        <v>27</v>
      </c>
      <c r="E384" t="s">
        <v>10</v>
      </c>
      <c r="F384" t="s">
        <v>19</v>
      </c>
      <c r="G384">
        <v>30</v>
      </c>
      <c r="H384">
        <v>5585.49</v>
      </c>
      <c r="I384">
        <v>7271.2300000000005</v>
      </c>
      <c r="J384">
        <v>12856.720000000001</v>
      </c>
      <c r="K384">
        <v>242790</v>
      </c>
      <c r="L384" s="26">
        <f t="shared" si="16"/>
        <v>5.2954075538531244E-2</v>
      </c>
      <c r="M384" s="1">
        <f t="shared" si="17"/>
        <v>428.55733333333336</v>
      </c>
    </row>
    <row r="385" spans="1:13" x14ac:dyDescent="0.25">
      <c r="A385" t="str">
        <f t="shared" si="15"/>
        <v>GANCMBMay-2025</v>
      </c>
      <c r="B385">
        <v>2025</v>
      </c>
      <c r="C385" t="s">
        <v>205</v>
      </c>
      <c r="D385" t="s">
        <v>28</v>
      </c>
      <c r="E385" t="s">
        <v>10</v>
      </c>
      <c r="F385" t="s">
        <v>15</v>
      </c>
      <c r="G385">
        <v>6</v>
      </c>
      <c r="H385">
        <v>447.9</v>
      </c>
      <c r="I385">
        <v>201.72</v>
      </c>
      <c r="J385">
        <v>649.62</v>
      </c>
      <c r="K385">
        <v>6882</v>
      </c>
      <c r="L385" s="26">
        <f t="shared" si="16"/>
        <v>9.439407149084568E-2</v>
      </c>
      <c r="M385" s="1">
        <f t="shared" si="17"/>
        <v>108.27</v>
      </c>
    </row>
    <row r="386" spans="1:13" x14ac:dyDescent="0.25">
      <c r="A386" t="str">
        <f t="shared" ref="A386:A449" si="18">D386&amp;E386&amp;C386</f>
        <v>HYDCMBMay-2025</v>
      </c>
      <c r="B386">
        <v>2025</v>
      </c>
      <c r="C386" t="s">
        <v>205</v>
      </c>
      <c r="D386" t="s">
        <v>29</v>
      </c>
      <c r="E386" t="s">
        <v>10</v>
      </c>
      <c r="F386" t="s">
        <v>15</v>
      </c>
      <c r="G386">
        <v>7</v>
      </c>
      <c r="H386">
        <v>106.84</v>
      </c>
      <c r="I386">
        <v>186.05</v>
      </c>
      <c r="J386">
        <v>292.89</v>
      </c>
      <c r="K386">
        <v>8204</v>
      </c>
      <c r="L386" s="26">
        <f t="shared" ref="L386:L449" si="19">J386/K386</f>
        <v>3.5700877620672838E-2</v>
      </c>
      <c r="M386" s="1">
        <f t="shared" ref="M386:M449" si="20">J386/G386</f>
        <v>41.841428571428573</v>
      </c>
    </row>
    <row r="387" spans="1:13" x14ac:dyDescent="0.25">
      <c r="A387" t="str">
        <f t="shared" si="18"/>
        <v>ICNCMBMay-2025</v>
      </c>
      <c r="B387">
        <v>2025</v>
      </c>
      <c r="C387" t="s">
        <v>205</v>
      </c>
      <c r="D387" t="s">
        <v>30</v>
      </c>
      <c r="E387" t="s">
        <v>10</v>
      </c>
      <c r="F387" t="s">
        <v>13</v>
      </c>
      <c r="G387">
        <v>38</v>
      </c>
      <c r="H387">
        <v>6286.4999999999991</v>
      </c>
      <c r="I387">
        <v>3503.84</v>
      </c>
      <c r="J387">
        <v>9790.34</v>
      </c>
      <c r="K387">
        <v>219070</v>
      </c>
      <c r="L387" s="26">
        <f t="shared" si="19"/>
        <v>4.4690464235175975E-2</v>
      </c>
      <c r="M387" s="1">
        <f t="shared" si="20"/>
        <v>257.64052631578949</v>
      </c>
    </row>
    <row r="388" spans="1:13" x14ac:dyDescent="0.25">
      <c r="A388" t="str">
        <f t="shared" si="18"/>
        <v>IXMCMBMay-2025</v>
      </c>
      <c r="B388">
        <v>2025</v>
      </c>
      <c r="C388" t="s">
        <v>205</v>
      </c>
      <c r="D388" t="s">
        <v>31</v>
      </c>
      <c r="E388" t="s">
        <v>10</v>
      </c>
      <c r="F388" t="s">
        <v>15</v>
      </c>
      <c r="G388">
        <v>20</v>
      </c>
      <c r="H388">
        <v>610.02</v>
      </c>
      <c r="I388">
        <v>196.57999999999996</v>
      </c>
      <c r="J388">
        <v>806.60000000000014</v>
      </c>
      <c r="K388">
        <v>7080</v>
      </c>
      <c r="L388" s="26">
        <f t="shared" si="19"/>
        <v>0.1139265536723164</v>
      </c>
      <c r="M388" s="1">
        <f t="shared" si="20"/>
        <v>40.330000000000005</v>
      </c>
    </row>
    <row r="389" spans="1:13" x14ac:dyDescent="0.25">
      <c r="A389" t="str">
        <f t="shared" si="18"/>
        <v>KHICMBMay-2025</v>
      </c>
      <c r="B389">
        <v>2025</v>
      </c>
      <c r="C389" t="s">
        <v>205</v>
      </c>
      <c r="D389" t="s">
        <v>32</v>
      </c>
      <c r="E389" t="s">
        <v>10</v>
      </c>
      <c r="F389" t="s">
        <v>15</v>
      </c>
      <c r="G389">
        <v>17</v>
      </c>
      <c r="H389">
        <v>1174.6000000000001</v>
      </c>
      <c r="I389">
        <v>458.89</v>
      </c>
      <c r="J389">
        <v>1633.49</v>
      </c>
      <c r="K389">
        <v>41038</v>
      </c>
      <c r="L389" s="26">
        <f t="shared" si="19"/>
        <v>3.9804327696281498E-2</v>
      </c>
      <c r="M389" s="1">
        <f t="shared" si="20"/>
        <v>96.087647058823535</v>
      </c>
    </row>
    <row r="390" spans="1:13" x14ac:dyDescent="0.25">
      <c r="A390" t="str">
        <f t="shared" si="18"/>
        <v>KTMCMBMay-2025</v>
      </c>
      <c r="B390">
        <v>2025</v>
      </c>
      <c r="C390" t="s">
        <v>205</v>
      </c>
      <c r="D390" t="s">
        <v>52</v>
      </c>
      <c r="E390" t="s">
        <v>10</v>
      </c>
      <c r="F390" t="s">
        <v>15</v>
      </c>
      <c r="G390">
        <v>17</v>
      </c>
      <c r="H390">
        <v>4354.22</v>
      </c>
      <c r="I390">
        <v>463.96</v>
      </c>
      <c r="J390">
        <v>4818.1799999999994</v>
      </c>
      <c r="K390">
        <v>40001</v>
      </c>
      <c r="L390" s="26">
        <f t="shared" si="19"/>
        <v>0.12045148871278216</v>
      </c>
      <c r="M390" s="1">
        <f t="shared" si="20"/>
        <v>283.42235294117643</v>
      </c>
    </row>
    <row r="391" spans="1:13" x14ac:dyDescent="0.25">
      <c r="A391" t="str">
        <f t="shared" si="18"/>
        <v>KULCMBMay-2025</v>
      </c>
      <c r="B391">
        <v>2025</v>
      </c>
      <c r="C391" t="s">
        <v>205</v>
      </c>
      <c r="D391" t="s">
        <v>33</v>
      </c>
      <c r="E391" t="s">
        <v>10</v>
      </c>
      <c r="F391" t="s">
        <v>13</v>
      </c>
      <c r="G391">
        <v>119</v>
      </c>
      <c r="H391">
        <v>6927.98</v>
      </c>
      <c r="I391">
        <v>6249.6500000000005</v>
      </c>
      <c r="J391">
        <v>13177.630000000001</v>
      </c>
      <c r="K391">
        <v>292621</v>
      </c>
      <c r="L391" s="26">
        <f t="shared" si="19"/>
        <v>4.5033097419529017E-2</v>
      </c>
      <c r="M391" s="1">
        <f t="shared" si="20"/>
        <v>110.73638655462186</v>
      </c>
    </row>
    <row r="392" spans="1:13" x14ac:dyDescent="0.25">
      <c r="A392" t="str">
        <f t="shared" si="18"/>
        <v>KWICMBMay-2025</v>
      </c>
      <c r="B392">
        <v>2025</v>
      </c>
      <c r="C392" t="s">
        <v>205</v>
      </c>
      <c r="D392" t="s">
        <v>34</v>
      </c>
      <c r="E392" t="s">
        <v>10</v>
      </c>
      <c r="F392" t="s">
        <v>11</v>
      </c>
      <c r="G392">
        <v>17</v>
      </c>
      <c r="H392">
        <v>1474.9199999999998</v>
      </c>
      <c r="I392">
        <v>1145.4899999999998</v>
      </c>
      <c r="J392">
        <v>2620.4099999999994</v>
      </c>
      <c r="K392">
        <v>71315</v>
      </c>
      <c r="L392" s="26">
        <f t="shared" si="19"/>
        <v>3.6744163219519024E-2</v>
      </c>
      <c r="M392" s="1">
        <f t="shared" si="20"/>
        <v>154.14176470588231</v>
      </c>
    </row>
    <row r="393" spans="1:13" x14ac:dyDescent="0.25">
      <c r="A393" t="str">
        <f t="shared" si="18"/>
        <v>LHECMBMay-2025</v>
      </c>
      <c r="B393">
        <v>2025</v>
      </c>
      <c r="C393" t="s">
        <v>205</v>
      </c>
      <c r="D393" t="s">
        <v>35</v>
      </c>
      <c r="E393" t="s">
        <v>10</v>
      </c>
      <c r="F393" t="s">
        <v>15</v>
      </c>
      <c r="G393">
        <v>62</v>
      </c>
      <c r="H393">
        <v>5049.0600000000004</v>
      </c>
      <c r="I393">
        <v>1505.6299999999999</v>
      </c>
      <c r="J393">
        <v>6554.6900000000005</v>
      </c>
      <c r="K393">
        <v>172670</v>
      </c>
      <c r="L393" s="26">
        <f t="shared" si="19"/>
        <v>3.7960792262697635E-2</v>
      </c>
      <c r="M393" s="1">
        <f t="shared" si="20"/>
        <v>105.72080645161292</v>
      </c>
    </row>
    <row r="394" spans="1:13" x14ac:dyDescent="0.25">
      <c r="A394" t="str">
        <f t="shared" si="18"/>
        <v>LHRCMBMay-2025</v>
      </c>
      <c r="B394">
        <v>2025</v>
      </c>
      <c r="C394" t="s">
        <v>205</v>
      </c>
      <c r="D394" t="s">
        <v>36</v>
      </c>
      <c r="E394" t="s">
        <v>10</v>
      </c>
      <c r="F394" t="s">
        <v>19</v>
      </c>
      <c r="G394">
        <v>241</v>
      </c>
      <c r="H394">
        <v>56920.91</v>
      </c>
      <c r="I394">
        <v>55001.200000000033</v>
      </c>
      <c r="J394">
        <v>111922.11</v>
      </c>
      <c r="K394">
        <v>2101279</v>
      </c>
      <c r="L394" s="26">
        <f t="shared" si="19"/>
        <v>5.3263802664948345E-2</v>
      </c>
      <c r="M394" s="1">
        <f t="shared" si="20"/>
        <v>464.40709543568465</v>
      </c>
    </row>
    <row r="395" spans="1:13" x14ac:dyDescent="0.25">
      <c r="A395" t="str">
        <f t="shared" si="18"/>
        <v>MAACMBMay-2025</v>
      </c>
      <c r="B395">
        <v>2025</v>
      </c>
      <c r="C395" t="s">
        <v>205</v>
      </c>
      <c r="D395" t="s">
        <v>37</v>
      </c>
      <c r="E395" t="s">
        <v>10</v>
      </c>
      <c r="F395" t="s">
        <v>15</v>
      </c>
      <c r="G395">
        <v>71</v>
      </c>
      <c r="H395">
        <v>1627.24</v>
      </c>
      <c r="I395">
        <v>1477.2899999999997</v>
      </c>
      <c r="J395">
        <v>3104.5299999999993</v>
      </c>
      <c r="K395">
        <v>48706</v>
      </c>
      <c r="L395" s="26">
        <f t="shared" si="19"/>
        <v>6.3740196279719122E-2</v>
      </c>
      <c r="M395" s="1">
        <f t="shared" si="20"/>
        <v>43.725774647887313</v>
      </c>
    </row>
    <row r="396" spans="1:13" x14ac:dyDescent="0.25">
      <c r="A396" t="str">
        <f t="shared" si="18"/>
        <v>MELCMBMay-2025</v>
      </c>
      <c r="B396">
        <v>2025</v>
      </c>
      <c r="C396" t="s">
        <v>205</v>
      </c>
      <c r="D396" t="s">
        <v>38</v>
      </c>
      <c r="E396" t="s">
        <v>10</v>
      </c>
      <c r="F396" t="s">
        <v>13</v>
      </c>
      <c r="G396">
        <v>517</v>
      </c>
      <c r="H396">
        <v>168949.15000000002</v>
      </c>
      <c r="I396">
        <v>62819.829999999994</v>
      </c>
      <c r="J396">
        <v>231768.98</v>
      </c>
      <c r="K396">
        <v>4347453</v>
      </c>
      <c r="L396" s="26">
        <f t="shared" si="19"/>
        <v>5.3311440054671096E-2</v>
      </c>
      <c r="M396" s="1">
        <f t="shared" si="20"/>
        <v>448.29589941972921</v>
      </c>
    </row>
    <row r="397" spans="1:13" x14ac:dyDescent="0.25">
      <c r="A397" t="str">
        <f t="shared" si="18"/>
        <v>MLECMBMay-2025</v>
      </c>
      <c r="B397">
        <v>2025</v>
      </c>
      <c r="C397" t="s">
        <v>205</v>
      </c>
      <c r="D397" t="s">
        <v>39</v>
      </c>
      <c r="E397" t="s">
        <v>10</v>
      </c>
      <c r="F397" t="s">
        <v>15</v>
      </c>
      <c r="G397">
        <v>347</v>
      </c>
      <c r="H397">
        <v>23024.799999999999</v>
      </c>
      <c r="I397">
        <v>6538.21</v>
      </c>
      <c r="J397">
        <v>29563.010000000002</v>
      </c>
      <c r="K397">
        <v>266496</v>
      </c>
      <c r="L397" s="26">
        <f t="shared" si="19"/>
        <v>0.1109322841618636</v>
      </c>
      <c r="M397" s="1">
        <f t="shared" si="20"/>
        <v>85.19599423631125</v>
      </c>
    </row>
    <row r="398" spans="1:13" x14ac:dyDescent="0.25">
      <c r="A398" t="str">
        <f t="shared" si="18"/>
        <v>NRTCMBMay-2025</v>
      </c>
      <c r="B398">
        <v>2025</v>
      </c>
      <c r="C398" t="s">
        <v>205</v>
      </c>
      <c r="D398" t="s">
        <v>40</v>
      </c>
      <c r="E398" t="s">
        <v>10</v>
      </c>
      <c r="F398" t="s">
        <v>13</v>
      </c>
      <c r="G398">
        <v>50</v>
      </c>
      <c r="H398">
        <v>26626.450000000004</v>
      </c>
      <c r="I398">
        <v>1517.24</v>
      </c>
      <c r="J398">
        <v>28143.69</v>
      </c>
      <c r="K398">
        <v>343200</v>
      </c>
      <c r="L398" s="26">
        <f t="shared" si="19"/>
        <v>8.2003758741258731E-2</v>
      </c>
      <c r="M398" s="1">
        <f t="shared" si="20"/>
        <v>562.87379999999996</v>
      </c>
    </row>
    <row r="399" spans="1:13" x14ac:dyDescent="0.25">
      <c r="A399" t="str">
        <f t="shared" si="18"/>
        <v>PEKCMBMay-2025</v>
      </c>
      <c r="B399">
        <v>2025</v>
      </c>
      <c r="C399" t="s">
        <v>205</v>
      </c>
      <c r="D399" t="s">
        <v>177</v>
      </c>
      <c r="E399" t="s">
        <v>10</v>
      </c>
      <c r="F399" t="s">
        <v>13</v>
      </c>
      <c r="G399">
        <v>4</v>
      </c>
      <c r="H399">
        <v>423.87</v>
      </c>
      <c r="I399">
        <v>325.71999999999997</v>
      </c>
      <c r="J399">
        <v>749.59</v>
      </c>
      <c r="K399">
        <v>20676</v>
      </c>
      <c r="L399" s="26">
        <f t="shared" si="19"/>
        <v>3.6254111046624106E-2</v>
      </c>
      <c r="M399" s="1">
        <f t="shared" si="20"/>
        <v>187.39750000000001</v>
      </c>
    </row>
    <row r="400" spans="1:13" x14ac:dyDescent="0.25">
      <c r="A400" t="str">
        <f t="shared" si="18"/>
        <v>RUHCMBMay-2025</v>
      </c>
      <c r="B400">
        <v>2025</v>
      </c>
      <c r="C400" t="s">
        <v>205</v>
      </c>
      <c r="D400" t="s">
        <v>41</v>
      </c>
      <c r="E400" t="s">
        <v>10</v>
      </c>
      <c r="F400" t="s">
        <v>11</v>
      </c>
      <c r="G400">
        <v>22</v>
      </c>
      <c r="H400">
        <v>4189.6099999999997</v>
      </c>
      <c r="I400">
        <v>1461.71</v>
      </c>
      <c r="J400">
        <v>5651.32</v>
      </c>
      <c r="K400">
        <v>88990</v>
      </c>
      <c r="L400" s="26">
        <f t="shared" si="19"/>
        <v>6.350511293403753E-2</v>
      </c>
      <c r="M400" s="1">
        <f t="shared" si="20"/>
        <v>256.87818181818182</v>
      </c>
    </row>
    <row r="401" spans="1:13" x14ac:dyDescent="0.25">
      <c r="A401" t="str">
        <f t="shared" si="18"/>
        <v>SINCMBMay-2025</v>
      </c>
      <c r="B401">
        <v>2025</v>
      </c>
      <c r="C401" t="s">
        <v>205</v>
      </c>
      <c r="D401" t="s">
        <v>42</v>
      </c>
      <c r="E401" t="s">
        <v>10</v>
      </c>
      <c r="F401" t="s">
        <v>13</v>
      </c>
      <c r="G401">
        <v>169</v>
      </c>
      <c r="H401">
        <v>8950.42</v>
      </c>
      <c r="I401">
        <v>5855.7900000000009</v>
      </c>
      <c r="J401">
        <v>14806.210000000001</v>
      </c>
      <c r="K401">
        <v>464581</v>
      </c>
      <c r="L401" s="26">
        <f t="shared" si="19"/>
        <v>3.1870029123016223E-2</v>
      </c>
      <c r="M401" s="1">
        <f t="shared" si="20"/>
        <v>87.610710059171609</v>
      </c>
    </row>
    <row r="402" spans="1:13" x14ac:dyDescent="0.25">
      <c r="A402" t="str">
        <f t="shared" si="18"/>
        <v>SYDCMBMay-2025</v>
      </c>
      <c r="B402">
        <v>2025</v>
      </c>
      <c r="C402" t="s">
        <v>205</v>
      </c>
      <c r="D402" t="s">
        <v>53</v>
      </c>
      <c r="E402" t="s">
        <v>10</v>
      </c>
      <c r="F402" t="s">
        <v>13</v>
      </c>
      <c r="G402">
        <v>232</v>
      </c>
      <c r="H402">
        <v>63305.649999999987</v>
      </c>
      <c r="I402">
        <v>29188.590000000011</v>
      </c>
      <c r="J402">
        <v>92494.239999999976</v>
      </c>
      <c r="K402">
        <v>2030928</v>
      </c>
      <c r="L402" s="26">
        <f t="shared" si="19"/>
        <v>4.5542845438144519E-2</v>
      </c>
      <c r="M402" s="1">
        <f t="shared" si="20"/>
        <v>398.68206896551715</v>
      </c>
    </row>
    <row r="403" spans="1:13" x14ac:dyDescent="0.25">
      <c r="A403" t="str">
        <f t="shared" si="18"/>
        <v>TRVCMBMay-2025</v>
      </c>
      <c r="B403">
        <v>2025</v>
      </c>
      <c r="C403" t="s">
        <v>205</v>
      </c>
      <c r="D403" t="s">
        <v>43</v>
      </c>
      <c r="E403" t="s">
        <v>10</v>
      </c>
      <c r="F403" t="s">
        <v>15</v>
      </c>
      <c r="G403">
        <v>21</v>
      </c>
      <c r="H403">
        <v>585.72000000000014</v>
      </c>
      <c r="I403">
        <v>345.29</v>
      </c>
      <c r="J403">
        <v>931.00999999999988</v>
      </c>
      <c r="K403">
        <v>7686</v>
      </c>
      <c r="L403" s="26">
        <f t="shared" si="19"/>
        <v>0.12113062711423365</v>
      </c>
      <c r="M403" s="1">
        <f t="shared" si="20"/>
        <v>44.333809523809521</v>
      </c>
    </row>
    <row r="404" spans="1:13" x14ac:dyDescent="0.25">
      <c r="A404" t="str">
        <f t="shared" si="18"/>
        <v>TRZCMBMay-2025</v>
      </c>
      <c r="B404">
        <v>2025</v>
      </c>
      <c r="C404" t="s">
        <v>205</v>
      </c>
      <c r="D404" t="s">
        <v>44</v>
      </c>
      <c r="E404" t="s">
        <v>10</v>
      </c>
      <c r="F404" t="s">
        <v>15</v>
      </c>
      <c r="G404">
        <v>44</v>
      </c>
      <c r="H404">
        <v>1158.18</v>
      </c>
      <c r="I404">
        <v>575.2399999999999</v>
      </c>
      <c r="J404">
        <v>1733.4199999999996</v>
      </c>
      <c r="K404">
        <v>19492</v>
      </c>
      <c r="L404" s="26">
        <f t="shared" si="19"/>
        <v>8.8929817360968583E-2</v>
      </c>
      <c r="M404" s="1">
        <f t="shared" si="20"/>
        <v>39.395909090909079</v>
      </c>
    </row>
    <row r="405" spans="1:13" x14ac:dyDescent="0.25">
      <c r="A405" t="str">
        <f t="shared" si="18"/>
        <v>PVGCMBMay-2025</v>
      </c>
      <c r="B405">
        <v>2025</v>
      </c>
      <c r="C405" t="s">
        <v>205</v>
      </c>
      <c r="D405" t="s">
        <v>50</v>
      </c>
      <c r="E405" t="s">
        <v>10</v>
      </c>
      <c r="F405" t="s">
        <v>13</v>
      </c>
      <c r="G405">
        <v>115</v>
      </c>
      <c r="H405">
        <v>8664.15</v>
      </c>
      <c r="I405">
        <v>11770.339999999998</v>
      </c>
      <c r="J405">
        <v>20434.490000000005</v>
      </c>
      <c r="K405">
        <v>582590</v>
      </c>
      <c r="L405" s="26">
        <f t="shared" si="19"/>
        <v>3.5075250175938488E-2</v>
      </c>
      <c r="M405" s="1">
        <f t="shared" si="20"/>
        <v>177.69121739130441</v>
      </c>
    </row>
    <row r="406" spans="1:13" x14ac:dyDescent="0.25">
      <c r="A406" t="str">
        <f t="shared" si="18"/>
        <v>AUHCMBJun-2025</v>
      </c>
      <c r="B406">
        <v>2025</v>
      </c>
      <c r="C406" t="s">
        <v>221</v>
      </c>
      <c r="D406" t="s">
        <v>9</v>
      </c>
      <c r="E406" t="s">
        <v>10</v>
      </c>
      <c r="F406" t="s">
        <v>11</v>
      </c>
      <c r="G406">
        <v>35</v>
      </c>
      <c r="H406">
        <v>4222.54</v>
      </c>
      <c r="I406">
        <v>2325.0899999999997</v>
      </c>
      <c r="J406">
        <v>6547.63</v>
      </c>
      <c r="K406">
        <v>117040</v>
      </c>
      <c r="L406" s="26">
        <f t="shared" si="19"/>
        <v>5.5943523581681476E-2</v>
      </c>
      <c r="M406" s="1">
        <f t="shared" si="20"/>
        <v>187.07514285714285</v>
      </c>
    </row>
    <row r="407" spans="1:13" x14ac:dyDescent="0.25">
      <c r="A407" t="str">
        <f t="shared" si="18"/>
        <v>BKKCMBJun-2025</v>
      </c>
      <c r="B407">
        <v>2025</v>
      </c>
      <c r="C407" t="s">
        <v>221</v>
      </c>
      <c r="D407" t="s">
        <v>12</v>
      </c>
      <c r="E407" t="s">
        <v>10</v>
      </c>
      <c r="F407" t="s">
        <v>13</v>
      </c>
      <c r="G407">
        <v>24</v>
      </c>
      <c r="H407">
        <v>4172.7800000000007</v>
      </c>
      <c r="I407">
        <v>987.73</v>
      </c>
      <c r="J407">
        <v>5160.5100000000011</v>
      </c>
      <c r="K407">
        <v>57240</v>
      </c>
      <c r="L407" s="26">
        <f t="shared" si="19"/>
        <v>9.0155660377358504E-2</v>
      </c>
      <c r="M407" s="1">
        <f t="shared" si="20"/>
        <v>215.02125000000004</v>
      </c>
    </row>
    <row r="408" spans="1:13" x14ac:dyDescent="0.25">
      <c r="A408" t="str">
        <f t="shared" si="18"/>
        <v>BLRCMBJun-2025</v>
      </c>
      <c r="B408">
        <v>2025</v>
      </c>
      <c r="C408" t="s">
        <v>221</v>
      </c>
      <c r="D408" t="s">
        <v>14</v>
      </c>
      <c r="E408" t="s">
        <v>10</v>
      </c>
      <c r="F408" t="s">
        <v>15</v>
      </c>
      <c r="G408">
        <v>5</v>
      </c>
      <c r="H408">
        <v>268.77</v>
      </c>
      <c r="I408">
        <v>80.039999999999992</v>
      </c>
      <c r="J408">
        <v>348.81</v>
      </c>
      <c r="K408">
        <v>3575</v>
      </c>
      <c r="L408" s="26">
        <f t="shared" si="19"/>
        <v>9.7569230769230769E-2</v>
      </c>
      <c r="M408" s="1">
        <f t="shared" si="20"/>
        <v>69.762</v>
      </c>
    </row>
    <row r="409" spans="1:13" x14ac:dyDescent="0.25">
      <c r="A409" t="str">
        <f t="shared" si="18"/>
        <v>BOMCMBJun-2025</v>
      </c>
      <c r="B409">
        <v>2025</v>
      </c>
      <c r="C409" t="s">
        <v>221</v>
      </c>
      <c r="D409" t="s">
        <v>16</v>
      </c>
      <c r="E409" t="s">
        <v>10</v>
      </c>
      <c r="F409" t="s">
        <v>15</v>
      </c>
      <c r="G409">
        <v>20</v>
      </c>
      <c r="H409">
        <v>2205.0299999999997</v>
      </c>
      <c r="I409">
        <v>604.11999999999989</v>
      </c>
      <c r="J409">
        <v>2809.15</v>
      </c>
      <c r="K409">
        <v>30980</v>
      </c>
      <c r="L409" s="26">
        <f t="shared" si="19"/>
        <v>9.0676242737249835E-2</v>
      </c>
      <c r="M409" s="1">
        <f t="shared" si="20"/>
        <v>140.45750000000001</v>
      </c>
    </row>
    <row r="410" spans="1:13" x14ac:dyDescent="0.25">
      <c r="A410" t="str">
        <f t="shared" si="18"/>
        <v>CANCMBJun-2025</v>
      </c>
      <c r="B410">
        <v>2025</v>
      </c>
      <c r="C410" t="s">
        <v>221</v>
      </c>
      <c r="D410" t="s">
        <v>17</v>
      </c>
      <c r="E410" t="s">
        <v>10</v>
      </c>
      <c r="F410" t="s">
        <v>13</v>
      </c>
      <c r="G410">
        <v>2</v>
      </c>
      <c r="H410">
        <v>134.79</v>
      </c>
      <c r="I410">
        <v>170.26</v>
      </c>
      <c r="J410">
        <v>305.04999999999995</v>
      </c>
      <c r="K410">
        <v>7966</v>
      </c>
      <c r="L410" s="26">
        <f t="shared" si="19"/>
        <v>3.8293999497865924E-2</v>
      </c>
      <c r="M410" s="1">
        <f t="shared" si="20"/>
        <v>152.52499999999998</v>
      </c>
    </row>
    <row r="411" spans="1:13" x14ac:dyDescent="0.25">
      <c r="A411" t="str">
        <f t="shared" si="18"/>
        <v>CDGCMBJun-2025</v>
      </c>
      <c r="B411">
        <v>2025</v>
      </c>
      <c r="C411" t="s">
        <v>221</v>
      </c>
      <c r="D411" t="s">
        <v>18</v>
      </c>
      <c r="E411" t="s">
        <v>10</v>
      </c>
      <c r="F411" t="s">
        <v>19</v>
      </c>
      <c r="G411">
        <v>49</v>
      </c>
      <c r="H411">
        <v>9622.7400000000016</v>
      </c>
      <c r="I411">
        <v>8713.8799999999992</v>
      </c>
      <c r="J411">
        <v>18336.620000000003</v>
      </c>
      <c r="K411">
        <v>416941</v>
      </c>
      <c r="L411" s="26">
        <f t="shared" si="19"/>
        <v>4.3978932270992782E-2</v>
      </c>
      <c r="M411" s="1">
        <f t="shared" si="20"/>
        <v>374.21673469387758</v>
      </c>
    </row>
    <row r="412" spans="1:13" x14ac:dyDescent="0.25">
      <c r="A412" t="str">
        <f t="shared" si="18"/>
        <v>CGKCMBJun-2025</v>
      </c>
      <c r="B412">
        <v>2025</v>
      </c>
      <c r="C412" t="s">
        <v>221</v>
      </c>
      <c r="D412" t="s">
        <v>20</v>
      </c>
      <c r="E412" t="s">
        <v>10</v>
      </c>
      <c r="F412" t="s">
        <v>13</v>
      </c>
      <c r="G412">
        <v>14</v>
      </c>
      <c r="H412">
        <v>1606.74</v>
      </c>
      <c r="I412">
        <v>674.31999999999994</v>
      </c>
      <c r="J412">
        <v>2281.0599999999995</v>
      </c>
      <c r="K412">
        <v>46452</v>
      </c>
      <c r="L412" s="26">
        <f t="shared" si="19"/>
        <v>4.9105743563248073E-2</v>
      </c>
      <c r="M412" s="1">
        <f t="shared" si="20"/>
        <v>162.9328571428571</v>
      </c>
    </row>
    <row r="413" spans="1:13" x14ac:dyDescent="0.25">
      <c r="A413" t="str">
        <f t="shared" si="18"/>
        <v>CMBAUHJun-2025</v>
      </c>
      <c r="B413">
        <v>2025</v>
      </c>
      <c r="C413" t="s">
        <v>221</v>
      </c>
      <c r="D413" t="s">
        <v>10</v>
      </c>
      <c r="E413" t="s">
        <v>9</v>
      </c>
      <c r="F413" t="s">
        <v>11</v>
      </c>
      <c r="G413">
        <v>24</v>
      </c>
      <c r="H413">
        <v>4240.3900000000003</v>
      </c>
      <c r="I413">
        <v>1638.7299999999996</v>
      </c>
      <c r="J413">
        <v>5879.1200000000008</v>
      </c>
      <c r="K413">
        <v>80256</v>
      </c>
      <c r="L413" s="26">
        <f t="shared" si="19"/>
        <v>7.3254585326953753E-2</v>
      </c>
      <c r="M413" s="1">
        <f t="shared" si="20"/>
        <v>244.96333333333337</v>
      </c>
    </row>
    <row r="414" spans="1:13" x14ac:dyDescent="0.25">
      <c r="A414" t="str">
        <f t="shared" si="18"/>
        <v>CMBBKKJun-2025</v>
      </c>
      <c r="B414">
        <v>2025</v>
      </c>
      <c r="C414" t="s">
        <v>221</v>
      </c>
      <c r="D414" t="s">
        <v>10</v>
      </c>
      <c r="E414" t="s">
        <v>12</v>
      </c>
      <c r="F414" t="s">
        <v>13</v>
      </c>
      <c r="G414">
        <v>14</v>
      </c>
      <c r="H414">
        <v>4055.2699999999995</v>
      </c>
      <c r="I414">
        <v>555.54999999999995</v>
      </c>
      <c r="J414">
        <v>4610.82</v>
      </c>
      <c r="K414">
        <v>33390</v>
      </c>
      <c r="L414" s="26">
        <f t="shared" si="19"/>
        <v>0.13808984725965856</v>
      </c>
      <c r="M414" s="1">
        <f t="shared" si="20"/>
        <v>329.34428571428572</v>
      </c>
    </row>
    <row r="415" spans="1:13" x14ac:dyDescent="0.25">
      <c r="A415" t="str">
        <f t="shared" si="18"/>
        <v>CMBBLRJun-2025</v>
      </c>
      <c r="B415">
        <v>2025</v>
      </c>
      <c r="C415" t="s">
        <v>221</v>
      </c>
      <c r="D415" t="s">
        <v>10</v>
      </c>
      <c r="E415" t="s">
        <v>14</v>
      </c>
      <c r="F415" t="s">
        <v>15</v>
      </c>
      <c r="G415">
        <v>5</v>
      </c>
      <c r="H415">
        <v>441.55999999999995</v>
      </c>
      <c r="I415">
        <v>75.3</v>
      </c>
      <c r="J415">
        <v>516.86</v>
      </c>
      <c r="K415">
        <v>3575</v>
      </c>
      <c r="L415" s="26">
        <f t="shared" si="19"/>
        <v>0.14457622377622378</v>
      </c>
      <c r="M415" s="1">
        <f t="shared" si="20"/>
        <v>103.372</v>
      </c>
    </row>
    <row r="416" spans="1:13" x14ac:dyDescent="0.25">
      <c r="A416" t="str">
        <f t="shared" si="18"/>
        <v>CMBBOMJun-2025</v>
      </c>
      <c r="B416">
        <v>2025</v>
      </c>
      <c r="C416" t="s">
        <v>221</v>
      </c>
      <c r="D416" t="s">
        <v>10</v>
      </c>
      <c r="E416" t="s">
        <v>16</v>
      </c>
      <c r="F416" t="s">
        <v>15</v>
      </c>
      <c r="G416">
        <v>40</v>
      </c>
      <c r="H416">
        <v>1922.7000000000005</v>
      </c>
      <c r="I416">
        <v>1350.1399999999999</v>
      </c>
      <c r="J416">
        <v>3272.8400000000006</v>
      </c>
      <c r="K416">
        <v>61960</v>
      </c>
      <c r="L416" s="26">
        <f t="shared" si="19"/>
        <v>5.28218205293738E-2</v>
      </c>
      <c r="M416" s="1">
        <f t="shared" si="20"/>
        <v>81.821000000000012</v>
      </c>
    </row>
    <row r="417" spans="1:13" x14ac:dyDescent="0.25">
      <c r="A417" t="str">
        <f t="shared" si="18"/>
        <v>CMBCANJun-2025</v>
      </c>
      <c r="B417">
        <v>2025</v>
      </c>
      <c r="C417" t="s">
        <v>221</v>
      </c>
      <c r="D417" t="s">
        <v>10</v>
      </c>
      <c r="E417" t="s">
        <v>17</v>
      </c>
      <c r="F417" t="s">
        <v>13</v>
      </c>
      <c r="G417">
        <v>4</v>
      </c>
      <c r="H417">
        <v>752.02</v>
      </c>
      <c r="I417">
        <v>405.16</v>
      </c>
      <c r="J417">
        <v>1157.18</v>
      </c>
      <c r="K417">
        <v>15932</v>
      </c>
      <c r="L417" s="26">
        <f t="shared" si="19"/>
        <v>7.2632437860908866E-2</v>
      </c>
      <c r="M417" s="1">
        <f t="shared" si="20"/>
        <v>289.29500000000002</v>
      </c>
    </row>
    <row r="418" spans="1:13" x14ac:dyDescent="0.25">
      <c r="A418" t="str">
        <f t="shared" si="18"/>
        <v>CMBCDGJun-2025</v>
      </c>
      <c r="B418">
        <v>2025</v>
      </c>
      <c r="C418" t="s">
        <v>221</v>
      </c>
      <c r="D418" t="s">
        <v>10</v>
      </c>
      <c r="E418" t="s">
        <v>18</v>
      </c>
      <c r="F418" t="s">
        <v>19</v>
      </c>
      <c r="G418">
        <v>40</v>
      </c>
      <c r="H418">
        <v>11458.02</v>
      </c>
      <c r="I418">
        <v>8265.1999999999989</v>
      </c>
      <c r="J418">
        <v>19723.219999999998</v>
      </c>
      <c r="K418">
        <v>340360</v>
      </c>
      <c r="L418" s="26">
        <f t="shared" si="19"/>
        <v>5.7948113761899157E-2</v>
      </c>
      <c r="M418" s="1">
        <f t="shared" si="20"/>
        <v>493.08049999999992</v>
      </c>
    </row>
    <row r="419" spans="1:13" x14ac:dyDescent="0.25">
      <c r="A419" t="str">
        <f t="shared" si="18"/>
        <v>CMBCGKJun-2025</v>
      </c>
      <c r="B419">
        <v>2025</v>
      </c>
      <c r="C419" t="s">
        <v>221</v>
      </c>
      <c r="D419" t="s">
        <v>10</v>
      </c>
      <c r="E419" t="s">
        <v>20</v>
      </c>
      <c r="F419" t="s">
        <v>13</v>
      </c>
      <c r="G419">
        <v>5</v>
      </c>
      <c r="H419">
        <v>1098.3499999999999</v>
      </c>
      <c r="I419">
        <v>284.94</v>
      </c>
      <c r="J419">
        <v>1383.29</v>
      </c>
      <c r="K419">
        <v>16590</v>
      </c>
      <c r="L419" s="26">
        <f t="shared" si="19"/>
        <v>8.3380952380952375E-2</v>
      </c>
      <c r="M419" s="1">
        <f t="shared" si="20"/>
        <v>276.65800000000002</v>
      </c>
    </row>
    <row r="420" spans="1:13" x14ac:dyDescent="0.25">
      <c r="A420" t="str">
        <f t="shared" si="18"/>
        <v>CMBCOKJun-2025</v>
      </c>
      <c r="B420">
        <v>2025</v>
      </c>
      <c r="C420" t="s">
        <v>221</v>
      </c>
      <c r="D420" t="s">
        <v>10</v>
      </c>
      <c r="E420" t="s">
        <v>21</v>
      </c>
      <c r="F420" t="s">
        <v>15</v>
      </c>
      <c r="G420">
        <v>29</v>
      </c>
      <c r="H420">
        <v>620.97</v>
      </c>
      <c r="I420">
        <v>425.9</v>
      </c>
      <c r="J420">
        <v>1046.8699999999999</v>
      </c>
      <c r="K420">
        <v>14993</v>
      </c>
      <c r="L420" s="26">
        <f t="shared" si="19"/>
        <v>6.982391782831987E-2</v>
      </c>
      <c r="M420" s="1">
        <f t="shared" si="20"/>
        <v>36.098965517241375</v>
      </c>
    </row>
    <row r="421" spans="1:13" x14ac:dyDescent="0.25">
      <c r="A421" t="str">
        <f t="shared" si="18"/>
        <v>CMBDACJun-2025</v>
      </c>
      <c r="B421">
        <v>2025</v>
      </c>
      <c r="C421" t="s">
        <v>221</v>
      </c>
      <c r="D421" t="s">
        <v>10</v>
      </c>
      <c r="E421" t="s">
        <v>22</v>
      </c>
      <c r="F421" t="s">
        <v>15</v>
      </c>
      <c r="G421">
        <v>3</v>
      </c>
      <c r="H421">
        <v>630.68999999999994</v>
      </c>
      <c r="I421">
        <v>40.29</v>
      </c>
      <c r="J421">
        <v>670.98</v>
      </c>
      <c r="K421">
        <v>6495</v>
      </c>
      <c r="L421" s="26">
        <f t="shared" si="19"/>
        <v>0.10330715935334873</v>
      </c>
      <c r="M421" s="1">
        <f t="shared" si="20"/>
        <v>223.66</v>
      </c>
    </row>
    <row r="422" spans="1:13" x14ac:dyDescent="0.25">
      <c r="A422" t="str">
        <f t="shared" si="18"/>
        <v>CMBDELJun-2025</v>
      </c>
      <c r="B422">
        <v>2025</v>
      </c>
      <c r="C422" t="s">
        <v>221</v>
      </c>
      <c r="D422" t="s">
        <v>10</v>
      </c>
      <c r="E422" t="s">
        <v>23</v>
      </c>
      <c r="F422" t="s">
        <v>15</v>
      </c>
      <c r="G422">
        <v>13</v>
      </c>
      <c r="H422">
        <v>1338.9299999999998</v>
      </c>
      <c r="I422">
        <v>280.23</v>
      </c>
      <c r="J422">
        <v>1619.16</v>
      </c>
      <c r="K422">
        <v>31525</v>
      </c>
      <c r="L422" s="26">
        <f t="shared" si="19"/>
        <v>5.1361141950832676E-2</v>
      </c>
      <c r="M422" s="1">
        <f t="shared" si="20"/>
        <v>124.55076923076923</v>
      </c>
    </row>
    <row r="423" spans="1:13" x14ac:dyDescent="0.25">
      <c r="A423" t="str">
        <f t="shared" si="18"/>
        <v>CMBDMMJun-2025</v>
      </c>
      <c r="B423">
        <v>2025</v>
      </c>
      <c r="C423" t="s">
        <v>221</v>
      </c>
      <c r="D423" t="s">
        <v>10</v>
      </c>
      <c r="E423" t="s">
        <v>24</v>
      </c>
      <c r="F423" t="s">
        <v>11</v>
      </c>
      <c r="G423">
        <v>7</v>
      </c>
      <c r="H423">
        <v>1801.7199999999998</v>
      </c>
      <c r="I423">
        <v>483.28999999999996</v>
      </c>
      <c r="J423">
        <v>2285.0100000000002</v>
      </c>
      <c r="K423">
        <v>26971</v>
      </c>
      <c r="L423" s="26">
        <f t="shared" si="19"/>
        <v>8.4720996626005712E-2</v>
      </c>
      <c r="M423" s="1">
        <f t="shared" si="20"/>
        <v>326.43</v>
      </c>
    </row>
    <row r="424" spans="1:13" x14ac:dyDescent="0.25">
      <c r="A424" t="str">
        <f t="shared" si="18"/>
        <v>CMBDOHJun-2025</v>
      </c>
      <c r="B424">
        <v>2025</v>
      </c>
      <c r="C424" t="s">
        <v>221</v>
      </c>
      <c r="D424" t="s">
        <v>10</v>
      </c>
      <c r="E424" t="s">
        <v>25</v>
      </c>
      <c r="F424" t="s">
        <v>11</v>
      </c>
      <c r="G424">
        <v>22</v>
      </c>
      <c r="H424">
        <v>2578.14</v>
      </c>
      <c r="I424">
        <v>1743.6700000000003</v>
      </c>
      <c r="J424">
        <v>4321.8099999999995</v>
      </c>
      <c r="K424">
        <v>79926</v>
      </c>
      <c r="L424" s="26">
        <f t="shared" si="19"/>
        <v>5.407264219402947E-2</v>
      </c>
      <c r="M424" s="1">
        <f t="shared" si="20"/>
        <v>196.44590909090905</v>
      </c>
    </row>
    <row r="425" spans="1:13" x14ac:dyDescent="0.25">
      <c r="A425" t="str">
        <f t="shared" si="18"/>
        <v>CMBDXBJun-2025</v>
      </c>
      <c r="B425">
        <v>2025</v>
      </c>
      <c r="C425" t="s">
        <v>221</v>
      </c>
      <c r="D425" t="s">
        <v>10</v>
      </c>
      <c r="E425" t="s">
        <v>26</v>
      </c>
      <c r="F425" t="s">
        <v>11</v>
      </c>
      <c r="G425">
        <v>10</v>
      </c>
      <c r="H425">
        <v>2047.39</v>
      </c>
      <c r="I425">
        <v>1433.3000000000002</v>
      </c>
      <c r="J425">
        <v>3480.6900000000005</v>
      </c>
      <c r="K425">
        <v>33090</v>
      </c>
      <c r="L425" s="26">
        <f t="shared" si="19"/>
        <v>0.10518857660924752</v>
      </c>
      <c r="M425" s="1">
        <f t="shared" si="20"/>
        <v>348.06900000000007</v>
      </c>
    </row>
    <row r="426" spans="1:13" x14ac:dyDescent="0.25">
      <c r="A426" t="str">
        <f t="shared" si="18"/>
        <v>CMBFRAJun-2025</v>
      </c>
      <c r="B426">
        <v>2025</v>
      </c>
      <c r="C426" t="s">
        <v>221</v>
      </c>
      <c r="D426" t="s">
        <v>10</v>
      </c>
      <c r="E426" t="s">
        <v>27</v>
      </c>
      <c r="F426" t="s">
        <v>19</v>
      </c>
      <c r="G426">
        <v>58</v>
      </c>
      <c r="H426">
        <v>12483.66</v>
      </c>
      <c r="I426">
        <v>13394.67</v>
      </c>
      <c r="J426">
        <v>25878.329999999994</v>
      </c>
      <c r="K426">
        <v>469394</v>
      </c>
      <c r="L426" s="26">
        <f t="shared" si="19"/>
        <v>5.5131360861025054E-2</v>
      </c>
      <c r="M426" s="1">
        <f t="shared" si="20"/>
        <v>446.17810344827575</v>
      </c>
    </row>
    <row r="427" spans="1:13" x14ac:dyDescent="0.25">
      <c r="A427" t="str">
        <f t="shared" si="18"/>
        <v>CMBHYDJun-2025</v>
      </c>
      <c r="B427">
        <v>2025</v>
      </c>
      <c r="C427" t="s">
        <v>221</v>
      </c>
      <c r="D427" t="s">
        <v>10</v>
      </c>
      <c r="E427" t="s">
        <v>29</v>
      </c>
      <c r="F427" t="s">
        <v>15</v>
      </c>
      <c r="G427">
        <v>2</v>
      </c>
      <c r="H427">
        <v>58.54</v>
      </c>
      <c r="I427">
        <v>40.799999999999997</v>
      </c>
      <c r="J427">
        <v>99.34</v>
      </c>
      <c r="K427">
        <v>2344</v>
      </c>
      <c r="L427" s="26">
        <f t="shared" si="19"/>
        <v>4.2380546075085325E-2</v>
      </c>
      <c r="M427" s="1">
        <f t="shared" si="20"/>
        <v>49.67</v>
      </c>
    </row>
    <row r="428" spans="1:13" x14ac:dyDescent="0.25">
      <c r="A428" t="str">
        <f t="shared" si="18"/>
        <v>CMBICNJun-2025</v>
      </c>
      <c r="B428">
        <v>2025</v>
      </c>
      <c r="C428" t="s">
        <v>221</v>
      </c>
      <c r="D428" t="s">
        <v>10</v>
      </c>
      <c r="E428" t="s">
        <v>30</v>
      </c>
      <c r="F428" t="s">
        <v>13</v>
      </c>
      <c r="G428">
        <v>18</v>
      </c>
      <c r="H428">
        <v>2837.11</v>
      </c>
      <c r="I428">
        <v>1634.2700000000002</v>
      </c>
      <c r="J428">
        <v>4471.38</v>
      </c>
      <c r="K428">
        <v>103770</v>
      </c>
      <c r="L428" s="26">
        <f t="shared" si="19"/>
        <v>4.308933217692975E-2</v>
      </c>
      <c r="M428" s="1">
        <f t="shared" si="20"/>
        <v>248.41</v>
      </c>
    </row>
    <row r="429" spans="1:13" x14ac:dyDescent="0.25">
      <c r="A429" t="str">
        <f t="shared" si="18"/>
        <v>CMBIXMJun-2025</v>
      </c>
      <c r="B429">
        <v>2025</v>
      </c>
      <c r="C429" t="s">
        <v>221</v>
      </c>
      <c r="D429" t="s">
        <v>10</v>
      </c>
      <c r="E429" t="s">
        <v>31</v>
      </c>
      <c r="F429" t="s">
        <v>15</v>
      </c>
      <c r="G429">
        <v>40</v>
      </c>
      <c r="H429">
        <v>718.07999999999993</v>
      </c>
      <c r="I429">
        <v>357.18999999999994</v>
      </c>
      <c r="J429">
        <v>1075.27</v>
      </c>
      <c r="K429">
        <v>14160</v>
      </c>
      <c r="L429" s="26">
        <f t="shared" si="19"/>
        <v>7.5937146892655363E-2</v>
      </c>
      <c r="M429" s="1">
        <f t="shared" si="20"/>
        <v>26.88175</v>
      </c>
    </row>
    <row r="430" spans="1:13" x14ac:dyDescent="0.25">
      <c r="A430" t="str">
        <f t="shared" si="18"/>
        <v>CMBKHIJun-2025</v>
      </c>
      <c r="B430">
        <v>2025</v>
      </c>
      <c r="C430" t="s">
        <v>221</v>
      </c>
      <c r="D430" t="s">
        <v>10</v>
      </c>
      <c r="E430" t="s">
        <v>32</v>
      </c>
      <c r="F430" t="s">
        <v>15</v>
      </c>
      <c r="G430">
        <v>21</v>
      </c>
      <c r="H430">
        <v>2365.2799999999997</v>
      </c>
      <c r="I430">
        <v>575.12</v>
      </c>
      <c r="J430">
        <v>2940.4</v>
      </c>
      <c r="K430">
        <v>50694</v>
      </c>
      <c r="L430" s="26">
        <f t="shared" si="19"/>
        <v>5.8002919477650218E-2</v>
      </c>
      <c r="M430" s="1">
        <f t="shared" si="20"/>
        <v>140.01904761904763</v>
      </c>
    </row>
    <row r="431" spans="1:13" x14ac:dyDescent="0.25">
      <c r="A431" t="str">
        <f t="shared" si="18"/>
        <v>CMBKTMJun-2025</v>
      </c>
      <c r="B431">
        <v>2025</v>
      </c>
      <c r="C431" t="s">
        <v>221</v>
      </c>
      <c r="D431" t="s">
        <v>10</v>
      </c>
      <c r="E431" t="s">
        <v>52</v>
      </c>
      <c r="F431" t="s">
        <v>15</v>
      </c>
      <c r="G431">
        <v>5</v>
      </c>
      <c r="H431">
        <v>888.03</v>
      </c>
      <c r="I431">
        <v>97.8</v>
      </c>
      <c r="J431">
        <v>985.83</v>
      </c>
      <c r="K431">
        <v>11765</v>
      </c>
      <c r="L431" s="26">
        <f t="shared" si="19"/>
        <v>8.3793455163620911E-2</v>
      </c>
      <c r="M431" s="1">
        <f t="shared" si="20"/>
        <v>197.166</v>
      </c>
    </row>
    <row r="432" spans="1:13" x14ac:dyDescent="0.25">
      <c r="A432" t="str">
        <f t="shared" si="18"/>
        <v>CMBKULJun-2025</v>
      </c>
      <c r="B432">
        <v>2025</v>
      </c>
      <c r="C432" t="s">
        <v>221</v>
      </c>
      <c r="D432" t="s">
        <v>10</v>
      </c>
      <c r="E432" t="s">
        <v>33</v>
      </c>
      <c r="F432" t="s">
        <v>13</v>
      </c>
      <c r="G432">
        <v>18</v>
      </c>
      <c r="H432">
        <v>868.76</v>
      </c>
      <c r="I432">
        <v>919.59999999999991</v>
      </c>
      <c r="J432">
        <v>1788.36</v>
      </c>
      <c r="K432">
        <v>44262</v>
      </c>
      <c r="L432" s="26">
        <f t="shared" si="19"/>
        <v>4.0403958248610546E-2</v>
      </c>
      <c r="M432" s="1">
        <f t="shared" si="20"/>
        <v>99.353333333333325</v>
      </c>
    </row>
    <row r="433" spans="1:13" x14ac:dyDescent="0.25">
      <c r="A433" t="str">
        <f t="shared" si="18"/>
        <v>CMBKWIJun-2025</v>
      </c>
      <c r="B433">
        <v>2025</v>
      </c>
      <c r="C433" t="s">
        <v>221</v>
      </c>
      <c r="D433" t="s">
        <v>10</v>
      </c>
      <c r="E433" t="s">
        <v>34</v>
      </c>
      <c r="F433" t="s">
        <v>11</v>
      </c>
      <c r="G433">
        <v>42</v>
      </c>
      <c r="H433">
        <v>4229.8500000000004</v>
      </c>
      <c r="I433">
        <v>2743.7499999999995</v>
      </c>
      <c r="J433">
        <v>6973.5999999999985</v>
      </c>
      <c r="K433">
        <v>176190</v>
      </c>
      <c r="L433" s="26">
        <f t="shared" si="19"/>
        <v>3.9579998864861791E-2</v>
      </c>
      <c r="M433" s="1">
        <f t="shared" si="20"/>
        <v>166.0380952380952</v>
      </c>
    </row>
    <row r="434" spans="1:13" x14ac:dyDescent="0.25">
      <c r="A434" t="str">
        <f t="shared" si="18"/>
        <v>CMBLHEJun-2025</v>
      </c>
      <c r="B434">
        <v>2025</v>
      </c>
      <c r="C434" t="s">
        <v>221</v>
      </c>
      <c r="D434" t="s">
        <v>10</v>
      </c>
      <c r="E434" t="s">
        <v>35</v>
      </c>
      <c r="F434" t="s">
        <v>15</v>
      </c>
      <c r="G434">
        <v>12</v>
      </c>
      <c r="H434">
        <v>1198.6399999999999</v>
      </c>
      <c r="I434">
        <v>459.76</v>
      </c>
      <c r="J434">
        <v>1658.4</v>
      </c>
      <c r="K434">
        <v>33420</v>
      </c>
      <c r="L434" s="26">
        <f t="shared" si="19"/>
        <v>4.9622980251346503E-2</v>
      </c>
      <c r="M434" s="1">
        <f t="shared" si="20"/>
        <v>138.20000000000002</v>
      </c>
    </row>
    <row r="435" spans="1:13" x14ac:dyDescent="0.25">
      <c r="A435" t="str">
        <f t="shared" si="18"/>
        <v>CMBLHRJun-2025</v>
      </c>
      <c r="B435">
        <v>2025</v>
      </c>
      <c r="C435" t="s">
        <v>221</v>
      </c>
      <c r="D435" t="s">
        <v>10</v>
      </c>
      <c r="E435" t="s">
        <v>36</v>
      </c>
      <c r="F435" t="s">
        <v>19</v>
      </c>
      <c r="G435">
        <v>181</v>
      </c>
      <c r="H435">
        <v>52993.090000000004</v>
      </c>
      <c r="I435">
        <v>38699.279999999999</v>
      </c>
      <c r="J435">
        <v>91692.370000000039</v>
      </c>
      <c r="K435">
        <v>1578139</v>
      </c>
      <c r="L435" s="26">
        <f t="shared" si="19"/>
        <v>5.8101580405781769E-2</v>
      </c>
      <c r="M435" s="1">
        <f t="shared" si="20"/>
        <v>506.58767955801125</v>
      </c>
    </row>
    <row r="436" spans="1:13" x14ac:dyDescent="0.25">
      <c r="A436" t="str">
        <f t="shared" si="18"/>
        <v>CMBMAAJun-2025</v>
      </c>
      <c r="B436">
        <v>2025</v>
      </c>
      <c r="C436" t="s">
        <v>221</v>
      </c>
      <c r="D436" t="s">
        <v>10</v>
      </c>
      <c r="E436" t="s">
        <v>37</v>
      </c>
      <c r="F436" t="s">
        <v>15</v>
      </c>
      <c r="G436">
        <v>60</v>
      </c>
      <c r="H436">
        <v>1265.56</v>
      </c>
      <c r="I436">
        <v>852.50999999999988</v>
      </c>
      <c r="J436">
        <v>2118.0699999999997</v>
      </c>
      <c r="K436">
        <v>41160</v>
      </c>
      <c r="L436" s="26">
        <f t="shared" si="19"/>
        <v>5.1459426627793965E-2</v>
      </c>
      <c r="M436" s="1">
        <f t="shared" si="20"/>
        <v>35.30116666666666</v>
      </c>
    </row>
    <row r="437" spans="1:13" x14ac:dyDescent="0.25">
      <c r="A437" t="str">
        <f t="shared" si="18"/>
        <v>CMBMELJun-2025</v>
      </c>
      <c r="B437">
        <v>2025</v>
      </c>
      <c r="C437" t="s">
        <v>221</v>
      </c>
      <c r="D437" t="s">
        <v>10</v>
      </c>
      <c r="E437" t="s">
        <v>38</v>
      </c>
      <c r="F437" t="s">
        <v>13</v>
      </c>
      <c r="G437">
        <v>137</v>
      </c>
      <c r="H437">
        <v>44504.71</v>
      </c>
      <c r="I437">
        <v>9948.8799999999992</v>
      </c>
      <c r="J437">
        <v>54453.590000000004</v>
      </c>
      <c r="K437">
        <v>1152033</v>
      </c>
      <c r="L437" s="26">
        <f t="shared" si="19"/>
        <v>4.7267387305745583E-2</v>
      </c>
      <c r="M437" s="1">
        <f t="shared" si="20"/>
        <v>397.47145985401465</v>
      </c>
    </row>
    <row r="438" spans="1:13" x14ac:dyDescent="0.25">
      <c r="A438" t="str">
        <f t="shared" si="18"/>
        <v>CMBMLEJun-2025</v>
      </c>
      <c r="B438">
        <v>2025</v>
      </c>
      <c r="C438" t="s">
        <v>221</v>
      </c>
      <c r="D438" t="s">
        <v>10</v>
      </c>
      <c r="E438" t="s">
        <v>39</v>
      </c>
      <c r="F438" t="s">
        <v>15</v>
      </c>
      <c r="G438">
        <v>218</v>
      </c>
      <c r="H438">
        <v>19836.930000000004</v>
      </c>
      <c r="I438">
        <v>4128.54</v>
      </c>
      <c r="J438">
        <v>23965.470000000005</v>
      </c>
      <c r="K438">
        <v>167424</v>
      </c>
      <c r="L438" s="26">
        <f t="shared" si="19"/>
        <v>0.14314238102064222</v>
      </c>
      <c r="M438" s="1">
        <f t="shared" si="20"/>
        <v>109.93334862385323</v>
      </c>
    </row>
    <row r="439" spans="1:13" x14ac:dyDescent="0.25">
      <c r="A439" t="str">
        <f t="shared" si="18"/>
        <v>CMBNRTJun-2025</v>
      </c>
      <c r="B439">
        <v>2025</v>
      </c>
      <c r="C439" t="s">
        <v>221</v>
      </c>
      <c r="D439" t="s">
        <v>10</v>
      </c>
      <c r="E439" t="s">
        <v>40</v>
      </c>
      <c r="F439" t="s">
        <v>13</v>
      </c>
      <c r="G439">
        <v>10</v>
      </c>
      <c r="H439">
        <v>4898.8100000000004</v>
      </c>
      <c r="I439">
        <v>633.21999999999991</v>
      </c>
      <c r="J439">
        <v>5532.0299999999988</v>
      </c>
      <c r="K439">
        <v>68640</v>
      </c>
      <c r="L439" s="26">
        <f t="shared" si="19"/>
        <v>8.0594842657342639E-2</v>
      </c>
      <c r="M439" s="1">
        <f t="shared" si="20"/>
        <v>553.20299999999986</v>
      </c>
    </row>
    <row r="440" spans="1:13" x14ac:dyDescent="0.25">
      <c r="A440" t="str">
        <f t="shared" si="18"/>
        <v>CMBPEKJun-2025</v>
      </c>
      <c r="B440">
        <v>2025</v>
      </c>
      <c r="C440" t="s">
        <v>221</v>
      </c>
      <c r="D440" t="s">
        <v>10</v>
      </c>
      <c r="E440" t="s">
        <v>177</v>
      </c>
      <c r="F440" t="s">
        <v>13</v>
      </c>
      <c r="G440">
        <v>2</v>
      </c>
      <c r="H440">
        <v>178.73</v>
      </c>
      <c r="I440">
        <v>82.95</v>
      </c>
      <c r="J440">
        <v>261.68</v>
      </c>
      <c r="K440">
        <v>10338</v>
      </c>
      <c r="L440" s="26">
        <f t="shared" si="19"/>
        <v>2.5312439543432E-2</v>
      </c>
      <c r="M440" s="1">
        <f t="shared" si="20"/>
        <v>130.84</v>
      </c>
    </row>
    <row r="441" spans="1:13" x14ac:dyDescent="0.25">
      <c r="A441" t="str">
        <f t="shared" si="18"/>
        <v>CMBRUHJun-2025</v>
      </c>
      <c r="B441">
        <v>2025</v>
      </c>
      <c r="C441" t="s">
        <v>221</v>
      </c>
      <c r="D441" t="s">
        <v>10</v>
      </c>
      <c r="E441" t="s">
        <v>41</v>
      </c>
      <c r="F441" t="s">
        <v>11</v>
      </c>
      <c r="G441">
        <v>22</v>
      </c>
      <c r="H441">
        <v>5469.3</v>
      </c>
      <c r="I441">
        <v>1671.38</v>
      </c>
      <c r="J441">
        <v>7140.6799999999985</v>
      </c>
      <c r="K441">
        <v>88990</v>
      </c>
      <c r="L441" s="26">
        <f t="shared" si="19"/>
        <v>8.0241375435442172E-2</v>
      </c>
      <c r="M441" s="1">
        <f t="shared" si="20"/>
        <v>324.57636363636357</v>
      </c>
    </row>
    <row r="442" spans="1:13" x14ac:dyDescent="0.25">
      <c r="A442" t="str">
        <f t="shared" si="18"/>
        <v>CMBSINJun-2025</v>
      </c>
      <c r="B442">
        <v>2025</v>
      </c>
      <c r="C442" t="s">
        <v>221</v>
      </c>
      <c r="D442" t="s">
        <v>10</v>
      </c>
      <c r="E442" t="s">
        <v>42</v>
      </c>
      <c r="F442" t="s">
        <v>13</v>
      </c>
      <c r="G442">
        <v>37</v>
      </c>
      <c r="H442">
        <v>4497.09</v>
      </c>
      <c r="I442">
        <v>1524.8699999999994</v>
      </c>
      <c r="J442">
        <v>6021.9600000000009</v>
      </c>
      <c r="K442">
        <v>101713</v>
      </c>
      <c r="L442" s="26">
        <f t="shared" si="19"/>
        <v>5.9205411304356387E-2</v>
      </c>
      <c r="M442" s="1">
        <f t="shared" si="20"/>
        <v>162.75567567567569</v>
      </c>
    </row>
    <row r="443" spans="1:13" x14ac:dyDescent="0.25">
      <c r="A443" t="str">
        <f t="shared" si="18"/>
        <v>CMBSYDJun-2025</v>
      </c>
      <c r="B443">
        <v>2025</v>
      </c>
      <c r="C443" t="s">
        <v>221</v>
      </c>
      <c r="D443" t="s">
        <v>10</v>
      </c>
      <c r="E443" t="s">
        <v>53</v>
      </c>
      <c r="F443" t="s">
        <v>13</v>
      </c>
      <c r="G443">
        <v>81</v>
      </c>
      <c r="H443">
        <v>26489.870000000003</v>
      </c>
      <c r="I443">
        <v>6691.7099999999991</v>
      </c>
      <c r="J443">
        <v>33181.58</v>
      </c>
      <c r="K443">
        <v>709074</v>
      </c>
      <c r="L443" s="26">
        <f t="shared" si="19"/>
        <v>4.6795651793747901E-2</v>
      </c>
      <c r="M443" s="1">
        <f t="shared" si="20"/>
        <v>409.64913580246917</v>
      </c>
    </row>
    <row r="444" spans="1:13" x14ac:dyDescent="0.25">
      <c r="A444" t="str">
        <f t="shared" si="18"/>
        <v>CMBTRVJun-2025</v>
      </c>
      <c r="B444">
        <v>2025</v>
      </c>
      <c r="C444" t="s">
        <v>221</v>
      </c>
      <c r="D444" t="s">
        <v>10</v>
      </c>
      <c r="E444" t="s">
        <v>43</v>
      </c>
      <c r="F444" t="s">
        <v>15</v>
      </c>
      <c r="G444">
        <v>17</v>
      </c>
      <c r="H444">
        <v>315.95999999999998</v>
      </c>
      <c r="I444">
        <v>188.38</v>
      </c>
      <c r="J444">
        <v>504.34</v>
      </c>
      <c r="K444">
        <v>6222</v>
      </c>
      <c r="L444" s="26">
        <f t="shared" si="19"/>
        <v>8.1057537769206045E-2</v>
      </c>
      <c r="M444" s="1">
        <f t="shared" si="20"/>
        <v>29.667058823529409</v>
      </c>
    </row>
    <row r="445" spans="1:13" x14ac:dyDescent="0.25">
      <c r="A445" t="str">
        <f t="shared" si="18"/>
        <v>CMBTRZJun-2025</v>
      </c>
      <c r="B445">
        <v>2025</v>
      </c>
      <c r="C445" t="s">
        <v>221</v>
      </c>
      <c r="D445" t="s">
        <v>10</v>
      </c>
      <c r="E445" t="s">
        <v>44</v>
      </c>
      <c r="F445" t="s">
        <v>15</v>
      </c>
      <c r="G445">
        <v>16</v>
      </c>
      <c r="H445">
        <v>1016.4399999999999</v>
      </c>
      <c r="I445">
        <v>223.86</v>
      </c>
      <c r="J445">
        <v>1240.3</v>
      </c>
      <c r="K445">
        <v>7088</v>
      </c>
      <c r="L445" s="26">
        <f t="shared" si="19"/>
        <v>0.17498589164785552</v>
      </c>
      <c r="M445" s="1">
        <f t="shared" si="20"/>
        <v>77.518749999999997</v>
      </c>
    </row>
    <row r="446" spans="1:13" x14ac:dyDescent="0.25">
      <c r="A446" t="str">
        <f t="shared" si="18"/>
        <v>COKCMBJun-2025</v>
      </c>
      <c r="B446">
        <v>2025</v>
      </c>
      <c r="C446" t="s">
        <v>221</v>
      </c>
      <c r="D446" t="s">
        <v>21</v>
      </c>
      <c r="E446" t="s">
        <v>10</v>
      </c>
      <c r="F446" t="s">
        <v>15</v>
      </c>
      <c r="G446">
        <v>15</v>
      </c>
      <c r="H446">
        <v>853.7</v>
      </c>
      <c r="I446">
        <v>214.26</v>
      </c>
      <c r="J446">
        <v>1067.9599999999998</v>
      </c>
      <c r="K446">
        <v>7755</v>
      </c>
      <c r="L446" s="26">
        <f t="shared" si="19"/>
        <v>0.13771244358478399</v>
      </c>
      <c r="M446" s="1">
        <f t="shared" si="20"/>
        <v>71.197333333333319</v>
      </c>
    </row>
    <row r="447" spans="1:13" x14ac:dyDescent="0.25">
      <c r="A447" t="str">
        <f t="shared" si="18"/>
        <v>DACCMBJun-2025</v>
      </c>
      <c r="B447">
        <v>2025</v>
      </c>
      <c r="C447" t="s">
        <v>221</v>
      </c>
      <c r="D447" t="s">
        <v>22</v>
      </c>
      <c r="E447" t="s">
        <v>10</v>
      </c>
      <c r="F447" t="s">
        <v>15</v>
      </c>
      <c r="G447">
        <v>15</v>
      </c>
      <c r="H447">
        <v>1793.86</v>
      </c>
      <c r="I447">
        <v>206.97000000000003</v>
      </c>
      <c r="J447">
        <v>2000.83</v>
      </c>
      <c r="K447">
        <v>32475</v>
      </c>
      <c r="L447" s="26">
        <f t="shared" si="19"/>
        <v>6.1611393379522705E-2</v>
      </c>
      <c r="M447" s="1">
        <f t="shared" si="20"/>
        <v>133.38866666666667</v>
      </c>
    </row>
    <row r="448" spans="1:13" x14ac:dyDescent="0.25">
      <c r="A448" t="str">
        <f t="shared" si="18"/>
        <v>DELCMBJun-2025</v>
      </c>
      <c r="B448">
        <v>2025</v>
      </c>
      <c r="C448" t="s">
        <v>221</v>
      </c>
      <c r="D448" t="s">
        <v>23</v>
      </c>
      <c r="E448" t="s">
        <v>10</v>
      </c>
      <c r="F448" t="s">
        <v>15</v>
      </c>
      <c r="G448">
        <v>19</v>
      </c>
      <c r="H448">
        <v>2269.5700000000002</v>
      </c>
      <c r="I448">
        <v>435.44</v>
      </c>
      <c r="J448">
        <v>2705.0099999999998</v>
      </c>
      <c r="K448">
        <v>46075</v>
      </c>
      <c r="L448" s="26">
        <f t="shared" si="19"/>
        <v>5.8708844275637544E-2</v>
      </c>
      <c r="M448" s="1">
        <f t="shared" si="20"/>
        <v>142.36894736842103</v>
      </c>
    </row>
    <row r="449" spans="1:13" x14ac:dyDescent="0.25">
      <c r="A449" t="str">
        <f t="shared" si="18"/>
        <v>DOHCMBJun-2025</v>
      </c>
      <c r="B449">
        <v>2025</v>
      </c>
      <c r="C449" t="s">
        <v>221</v>
      </c>
      <c r="D449" t="s">
        <v>25</v>
      </c>
      <c r="E449" t="s">
        <v>10</v>
      </c>
      <c r="F449" t="s">
        <v>11</v>
      </c>
      <c r="G449">
        <v>29</v>
      </c>
      <c r="H449">
        <v>4508.3200000000006</v>
      </c>
      <c r="I449">
        <v>2314.89</v>
      </c>
      <c r="J449">
        <v>6823.2099999999991</v>
      </c>
      <c r="K449">
        <v>105357</v>
      </c>
      <c r="L449" s="26">
        <f t="shared" si="19"/>
        <v>6.476275900035118E-2</v>
      </c>
      <c r="M449" s="1">
        <f t="shared" si="20"/>
        <v>235.28310344827582</v>
      </c>
    </row>
    <row r="450" spans="1:13" x14ac:dyDescent="0.25">
      <c r="A450" t="str">
        <f t="shared" ref="A450:A513" si="21">D450&amp;E450&amp;C450</f>
        <v>DXBCMBJun-2025</v>
      </c>
      <c r="B450">
        <v>2025</v>
      </c>
      <c r="C450" t="s">
        <v>221</v>
      </c>
      <c r="D450" t="s">
        <v>26</v>
      </c>
      <c r="E450" t="s">
        <v>10</v>
      </c>
      <c r="F450" t="s">
        <v>11</v>
      </c>
      <c r="G450">
        <v>28</v>
      </c>
      <c r="H450">
        <v>4149.6400000000003</v>
      </c>
      <c r="I450">
        <v>2180.23</v>
      </c>
      <c r="J450">
        <v>6329.869999999999</v>
      </c>
      <c r="K450">
        <v>92652</v>
      </c>
      <c r="L450" s="26">
        <f t="shared" ref="L450:L513" si="22">J450/K450</f>
        <v>6.8318762681863307E-2</v>
      </c>
      <c r="M450" s="1">
        <f t="shared" ref="M450:M513" si="23">J450/G450</f>
        <v>226.06678571428569</v>
      </c>
    </row>
    <row r="451" spans="1:13" x14ac:dyDescent="0.25">
      <c r="A451" t="str">
        <f t="shared" si="21"/>
        <v>FRACMBJun-2025</v>
      </c>
      <c r="B451">
        <v>2025</v>
      </c>
      <c r="C451" t="s">
        <v>221</v>
      </c>
      <c r="D451" t="s">
        <v>27</v>
      </c>
      <c r="E451" t="s">
        <v>10</v>
      </c>
      <c r="F451" t="s">
        <v>19</v>
      </c>
      <c r="G451">
        <v>94</v>
      </c>
      <c r="H451">
        <v>17207.580000000002</v>
      </c>
      <c r="I451">
        <v>23019.710000000003</v>
      </c>
      <c r="J451">
        <v>40227.290000000008</v>
      </c>
      <c r="K451">
        <v>760742</v>
      </c>
      <c r="L451" s="26">
        <f t="shared" si="22"/>
        <v>5.287901811652309E-2</v>
      </c>
      <c r="M451" s="1">
        <f t="shared" si="23"/>
        <v>427.94989361702136</v>
      </c>
    </row>
    <row r="452" spans="1:13" x14ac:dyDescent="0.25">
      <c r="A452" t="str">
        <f t="shared" si="21"/>
        <v>HYDCMBJun-2025</v>
      </c>
      <c r="B452">
        <v>2025</v>
      </c>
      <c r="C452" t="s">
        <v>221</v>
      </c>
      <c r="D452" t="s">
        <v>29</v>
      </c>
      <c r="E452" t="s">
        <v>10</v>
      </c>
      <c r="F452" t="s">
        <v>15</v>
      </c>
      <c r="G452">
        <v>1</v>
      </c>
      <c r="H452">
        <v>62.55</v>
      </c>
      <c r="I452">
        <v>20.25</v>
      </c>
      <c r="J452">
        <v>82.8</v>
      </c>
      <c r="K452">
        <v>1172</v>
      </c>
      <c r="L452" s="26">
        <f t="shared" si="22"/>
        <v>7.0648464163822519E-2</v>
      </c>
      <c r="M452" s="1">
        <f t="shared" si="23"/>
        <v>82.8</v>
      </c>
    </row>
    <row r="453" spans="1:13" x14ac:dyDescent="0.25">
      <c r="A453" t="str">
        <f t="shared" si="21"/>
        <v>ICNCMBJun-2025</v>
      </c>
      <c r="B453">
        <v>2025</v>
      </c>
      <c r="C453" t="s">
        <v>221</v>
      </c>
      <c r="D453" t="s">
        <v>30</v>
      </c>
      <c r="E453" t="s">
        <v>10</v>
      </c>
      <c r="F453" t="s">
        <v>13</v>
      </c>
      <c r="G453">
        <v>16</v>
      </c>
      <c r="H453">
        <v>2599.5899999999997</v>
      </c>
      <c r="I453">
        <v>1459.8600000000001</v>
      </c>
      <c r="J453">
        <v>4059.45</v>
      </c>
      <c r="K453">
        <v>92240</v>
      </c>
      <c r="L453" s="26">
        <f t="shared" si="22"/>
        <v>4.4009648742411096E-2</v>
      </c>
      <c r="M453" s="1">
        <f t="shared" si="23"/>
        <v>253.71562499999999</v>
      </c>
    </row>
    <row r="454" spans="1:13" x14ac:dyDescent="0.25">
      <c r="A454" t="str">
        <f t="shared" si="21"/>
        <v>IXMCMBJun-2025</v>
      </c>
      <c r="B454">
        <v>2025</v>
      </c>
      <c r="C454" t="s">
        <v>221</v>
      </c>
      <c r="D454" t="s">
        <v>31</v>
      </c>
      <c r="E454" t="s">
        <v>10</v>
      </c>
      <c r="F454" t="s">
        <v>15</v>
      </c>
      <c r="G454">
        <v>20</v>
      </c>
      <c r="H454">
        <v>673.31000000000006</v>
      </c>
      <c r="I454">
        <v>254.35</v>
      </c>
      <c r="J454">
        <v>927.66000000000008</v>
      </c>
      <c r="K454">
        <v>7080</v>
      </c>
      <c r="L454" s="26">
        <f t="shared" si="22"/>
        <v>0.13102542372881357</v>
      </c>
      <c r="M454" s="1">
        <f t="shared" si="23"/>
        <v>46.383000000000003</v>
      </c>
    </row>
    <row r="455" spans="1:13" x14ac:dyDescent="0.25">
      <c r="A455" t="str">
        <f t="shared" si="21"/>
        <v>KHICMBJun-2025</v>
      </c>
      <c r="B455">
        <v>2025</v>
      </c>
      <c r="C455" t="s">
        <v>221</v>
      </c>
      <c r="D455" t="s">
        <v>32</v>
      </c>
      <c r="E455" t="s">
        <v>10</v>
      </c>
      <c r="F455" t="s">
        <v>15</v>
      </c>
      <c r="G455">
        <v>18</v>
      </c>
      <c r="H455">
        <v>2288.1800000000003</v>
      </c>
      <c r="I455">
        <v>320.45999999999998</v>
      </c>
      <c r="J455">
        <v>2608.64</v>
      </c>
      <c r="K455">
        <v>43452</v>
      </c>
      <c r="L455" s="26">
        <f t="shared" si="22"/>
        <v>6.0034981128601672E-2</v>
      </c>
      <c r="M455" s="1">
        <f t="shared" si="23"/>
        <v>144.92444444444445</v>
      </c>
    </row>
    <row r="456" spans="1:13" x14ac:dyDescent="0.25">
      <c r="A456" t="str">
        <f t="shared" si="21"/>
        <v>KTMCMBJun-2025</v>
      </c>
      <c r="B456">
        <v>2025</v>
      </c>
      <c r="C456" t="s">
        <v>221</v>
      </c>
      <c r="D456" t="s">
        <v>52</v>
      </c>
      <c r="E456" t="s">
        <v>10</v>
      </c>
      <c r="F456" t="s">
        <v>15</v>
      </c>
      <c r="G456">
        <v>11</v>
      </c>
      <c r="H456">
        <v>1610.84</v>
      </c>
      <c r="I456">
        <v>276.18</v>
      </c>
      <c r="J456">
        <v>1887.02</v>
      </c>
      <c r="K456">
        <v>25883</v>
      </c>
      <c r="L456" s="26">
        <f t="shared" si="22"/>
        <v>7.2905768264884291E-2</v>
      </c>
      <c r="M456" s="1">
        <f t="shared" si="23"/>
        <v>171.54727272727271</v>
      </c>
    </row>
    <row r="457" spans="1:13" x14ac:dyDescent="0.25">
      <c r="A457" t="str">
        <f t="shared" si="21"/>
        <v>KULCMBJun-2025</v>
      </c>
      <c r="B457">
        <v>2025</v>
      </c>
      <c r="C457" t="s">
        <v>221</v>
      </c>
      <c r="D457" t="s">
        <v>33</v>
      </c>
      <c r="E457" t="s">
        <v>10</v>
      </c>
      <c r="F457" t="s">
        <v>13</v>
      </c>
      <c r="G457">
        <v>45</v>
      </c>
      <c r="H457">
        <v>3503.1999999999994</v>
      </c>
      <c r="I457">
        <v>2436.54</v>
      </c>
      <c r="J457">
        <v>5939.7400000000007</v>
      </c>
      <c r="K457">
        <v>110655</v>
      </c>
      <c r="L457" s="26">
        <f t="shared" si="22"/>
        <v>5.3678008223758532E-2</v>
      </c>
      <c r="M457" s="1">
        <f t="shared" si="23"/>
        <v>131.99422222222225</v>
      </c>
    </row>
    <row r="458" spans="1:13" x14ac:dyDescent="0.25">
      <c r="A458" t="str">
        <f t="shared" si="21"/>
        <v>KWICMBJun-2025</v>
      </c>
      <c r="B458">
        <v>2025</v>
      </c>
      <c r="C458" t="s">
        <v>221</v>
      </c>
      <c r="D458" t="s">
        <v>34</v>
      </c>
      <c r="E458" t="s">
        <v>10</v>
      </c>
      <c r="F458" t="s">
        <v>11</v>
      </c>
      <c r="G458">
        <v>36</v>
      </c>
      <c r="H458">
        <v>5168.38</v>
      </c>
      <c r="I458">
        <v>2240.6000000000004</v>
      </c>
      <c r="J458">
        <v>7408.9800000000005</v>
      </c>
      <c r="K458">
        <v>151020</v>
      </c>
      <c r="L458" s="26">
        <f t="shared" si="22"/>
        <v>4.9059594755661504E-2</v>
      </c>
      <c r="M458" s="1">
        <f t="shared" si="23"/>
        <v>205.80500000000001</v>
      </c>
    </row>
    <row r="459" spans="1:13" x14ac:dyDescent="0.25">
      <c r="A459" t="str">
        <f t="shared" si="21"/>
        <v>LHECMBJun-2025</v>
      </c>
      <c r="B459">
        <v>2025</v>
      </c>
      <c r="C459" t="s">
        <v>221</v>
      </c>
      <c r="D459" t="s">
        <v>35</v>
      </c>
      <c r="E459" t="s">
        <v>10</v>
      </c>
      <c r="F459" t="s">
        <v>15</v>
      </c>
      <c r="G459">
        <v>2</v>
      </c>
      <c r="H459">
        <v>583.99</v>
      </c>
      <c r="I459">
        <v>63.97</v>
      </c>
      <c r="J459">
        <v>647.96</v>
      </c>
      <c r="K459">
        <v>5570</v>
      </c>
      <c r="L459" s="26">
        <f t="shared" si="22"/>
        <v>0.11633034111310593</v>
      </c>
      <c r="M459" s="1">
        <f t="shared" si="23"/>
        <v>323.98</v>
      </c>
    </row>
    <row r="460" spans="1:13" x14ac:dyDescent="0.25">
      <c r="A460" t="str">
        <f t="shared" si="21"/>
        <v>LHRCMBJun-2025</v>
      </c>
      <c r="B460">
        <v>2025</v>
      </c>
      <c r="C460" t="s">
        <v>221</v>
      </c>
      <c r="D460" t="s">
        <v>36</v>
      </c>
      <c r="E460" t="s">
        <v>10</v>
      </c>
      <c r="F460" t="s">
        <v>19</v>
      </c>
      <c r="G460">
        <v>206</v>
      </c>
      <c r="H460">
        <v>65147.76</v>
      </c>
      <c r="I460">
        <v>46346.91</v>
      </c>
      <c r="J460">
        <v>111494.67000000003</v>
      </c>
      <c r="K460">
        <v>1796114</v>
      </c>
      <c r="L460" s="26">
        <f t="shared" si="22"/>
        <v>6.2075497435018057E-2</v>
      </c>
      <c r="M460" s="1">
        <f t="shared" si="23"/>
        <v>541.23626213592252</v>
      </c>
    </row>
    <row r="461" spans="1:13" x14ac:dyDescent="0.25">
      <c r="A461" t="str">
        <f t="shared" si="21"/>
        <v>MAACMBJun-2025</v>
      </c>
      <c r="B461">
        <v>2025</v>
      </c>
      <c r="C461" t="s">
        <v>221</v>
      </c>
      <c r="D461" t="s">
        <v>37</v>
      </c>
      <c r="E461" t="s">
        <v>10</v>
      </c>
      <c r="F461" t="s">
        <v>15</v>
      </c>
      <c r="G461">
        <v>40</v>
      </c>
      <c r="H461">
        <v>1021.3299999999999</v>
      </c>
      <c r="I461">
        <v>544.6099999999999</v>
      </c>
      <c r="J461">
        <v>1565.94</v>
      </c>
      <c r="K461">
        <v>27440</v>
      </c>
      <c r="L461" s="26">
        <f t="shared" si="22"/>
        <v>5.706778425655977E-2</v>
      </c>
      <c r="M461" s="1">
        <f t="shared" si="23"/>
        <v>39.148499999999999</v>
      </c>
    </row>
    <row r="462" spans="1:13" x14ac:dyDescent="0.25">
      <c r="A462" t="str">
        <f t="shared" si="21"/>
        <v>MELCMBJun-2025</v>
      </c>
      <c r="B462">
        <v>2025</v>
      </c>
      <c r="C462" t="s">
        <v>221</v>
      </c>
      <c r="D462" t="s">
        <v>38</v>
      </c>
      <c r="E462" t="s">
        <v>10</v>
      </c>
      <c r="F462" t="s">
        <v>13</v>
      </c>
      <c r="G462">
        <v>170</v>
      </c>
      <c r="H462">
        <v>79685.25</v>
      </c>
      <c r="I462">
        <v>20009.540000000012</v>
      </c>
      <c r="J462">
        <v>99694.790000000023</v>
      </c>
      <c r="K462">
        <v>1429530</v>
      </c>
      <c r="L462" s="26">
        <f t="shared" si="22"/>
        <v>6.9739557756745243E-2</v>
      </c>
      <c r="M462" s="1">
        <f t="shared" si="23"/>
        <v>586.43994117647071</v>
      </c>
    </row>
    <row r="463" spans="1:13" x14ac:dyDescent="0.25">
      <c r="A463" t="str">
        <f t="shared" si="21"/>
        <v>MLECMBJun-2025</v>
      </c>
      <c r="B463">
        <v>2025</v>
      </c>
      <c r="C463" t="s">
        <v>221</v>
      </c>
      <c r="D463" t="s">
        <v>39</v>
      </c>
      <c r="E463" t="s">
        <v>10</v>
      </c>
      <c r="F463" t="s">
        <v>15</v>
      </c>
      <c r="G463">
        <v>110</v>
      </c>
      <c r="H463">
        <v>9498.85</v>
      </c>
      <c r="I463">
        <v>2285.86</v>
      </c>
      <c r="J463">
        <v>11784.710000000001</v>
      </c>
      <c r="K463">
        <v>84480</v>
      </c>
      <c r="L463" s="26">
        <f t="shared" si="22"/>
        <v>0.13949704071969699</v>
      </c>
      <c r="M463" s="1">
        <f t="shared" si="23"/>
        <v>107.13372727272728</v>
      </c>
    </row>
    <row r="464" spans="1:13" x14ac:dyDescent="0.25">
      <c r="A464" t="str">
        <f t="shared" si="21"/>
        <v>NRTCMBJun-2025</v>
      </c>
      <c r="B464">
        <v>2025</v>
      </c>
      <c r="C464" t="s">
        <v>221</v>
      </c>
      <c r="D464" t="s">
        <v>40</v>
      </c>
      <c r="E464" t="s">
        <v>10</v>
      </c>
      <c r="F464" t="s">
        <v>13</v>
      </c>
      <c r="G464">
        <v>13</v>
      </c>
      <c r="H464">
        <v>5933.1900000000005</v>
      </c>
      <c r="I464">
        <v>148.75</v>
      </c>
      <c r="J464">
        <v>6081.94</v>
      </c>
      <c r="K464">
        <v>89232</v>
      </c>
      <c r="L464" s="26">
        <f t="shared" si="22"/>
        <v>6.8158732293347679E-2</v>
      </c>
      <c r="M464" s="1">
        <f t="shared" si="23"/>
        <v>467.84153846153845</v>
      </c>
    </row>
    <row r="465" spans="1:13" x14ac:dyDescent="0.25">
      <c r="A465" t="str">
        <f t="shared" si="21"/>
        <v>PEKCMBJun-2025</v>
      </c>
      <c r="B465">
        <v>2025</v>
      </c>
      <c r="C465" t="s">
        <v>221</v>
      </c>
      <c r="D465" t="s">
        <v>177</v>
      </c>
      <c r="E465" t="s">
        <v>10</v>
      </c>
      <c r="F465" t="s">
        <v>13</v>
      </c>
      <c r="G465">
        <v>6</v>
      </c>
      <c r="H465">
        <v>778.65000000000009</v>
      </c>
      <c r="I465">
        <v>559.75</v>
      </c>
      <c r="J465">
        <v>1338.4</v>
      </c>
      <c r="K465">
        <v>31014</v>
      </c>
      <c r="L465" s="26">
        <f t="shared" si="22"/>
        <v>4.3154704327078096E-2</v>
      </c>
      <c r="M465" s="1">
        <f t="shared" si="23"/>
        <v>223.06666666666669</v>
      </c>
    </row>
    <row r="466" spans="1:13" x14ac:dyDescent="0.25">
      <c r="A466" t="str">
        <f t="shared" si="21"/>
        <v>RUHCMBJun-2025</v>
      </c>
      <c r="B466">
        <v>2025</v>
      </c>
      <c r="C466" t="s">
        <v>221</v>
      </c>
      <c r="D466" t="s">
        <v>41</v>
      </c>
      <c r="E466" t="s">
        <v>10</v>
      </c>
      <c r="F466" t="s">
        <v>11</v>
      </c>
      <c r="G466">
        <v>5</v>
      </c>
      <c r="H466">
        <v>1054.54</v>
      </c>
      <c r="I466">
        <v>246.14</v>
      </c>
      <c r="J466">
        <v>1300.68</v>
      </c>
      <c r="K466">
        <v>20225</v>
      </c>
      <c r="L466" s="26">
        <f t="shared" si="22"/>
        <v>6.4310506798516687E-2</v>
      </c>
      <c r="M466" s="1">
        <f t="shared" si="23"/>
        <v>260.13600000000002</v>
      </c>
    </row>
    <row r="467" spans="1:13" x14ac:dyDescent="0.25">
      <c r="A467" t="str">
        <f t="shared" si="21"/>
        <v>SINCMBJun-2025</v>
      </c>
      <c r="B467">
        <v>2025</v>
      </c>
      <c r="C467" t="s">
        <v>221</v>
      </c>
      <c r="D467" t="s">
        <v>42</v>
      </c>
      <c r="E467" t="s">
        <v>10</v>
      </c>
      <c r="F467" t="s">
        <v>13</v>
      </c>
      <c r="G467">
        <v>82</v>
      </c>
      <c r="H467">
        <v>9444.66</v>
      </c>
      <c r="I467">
        <v>3826.91</v>
      </c>
      <c r="J467">
        <v>13271.569999999996</v>
      </c>
      <c r="K467">
        <v>225418</v>
      </c>
      <c r="L467" s="26">
        <f t="shared" si="22"/>
        <v>5.8875378186302764E-2</v>
      </c>
      <c r="M467" s="1">
        <f t="shared" si="23"/>
        <v>161.84841463414628</v>
      </c>
    </row>
    <row r="468" spans="1:13" x14ac:dyDescent="0.25">
      <c r="A468" t="str">
        <f t="shared" si="21"/>
        <v>SYDCMBJun-2025</v>
      </c>
      <c r="B468">
        <v>2025</v>
      </c>
      <c r="C468" t="s">
        <v>221</v>
      </c>
      <c r="D468" t="s">
        <v>53</v>
      </c>
      <c r="E468" t="s">
        <v>10</v>
      </c>
      <c r="F468" t="s">
        <v>13</v>
      </c>
      <c r="G468">
        <v>98</v>
      </c>
      <c r="H468">
        <v>43874.150000000009</v>
      </c>
      <c r="I468">
        <v>9334.4299999999985</v>
      </c>
      <c r="J468">
        <v>53208.58</v>
      </c>
      <c r="K468">
        <v>857892</v>
      </c>
      <c r="L468" s="26">
        <f t="shared" si="22"/>
        <v>6.2022469028735552E-2</v>
      </c>
      <c r="M468" s="1">
        <f t="shared" si="23"/>
        <v>542.944693877551</v>
      </c>
    </row>
    <row r="469" spans="1:13" x14ac:dyDescent="0.25">
      <c r="A469" t="str">
        <f t="shared" si="21"/>
        <v>TRVCMBJun-2025</v>
      </c>
      <c r="B469">
        <v>2025</v>
      </c>
      <c r="C469" t="s">
        <v>221</v>
      </c>
      <c r="D469" t="s">
        <v>43</v>
      </c>
      <c r="E469" t="s">
        <v>10</v>
      </c>
      <c r="F469" t="s">
        <v>15</v>
      </c>
      <c r="G469">
        <v>14</v>
      </c>
      <c r="H469">
        <v>276.15000000000003</v>
      </c>
      <c r="I469">
        <v>156.13</v>
      </c>
      <c r="J469">
        <v>432.28</v>
      </c>
      <c r="K469">
        <v>5124</v>
      </c>
      <c r="L469" s="26">
        <f t="shared" si="22"/>
        <v>8.4363778298204517E-2</v>
      </c>
      <c r="M469" s="1">
        <f t="shared" si="23"/>
        <v>30.877142857142854</v>
      </c>
    </row>
    <row r="470" spans="1:13" x14ac:dyDescent="0.25">
      <c r="A470" t="str">
        <f t="shared" si="21"/>
        <v>TRZCMBJun-2025</v>
      </c>
      <c r="B470">
        <v>2025</v>
      </c>
      <c r="C470" t="s">
        <v>221</v>
      </c>
      <c r="D470" t="s">
        <v>44</v>
      </c>
      <c r="E470" t="s">
        <v>10</v>
      </c>
      <c r="F470" t="s">
        <v>15</v>
      </c>
      <c r="G470">
        <v>20</v>
      </c>
      <c r="H470">
        <v>686.44</v>
      </c>
      <c r="I470">
        <v>268.02</v>
      </c>
      <c r="J470">
        <v>954.46</v>
      </c>
      <c r="K470">
        <v>8860</v>
      </c>
      <c r="L470" s="26">
        <f t="shared" si="22"/>
        <v>0.10772686230248307</v>
      </c>
      <c r="M470" s="1">
        <f t="shared" si="23"/>
        <v>47.722999999999999</v>
      </c>
    </row>
    <row r="471" spans="1:13" x14ac:dyDescent="0.25">
      <c r="A471" t="str">
        <f t="shared" si="21"/>
        <v/>
      </c>
      <c r="B471" s="2"/>
      <c r="C471" s="2"/>
      <c r="E471" s="2"/>
      <c r="G471" s="3"/>
      <c r="H471" s="3"/>
      <c r="I471" s="3"/>
      <c r="J471" s="3"/>
      <c r="K471" s="3"/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B472" s="2"/>
      <c r="C472" s="2"/>
      <c r="E472" s="2"/>
      <c r="G472" s="3"/>
      <c r="H472" s="3"/>
      <c r="I472" s="3"/>
      <c r="J472" s="3"/>
      <c r="K472" s="3"/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B473" s="2"/>
      <c r="C473" s="2"/>
      <c r="E473" s="2"/>
      <c r="G473" s="3"/>
      <c r="H473" s="3"/>
      <c r="I473" s="3"/>
      <c r="J473" s="3"/>
      <c r="K473" s="3"/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F9463-87AA-4C04-B67A-F86FC712B5E1}">
  <sheetPr filterMode="1"/>
  <dimension ref="A1:S786"/>
  <sheetViews>
    <sheetView zoomScale="85" zoomScaleNormal="85" workbookViewId="0">
      <pane ySplit="1" topLeftCell="A69" activePane="bottomLeft" state="frozen"/>
      <selection pane="bottomLeft" activeCell="H807" sqref="H807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hidden="1" x14ac:dyDescent="0.25">
      <c r="A2" t="str">
        <f t="shared" ref="A2:A65" si="0">D2&amp;E2&amp;C2</f>
        <v>AUHCMBJan-2024</v>
      </c>
      <c r="B2">
        <v>2024</v>
      </c>
      <c r="C2" t="s">
        <v>196</v>
      </c>
      <c r="D2" t="s">
        <v>9</v>
      </c>
      <c r="E2" t="s">
        <v>10</v>
      </c>
      <c r="F2" t="s">
        <v>11</v>
      </c>
      <c r="G2">
        <v>693</v>
      </c>
      <c r="H2">
        <v>89501.450000000026</v>
      </c>
      <c r="I2">
        <v>84251.13999999997</v>
      </c>
      <c r="J2">
        <v>173752.58999999994</v>
      </c>
      <c r="K2">
        <v>2317392</v>
      </c>
      <c r="L2" s="26">
        <f t="shared" ref="L2:L65" si="1">J2/K2</f>
        <v>7.497764297106399E-2</v>
      </c>
      <c r="M2" s="1">
        <f t="shared" ref="M2:M65" si="2">J2/G2</f>
        <v>250.72523809523801</v>
      </c>
    </row>
    <row r="3" spans="1:13" hidden="1" x14ac:dyDescent="0.25">
      <c r="A3" t="str">
        <f t="shared" si="0"/>
        <v>BKKCMBJan-2024</v>
      </c>
      <c r="B3">
        <v>2024</v>
      </c>
      <c r="C3" t="s">
        <v>196</v>
      </c>
      <c r="D3" t="s">
        <v>12</v>
      </c>
      <c r="E3" t="s">
        <v>10</v>
      </c>
      <c r="F3" t="s">
        <v>13</v>
      </c>
      <c r="G3">
        <v>2369</v>
      </c>
      <c r="H3">
        <v>267001.12999999989</v>
      </c>
      <c r="I3">
        <v>182183.78999999998</v>
      </c>
      <c r="J3">
        <v>449184.9200000001</v>
      </c>
      <c r="K3">
        <v>5650065</v>
      </c>
      <c r="L3" s="26">
        <f t="shared" si="1"/>
        <v>7.9500841140765652E-2</v>
      </c>
      <c r="M3" s="1">
        <f t="shared" si="2"/>
        <v>189.60950612072608</v>
      </c>
    </row>
    <row r="4" spans="1:13" hidden="1" x14ac:dyDescent="0.25">
      <c r="A4" t="str">
        <f t="shared" si="0"/>
        <v>BLRCMBJan-2024</v>
      </c>
      <c r="B4">
        <v>2024</v>
      </c>
      <c r="C4" t="s">
        <v>196</v>
      </c>
      <c r="D4" t="s">
        <v>14</v>
      </c>
      <c r="E4" t="s">
        <v>10</v>
      </c>
      <c r="F4" t="s">
        <v>15</v>
      </c>
      <c r="G4">
        <v>1728</v>
      </c>
      <c r="H4">
        <v>89293.390000000029</v>
      </c>
      <c r="I4">
        <v>52751.879999999939</v>
      </c>
      <c r="J4">
        <v>142045.27000000016</v>
      </c>
      <c r="K4">
        <v>1235520</v>
      </c>
      <c r="L4" s="26">
        <f t="shared" si="1"/>
        <v>0.11496800537425551</v>
      </c>
      <c r="M4" s="1">
        <f t="shared" si="2"/>
        <v>82.202123842592684</v>
      </c>
    </row>
    <row r="5" spans="1:13" hidden="1" x14ac:dyDescent="0.25">
      <c r="A5" t="str">
        <f t="shared" si="0"/>
        <v>BOMCMBJan-2024</v>
      </c>
      <c r="B5">
        <v>2024</v>
      </c>
      <c r="C5" t="s">
        <v>196</v>
      </c>
      <c r="D5" t="s">
        <v>16</v>
      </c>
      <c r="E5" t="s">
        <v>10</v>
      </c>
      <c r="F5" t="s">
        <v>15</v>
      </c>
      <c r="G5">
        <v>2031</v>
      </c>
      <c r="H5">
        <v>195400.90000000011</v>
      </c>
      <c r="I5">
        <v>71754.729999999938</v>
      </c>
      <c r="J5">
        <v>267155.63000000012</v>
      </c>
      <c r="K5">
        <v>3146019</v>
      </c>
      <c r="L5" s="26">
        <f t="shared" si="1"/>
        <v>8.4918632087091689E-2</v>
      </c>
      <c r="M5" s="1">
        <f t="shared" si="2"/>
        <v>131.53896110290503</v>
      </c>
    </row>
    <row r="6" spans="1:13" hidden="1" x14ac:dyDescent="0.25">
      <c r="A6" t="str">
        <f t="shared" si="0"/>
        <v>CANCMBJan-2024</v>
      </c>
      <c r="B6">
        <v>2024</v>
      </c>
      <c r="C6" t="s">
        <v>196</v>
      </c>
      <c r="D6" t="s">
        <v>17</v>
      </c>
      <c r="E6" t="s">
        <v>10</v>
      </c>
      <c r="F6" t="s">
        <v>13</v>
      </c>
      <c r="G6">
        <v>518</v>
      </c>
      <c r="H6">
        <v>101179.97000000003</v>
      </c>
      <c r="I6">
        <v>53739.130000000026</v>
      </c>
      <c r="J6">
        <v>154919.09999999998</v>
      </c>
      <c r="K6">
        <v>2063194</v>
      </c>
      <c r="L6" s="26">
        <f t="shared" si="1"/>
        <v>7.5087025262772181E-2</v>
      </c>
      <c r="M6" s="1">
        <f t="shared" si="2"/>
        <v>299.0716216216216</v>
      </c>
    </row>
    <row r="7" spans="1:13" hidden="1" x14ac:dyDescent="0.25">
      <c r="A7" t="str">
        <f t="shared" si="0"/>
        <v>CDGCMBJan-2024</v>
      </c>
      <c r="B7">
        <v>2024</v>
      </c>
      <c r="C7" t="s">
        <v>196</v>
      </c>
      <c r="D7" t="s">
        <v>18</v>
      </c>
      <c r="E7" t="s">
        <v>10</v>
      </c>
      <c r="F7" t="s">
        <v>19</v>
      </c>
      <c r="G7">
        <v>2747</v>
      </c>
      <c r="H7">
        <v>578488.83999999962</v>
      </c>
      <c r="I7">
        <v>617288.81999999995</v>
      </c>
      <c r="J7">
        <v>1195777.6600000001</v>
      </c>
      <c r="K7">
        <v>23374223</v>
      </c>
      <c r="L7" s="26">
        <f t="shared" si="1"/>
        <v>5.1157964052965535E-2</v>
      </c>
      <c r="M7" s="1">
        <f t="shared" si="2"/>
        <v>435.30311612668373</v>
      </c>
    </row>
    <row r="8" spans="1:13" hidden="1" x14ac:dyDescent="0.25">
      <c r="A8" t="str">
        <f t="shared" si="0"/>
        <v>CGKCMBJan-2024</v>
      </c>
      <c r="B8">
        <v>2024</v>
      </c>
      <c r="C8" t="s">
        <v>196</v>
      </c>
      <c r="D8" t="s">
        <v>20</v>
      </c>
      <c r="E8" t="s">
        <v>10</v>
      </c>
      <c r="F8" t="s">
        <v>13</v>
      </c>
      <c r="G8">
        <v>447</v>
      </c>
      <c r="H8">
        <v>50306.740000000013</v>
      </c>
      <c r="I8">
        <v>36522.699999999997</v>
      </c>
      <c r="J8">
        <v>86829.440000000046</v>
      </c>
      <c r="K8">
        <v>1483146</v>
      </c>
      <c r="L8" s="26">
        <f t="shared" si="1"/>
        <v>5.854409478230737E-2</v>
      </c>
      <c r="M8" s="1">
        <f t="shared" si="2"/>
        <v>194.24930648769586</v>
      </c>
    </row>
    <row r="9" spans="1:13" hidden="1" x14ac:dyDescent="0.25">
      <c r="A9" t="str">
        <f t="shared" si="0"/>
        <v>CMBAUHJan-2024</v>
      </c>
      <c r="B9">
        <v>2024</v>
      </c>
      <c r="C9" t="s">
        <v>196</v>
      </c>
      <c r="D9" t="s">
        <v>10</v>
      </c>
      <c r="E9" t="s">
        <v>9</v>
      </c>
      <c r="F9" t="s">
        <v>11</v>
      </c>
      <c r="G9">
        <v>1328</v>
      </c>
      <c r="H9">
        <v>258400.50000000006</v>
      </c>
      <c r="I9">
        <v>220510.49000000011</v>
      </c>
      <c r="J9">
        <v>478910.99000000034</v>
      </c>
      <c r="K9">
        <v>4440832</v>
      </c>
      <c r="L9" s="26">
        <f t="shared" si="1"/>
        <v>0.10784262723741865</v>
      </c>
      <c r="M9" s="1">
        <f t="shared" si="2"/>
        <v>360.62574548192799</v>
      </c>
    </row>
    <row r="10" spans="1:13" hidden="1" x14ac:dyDescent="0.25">
      <c r="A10" t="str">
        <f t="shared" si="0"/>
        <v>CMBBKKJan-2024</v>
      </c>
      <c r="B10">
        <v>2024</v>
      </c>
      <c r="C10" t="s">
        <v>196</v>
      </c>
      <c r="D10" t="s">
        <v>10</v>
      </c>
      <c r="E10" t="s">
        <v>12</v>
      </c>
      <c r="F10" t="s">
        <v>13</v>
      </c>
      <c r="G10">
        <v>2062</v>
      </c>
      <c r="H10">
        <v>235588.49999999991</v>
      </c>
      <c r="I10">
        <v>163268.30999999985</v>
      </c>
      <c r="J10">
        <v>398856.81000000011</v>
      </c>
      <c r="K10">
        <v>4917870</v>
      </c>
      <c r="L10" s="26">
        <f t="shared" si="1"/>
        <v>8.1103569228141478E-2</v>
      </c>
      <c r="M10" s="1">
        <f t="shared" si="2"/>
        <v>193.43201260911741</v>
      </c>
    </row>
    <row r="11" spans="1:13" hidden="1" x14ac:dyDescent="0.25">
      <c r="A11" t="str">
        <f t="shared" si="0"/>
        <v>CMBBLRJan-2024</v>
      </c>
      <c r="B11">
        <v>2024</v>
      </c>
      <c r="C11" t="s">
        <v>196</v>
      </c>
      <c r="D11" t="s">
        <v>10</v>
      </c>
      <c r="E11" t="s">
        <v>14</v>
      </c>
      <c r="F11" t="s">
        <v>15</v>
      </c>
      <c r="G11">
        <v>1851</v>
      </c>
      <c r="H11">
        <v>139339.51999999996</v>
      </c>
      <c r="I11">
        <v>62627.319999999963</v>
      </c>
      <c r="J11">
        <v>201966.84000000014</v>
      </c>
      <c r="K11">
        <v>1323465</v>
      </c>
      <c r="L11" s="26">
        <f t="shared" si="1"/>
        <v>0.15260459475694493</v>
      </c>
      <c r="M11" s="1">
        <f t="shared" si="2"/>
        <v>109.11228525121564</v>
      </c>
    </row>
    <row r="12" spans="1:13" hidden="1" x14ac:dyDescent="0.25">
      <c r="A12" t="str">
        <f t="shared" si="0"/>
        <v>CMBBOMJan-2024</v>
      </c>
      <c r="B12">
        <v>2024</v>
      </c>
      <c r="C12" t="s">
        <v>196</v>
      </c>
      <c r="D12" t="s">
        <v>10</v>
      </c>
      <c r="E12" t="s">
        <v>16</v>
      </c>
      <c r="F12" t="s">
        <v>15</v>
      </c>
      <c r="G12">
        <v>2723</v>
      </c>
      <c r="H12">
        <v>308642.55</v>
      </c>
      <c r="I12">
        <v>97755.120000000141</v>
      </c>
      <c r="J12">
        <v>406397.66999999981</v>
      </c>
      <c r="K12">
        <v>4217927</v>
      </c>
      <c r="L12" s="26">
        <f t="shared" si="1"/>
        <v>9.6350095674960667E-2</v>
      </c>
      <c r="M12" s="1">
        <f t="shared" si="2"/>
        <v>149.24629820051408</v>
      </c>
    </row>
    <row r="13" spans="1:13" hidden="1" x14ac:dyDescent="0.25">
      <c r="A13" t="str">
        <f t="shared" si="0"/>
        <v>CMBCANJan-2024</v>
      </c>
      <c r="B13">
        <v>2024</v>
      </c>
      <c r="C13" t="s">
        <v>196</v>
      </c>
      <c r="D13" t="s">
        <v>10</v>
      </c>
      <c r="E13" t="s">
        <v>17</v>
      </c>
      <c r="F13" t="s">
        <v>13</v>
      </c>
      <c r="G13">
        <v>312</v>
      </c>
      <c r="H13">
        <v>50408.569999999978</v>
      </c>
      <c r="I13">
        <v>32193.629999999983</v>
      </c>
      <c r="J13">
        <v>82602.200000000026</v>
      </c>
      <c r="K13">
        <v>1242696</v>
      </c>
      <c r="L13" s="26">
        <f t="shared" si="1"/>
        <v>6.6470158429736664E-2</v>
      </c>
      <c r="M13" s="1">
        <f t="shared" si="2"/>
        <v>264.75064102564113</v>
      </c>
    </row>
    <row r="14" spans="1:13" hidden="1" x14ac:dyDescent="0.25">
      <c r="A14" t="str">
        <f t="shared" si="0"/>
        <v>CMBCDGJan-2024</v>
      </c>
      <c r="B14">
        <v>2024</v>
      </c>
      <c r="C14" t="s">
        <v>196</v>
      </c>
      <c r="D14" t="s">
        <v>10</v>
      </c>
      <c r="E14" t="s">
        <v>18</v>
      </c>
      <c r="F14" t="s">
        <v>19</v>
      </c>
      <c r="G14">
        <v>2909</v>
      </c>
      <c r="H14">
        <v>898264.85999999975</v>
      </c>
      <c r="I14">
        <v>643273.93000000005</v>
      </c>
      <c r="J14">
        <v>1541538.7899999991</v>
      </c>
      <c r="K14">
        <v>24752681</v>
      </c>
      <c r="L14" s="26">
        <f t="shared" si="1"/>
        <v>6.2277649439266766E-2</v>
      </c>
      <c r="M14" s="1">
        <f t="shared" si="2"/>
        <v>529.92051907872087</v>
      </c>
    </row>
    <row r="15" spans="1:13" hidden="1" x14ac:dyDescent="0.25">
      <c r="A15" t="str">
        <f t="shared" si="0"/>
        <v>CMBCGKJan-2024</v>
      </c>
      <c r="B15">
        <v>2024</v>
      </c>
      <c r="C15" t="s">
        <v>196</v>
      </c>
      <c r="D15" t="s">
        <v>10</v>
      </c>
      <c r="E15" t="s">
        <v>20</v>
      </c>
      <c r="F15" t="s">
        <v>13</v>
      </c>
      <c r="G15">
        <v>1299</v>
      </c>
      <c r="H15">
        <v>141767.03000000006</v>
      </c>
      <c r="I15">
        <v>97913.27000000012</v>
      </c>
      <c r="J15">
        <v>239680.30000000019</v>
      </c>
      <c r="K15">
        <v>4310082</v>
      </c>
      <c r="L15" s="26">
        <f t="shared" si="1"/>
        <v>5.5609220427824853E-2</v>
      </c>
      <c r="M15" s="1">
        <f t="shared" si="2"/>
        <v>184.51139337952287</v>
      </c>
    </row>
    <row r="16" spans="1:13" hidden="1" x14ac:dyDescent="0.25">
      <c r="A16" t="str">
        <f t="shared" si="0"/>
        <v>CMBCOKJan-2024</v>
      </c>
      <c r="B16">
        <v>2024</v>
      </c>
      <c r="C16" t="s">
        <v>196</v>
      </c>
      <c r="D16" t="s">
        <v>10</v>
      </c>
      <c r="E16" t="s">
        <v>21</v>
      </c>
      <c r="F16" t="s">
        <v>15</v>
      </c>
      <c r="G16">
        <v>1579</v>
      </c>
      <c r="H16">
        <v>90094.419999999984</v>
      </c>
      <c r="I16">
        <v>41833.469999999965</v>
      </c>
      <c r="J16">
        <v>131927.89000000013</v>
      </c>
      <c r="K16">
        <v>816343</v>
      </c>
      <c r="L16" s="26">
        <f t="shared" si="1"/>
        <v>0.16160840480043331</v>
      </c>
      <c r="M16" s="1">
        <f t="shared" si="2"/>
        <v>83.551545281824019</v>
      </c>
    </row>
    <row r="17" spans="1:13" hidden="1" x14ac:dyDescent="0.25">
      <c r="A17" t="str">
        <f t="shared" si="0"/>
        <v>CMBDACJan-2024</v>
      </c>
      <c r="B17">
        <v>2024</v>
      </c>
      <c r="C17" t="s">
        <v>196</v>
      </c>
      <c r="D17" t="s">
        <v>10</v>
      </c>
      <c r="E17" t="s">
        <v>22</v>
      </c>
      <c r="F17" t="s">
        <v>15</v>
      </c>
      <c r="G17">
        <v>1894</v>
      </c>
      <c r="H17">
        <v>331677.17000000004</v>
      </c>
      <c r="I17">
        <v>8527.8900000000049</v>
      </c>
      <c r="J17">
        <v>340205.06000000006</v>
      </c>
      <c r="K17">
        <v>4100510</v>
      </c>
      <c r="L17" s="26">
        <f t="shared" si="1"/>
        <v>8.2966523676323206E-2</v>
      </c>
      <c r="M17" s="1">
        <f t="shared" si="2"/>
        <v>179.62252375923973</v>
      </c>
    </row>
    <row r="18" spans="1:13" hidden="1" x14ac:dyDescent="0.25">
      <c r="A18" t="str">
        <f t="shared" si="0"/>
        <v>CMBDELJan-2024</v>
      </c>
      <c r="B18">
        <v>2024</v>
      </c>
      <c r="C18" t="s">
        <v>196</v>
      </c>
      <c r="D18" t="s">
        <v>10</v>
      </c>
      <c r="E18" t="s">
        <v>23</v>
      </c>
      <c r="F18" t="s">
        <v>15</v>
      </c>
      <c r="G18">
        <v>4201</v>
      </c>
      <c r="H18">
        <v>496986.35999999935</v>
      </c>
      <c r="I18">
        <v>149753.10999999981</v>
      </c>
      <c r="J18">
        <v>646739.47</v>
      </c>
      <c r="K18">
        <v>10187425</v>
      </c>
      <c r="L18" s="26">
        <f t="shared" si="1"/>
        <v>6.3484096324635517E-2</v>
      </c>
      <c r="M18" s="1">
        <f t="shared" si="2"/>
        <v>153.94893358724113</v>
      </c>
    </row>
    <row r="19" spans="1:13" hidden="1" x14ac:dyDescent="0.25">
      <c r="A19" t="str">
        <f t="shared" si="0"/>
        <v>CMBDMMJan-2024</v>
      </c>
      <c r="B19">
        <v>2024</v>
      </c>
      <c r="C19" t="s">
        <v>196</v>
      </c>
      <c r="D19" t="s">
        <v>10</v>
      </c>
      <c r="E19" t="s">
        <v>24</v>
      </c>
      <c r="F19" t="s">
        <v>11</v>
      </c>
      <c r="G19">
        <v>1258</v>
      </c>
      <c r="H19">
        <v>196050.58999999994</v>
      </c>
      <c r="I19">
        <v>115321.05000000006</v>
      </c>
      <c r="J19">
        <v>311371.64000000013</v>
      </c>
      <c r="K19">
        <v>4847074</v>
      </c>
      <c r="L19" s="26">
        <f t="shared" si="1"/>
        <v>6.4239093523226612E-2</v>
      </c>
      <c r="M19" s="1">
        <f t="shared" si="2"/>
        <v>247.51322734499215</v>
      </c>
    </row>
    <row r="20" spans="1:13" hidden="1" x14ac:dyDescent="0.25">
      <c r="A20" t="str">
        <f t="shared" si="0"/>
        <v>CMBDOHJan-2024</v>
      </c>
      <c r="B20">
        <v>2024</v>
      </c>
      <c r="C20" t="s">
        <v>196</v>
      </c>
      <c r="D20" t="s">
        <v>10</v>
      </c>
      <c r="E20" t="s">
        <v>25</v>
      </c>
      <c r="F20" t="s">
        <v>11</v>
      </c>
      <c r="G20">
        <v>2555</v>
      </c>
      <c r="H20">
        <v>509230.8600000001</v>
      </c>
      <c r="I20">
        <v>409318.25999999989</v>
      </c>
      <c r="J20">
        <v>918549.11999999918</v>
      </c>
      <c r="K20">
        <v>9282315</v>
      </c>
      <c r="L20" s="26">
        <f t="shared" si="1"/>
        <v>9.8956900299117107E-2</v>
      </c>
      <c r="M20" s="1">
        <f t="shared" si="2"/>
        <v>359.51041878669241</v>
      </c>
    </row>
    <row r="21" spans="1:13" hidden="1" x14ac:dyDescent="0.25">
      <c r="A21" t="str">
        <f t="shared" si="0"/>
        <v>CMBDXBJan-2024</v>
      </c>
      <c r="B21">
        <v>2024</v>
      </c>
      <c r="C21" t="s">
        <v>196</v>
      </c>
      <c r="D21" t="s">
        <v>10</v>
      </c>
      <c r="E21" t="s">
        <v>26</v>
      </c>
      <c r="F21" t="s">
        <v>11</v>
      </c>
      <c r="G21">
        <v>2110</v>
      </c>
      <c r="H21">
        <v>303718.47000000015</v>
      </c>
      <c r="I21">
        <v>235595.65999999992</v>
      </c>
      <c r="J21">
        <v>539314.12999999989</v>
      </c>
      <c r="K21">
        <v>6981990</v>
      </c>
      <c r="L21" s="26">
        <f t="shared" si="1"/>
        <v>7.7243612494432082E-2</v>
      </c>
      <c r="M21" s="1">
        <f t="shared" si="2"/>
        <v>255.59911374407577</v>
      </c>
    </row>
    <row r="22" spans="1:13" hidden="1" x14ac:dyDescent="0.25">
      <c r="A22" t="str">
        <f t="shared" si="0"/>
        <v>CMBFRAJan-2024</v>
      </c>
      <c r="B22">
        <v>2024</v>
      </c>
      <c r="C22" t="s">
        <v>196</v>
      </c>
      <c r="D22" t="s">
        <v>10</v>
      </c>
      <c r="E22" t="s">
        <v>27</v>
      </c>
      <c r="F22" t="s">
        <v>19</v>
      </c>
      <c r="G22">
        <v>2941</v>
      </c>
      <c r="H22">
        <v>961159.51000000036</v>
      </c>
      <c r="I22">
        <v>653631.87</v>
      </c>
      <c r="J22">
        <v>1614791.379999998</v>
      </c>
      <c r="K22">
        <v>23801513</v>
      </c>
      <c r="L22" s="26">
        <f t="shared" si="1"/>
        <v>6.7844064366832393E-2</v>
      </c>
      <c r="M22" s="1">
        <f t="shared" si="2"/>
        <v>549.06201292077458</v>
      </c>
    </row>
    <row r="23" spans="1:13" hidden="1" x14ac:dyDescent="0.25">
      <c r="A23" t="str">
        <f t="shared" si="0"/>
        <v>CMBGANJan-2024</v>
      </c>
      <c r="B23">
        <v>2024</v>
      </c>
      <c r="C23" t="s">
        <v>196</v>
      </c>
      <c r="D23" t="s">
        <v>10</v>
      </c>
      <c r="E23" t="s">
        <v>28</v>
      </c>
      <c r="F23" t="s">
        <v>15</v>
      </c>
      <c r="G23">
        <v>827</v>
      </c>
      <c r="H23">
        <v>76745.440000000002</v>
      </c>
      <c r="I23">
        <v>23449.819999999996</v>
      </c>
      <c r="J23">
        <v>100195.26</v>
      </c>
      <c r="K23">
        <v>948569</v>
      </c>
      <c r="L23" s="26">
        <f t="shared" si="1"/>
        <v>0.10562780356515973</v>
      </c>
      <c r="M23" s="1">
        <f t="shared" si="2"/>
        <v>121.15509068923821</v>
      </c>
    </row>
    <row r="24" spans="1:13" hidden="1" x14ac:dyDescent="0.25">
      <c r="A24" t="str">
        <f t="shared" si="0"/>
        <v>CMBHYDJan-2024</v>
      </c>
      <c r="B24">
        <v>2024</v>
      </c>
      <c r="C24" t="s">
        <v>196</v>
      </c>
      <c r="D24" t="s">
        <v>10</v>
      </c>
      <c r="E24" t="s">
        <v>29</v>
      </c>
      <c r="F24" t="s">
        <v>15</v>
      </c>
      <c r="G24">
        <v>1089</v>
      </c>
      <c r="H24">
        <v>73690.98000000001</v>
      </c>
      <c r="I24">
        <v>39221.689999999988</v>
      </c>
      <c r="J24">
        <v>112912.67000000001</v>
      </c>
      <c r="K24">
        <v>1276308</v>
      </c>
      <c r="L24" s="26">
        <f t="shared" si="1"/>
        <v>8.8468198898698447E-2</v>
      </c>
      <c r="M24" s="1">
        <f t="shared" si="2"/>
        <v>103.68472910927457</v>
      </c>
    </row>
    <row r="25" spans="1:13" hidden="1" x14ac:dyDescent="0.25">
      <c r="A25" t="str">
        <f t="shared" si="0"/>
        <v>CMBICNJan-2024</v>
      </c>
      <c r="B25">
        <v>2024</v>
      </c>
      <c r="C25" t="s">
        <v>196</v>
      </c>
      <c r="D25" t="s">
        <v>10</v>
      </c>
      <c r="E25" t="s">
        <v>30</v>
      </c>
      <c r="F25" t="s">
        <v>13</v>
      </c>
      <c r="G25">
        <v>1328</v>
      </c>
      <c r="H25">
        <v>327067.2799999998</v>
      </c>
      <c r="I25">
        <v>121909.70000000003</v>
      </c>
      <c r="J25">
        <v>448976.98000000004</v>
      </c>
      <c r="K25">
        <v>7655920</v>
      </c>
      <c r="L25" s="26">
        <f t="shared" si="1"/>
        <v>5.864441895944577E-2</v>
      </c>
      <c r="M25" s="1">
        <f t="shared" si="2"/>
        <v>338.08507530120482</v>
      </c>
    </row>
    <row r="26" spans="1:13" hidden="1" x14ac:dyDescent="0.25">
      <c r="A26" t="str">
        <f t="shared" si="0"/>
        <v>CMBIXMJan-2024</v>
      </c>
      <c r="B26">
        <v>2024</v>
      </c>
      <c r="C26" t="s">
        <v>196</v>
      </c>
      <c r="D26" t="s">
        <v>10</v>
      </c>
      <c r="E26" t="s">
        <v>31</v>
      </c>
      <c r="F26" t="s">
        <v>15</v>
      </c>
      <c r="G26">
        <v>853</v>
      </c>
      <c r="H26">
        <v>32513.020000000022</v>
      </c>
      <c r="I26">
        <v>20441.640000000014</v>
      </c>
      <c r="J26">
        <v>52954.659999999989</v>
      </c>
      <c r="K26">
        <v>301962</v>
      </c>
      <c r="L26" s="26">
        <f t="shared" si="1"/>
        <v>0.17536862254190921</v>
      </c>
      <c r="M26" s="1">
        <f t="shared" si="2"/>
        <v>62.08049237983586</v>
      </c>
    </row>
    <row r="27" spans="1:13" hidden="1" x14ac:dyDescent="0.25">
      <c r="A27" t="str">
        <f t="shared" si="0"/>
        <v>CMBKHIJan-2024</v>
      </c>
      <c r="B27">
        <v>2024</v>
      </c>
      <c r="C27" t="s">
        <v>196</v>
      </c>
      <c r="D27" t="s">
        <v>10</v>
      </c>
      <c r="E27" t="s">
        <v>32</v>
      </c>
      <c r="F27" t="s">
        <v>15</v>
      </c>
      <c r="G27">
        <v>1169</v>
      </c>
      <c r="H27">
        <v>165629.21000000005</v>
      </c>
      <c r="I27">
        <v>40130.050000000003</v>
      </c>
      <c r="J27">
        <v>205759.25999999992</v>
      </c>
      <c r="K27">
        <v>2821966</v>
      </c>
      <c r="L27" s="26">
        <f t="shared" si="1"/>
        <v>7.2913444031572294E-2</v>
      </c>
      <c r="M27" s="1">
        <f t="shared" si="2"/>
        <v>176.01305389221551</v>
      </c>
    </row>
    <row r="28" spans="1:13" hidden="1" x14ac:dyDescent="0.25">
      <c r="A28" t="str">
        <f t="shared" si="0"/>
        <v>CMBKTMJan-2024</v>
      </c>
      <c r="B28">
        <v>2024</v>
      </c>
      <c r="C28" t="s">
        <v>196</v>
      </c>
      <c r="D28" t="s">
        <v>10</v>
      </c>
      <c r="E28" t="s">
        <v>52</v>
      </c>
      <c r="F28" t="s">
        <v>15</v>
      </c>
      <c r="G28">
        <v>767</v>
      </c>
      <c r="H28">
        <v>118762.04000000004</v>
      </c>
      <c r="I28">
        <v>29909.269999999993</v>
      </c>
      <c r="J28">
        <v>148671.31</v>
      </c>
      <c r="K28">
        <v>1804751</v>
      </c>
      <c r="L28" s="26">
        <f t="shared" si="1"/>
        <v>8.2377740752048345E-2</v>
      </c>
      <c r="M28" s="1">
        <f t="shared" si="2"/>
        <v>193.83482398956974</v>
      </c>
    </row>
    <row r="29" spans="1:13" hidden="1" x14ac:dyDescent="0.25">
      <c r="A29" t="str">
        <f t="shared" si="0"/>
        <v>CMBKULJan-2024</v>
      </c>
      <c r="B29">
        <v>2024</v>
      </c>
      <c r="C29" t="s">
        <v>196</v>
      </c>
      <c r="D29" t="s">
        <v>10</v>
      </c>
      <c r="E29" t="s">
        <v>33</v>
      </c>
      <c r="F29" t="s">
        <v>13</v>
      </c>
      <c r="G29">
        <v>2483</v>
      </c>
      <c r="H29">
        <v>207004.00000000015</v>
      </c>
      <c r="I29">
        <v>164436.83000000013</v>
      </c>
      <c r="J29">
        <v>371440.83000000019</v>
      </c>
      <c r="K29">
        <v>6105697</v>
      </c>
      <c r="L29" s="26">
        <f t="shared" si="1"/>
        <v>6.0835123328262145E-2</v>
      </c>
      <c r="M29" s="1">
        <f t="shared" si="2"/>
        <v>149.59356826419662</v>
      </c>
    </row>
    <row r="30" spans="1:13" hidden="1" x14ac:dyDescent="0.25">
      <c r="A30" t="str">
        <f t="shared" si="0"/>
        <v>CMBKWIJan-2024</v>
      </c>
      <c r="B30">
        <v>2024</v>
      </c>
      <c r="C30" t="s">
        <v>196</v>
      </c>
      <c r="D30" t="s">
        <v>10</v>
      </c>
      <c r="E30" t="s">
        <v>34</v>
      </c>
      <c r="F30" t="s">
        <v>11</v>
      </c>
      <c r="G30">
        <v>1375</v>
      </c>
      <c r="H30">
        <v>233141.09999999992</v>
      </c>
      <c r="I30">
        <v>115632.12999999996</v>
      </c>
      <c r="J30">
        <v>348773.23000000027</v>
      </c>
      <c r="K30">
        <v>5768125</v>
      </c>
      <c r="L30" s="26">
        <f t="shared" si="1"/>
        <v>6.046561577635718E-2</v>
      </c>
      <c r="M30" s="1">
        <f t="shared" si="2"/>
        <v>253.65325818181839</v>
      </c>
    </row>
    <row r="31" spans="1:13" hidden="1" x14ac:dyDescent="0.25">
      <c r="A31" t="str">
        <f t="shared" si="0"/>
        <v>CMBLHEJan-2024</v>
      </c>
      <c r="B31">
        <v>2024</v>
      </c>
      <c r="C31" t="s">
        <v>196</v>
      </c>
      <c r="D31" t="s">
        <v>10</v>
      </c>
      <c r="E31" t="s">
        <v>35</v>
      </c>
      <c r="F31" t="s">
        <v>15</v>
      </c>
      <c r="G31">
        <v>1247</v>
      </c>
      <c r="H31">
        <v>165093.05000000005</v>
      </c>
      <c r="I31">
        <v>42105.299999999996</v>
      </c>
      <c r="J31">
        <v>207198.34999999995</v>
      </c>
      <c r="K31">
        <v>3472895</v>
      </c>
      <c r="L31" s="26">
        <f t="shared" si="1"/>
        <v>5.966156477520914E-2</v>
      </c>
      <c r="M31" s="1">
        <f t="shared" si="2"/>
        <v>166.15745789895746</v>
      </c>
    </row>
    <row r="32" spans="1:13" hidden="1" x14ac:dyDescent="0.25">
      <c r="A32" t="str">
        <f t="shared" si="0"/>
        <v>CMBLHRJan-2024</v>
      </c>
      <c r="B32">
        <v>2024</v>
      </c>
      <c r="C32" t="s">
        <v>196</v>
      </c>
      <c r="D32" t="s">
        <v>10</v>
      </c>
      <c r="E32" t="s">
        <v>36</v>
      </c>
      <c r="F32" t="s">
        <v>19</v>
      </c>
      <c r="G32">
        <v>7871</v>
      </c>
      <c r="H32">
        <v>3821796.25</v>
      </c>
      <c r="I32">
        <v>1652139.4599999993</v>
      </c>
      <c r="J32">
        <v>5473935.7099999981</v>
      </c>
      <c r="K32">
        <v>68627249</v>
      </c>
      <c r="L32" s="26">
        <f t="shared" si="1"/>
        <v>7.9763297957637758E-2</v>
      </c>
      <c r="M32" s="1">
        <f t="shared" si="2"/>
        <v>695.45619489264368</v>
      </c>
    </row>
    <row r="33" spans="1:13" hidden="1" x14ac:dyDescent="0.25">
      <c r="A33" t="str">
        <f t="shared" si="0"/>
        <v>CMBMAAJan-2024</v>
      </c>
      <c r="B33">
        <v>2024</v>
      </c>
      <c r="C33" t="s">
        <v>196</v>
      </c>
      <c r="D33" t="s">
        <v>10</v>
      </c>
      <c r="E33" t="s">
        <v>37</v>
      </c>
      <c r="F33" t="s">
        <v>15</v>
      </c>
      <c r="G33">
        <v>4455</v>
      </c>
      <c r="H33">
        <v>192138.01000000013</v>
      </c>
      <c r="I33">
        <v>143388.95000000024</v>
      </c>
      <c r="J33">
        <v>335526.9599999999</v>
      </c>
      <c r="K33">
        <v>3056130</v>
      </c>
      <c r="L33" s="26">
        <f t="shared" si="1"/>
        <v>0.10978818309430551</v>
      </c>
      <c r="M33" s="1">
        <f t="shared" si="2"/>
        <v>75.31469360269358</v>
      </c>
    </row>
    <row r="34" spans="1:13" hidden="1" x14ac:dyDescent="0.25">
      <c r="A34" t="str">
        <f t="shared" si="0"/>
        <v>CMBMELJan-2024</v>
      </c>
      <c r="B34">
        <v>2024</v>
      </c>
      <c r="C34" t="s">
        <v>196</v>
      </c>
      <c r="D34" t="s">
        <v>10</v>
      </c>
      <c r="E34" t="s">
        <v>38</v>
      </c>
      <c r="F34" t="s">
        <v>13</v>
      </c>
      <c r="G34">
        <v>7463</v>
      </c>
      <c r="H34">
        <v>4423500.3299999963</v>
      </c>
      <c r="I34">
        <v>620580.98000000103</v>
      </c>
      <c r="J34">
        <v>5044081.3099999912</v>
      </c>
      <c r="K34">
        <v>62756367</v>
      </c>
      <c r="L34" s="26">
        <f t="shared" si="1"/>
        <v>8.0375610493832308E-2</v>
      </c>
      <c r="M34" s="1">
        <f t="shared" si="2"/>
        <v>675.87850864263578</v>
      </c>
    </row>
    <row r="35" spans="1:13" hidden="1" x14ac:dyDescent="0.25">
      <c r="A35" t="str">
        <f t="shared" si="0"/>
        <v>CMBMLEJan-2024</v>
      </c>
      <c r="B35">
        <v>2024</v>
      </c>
      <c r="C35" t="s">
        <v>196</v>
      </c>
      <c r="D35" t="s">
        <v>10</v>
      </c>
      <c r="E35" t="s">
        <v>39</v>
      </c>
      <c r="F35" t="s">
        <v>15</v>
      </c>
      <c r="G35">
        <v>9217</v>
      </c>
      <c r="H35">
        <v>655324.73999999987</v>
      </c>
      <c r="I35">
        <v>230041.46999999971</v>
      </c>
      <c r="J35">
        <v>885366.20999999892</v>
      </c>
      <c r="K35">
        <v>7078656</v>
      </c>
      <c r="L35" s="26">
        <f t="shared" si="1"/>
        <v>0.12507546771590525</v>
      </c>
      <c r="M35" s="1">
        <f t="shared" si="2"/>
        <v>96.057959205815223</v>
      </c>
    </row>
    <row r="36" spans="1:13" hidden="1" x14ac:dyDescent="0.25">
      <c r="A36" t="str">
        <f t="shared" si="0"/>
        <v>CMBNRTJan-2024</v>
      </c>
      <c r="B36">
        <v>2024</v>
      </c>
      <c r="C36" t="s">
        <v>196</v>
      </c>
      <c r="D36" t="s">
        <v>10</v>
      </c>
      <c r="E36" t="s">
        <v>40</v>
      </c>
      <c r="F36" t="s">
        <v>13</v>
      </c>
      <c r="G36">
        <v>3624</v>
      </c>
      <c r="H36">
        <v>1474152.4300000002</v>
      </c>
      <c r="I36">
        <v>77392.069999999992</v>
      </c>
      <c r="J36">
        <v>1551544.4999999998</v>
      </c>
      <c r="K36">
        <v>24875136</v>
      </c>
      <c r="L36" s="26">
        <f t="shared" si="1"/>
        <v>6.2373307225335364E-2</v>
      </c>
      <c r="M36" s="1">
        <f t="shared" si="2"/>
        <v>428.13038079470192</v>
      </c>
    </row>
    <row r="37" spans="1:13" hidden="1" x14ac:dyDescent="0.25">
      <c r="A37" t="str">
        <f t="shared" si="0"/>
        <v>CMBPVGJan-2024</v>
      </c>
      <c r="B37">
        <v>2024</v>
      </c>
      <c r="C37" t="s">
        <v>196</v>
      </c>
      <c r="D37" t="s">
        <v>10</v>
      </c>
      <c r="E37" t="s">
        <v>50</v>
      </c>
      <c r="F37" t="s">
        <v>13</v>
      </c>
      <c r="G37">
        <v>134</v>
      </c>
      <c r="H37">
        <v>18541.760000000002</v>
      </c>
      <c r="I37">
        <v>14438.61</v>
      </c>
      <c r="J37">
        <v>32980.369999999995</v>
      </c>
      <c r="K37">
        <v>678844</v>
      </c>
      <c r="L37" s="26">
        <f t="shared" si="1"/>
        <v>4.8583135447908495E-2</v>
      </c>
      <c r="M37" s="1">
        <f t="shared" si="2"/>
        <v>246.12216417910443</v>
      </c>
    </row>
    <row r="38" spans="1:13" hidden="1" x14ac:dyDescent="0.25">
      <c r="A38" t="str">
        <f t="shared" si="0"/>
        <v>CMBRUHJan-2024</v>
      </c>
      <c r="B38">
        <v>2024</v>
      </c>
      <c r="C38" t="s">
        <v>196</v>
      </c>
      <c r="D38" t="s">
        <v>10</v>
      </c>
      <c r="E38" t="s">
        <v>41</v>
      </c>
      <c r="F38" t="s">
        <v>11</v>
      </c>
      <c r="G38">
        <v>2459</v>
      </c>
      <c r="H38">
        <v>440486.00000000076</v>
      </c>
      <c r="I38">
        <v>203448.10999999929</v>
      </c>
      <c r="J38">
        <v>643934.11000000034</v>
      </c>
      <c r="K38">
        <v>9946655</v>
      </c>
      <c r="L38" s="26">
        <f t="shared" si="1"/>
        <v>6.4738759914765354E-2</v>
      </c>
      <c r="M38" s="1">
        <f t="shared" si="2"/>
        <v>261.86828385522585</v>
      </c>
    </row>
    <row r="39" spans="1:13" hidden="1" x14ac:dyDescent="0.25">
      <c r="A39" t="str">
        <f t="shared" si="0"/>
        <v>CMBSINJan-2024</v>
      </c>
      <c r="B39">
        <v>2024</v>
      </c>
      <c r="C39" t="s">
        <v>196</v>
      </c>
      <c r="D39" t="s">
        <v>10</v>
      </c>
      <c r="E39" t="s">
        <v>42</v>
      </c>
      <c r="F39" t="s">
        <v>13</v>
      </c>
      <c r="G39">
        <v>3108</v>
      </c>
      <c r="H39">
        <v>539931.78</v>
      </c>
      <c r="I39">
        <v>262771.81999999983</v>
      </c>
      <c r="J39">
        <v>802703.59999999963</v>
      </c>
      <c r="K39">
        <v>8543892</v>
      </c>
      <c r="L39" s="26">
        <f t="shared" si="1"/>
        <v>9.3950578963310827E-2</v>
      </c>
      <c r="M39" s="1">
        <f t="shared" si="2"/>
        <v>258.27014157014145</v>
      </c>
    </row>
    <row r="40" spans="1:13" hidden="1" x14ac:dyDescent="0.25">
      <c r="A40" t="str">
        <f t="shared" si="0"/>
        <v>CMBSYDJan-2024</v>
      </c>
      <c r="B40">
        <v>2024</v>
      </c>
      <c r="C40" t="s">
        <v>196</v>
      </c>
      <c r="D40" t="s">
        <v>10</v>
      </c>
      <c r="E40" t="s">
        <v>53</v>
      </c>
      <c r="F40" t="s">
        <v>13</v>
      </c>
      <c r="G40">
        <v>3709</v>
      </c>
      <c r="H40">
        <v>2114213.1400000011</v>
      </c>
      <c r="I40">
        <v>336919.90999999974</v>
      </c>
      <c r="J40">
        <v>2451133.0499999989</v>
      </c>
      <c r="K40">
        <v>32468586</v>
      </c>
      <c r="L40" s="26">
        <f t="shared" si="1"/>
        <v>7.5492448300643542E-2</v>
      </c>
      <c r="M40" s="1">
        <f t="shared" si="2"/>
        <v>660.86089242383366</v>
      </c>
    </row>
    <row r="41" spans="1:13" hidden="1" x14ac:dyDescent="0.25">
      <c r="A41" t="str">
        <f t="shared" si="0"/>
        <v>CMBTRVJan-2024</v>
      </c>
      <c r="B41">
        <v>2024</v>
      </c>
      <c r="C41" t="s">
        <v>196</v>
      </c>
      <c r="D41" t="s">
        <v>10</v>
      </c>
      <c r="E41" t="s">
        <v>43</v>
      </c>
      <c r="F41" t="s">
        <v>15</v>
      </c>
      <c r="G41">
        <v>829</v>
      </c>
      <c r="H41">
        <v>29892.510000000002</v>
      </c>
      <c r="I41">
        <v>16589.469999999987</v>
      </c>
      <c r="J41">
        <v>46481.98</v>
      </c>
      <c r="K41">
        <v>303414</v>
      </c>
      <c r="L41" s="26">
        <f t="shared" si="1"/>
        <v>0.15319655652013422</v>
      </c>
      <c r="M41" s="1">
        <f t="shared" si="2"/>
        <v>56.069939686369125</v>
      </c>
    </row>
    <row r="42" spans="1:13" hidden="1" x14ac:dyDescent="0.25">
      <c r="A42" t="str">
        <f t="shared" si="0"/>
        <v>CMBTRZJan-2024</v>
      </c>
      <c r="B42">
        <v>2024</v>
      </c>
      <c r="C42" t="s">
        <v>196</v>
      </c>
      <c r="D42" t="s">
        <v>10</v>
      </c>
      <c r="E42" t="s">
        <v>44</v>
      </c>
      <c r="F42" t="s">
        <v>15</v>
      </c>
      <c r="G42">
        <v>1344</v>
      </c>
      <c r="H42">
        <v>51735.06</v>
      </c>
      <c r="I42">
        <v>30455.159999999996</v>
      </c>
      <c r="J42">
        <v>82190.219999999972</v>
      </c>
      <c r="K42">
        <v>595392</v>
      </c>
      <c r="L42" s="26">
        <f t="shared" si="1"/>
        <v>0.13804387697516926</v>
      </c>
      <c r="M42" s="1">
        <f t="shared" si="2"/>
        <v>61.153437499999981</v>
      </c>
    </row>
    <row r="43" spans="1:13" hidden="1" x14ac:dyDescent="0.25">
      <c r="A43" t="str">
        <f t="shared" si="0"/>
        <v>CMBJEDJan-2024</v>
      </c>
      <c r="B43">
        <v>2024</v>
      </c>
      <c r="C43" t="s">
        <v>196</v>
      </c>
      <c r="D43" t="s">
        <v>10</v>
      </c>
      <c r="E43" t="s">
        <v>51</v>
      </c>
      <c r="F43" t="s">
        <v>11</v>
      </c>
      <c r="G43">
        <v>650</v>
      </c>
      <c r="H43">
        <v>102070.48</v>
      </c>
      <c r="I43">
        <v>58354.189999999966</v>
      </c>
      <c r="J43">
        <v>160424.67000000007</v>
      </c>
      <c r="K43">
        <v>3027050</v>
      </c>
      <c r="L43" s="26">
        <f t="shared" si="1"/>
        <v>5.2997033415371424E-2</v>
      </c>
      <c r="M43" s="1">
        <f t="shared" si="2"/>
        <v>246.80718461538473</v>
      </c>
    </row>
    <row r="44" spans="1:13" hidden="1" x14ac:dyDescent="0.25">
      <c r="A44" t="str">
        <f t="shared" si="0"/>
        <v>COKCMBJan-2024</v>
      </c>
      <c r="B44">
        <v>2024</v>
      </c>
      <c r="C44" t="s">
        <v>196</v>
      </c>
      <c r="D44" t="s">
        <v>21</v>
      </c>
      <c r="E44" t="s">
        <v>10</v>
      </c>
      <c r="F44" t="s">
        <v>15</v>
      </c>
      <c r="G44">
        <v>3339</v>
      </c>
      <c r="H44">
        <v>181393.37000000011</v>
      </c>
      <c r="I44">
        <v>70775.000000000015</v>
      </c>
      <c r="J44">
        <v>252168.37000000002</v>
      </c>
      <c r="K44">
        <v>1726263</v>
      </c>
      <c r="L44" s="26">
        <f t="shared" si="1"/>
        <v>0.14607760810490639</v>
      </c>
      <c r="M44" s="1">
        <f t="shared" si="2"/>
        <v>75.522123390236601</v>
      </c>
    </row>
    <row r="45" spans="1:13" hidden="1" x14ac:dyDescent="0.25">
      <c r="A45" t="str">
        <f t="shared" si="0"/>
        <v>DACCMBJan-2024</v>
      </c>
      <c r="B45">
        <v>2024</v>
      </c>
      <c r="C45" t="s">
        <v>196</v>
      </c>
      <c r="D45" t="s">
        <v>22</v>
      </c>
      <c r="E45" t="s">
        <v>10</v>
      </c>
      <c r="F45" t="s">
        <v>15</v>
      </c>
      <c r="G45">
        <v>1312</v>
      </c>
      <c r="H45">
        <v>194856.81999999998</v>
      </c>
      <c r="I45">
        <v>6026.4700000000012</v>
      </c>
      <c r="J45">
        <v>200883.28999999989</v>
      </c>
      <c r="K45">
        <v>2840480</v>
      </c>
      <c r="L45" s="26">
        <f t="shared" si="1"/>
        <v>7.0721599870444393E-2</v>
      </c>
      <c r="M45" s="1">
        <f t="shared" si="2"/>
        <v>153.1122637195121</v>
      </c>
    </row>
    <row r="46" spans="1:13" hidden="1" x14ac:dyDescent="0.25">
      <c r="A46" t="str">
        <f t="shared" si="0"/>
        <v>DELCMBJan-2024</v>
      </c>
      <c r="B46">
        <v>2024</v>
      </c>
      <c r="C46" t="s">
        <v>196</v>
      </c>
      <c r="D46" t="s">
        <v>23</v>
      </c>
      <c r="E46" t="s">
        <v>10</v>
      </c>
      <c r="F46" t="s">
        <v>15</v>
      </c>
      <c r="G46">
        <v>3169</v>
      </c>
      <c r="H46">
        <v>346447.37000000023</v>
      </c>
      <c r="I46">
        <v>119686.09000000001</v>
      </c>
      <c r="J46">
        <v>466133.46000000037</v>
      </c>
      <c r="K46">
        <v>7684825</v>
      </c>
      <c r="L46" s="26">
        <f t="shared" si="1"/>
        <v>6.0656353267641148E-2</v>
      </c>
      <c r="M46" s="1">
        <f t="shared" si="2"/>
        <v>147.09165667402979</v>
      </c>
    </row>
    <row r="47" spans="1:13" hidden="1" x14ac:dyDescent="0.25">
      <c r="A47" t="str">
        <f t="shared" si="0"/>
        <v>DMMCMBJan-2024</v>
      </c>
      <c r="B47">
        <v>2024</v>
      </c>
      <c r="C47" t="s">
        <v>196</v>
      </c>
      <c r="D47" t="s">
        <v>24</v>
      </c>
      <c r="E47" t="s">
        <v>10</v>
      </c>
      <c r="F47" t="s">
        <v>11</v>
      </c>
      <c r="G47">
        <v>809</v>
      </c>
      <c r="H47">
        <v>93768.33</v>
      </c>
      <c r="I47">
        <v>71970.749999999956</v>
      </c>
      <c r="J47">
        <v>165739.08000000005</v>
      </c>
      <c r="K47">
        <v>3117077</v>
      </c>
      <c r="L47" s="26">
        <f t="shared" si="1"/>
        <v>5.3171314022720663E-2</v>
      </c>
      <c r="M47" s="1">
        <f t="shared" si="2"/>
        <v>204.86907292954271</v>
      </c>
    </row>
    <row r="48" spans="1:13" hidden="1" x14ac:dyDescent="0.25">
      <c r="A48" t="str">
        <f t="shared" si="0"/>
        <v>DOHCMBJan-2024</v>
      </c>
      <c r="B48">
        <v>2024</v>
      </c>
      <c r="C48" t="s">
        <v>196</v>
      </c>
      <c r="D48" t="s">
        <v>25</v>
      </c>
      <c r="E48" t="s">
        <v>10</v>
      </c>
      <c r="F48" t="s">
        <v>11</v>
      </c>
      <c r="G48">
        <v>1386</v>
      </c>
      <c r="H48">
        <v>184077.32999999993</v>
      </c>
      <c r="I48">
        <v>131592.91</v>
      </c>
      <c r="J48">
        <v>315670.23999999987</v>
      </c>
      <c r="K48">
        <v>5035338</v>
      </c>
      <c r="L48" s="26">
        <f t="shared" si="1"/>
        <v>6.2690973277265569E-2</v>
      </c>
      <c r="M48" s="1">
        <f t="shared" si="2"/>
        <v>227.75630591630582</v>
      </c>
    </row>
    <row r="49" spans="1:13" hidden="1" x14ac:dyDescent="0.25">
      <c r="A49" t="str">
        <f t="shared" si="0"/>
        <v>DXBCMBJan-2024</v>
      </c>
      <c r="B49">
        <v>2024</v>
      </c>
      <c r="C49" t="s">
        <v>196</v>
      </c>
      <c r="D49" t="s">
        <v>26</v>
      </c>
      <c r="E49" t="s">
        <v>10</v>
      </c>
      <c r="F49" t="s">
        <v>11</v>
      </c>
      <c r="G49">
        <v>1071</v>
      </c>
      <c r="H49">
        <v>130573.83000000005</v>
      </c>
      <c r="I49">
        <v>99187.889999999956</v>
      </c>
      <c r="J49">
        <v>229761.72</v>
      </c>
      <c r="K49">
        <v>3543939</v>
      </c>
      <c r="L49" s="26">
        <f t="shared" si="1"/>
        <v>6.4832301007438337E-2</v>
      </c>
      <c r="M49" s="1">
        <f t="shared" si="2"/>
        <v>214.53008403361343</v>
      </c>
    </row>
    <row r="50" spans="1:13" hidden="1" x14ac:dyDescent="0.25">
      <c r="A50" t="str">
        <f t="shared" si="0"/>
        <v>FRACMBJan-2024</v>
      </c>
      <c r="B50">
        <v>2024</v>
      </c>
      <c r="C50" t="s">
        <v>196</v>
      </c>
      <c r="D50" t="s">
        <v>27</v>
      </c>
      <c r="E50" t="s">
        <v>10</v>
      </c>
      <c r="F50" t="s">
        <v>19</v>
      </c>
      <c r="G50">
        <v>2247</v>
      </c>
      <c r="H50">
        <v>525022.28999999969</v>
      </c>
      <c r="I50">
        <v>500098.68999999971</v>
      </c>
      <c r="J50">
        <v>1025120.9799999995</v>
      </c>
      <c r="K50">
        <v>18184971</v>
      </c>
      <c r="L50" s="26">
        <f t="shared" si="1"/>
        <v>5.6371878734368039E-2</v>
      </c>
      <c r="M50" s="1">
        <f t="shared" si="2"/>
        <v>456.21761459724053</v>
      </c>
    </row>
    <row r="51" spans="1:13" hidden="1" x14ac:dyDescent="0.25">
      <c r="A51" t="str">
        <f t="shared" si="0"/>
        <v>GANCMBJan-2024</v>
      </c>
      <c r="B51">
        <v>2024</v>
      </c>
      <c r="C51" t="s">
        <v>196</v>
      </c>
      <c r="D51" t="s">
        <v>28</v>
      </c>
      <c r="E51" t="s">
        <v>10</v>
      </c>
      <c r="F51" t="s">
        <v>15</v>
      </c>
      <c r="G51">
        <v>279</v>
      </c>
      <c r="H51">
        <v>24267.740000000013</v>
      </c>
      <c r="I51">
        <v>8132.3</v>
      </c>
      <c r="J51">
        <v>32400.04</v>
      </c>
      <c r="K51">
        <v>320013</v>
      </c>
      <c r="L51" s="26">
        <f t="shared" si="1"/>
        <v>0.10124601188076734</v>
      </c>
      <c r="M51" s="1">
        <f t="shared" si="2"/>
        <v>116.12917562724014</v>
      </c>
    </row>
    <row r="52" spans="1:13" hidden="1" x14ac:dyDescent="0.25">
      <c r="A52" t="str">
        <f t="shared" si="0"/>
        <v>HYDCMBJan-2024</v>
      </c>
      <c r="B52">
        <v>2024</v>
      </c>
      <c r="C52" t="s">
        <v>196</v>
      </c>
      <c r="D52" t="s">
        <v>29</v>
      </c>
      <c r="E52" t="s">
        <v>10</v>
      </c>
      <c r="F52" t="s">
        <v>15</v>
      </c>
      <c r="G52">
        <v>1375</v>
      </c>
      <c r="H52">
        <v>78598.64</v>
      </c>
      <c r="I52">
        <v>49059.260000000017</v>
      </c>
      <c r="J52">
        <v>127657.90000000002</v>
      </c>
      <c r="K52">
        <v>1611500</v>
      </c>
      <c r="L52" s="26">
        <f t="shared" si="1"/>
        <v>7.921681663046852E-2</v>
      </c>
      <c r="M52" s="1">
        <f t="shared" si="2"/>
        <v>92.842109090909105</v>
      </c>
    </row>
    <row r="53" spans="1:13" hidden="1" x14ac:dyDescent="0.25">
      <c r="A53" t="str">
        <f t="shared" si="0"/>
        <v>ICNCMBJan-2024</v>
      </c>
      <c r="B53">
        <v>2024</v>
      </c>
      <c r="C53" t="s">
        <v>196</v>
      </c>
      <c r="D53" t="s">
        <v>30</v>
      </c>
      <c r="E53" t="s">
        <v>10</v>
      </c>
      <c r="F53" t="s">
        <v>13</v>
      </c>
      <c r="G53">
        <v>1380</v>
      </c>
      <c r="H53">
        <v>341995.43000000005</v>
      </c>
      <c r="I53">
        <v>126938.82999999999</v>
      </c>
      <c r="J53">
        <v>468934.26000000007</v>
      </c>
      <c r="K53">
        <v>7955700</v>
      </c>
      <c r="L53" s="26">
        <f t="shared" si="1"/>
        <v>5.894318036125043E-2</v>
      </c>
      <c r="M53" s="1">
        <f t="shared" si="2"/>
        <v>339.80743478260877</v>
      </c>
    </row>
    <row r="54" spans="1:13" hidden="1" x14ac:dyDescent="0.25">
      <c r="A54" t="str">
        <f t="shared" si="0"/>
        <v>IXMCMBJan-2024</v>
      </c>
      <c r="B54">
        <v>2024</v>
      </c>
      <c r="C54" t="s">
        <v>196</v>
      </c>
      <c r="D54" t="s">
        <v>31</v>
      </c>
      <c r="E54" t="s">
        <v>10</v>
      </c>
      <c r="F54" t="s">
        <v>15</v>
      </c>
      <c r="G54">
        <v>1363</v>
      </c>
      <c r="H54">
        <v>44219.400000000038</v>
      </c>
      <c r="I54">
        <v>26196.63</v>
      </c>
      <c r="J54">
        <v>70416.030000000028</v>
      </c>
      <c r="K54">
        <v>482502</v>
      </c>
      <c r="L54" s="26">
        <f t="shared" si="1"/>
        <v>0.14593935361925967</v>
      </c>
      <c r="M54" s="1">
        <f t="shared" si="2"/>
        <v>51.662531181217922</v>
      </c>
    </row>
    <row r="55" spans="1:13" hidden="1" x14ac:dyDescent="0.25">
      <c r="A55" t="str">
        <f t="shared" si="0"/>
        <v>KHICMBJan-2024</v>
      </c>
      <c r="B55">
        <v>2024</v>
      </c>
      <c r="C55" t="s">
        <v>196</v>
      </c>
      <c r="D55" t="s">
        <v>32</v>
      </c>
      <c r="E55" t="s">
        <v>10</v>
      </c>
      <c r="F55" t="s">
        <v>15</v>
      </c>
      <c r="G55">
        <v>1472</v>
      </c>
      <c r="H55">
        <v>245250.97000000012</v>
      </c>
      <c r="I55">
        <v>37442.670000000006</v>
      </c>
      <c r="J55">
        <v>282693.6399999999</v>
      </c>
      <c r="K55">
        <v>3553408</v>
      </c>
      <c r="L55" s="26">
        <f t="shared" si="1"/>
        <v>7.9555637855264552E-2</v>
      </c>
      <c r="M55" s="1">
        <f t="shared" si="2"/>
        <v>192.04730978260864</v>
      </c>
    </row>
    <row r="56" spans="1:13" hidden="1" x14ac:dyDescent="0.25">
      <c r="A56" t="str">
        <f t="shared" si="0"/>
        <v>KTMCMBJan-2024</v>
      </c>
      <c r="B56">
        <v>2024</v>
      </c>
      <c r="C56" t="s">
        <v>196</v>
      </c>
      <c r="D56" t="s">
        <v>52</v>
      </c>
      <c r="E56" t="s">
        <v>10</v>
      </c>
      <c r="F56" t="s">
        <v>15</v>
      </c>
      <c r="G56">
        <v>642</v>
      </c>
      <c r="H56">
        <v>104132.97999999998</v>
      </c>
      <c r="I56">
        <v>29186.220000000012</v>
      </c>
      <c r="J56">
        <v>133319.2000000001</v>
      </c>
      <c r="K56">
        <v>1510626</v>
      </c>
      <c r="L56" s="26">
        <f t="shared" si="1"/>
        <v>8.8254273393944038E-2</v>
      </c>
      <c r="M56" s="1">
        <f t="shared" si="2"/>
        <v>207.66230529595032</v>
      </c>
    </row>
    <row r="57" spans="1:13" hidden="1" x14ac:dyDescent="0.25">
      <c r="A57" t="str">
        <f t="shared" si="0"/>
        <v>KULCMBJan-2024</v>
      </c>
      <c r="B57">
        <v>2024</v>
      </c>
      <c r="C57" t="s">
        <v>196</v>
      </c>
      <c r="D57" t="s">
        <v>33</v>
      </c>
      <c r="E57" t="s">
        <v>10</v>
      </c>
      <c r="F57" t="s">
        <v>13</v>
      </c>
      <c r="G57">
        <v>2685</v>
      </c>
      <c r="H57">
        <v>180810.12000000005</v>
      </c>
      <c r="I57">
        <v>176704.3000000001</v>
      </c>
      <c r="J57">
        <v>357514.42000000016</v>
      </c>
      <c r="K57">
        <v>6602415</v>
      </c>
      <c r="L57" s="26">
        <f t="shared" si="1"/>
        <v>5.4149037889923632E-2</v>
      </c>
      <c r="M57" s="1">
        <f t="shared" si="2"/>
        <v>133.15248417132221</v>
      </c>
    </row>
    <row r="58" spans="1:13" hidden="1" x14ac:dyDescent="0.25">
      <c r="A58" t="str">
        <f t="shared" si="0"/>
        <v>KWICMBJan-2024</v>
      </c>
      <c r="B58">
        <v>2024</v>
      </c>
      <c r="C58" t="s">
        <v>196</v>
      </c>
      <c r="D58" t="s">
        <v>34</v>
      </c>
      <c r="E58" t="s">
        <v>10</v>
      </c>
      <c r="F58" t="s">
        <v>11</v>
      </c>
      <c r="G58">
        <v>852</v>
      </c>
      <c r="H58">
        <v>95307.020000000033</v>
      </c>
      <c r="I58">
        <v>67857.299999999974</v>
      </c>
      <c r="J58">
        <v>163164.31999999992</v>
      </c>
      <c r="K58">
        <v>3574140</v>
      </c>
      <c r="L58" s="26">
        <f t="shared" si="1"/>
        <v>4.5651351094249226E-2</v>
      </c>
      <c r="M58" s="1">
        <f t="shared" si="2"/>
        <v>191.5074178403755</v>
      </c>
    </row>
    <row r="59" spans="1:13" hidden="1" x14ac:dyDescent="0.25">
      <c r="A59" t="str">
        <f t="shared" si="0"/>
        <v>LHECMBJan-2024</v>
      </c>
      <c r="B59">
        <v>2024</v>
      </c>
      <c r="C59" t="s">
        <v>196</v>
      </c>
      <c r="D59" t="s">
        <v>35</v>
      </c>
      <c r="E59" t="s">
        <v>10</v>
      </c>
      <c r="F59" t="s">
        <v>15</v>
      </c>
      <c r="G59">
        <v>1596</v>
      </c>
      <c r="H59">
        <v>281034.34000000026</v>
      </c>
      <c r="I59">
        <v>43788.55000000001</v>
      </c>
      <c r="J59">
        <v>324822.89000000007</v>
      </c>
      <c r="K59">
        <v>4444860</v>
      </c>
      <c r="L59" s="26">
        <f t="shared" si="1"/>
        <v>7.3078317427320558E-2</v>
      </c>
      <c r="M59" s="1">
        <f t="shared" si="2"/>
        <v>203.52311403508776</v>
      </c>
    </row>
    <row r="60" spans="1:13" hidden="1" x14ac:dyDescent="0.25">
      <c r="A60" t="str">
        <f t="shared" si="0"/>
        <v>LHRCMBJan-2024</v>
      </c>
      <c r="B60">
        <v>2024</v>
      </c>
      <c r="C60" t="s">
        <v>196</v>
      </c>
      <c r="D60" t="s">
        <v>36</v>
      </c>
      <c r="E60" t="s">
        <v>10</v>
      </c>
      <c r="F60" t="s">
        <v>19</v>
      </c>
      <c r="G60">
        <v>7422</v>
      </c>
      <c r="H60">
        <v>2541552.3699999992</v>
      </c>
      <c r="I60">
        <v>1603499.8100000019</v>
      </c>
      <c r="J60">
        <v>4145052.1799999997</v>
      </c>
      <c r="K60">
        <v>64712418</v>
      </c>
      <c r="L60" s="26">
        <f t="shared" si="1"/>
        <v>6.4053427581704639E-2</v>
      </c>
      <c r="M60" s="1">
        <f t="shared" si="2"/>
        <v>558.48183508488273</v>
      </c>
    </row>
    <row r="61" spans="1:13" hidden="1" x14ac:dyDescent="0.25">
      <c r="A61" t="str">
        <f t="shared" si="0"/>
        <v>MAACMBJan-2024</v>
      </c>
      <c r="B61">
        <v>2024</v>
      </c>
      <c r="C61" t="s">
        <v>196</v>
      </c>
      <c r="D61" t="s">
        <v>37</v>
      </c>
      <c r="E61" t="s">
        <v>10</v>
      </c>
      <c r="F61" t="s">
        <v>15</v>
      </c>
      <c r="G61">
        <v>4704</v>
      </c>
      <c r="H61">
        <v>186041.76999999984</v>
      </c>
      <c r="I61">
        <v>141209.44000000021</v>
      </c>
      <c r="J61">
        <v>327251.2099999999</v>
      </c>
      <c r="K61">
        <v>3226944</v>
      </c>
      <c r="L61" s="26">
        <f t="shared" si="1"/>
        <v>0.10141211313242496</v>
      </c>
      <c r="M61" s="1">
        <f t="shared" si="2"/>
        <v>69.56870960884352</v>
      </c>
    </row>
    <row r="62" spans="1:13" hidden="1" x14ac:dyDescent="0.25">
      <c r="A62" t="str">
        <f t="shared" si="0"/>
        <v>MELCMBJan-2024</v>
      </c>
      <c r="B62">
        <v>2024</v>
      </c>
      <c r="C62" t="s">
        <v>196</v>
      </c>
      <c r="D62" t="s">
        <v>38</v>
      </c>
      <c r="E62" t="s">
        <v>10</v>
      </c>
      <c r="F62" t="s">
        <v>13</v>
      </c>
      <c r="G62">
        <v>5813</v>
      </c>
      <c r="H62">
        <v>2170245.8600000008</v>
      </c>
      <c r="I62">
        <v>564570.10999999987</v>
      </c>
      <c r="J62">
        <v>2734815.9699999997</v>
      </c>
      <c r="K62">
        <v>48881517</v>
      </c>
      <c r="L62" s="26">
        <f t="shared" si="1"/>
        <v>5.5947853868774156E-2</v>
      </c>
      <c r="M62" s="1">
        <f t="shared" si="2"/>
        <v>470.4655031825219</v>
      </c>
    </row>
    <row r="63" spans="1:13" hidden="1" x14ac:dyDescent="0.25">
      <c r="A63" t="str">
        <f t="shared" si="0"/>
        <v>MLECMBJan-2024</v>
      </c>
      <c r="B63">
        <v>2024</v>
      </c>
      <c r="C63" t="s">
        <v>196</v>
      </c>
      <c r="D63" t="s">
        <v>39</v>
      </c>
      <c r="E63" t="s">
        <v>10</v>
      </c>
      <c r="F63" t="s">
        <v>15</v>
      </c>
      <c r="G63">
        <v>5320</v>
      </c>
      <c r="H63">
        <v>406521.75000000081</v>
      </c>
      <c r="I63">
        <v>115065.68999999984</v>
      </c>
      <c r="J63">
        <v>521587.44</v>
      </c>
      <c r="K63">
        <v>4085760</v>
      </c>
      <c r="L63" s="26">
        <f t="shared" si="1"/>
        <v>0.12765983317669172</v>
      </c>
      <c r="M63" s="1">
        <f t="shared" si="2"/>
        <v>98.042751879699253</v>
      </c>
    </row>
    <row r="64" spans="1:13" hidden="1" x14ac:dyDescent="0.25">
      <c r="A64" t="str">
        <f t="shared" si="0"/>
        <v>NRTCMBJan-2024</v>
      </c>
      <c r="B64">
        <v>2024</v>
      </c>
      <c r="C64" t="s">
        <v>196</v>
      </c>
      <c r="D64" t="s">
        <v>40</v>
      </c>
      <c r="E64" t="s">
        <v>10</v>
      </c>
      <c r="F64" t="s">
        <v>13</v>
      </c>
      <c r="G64">
        <v>2023</v>
      </c>
      <c r="H64">
        <v>750932.73000000045</v>
      </c>
      <c r="I64">
        <v>69917.59</v>
      </c>
      <c r="J64">
        <v>820850.31999999972</v>
      </c>
      <c r="K64">
        <v>13885872</v>
      </c>
      <c r="L64" s="26">
        <f t="shared" si="1"/>
        <v>5.9114063560430322E-2</v>
      </c>
      <c r="M64" s="1">
        <f t="shared" si="2"/>
        <v>405.75893227879374</v>
      </c>
    </row>
    <row r="65" spans="1:13" hidden="1" x14ac:dyDescent="0.25">
      <c r="A65" t="str">
        <f t="shared" si="0"/>
        <v>PVGCMBJan-2024</v>
      </c>
      <c r="B65">
        <v>2024</v>
      </c>
      <c r="C65" t="s">
        <v>196</v>
      </c>
      <c r="D65" t="s">
        <v>50</v>
      </c>
      <c r="E65" t="s">
        <v>10</v>
      </c>
      <c r="F65" t="s">
        <v>13</v>
      </c>
      <c r="G65">
        <v>244</v>
      </c>
      <c r="H65">
        <v>48524.869999999995</v>
      </c>
      <c r="I65">
        <v>27202.409999999996</v>
      </c>
      <c r="J65">
        <v>75727.280000000028</v>
      </c>
      <c r="K65">
        <v>1236104</v>
      </c>
      <c r="L65" s="26">
        <f t="shared" si="1"/>
        <v>6.1262871085280876E-2</v>
      </c>
      <c r="M65" s="1">
        <f t="shared" si="2"/>
        <v>310.35770491803288</v>
      </c>
    </row>
    <row r="66" spans="1:13" hidden="1" x14ac:dyDescent="0.25">
      <c r="A66" t="str">
        <f t="shared" ref="A66:A129" si="3">D66&amp;E66&amp;C66</f>
        <v>RUHCMBJan-2024</v>
      </c>
      <c r="B66">
        <v>2024</v>
      </c>
      <c r="C66" t="s">
        <v>196</v>
      </c>
      <c r="D66" t="s">
        <v>41</v>
      </c>
      <c r="E66" t="s">
        <v>10</v>
      </c>
      <c r="F66" t="s">
        <v>11</v>
      </c>
      <c r="G66">
        <v>905</v>
      </c>
      <c r="H66">
        <v>165564.40000000002</v>
      </c>
      <c r="I66">
        <v>82970.18999999993</v>
      </c>
      <c r="J66">
        <v>248534.58999999994</v>
      </c>
      <c r="K66">
        <v>3660725</v>
      </c>
      <c r="L66" s="26">
        <f t="shared" ref="L66:L129" si="4">J66/K66</f>
        <v>6.7892177096067013E-2</v>
      </c>
      <c r="M66" s="1">
        <f t="shared" ref="M66:M129" si="5">J66/G66</f>
        <v>274.62385635359107</v>
      </c>
    </row>
    <row r="67" spans="1:13" hidden="1" x14ac:dyDescent="0.25">
      <c r="A67" t="str">
        <f t="shared" si="3"/>
        <v>SINCMBJan-2024</v>
      </c>
      <c r="B67">
        <v>2024</v>
      </c>
      <c r="C67" t="s">
        <v>196</v>
      </c>
      <c r="D67" t="s">
        <v>42</v>
      </c>
      <c r="E67" t="s">
        <v>10</v>
      </c>
      <c r="F67" t="s">
        <v>13</v>
      </c>
      <c r="G67">
        <v>2035</v>
      </c>
      <c r="H67">
        <v>253255.32999999978</v>
      </c>
      <c r="I67">
        <v>172875.88000000015</v>
      </c>
      <c r="J67">
        <v>426131.21000000008</v>
      </c>
      <c r="K67">
        <v>5594215</v>
      </c>
      <c r="L67" s="26">
        <f t="shared" si="4"/>
        <v>7.6173548925094953E-2</v>
      </c>
      <c r="M67" s="1">
        <f t="shared" si="5"/>
        <v>209.40108599508602</v>
      </c>
    </row>
    <row r="68" spans="1:13" hidden="1" x14ac:dyDescent="0.25">
      <c r="A68" t="str">
        <f t="shared" si="3"/>
        <v>SYDCMBJan-2024</v>
      </c>
      <c r="B68">
        <v>2024</v>
      </c>
      <c r="C68" t="s">
        <v>196</v>
      </c>
      <c r="D68" t="s">
        <v>53</v>
      </c>
      <c r="E68" t="s">
        <v>10</v>
      </c>
      <c r="F68" t="s">
        <v>13</v>
      </c>
      <c r="G68">
        <v>2483</v>
      </c>
      <c r="H68">
        <v>1019544.5200000003</v>
      </c>
      <c r="I68">
        <v>237350.06000000006</v>
      </c>
      <c r="J68">
        <v>1256894.5799999998</v>
      </c>
      <c r="K68">
        <v>21736182</v>
      </c>
      <c r="L68" s="26">
        <f t="shared" si="4"/>
        <v>5.7824993368200538E-2</v>
      </c>
      <c r="M68" s="1">
        <f t="shared" si="5"/>
        <v>506.19999194522751</v>
      </c>
    </row>
    <row r="69" spans="1:13" x14ac:dyDescent="0.25">
      <c r="A69" t="str">
        <f t="shared" si="3"/>
        <v>TRVCMBJan-2024</v>
      </c>
      <c r="B69">
        <v>2024</v>
      </c>
      <c r="C69" t="s">
        <v>196</v>
      </c>
      <c r="D69" t="s">
        <v>43</v>
      </c>
      <c r="E69" t="s">
        <v>10</v>
      </c>
      <c r="F69" t="s">
        <v>15</v>
      </c>
      <c r="G69">
        <v>1778</v>
      </c>
      <c r="H69">
        <v>72763.600000000035</v>
      </c>
      <c r="I69">
        <v>30728.499999999982</v>
      </c>
      <c r="J69">
        <v>103492.09999999999</v>
      </c>
      <c r="K69">
        <v>650748</v>
      </c>
      <c r="L69" s="26">
        <f t="shared" si="4"/>
        <v>0.15903560210711365</v>
      </c>
      <c r="M69" s="1">
        <f t="shared" si="5"/>
        <v>58.207030371203594</v>
      </c>
    </row>
    <row r="70" spans="1:13" hidden="1" x14ac:dyDescent="0.25">
      <c r="A70" t="str">
        <f t="shared" si="3"/>
        <v>TRZCMBJan-2024</v>
      </c>
      <c r="B70">
        <v>2024</v>
      </c>
      <c r="C70" t="s">
        <v>196</v>
      </c>
      <c r="D70" t="s">
        <v>44</v>
      </c>
      <c r="E70" t="s">
        <v>10</v>
      </c>
      <c r="F70" t="s">
        <v>15</v>
      </c>
      <c r="G70">
        <v>1595</v>
      </c>
      <c r="H70">
        <v>59713.200000000012</v>
      </c>
      <c r="I70">
        <v>34588.180000000029</v>
      </c>
      <c r="J70">
        <v>94301.380000000048</v>
      </c>
      <c r="K70">
        <v>706585</v>
      </c>
      <c r="L70" s="26">
        <f t="shared" si="4"/>
        <v>0.13346077258928515</v>
      </c>
      <c r="M70" s="1">
        <f t="shared" si="5"/>
        <v>59.123122257053325</v>
      </c>
    </row>
    <row r="71" spans="1:13" hidden="1" x14ac:dyDescent="0.25">
      <c r="A71" t="str">
        <f t="shared" si="3"/>
        <v>JEDCMBJan-2024</v>
      </c>
      <c r="B71">
        <v>2024</v>
      </c>
      <c r="C71" t="s">
        <v>196</v>
      </c>
      <c r="D71" t="s">
        <v>51</v>
      </c>
      <c r="E71" t="s">
        <v>10</v>
      </c>
      <c r="F71" t="s">
        <v>11</v>
      </c>
      <c r="G71">
        <v>1193</v>
      </c>
      <c r="H71">
        <v>217970.1</v>
      </c>
      <c r="I71">
        <v>98605.66</v>
      </c>
      <c r="J71">
        <v>316575.75999999995</v>
      </c>
      <c r="K71">
        <v>5555801</v>
      </c>
      <c r="L71" s="26">
        <f t="shared" si="4"/>
        <v>5.6981119374146044E-2</v>
      </c>
      <c r="M71" s="1">
        <f t="shared" si="5"/>
        <v>265.3610729253981</v>
      </c>
    </row>
    <row r="72" spans="1:13" hidden="1" x14ac:dyDescent="0.25">
      <c r="A72" t="str">
        <f t="shared" si="3"/>
        <v>AUHCMBFeb-2024</v>
      </c>
      <c r="B72">
        <v>2024</v>
      </c>
      <c r="C72" t="s">
        <v>198</v>
      </c>
      <c r="D72" t="s">
        <v>9</v>
      </c>
      <c r="E72" t="s">
        <v>10</v>
      </c>
      <c r="F72" t="s">
        <v>11</v>
      </c>
      <c r="G72">
        <v>308</v>
      </c>
      <c r="H72">
        <v>44069.359999999971</v>
      </c>
      <c r="I72">
        <v>54333.669999999969</v>
      </c>
      <c r="J72">
        <v>98403.03</v>
      </c>
      <c r="K72">
        <v>1029952</v>
      </c>
      <c r="L72" s="26">
        <f t="shared" si="4"/>
        <v>9.5541374743677368E-2</v>
      </c>
      <c r="M72" s="1">
        <f t="shared" si="5"/>
        <v>319.49035714285714</v>
      </c>
    </row>
    <row r="73" spans="1:13" hidden="1" x14ac:dyDescent="0.25">
      <c r="A73" t="str">
        <f t="shared" si="3"/>
        <v>BKKCMBFeb-2024</v>
      </c>
      <c r="B73">
        <v>2024</v>
      </c>
      <c r="C73" t="s">
        <v>198</v>
      </c>
      <c r="D73" t="s">
        <v>12</v>
      </c>
      <c r="E73" t="s">
        <v>10</v>
      </c>
      <c r="F73" t="s">
        <v>13</v>
      </c>
      <c r="G73">
        <v>1154</v>
      </c>
      <c r="H73">
        <v>114601.26000000002</v>
      </c>
      <c r="I73">
        <v>94105.21</v>
      </c>
      <c r="J73">
        <v>208706.46999999997</v>
      </c>
      <c r="K73">
        <v>2752290</v>
      </c>
      <c r="L73" s="26">
        <f t="shared" si="4"/>
        <v>7.5830116012484142E-2</v>
      </c>
      <c r="M73" s="1">
        <f t="shared" si="5"/>
        <v>180.85482668977468</v>
      </c>
    </row>
    <row r="74" spans="1:13" hidden="1" x14ac:dyDescent="0.25">
      <c r="A74" t="str">
        <f t="shared" si="3"/>
        <v>BLRCMBFeb-2024</v>
      </c>
      <c r="B74">
        <v>2024</v>
      </c>
      <c r="C74" t="s">
        <v>198</v>
      </c>
      <c r="D74" t="s">
        <v>14</v>
      </c>
      <c r="E74" t="s">
        <v>10</v>
      </c>
      <c r="F74" t="s">
        <v>15</v>
      </c>
      <c r="G74">
        <v>496</v>
      </c>
      <c r="H74">
        <v>20590.039999999994</v>
      </c>
      <c r="I74">
        <v>14353.770000000004</v>
      </c>
      <c r="J74">
        <v>34943.809999999983</v>
      </c>
      <c r="K74">
        <v>354640</v>
      </c>
      <c r="L74" s="26">
        <f t="shared" si="4"/>
        <v>9.8533188585607889E-2</v>
      </c>
      <c r="M74" s="1">
        <f t="shared" si="5"/>
        <v>70.451229838709637</v>
      </c>
    </row>
    <row r="75" spans="1:13" hidden="1" x14ac:dyDescent="0.25">
      <c r="A75" t="str">
        <f t="shared" si="3"/>
        <v>BOMCMBFeb-2024</v>
      </c>
      <c r="B75">
        <v>2024</v>
      </c>
      <c r="C75" t="s">
        <v>198</v>
      </c>
      <c r="D75" t="s">
        <v>16</v>
      </c>
      <c r="E75" t="s">
        <v>10</v>
      </c>
      <c r="F75" t="s">
        <v>15</v>
      </c>
      <c r="G75">
        <v>667</v>
      </c>
      <c r="H75">
        <v>56593.949999999983</v>
      </c>
      <c r="I75">
        <v>22244.600000000017</v>
      </c>
      <c r="J75">
        <v>78838.550000000032</v>
      </c>
      <c r="K75">
        <v>1033183</v>
      </c>
      <c r="L75" s="26">
        <f t="shared" si="4"/>
        <v>7.6306472328716235E-2</v>
      </c>
      <c r="M75" s="1">
        <f t="shared" si="5"/>
        <v>118.19872563718145</v>
      </c>
    </row>
    <row r="76" spans="1:13" hidden="1" x14ac:dyDescent="0.25">
      <c r="A76" t="str">
        <f t="shared" si="3"/>
        <v>CANCMBFeb-2024</v>
      </c>
      <c r="B76">
        <v>2024</v>
      </c>
      <c r="C76" t="s">
        <v>198</v>
      </c>
      <c r="D76" t="s">
        <v>17</v>
      </c>
      <c r="E76" t="s">
        <v>10</v>
      </c>
      <c r="F76" t="s">
        <v>13</v>
      </c>
      <c r="G76">
        <v>138</v>
      </c>
      <c r="H76">
        <v>43200.03</v>
      </c>
      <c r="I76">
        <v>15497.849999999997</v>
      </c>
      <c r="J76">
        <v>58697.879999999983</v>
      </c>
      <c r="K76">
        <v>549654</v>
      </c>
      <c r="L76" s="26">
        <f t="shared" si="4"/>
        <v>0.10679059917693673</v>
      </c>
      <c r="M76" s="1">
        <f t="shared" si="5"/>
        <v>425.346956521739</v>
      </c>
    </row>
    <row r="77" spans="1:13" hidden="1" x14ac:dyDescent="0.25">
      <c r="A77" t="str">
        <f t="shared" si="3"/>
        <v>CDGCMBFeb-2024</v>
      </c>
      <c r="B77">
        <v>2024</v>
      </c>
      <c r="C77" t="s">
        <v>198</v>
      </c>
      <c r="D77" t="s">
        <v>18</v>
      </c>
      <c r="E77" t="s">
        <v>10</v>
      </c>
      <c r="F77" t="s">
        <v>19</v>
      </c>
      <c r="G77">
        <v>1539</v>
      </c>
      <c r="H77">
        <v>383363.26</v>
      </c>
      <c r="I77">
        <v>349124.91999999975</v>
      </c>
      <c r="J77">
        <v>732488.18000000052</v>
      </c>
      <c r="K77">
        <v>13095351</v>
      </c>
      <c r="L77" s="26">
        <f t="shared" si="4"/>
        <v>5.5934978756965008E-2</v>
      </c>
      <c r="M77" s="1">
        <f t="shared" si="5"/>
        <v>475.95073424301529</v>
      </c>
    </row>
    <row r="78" spans="1:13" hidden="1" x14ac:dyDescent="0.25">
      <c r="A78" t="str">
        <f t="shared" si="3"/>
        <v>CGKCMBFeb-2024</v>
      </c>
      <c r="B78">
        <v>2024</v>
      </c>
      <c r="C78" t="s">
        <v>198</v>
      </c>
      <c r="D78" t="s">
        <v>20</v>
      </c>
      <c r="E78" t="s">
        <v>10</v>
      </c>
      <c r="F78" t="s">
        <v>13</v>
      </c>
      <c r="G78">
        <v>227</v>
      </c>
      <c r="H78">
        <v>16789.460000000006</v>
      </c>
      <c r="I78">
        <v>19208.070000000018</v>
      </c>
      <c r="J78">
        <v>35997.529999999984</v>
      </c>
      <c r="K78">
        <v>753186</v>
      </c>
      <c r="L78" s="26">
        <f t="shared" si="4"/>
        <v>4.7793679117774338E-2</v>
      </c>
      <c r="M78" s="1">
        <f t="shared" si="5"/>
        <v>158.57942731277527</v>
      </c>
    </row>
    <row r="79" spans="1:13" hidden="1" x14ac:dyDescent="0.25">
      <c r="A79" t="str">
        <f t="shared" si="3"/>
        <v>CMBAUHFeb-2024</v>
      </c>
      <c r="B79">
        <v>2024</v>
      </c>
      <c r="C79" t="s">
        <v>198</v>
      </c>
      <c r="D79" t="s">
        <v>10</v>
      </c>
      <c r="E79" t="s">
        <v>9</v>
      </c>
      <c r="F79" t="s">
        <v>11</v>
      </c>
      <c r="G79">
        <v>588</v>
      </c>
      <c r="H79">
        <v>66253.819999999992</v>
      </c>
      <c r="I79">
        <v>88795.860000000015</v>
      </c>
      <c r="J79">
        <v>155049.68000000002</v>
      </c>
      <c r="K79">
        <v>1966272</v>
      </c>
      <c r="L79" s="26">
        <f t="shared" si="4"/>
        <v>7.885464472870489E-2</v>
      </c>
      <c r="M79" s="1">
        <f t="shared" si="5"/>
        <v>263.68993197278917</v>
      </c>
    </row>
    <row r="80" spans="1:13" hidden="1" x14ac:dyDescent="0.25">
      <c r="A80" t="str">
        <f t="shared" si="3"/>
        <v>CMBBKKFeb-2024</v>
      </c>
      <c r="B80">
        <v>2024</v>
      </c>
      <c r="C80" t="s">
        <v>198</v>
      </c>
      <c r="D80" t="s">
        <v>10</v>
      </c>
      <c r="E80" t="s">
        <v>12</v>
      </c>
      <c r="F80" t="s">
        <v>13</v>
      </c>
      <c r="G80">
        <v>782</v>
      </c>
      <c r="H80">
        <v>92752.40999999996</v>
      </c>
      <c r="I80">
        <v>65261.729999999981</v>
      </c>
      <c r="J80">
        <v>158014.13999999984</v>
      </c>
      <c r="K80">
        <v>1865070</v>
      </c>
      <c r="L80" s="26">
        <f t="shared" si="4"/>
        <v>8.4722900480947008E-2</v>
      </c>
      <c r="M80" s="1">
        <f t="shared" si="5"/>
        <v>202.06411764705862</v>
      </c>
    </row>
    <row r="81" spans="1:13" hidden="1" x14ac:dyDescent="0.25">
      <c r="A81" t="str">
        <f t="shared" si="3"/>
        <v>CMBBLRFeb-2024</v>
      </c>
      <c r="B81">
        <v>2024</v>
      </c>
      <c r="C81" t="s">
        <v>198</v>
      </c>
      <c r="D81" t="s">
        <v>10</v>
      </c>
      <c r="E81" t="s">
        <v>14</v>
      </c>
      <c r="F81" t="s">
        <v>15</v>
      </c>
      <c r="G81">
        <v>441</v>
      </c>
      <c r="H81">
        <v>23525.600000000006</v>
      </c>
      <c r="I81">
        <v>14068.670000000006</v>
      </c>
      <c r="J81">
        <v>37594.270000000004</v>
      </c>
      <c r="K81">
        <v>315315</v>
      </c>
      <c r="L81" s="26">
        <f t="shared" si="4"/>
        <v>0.11922766122766124</v>
      </c>
      <c r="M81" s="1">
        <f t="shared" si="5"/>
        <v>85.247777777777785</v>
      </c>
    </row>
    <row r="82" spans="1:13" hidden="1" x14ac:dyDescent="0.25">
      <c r="A82" t="str">
        <f t="shared" si="3"/>
        <v>CMBBOMFeb-2024</v>
      </c>
      <c r="B82">
        <v>2024</v>
      </c>
      <c r="C82" t="s">
        <v>198</v>
      </c>
      <c r="D82" t="s">
        <v>10</v>
      </c>
      <c r="E82" t="s">
        <v>16</v>
      </c>
      <c r="F82" t="s">
        <v>15</v>
      </c>
      <c r="G82">
        <v>568</v>
      </c>
      <c r="H82">
        <v>46531.929999999993</v>
      </c>
      <c r="I82">
        <v>19551.920000000006</v>
      </c>
      <c r="J82">
        <v>66083.849999999991</v>
      </c>
      <c r="K82">
        <v>879832</v>
      </c>
      <c r="L82" s="26">
        <f t="shared" si="4"/>
        <v>7.5109623200792869E-2</v>
      </c>
      <c r="M82" s="1">
        <f t="shared" si="5"/>
        <v>116.34480633802815</v>
      </c>
    </row>
    <row r="83" spans="1:13" hidden="1" x14ac:dyDescent="0.25">
      <c r="A83" t="str">
        <f t="shared" si="3"/>
        <v>CMBCANFeb-2024</v>
      </c>
      <c r="B83">
        <v>2024</v>
      </c>
      <c r="C83" t="s">
        <v>198</v>
      </c>
      <c r="D83" t="s">
        <v>10</v>
      </c>
      <c r="E83" t="s">
        <v>17</v>
      </c>
      <c r="F83" t="s">
        <v>13</v>
      </c>
      <c r="G83">
        <v>192</v>
      </c>
      <c r="H83">
        <v>52622.380000000005</v>
      </c>
      <c r="I83">
        <v>20780.099999999995</v>
      </c>
      <c r="J83">
        <v>73402.48</v>
      </c>
      <c r="K83">
        <v>764736</v>
      </c>
      <c r="L83" s="26">
        <f t="shared" si="4"/>
        <v>9.5984078165536862E-2</v>
      </c>
      <c r="M83" s="1">
        <f t="shared" si="5"/>
        <v>382.30458333333331</v>
      </c>
    </row>
    <row r="84" spans="1:13" hidden="1" x14ac:dyDescent="0.25">
      <c r="A84" t="str">
        <f t="shared" si="3"/>
        <v>CMBCDGFeb-2024</v>
      </c>
      <c r="B84">
        <v>2024</v>
      </c>
      <c r="C84" t="s">
        <v>198</v>
      </c>
      <c r="D84" t="s">
        <v>10</v>
      </c>
      <c r="E84" t="s">
        <v>18</v>
      </c>
      <c r="F84" t="s">
        <v>19</v>
      </c>
      <c r="G84">
        <v>2064</v>
      </c>
      <c r="H84">
        <v>469416.28999999992</v>
      </c>
      <c r="I84">
        <v>428806.28999999992</v>
      </c>
      <c r="J84">
        <v>898222.58000000007</v>
      </c>
      <c r="K84">
        <v>17562576</v>
      </c>
      <c r="L84" s="26">
        <f t="shared" si="4"/>
        <v>5.1144124870975652E-2</v>
      </c>
      <c r="M84" s="1">
        <f t="shared" si="5"/>
        <v>435.18535852713183</v>
      </c>
    </row>
    <row r="85" spans="1:13" hidden="1" x14ac:dyDescent="0.25">
      <c r="A85" t="str">
        <f t="shared" si="3"/>
        <v>CMBCGKFeb-2024</v>
      </c>
      <c r="B85">
        <v>2024</v>
      </c>
      <c r="C85" t="s">
        <v>198</v>
      </c>
      <c r="D85" t="s">
        <v>10</v>
      </c>
      <c r="E85" t="s">
        <v>20</v>
      </c>
      <c r="F85" t="s">
        <v>13</v>
      </c>
      <c r="G85">
        <v>134</v>
      </c>
      <c r="H85">
        <v>11641.139999999996</v>
      </c>
      <c r="I85">
        <v>11675.840000000011</v>
      </c>
      <c r="J85">
        <v>23316.979999999989</v>
      </c>
      <c r="K85">
        <v>444612</v>
      </c>
      <c r="L85" s="26">
        <f t="shared" si="4"/>
        <v>5.2443433825447777E-2</v>
      </c>
      <c r="M85" s="1">
        <f t="shared" si="5"/>
        <v>174.00731343283573</v>
      </c>
    </row>
    <row r="86" spans="1:13" hidden="1" x14ac:dyDescent="0.25">
      <c r="A86" t="str">
        <f t="shared" si="3"/>
        <v>CMBCOKFeb-2024</v>
      </c>
      <c r="B86">
        <v>2024</v>
      </c>
      <c r="C86" t="s">
        <v>198</v>
      </c>
      <c r="D86" t="s">
        <v>10</v>
      </c>
      <c r="E86" t="s">
        <v>21</v>
      </c>
      <c r="F86" t="s">
        <v>15</v>
      </c>
      <c r="G86">
        <v>309</v>
      </c>
      <c r="H86">
        <v>19467.640000000003</v>
      </c>
      <c r="I86">
        <v>8294.1900000000023</v>
      </c>
      <c r="J86">
        <v>27761.83</v>
      </c>
      <c r="K86">
        <v>159753</v>
      </c>
      <c r="L86" s="26">
        <f t="shared" si="4"/>
        <v>0.17377970992720013</v>
      </c>
      <c r="M86" s="1">
        <f t="shared" si="5"/>
        <v>89.844110032362465</v>
      </c>
    </row>
    <row r="87" spans="1:13" hidden="1" x14ac:dyDescent="0.25">
      <c r="A87" t="str">
        <f t="shared" si="3"/>
        <v>CMBDACFeb-2024</v>
      </c>
      <c r="B87">
        <v>2024</v>
      </c>
      <c r="C87" t="s">
        <v>198</v>
      </c>
      <c r="D87" t="s">
        <v>10</v>
      </c>
      <c r="E87" t="s">
        <v>22</v>
      </c>
      <c r="F87" t="s">
        <v>15</v>
      </c>
      <c r="G87">
        <v>209</v>
      </c>
      <c r="H87">
        <v>37642.670000000006</v>
      </c>
      <c r="I87">
        <v>1541.55</v>
      </c>
      <c r="J87">
        <v>39184.220000000016</v>
      </c>
      <c r="K87">
        <v>452485</v>
      </c>
      <c r="L87" s="26">
        <f t="shared" si="4"/>
        <v>8.6597831972330605E-2</v>
      </c>
      <c r="M87" s="1">
        <f t="shared" si="5"/>
        <v>187.48430622009576</v>
      </c>
    </row>
    <row r="88" spans="1:13" hidden="1" x14ac:dyDescent="0.25">
      <c r="A88" t="str">
        <f t="shared" si="3"/>
        <v>CMBDELFeb-2024</v>
      </c>
      <c r="B88">
        <v>2024</v>
      </c>
      <c r="C88" t="s">
        <v>198</v>
      </c>
      <c r="D88" t="s">
        <v>10</v>
      </c>
      <c r="E88" t="s">
        <v>23</v>
      </c>
      <c r="F88" t="s">
        <v>15</v>
      </c>
      <c r="G88">
        <v>1378</v>
      </c>
      <c r="H88">
        <v>148289.39999999997</v>
      </c>
      <c r="I88">
        <v>49100.370000000039</v>
      </c>
      <c r="J88">
        <v>197389.76999999996</v>
      </c>
      <c r="K88">
        <v>3341650</v>
      </c>
      <c r="L88" s="26">
        <f t="shared" si="4"/>
        <v>5.9069552466595829E-2</v>
      </c>
      <c r="M88" s="1">
        <f t="shared" si="5"/>
        <v>143.2436647314949</v>
      </c>
    </row>
    <row r="89" spans="1:13" hidden="1" x14ac:dyDescent="0.25">
      <c r="A89" t="str">
        <f t="shared" si="3"/>
        <v>CMBDMMFeb-2024</v>
      </c>
      <c r="B89">
        <v>2024</v>
      </c>
      <c r="C89" t="s">
        <v>198</v>
      </c>
      <c r="D89" t="s">
        <v>10</v>
      </c>
      <c r="E89" t="s">
        <v>24</v>
      </c>
      <c r="F89" t="s">
        <v>11</v>
      </c>
      <c r="G89">
        <v>385</v>
      </c>
      <c r="H89">
        <v>56965.65</v>
      </c>
      <c r="I89">
        <v>35335.869999999995</v>
      </c>
      <c r="J89">
        <v>92301.52</v>
      </c>
      <c r="K89">
        <v>1483405</v>
      </c>
      <c r="L89" s="26">
        <f t="shared" si="4"/>
        <v>6.2222737553129459E-2</v>
      </c>
      <c r="M89" s="1">
        <f t="shared" si="5"/>
        <v>239.74420779220782</v>
      </c>
    </row>
    <row r="90" spans="1:13" hidden="1" x14ac:dyDescent="0.25">
      <c r="A90" t="str">
        <f t="shared" si="3"/>
        <v>CMBDOHFeb-2024</v>
      </c>
      <c r="B90">
        <v>2024</v>
      </c>
      <c r="C90" t="s">
        <v>198</v>
      </c>
      <c r="D90" t="s">
        <v>10</v>
      </c>
      <c r="E90" t="s">
        <v>25</v>
      </c>
      <c r="F90" t="s">
        <v>11</v>
      </c>
      <c r="G90">
        <v>822</v>
      </c>
      <c r="H90">
        <v>110170.42000000001</v>
      </c>
      <c r="I90">
        <v>109353.54999999992</v>
      </c>
      <c r="J90">
        <v>219523.97000000003</v>
      </c>
      <c r="K90">
        <v>2986326</v>
      </c>
      <c r="L90" s="26">
        <f t="shared" si="4"/>
        <v>7.3509713942818036E-2</v>
      </c>
      <c r="M90" s="1">
        <f t="shared" si="5"/>
        <v>267.06079075425794</v>
      </c>
    </row>
    <row r="91" spans="1:13" hidden="1" x14ac:dyDescent="0.25">
      <c r="A91" t="str">
        <f t="shared" si="3"/>
        <v>CMBDXBFeb-2024</v>
      </c>
      <c r="B91">
        <v>2024</v>
      </c>
      <c r="C91" t="s">
        <v>198</v>
      </c>
      <c r="D91" t="s">
        <v>10</v>
      </c>
      <c r="E91" t="s">
        <v>26</v>
      </c>
      <c r="F91" t="s">
        <v>11</v>
      </c>
      <c r="G91">
        <v>781</v>
      </c>
      <c r="H91">
        <v>91435.019999999946</v>
      </c>
      <c r="I91">
        <v>98210.929999999949</v>
      </c>
      <c r="J91">
        <v>189645.95000000019</v>
      </c>
      <c r="K91">
        <v>2584329</v>
      </c>
      <c r="L91" s="26">
        <f t="shared" si="4"/>
        <v>7.3383052235222443E-2</v>
      </c>
      <c r="M91" s="1">
        <f t="shared" si="5"/>
        <v>242.82451984635108</v>
      </c>
    </row>
    <row r="92" spans="1:13" hidden="1" x14ac:dyDescent="0.25">
      <c r="A92" t="str">
        <f t="shared" si="3"/>
        <v>CMBFRAFeb-2024</v>
      </c>
      <c r="B92">
        <v>2024</v>
      </c>
      <c r="C92" t="s">
        <v>198</v>
      </c>
      <c r="D92" t="s">
        <v>10</v>
      </c>
      <c r="E92" t="s">
        <v>27</v>
      </c>
      <c r="F92" t="s">
        <v>19</v>
      </c>
      <c r="G92">
        <v>1849</v>
      </c>
      <c r="H92">
        <v>447930.99999999994</v>
      </c>
      <c r="I92">
        <v>402996.14</v>
      </c>
      <c r="J92">
        <v>850927.13999999966</v>
      </c>
      <c r="K92">
        <v>14963957</v>
      </c>
      <c r="L92" s="26">
        <f t="shared" si="4"/>
        <v>5.6865115290026538E-2</v>
      </c>
      <c r="M92" s="1">
        <f t="shared" si="5"/>
        <v>460.20937804218477</v>
      </c>
    </row>
    <row r="93" spans="1:13" hidden="1" x14ac:dyDescent="0.25">
      <c r="A93" t="str">
        <f t="shared" si="3"/>
        <v>CMBGANFeb-2024</v>
      </c>
      <c r="B93">
        <v>2024</v>
      </c>
      <c r="C93" t="s">
        <v>198</v>
      </c>
      <c r="D93" t="s">
        <v>10</v>
      </c>
      <c r="E93" t="s">
        <v>28</v>
      </c>
      <c r="F93" t="s">
        <v>15</v>
      </c>
      <c r="G93">
        <v>211</v>
      </c>
      <c r="H93">
        <v>12144.699999999999</v>
      </c>
      <c r="I93">
        <v>7930.0999999999985</v>
      </c>
      <c r="J93">
        <v>20074.800000000003</v>
      </c>
      <c r="K93">
        <v>242017</v>
      </c>
      <c r="L93" s="26">
        <f t="shared" si="4"/>
        <v>8.2947892090225073E-2</v>
      </c>
      <c r="M93" s="1">
        <f t="shared" si="5"/>
        <v>95.14123222748816</v>
      </c>
    </row>
    <row r="94" spans="1:13" hidden="1" x14ac:dyDescent="0.25">
      <c r="A94" t="str">
        <f t="shared" si="3"/>
        <v>CMBHYDFeb-2024</v>
      </c>
      <c r="B94">
        <v>2024</v>
      </c>
      <c r="C94" t="s">
        <v>198</v>
      </c>
      <c r="D94" t="s">
        <v>10</v>
      </c>
      <c r="E94" t="s">
        <v>29</v>
      </c>
      <c r="F94" t="s">
        <v>15</v>
      </c>
      <c r="G94">
        <v>284</v>
      </c>
      <c r="H94">
        <v>16997.560000000001</v>
      </c>
      <c r="I94">
        <v>10867.63</v>
      </c>
      <c r="J94">
        <v>27865.190000000002</v>
      </c>
      <c r="K94">
        <v>332848</v>
      </c>
      <c r="L94" s="26">
        <f t="shared" si="4"/>
        <v>8.3717462625582856E-2</v>
      </c>
      <c r="M94" s="1">
        <f t="shared" si="5"/>
        <v>98.1168661971831</v>
      </c>
    </row>
    <row r="95" spans="1:13" hidden="1" x14ac:dyDescent="0.25">
      <c r="A95" t="str">
        <f t="shared" si="3"/>
        <v>CMBICNFeb-2024</v>
      </c>
      <c r="B95">
        <v>2024</v>
      </c>
      <c r="C95" t="s">
        <v>198</v>
      </c>
      <c r="D95" t="s">
        <v>10</v>
      </c>
      <c r="E95" t="s">
        <v>30</v>
      </c>
      <c r="F95" t="s">
        <v>13</v>
      </c>
      <c r="G95">
        <v>828</v>
      </c>
      <c r="H95">
        <v>207593.92000000004</v>
      </c>
      <c r="I95">
        <v>77853.790000000037</v>
      </c>
      <c r="J95">
        <v>285447.70999999996</v>
      </c>
      <c r="K95">
        <v>4773420</v>
      </c>
      <c r="L95" s="26">
        <f t="shared" si="4"/>
        <v>5.9799412161511023E-2</v>
      </c>
      <c r="M95" s="1">
        <f t="shared" si="5"/>
        <v>344.74361111111108</v>
      </c>
    </row>
    <row r="96" spans="1:13" hidden="1" x14ac:dyDescent="0.25">
      <c r="A96" t="str">
        <f t="shared" si="3"/>
        <v>CMBIXMFeb-2024</v>
      </c>
      <c r="B96">
        <v>2024</v>
      </c>
      <c r="C96" t="s">
        <v>198</v>
      </c>
      <c r="D96" t="s">
        <v>10</v>
      </c>
      <c r="E96" t="s">
        <v>31</v>
      </c>
      <c r="F96" t="s">
        <v>15</v>
      </c>
      <c r="G96">
        <v>156</v>
      </c>
      <c r="H96">
        <v>5981.94</v>
      </c>
      <c r="I96">
        <v>3339.2799999999984</v>
      </c>
      <c r="J96">
        <v>9321.2199999999975</v>
      </c>
      <c r="K96">
        <v>55224</v>
      </c>
      <c r="L96" s="26">
        <f t="shared" si="4"/>
        <v>0.16878929450963345</v>
      </c>
      <c r="M96" s="1">
        <f t="shared" si="5"/>
        <v>59.751410256410239</v>
      </c>
    </row>
    <row r="97" spans="1:13" hidden="1" x14ac:dyDescent="0.25">
      <c r="A97" t="str">
        <f t="shared" si="3"/>
        <v>CMBKHIFeb-2024</v>
      </c>
      <c r="B97">
        <v>2024</v>
      </c>
      <c r="C97" t="s">
        <v>198</v>
      </c>
      <c r="D97" t="s">
        <v>10</v>
      </c>
      <c r="E97" t="s">
        <v>32</v>
      </c>
      <c r="F97" t="s">
        <v>15</v>
      </c>
      <c r="G97">
        <v>363</v>
      </c>
      <c r="H97">
        <v>43546.26</v>
      </c>
      <c r="I97">
        <v>12872.370000000003</v>
      </c>
      <c r="J97">
        <v>56418.63</v>
      </c>
      <c r="K97">
        <v>876282</v>
      </c>
      <c r="L97" s="26">
        <f t="shared" si="4"/>
        <v>6.4384102378001601E-2</v>
      </c>
      <c r="M97" s="1">
        <f t="shared" si="5"/>
        <v>155.42322314049585</v>
      </c>
    </row>
    <row r="98" spans="1:13" hidden="1" x14ac:dyDescent="0.25">
      <c r="A98" t="str">
        <f t="shared" si="3"/>
        <v>CMBKTMFeb-2024</v>
      </c>
      <c r="B98">
        <v>2024</v>
      </c>
      <c r="C98" t="s">
        <v>198</v>
      </c>
      <c r="D98" t="s">
        <v>10</v>
      </c>
      <c r="E98" t="s">
        <v>52</v>
      </c>
      <c r="F98" t="s">
        <v>15</v>
      </c>
      <c r="G98">
        <v>109</v>
      </c>
      <c r="H98">
        <v>20674.020000000008</v>
      </c>
      <c r="I98">
        <v>4800.1399999999985</v>
      </c>
      <c r="J98">
        <v>25474.159999999996</v>
      </c>
      <c r="K98">
        <v>256477</v>
      </c>
      <c r="L98" s="26">
        <f t="shared" si="4"/>
        <v>9.9323370126755989E-2</v>
      </c>
      <c r="M98" s="1">
        <f t="shared" si="5"/>
        <v>233.70788990825685</v>
      </c>
    </row>
    <row r="99" spans="1:13" hidden="1" x14ac:dyDescent="0.25">
      <c r="A99" t="str">
        <f t="shared" si="3"/>
        <v>CMBKULFeb-2024</v>
      </c>
      <c r="B99">
        <v>2024</v>
      </c>
      <c r="C99" t="s">
        <v>198</v>
      </c>
      <c r="D99" t="s">
        <v>10</v>
      </c>
      <c r="E99" t="s">
        <v>33</v>
      </c>
      <c r="F99" t="s">
        <v>13</v>
      </c>
      <c r="G99">
        <v>947</v>
      </c>
      <c r="H99">
        <v>81945.650000000111</v>
      </c>
      <c r="I99">
        <v>67069.329999999987</v>
      </c>
      <c r="J99">
        <v>149014.98000000007</v>
      </c>
      <c r="K99">
        <v>2328673</v>
      </c>
      <c r="L99" s="26">
        <f t="shared" si="4"/>
        <v>6.3991371910096462E-2</v>
      </c>
      <c r="M99" s="1">
        <f t="shared" si="5"/>
        <v>157.35478352692721</v>
      </c>
    </row>
    <row r="100" spans="1:13" hidden="1" x14ac:dyDescent="0.25">
      <c r="A100" t="str">
        <f t="shared" si="3"/>
        <v>CMBKWIFeb-2024</v>
      </c>
      <c r="B100">
        <v>2024</v>
      </c>
      <c r="C100" t="s">
        <v>198</v>
      </c>
      <c r="D100" t="s">
        <v>10</v>
      </c>
      <c r="E100" t="s">
        <v>34</v>
      </c>
      <c r="F100" t="s">
        <v>11</v>
      </c>
      <c r="G100">
        <v>593</v>
      </c>
      <c r="H100">
        <v>79074.94</v>
      </c>
      <c r="I100">
        <v>48977.889999999985</v>
      </c>
      <c r="J100">
        <v>128052.82999999996</v>
      </c>
      <c r="K100">
        <v>2487635</v>
      </c>
      <c r="L100" s="26">
        <f t="shared" si="4"/>
        <v>5.1475730965354627E-2</v>
      </c>
      <c r="M100" s="1">
        <f t="shared" si="5"/>
        <v>215.94069139966265</v>
      </c>
    </row>
    <row r="101" spans="1:13" hidden="1" x14ac:dyDescent="0.25">
      <c r="A101" t="str">
        <f t="shared" si="3"/>
        <v>CMBLHEFeb-2024</v>
      </c>
      <c r="B101">
        <v>2024</v>
      </c>
      <c r="C101" t="s">
        <v>198</v>
      </c>
      <c r="D101" t="s">
        <v>10</v>
      </c>
      <c r="E101" t="s">
        <v>35</v>
      </c>
      <c r="F101" t="s">
        <v>15</v>
      </c>
      <c r="G101">
        <v>516</v>
      </c>
      <c r="H101">
        <v>56624.380000000005</v>
      </c>
      <c r="I101">
        <v>16189.630000000001</v>
      </c>
      <c r="J101">
        <v>72814.009999999966</v>
      </c>
      <c r="K101">
        <v>1437060</v>
      </c>
      <c r="L101" s="26">
        <f t="shared" si="4"/>
        <v>5.0668733386219064E-2</v>
      </c>
      <c r="M101" s="1">
        <f t="shared" si="5"/>
        <v>141.1124224806201</v>
      </c>
    </row>
    <row r="102" spans="1:13" hidden="1" x14ac:dyDescent="0.25">
      <c r="A102" t="str">
        <f t="shared" si="3"/>
        <v>CMBLHRFeb-2024</v>
      </c>
      <c r="B102">
        <v>2024</v>
      </c>
      <c r="C102" t="s">
        <v>198</v>
      </c>
      <c r="D102" t="s">
        <v>10</v>
      </c>
      <c r="E102" t="s">
        <v>36</v>
      </c>
      <c r="F102" t="s">
        <v>19</v>
      </c>
      <c r="G102">
        <v>5240</v>
      </c>
      <c r="H102">
        <v>1845115.1999999995</v>
      </c>
      <c r="I102">
        <v>1096918.9600000009</v>
      </c>
      <c r="J102">
        <v>2942034.1599999992</v>
      </c>
      <c r="K102">
        <v>45687560</v>
      </c>
      <c r="L102" s="26">
        <f t="shared" si="4"/>
        <v>6.4394643968730209E-2</v>
      </c>
      <c r="M102" s="1">
        <f t="shared" si="5"/>
        <v>561.45690076335859</v>
      </c>
    </row>
    <row r="103" spans="1:13" hidden="1" x14ac:dyDescent="0.25">
      <c r="A103" t="str">
        <f t="shared" si="3"/>
        <v>CMBMAAFeb-2024</v>
      </c>
      <c r="B103">
        <v>2024</v>
      </c>
      <c r="C103" t="s">
        <v>198</v>
      </c>
      <c r="D103" t="s">
        <v>10</v>
      </c>
      <c r="E103" t="s">
        <v>37</v>
      </c>
      <c r="F103" t="s">
        <v>15</v>
      </c>
      <c r="G103">
        <v>707</v>
      </c>
      <c r="H103">
        <v>26123.859999999993</v>
      </c>
      <c r="I103">
        <v>18866.140000000003</v>
      </c>
      <c r="J103">
        <v>44990.000000000007</v>
      </c>
      <c r="K103">
        <v>485002</v>
      </c>
      <c r="L103" s="26">
        <f t="shared" si="4"/>
        <v>9.2762504072148172E-2</v>
      </c>
      <c r="M103" s="1">
        <f t="shared" si="5"/>
        <v>63.635077793493643</v>
      </c>
    </row>
    <row r="104" spans="1:13" hidden="1" x14ac:dyDescent="0.25">
      <c r="A104" t="str">
        <f t="shared" si="3"/>
        <v>CMBMELFeb-2024</v>
      </c>
      <c r="B104">
        <v>2024</v>
      </c>
      <c r="C104" t="s">
        <v>198</v>
      </c>
      <c r="D104" t="s">
        <v>10</v>
      </c>
      <c r="E104" t="s">
        <v>38</v>
      </c>
      <c r="F104" t="s">
        <v>13</v>
      </c>
      <c r="G104">
        <v>4657</v>
      </c>
      <c r="H104">
        <v>1630039.0899999992</v>
      </c>
      <c r="I104">
        <v>463895.07000000007</v>
      </c>
      <c r="J104">
        <v>2093934.1600000001</v>
      </c>
      <c r="K104">
        <v>39160713</v>
      </c>
      <c r="L104" s="26">
        <f t="shared" si="4"/>
        <v>5.3470276703082506E-2</v>
      </c>
      <c r="M104" s="1">
        <f t="shared" si="5"/>
        <v>449.63155679622076</v>
      </c>
    </row>
    <row r="105" spans="1:13" hidden="1" x14ac:dyDescent="0.25">
      <c r="A105" t="str">
        <f t="shared" si="3"/>
        <v>CMBMLEFeb-2024</v>
      </c>
      <c r="B105">
        <v>2024</v>
      </c>
      <c r="C105" t="s">
        <v>198</v>
      </c>
      <c r="D105" t="s">
        <v>10</v>
      </c>
      <c r="E105" t="s">
        <v>39</v>
      </c>
      <c r="F105" t="s">
        <v>15</v>
      </c>
      <c r="G105">
        <v>3444</v>
      </c>
      <c r="H105">
        <v>281542.04999999987</v>
      </c>
      <c r="I105">
        <v>94142.220000000045</v>
      </c>
      <c r="J105">
        <v>375684.26999999949</v>
      </c>
      <c r="K105">
        <v>2644992</v>
      </c>
      <c r="L105" s="26">
        <f t="shared" si="4"/>
        <v>0.14203607043045857</v>
      </c>
      <c r="M105" s="1">
        <f t="shared" si="5"/>
        <v>109.08370209059218</v>
      </c>
    </row>
    <row r="106" spans="1:13" hidden="1" x14ac:dyDescent="0.25">
      <c r="A106" t="str">
        <f t="shared" si="3"/>
        <v>CMBNRTFeb-2024</v>
      </c>
      <c r="B106">
        <v>2024</v>
      </c>
      <c r="C106" t="s">
        <v>198</v>
      </c>
      <c r="D106" t="s">
        <v>10</v>
      </c>
      <c r="E106" t="s">
        <v>40</v>
      </c>
      <c r="F106" t="s">
        <v>13</v>
      </c>
      <c r="G106">
        <v>844</v>
      </c>
      <c r="H106">
        <v>303293.67000000004</v>
      </c>
      <c r="I106">
        <v>16652.640000000007</v>
      </c>
      <c r="J106">
        <v>319946.31000000017</v>
      </c>
      <c r="K106">
        <v>5793216</v>
      </c>
      <c r="L106" s="26">
        <f t="shared" si="4"/>
        <v>5.5227754325058859E-2</v>
      </c>
      <c r="M106" s="1">
        <f t="shared" si="5"/>
        <v>379.08330568720402</v>
      </c>
    </row>
    <row r="107" spans="1:13" hidden="1" x14ac:dyDescent="0.25">
      <c r="A107" t="str">
        <f t="shared" si="3"/>
        <v>CMBPVGFeb-2024</v>
      </c>
      <c r="B107">
        <v>2024</v>
      </c>
      <c r="C107" t="s">
        <v>198</v>
      </c>
      <c r="D107" t="s">
        <v>10</v>
      </c>
      <c r="E107" t="s">
        <v>50</v>
      </c>
      <c r="F107" t="s">
        <v>13</v>
      </c>
      <c r="G107">
        <v>341</v>
      </c>
      <c r="H107">
        <v>76958.170000000013</v>
      </c>
      <c r="I107">
        <v>37918.270000000011</v>
      </c>
      <c r="J107">
        <v>114876.44</v>
      </c>
      <c r="K107">
        <v>1727506</v>
      </c>
      <c r="L107" s="26">
        <f t="shared" si="4"/>
        <v>6.6498431843362626E-2</v>
      </c>
      <c r="M107" s="1">
        <f t="shared" si="5"/>
        <v>336.88105571847507</v>
      </c>
    </row>
    <row r="108" spans="1:13" hidden="1" x14ac:dyDescent="0.25">
      <c r="A108" t="str">
        <f t="shared" si="3"/>
        <v>CMBRUHFeb-2024</v>
      </c>
      <c r="B108">
        <v>2024</v>
      </c>
      <c r="C108" t="s">
        <v>198</v>
      </c>
      <c r="D108" t="s">
        <v>10</v>
      </c>
      <c r="E108" t="s">
        <v>41</v>
      </c>
      <c r="F108" t="s">
        <v>11</v>
      </c>
      <c r="G108">
        <v>685</v>
      </c>
      <c r="H108">
        <v>121172.42000000004</v>
      </c>
      <c r="I108">
        <v>62228.419999999896</v>
      </c>
      <c r="J108">
        <v>183400.84000000011</v>
      </c>
      <c r="K108">
        <v>2770825</v>
      </c>
      <c r="L108" s="26">
        <f t="shared" si="4"/>
        <v>6.618997590970202E-2</v>
      </c>
      <c r="M108" s="1">
        <f t="shared" si="5"/>
        <v>267.7384525547447</v>
      </c>
    </row>
    <row r="109" spans="1:13" hidden="1" x14ac:dyDescent="0.25">
      <c r="A109" t="str">
        <f t="shared" si="3"/>
        <v>CMBSINFeb-2024</v>
      </c>
      <c r="B109">
        <v>2024</v>
      </c>
      <c r="C109" t="s">
        <v>198</v>
      </c>
      <c r="D109" t="s">
        <v>10</v>
      </c>
      <c r="E109" t="s">
        <v>42</v>
      </c>
      <c r="F109" t="s">
        <v>13</v>
      </c>
      <c r="G109">
        <v>928</v>
      </c>
      <c r="H109">
        <v>116937.39</v>
      </c>
      <c r="I109">
        <v>78776.099999999991</v>
      </c>
      <c r="J109">
        <v>195713.49</v>
      </c>
      <c r="K109">
        <v>2551072</v>
      </c>
      <c r="L109" s="26">
        <f t="shared" si="4"/>
        <v>7.6718136532406764E-2</v>
      </c>
      <c r="M109" s="1">
        <f t="shared" si="5"/>
        <v>210.8981573275862</v>
      </c>
    </row>
    <row r="110" spans="1:13" hidden="1" x14ac:dyDescent="0.25">
      <c r="A110" t="str">
        <f t="shared" si="3"/>
        <v>CMBSYDFeb-2024</v>
      </c>
      <c r="B110">
        <v>2024</v>
      </c>
      <c r="C110" t="s">
        <v>198</v>
      </c>
      <c r="D110" t="s">
        <v>10</v>
      </c>
      <c r="E110" t="s">
        <v>53</v>
      </c>
      <c r="F110" t="s">
        <v>13</v>
      </c>
      <c r="G110">
        <v>2458</v>
      </c>
      <c r="H110">
        <v>893468.58000000077</v>
      </c>
      <c r="I110">
        <v>233665.95999999988</v>
      </c>
      <c r="J110">
        <v>1127134.54</v>
      </c>
      <c r="K110">
        <v>21517332</v>
      </c>
      <c r="L110" s="26">
        <f t="shared" si="4"/>
        <v>5.2382634612878586E-2</v>
      </c>
      <c r="M110" s="1">
        <f t="shared" si="5"/>
        <v>458.55758340113914</v>
      </c>
    </row>
    <row r="111" spans="1:13" hidden="1" x14ac:dyDescent="0.25">
      <c r="A111" t="str">
        <f t="shared" si="3"/>
        <v>CMBTRVFeb-2024</v>
      </c>
      <c r="B111">
        <v>2024</v>
      </c>
      <c r="C111" t="s">
        <v>198</v>
      </c>
      <c r="D111" t="s">
        <v>10</v>
      </c>
      <c r="E111" t="s">
        <v>43</v>
      </c>
      <c r="F111" t="s">
        <v>15</v>
      </c>
      <c r="G111">
        <v>157</v>
      </c>
      <c r="H111">
        <v>8751.2499999999982</v>
      </c>
      <c r="I111">
        <v>4347.8600000000006</v>
      </c>
      <c r="J111">
        <v>13099.110000000002</v>
      </c>
      <c r="K111">
        <v>57462</v>
      </c>
      <c r="L111" s="26">
        <f t="shared" si="4"/>
        <v>0.22796126135533051</v>
      </c>
      <c r="M111" s="1">
        <f t="shared" si="5"/>
        <v>83.433821656050966</v>
      </c>
    </row>
    <row r="112" spans="1:13" hidden="1" x14ac:dyDescent="0.25">
      <c r="A112" t="str">
        <f t="shared" si="3"/>
        <v>CMBTRZFeb-2024</v>
      </c>
      <c r="B112">
        <v>2024</v>
      </c>
      <c r="C112" t="s">
        <v>198</v>
      </c>
      <c r="D112" t="s">
        <v>10</v>
      </c>
      <c r="E112" t="s">
        <v>44</v>
      </c>
      <c r="F112" t="s">
        <v>15</v>
      </c>
      <c r="G112">
        <v>196</v>
      </c>
      <c r="H112">
        <v>6096.2699999999986</v>
      </c>
      <c r="I112">
        <v>4203.1799999999985</v>
      </c>
      <c r="J112">
        <v>10299.449999999999</v>
      </c>
      <c r="K112">
        <v>86828</v>
      </c>
      <c r="L112" s="26">
        <f t="shared" si="4"/>
        <v>0.1186189938729442</v>
      </c>
      <c r="M112" s="1">
        <f t="shared" si="5"/>
        <v>52.54821428571428</v>
      </c>
    </row>
    <row r="113" spans="1:13" hidden="1" x14ac:dyDescent="0.25">
      <c r="A113" t="str">
        <f t="shared" si="3"/>
        <v>CMBJEDFeb-2024</v>
      </c>
      <c r="B113">
        <v>2024</v>
      </c>
      <c r="C113" t="s">
        <v>198</v>
      </c>
      <c r="D113" t="s">
        <v>10</v>
      </c>
      <c r="E113" t="s">
        <v>51</v>
      </c>
      <c r="F113" t="s">
        <v>11</v>
      </c>
      <c r="G113">
        <v>203</v>
      </c>
      <c r="H113">
        <v>21084.839999999997</v>
      </c>
      <c r="I113">
        <v>20994.500000000004</v>
      </c>
      <c r="J113">
        <v>42079.34</v>
      </c>
      <c r="K113">
        <v>945371</v>
      </c>
      <c r="L113" s="26">
        <f t="shared" si="4"/>
        <v>4.4510927455993464E-2</v>
      </c>
      <c r="M113" s="1">
        <f t="shared" si="5"/>
        <v>207.28738916256157</v>
      </c>
    </row>
    <row r="114" spans="1:13" hidden="1" x14ac:dyDescent="0.25">
      <c r="A114" t="str">
        <f t="shared" si="3"/>
        <v>COKCMBFeb-2024</v>
      </c>
      <c r="B114">
        <v>2024</v>
      </c>
      <c r="C114" t="s">
        <v>198</v>
      </c>
      <c r="D114" t="s">
        <v>21</v>
      </c>
      <c r="E114" t="s">
        <v>10</v>
      </c>
      <c r="F114" t="s">
        <v>15</v>
      </c>
      <c r="G114">
        <v>925</v>
      </c>
      <c r="H114">
        <v>48982.990000000005</v>
      </c>
      <c r="I114">
        <v>21799.239999999972</v>
      </c>
      <c r="J114">
        <v>70782.23000000001</v>
      </c>
      <c r="K114">
        <v>478225</v>
      </c>
      <c r="L114" s="26">
        <f t="shared" si="4"/>
        <v>0.14801030895498982</v>
      </c>
      <c r="M114" s="1">
        <f t="shared" si="5"/>
        <v>76.521329729729743</v>
      </c>
    </row>
    <row r="115" spans="1:13" hidden="1" x14ac:dyDescent="0.25">
      <c r="A115" t="str">
        <f t="shared" si="3"/>
        <v>DACCMBFeb-2024</v>
      </c>
      <c r="B115">
        <v>2024</v>
      </c>
      <c r="C115" t="s">
        <v>198</v>
      </c>
      <c r="D115" t="s">
        <v>22</v>
      </c>
      <c r="E115" t="s">
        <v>10</v>
      </c>
      <c r="F115" t="s">
        <v>15</v>
      </c>
      <c r="G115">
        <v>205</v>
      </c>
      <c r="H115">
        <v>37714.379999999983</v>
      </c>
      <c r="I115">
        <v>2450.37</v>
      </c>
      <c r="J115">
        <v>40164.749999999985</v>
      </c>
      <c r="K115">
        <v>443825</v>
      </c>
      <c r="L115" s="26">
        <f t="shared" si="4"/>
        <v>9.0496817439306002E-2</v>
      </c>
      <c r="M115" s="1">
        <f t="shared" si="5"/>
        <v>195.92560975609749</v>
      </c>
    </row>
    <row r="116" spans="1:13" hidden="1" x14ac:dyDescent="0.25">
      <c r="A116" t="str">
        <f t="shared" si="3"/>
        <v>DELCMBFeb-2024</v>
      </c>
      <c r="B116">
        <v>2024</v>
      </c>
      <c r="C116" t="s">
        <v>198</v>
      </c>
      <c r="D116" t="s">
        <v>23</v>
      </c>
      <c r="E116" t="s">
        <v>10</v>
      </c>
      <c r="F116" t="s">
        <v>15</v>
      </c>
      <c r="G116">
        <v>1660</v>
      </c>
      <c r="H116">
        <v>174513.08000000002</v>
      </c>
      <c r="I116">
        <v>58175.95</v>
      </c>
      <c r="J116">
        <v>232689.03000000003</v>
      </c>
      <c r="K116">
        <v>4025500</v>
      </c>
      <c r="L116" s="26">
        <f t="shared" si="4"/>
        <v>5.7803758539311891E-2</v>
      </c>
      <c r="M116" s="1">
        <f t="shared" si="5"/>
        <v>140.17411445783134</v>
      </c>
    </row>
    <row r="117" spans="1:13" hidden="1" x14ac:dyDescent="0.25">
      <c r="A117" t="str">
        <f t="shared" si="3"/>
        <v>DMMCMBFeb-2024</v>
      </c>
      <c r="B117">
        <v>2024</v>
      </c>
      <c r="C117" t="s">
        <v>198</v>
      </c>
      <c r="D117" t="s">
        <v>24</v>
      </c>
      <c r="E117" t="s">
        <v>10</v>
      </c>
      <c r="F117" t="s">
        <v>11</v>
      </c>
      <c r="G117">
        <v>167</v>
      </c>
      <c r="H117">
        <v>23327.17</v>
      </c>
      <c r="I117">
        <v>15310.84</v>
      </c>
      <c r="J117">
        <v>38638.009999999987</v>
      </c>
      <c r="K117">
        <v>643451</v>
      </c>
      <c r="L117" s="26">
        <f t="shared" si="4"/>
        <v>6.0048100010723408E-2</v>
      </c>
      <c r="M117" s="1">
        <f t="shared" si="5"/>
        <v>231.36532934131728</v>
      </c>
    </row>
    <row r="118" spans="1:13" hidden="1" x14ac:dyDescent="0.25">
      <c r="A118" t="str">
        <f t="shared" si="3"/>
        <v>DOHCMBFeb-2024</v>
      </c>
      <c r="B118">
        <v>2024</v>
      </c>
      <c r="C118" t="s">
        <v>198</v>
      </c>
      <c r="D118" t="s">
        <v>25</v>
      </c>
      <c r="E118" t="s">
        <v>10</v>
      </c>
      <c r="F118" t="s">
        <v>11</v>
      </c>
      <c r="G118">
        <v>338</v>
      </c>
      <c r="H118">
        <v>43673.69000000001</v>
      </c>
      <c r="I118">
        <v>62352.279999999977</v>
      </c>
      <c r="J118">
        <v>106025.96999999994</v>
      </c>
      <c r="K118">
        <v>1227954</v>
      </c>
      <c r="L118" s="26">
        <f t="shared" si="4"/>
        <v>8.6343600818923144E-2</v>
      </c>
      <c r="M118" s="1">
        <f t="shared" si="5"/>
        <v>313.68630177514774</v>
      </c>
    </row>
    <row r="119" spans="1:13" hidden="1" x14ac:dyDescent="0.25">
      <c r="A119" t="str">
        <f t="shared" si="3"/>
        <v>DXBCMBFeb-2024</v>
      </c>
      <c r="B119">
        <v>2024</v>
      </c>
      <c r="C119" t="s">
        <v>198</v>
      </c>
      <c r="D119" t="s">
        <v>26</v>
      </c>
      <c r="E119" t="s">
        <v>10</v>
      </c>
      <c r="F119" t="s">
        <v>11</v>
      </c>
      <c r="G119">
        <v>263</v>
      </c>
      <c r="H119">
        <v>34084.920000000013</v>
      </c>
      <c r="I119">
        <v>22911.790000000008</v>
      </c>
      <c r="J119">
        <v>56996.710000000028</v>
      </c>
      <c r="K119">
        <v>870267</v>
      </c>
      <c r="L119" s="26">
        <f t="shared" si="4"/>
        <v>6.5493360083744442E-2</v>
      </c>
      <c r="M119" s="1">
        <f t="shared" si="5"/>
        <v>216.71752851711037</v>
      </c>
    </row>
    <row r="120" spans="1:13" hidden="1" x14ac:dyDescent="0.25">
      <c r="A120" t="str">
        <f t="shared" si="3"/>
        <v>FRACMBFeb-2024</v>
      </c>
      <c r="B120">
        <v>2024</v>
      </c>
      <c r="C120" t="s">
        <v>198</v>
      </c>
      <c r="D120" t="s">
        <v>27</v>
      </c>
      <c r="E120" t="s">
        <v>10</v>
      </c>
      <c r="F120" t="s">
        <v>19</v>
      </c>
      <c r="G120">
        <v>1494</v>
      </c>
      <c r="H120">
        <v>353584.23999999964</v>
      </c>
      <c r="I120">
        <v>336545.6000000005</v>
      </c>
      <c r="J120">
        <v>690129.84000000043</v>
      </c>
      <c r="K120">
        <v>12090942</v>
      </c>
      <c r="L120" s="26">
        <f t="shared" si="4"/>
        <v>5.7078252463703856E-2</v>
      </c>
      <c r="M120" s="1">
        <f t="shared" si="5"/>
        <v>461.93429718875529</v>
      </c>
    </row>
    <row r="121" spans="1:13" hidden="1" x14ac:dyDescent="0.25">
      <c r="A121" t="str">
        <f t="shared" si="3"/>
        <v>GANCMBFeb-2024</v>
      </c>
      <c r="B121">
        <v>2024</v>
      </c>
      <c r="C121" t="s">
        <v>198</v>
      </c>
      <c r="D121" t="s">
        <v>28</v>
      </c>
      <c r="E121" t="s">
        <v>10</v>
      </c>
      <c r="F121" t="s">
        <v>15</v>
      </c>
      <c r="G121">
        <v>164</v>
      </c>
      <c r="H121">
        <v>10547.620000000003</v>
      </c>
      <c r="I121">
        <v>6788.4100000000017</v>
      </c>
      <c r="J121">
        <v>17336.030000000002</v>
      </c>
      <c r="K121">
        <v>188108</v>
      </c>
      <c r="L121" s="26">
        <f t="shared" si="4"/>
        <v>9.2159982563208384E-2</v>
      </c>
      <c r="M121" s="1">
        <f t="shared" si="5"/>
        <v>105.70750000000001</v>
      </c>
    </row>
    <row r="122" spans="1:13" hidden="1" x14ac:dyDescent="0.25">
      <c r="A122" t="str">
        <f t="shared" si="3"/>
        <v>HYDCMBFeb-2024</v>
      </c>
      <c r="B122">
        <v>2024</v>
      </c>
      <c r="C122" t="s">
        <v>198</v>
      </c>
      <c r="D122" t="s">
        <v>29</v>
      </c>
      <c r="E122" t="s">
        <v>10</v>
      </c>
      <c r="F122" t="s">
        <v>15</v>
      </c>
      <c r="G122">
        <v>446</v>
      </c>
      <c r="H122">
        <v>26570.599999999995</v>
      </c>
      <c r="I122">
        <v>15863.310000000001</v>
      </c>
      <c r="J122">
        <v>42433.909999999989</v>
      </c>
      <c r="K122">
        <v>522712</v>
      </c>
      <c r="L122" s="26">
        <f t="shared" si="4"/>
        <v>8.1180286658810177E-2</v>
      </c>
      <c r="M122" s="1">
        <f t="shared" si="5"/>
        <v>95.143295964125542</v>
      </c>
    </row>
    <row r="123" spans="1:13" hidden="1" x14ac:dyDescent="0.25">
      <c r="A123" t="str">
        <f t="shared" si="3"/>
        <v>ICNCMBFeb-2024</v>
      </c>
      <c r="B123">
        <v>2024</v>
      </c>
      <c r="C123" t="s">
        <v>198</v>
      </c>
      <c r="D123" t="s">
        <v>30</v>
      </c>
      <c r="E123" t="s">
        <v>10</v>
      </c>
      <c r="F123" t="s">
        <v>13</v>
      </c>
      <c r="G123">
        <v>369</v>
      </c>
      <c r="H123">
        <v>105425.26000000005</v>
      </c>
      <c r="I123">
        <v>34035.009999999995</v>
      </c>
      <c r="J123">
        <v>139460.26999999996</v>
      </c>
      <c r="K123">
        <v>2127285</v>
      </c>
      <c r="L123" s="26">
        <f t="shared" si="4"/>
        <v>6.5557868362725244E-2</v>
      </c>
      <c r="M123" s="1">
        <f t="shared" si="5"/>
        <v>377.94111111111101</v>
      </c>
    </row>
    <row r="124" spans="1:13" hidden="1" x14ac:dyDescent="0.25">
      <c r="A124" t="str">
        <f t="shared" si="3"/>
        <v>IXMCMBFeb-2024</v>
      </c>
      <c r="B124">
        <v>2024</v>
      </c>
      <c r="C124" t="s">
        <v>198</v>
      </c>
      <c r="D124" t="s">
        <v>31</v>
      </c>
      <c r="E124" t="s">
        <v>10</v>
      </c>
      <c r="F124" t="s">
        <v>15</v>
      </c>
      <c r="G124">
        <v>280</v>
      </c>
      <c r="H124">
        <v>8797.9799999999941</v>
      </c>
      <c r="I124">
        <v>4641.95</v>
      </c>
      <c r="J124">
        <v>13439.930000000004</v>
      </c>
      <c r="K124">
        <v>99120</v>
      </c>
      <c r="L124" s="26">
        <f t="shared" si="4"/>
        <v>0.13559251412429382</v>
      </c>
      <c r="M124" s="1">
        <f t="shared" si="5"/>
        <v>47.999750000000013</v>
      </c>
    </row>
    <row r="125" spans="1:13" hidden="1" x14ac:dyDescent="0.25">
      <c r="A125" t="str">
        <f t="shared" si="3"/>
        <v>KHICMBFeb-2024</v>
      </c>
      <c r="B125">
        <v>2024</v>
      </c>
      <c r="C125" t="s">
        <v>198</v>
      </c>
      <c r="D125" t="s">
        <v>32</v>
      </c>
      <c r="E125" t="s">
        <v>10</v>
      </c>
      <c r="F125" t="s">
        <v>15</v>
      </c>
      <c r="G125">
        <v>833</v>
      </c>
      <c r="H125">
        <v>109772.73000000007</v>
      </c>
      <c r="I125">
        <v>21787.350000000009</v>
      </c>
      <c r="J125">
        <v>131560.08000000002</v>
      </c>
      <c r="K125">
        <v>2010862</v>
      </c>
      <c r="L125" s="26">
        <f t="shared" si="4"/>
        <v>6.5424718354616093E-2</v>
      </c>
      <c r="M125" s="1">
        <f t="shared" si="5"/>
        <v>157.93527010804323</v>
      </c>
    </row>
    <row r="126" spans="1:13" hidden="1" x14ac:dyDescent="0.25">
      <c r="A126" t="str">
        <f t="shared" si="3"/>
        <v>KTMCMBFeb-2024</v>
      </c>
      <c r="B126">
        <v>2024</v>
      </c>
      <c r="C126" t="s">
        <v>198</v>
      </c>
      <c r="D126" t="s">
        <v>52</v>
      </c>
      <c r="E126" t="s">
        <v>10</v>
      </c>
      <c r="F126" t="s">
        <v>15</v>
      </c>
      <c r="G126">
        <v>341</v>
      </c>
      <c r="H126">
        <v>52995.849999999984</v>
      </c>
      <c r="I126">
        <v>14028.539999999999</v>
      </c>
      <c r="J126">
        <v>67024.390000000014</v>
      </c>
      <c r="K126">
        <v>802373</v>
      </c>
      <c r="L126" s="26">
        <f t="shared" si="4"/>
        <v>8.3532708603106048E-2</v>
      </c>
      <c r="M126" s="1">
        <f t="shared" si="5"/>
        <v>196.55246334310854</v>
      </c>
    </row>
    <row r="127" spans="1:13" hidden="1" x14ac:dyDescent="0.25">
      <c r="A127" t="str">
        <f t="shared" si="3"/>
        <v>KULCMBFeb-2024</v>
      </c>
      <c r="B127">
        <v>2024</v>
      </c>
      <c r="C127" t="s">
        <v>198</v>
      </c>
      <c r="D127" t="s">
        <v>33</v>
      </c>
      <c r="E127" t="s">
        <v>10</v>
      </c>
      <c r="F127" t="s">
        <v>13</v>
      </c>
      <c r="G127">
        <v>1042</v>
      </c>
      <c r="H127">
        <v>62818.789999999986</v>
      </c>
      <c r="I127">
        <v>69516.820000000036</v>
      </c>
      <c r="J127">
        <v>132335.60999999993</v>
      </c>
      <c r="K127">
        <v>2562278</v>
      </c>
      <c r="L127" s="26">
        <f t="shared" si="4"/>
        <v>5.1647639327192414E-2</v>
      </c>
      <c r="M127" s="1">
        <f t="shared" si="5"/>
        <v>127.00154510556615</v>
      </c>
    </row>
    <row r="128" spans="1:13" hidden="1" x14ac:dyDescent="0.25">
      <c r="A128" t="str">
        <f t="shared" si="3"/>
        <v>KWICMBFeb-2024</v>
      </c>
      <c r="B128">
        <v>2024</v>
      </c>
      <c r="C128" t="s">
        <v>198</v>
      </c>
      <c r="D128" t="s">
        <v>34</v>
      </c>
      <c r="E128" t="s">
        <v>10</v>
      </c>
      <c r="F128" t="s">
        <v>11</v>
      </c>
      <c r="G128">
        <v>133</v>
      </c>
      <c r="H128">
        <v>24497.190000000006</v>
      </c>
      <c r="I128">
        <v>9568.3700000000026</v>
      </c>
      <c r="J128">
        <v>34065.55999999999</v>
      </c>
      <c r="K128">
        <v>557935</v>
      </c>
      <c r="L128" s="26">
        <f t="shared" si="4"/>
        <v>6.1056502997661001E-2</v>
      </c>
      <c r="M128" s="1">
        <f t="shared" si="5"/>
        <v>256.13203007518791</v>
      </c>
    </row>
    <row r="129" spans="1:13" hidden="1" x14ac:dyDescent="0.25">
      <c r="A129" t="str">
        <f t="shared" si="3"/>
        <v>LHECMBFeb-2024</v>
      </c>
      <c r="B129">
        <v>2024</v>
      </c>
      <c r="C129" t="s">
        <v>198</v>
      </c>
      <c r="D129" t="s">
        <v>35</v>
      </c>
      <c r="E129" t="s">
        <v>10</v>
      </c>
      <c r="F129" t="s">
        <v>15</v>
      </c>
      <c r="G129">
        <v>971</v>
      </c>
      <c r="H129">
        <v>127031.91000000005</v>
      </c>
      <c r="I129">
        <v>25591.929999999993</v>
      </c>
      <c r="J129">
        <v>152623.83999999994</v>
      </c>
      <c r="K129">
        <v>2704235</v>
      </c>
      <c r="L129" s="26">
        <f t="shared" si="4"/>
        <v>5.6438822809408186E-2</v>
      </c>
      <c r="M129" s="1">
        <f t="shared" si="5"/>
        <v>157.18212152420179</v>
      </c>
    </row>
    <row r="130" spans="1:13" hidden="1" x14ac:dyDescent="0.25">
      <c r="A130" t="str">
        <f t="shared" ref="A130:A193" si="6">D130&amp;E130&amp;C130</f>
        <v>LHRCMBFeb-2024</v>
      </c>
      <c r="B130">
        <v>2024</v>
      </c>
      <c r="C130" t="s">
        <v>198</v>
      </c>
      <c r="D130" t="s">
        <v>36</v>
      </c>
      <c r="E130" t="s">
        <v>10</v>
      </c>
      <c r="F130" t="s">
        <v>19</v>
      </c>
      <c r="G130">
        <v>4336</v>
      </c>
      <c r="H130">
        <v>1425419.9199999983</v>
      </c>
      <c r="I130">
        <v>948481.97000000067</v>
      </c>
      <c r="J130">
        <v>2373901.89</v>
      </c>
      <c r="K130">
        <v>37805584</v>
      </c>
      <c r="L130" s="26">
        <f t="shared" ref="L130:L193" si="7">J130/K130</f>
        <v>6.2792361308318903E-2</v>
      </c>
      <c r="M130" s="1">
        <f t="shared" ref="M130:M193" si="8">J130/G130</f>
        <v>547.48659824723245</v>
      </c>
    </row>
    <row r="131" spans="1:13" hidden="1" x14ac:dyDescent="0.25">
      <c r="A131" t="str">
        <f t="shared" si="6"/>
        <v>MAACMBFeb-2024</v>
      </c>
      <c r="B131">
        <v>2024</v>
      </c>
      <c r="C131" t="s">
        <v>198</v>
      </c>
      <c r="D131" t="s">
        <v>37</v>
      </c>
      <c r="E131" t="s">
        <v>10</v>
      </c>
      <c r="F131" t="s">
        <v>15</v>
      </c>
      <c r="G131">
        <v>993</v>
      </c>
      <c r="H131">
        <v>37188.51999999996</v>
      </c>
      <c r="I131">
        <v>26618.180000000033</v>
      </c>
      <c r="J131">
        <v>63806.700000000033</v>
      </c>
      <c r="K131">
        <v>681198</v>
      </c>
      <c r="L131" s="26">
        <f t="shared" si="7"/>
        <v>9.3668360740930004E-2</v>
      </c>
      <c r="M131" s="1">
        <f t="shared" si="8"/>
        <v>64.256495468277976</v>
      </c>
    </row>
    <row r="132" spans="1:13" hidden="1" x14ac:dyDescent="0.25">
      <c r="A132" t="str">
        <f t="shared" si="6"/>
        <v>MELCMBFeb-2024</v>
      </c>
      <c r="B132">
        <v>2024</v>
      </c>
      <c r="C132" t="s">
        <v>198</v>
      </c>
      <c r="D132" t="s">
        <v>38</v>
      </c>
      <c r="E132" t="s">
        <v>10</v>
      </c>
      <c r="F132" t="s">
        <v>13</v>
      </c>
      <c r="G132">
        <v>3656</v>
      </c>
      <c r="H132">
        <v>1046925.45</v>
      </c>
      <c r="I132">
        <v>369974.19999999995</v>
      </c>
      <c r="J132">
        <v>1416899.6499999997</v>
      </c>
      <c r="K132">
        <v>30743304</v>
      </c>
      <c r="L132" s="26">
        <f t="shared" si="7"/>
        <v>4.6088073357372382E-2</v>
      </c>
      <c r="M132" s="1">
        <f t="shared" si="8"/>
        <v>387.55460886214433</v>
      </c>
    </row>
    <row r="133" spans="1:13" hidden="1" x14ac:dyDescent="0.25">
      <c r="A133" t="str">
        <f t="shared" si="6"/>
        <v>MLECMBFeb-2024</v>
      </c>
      <c r="B133">
        <v>2024</v>
      </c>
      <c r="C133" t="s">
        <v>198</v>
      </c>
      <c r="D133" t="s">
        <v>39</v>
      </c>
      <c r="E133" t="s">
        <v>10</v>
      </c>
      <c r="F133" t="s">
        <v>15</v>
      </c>
      <c r="G133">
        <v>2479</v>
      </c>
      <c r="H133">
        <v>169070.90000000005</v>
      </c>
      <c r="I133">
        <v>65068.350000000093</v>
      </c>
      <c r="J133">
        <v>234139.25000000006</v>
      </c>
      <c r="K133">
        <v>1903872</v>
      </c>
      <c r="L133" s="26">
        <f t="shared" si="7"/>
        <v>0.12298056276892567</v>
      </c>
      <c r="M133" s="1">
        <f t="shared" si="8"/>
        <v>94.449072206534922</v>
      </c>
    </row>
    <row r="134" spans="1:13" hidden="1" x14ac:dyDescent="0.25">
      <c r="A134" t="str">
        <f t="shared" si="6"/>
        <v>NRTCMBFeb-2024</v>
      </c>
      <c r="B134">
        <v>2024</v>
      </c>
      <c r="C134" t="s">
        <v>198</v>
      </c>
      <c r="D134" t="s">
        <v>40</v>
      </c>
      <c r="E134" t="s">
        <v>10</v>
      </c>
      <c r="F134" t="s">
        <v>13</v>
      </c>
      <c r="G134">
        <v>757</v>
      </c>
      <c r="H134">
        <v>252513.37000000008</v>
      </c>
      <c r="I134">
        <v>25580.940000000006</v>
      </c>
      <c r="J134">
        <v>278094.31000000006</v>
      </c>
      <c r="K134">
        <v>5196048</v>
      </c>
      <c r="L134" s="26">
        <f t="shared" si="7"/>
        <v>5.3520350466354442E-2</v>
      </c>
      <c r="M134" s="1">
        <f t="shared" si="8"/>
        <v>367.36368560105689</v>
      </c>
    </row>
    <row r="135" spans="1:13" hidden="1" x14ac:dyDescent="0.25">
      <c r="A135" t="str">
        <f t="shared" si="6"/>
        <v>PVGCMBFeb-2024</v>
      </c>
      <c r="B135">
        <v>2024</v>
      </c>
      <c r="C135" t="s">
        <v>198</v>
      </c>
      <c r="D135" t="s">
        <v>50</v>
      </c>
      <c r="E135" t="s">
        <v>10</v>
      </c>
      <c r="F135" t="s">
        <v>13</v>
      </c>
      <c r="G135">
        <v>317</v>
      </c>
      <c r="H135">
        <v>75993.729999999981</v>
      </c>
      <c r="I135">
        <v>35847.670000000006</v>
      </c>
      <c r="J135">
        <v>111841.39999999998</v>
      </c>
      <c r="K135">
        <v>1605922</v>
      </c>
      <c r="L135" s="26">
        <f t="shared" si="7"/>
        <v>6.9643108444868415E-2</v>
      </c>
      <c r="M135" s="1">
        <f t="shared" si="8"/>
        <v>352.81198738170343</v>
      </c>
    </row>
    <row r="136" spans="1:13" hidden="1" x14ac:dyDescent="0.25">
      <c r="A136" t="str">
        <f t="shared" si="6"/>
        <v>RUHCMBFeb-2024</v>
      </c>
      <c r="B136">
        <v>2024</v>
      </c>
      <c r="C136" t="s">
        <v>198</v>
      </c>
      <c r="D136" t="s">
        <v>41</v>
      </c>
      <c r="E136" t="s">
        <v>10</v>
      </c>
      <c r="F136" t="s">
        <v>11</v>
      </c>
      <c r="G136">
        <v>297</v>
      </c>
      <c r="H136">
        <v>56943.469999999972</v>
      </c>
      <c r="I136">
        <v>26966.720000000001</v>
      </c>
      <c r="J136">
        <v>83910.189999999959</v>
      </c>
      <c r="K136">
        <v>1201365</v>
      </c>
      <c r="L136" s="26">
        <f t="shared" si="7"/>
        <v>6.9845708839528342E-2</v>
      </c>
      <c r="M136" s="1">
        <f t="shared" si="8"/>
        <v>282.52589225589213</v>
      </c>
    </row>
    <row r="137" spans="1:13" hidden="1" x14ac:dyDescent="0.25">
      <c r="A137" t="str">
        <f t="shared" si="6"/>
        <v>SINCMBFeb-2024</v>
      </c>
      <c r="B137">
        <v>2024</v>
      </c>
      <c r="C137" t="s">
        <v>198</v>
      </c>
      <c r="D137" t="s">
        <v>42</v>
      </c>
      <c r="E137" t="s">
        <v>10</v>
      </c>
      <c r="F137" t="s">
        <v>13</v>
      </c>
      <c r="G137">
        <v>815</v>
      </c>
      <c r="H137">
        <v>90670.249999999985</v>
      </c>
      <c r="I137">
        <v>72958.849999999977</v>
      </c>
      <c r="J137">
        <v>163629.10000000009</v>
      </c>
      <c r="K137">
        <v>2240435</v>
      </c>
      <c r="L137" s="26">
        <f t="shared" si="7"/>
        <v>7.3034522313747144E-2</v>
      </c>
      <c r="M137" s="1">
        <f t="shared" si="8"/>
        <v>200.7719018404909</v>
      </c>
    </row>
    <row r="138" spans="1:13" hidden="1" x14ac:dyDescent="0.25">
      <c r="A138" t="str">
        <f t="shared" si="6"/>
        <v>SYDCMBFeb-2024</v>
      </c>
      <c r="B138">
        <v>2024</v>
      </c>
      <c r="C138" t="s">
        <v>198</v>
      </c>
      <c r="D138" t="s">
        <v>53</v>
      </c>
      <c r="E138" t="s">
        <v>10</v>
      </c>
      <c r="F138" t="s">
        <v>13</v>
      </c>
      <c r="G138">
        <v>1251</v>
      </c>
      <c r="H138">
        <v>362047.43999999994</v>
      </c>
      <c r="I138">
        <v>118294.05999999994</v>
      </c>
      <c r="J138">
        <v>480341.50000000023</v>
      </c>
      <c r="K138">
        <v>10951254</v>
      </c>
      <c r="L138" s="26">
        <f t="shared" si="7"/>
        <v>4.3861780577822432E-2</v>
      </c>
      <c r="M138" s="1">
        <f t="shared" si="8"/>
        <v>383.9660271782576</v>
      </c>
    </row>
    <row r="139" spans="1:13" x14ac:dyDescent="0.25">
      <c r="A139" t="str">
        <f t="shared" si="6"/>
        <v>TRVCMBFeb-2024</v>
      </c>
      <c r="B139">
        <v>2024</v>
      </c>
      <c r="C139" t="s">
        <v>198</v>
      </c>
      <c r="D139" t="s">
        <v>43</v>
      </c>
      <c r="E139" t="s">
        <v>10</v>
      </c>
      <c r="F139" t="s">
        <v>15</v>
      </c>
      <c r="G139">
        <v>297</v>
      </c>
      <c r="H139">
        <v>13641.430000000004</v>
      </c>
      <c r="I139">
        <v>5886.3300000000017</v>
      </c>
      <c r="J139">
        <v>19527.759999999995</v>
      </c>
      <c r="K139">
        <v>108702</v>
      </c>
      <c r="L139" s="26">
        <f t="shared" si="7"/>
        <v>0.17964490073779688</v>
      </c>
      <c r="M139" s="1">
        <f t="shared" si="8"/>
        <v>65.750033670033659</v>
      </c>
    </row>
    <row r="140" spans="1:13" hidden="1" x14ac:dyDescent="0.25">
      <c r="A140" t="str">
        <f t="shared" si="6"/>
        <v>TRZCMBFeb-2024</v>
      </c>
      <c r="B140">
        <v>2024</v>
      </c>
      <c r="C140" t="s">
        <v>198</v>
      </c>
      <c r="D140" t="s">
        <v>44</v>
      </c>
      <c r="E140" t="s">
        <v>10</v>
      </c>
      <c r="F140" t="s">
        <v>15</v>
      </c>
      <c r="G140">
        <v>639</v>
      </c>
      <c r="H140">
        <v>21695.010000000013</v>
      </c>
      <c r="I140">
        <v>11354.60999999999</v>
      </c>
      <c r="J140">
        <v>33049.620000000003</v>
      </c>
      <c r="K140">
        <v>283077</v>
      </c>
      <c r="L140" s="26">
        <f t="shared" si="7"/>
        <v>0.11675134327409151</v>
      </c>
      <c r="M140" s="1">
        <f t="shared" si="8"/>
        <v>51.720845070422541</v>
      </c>
    </row>
    <row r="141" spans="1:13" hidden="1" x14ac:dyDescent="0.25">
      <c r="A141" t="str">
        <f t="shared" si="6"/>
        <v>JEDCMBFeb-2024</v>
      </c>
      <c r="B141">
        <v>2024</v>
      </c>
      <c r="C141" t="s">
        <v>198</v>
      </c>
      <c r="D141" t="s">
        <v>51</v>
      </c>
      <c r="E141" t="s">
        <v>10</v>
      </c>
      <c r="F141" t="s">
        <v>11</v>
      </c>
      <c r="G141">
        <v>115</v>
      </c>
      <c r="H141">
        <v>8760.8999999999978</v>
      </c>
      <c r="I141">
        <v>12713.07</v>
      </c>
      <c r="J141">
        <v>21473.97</v>
      </c>
      <c r="K141">
        <v>535555</v>
      </c>
      <c r="L141" s="26">
        <f t="shared" si="7"/>
        <v>4.0096666075379747E-2</v>
      </c>
      <c r="M141" s="1">
        <f t="shared" si="8"/>
        <v>186.7301739130435</v>
      </c>
    </row>
    <row r="142" spans="1:13" hidden="1" x14ac:dyDescent="0.25">
      <c r="A142" t="str">
        <f t="shared" si="6"/>
        <v>AUHCMBMar-2024</v>
      </c>
      <c r="B142">
        <v>2024</v>
      </c>
      <c r="C142" t="s">
        <v>200</v>
      </c>
      <c r="D142" t="s">
        <v>9</v>
      </c>
      <c r="E142" t="s">
        <v>10</v>
      </c>
      <c r="F142" t="s">
        <v>11</v>
      </c>
      <c r="G142">
        <v>182</v>
      </c>
      <c r="H142">
        <v>25505.529999999995</v>
      </c>
      <c r="I142">
        <v>32360.149999999998</v>
      </c>
      <c r="J142">
        <v>57865.679999999993</v>
      </c>
      <c r="K142">
        <v>608608</v>
      </c>
      <c r="L142" s="26">
        <f t="shared" si="7"/>
        <v>9.5078737052421258E-2</v>
      </c>
      <c r="M142" s="1">
        <f t="shared" si="8"/>
        <v>317.94329670329665</v>
      </c>
    </row>
    <row r="143" spans="1:13" hidden="1" x14ac:dyDescent="0.25">
      <c r="A143" t="str">
        <f t="shared" si="6"/>
        <v>BKKCMBMar-2024</v>
      </c>
      <c r="B143">
        <v>2024</v>
      </c>
      <c r="C143" t="s">
        <v>200</v>
      </c>
      <c r="D143" t="s">
        <v>12</v>
      </c>
      <c r="E143" t="s">
        <v>10</v>
      </c>
      <c r="F143" t="s">
        <v>13</v>
      </c>
      <c r="G143">
        <v>306</v>
      </c>
      <c r="H143">
        <v>38859.469999999987</v>
      </c>
      <c r="I143">
        <v>23327.820000000007</v>
      </c>
      <c r="J143">
        <v>62187.290000000015</v>
      </c>
      <c r="K143">
        <v>729810</v>
      </c>
      <c r="L143" s="26">
        <f t="shared" si="7"/>
        <v>8.5210246502514381E-2</v>
      </c>
      <c r="M143" s="1">
        <f t="shared" si="8"/>
        <v>203.22643790849679</v>
      </c>
    </row>
    <row r="144" spans="1:13" hidden="1" x14ac:dyDescent="0.25">
      <c r="A144" t="str">
        <f t="shared" si="6"/>
        <v>BLRCMBMar-2024</v>
      </c>
      <c r="B144">
        <v>2024</v>
      </c>
      <c r="C144" t="s">
        <v>200</v>
      </c>
      <c r="D144" t="s">
        <v>14</v>
      </c>
      <c r="E144" t="s">
        <v>10</v>
      </c>
      <c r="F144" t="s">
        <v>15</v>
      </c>
      <c r="G144">
        <v>220</v>
      </c>
      <c r="H144">
        <v>10808.590000000002</v>
      </c>
      <c r="I144">
        <v>5786.8900000000012</v>
      </c>
      <c r="J144">
        <v>16595.48</v>
      </c>
      <c r="K144">
        <v>157300</v>
      </c>
      <c r="L144" s="26">
        <f t="shared" si="7"/>
        <v>0.1055020979020979</v>
      </c>
      <c r="M144" s="1">
        <f t="shared" si="8"/>
        <v>75.433999999999997</v>
      </c>
    </row>
    <row r="145" spans="1:13" hidden="1" x14ac:dyDescent="0.25">
      <c r="A145" t="str">
        <f t="shared" si="6"/>
        <v>BOMCMBMar-2024</v>
      </c>
      <c r="B145">
        <v>2024</v>
      </c>
      <c r="C145" t="s">
        <v>200</v>
      </c>
      <c r="D145" t="s">
        <v>16</v>
      </c>
      <c r="E145" t="s">
        <v>10</v>
      </c>
      <c r="F145" t="s">
        <v>15</v>
      </c>
      <c r="G145">
        <v>233</v>
      </c>
      <c r="H145">
        <v>21971.659999999989</v>
      </c>
      <c r="I145">
        <v>7224.260000000002</v>
      </c>
      <c r="J145">
        <v>29195.919999999998</v>
      </c>
      <c r="K145">
        <v>360917</v>
      </c>
      <c r="L145" s="26">
        <f t="shared" si="7"/>
        <v>8.0893723487671682E-2</v>
      </c>
      <c r="M145" s="1">
        <f t="shared" si="8"/>
        <v>125.30437768240343</v>
      </c>
    </row>
    <row r="146" spans="1:13" hidden="1" x14ac:dyDescent="0.25">
      <c r="A146" t="str">
        <f t="shared" si="6"/>
        <v>CANCMBMar-2024</v>
      </c>
      <c r="B146">
        <v>2024</v>
      </c>
      <c r="C146" t="s">
        <v>200</v>
      </c>
      <c r="D146" t="s">
        <v>17</v>
      </c>
      <c r="E146" t="s">
        <v>10</v>
      </c>
      <c r="F146" t="s">
        <v>13</v>
      </c>
      <c r="G146">
        <v>9</v>
      </c>
      <c r="H146">
        <v>1480.85</v>
      </c>
      <c r="I146">
        <v>852.03</v>
      </c>
      <c r="J146">
        <v>2332.8799999999997</v>
      </c>
      <c r="K146">
        <v>35847</v>
      </c>
      <c r="L146" s="26">
        <f t="shared" si="7"/>
        <v>6.5078807152620849E-2</v>
      </c>
      <c r="M146" s="1">
        <f t="shared" si="8"/>
        <v>259.20888888888885</v>
      </c>
    </row>
    <row r="147" spans="1:13" hidden="1" x14ac:dyDescent="0.25">
      <c r="A147" t="str">
        <f t="shared" si="6"/>
        <v>CDGCMBMar-2024</v>
      </c>
      <c r="B147">
        <v>2024</v>
      </c>
      <c r="C147" t="s">
        <v>200</v>
      </c>
      <c r="D147" t="s">
        <v>18</v>
      </c>
      <c r="E147" t="s">
        <v>10</v>
      </c>
      <c r="F147" t="s">
        <v>19</v>
      </c>
      <c r="G147">
        <v>637</v>
      </c>
      <c r="H147">
        <v>130727.49000000002</v>
      </c>
      <c r="I147">
        <v>137122.15</v>
      </c>
      <c r="J147">
        <v>267849.63999999996</v>
      </c>
      <c r="K147">
        <v>5420233</v>
      </c>
      <c r="L147" s="26">
        <f t="shared" si="7"/>
        <v>4.9416628399554033E-2</v>
      </c>
      <c r="M147" s="1">
        <f t="shared" si="8"/>
        <v>420.48609105180526</v>
      </c>
    </row>
    <row r="148" spans="1:13" hidden="1" x14ac:dyDescent="0.25">
      <c r="A148" t="str">
        <f t="shared" si="6"/>
        <v>CGKCMBMar-2024</v>
      </c>
      <c r="B148">
        <v>2024</v>
      </c>
      <c r="C148" t="s">
        <v>200</v>
      </c>
      <c r="D148" t="s">
        <v>20</v>
      </c>
      <c r="E148" t="s">
        <v>10</v>
      </c>
      <c r="F148" t="s">
        <v>13</v>
      </c>
      <c r="G148">
        <v>91</v>
      </c>
      <c r="H148">
        <v>11197.629999999996</v>
      </c>
      <c r="I148">
        <v>7880.1200000000035</v>
      </c>
      <c r="J148">
        <v>19077.749999999996</v>
      </c>
      <c r="K148">
        <v>301938</v>
      </c>
      <c r="L148" s="26">
        <f t="shared" si="7"/>
        <v>6.3184329233153813E-2</v>
      </c>
      <c r="M148" s="1">
        <f t="shared" si="8"/>
        <v>209.64560439560435</v>
      </c>
    </row>
    <row r="149" spans="1:13" hidden="1" x14ac:dyDescent="0.25">
      <c r="A149" t="str">
        <f t="shared" si="6"/>
        <v>CMBAUHMar-2024</v>
      </c>
      <c r="B149">
        <v>2024</v>
      </c>
      <c r="C149" t="s">
        <v>200</v>
      </c>
      <c r="D149" t="s">
        <v>10</v>
      </c>
      <c r="E149" t="s">
        <v>9</v>
      </c>
      <c r="F149" t="s">
        <v>11</v>
      </c>
      <c r="G149">
        <v>188</v>
      </c>
      <c r="H149">
        <v>23048.830000000005</v>
      </c>
      <c r="I149">
        <v>32886.68</v>
      </c>
      <c r="J149">
        <v>55935.509999999995</v>
      </c>
      <c r="K149">
        <v>628672</v>
      </c>
      <c r="L149" s="26">
        <f t="shared" si="7"/>
        <v>8.8974075511554507E-2</v>
      </c>
      <c r="M149" s="1">
        <f t="shared" si="8"/>
        <v>297.52930851063826</v>
      </c>
    </row>
    <row r="150" spans="1:13" hidden="1" x14ac:dyDescent="0.25">
      <c r="A150" t="str">
        <f t="shared" si="6"/>
        <v>CMBBKKMar-2024</v>
      </c>
      <c r="B150">
        <v>2024</v>
      </c>
      <c r="C150" t="s">
        <v>200</v>
      </c>
      <c r="D150" t="s">
        <v>10</v>
      </c>
      <c r="E150" t="s">
        <v>12</v>
      </c>
      <c r="F150" t="s">
        <v>13</v>
      </c>
      <c r="G150">
        <v>234</v>
      </c>
      <c r="H150">
        <v>34898.709999999992</v>
      </c>
      <c r="I150">
        <v>18060.48</v>
      </c>
      <c r="J150">
        <v>52959.19</v>
      </c>
      <c r="K150">
        <v>558090</v>
      </c>
      <c r="L150" s="26">
        <f t="shared" si="7"/>
        <v>9.489363722697057E-2</v>
      </c>
      <c r="M150" s="1">
        <f t="shared" si="8"/>
        <v>226.32132478632479</v>
      </c>
    </row>
    <row r="151" spans="1:13" hidden="1" x14ac:dyDescent="0.25">
      <c r="A151" t="str">
        <f t="shared" si="6"/>
        <v>CMBBLRMar-2024</v>
      </c>
      <c r="B151">
        <v>2024</v>
      </c>
      <c r="C151" t="s">
        <v>200</v>
      </c>
      <c r="D151" t="s">
        <v>10</v>
      </c>
      <c r="E151" t="s">
        <v>14</v>
      </c>
      <c r="F151" t="s">
        <v>15</v>
      </c>
      <c r="G151">
        <v>169</v>
      </c>
      <c r="H151">
        <v>8230.44</v>
      </c>
      <c r="I151">
        <v>5272.0800000000008</v>
      </c>
      <c r="J151">
        <v>13502.519999999999</v>
      </c>
      <c r="K151">
        <v>120835</v>
      </c>
      <c r="L151" s="26">
        <f t="shared" si="7"/>
        <v>0.11174345181445772</v>
      </c>
      <c r="M151" s="1">
        <f t="shared" si="8"/>
        <v>79.896568047337269</v>
      </c>
    </row>
    <row r="152" spans="1:13" hidden="1" x14ac:dyDescent="0.25">
      <c r="A152" t="str">
        <f t="shared" si="6"/>
        <v>CMBBOMMar-2024</v>
      </c>
      <c r="B152">
        <v>2024</v>
      </c>
      <c r="C152" t="s">
        <v>200</v>
      </c>
      <c r="D152" t="s">
        <v>10</v>
      </c>
      <c r="E152" t="s">
        <v>16</v>
      </c>
      <c r="F152" t="s">
        <v>15</v>
      </c>
      <c r="G152">
        <v>295</v>
      </c>
      <c r="H152">
        <v>28813.809999999987</v>
      </c>
      <c r="I152">
        <v>10740.229999999996</v>
      </c>
      <c r="J152">
        <v>39554.040000000023</v>
      </c>
      <c r="K152">
        <v>456955</v>
      </c>
      <c r="L152" s="26">
        <f t="shared" si="7"/>
        <v>8.6560033263669345E-2</v>
      </c>
      <c r="M152" s="1">
        <f t="shared" si="8"/>
        <v>134.08149152542381</v>
      </c>
    </row>
    <row r="153" spans="1:13" hidden="1" x14ac:dyDescent="0.25">
      <c r="A153" t="str">
        <f t="shared" si="6"/>
        <v>CMBCANMar-2024</v>
      </c>
      <c r="B153">
        <v>2024</v>
      </c>
      <c r="C153" t="s">
        <v>200</v>
      </c>
      <c r="D153" t="s">
        <v>10</v>
      </c>
      <c r="E153" t="s">
        <v>17</v>
      </c>
      <c r="F153" t="s">
        <v>13</v>
      </c>
      <c r="G153">
        <v>6</v>
      </c>
      <c r="H153">
        <v>901.57</v>
      </c>
      <c r="I153">
        <v>705.94</v>
      </c>
      <c r="J153">
        <v>1607.5100000000002</v>
      </c>
      <c r="K153">
        <v>23898</v>
      </c>
      <c r="L153" s="26">
        <f t="shared" si="7"/>
        <v>6.7265461544899166E-2</v>
      </c>
      <c r="M153" s="1">
        <f t="shared" si="8"/>
        <v>267.91833333333335</v>
      </c>
    </row>
    <row r="154" spans="1:13" hidden="1" x14ac:dyDescent="0.25">
      <c r="A154" t="str">
        <f t="shared" si="6"/>
        <v>CMBCDGMar-2024</v>
      </c>
      <c r="B154">
        <v>2024</v>
      </c>
      <c r="C154" t="s">
        <v>200</v>
      </c>
      <c r="D154" t="s">
        <v>10</v>
      </c>
      <c r="E154" t="s">
        <v>18</v>
      </c>
      <c r="F154" t="s">
        <v>19</v>
      </c>
      <c r="G154">
        <v>1024</v>
      </c>
      <c r="H154">
        <v>245165.94999999995</v>
      </c>
      <c r="I154">
        <v>213536.86000000004</v>
      </c>
      <c r="J154">
        <v>458702.80999999988</v>
      </c>
      <c r="K154">
        <v>8713216</v>
      </c>
      <c r="L154" s="26">
        <f t="shared" si="7"/>
        <v>5.2644489703916428E-2</v>
      </c>
      <c r="M154" s="1">
        <f t="shared" si="8"/>
        <v>447.95196289062488</v>
      </c>
    </row>
    <row r="155" spans="1:13" hidden="1" x14ac:dyDescent="0.25">
      <c r="A155" t="str">
        <f t="shared" si="6"/>
        <v>CMBCGKMar-2024</v>
      </c>
      <c r="B155">
        <v>2024</v>
      </c>
      <c r="C155" t="s">
        <v>200</v>
      </c>
      <c r="D155" t="s">
        <v>10</v>
      </c>
      <c r="E155" t="s">
        <v>20</v>
      </c>
      <c r="F155" t="s">
        <v>13</v>
      </c>
      <c r="G155">
        <v>66</v>
      </c>
      <c r="H155">
        <v>7136.8600000000015</v>
      </c>
      <c r="I155">
        <v>5407.82</v>
      </c>
      <c r="J155">
        <v>12544.680000000002</v>
      </c>
      <c r="K155">
        <v>218988</v>
      </c>
      <c r="L155" s="26">
        <f t="shared" si="7"/>
        <v>5.7284782727820713E-2</v>
      </c>
      <c r="M155" s="1">
        <f t="shared" si="8"/>
        <v>190.07090909090911</v>
      </c>
    </row>
    <row r="156" spans="1:13" hidden="1" x14ac:dyDescent="0.25">
      <c r="A156" t="str">
        <f t="shared" si="6"/>
        <v>CMBCOKMar-2024</v>
      </c>
      <c r="B156">
        <v>2024</v>
      </c>
      <c r="C156" t="s">
        <v>200</v>
      </c>
      <c r="D156" t="s">
        <v>10</v>
      </c>
      <c r="E156" t="s">
        <v>21</v>
      </c>
      <c r="F156" t="s">
        <v>15</v>
      </c>
      <c r="G156">
        <v>151</v>
      </c>
      <c r="H156">
        <v>8909.0100000000039</v>
      </c>
      <c r="I156">
        <v>3255.4500000000003</v>
      </c>
      <c r="J156">
        <v>12164.459999999997</v>
      </c>
      <c r="K156">
        <v>78067</v>
      </c>
      <c r="L156" s="26">
        <f t="shared" si="7"/>
        <v>0.15582076933915737</v>
      </c>
      <c r="M156" s="1">
        <f t="shared" si="8"/>
        <v>80.559337748344348</v>
      </c>
    </row>
    <row r="157" spans="1:13" hidden="1" x14ac:dyDescent="0.25">
      <c r="A157" t="str">
        <f t="shared" si="6"/>
        <v>CMBDACMar-2024</v>
      </c>
      <c r="B157">
        <v>2024</v>
      </c>
      <c r="C157" t="s">
        <v>200</v>
      </c>
      <c r="D157" t="s">
        <v>10</v>
      </c>
      <c r="E157" t="s">
        <v>22</v>
      </c>
      <c r="F157" t="s">
        <v>15</v>
      </c>
      <c r="G157">
        <v>29</v>
      </c>
      <c r="H157">
        <v>6030.24</v>
      </c>
      <c r="I157">
        <v>402.31000000000006</v>
      </c>
      <c r="J157">
        <v>6432.55</v>
      </c>
      <c r="K157">
        <v>62785</v>
      </c>
      <c r="L157" s="26">
        <f t="shared" si="7"/>
        <v>0.10245361153141674</v>
      </c>
      <c r="M157" s="1">
        <f t="shared" si="8"/>
        <v>221.81206896551726</v>
      </c>
    </row>
    <row r="158" spans="1:13" hidden="1" x14ac:dyDescent="0.25">
      <c r="A158" t="str">
        <f t="shared" si="6"/>
        <v>CMBDELMar-2024</v>
      </c>
      <c r="B158">
        <v>2024</v>
      </c>
      <c r="C158" t="s">
        <v>200</v>
      </c>
      <c r="D158" t="s">
        <v>10</v>
      </c>
      <c r="E158" t="s">
        <v>23</v>
      </c>
      <c r="F158" t="s">
        <v>15</v>
      </c>
      <c r="G158">
        <v>554</v>
      </c>
      <c r="H158">
        <v>77310.520000000033</v>
      </c>
      <c r="I158">
        <v>19776.090000000004</v>
      </c>
      <c r="J158">
        <v>97086.61000000003</v>
      </c>
      <c r="K158">
        <v>1343450</v>
      </c>
      <c r="L158" s="26">
        <f t="shared" si="7"/>
        <v>7.2266634411403505E-2</v>
      </c>
      <c r="M158" s="1">
        <f t="shared" si="8"/>
        <v>175.24658844765349</v>
      </c>
    </row>
    <row r="159" spans="1:13" hidden="1" x14ac:dyDescent="0.25">
      <c r="A159" t="str">
        <f t="shared" si="6"/>
        <v>CMBDMMMar-2024</v>
      </c>
      <c r="B159">
        <v>2024</v>
      </c>
      <c r="C159" t="s">
        <v>200</v>
      </c>
      <c r="D159" t="s">
        <v>10</v>
      </c>
      <c r="E159" t="s">
        <v>24</v>
      </c>
      <c r="F159" t="s">
        <v>11</v>
      </c>
      <c r="G159">
        <v>166</v>
      </c>
      <c r="H159">
        <v>26772.250000000011</v>
      </c>
      <c r="I159">
        <v>15123.930000000002</v>
      </c>
      <c r="J159">
        <v>41896.18</v>
      </c>
      <c r="K159">
        <v>639598</v>
      </c>
      <c r="L159" s="26">
        <f t="shared" si="7"/>
        <v>6.5503925903458105E-2</v>
      </c>
      <c r="M159" s="1">
        <f t="shared" si="8"/>
        <v>252.3866265060241</v>
      </c>
    </row>
    <row r="160" spans="1:13" hidden="1" x14ac:dyDescent="0.25">
      <c r="A160" t="str">
        <f t="shared" si="6"/>
        <v>CMBDOHMar-2024</v>
      </c>
      <c r="B160">
        <v>2024</v>
      </c>
      <c r="C160" t="s">
        <v>200</v>
      </c>
      <c r="D160" t="s">
        <v>10</v>
      </c>
      <c r="E160" t="s">
        <v>25</v>
      </c>
      <c r="F160" t="s">
        <v>11</v>
      </c>
      <c r="G160">
        <v>297</v>
      </c>
      <c r="H160">
        <v>46981.849999999991</v>
      </c>
      <c r="I160">
        <v>41190.499999999956</v>
      </c>
      <c r="J160">
        <v>88172.349999999962</v>
      </c>
      <c r="K160">
        <v>1079001</v>
      </c>
      <c r="L160" s="26">
        <f t="shared" si="7"/>
        <v>8.1716652718579461E-2</v>
      </c>
      <c r="M160" s="1">
        <f t="shared" si="8"/>
        <v>296.87659932659921</v>
      </c>
    </row>
    <row r="161" spans="1:13" hidden="1" x14ac:dyDescent="0.25">
      <c r="A161" t="str">
        <f t="shared" si="6"/>
        <v>CMBDXBMar-2024</v>
      </c>
      <c r="B161">
        <v>2024</v>
      </c>
      <c r="C161" t="s">
        <v>200</v>
      </c>
      <c r="D161" t="s">
        <v>10</v>
      </c>
      <c r="E161" t="s">
        <v>26</v>
      </c>
      <c r="F161" t="s">
        <v>11</v>
      </c>
      <c r="G161">
        <v>270</v>
      </c>
      <c r="H161">
        <v>39318.629999999983</v>
      </c>
      <c r="I161">
        <v>36418.549999999996</v>
      </c>
      <c r="J161">
        <v>75737.179999999993</v>
      </c>
      <c r="K161">
        <v>893430</v>
      </c>
      <c r="L161" s="26">
        <f t="shared" si="7"/>
        <v>8.4771252364482935E-2</v>
      </c>
      <c r="M161" s="1">
        <f t="shared" si="8"/>
        <v>280.50807407407405</v>
      </c>
    </row>
    <row r="162" spans="1:13" hidden="1" x14ac:dyDescent="0.25">
      <c r="A162" t="str">
        <f t="shared" si="6"/>
        <v>CMBFRAMar-2024</v>
      </c>
      <c r="B162">
        <v>2024</v>
      </c>
      <c r="C162" t="s">
        <v>200</v>
      </c>
      <c r="D162" t="s">
        <v>10</v>
      </c>
      <c r="E162" t="s">
        <v>27</v>
      </c>
      <c r="F162" t="s">
        <v>19</v>
      </c>
      <c r="G162">
        <v>1487</v>
      </c>
      <c r="H162">
        <v>342661.46999999986</v>
      </c>
      <c r="I162">
        <v>319342.56000000006</v>
      </c>
      <c r="J162">
        <v>662004.03</v>
      </c>
      <c r="K162">
        <v>12034291</v>
      </c>
      <c r="L162" s="26">
        <f t="shared" si="7"/>
        <v>5.5009807391228953E-2</v>
      </c>
      <c r="M162" s="1">
        <f t="shared" si="8"/>
        <v>445.19437121721592</v>
      </c>
    </row>
    <row r="163" spans="1:13" hidden="1" x14ac:dyDescent="0.25">
      <c r="A163" t="str">
        <f t="shared" si="6"/>
        <v>CMBGANMar-2024</v>
      </c>
      <c r="B163">
        <v>2024</v>
      </c>
      <c r="C163" t="s">
        <v>200</v>
      </c>
      <c r="D163" t="s">
        <v>10</v>
      </c>
      <c r="E163" t="s">
        <v>28</v>
      </c>
      <c r="F163" t="s">
        <v>15</v>
      </c>
      <c r="G163">
        <v>85</v>
      </c>
      <c r="H163">
        <v>5306.71</v>
      </c>
      <c r="I163">
        <v>2644.6299999999997</v>
      </c>
      <c r="J163">
        <v>7951.34</v>
      </c>
      <c r="K163">
        <v>97495</v>
      </c>
      <c r="L163" s="26">
        <f t="shared" si="7"/>
        <v>8.1556387507051645E-2</v>
      </c>
      <c r="M163" s="1">
        <f t="shared" si="8"/>
        <v>93.545176470588231</v>
      </c>
    </row>
    <row r="164" spans="1:13" hidden="1" x14ac:dyDescent="0.25">
      <c r="A164" t="str">
        <f t="shared" si="6"/>
        <v>CMBHYDMar-2024</v>
      </c>
      <c r="B164">
        <v>2024</v>
      </c>
      <c r="C164" t="s">
        <v>200</v>
      </c>
      <c r="D164" t="s">
        <v>10</v>
      </c>
      <c r="E164" t="s">
        <v>29</v>
      </c>
      <c r="F164" t="s">
        <v>15</v>
      </c>
      <c r="G164">
        <v>30</v>
      </c>
      <c r="H164">
        <v>2567.9700000000003</v>
      </c>
      <c r="I164">
        <v>1099.8400000000001</v>
      </c>
      <c r="J164">
        <v>3667.81</v>
      </c>
      <c r="K164">
        <v>35160</v>
      </c>
      <c r="L164" s="26">
        <f t="shared" si="7"/>
        <v>0.10431769055745164</v>
      </c>
      <c r="M164" s="1">
        <f t="shared" si="8"/>
        <v>122.26033333333334</v>
      </c>
    </row>
    <row r="165" spans="1:13" hidden="1" x14ac:dyDescent="0.25">
      <c r="A165" t="str">
        <f t="shared" si="6"/>
        <v>CMBICNMar-2024</v>
      </c>
      <c r="B165">
        <v>2024</v>
      </c>
      <c r="C165" t="s">
        <v>200</v>
      </c>
      <c r="D165" t="s">
        <v>10</v>
      </c>
      <c r="E165" t="s">
        <v>30</v>
      </c>
      <c r="F165" t="s">
        <v>13</v>
      </c>
      <c r="G165">
        <v>401</v>
      </c>
      <c r="H165">
        <v>94370.710000000036</v>
      </c>
      <c r="I165">
        <v>36427.350000000006</v>
      </c>
      <c r="J165">
        <v>130798.06</v>
      </c>
      <c r="K165">
        <v>2311765</v>
      </c>
      <c r="L165" s="26">
        <f t="shared" si="7"/>
        <v>5.6579306287620063E-2</v>
      </c>
      <c r="M165" s="1">
        <f t="shared" si="8"/>
        <v>326.17970074812968</v>
      </c>
    </row>
    <row r="166" spans="1:13" hidden="1" x14ac:dyDescent="0.25">
      <c r="A166" t="str">
        <f t="shared" si="6"/>
        <v>CMBIXMMar-2024</v>
      </c>
      <c r="B166">
        <v>2024</v>
      </c>
      <c r="C166" t="s">
        <v>200</v>
      </c>
      <c r="D166" t="s">
        <v>10</v>
      </c>
      <c r="E166" t="s">
        <v>31</v>
      </c>
      <c r="F166" t="s">
        <v>15</v>
      </c>
      <c r="G166">
        <v>49</v>
      </c>
      <c r="H166">
        <v>1673.9900000000005</v>
      </c>
      <c r="I166">
        <v>954.9599999999997</v>
      </c>
      <c r="J166">
        <v>2628.95</v>
      </c>
      <c r="K166">
        <v>17346</v>
      </c>
      <c r="L166" s="26">
        <f t="shared" si="7"/>
        <v>0.15155943733425573</v>
      </c>
      <c r="M166" s="1">
        <f t="shared" si="8"/>
        <v>53.652040816326526</v>
      </c>
    </row>
    <row r="167" spans="1:13" hidden="1" x14ac:dyDescent="0.25">
      <c r="A167" t="str">
        <f t="shared" si="6"/>
        <v>CMBKHIMar-2024</v>
      </c>
      <c r="B167">
        <v>2024</v>
      </c>
      <c r="C167" t="s">
        <v>200</v>
      </c>
      <c r="D167" t="s">
        <v>10</v>
      </c>
      <c r="E167" t="s">
        <v>32</v>
      </c>
      <c r="F167" t="s">
        <v>15</v>
      </c>
      <c r="G167">
        <v>262</v>
      </c>
      <c r="H167">
        <v>26267.989999999994</v>
      </c>
      <c r="I167">
        <v>8141.6399999999976</v>
      </c>
      <c r="J167">
        <v>34409.629999999997</v>
      </c>
      <c r="K167">
        <v>632468</v>
      </c>
      <c r="L167" s="26">
        <f t="shared" si="7"/>
        <v>5.4405329597702966E-2</v>
      </c>
      <c r="M167" s="1">
        <f t="shared" si="8"/>
        <v>131.33446564885494</v>
      </c>
    </row>
    <row r="168" spans="1:13" hidden="1" x14ac:dyDescent="0.25">
      <c r="A168" t="str">
        <f t="shared" si="6"/>
        <v>CMBKTMMar-2024</v>
      </c>
      <c r="B168">
        <v>2024</v>
      </c>
      <c r="C168" t="s">
        <v>200</v>
      </c>
      <c r="D168" t="s">
        <v>10</v>
      </c>
      <c r="E168" t="s">
        <v>52</v>
      </c>
      <c r="F168" t="s">
        <v>15</v>
      </c>
      <c r="G168">
        <v>78</v>
      </c>
      <c r="H168">
        <v>12925</v>
      </c>
      <c r="I168">
        <v>3756.9999999999991</v>
      </c>
      <c r="J168">
        <v>16682.000000000004</v>
      </c>
      <c r="K168">
        <v>183534</v>
      </c>
      <c r="L168" s="26">
        <f t="shared" si="7"/>
        <v>9.0893240489500607E-2</v>
      </c>
      <c r="M168" s="1">
        <f t="shared" si="8"/>
        <v>213.87179487179492</v>
      </c>
    </row>
    <row r="169" spans="1:13" hidden="1" x14ac:dyDescent="0.25">
      <c r="A169" t="str">
        <f t="shared" si="6"/>
        <v>CMBKULMar-2024</v>
      </c>
      <c r="B169">
        <v>2024</v>
      </c>
      <c r="C169" t="s">
        <v>200</v>
      </c>
      <c r="D169" t="s">
        <v>10</v>
      </c>
      <c r="E169" t="s">
        <v>33</v>
      </c>
      <c r="F169" t="s">
        <v>13</v>
      </c>
      <c r="G169">
        <v>331</v>
      </c>
      <c r="H169">
        <v>23140.170000000002</v>
      </c>
      <c r="I169">
        <v>20389.539999999997</v>
      </c>
      <c r="J169">
        <v>43529.71</v>
      </c>
      <c r="K169">
        <v>813929</v>
      </c>
      <c r="L169" s="26">
        <f t="shared" si="7"/>
        <v>5.3480967013093281E-2</v>
      </c>
      <c r="M169" s="1">
        <f t="shared" si="8"/>
        <v>131.50969788519637</v>
      </c>
    </row>
    <row r="170" spans="1:13" hidden="1" x14ac:dyDescent="0.25">
      <c r="A170" t="str">
        <f t="shared" si="6"/>
        <v>CMBKWIMar-2024</v>
      </c>
      <c r="B170">
        <v>2024</v>
      </c>
      <c r="C170" t="s">
        <v>200</v>
      </c>
      <c r="D170" t="s">
        <v>10</v>
      </c>
      <c r="E170" t="s">
        <v>34</v>
      </c>
      <c r="F170" t="s">
        <v>11</v>
      </c>
      <c r="G170">
        <v>254</v>
      </c>
      <c r="H170">
        <v>40671.999999999985</v>
      </c>
      <c r="I170">
        <v>20529.870000000006</v>
      </c>
      <c r="J170">
        <v>61201.869999999995</v>
      </c>
      <c r="K170">
        <v>1065530</v>
      </c>
      <c r="L170" s="26">
        <f t="shared" si="7"/>
        <v>5.7437960451606242E-2</v>
      </c>
      <c r="M170" s="1">
        <f t="shared" si="8"/>
        <v>240.95224409448818</v>
      </c>
    </row>
    <row r="171" spans="1:13" hidden="1" x14ac:dyDescent="0.25">
      <c r="A171" t="str">
        <f t="shared" si="6"/>
        <v>CMBLHEMar-2024</v>
      </c>
      <c r="B171">
        <v>2024</v>
      </c>
      <c r="C171" t="s">
        <v>200</v>
      </c>
      <c r="D171" t="s">
        <v>10</v>
      </c>
      <c r="E171" t="s">
        <v>35</v>
      </c>
      <c r="F171" t="s">
        <v>15</v>
      </c>
      <c r="G171">
        <v>249</v>
      </c>
      <c r="H171">
        <v>26096.250000000007</v>
      </c>
      <c r="I171">
        <v>7159.6299999999992</v>
      </c>
      <c r="J171">
        <v>33255.87999999999</v>
      </c>
      <c r="K171">
        <v>693465</v>
      </c>
      <c r="L171" s="26">
        <f t="shared" si="7"/>
        <v>4.7956104489772361E-2</v>
      </c>
      <c r="M171" s="1">
        <f t="shared" si="8"/>
        <v>133.55775100401601</v>
      </c>
    </row>
    <row r="172" spans="1:13" hidden="1" x14ac:dyDescent="0.25">
      <c r="A172" t="str">
        <f t="shared" si="6"/>
        <v>CMBLHRMar-2024</v>
      </c>
      <c r="B172">
        <v>2024</v>
      </c>
      <c r="C172" t="s">
        <v>200</v>
      </c>
      <c r="D172" t="s">
        <v>10</v>
      </c>
      <c r="E172" t="s">
        <v>36</v>
      </c>
      <c r="F172" t="s">
        <v>19</v>
      </c>
      <c r="G172">
        <v>2929</v>
      </c>
      <c r="H172">
        <v>956500.80999999936</v>
      </c>
      <c r="I172">
        <v>593487.86999999988</v>
      </c>
      <c r="J172">
        <v>1549988.68</v>
      </c>
      <c r="K172">
        <v>25537951</v>
      </c>
      <c r="L172" s="26">
        <f t="shared" si="7"/>
        <v>6.0693541153712761E-2</v>
      </c>
      <c r="M172" s="1">
        <f t="shared" si="8"/>
        <v>529.18698531922155</v>
      </c>
    </row>
    <row r="173" spans="1:13" hidden="1" x14ac:dyDescent="0.25">
      <c r="A173" t="str">
        <f t="shared" si="6"/>
        <v>CMBMAAMar-2024</v>
      </c>
      <c r="B173">
        <v>2024</v>
      </c>
      <c r="C173" t="s">
        <v>200</v>
      </c>
      <c r="D173" t="s">
        <v>10</v>
      </c>
      <c r="E173" t="s">
        <v>37</v>
      </c>
      <c r="F173" t="s">
        <v>15</v>
      </c>
      <c r="G173">
        <v>323</v>
      </c>
      <c r="H173">
        <v>14451.640000000003</v>
      </c>
      <c r="I173">
        <v>8543.4399999999987</v>
      </c>
      <c r="J173">
        <v>22995.079999999994</v>
      </c>
      <c r="K173">
        <v>221578</v>
      </c>
      <c r="L173" s="26">
        <f t="shared" si="7"/>
        <v>0.1037787144933161</v>
      </c>
      <c r="M173" s="1">
        <f t="shared" si="8"/>
        <v>71.192198142414838</v>
      </c>
    </row>
    <row r="174" spans="1:13" hidden="1" x14ac:dyDescent="0.25">
      <c r="A174" t="str">
        <f t="shared" si="6"/>
        <v>CMBMELMar-2024</v>
      </c>
      <c r="B174">
        <v>2024</v>
      </c>
      <c r="C174" t="s">
        <v>200</v>
      </c>
      <c r="D174" t="s">
        <v>10</v>
      </c>
      <c r="E174" t="s">
        <v>38</v>
      </c>
      <c r="F174" t="s">
        <v>13</v>
      </c>
      <c r="G174">
        <v>2705</v>
      </c>
      <c r="H174">
        <v>731472.40000000049</v>
      </c>
      <c r="I174">
        <v>209784.59000000011</v>
      </c>
      <c r="J174">
        <v>941256.99000000069</v>
      </c>
      <c r="K174">
        <v>22746345</v>
      </c>
      <c r="L174" s="26">
        <f t="shared" si="7"/>
        <v>4.1380581803362286E-2</v>
      </c>
      <c r="M174" s="1">
        <f t="shared" si="8"/>
        <v>347.96931238447343</v>
      </c>
    </row>
    <row r="175" spans="1:13" hidden="1" x14ac:dyDescent="0.25">
      <c r="A175" t="str">
        <f t="shared" si="6"/>
        <v>CMBMLEMar-2024</v>
      </c>
      <c r="B175">
        <v>2024</v>
      </c>
      <c r="C175" t="s">
        <v>200</v>
      </c>
      <c r="D175" t="s">
        <v>10</v>
      </c>
      <c r="E175" t="s">
        <v>39</v>
      </c>
      <c r="F175" t="s">
        <v>15</v>
      </c>
      <c r="G175">
        <v>1777</v>
      </c>
      <c r="H175">
        <v>159540.63</v>
      </c>
      <c r="I175">
        <v>43078.940000000017</v>
      </c>
      <c r="J175">
        <v>202619.57000000021</v>
      </c>
      <c r="K175">
        <v>1364736</v>
      </c>
      <c r="L175" s="26">
        <f t="shared" si="7"/>
        <v>0.14846796010363925</v>
      </c>
      <c r="M175" s="1">
        <f t="shared" si="8"/>
        <v>114.02339335959495</v>
      </c>
    </row>
    <row r="176" spans="1:13" hidden="1" x14ac:dyDescent="0.25">
      <c r="A176" t="str">
        <f t="shared" si="6"/>
        <v>CMBNRTMar-2024</v>
      </c>
      <c r="B176">
        <v>2024</v>
      </c>
      <c r="C176" t="s">
        <v>200</v>
      </c>
      <c r="D176" t="s">
        <v>10</v>
      </c>
      <c r="E176" t="s">
        <v>40</v>
      </c>
      <c r="F176" t="s">
        <v>13</v>
      </c>
      <c r="G176">
        <v>554</v>
      </c>
      <c r="H176">
        <v>194723.34999999995</v>
      </c>
      <c r="I176">
        <v>21576.180000000004</v>
      </c>
      <c r="J176">
        <v>216299.53000000012</v>
      </c>
      <c r="K176">
        <v>3802656</v>
      </c>
      <c r="L176" s="26">
        <f t="shared" si="7"/>
        <v>5.6881172001885028E-2</v>
      </c>
      <c r="M176" s="1">
        <f t="shared" si="8"/>
        <v>390.43236462093881</v>
      </c>
    </row>
    <row r="177" spans="1:13" hidden="1" x14ac:dyDescent="0.25">
      <c r="A177" t="str">
        <f t="shared" si="6"/>
        <v>CMBPVGMar-2024</v>
      </c>
      <c r="B177">
        <v>2024</v>
      </c>
      <c r="C177" t="s">
        <v>200</v>
      </c>
      <c r="D177" t="s">
        <v>10</v>
      </c>
      <c r="E177" t="s">
        <v>50</v>
      </c>
      <c r="F177" t="s">
        <v>13</v>
      </c>
      <c r="G177">
        <v>53</v>
      </c>
      <c r="H177">
        <v>6956.3899999999994</v>
      </c>
      <c r="I177">
        <v>5379.880000000001</v>
      </c>
      <c r="J177">
        <v>12336.269999999999</v>
      </c>
      <c r="K177">
        <v>268498</v>
      </c>
      <c r="L177" s="26">
        <f t="shared" si="7"/>
        <v>4.5945481903030931E-2</v>
      </c>
      <c r="M177" s="1">
        <f t="shared" si="8"/>
        <v>232.75981132075469</v>
      </c>
    </row>
    <row r="178" spans="1:13" hidden="1" x14ac:dyDescent="0.25">
      <c r="A178" t="str">
        <f t="shared" si="6"/>
        <v>CMBRUHMar-2024</v>
      </c>
      <c r="B178">
        <v>2024</v>
      </c>
      <c r="C178" t="s">
        <v>200</v>
      </c>
      <c r="D178" t="s">
        <v>10</v>
      </c>
      <c r="E178" t="s">
        <v>41</v>
      </c>
      <c r="F178" t="s">
        <v>11</v>
      </c>
      <c r="G178">
        <v>267</v>
      </c>
      <c r="H178">
        <v>51561.429999999935</v>
      </c>
      <c r="I178">
        <v>24624.659999999996</v>
      </c>
      <c r="J178">
        <v>76186.090000000069</v>
      </c>
      <c r="K178">
        <v>1080015</v>
      </c>
      <c r="L178" s="26">
        <f t="shared" si="7"/>
        <v>7.0541696180145705E-2</v>
      </c>
      <c r="M178" s="1">
        <f t="shared" si="8"/>
        <v>285.3411610486894</v>
      </c>
    </row>
    <row r="179" spans="1:13" hidden="1" x14ac:dyDescent="0.25">
      <c r="A179" t="str">
        <f t="shared" si="6"/>
        <v>CMBSINMar-2024</v>
      </c>
      <c r="B179">
        <v>2024</v>
      </c>
      <c r="C179" t="s">
        <v>200</v>
      </c>
      <c r="D179" t="s">
        <v>10</v>
      </c>
      <c r="E179" t="s">
        <v>42</v>
      </c>
      <c r="F179" t="s">
        <v>13</v>
      </c>
      <c r="G179">
        <v>360</v>
      </c>
      <c r="H179">
        <v>50896.69000000001</v>
      </c>
      <c r="I179">
        <v>28993.109999999986</v>
      </c>
      <c r="J179">
        <v>79889.799999999988</v>
      </c>
      <c r="K179">
        <v>989640</v>
      </c>
      <c r="L179" s="26">
        <f t="shared" si="7"/>
        <v>8.0726122630451466E-2</v>
      </c>
      <c r="M179" s="1">
        <f t="shared" si="8"/>
        <v>221.91611111111109</v>
      </c>
    </row>
    <row r="180" spans="1:13" hidden="1" x14ac:dyDescent="0.25">
      <c r="A180" t="str">
        <f t="shared" si="6"/>
        <v>CMBSYDMar-2024</v>
      </c>
      <c r="B180">
        <v>2024</v>
      </c>
      <c r="C180" t="s">
        <v>200</v>
      </c>
      <c r="D180" t="s">
        <v>10</v>
      </c>
      <c r="E180" t="s">
        <v>53</v>
      </c>
      <c r="F180" t="s">
        <v>13</v>
      </c>
      <c r="G180">
        <v>1131</v>
      </c>
      <c r="H180">
        <v>337785.00999999972</v>
      </c>
      <c r="I180">
        <v>90152.049999999988</v>
      </c>
      <c r="J180">
        <v>427937.05999999988</v>
      </c>
      <c r="K180">
        <v>9900774</v>
      </c>
      <c r="L180" s="26">
        <f t="shared" si="7"/>
        <v>4.3222586436171544E-2</v>
      </c>
      <c r="M180" s="1">
        <f t="shared" si="8"/>
        <v>378.37052166224572</v>
      </c>
    </row>
    <row r="181" spans="1:13" hidden="1" x14ac:dyDescent="0.25">
      <c r="A181" t="str">
        <f t="shared" si="6"/>
        <v>CMBTRVMar-2024</v>
      </c>
      <c r="B181">
        <v>2024</v>
      </c>
      <c r="C181" t="s">
        <v>200</v>
      </c>
      <c r="D181" t="s">
        <v>10</v>
      </c>
      <c r="E181" t="s">
        <v>43</v>
      </c>
      <c r="F181" t="s">
        <v>15</v>
      </c>
      <c r="G181">
        <v>46</v>
      </c>
      <c r="H181">
        <v>2552.2899999999995</v>
      </c>
      <c r="I181">
        <v>788.11999999999978</v>
      </c>
      <c r="J181">
        <v>3340.41</v>
      </c>
      <c r="K181">
        <v>16836</v>
      </c>
      <c r="L181" s="26">
        <f t="shared" si="7"/>
        <v>0.1984087669280114</v>
      </c>
      <c r="M181" s="1">
        <f t="shared" si="8"/>
        <v>72.617608695652166</v>
      </c>
    </row>
    <row r="182" spans="1:13" hidden="1" x14ac:dyDescent="0.25">
      <c r="A182" t="str">
        <f t="shared" si="6"/>
        <v>CMBTRZMar-2024</v>
      </c>
      <c r="B182">
        <v>2024</v>
      </c>
      <c r="C182" t="s">
        <v>200</v>
      </c>
      <c r="D182" t="s">
        <v>10</v>
      </c>
      <c r="E182" t="s">
        <v>44</v>
      </c>
      <c r="F182" t="s">
        <v>15</v>
      </c>
      <c r="G182">
        <v>76</v>
      </c>
      <c r="H182">
        <v>2450.8499999999995</v>
      </c>
      <c r="I182">
        <v>1514.0400000000002</v>
      </c>
      <c r="J182">
        <v>3964.8899999999994</v>
      </c>
      <c r="K182">
        <v>33668</v>
      </c>
      <c r="L182" s="26">
        <f t="shared" si="7"/>
        <v>0.11776434596649636</v>
      </c>
      <c r="M182" s="1">
        <f t="shared" si="8"/>
        <v>52.169605263157884</v>
      </c>
    </row>
    <row r="183" spans="1:13" hidden="1" x14ac:dyDescent="0.25">
      <c r="A183" t="str">
        <f t="shared" si="6"/>
        <v>CMBJEDMar-2024</v>
      </c>
      <c r="B183">
        <v>2024</v>
      </c>
      <c r="C183" t="s">
        <v>200</v>
      </c>
      <c r="D183" t="s">
        <v>10</v>
      </c>
      <c r="E183" t="s">
        <v>51</v>
      </c>
      <c r="F183" t="s">
        <v>11</v>
      </c>
      <c r="G183">
        <v>50</v>
      </c>
      <c r="H183">
        <v>6362.19</v>
      </c>
      <c r="I183">
        <v>4732.0000000000009</v>
      </c>
      <c r="J183">
        <v>11094.19</v>
      </c>
      <c r="K183">
        <v>232850</v>
      </c>
      <c r="L183" s="26">
        <f t="shared" si="7"/>
        <v>4.764522224608117E-2</v>
      </c>
      <c r="M183" s="1">
        <f t="shared" si="8"/>
        <v>221.88380000000001</v>
      </c>
    </row>
    <row r="184" spans="1:13" hidden="1" x14ac:dyDescent="0.25">
      <c r="A184" t="str">
        <f t="shared" si="6"/>
        <v>COKCMBMar-2024</v>
      </c>
      <c r="B184">
        <v>2024</v>
      </c>
      <c r="C184" t="s">
        <v>200</v>
      </c>
      <c r="D184" t="s">
        <v>21</v>
      </c>
      <c r="E184" t="s">
        <v>10</v>
      </c>
      <c r="F184" t="s">
        <v>15</v>
      </c>
      <c r="G184">
        <v>272</v>
      </c>
      <c r="H184">
        <v>17606.370000000003</v>
      </c>
      <c r="I184">
        <v>6833.9400000000014</v>
      </c>
      <c r="J184">
        <v>24440.31</v>
      </c>
      <c r="K184">
        <v>140624</v>
      </c>
      <c r="L184" s="26">
        <f t="shared" si="7"/>
        <v>0.17379899590397088</v>
      </c>
      <c r="M184" s="1">
        <f t="shared" si="8"/>
        <v>89.854080882352946</v>
      </c>
    </row>
    <row r="185" spans="1:13" hidden="1" x14ac:dyDescent="0.25">
      <c r="A185" t="str">
        <f t="shared" si="6"/>
        <v>DACCMBMar-2024</v>
      </c>
      <c r="B185">
        <v>2024</v>
      </c>
      <c r="C185" t="s">
        <v>200</v>
      </c>
      <c r="D185" t="s">
        <v>22</v>
      </c>
      <c r="E185" t="s">
        <v>10</v>
      </c>
      <c r="F185" t="s">
        <v>15</v>
      </c>
      <c r="G185">
        <v>89</v>
      </c>
      <c r="H185">
        <v>13951.649999999998</v>
      </c>
      <c r="I185">
        <v>1468.98</v>
      </c>
      <c r="J185">
        <v>15420.630000000001</v>
      </c>
      <c r="K185">
        <v>192685</v>
      </c>
      <c r="L185" s="26">
        <f t="shared" si="7"/>
        <v>8.0030256636479238E-2</v>
      </c>
      <c r="M185" s="1">
        <f t="shared" si="8"/>
        <v>173.26550561797754</v>
      </c>
    </row>
    <row r="186" spans="1:13" hidden="1" x14ac:dyDescent="0.25">
      <c r="A186" t="str">
        <f t="shared" si="6"/>
        <v>DELCMBMar-2024</v>
      </c>
      <c r="B186">
        <v>2024</v>
      </c>
      <c r="C186" t="s">
        <v>200</v>
      </c>
      <c r="D186" t="s">
        <v>23</v>
      </c>
      <c r="E186" t="s">
        <v>10</v>
      </c>
      <c r="F186" t="s">
        <v>15</v>
      </c>
      <c r="G186">
        <v>829</v>
      </c>
      <c r="H186">
        <v>75369.279999999999</v>
      </c>
      <c r="I186">
        <v>24917.329999999998</v>
      </c>
      <c r="J186">
        <v>100286.61000000004</v>
      </c>
      <c r="K186">
        <v>2010325</v>
      </c>
      <c r="L186" s="26">
        <f t="shared" si="7"/>
        <v>4.9885769713852259E-2</v>
      </c>
      <c r="M186" s="1">
        <f t="shared" si="8"/>
        <v>120.97299155609173</v>
      </c>
    </row>
    <row r="187" spans="1:13" hidden="1" x14ac:dyDescent="0.25">
      <c r="A187" t="str">
        <f t="shared" si="6"/>
        <v>DMMCMBMar-2024</v>
      </c>
      <c r="B187">
        <v>2024</v>
      </c>
      <c r="C187" t="s">
        <v>200</v>
      </c>
      <c r="D187" t="s">
        <v>24</v>
      </c>
      <c r="E187" t="s">
        <v>10</v>
      </c>
      <c r="F187" t="s">
        <v>11</v>
      </c>
      <c r="G187">
        <v>58</v>
      </c>
      <c r="H187">
        <v>8732.23</v>
      </c>
      <c r="I187">
        <v>5300.4600000000019</v>
      </c>
      <c r="J187">
        <v>14032.690000000002</v>
      </c>
      <c r="K187">
        <v>223474</v>
      </c>
      <c r="L187" s="26">
        <f t="shared" si="7"/>
        <v>6.2793389835059124E-2</v>
      </c>
      <c r="M187" s="1">
        <f t="shared" si="8"/>
        <v>241.9429310344828</v>
      </c>
    </row>
    <row r="188" spans="1:13" hidden="1" x14ac:dyDescent="0.25">
      <c r="A188" t="str">
        <f t="shared" si="6"/>
        <v>DOHCMBMar-2024</v>
      </c>
      <c r="B188">
        <v>2024</v>
      </c>
      <c r="C188" t="s">
        <v>200</v>
      </c>
      <c r="D188" t="s">
        <v>25</v>
      </c>
      <c r="E188" t="s">
        <v>10</v>
      </c>
      <c r="F188" t="s">
        <v>11</v>
      </c>
      <c r="G188">
        <v>180</v>
      </c>
      <c r="H188">
        <v>15824.870000000006</v>
      </c>
      <c r="I188">
        <v>31344.889999999996</v>
      </c>
      <c r="J188">
        <v>47169.759999999995</v>
      </c>
      <c r="K188">
        <v>653940</v>
      </c>
      <c r="L188" s="26">
        <f t="shared" si="7"/>
        <v>7.2131632871517262E-2</v>
      </c>
      <c r="M188" s="1">
        <f t="shared" si="8"/>
        <v>262.05422222222217</v>
      </c>
    </row>
    <row r="189" spans="1:13" hidden="1" x14ac:dyDescent="0.25">
      <c r="A189" t="str">
        <f t="shared" si="6"/>
        <v>DXBCMBMar-2024</v>
      </c>
      <c r="B189">
        <v>2024</v>
      </c>
      <c r="C189" t="s">
        <v>200</v>
      </c>
      <c r="D189" t="s">
        <v>26</v>
      </c>
      <c r="E189" t="s">
        <v>10</v>
      </c>
      <c r="F189" t="s">
        <v>11</v>
      </c>
      <c r="G189">
        <v>113</v>
      </c>
      <c r="H189">
        <v>13608.830000000002</v>
      </c>
      <c r="I189">
        <v>10226.81</v>
      </c>
      <c r="J189">
        <v>23835.64</v>
      </c>
      <c r="K189">
        <v>373917</v>
      </c>
      <c r="L189" s="26">
        <f t="shared" si="7"/>
        <v>6.374580455020766E-2</v>
      </c>
      <c r="M189" s="1">
        <f t="shared" si="8"/>
        <v>210.93486725663718</v>
      </c>
    </row>
    <row r="190" spans="1:13" hidden="1" x14ac:dyDescent="0.25">
      <c r="A190" t="str">
        <f t="shared" si="6"/>
        <v>FRACMBMar-2024</v>
      </c>
      <c r="B190">
        <v>2024</v>
      </c>
      <c r="C190" t="s">
        <v>200</v>
      </c>
      <c r="D190" t="s">
        <v>27</v>
      </c>
      <c r="E190" t="s">
        <v>10</v>
      </c>
      <c r="F190" t="s">
        <v>19</v>
      </c>
      <c r="G190">
        <v>938</v>
      </c>
      <c r="H190">
        <v>231264.33999999997</v>
      </c>
      <c r="I190">
        <v>205403.27</v>
      </c>
      <c r="J190">
        <v>436667.61</v>
      </c>
      <c r="K190">
        <v>7591234</v>
      </c>
      <c r="L190" s="26">
        <f t="shared" si="7"/>
        <v>5.7522612265673803E-2</v>
      </c>
      <c r="M190" s="1">
        <f t="shared" si="8"/>
        <v>465.53050106609805</v>
      </c>
    </row>
    <row r="191" spans="1:13" hidden="1" x14ac:dyDescent="0.25">
      <c r="A191" t="str">
        <f t="shared" si="6"/>
        <v>GANCMBMar-2024</v>
      </c>
      <c r="B191">
        <v>2024</v>
      </c>
      <c r="C191" t="s">
        <v>200</v>
      </c>
      <c r="D191" t="s">
        <v>28</v>
      </c>
      <c r="E191" t="s">
        <v>10</v>
      </c>
      <c r="F191" t="s">
        <v>15</v>
      </c>
      <c r="G191">
        <v>71</v>
      </c>
      <c r="H191">
        <v>5307.54</v>
      </c>
      <c r="I191">
        <v>2240.9700000000003</v>
      </c>
      <c r="J191">
        <v>7548.5100000000011</v>
      </c>
      <c r="K191">
        <v>81437</v>
      </c>
      <c r="L191" s="26">
        <f t="shared" si="7"/>
        <v>9.2691405626435172E-2</v>
      </c>
      <c r="M191" s="1">
        <f t="shared" si="8"/>
        <v>106.31704225352114</v>
      </c>
    </row>
    <row r="192" spans="1:13" hidden="1" x14ac:dyDescent="0.25">
      <c r="A192" t="str">
        <f t="shared" si="6"/>
        <v>HYDCMBMar-2024</v>
      </c>
      <c r="B192">
        <v>2024</v>
      </c>
      <c r="C192" t="s">
        <v>200</v>
      </c>
      <c r="D192" t="s">
        <v>29</v>
      </c>
      <c r="E192" t="s">
        <v>10</v>
      </c>
      <c r="F192" t="s">
        <v>15</v>
      </c>
      <c r="G192">
        <v>34</v>
      </c>
      <c r="H192">
        <v>1663.8400000000001</v>
      </c>
      <c r="I192">
        <v>1106.6600000000001</v>
      </c>
      <c r="J192">
        <v>2770.5000000000005</v>
      </c>
      <c r="K192">
        <v>39848</v>
      </c>
      <c r="L192" s="26">
        <f t="shared" si="7"/>
        <v>6.9526701465569177E-2</v>
      </c>
      <c r="M192" s="1">
        <f t="shared" si="8"/>
        <v>81.485294117647072</v>
      </c>
    </row>
    <row r="193" spans="1:13" hidden="1" x14ac:dyDescent="0.25">
      <c r="A193" t="str">
        <f t="shared" si="6"/>
        <v>ICNCMBMar-2024</v>
      </c>
      <c r="B193">
        <v>2024</v>
      </c>
      <c r="C193" t="s">
        <v>200</v>
      </c>
      <c r="D193" t="s">
        <v>30</v>
      </c>
      <c r="E193" t="s">
        <v>10</v>
      </c>
      <c r="F193" t="s">
        <v>13</v>
      </c>
      <c r="G193">
        <v>175</v>
      </c>
      <c r="H193">
        <v>45683.080000000016</v>
      </c>
      <c r="I193">
        <v>15351.21</v>
      </c>
      <c r="J193">
        <v>61034.290000000015</v>
      </c>
      <c r="K193">
        <v>1008875</v>
      </c>
      <c r="L193" s="26">
        <f t="shared" si="7"/>
        <v>6.0497375789864964E-2</v>
      </c>
      <c r="M193" s="1">
        <f t="shared" si="8"/>
        <v>348.76737142857149</v>
      </c>
    </row>
    <row r="194" spans="1:13" hidden="1" x14ac:dyDescent="0.25">
      <c r="A194" t="str">
        <f t="shared" ref="A194:A257" si="9">D194&amp;E194&amp;C194</f>
        <v>IXMCMBMar-2024</v>
      </c>
      <c r="B194">
        <v>2024</v>
      </c>
      <c r="C194" t="s">
        <v>200</v>
      </c>
      <c r="D194" t="s">
        <v>31</v>
      </c>
      <c r="E194" t="s">
        <v>10</v>
      </c>
      <c r="F194" t="s">
        <v>15</v>
      </c>
      <c r="G194">
        <v>111</v>
      </c>
      <c r="H194">
        <v>2882.9500000000003</v>
      </c>
      <c r="I194">
        <v>1537.309999999999</v>
      </c>
      <c r="J194">
        <v>4420.2600000000011</v>
      </c>
      <c r="K194">
        <v>39294</v>
      </c>
      <c r="L194" s="26">
        <f t="shared" ref="L194:L257" si="10">J194/K194</f>
        <v>0.11249198350893269</v>
      </c>
      <c r="M194" s="1">
        <f t="shared" ref="M194:M257" si="11">J194/G194</f>
        <v>39.822162162162172</v>
      </c>
    </row>
    <row r="195" spans="1:13" hidden="1" x14ac:dyDescent="0.25">
      <c r="A195" t="str">
        <f t="shared" si="9"/>
        <v>KHICMBMar-2024</v>
      </c>
      <c r="B195">
        <v>2024</v>
      </c>
      <c r="C195" t="s">
        <v>200</v>
      </c>
      <c r="D195" t="s">
        <v>32</v>
      </c>
      <c r="E195" t="s">
        <v>10</v>
      </c>
      <c r="F195" t="s">
        <v>15</v>
      </c>
      <c r="G195">
        <v>208</v>
      </c>
      <c r="H195">
        <v>22681.359999999993</v>
      </c>
      <c r="I195">
        <v>4408.4800000000005</v>
      </c>
      <c r="J195">
        <v>27089.839999999997</v>
      </c>
      <c r="K195">
        <v>502112</v>
      </c>
      <c r="L195" s="26">
        <f t="shared" si="10"/>
        <v>5.3951787648970739E-2</v>
      </c>
      <c r="M195" s="1">
        <f t="shared" si="11"/>
        <v>130.23961538461538</v>
      </c>
    </row>
    <row r="196" spans="1:13" hidden="1" x14ac:dyDescent="0.25">
      <c r="A196" t="str">
        <f t="shared" si="9"/>
        <v>KTMCMBMar-2024</v>
      </c>
      <c r="B196">
        <v>2024</v>
      </c>
      <c r="C196" t="s">
        <v>200</v>
      </c>
      <c r="D196" t="s">
        <v>52</v>
      </c>
      <c r="E196" t="s">
        <v>10</v>
      </c>
      <c r="F196" t="s">
        <v>15</v>
      </c>
      <c r="G196">
        <v>91</v>
      </c>
      <c r="H196">
        <v>17391.710000000003</v>
      </c>
      <c r="I196">
        <v>3788.9600000000005</v>
      </c>
      <c r="J196">
        <v>21180.670000000006</v>
      </c>
      <c r="K196">
        <v>214123</v>
      </c>
      <c r="L196" s="26">
        <f t="shared" si="10"/>
        <v>9.8918238582497001E-2</v>
      </c>
      <c r="M196" s="1">
        <f t="shared" si="11"/>
        <v>232.75461538461545</v>
      </c>
    </row>
    <row r="197" spans="1:13" hidden="1" x14ac:dyDescent="0.25">
      <c r="A197" t="str">
        <f t="shared" si="9"/>
        <v>KULCMBMar-2024</v>
      </c>
      <c r="B197">
        <v>2024</v>
      </c>
      <c r="C197" t="s">
        <v>200</v>
      </c>
      <c r="D197" t="s">
        <v>33</v>
      </c>
      <c r="E197" t="s">
        <v>10</v>
      </c>
      <c r="F197" t="s">
        <v>13</v>
      </c>
      <c r="G197">
        <v>306</v>
      </c>
      <c r="H197">
        <v>20943.090000000004</v>
      </c>
      <c r="I197">
        <v>19593.929999999997</v>
      </c>
      <c r="J197">
        <v>40537.020000000004</v>
      </c>
      <c r="K197">
        <v>752454</v>
      </c>
      <c r="L197" s="26">
        <f t="shared" si="10"/>
        <v>5.3873087258490222E-2</v>
      </c>
      <c r="M197" s="1">
        <f t="shared" si="11"/>
        <v>132.47392156862747</v>
      </c>
    </row>
    <row r="198" spans="1:13" hidden="1" x14ac:dyDescent="0.25">
      <c r="A198" t="str">
        <f t="shared" si="9"/>
        <v>KWICMBMar-2024</v>
      </c>
      <c r="B198">
        <v>2024</v>
      </c>
      <c r="C198" t="s">
        <v>200</v>
      </c>
      <c r="D198" t="s">
        <v>34</v>
      </c>
      <c r="E198" t="s">
        <v>10</v>
      </c>
      <c r="F198" t="s">
        <v>11</v>
      </c>
      <c r="G198">
        <v>36</v>
      </c>
      <c r="H198">
        <v>3480.0799999999995</v>
      </c>
      <c r="I198">
        <v>3038.97</v>
      </c>
      <c r="J198">
        <v>6519.0499999999984</v>
      </c>
      <c r="K198">
        <v>151020</v>
      </c>
      <c r="L198" s="26">
        <f t="shared" si="10"/>
        <v>4.3166799099457018E-2</v>
      </c>
      <c r="M198" s="1">
        <f t="shared" si="11"/>
        <v>181.08472222222218</v>
      </c>
    </row>
    <row r="199" spans="1:13" hidden="1" x14ac:dyDescent="0.25">
      <c r="A199" t="str">
        <f t="shared" si="9"/>
        <v>LHECMBMar-2024</v>
      </c>
      <c r="B199">
        <v>2024</v>
      </c>
      <c r="C199" t="s">
        <v>200</v>
      </c>
      <c r="D199" t="s">
        <v>35</v>
      </c>
      <c r="E199" t="s">
        <v>10</v>
      </c>
      <c r="F199" t="s">
        <v>15</v>
      </c>
      <c r="G199">
        <v>416</v>
      </c>
      <c r="H199">
        <v>43878.65</v>
      </c>
      <c r="I199">
        <v>8992.7799999999916</v>
      </c>
      <c r="J199">
        <v>52871.43</v>
      </c>
      <c r="K199">
        <v>1158560</v>
      </c>
      <c r="L199" s="26">
        <f t="shared" si="10"/>
        <v>4.5635469893661094E-2</v>
      </c>
      <c r="M199" s="1">
        <f t="shared" si="11"/>
        <v>127.09478365384615</v>
      </c>
    </row>
    <row r="200" spans="1:13" hidden="1" x14ac:dyDescent="0.25">
      <c r="A200" t="str">
        <f t="shared" si="9"/>
        <v>LHRCMBMar-2024</v>
      </c>
      <c r="B200">
        <v>2024</v>
      </c>
      <c r="C200" t="s">
        <v>200</v>
      </c>
      <c r="D200" t="s">
        <v>36</v>
      </c>
      <c r="E200" t="s">
        <v>10</v>
      </c>
      <c r="F200" t="s">
        <v>19</v>
      </c>
      <c r="G200">
        <v>2391</v>
      </c>
      <c r="H200">
        <v>817567.14999999967</v>
      </c>
      <c r="I200">
        <v>520378.27000000019</v>
      </c>
      <c r="J200">
        <v>1337945.4200000002</v>
      </c>
      <c r="K200">
        <v>20847129</v>
      </c>
      <c r="L200" s="26">
        <f t="shared" si="10"/>
        <v>6.4178881418155961E-2</v>
      </c>
      <c r="M200" s="1">
        <f t="shared" si="11"/>
        <v>559.57566708490174</v>
      </c>
    </row>
    <row r="201" spans="1:13" hidden="1" x14ac:dyDescent="0.25">
      <c r="A201" t="str">
        <f t="shared" si="9"/>
        <v>MAACMBMar-2024</v>
      </c>
      <c r="B201">
        <v>2024</v>
      </c>
      <c r="C201" t="s">
        <v>200</v>
      </c>
      <c r="D201" t="s">
        <v>37</v>
      </c>
      <c r="E201" t="s">
        <v>10</v>
      </c>
      <c r="F201" t="s">
        <v>15</v>
      </c>
      <c r="G201">
        <v>460</v>
      </c>
      <c r="H201">
        <v>19141.669999999995</v>
      </c>
      <c r="I201">
        <v>11418.22</v>
      </c>
      <c r="J201">
        <v>30559.890000000025</v>
      </c>
      <c r="K201">
        <v>315560</v>
      </c>
      <c r="L201" s="26">
        <f t="shared" si="10"/>
        <v>9.6843357840030495E-2</v>
      </c>
      <c r="M201" s="1">
        <f t="shared" si="11"/>
        <v>66.43454347826092</v>
      </c>
    </row>
    <row r="202" spans="1:13" hidden="1" x14ac:dyDescent="0.25">
      <c r="A202" t="str">
        <f t="shared" si="9"/>
        <v>MELCMBMar-2024</v>
      </c>
      <c r="B202">
        <v>2024</v>
      </c>
      <c r="C202" t="s">
        <v>200</v>
      </c>
      <c r="D202" t="s">
        <v>38</v>
      </c>
      <c r="E202" t="s">
        <v>10</v>
      </c>
      <c r="F202" t="s">
        <v>13</v>
      </c>
      <c r="G202">
        <v>3092</v>
      </c>
      <c r="H202">
        <v>934041.78000000049</v>
      </c>
      <c r="I202">
        <v>285272.28999999986</v>
      </c>
      <c r="J202">
        <v>1219314.0699999996</v>
      </c>
      <c r="K202">
        <v>26000628</v>
      </c>
      <c r="L202" s="26">
        <f t="shared" si="10"/>
        <v>4.689556229180309E-2</v>
      </c>
      <c r="M202" s="1">
        <f t="shared" si="11"/>
        <v>394.34478331177218</v>
      </c>
    </row>
    <row r="203" spans="1:13" hidden="1" x14ac:dyDescent="0.25">
      <c r="A203" t="str">
        <f t="shared" si="9"/>
        <v>MLECMBMar-2024</v>
      </c>
      <c r="B203">
        <v>2024</v>
      </c>
      <c r="C203" t="s">
        <v>200</v>
      </c>
      <c r="D203" t="s">
        <v>39</v>
      </c>
      <c r="E203" t="s">
        <v>10</v>
      </c>
      <c r="F203" t="s">
        <v>15</v>
      </c>
      <c r="G203">
        <v>1166</v>
      </c>
      <c r="H203">
        <v>79803.719999999958</v>
      </c>
      <c r="I203">
        <v>25458.000000000018</v>
      </c>
      <c r="J203">
        <v>105261.71999999999</v>
      </c>
      <c r="K203">
        <v>895488</v>
      </c>
      <c r="L203" s="26">
        <f t="shared" si="10"/>
        <v>0.11754676779588334</v>
      </c>
      <c r="M203" s="1">
        <f t="shared" si="11"/>
        <v>90.275917667238417</v>
      </c>
    </row>
    <row r="204" spans="1:13" hidden="1" x14ac:dyDescent="0.25">
      <c r="A204" t="str">
        <f t="shared" si="9"/>
        <v>NRTCMBMar-2024</v>
      </c>
      <c r="B204">
        <v>2024</v>
      </c>
      <c r="C204" t="s">
        <v>200</v>
      </c>
      <c r="D204" t="s">
        <v>40</v>
      </c>
      <c r="E204" t="s">
        <v>10</v>
      </c>
      <c r="F204" t="s">
        <v>13</v>
      </c>
      <c r="G204">
        <v>441</v>
      </c>
      <c r="H204">
        <v>154280.99000000002</v>
      </c>
      <c r="I204">
        <v>22273.470000000005</v>
      </c>
      <c r="J204">
        <v>176554.46000000002</v>
      </c>
      <c r="K204">
        <v>3027024</v>
      </c>
      <c r="L204" s="26">
        <f t="shared" si="10"/>
        <v>5.8326085290371012E-2</v>
      </c>
      <c r="M204" s="1">
        <f t="shared" si="11"/>
        <v>400.35024943310663</v>
      </c>
    </row>
    <row r="205" spans="1:13" hidden="1" x14ac:dyDescent="0.25">
      <c r="A205" t="str">
        <f t="shared" si="9"/>
        <v>PVGCMBMar-2024</v>
      </c>
      <c r="B205">
        <v>2024</v>
      </c>
      <c r="C205" t="s">
        <v>200</v>
      </c>
      <c r="D205" t="s">
        <v>50</v>
      </c>
      <c r="E205" t="s">
        <v>10</v>
      </c>
      <c r="F205" t="s">
        <v>13</v>
      </c>
      <c r="G205">
        <v>44</v>
      </c>
      <c r="H205">
        <v>8610.24</v>
      </c>
      <c r="I205">
        <v>5079.1000000000004</v>
      </c>
      <c r="J205">
        <v>13689.34</v>
      </c>
      <c r="K205">
        <v>222904</v>
      </c>
      <c r="L205" s="26">
        <f t="shared" si="10"/>
        <v>6.1413613035207981E-2</v>
      </c>
      <c r="M205" s="1">
        <f t="shared" si="11"/>
        <v>311.12136363636364</v>
      </c>
    </row>
    <row r="206" spans="1:13" hidden="1" x14ac:dyDescent="0.25">
      <c r="A206" t="str">
        <f t="shared" si="9"/>
        <v>RUHCMBMar-2024</v>
      </c>
      <c r="B206">
        <v>2024</v>
      </c>
      <c r="C206" t="s">
        <v>200</v>
      </c>
      <c r="D206" t="s">
        <v>41</v>
      </c>
      <c r="E206" t="s">
        <v>10</v>
      </c>
      <c r="F206" t="s">
        <v>11</v>
      </c>
      <c r="G206">
        <v>121</v>
      </c>
      <c r="H206">
        <v>18678.880000000005</v>
      </c>
      <c r="I206">
        <v>10564.100000000006</v>
      </c>
      <c r="J206">
        <v>29242.98</v>
      </c>
      <c r="K206">
        <v>489445</v>
      </c>
      <c r="L206" s="26">
        <f t="shared" si="10"/>
        <v>5.9747223896454149E-2</v>
      </c>
      <c r="M206" s="1">
        <f t="shared" si="11"/>
        <v>241.67752066115702</v>
      </c>
    </row>
    <row r="207" spans="1:13" hidden="1" x14ac:dyDescent="0.25">
      <c r="A207" t="str">
        <f t="shared" si="9"/>
        <v>SINCMBMar-2024</v>
      </c>
      <c r="B207">
        <v>2024</v>
      </c>
      <c r="C207" t="s">
        <v>200</v>
      </c>
      <c r="D207" t="s">
        <v>42</v>
      </c>
      <c r="E207" t="s">
        <v>10</v>
      </c>
      <c r="F207" t="s">
        <v>13</v>
      </c>
      <c r="G207">
        <v>237</v>
      </c>
      <c r="H207">
        <v>29997.499999999989</v>
      </c>
      <c r="I207">
        <v>21163.350000000002</v>
      </c>
      <c r="J207">
        <v>51160.850000000006</v>
      </c>
      <c r="K207">
        <v>651513</v>
      </c>
      <c r="L207" s="26">
        <f t="shared" si="10"/>
        <v>7.8526215133082541E-2</v>
      </c>
      <c r="M207" s="1">
        <f t="shared" si="11"/>
        <v>215.86856540084392</v>
      </c>
    </row>
    <row r="208" spans="1:13" hidden="1" x14ac:dyDescent="0.25">
      <c r="A208" t="str">
        <f t="shared" si="9"/>
        <v>SYDCMBMar-2024</v>
      </c>
      <c r="B208">
        <v>2024</v>
      </c>
      <c r="C208" t="s">
        <v>200</v>
      </c>
      <c r="D208" t="s">
        <v>53</v>
      </c>
      <c r="E208" t="s">
        <v>10</v>
      </c>
      <c r="F208" t="s">
        <v>13</v>
      </c>
      <c r="G208">
        <v>1578</v>
      </c>
      <c r="H208">
        <v>478275.47000000003</v>
      </c>
      <c r="I208">
        <v>136589.72000000003</v>
      </c>
      <c r="J208">
        <v>614865.18999999994</v>
      </c>
      <c r="K208">
        <v>13813812</v>
      </c>
      <c r="L208" s="26">
        <f t="shared" si="10"/>
        <v>4.4510898946648468E-2</v>
      </c>
      <c r="M208" s="1">
        <f t="shared" si="11"/>
        <v>389.64840937896065</v>
      </c>
    </row>
    <row r="209" spans="1:18" x14ac:dyDescent="0.25">
      <c r="A209" t="str">
        <f t="shared" si="9"/>
        <v>TRVCMBMar-2024</v>
      </c>
      <c r="B209">
        <v>2024</v>
      </c>
      <c r="C209" t="s">
        <v>200</v>
      </c>
      <c r="D209" t="s">
        <v>43</v>
      </c>
      <c r="E209" t="s">
        <v>10</v>
      </c>
      <c r="F209" t="s">
        <v>15</v>
      </c>
      <c r="G209">
        <v>100</v>
      </c>
      <c r="H209">
        <v>4780.5400000000009</v>
      </c>
      <c r="I209">
        <v>2082.4100000000008</v>
      </c>
      <c r="J209">
        <v>6862.95</v>
      </c>
      <c r="K209">
        <v>36600</v>
      </c>
      <c r="L209" s="26">
        <f t="shared" si="10"/>
        <v>0.18751229508196721</v>
      </c>
      <c r="M209" s="1">
        <f t="shared" si="11"/>
        <v>68.629499999999993</v>
      </c>
    </row>
    <row r="210" spans="1:18" hidden="1" x14ac:dyDescent="0.25">
      <c r="A210" t="str">
        <f t="shared" si="9"/>
        <v>TRZCMBMar-2024</v>
      </c>
      <c r="B210">
        <v>2024</v>
      </c>
      <c r="C210" t="s">
        <v>200</v>
      </c>
      <c r="D210" t="s">
        <v>44</v>
      </c>
      <c r="E210" t="s">
        <v>10</v>
      </c>
      <c r="F210" t="s">
        <v>15</v>
      </c>
      <c r="G210">
        <v>249</v>
      </c>
      <c r="H210">
        <v>8076.5499999999984</v>
      </c>
      <c r="I210">
        <v>4122.71</v>
      </c>
      <c r="J210">
        <v>12199.259999999989</v>
      </c>
      <c r="K210">
        <v>110307</v>
      </c>
      <c r="L210" s="26">
        <f t="shared" si="10"/>
        <v>0.11059370665506259</v>
      </c>
      <c r="M210" s="1">
        <f t="shared" si="11"/>
        <v>48.993012048192725</v>
      </c>
    </row>
    <row r="211" spans="1:18" hidden="1" x14ac:dyDescent="0.25">
      <c r="A211" t="str">
        <f t="shared" si="9"/>
        <v>JEDCMBMar-2024</v>
      </c>
      <c r="B211">
        <v>2024</v>
      </c>
      <c r="C211" t="s">
        <v>200</v>
      </c>
      <c r="D211" t="s">
        <v>51</v>
      </c>
      <c r="E211" t="s">
        <v>10</v>
      </c>
      <c r="F211" t="s">
        <v>11</v>
      </c>
      <c r="G211">
        <v>43</v>
      </c>
      <c r="H211">
        <v>7595.74</v>
      </c>
      <c r="I211">
        <v>3845</v>
      </c>
      <c r="J211">
        <v>11440.74</v>
      </c>
      <c r="K211">
        <v>200251</v>
      </c>
      <c r="L211" s="26">
        <f t="shared" si="10"/>
        <v>5.7131999340827258E-2</v>
      </c>
      <c r="M211" s="1">
        <f t="shared" si="11"/>
        <v>266.06372093023253</v>
      </c>
    </row>
    <row r="212" spans="1:18" hidden="1" x14ac:dyDescent="0.25">
      <c r="A212" t="str">
        <f t="shared" si="9"/>
        <v>AUHCMBApr-2024</v>
      </c>
      <c r="B212">
        <v>2024</v>
      </c>
      <c r="C212" t="s">
        <v>204</v>
      </c>
      <c r="D212" t="s">
        <v>9</v>
      </c>
      <c r="E212" t="s">
        <v>10</v>
      </c>
      <c r="F212" t="s">
        <v>11</v>
      </c>
      <c r="G212">
        <v>31</v>
      </c>
      <c r="H212">
        <v>4860.1099999999997</v>
      </c>
      <c r="I212">
        <v>4513.53</v>
      </c>
      <c r="J212">
        <v>9373.6400000000012</v>
      </c>
      <c r="K212">
        <v>103664</v>
      </c>
      <c r="L212" s="26">
        <f t="shared" si="10"/>
        <v>9.0423290631270276E-2</v>
      </c>
      <c r="M212" s="1">
        <f t="shared" si="11"/>
        <v>302.3754838709678</v>
      </c>
    </row>
    <row r="213" spans="1:18" hidden="1" x14ac:dyDescent="0.25">
      <c r="A213" t="str">
        <f t="shared" si="9"/>
        <v>BKKCMBApr-2024</v>
      </c>
      <c r="B213">
        <v>2024</v>
      </c>
      <c r="C213" t="s">
        <v>204</v>
      </c>
      <c r="D213" t="s">
        <v>12</v>
      </c>
      <c r="E213" t="s">
        <v>10</v>
      </c>
      <c r="F213" t="s">
        <v>13</v>
      </c>
      <c r="G213">
        <v>162</v>
      </c>
      <c r="H213">
        <v>20543.499999999996</v>
      </c>
      <c r="I213">
        <v>12981.76</v>
      </c>
      <c r="J213">
        <v>33525.26</v>
      </c>
      <c r="K213">
        <v>386370</v>
      </c>
      <c r="L213" s="26">
        <f t="shared" si="10"/>
        <v>8.676983202629604E-2</v>
      </c>
      <c r="M213" s="1">
        <f t="shared" si="11"/>
        <v>206.94604938271607</v>
      </c>
    </row>
    <row r="214" spans="1:18" hidden="1" x14ac:dyDescent="0.25">
      <c r="A214" t="str">
        <f t="shared" si="9"/>
        <v>BLRCMBApr-2024</v>
      </c>
      <c r="B214">
        <v>2024</v>
      </c>
      <c r="C214" t="s">
        <v>204</v>
      </c>
      <c r="D214" t="s">
        <v>14</v>
      </c>
      <c r="E214" t="s">
        <v>10</v>
      </c>
      <c r="F214" t="s">
        <v>15</v>
      </c>
      <c r="G214">
        <v>117</v>
      </c>
      <c r="H214">
        <v>4951.0899999999992</v>
      </c>
      <c r="I214">
        <v>3073.03</v>
      </c>
      <c r="J214">
        <v>8024.12</v>
      </c>
      <c r="K214">
        <v>83655</v>
      </c>
      <c r="L214" s="26">
        <f t="shared" si="10"/>
        <v>9.5919191919191918E-2</v>
      </c>
      <c r="M214" s="1">
        <f t="shared" si="11"/>
        <v>68.582222222222228</v>
      </c>
    </row>
    <row r="215" spans="1:18" hidden="1" x14ac:dyDescent="0.25">
      <c r="A215" t="str">
        <f t="shared" si="9"/>
        <v>BOMCMBApr-2024</v>
      </c>
      <c r="B215">
        <v>2024</v>
      </c>
      <c r="C215" t="s">
        <v>204</v>
      </c>
      <c r="D215" t="s">
        <v>16</v>
      </c>
      <c r="E215" t="s">
        <v>10</v>
      </c>
      <c r="F215" t="s">
        <v>15</v>
      </c>
      <c r="G215">
        <v>98</v>
      </c>
      <c r="H215">
        <v>8994.0199999999968</v>
      </c>
      <c r="I215">
        <v>3002.0499999999997</v>
      </c>
      <c r="J215">
        <v>11996.07</v>
      </c>
      <c r="K215">
        <v>151802</v>
      </c>
      <c r="L215" s="26">
        <f t="shared" si="10"/>
        <v>7.902445290575881E-2</v>
      </c>
      <c r="M215" s="1">
        <f t="shared" si="11"/>
        <v>122.40887755102041</v>
      </c>
    </row>
    <row r="216" spans="1:18" hidden="1" x14ac:dyDescent="0.25">
      <c r="A216" t="str">
        <f t="shared" si="9"/>
        <v>CANCMBApr-2024</v>
      </c>
      <c r="B216">
        <v>2024</v>
      </c>
      <c r="C216" t="s">
        <v>204</v>
      </c>
      <c r="D216" t="s">
        <v>17</v>
      </c>
      <c r="E216" t="s">
        <v>10</v>
      </c>
      <c r="F216" t="s">
        <v>13</v>
      </c>
      <c r="G216">
        <v>3</v>
      </c>
      <c r="H216">
        <v>373.45000000000005</v>
      </c>
      <c r="I216">
        <v>155.35</v>
      </c>
      <c r="J216">
        <v>528.79999999999995</v>
      </c>
      <c r="K216">
        <v>11949</v>
      </c>
      <c r="L216" s="26">
        <f t="shared" si="10"/>
        <v>4.4254749351410154E-2</v>
      </c>
      <c r="M216" s="1">
        <f t="shared" si="11"/>
        <v>176.26666666666665</v>
      </c>
    </row>
    <row r="217" spans="1:18" hidden="1" x14ac:dyDescent="0.25">
      <c r="A217" t="str">
        <f t="shared" si="9"/>
        <v>CDGCMBApr-2024</v>
      </c>
      <c r="B217">
        <v>2024</v>
      </c>
      <c r="C217" t="s">
        <v>204</v>
      </c>
      <c r="D217" t="s">
        <v>18</v>
      </c>
      <c r="E217" t="s">
        <v>10</v>
      </c>
      <c r="F217" t="s">
        <v>19</v>
      </c>
      <c r="G217">
        <v>557</v>
      </c>
      <c r="H217">
        <v>95044.88</v>
      </c>
      <c r="I217">
        <v>116743.44999999997</v>
      </c>
      <c r="J217">
        <v>211788.33</v>
      </c>
      <c r="K217">
        <v>4739513</v>
      </c>
      <c r="L217" s="26">
        <f t="shared" si="10"/>
        <v>4.4685673401465509E-2</v>
      </c>
      <c r="M217" s="1">
        <f t="shared" si="11"/>
        <v>380.23039497307002</v>
      </c>
    </row>
    <row r="218" spans="1:18" hidden="1" x14ac:dyDescent="0.25">
      <c r="A218" t="str">
        <f t="shared" si="9"/>
        <v>CGKCMBApr-2024</v>
      </c>
      <c r="B218">
        <v>2024</v>
      </c>
      <c r="C218" t="s">
        <v>204</v>
      </c>
      <c r="D218" t="s">
        <v>20</v>
      </c>
      <c r="E218" t="s">
        <v>10</v>
      </c>
      <c r="F218" t="s">
        <v>13</v>
      </c>
      <c r="G218">
        <v>125</v>
      </c>
      <c r="H218">
        <v>12547.920000000004</v>
      </c>
      <c r="I218">
        <v>9310.7799999999988</v>
      </c>
      <c r="J218">
        <v>21858.7</v>
      </c>
      <c r="K218">
        <v>414750</v>
      </c>
      <c r="L218" s="26">
        <f t="shared" si="10"/>
        <v>5.2703315250150692E-2</v>
      </c>
      <c r="M218" s="1">
        <f t="shared" si="11"/>
        <v>174.86960000000002</v>
      </c>
      <c r="O218">
        <v>5</v>
      </c>
      <c r="P218">
        <v>865.53</v>
      </c>
      <c r="Q218">
        <v>0</v>
      </c>
      <c r="R218">
        <v>865.53</v>
      </c>
    </row>
    <row r="219" spans="1:18" hidden="1" x14ac:dyDescent="0.25">
      <c r="A219" t="str">
        <f t="shared" si="9"/>
        <v>CMBAUHApr-2024</v>
      </c>
      <c r="B219">
        <v>2024</v>
      </c>
      <c r="C219" t="s">
        <v>204</v>
      </c>
      <c r="D219" t="s">
        <v>10</v>
      </c>
      <c r="E219" t="s">
        <v>9</v>
      </c>
      <c r="F219" t="s">
        <v>11</v>
      </c>
      <c r="G219">
        <v>204</v>
      </c>
      <c r="H219">
        <v>27289.819999999996</v>
      </c>
      <c r="I219">
        <v>30848.710000000003</v>
      </c>
      <c r="J219">
        <v>58138.529999999984</v>
      </c>
      <c r="K219">
        <v>682176</v>
      </c>
      <c r="L219" s="26">
        <f t="shared" si="10"/>
        <v>8.5225117858148014E-2</v>
      </c>
      <c r="M219" s="1">
        <f t="shared" si="11"/>
        <v>284.99279411764701</v>
      </c>
    </row>
    <row r="220" spans="1:18" hidden="1" x14ac:dyDescent="0.25">
      <c r="A220" t="str">
        <f t="shared" si="9"/>
        <v>CMBBKKApr-2024</v>
      </c>
      <c r="B220">
        <v>2024</v>
      </c>
      <c r="C220" t="s">
        <v>204</v>
      </c>
      <c r="D220" t="s">
        <v>10</v>
      </c>
      <c r="E220" t="s">
        <v>12</v>
      </c>
      <c r="F220" t="s">
        <v>13</v>
      </c>
      <c r="G220">
        <v>171</v>
      </c>
      <c r="H220">
        <v>24733.08</v>
      </c>
      <c r="I220">
        <v>13781.160000000003</v>
      </c>
      <c r="J220">
        <v>38514.239999999991</v>
      </c>
      <c r="K220">
        <v>407835</v>
      </c>
      <c r="L220" s="26">
        <f t="shared" si="10"/>
        <v>9.4435838022729757E-2</v>
      </c>
      <c r="M220" s="1">
        <f t="shared" si="11"/>
        <v>225.22947368421046</v>
      </c>
    </row>
    <row r="221" spans="1:18" hidden="1" x14ac:dyDescent="0.25">
      <c r="A221" t="str">
        <f t="shared" si="9"/>
        <v>CMBBLRApr-2024</v>
      </c>
      <c r="B221">
        <v>2024</v>
      </c>
      <c r="C221" t="s">
        <v>204</v>
      </c>
      <c r="D221" t="s">
        <v>10</v>
      </c>
      <c r="E221" t="s">
        <v>14</v>
      </c>
      <c r="F221" t="s">
        <v>15</v>
      </c>
      <c r="G221">
        <v>147</v>
      </c>
      <c r="H221">
        <v>6469.82</v>
      </c>
      <c r="I221">
        <v>3764.7699999999995</v>
      </c>
      <c r="J221">
        <v>10234.589999999997</v>
      </c>
      <c r="K221">
        <v>105105</v>
      </c>
      <c r="L221" s="26">
        <f t="shared" si="10"/>
        <v>9.7374910803482193E-2</v>
      </c>
      <c r="M221" s="1">
        <f t="shared" si="11"/>
        <v>69.623061224489774</v>
      </c>
    </row>
    <row r="222" spans="1:18" hidden="1" x14ac:dyDescent="0.25">
      <c r="A222" t="str">
        <f t="shared" si="9"/>
        <v>CMBBOMApr-2024</v>
      </c>
      <c r="B222">
        <v>2024</v>
      </c>
      <c r="C222" t="s">
        <v>204</v>
      </c>
      <c r="D222" t="s">
        <v>10</v>
      </c>
      <c r="E222" t="s">
        <v>16</v>
      </c>
      <c r="F222" t="s">
        <v>15</v>
      </c>
      <c r="G222">
        <v>88</v>
      </c>
      <c r="H222">
        <v>9493.0400000000009</v>
      </c>
      <c r="I222">
        <v>3144.6599999999994</v>
      </c>
      <c r="J222">
        <v>12637.699999999999</v>
      </c>
      <c r="K222">
        <v>136312</v>
      </c>
      <c r="L222" s="26">
        <f t="shared" si="10"/>
        <v>9.2711573449146073E-2</v>
      </c>
      <c r="M222" s="1">
        <f t="shared" si="11"/>
        <v>143.61022727272726</v>
      </c>
    </row>
    <row r="223" spans="1:18" hidden="1" x14ac:dyDescent="0.25">
      <c r="A223" t="str">
        <f t="shared" si="9"/>
        <v>CMBCANApr-2024</v>
      </c>
      <c r="B223">
        <v>2024</v>
      </c>
      <c r="C223" t="s">
        <v>204</v>
      </c>
      <c r="D223" t="s">
        <v>10</v>
      </c>
      <c r="E223" t="s">
        <v>17</v>
      </c>
      <c r="F223" t="s">
        <v>13</v>
      </c>
      <c r="G223">
        <v>1</v>
      </c>
      <c r="H223">
        <v>386.67</v>
      </c>
      <c r="I223">
        <v>91.66</v>
      </c>
      <c r="J223">
        <v>478.33000000000004</v>
      </c>
      <c r="K223">
        <v>3983</v>
      </c>
      <c r="L223" s="26">
        <f t="shared" si="10"/>
        <v>0.12009289480291238</v>
      </c>
      <c r="M223" s="1">
        <f t="shared" si="11"/>
        <v>478.33000000000004</v>
      </c>
    </row>
    <row r="224" spans="1:18" hidden="1" x14ac:dyDescent="0.25">
      <c r="A224" t="str">
        <f t="shared" si="9"/>
        <v>CMBCDGApr-2024</v>
      </c>
      <c r="B224">
        <v>2024</v>
      </c>
      <c r="C224" t="s">
        <v>204</v>
      </c>
      <c r="D224" t="s">
        <v>10</v>
      </c>
      <c r="E224" t="s">
        <v>18</v>
      </c>
      <c r="F224" t="s">
        <v>19</v>
      </c>
      <c r="G224">
        <v>817</v>
      </c>
      <c r="H224">
        <v>168338.39999999997</v>
      </c>
      <c r="I224">
        <v>150548.94999999998</v>
      </c>
      <c r="J224">
        <v>318887.35000000003</v>
      </c>
      <c r="K224">
        <v>6951853</v>
      </c>
      <c r="L224" s="26">
        <f t="shared" si="10"/>
        <v>4.5870841917974969E-2</v>
      </c>
      <c r="M224" s="1">
        <f t="shared" si="11"/>
        <v>390.31499388004903</v>
      </c>
    </row>
    <row r="225" spans="1:13" hidden="1" x14ac:dyDescent="0.25">
      <c r="A225" t="str">
        <f t="shared" si="9"/>
        <v>CMBCGKApr-2024</v>
      </c>
      <c r="B225">
        <v>2024</v>
      </c>
      <c r="C225" t="s">
        <v>204</v>
      </c>
      <c r="D225" t="s">
        <v>10</v>
      </c>
      <c r="E225" t="s">
        <v>20</v>
      </c>
      <c r="F225" t="s">
        <v>13</v>
      </c>
      <c r="G225">
        <v>104</v>
      </c>
      <c r="H225">
        <v>9263.380000000001</v>
      </c>
      <c r="I225">
        <v>7754.11</v>
      </c>
      <c r="J225">
        <v>17017.489999999998</v>
      </c>
      <c r="K225">
        <v>345072</v>
      </c>
      <c r="L225" s="26">
        <f t="shared" si="10"/>
        <v>4.9315765985069773E-2</v>
      </c>
      <c r="M225" s="1">
        <f t="shared" si="11"/>
        <v>163.62971153846152</v>
      </c>
    </row>
    <row r="226" spans="1:13" hidden="1" x14ac:dyDescent="0.25">
      <c r="A226" t="str">
        <f t="shared" si="9"/>
        <v>CMBCOKApr-2024</v>
      </c>
      <c r="B226">
        <v>2024</v>
      </c>
      <c r="C226" t="s">
        <v>204</v>
      </c>
      <c r="D226" t="s">
        <v>10</v>
      </c>
      <c r="E226" t="s">
        <v>21</v>
      </c>
      <c r="F226" t="s">
        <v>15</v>
      </c>
      <c r="G226">
        <v>39</v>
      </c>
      <c r="H226">
        <v>2106.2400000000002</v>
      </c>
      <c r="I226">
        <v>779.52000000000021</v>
      </c>
      <c r="J226">
        <v>2885.7599999999998</v>
      </c>
      <c r="K226">
        <v>20163</v>
      </c>
      <c r="L226" s="26">
        <f t="shared" si="10"/>
        <v>0.14312155929177203</v>
      </c>
      <c r="M226" s="1">
        <f t="shared" si="11"/>
        <v>73.99384615384615</v>
      </c>
    </row>
    <row r="227" spans="1:13" hidden="1" x14ac:dyDescent="0.25">
      <c r="A227" t="str">
        <f t="shared" si="9"/>
        <v>CMBDACApr-2024</v>
      </c>
      <c r="B227">
        <v>2024</v>
      </c>
      <c r="C227" t="s">
        <v>204</v>
      </c>
      <c r="D227" t="s">
        <v>10</v>
      </c>
      <c r="E227" t="s">
        <v>22</v>
      </c>
      <c r="F227" t="s">
        <v>15</v>
      </c>
      <c r="G227">
        <v>38</v>
      </c>
      <c r="H227">
        <v>7221.1600000000017</v>
      </c>
      <c r="I227">
        <v>214.24</v>
      </c>
      <c r="J227">
        <v>7435.4000000000015</v>
      </c>
      <c r="K227">
        <v>82270</v>
      </c>
      <c r="L227" s="26">
        <f t="shared" si="10"/>
        <v>9.0378023580892197E-2</v>
      </c>
      <c r="M227" s="1">
        <f t="shared" si="11"/>
        <v>195.66842105263163</v>
      </c>
    </row>
    <row r="228" spans="1:13" hidden="1" x14ac:dyDescent="0.25">
      <c r="A228" t="str">
        <f t="shared" si="9"/>
        <v>CMBDELApr-2024</v>
      </c>
      <c r="B228">
        <v>2024</v>
      </c>
      <c r="C228" t="s">
        <v>204</v>
      </c>
      <c r="D228" t="s">
        <v>10</v>
      </c>
      <c r="E228" t="s">
        <v>23</v>
      </c>
      <c r="F228" t="s">
        <v>15</v>
      </c>
      <c r="G228">
        <v>212</v>
      </c>
      <c r="H228">
        <v>24264.989999999991</v>
      </c>
      <c r="I228">
        <v>7283.9399999999987</v>
      </c>
      <c r="J228">
        <v>31548.93</v>
      </c>
      <c r="K228">
        <v>514100</v>
      </c>
      <c r="L228" s="26">
        <f t="shared" si="10"/>
        <v>6.136730208130714E-2</v>
      </c>
      <c r="M228" s="1">
        <f t="shared" si="11"/>
        <v>148.81570754716981</v>
      </c>
    </row>
    <row r="229" spans="1:13" hidden="1" x14ac:dyDescent="0.25">
      <c r="A229" t="str">
        <f t="shared" si="9"/>
        <v>CMBDMMApr-2024</v>
      </c>
      <c r="B229">
        <v>2024</v>
      </c>
      <c r="C229" t="s">
        <v>204</v>
      </c>
      <c r="D229" t="s">
        <v>10</v>
      </c>
      <c r="E229" t="s">
        <v>24</v>
      </c>
      <c r="F229" t="s">
        <v>11</v>
      </c>
      <c r="G229">
        <v>64</v>
      </c>
      <c r="H229">
        <v>12528.65</v>
      </c>
      <c r="I229">
        <v>5566.4100000000008</v>
      </c>
      <c r="J229">
        <v>18095.060000000001</v>
      </c>
      <c r="K229">
        <v>246592</v>
      </c>
      <c r="L229" s="26">
        <f t="shared" si="10"/>
        <v>7.3380563846353497E-2</v>
      </c>
      <c r="M229" s="1">
        <f t="shared" si="11"/>
        <v>282.73531250000002</v>
      </c>
    </row>
    <row r="230" spans="1:13" hidden="1" x14ac:dyDescent="0.25">
      <c r="A230" t="str">
        <f t="shared" si="9"/>
        <v>CMBDOHApr-2024</v>
      </c>
      <c r="B230">
        <v>2024</v>
      </c>
      <c r="C230" t="s">
        <v>204</v>
      </c>
      <c r="D230" t="s">
        <v>10</v>
      </c>
      <c r="E230" t="s">
        <v>25</v>
      </c>
      <c r="F230" t="s">
        <v>11</v>
      </c>
      <c r="G230">
        <v>208</v>
      </c>
      <c r="H230">
        <v>25434.790000000005</v>
      </c>
      <c r="I230">
        <v>36320.829999999965</v>
      </c>
      <c r="J230">
        <v>61755.620000000024</v>
      </c>
      <c r="K230">
        <v>755664</v>
      </c>
      <c r="L230" s="26">
        <f t="shared" si="10"/>
        <v>8.1723649664401141E-2</v>
      </c>
      <c r="M230" s="1">
        <f t="shared" si="11"/>
        <v>296.90201923076933</v>
      </c>
    </row>
    <row r="231" spans="1:13" hidden="1" x14ac:dyDescent="0.25">
      <c r="A231" t="str">
        <f t="shared" si="9"/>
        <v>CMBDXBApr-2024</v>
      </c>
      <c r="B231">
        <v>2024</v>
      </c>
      <c r="C231" t="s">
        <v>204</v>
      </c>
      <c r="D231" t="s">
        <v>10</v>
      </c>
      <c r="E231" t="s">
        <v>26</v>
      </c>
      <c r="F231" t="s">
        <v>11</v>
      </c>
      <c r="G231">
        <v>120</v>
      </c>
      <c r="H231">
        <v>19380.7</v>
      </c>
      <c r="I231">
        <v>12256.540000000005</v>
      </c>
      <c r="J231">
        <v>31637.239999999998</v>
      </c>
      <c r="K231">
        <v>397080</v>
      </c>
      <c r="L231" s="26">
        <f t="shared" si="10"/>
        <v>7.9674725496121687E-2</v>
      </c>
      <c r="M231" s="1">
        <f t="shared" si="11"/>
        <v>263.64366666666666</v>
      </c>
    </row>
    <row r="232" spans="1:13" hidden="1" x14ac:dyDescent="0.25">
      <c r="A232" t="str">
        <f t="shared" si="9"/>
        <v>CMBFRAApr-2024</v>
      </c>
      <c r="B232">
        <v>2024</v>
      </c>
      <c r="C232" t="s">
        <v>204</v>
      </c>
      <c r="D232" t="s">
        <v>10</v>
      </c>
      <c r="E232" t="s">
        <v>27</v>
      </c>
      <c r="F232" t="s">
        <v>19</v>
      </c>
      <c r="G232">
        <v>830</v>
      </c>
      <c r="H232">
        <v>223461.94</v>
      </c>
      <c r="I232">
        <v>174680.38</v>
      </c>
      <c r="J232">
        <v>398142.32000000007</v>
      </c>
      <c r="K232">
        <v>6717190</v>
      </c>
      <c r="L232" s="26">
        <f t="shared" si="10"/>
        <v>5.9272153981054586E-2</v>
      </c>
      <c r="M232" s="1">
        <f t="shared" si="11"/>
        <v>479.68954216867479</v>
      </c>
    </row>
    <row r="233" spans="1:13" hidden="1" x14ac:dyDescent="0.25">
      <c r="A233" t="str">
        <f t="shared" si="9"/>
        <v>CMBGANApr-2024</v>
      </c>
      <c r="B233">
        <v>2024</v>
      </c>
      <c r="C233" t="s">
        <v>204</v>
      </c>
      <c r="D233" t="s">
        <v>10</v>
      </c>
      <c r="E233" t="s">
        <v>28</v>
      </c>
      <c r="F233" t="s">
        <v>15</v>
      </c>
      <c r="G233">
        <v>31</v>
      </c>
      <c r="H233">
        <v>1291.1999999999998</v>
      </c>
      <c r="I233">
        <v>1079.45</v>
      </c>
      <c r="J233">
        <v>2370.65</v>
      </c>
      <c r="K233">
        <v>35557</v>
      </c>
      <c r="L233" s="26">
        <f t="shared" si="10"/>
        <v>6.6671822707202524E-2</v>
      </c>
      <c r="M233" s="1">
        <f t="shared" si="11"/>
        <v>76.472580645161287</v>
      </c>
    </row>
    <row r="234" spans="1:13" hidden="1" x14ac:dyDescent="0.25">
      <c r="A234" t="str">
        <f t="shared" si="9"/>
        <v>CMBHYDApr-2024</v>
      </c>
      <c r="B234">
        <v>2024</v>
      </c>
      <c r="C234" t="s">
        <v>204</v>
      </c>
      <c r="D234" t="s">
        <v>10</v>
      </c>
      <c r="E234" t="s">
        <v>29</v>
      </c>
      <c r="F234" t="s">
        <v>15</v>
      </c>
      <c r="G234">
        <v>26</v>
      </c>
      <c r="H234">
        <v>1250.7399999999998</v>
      </c>
      <c r="I234">
        <v>742.42</v>
      </c>
      <c r="J234">
        <v>1993.1600000000003</v>
      </c>
      <c r="K234">
        <v>30472</v>
      </c>
      <c r="L234" s="26">
        <f t="shared" si="10"/>
        <v>6.5409556313993186E-2</v>
      </c>
      <c r="M234" s="1">
        <f t="shared" si="11"/>
        <v>76.660000000000011</v>
      </c>
    </row>
    <row r="235" spans="1:13" hidden="1" x14ac:dyDescent="0.25">
      <c r="A235" t="str">
        <f t="shared" si="9"/>
        <v>CMBICNApr-2024</v>
      </c>
      <c r="B235">
        <v>2024</v>
      </c>
      <c r="C235" t="s">
        <v>204</v>
      </c>
      <c r="D235" t="s">
        <v>10</v>
      </c>
      <c r="E235" t="s">
        <v>30</v>
      </c>
      <c r="F235" t="s">
        <v>13</v>
      </c>
      <c r="G235">
        <v>232</v>
      </c>
      <c r="H235">
        <v>42326</v>
      </c>
      <c r="I235">
        <v>20042.239999999998</v>
      </c>
      <c r="J235">
        <v>62368.239999999983</v>
      </c>
      <c r="K235">
        <v>1337480</v>
      </c>
      <c r="L235" s="26">
        <f t="shared" si="10"/>
        <v>4.6631157101414591E-2</v>
      </c>
      <c r="M235" s="1">
        <f t="shared" si="11"/>
        <v>268.82862068965511</v>
      </c>
    </row>
    <row r="236" spans="1:13" hidden="1" x14ac:dyDescent="0.25">
      <c r="A236" t="str">
        <f t="shared" si="9"/>
        <v>CMBIXMApr-2024</v>
      </c>
      <c r="B236">
        <v>2024</v>
      </c>
      <c r="C236" t="s">
        <v>204</v>
      </c>
      <c r="D236" t="s">
        <v>10</v>
      </c>
      <c r="E236" t="s">
        <v>31</v>
      </c>
      <c r="F236" t="s">
        <v>15</v>
      </c>
      <c r="G236">
        <v>24</v>
      </c>
      <c r="H236">
        <v>699.52</v>
      </c>
      <c r="I236">
        <v>473.06999999999994</v>
      </c>
      <c r="J236">
        <v>1172.5899999999997</v>
      </c>
      <c r="K236">
        <v>8496</v>
      </c>
      <c r="L236" s="26">
        <f t="shared" si="10"/>
        <v>0.1380167137476459</v>
      </c>
      <c r="M236" s="1">
        <f t="shared" si="11"/>
        <v>48.857916666666654</v>
      </c>
    </row>
    <row r="237" spans="1:13" hidden="1" x14ac:dyDescent="0.25">
      <c r="A237" t="str">
        <f t="shared" si="9"/>
        <v>CMBKHIApr-2024</v>
      </c>
      <c r="B237">
        <v>2024</v>
      </c>
      <c r="C237" t="s">
        <v>204</v>
      </c>
      <c r="D237" t="s">
        <v>10</v>
      </c>
      <c r="E237" t="s">
        <v>32</v>
      </c>
      <c r="F237" t="s">
        <v>15</v>
      </c>
      <c r="G237">
        <v>165</v>
      </c>
      <c r="H237">
        <v>17499.82</v>
      </c>
      <c r="I237">
        <v>5523.63</v>
      </c>
      <c r="J237">
        <v>23023.449999999993</v>
      </c>
      <c r="K237">
        <v>398310</v>
      </c>
      <c r="L237" s="26">
        <f t="shared" si="10"/>
        <v>5.7802842007481592E-2</v>
      </c>
      <c r="M237" s="1">
        <f t="shared" si="11"/>
        <v>139.53606060606057</v>
      </c>
    </row>
    <row r="238" spans="1:13" hidden="1" x14ac:dyDescent="0.25">
      <c r="A238" t="str">
        <f t="shared" si="9"/>
        <v>CMBKTMApr-2024</v>
      </c>
      <c r="B238">
        <v>2024</v>
      </c>
      <c r="C238" t="s">
        <v>204</v>
      </c>
      <c r="D238" t="s">
        <v>10</v>
      </c>
      <c r="E238" t="s">
        <v>52</v>
      </c>
      <c r="F238" t="s">
        <v>15</v>
      </c>
      <c r="G238">
        <v>31</v>
      </c>
      <c r="H238">
        <v>5640.5</v>
      </c>
      <c r="I238">
        <v>1297.6499999999999</v>
      </c>
      <c r="J238">
        <v>6938.15</v>
      </c>
      <c r="K238">
        <v>72943</v>
      </c>
      <c r="L238" s="26">
        <f t="shared" si="10"/>
        <v>9.5117420451585485E-2</v>
      </c>
      <c r="M238" s="1">
        <f t="shared" si="11"/>
        <v>223.81129032258065</v>
      </c>
    </row>
    <row r="239" spans="1:13" hidden="1" x14ac:dyDescent="0.25">
      <c r="A239" t="str">
        <f t="shared" si="9"/>
        <v>CMBKULApr-2024</v>
      </c>
      <c r="B239">
        <v>2024</v>
      </c>
      <c r="C239" t="s">
        <v>204</v>
      </c>
      <c r="D239" t="s">
        <v>10</v>
      </c>
      <c r="E239" t="s">
        <v>33</v>
      </c>
      <c r="F239" t="s">
        <v>13</v>
      </c>
      <c r="G239">
        <v>234</v>
      </c>
      <c r="H239">
        <v>14038.410000000003</v>
      </c>
      <c r="I239">
        <v>15893.150000000003</v>
      </c>
      <c r="J239">
        <v>29931.559999999998</v>
      </c>
      <c r="K239">
        <v>575406</v>
      </c>
      <c r="L239" s="26">
        <f t="shared" si="10"/>
        <v>5.2018157613928251E-2</v>
      </c>
      <c r="M239" s="1">
        <f t="shared" si="11"/>
        <v>127.91264957264956</v>
      </c>
    </row>
    <row r="240" spans="1:13" hidden="1" x14ac:dyDescent="0.25">
      <c r="A240" t="str">
        <f t="shared" si="9"/>
        <v>CMBKWIApr-2024</v>
      </c>
      <c r="B240">
        <v>2024</v>
      </c>
      <c r="C240" t="s">
        <v>204</v>
      </c>
      <c r="D240" t="s">
        <v>10</v>
      </c>
      <c r="E240" t="s">
        <v>34</v>
      </c>
      <c r="F240" t="s">
        <v>11</v>
      </c>
      <c r="G240">
        <v>53</v>
      </c>
      <c r="H240">
        <v>8918.0299999999988</v>
      </c>
      <c r="I240">
        <v>3795.8000000000006</v>
      </c>
      <c r="J240">
        <v>12713.83</v>
      </c>
      <c r="K240">
        <v>222335</v>
      </c>
      <c r="L240" s="26">
        <f t="shared" si="10"/>
        <v>5.7183214518631793E-2</v>
      </c>
      <c r="M240" s="1">
        <f t="shared" si="11"/>
        <v>239.88358490566037</v>
      </c>
    </row>
    <row r="241" spans="1:13" hidden="1" x14ac:dyDescent="0.25">
      <c r="A241" t="str">
        <f t="shared" si="9"/>
        <v>CMBLHEApr-2024</v>
      </c>
      <c r="B241">
        <v>2024</v>
      </c>
      <c r="C241" t="s">
        <v>204</v>
      </c>
      <c r="D241" t="s">
        <v>10</v>
      </c>
      <c r="E241" t="s">
        <v>35</v>
      </c>
      <c r="F241" t="s">
        <v>15</v>
      </c>
      <c r="G241">
        <v>116</v>
      </c>
      <c r="H241">
        <v>13026.490000000002</v>
      </c>
      <c r="I241">
        <v>3280.940000000001</v>
      </c>
      <c r="J241">
        <v>16307.430000000002</v>
      </c>
      <c r="K241">
        <v>323060</v>
      </c>
      <c r="L241" s="26">
        <f t="shared" si="10"/>
        <v>5.0478022658329728E-2</v>
      </c>
      <c r="M241" s="1">
        <f t="shared" si="11"/>
        <v>140.5812931034483</v>
      </c>
    </row>
    <row r="242" spans="1:13" hidden="1" x14ac:dyDescent="0.25">
      <c r="A242" t="str">
        <f t="shared" si="9"/>
        <v>CMBLHRApr-2024</v>
      </c>
      <c r="B242">
        <v>2024</v>
      </c>
      <c r="C242" t="s">
        <v>204</v>
      </c>
      <c r="D242" t="s">
        <v>10</v>
      </c>
      <c r="E242" t="s">
        <v>36</v>
      </c>
      <c r="F242" t="s">
        <v>19</v>
      </c>
      <c r="G242">
        <v>1638</v>
      </c>
      <c r="H242">
        <v>645852.42000000051</v>
      </c>
      <c r="I242">
        <v>331773.52000000008</v>
      </c>
      <c r="J242">
        <v>977625.94000000018</v>
      </c>
      <c r="K242">
        <v>14281722</v>
      </c>
      <c r="L242" s="26">
        <f t="shared" si="10"/>
        <v>6.8452945660194206E-2</v>
      </c>
      <c r="M242" s="1">
        <f t="shared" si="11"/>
        <v>596.84123321123332</v>
      </c>
    </row>
    <row r="243" spans="1:13" hidden="1" x14ac:dyDescent="0.25">
      <c r="A243" t="str">
        <f t="shared" si="9"/>
        <v>CMBMAAApr-2024</v>
      </c>
      <c r="B243">
        <v>2024</v>
      </c>
      <c r="C243" t="s">
        <v>204</v>
      </c>
      <c r="D243" t="s">
        <v>10</v>
      </c>
      <c r="E243" t="s">
        <v>37</v>
      </c>
      <c r="F243" t="s">
        <v>15</v>
      </c>
      <c r="G243">
        <v>219</v>
      </c>
      <c r="H243">
        <v>8052.2200000000021</v>
      </c>
      <c r="I243">
        <v>5635.69</v>
      </c>
      <c r="J243">
        <v>13687.91</v>
      </c>
      <c r="K243">
        <v>150234</v>
      </c>
      <c r="L243" s="26">
        <f t="shared" si="10"/>
        <v>9.1110600796091429E-2</v>
      </c>
      <c r="M243" s="1">
        <f t="shared" si="11"/>
        <v>62.501872146118721</v>
      </c>
    </row>
    <row r="244" spans="1:13" hidden="1" x14ac:dyDescent="0.25">
      <c r="A244" t="str">
        <f t="shared" si="9"/>
        <v>CMBMELApr-2024</v>
      </c>
      <c r="B244">
        <v>2024</v>
      </c>
      <c r="C244" t="s">
        <v>204</v>
      </c>
      <c r="D244" t="s">
        <v>10</v>
      </c>
      <c r="E244" t="s">
        <v>38</v>
      </c>
      <c r="F244" t="s">
        <v>13</v>
      </c>
      <c r="G244">
        <v>1543</v>
      </c>
      <c r="H244">
        <v>506166.98999999987</v>
      </c>
      <c r="I244">
        <v>109958.12999999999</v>
      </c>
      <c r="J244">
        <v>616125.12000000023</v>
      </c>
      <c r="K244">
        <v>12975087</v>
      </c>
      <c r="L244" s="26">
        <f t="shared" si="10"/>
        <v>4.7485239983361981E-2</v>
      </c>
      <c r="M244" s="1">
        <f t="shared" si="11"/>
        <v>399.30338302009091</v>
      </c>
    </row>
    <row r="245" spans="1:13" hidden="1" x14ac:dyDescent="0.25">
      <c r="A245" t="str">
        <f t="shared" si="9"/>
        <v>CMBMLEApr-2024</v>
      </c>
      <c r="B245">
        <v>2024</v>
      </c>
      <c r="C245" t="s">
        <v>204</v>
      </c>
      <c r="D245" t="s">
        <v>10</v>
      </c>
      <c r="E245" t="s">
        <v>39</v>
      </c>
      <c r="F245" t="s">
        <v>15</v>
      </c>
      <c r="G245">
        <v>1355</v>
      </c>
      <c r="H245">
        <v>99822.59</v>
      </c>
      <c r="I245">
        <v>29645.530000000002</v>
      </c>
      <c r="J245">
        <v>129468.11999999998</v>
      </c>
      <c r="K245">
        <v>1040640</v>
      </c>
      <c r="L245" s="26">
        <f t="shared" si="10"/>
        <v>0.12441201568265681</v>
      </c>
      <c r="M245" s="1">
        <f t="shared" si="11"/>
        <v>95.548428044280428</v>
      </c>
    </row>
    <row r="246" spans="1:13" hidden="1" x14ac:dyDescent="0.25">
      <c r="A246" t="str">
        <f t="shared" si="9"/>
        <v>CMBNRTApr-2024</v>
      </c>
      <c r="B246">
        <v>2024</v>
      </c>
      <c r="C246" t="s">
        <v>204</v>
      </c>
      <c r="D246" t="s">
        <v>10</v>
      </c>
      <c r="E246" t="s">
        <v>40</v>
      </c>
      <c r="F246" t="s">
        <v>13</v>
      </c>
      <c r="G246">
        <v>188</v>
      </c>
      <c r="H246">
        <v>56281.030000000006</v>
      </c>
      <c r="I246">
        <v>9346.1100000000042</v>
      </c>
      <c r="J246">
        <v>65627.139999999985</v>
      </c>
      <c r="K246">
        <v>1290432</v>
      </c>
      <c r="L246" s="26">
        <f t="shared" si="10"/>
        <v>5.0856720850071903E-2</v>
      </c>
      <c r="M246" s="1">
        <f t="shared" si="11"/>
        <v>349.08053191489353</v>
      </c>
    </row>
    <row r="247" spans="1:13" hidden="1" x14ac:dyDescent="0.25">
      <c r="A247" t="str">
        <f t="shared" si="9"/>
        <v>CMBPEKApr-2024</v>
      </c>
      <c r="B247">
        <v>2024</v>
      </c>
      <c r="C247" t="s">
        <v>204</v>
      </c>
      <c r="D247" t="s">
        <v>10</v>
      </c>
      <c r="E247" t="s">
        <v>177</v>
      </c>
      <c r="F247" t="s">
        <v>13</v>
      </c>
      <c r="G247">
        <v>11</v>
      </c>
      <c r="H247">
        <v>3358.21</v>
      </c>
      <c r="I247">
        <v>986.89</v>
      </c>
      <c r="J247">
        <v>4345.1000000000004</v>
      </c>
      <c r="K247">
        <v>56859</v>
      </c>
      <c r="L247" s="26">
        <f t="shared" si="10"/>
        <v>7.641886069047997E-2</v>
      </c>
      <c r="M247" s="1">
        <f t="shared" si="11"/>
        <v>395.00909090909096</v>
      </c>
    </row>
    <row r="248" spans="1:13" hidden="1" x14ac:dyDescent="0.25">
      <c r="A248" t="str">
        <f t="shared" si="9"/>
        <v>CMBPVGApr-2024</v>
      </c>
      <c r="B248">
        <v>2024</v>
      </c>
      <c r="C248" t="s">
        <v>204</v>
      </c>
      <c r="D248" t="s">
        <v>10</v>
      </c>
      <c r="E248" t="s">
        <v>50</v>
      </c>
      <c r="F248" t="s">
        <v>13</v>
      </c>
      <c r="G248">
        <v>9</v>
      </c>
      <c r="H248">
        <v>3532.1</v>
      </c>
      <c r="I248">
        <v>837.95999999999992</v>
      </c>
      <c r="J248">
        <v>4370.0599999999995</v>
      </c>
      <c r="K248">
        <v>45594</v>
      </c>
      <c r="L248" s="26">
        <f t="shared" si="10"/>
        <v>9.5847260604465495E-2</v>
      </c>
      <c r="M248" s="1">
        <f t="shared" si="11"/>
        <v>485.56222222222215</v>
      </c>
    </row>
    <row r="249" spans="1:13" hidden="1" x14ac:dyDescent="0.25">
      <c r="A249" t="str">
        <f t="shared" si="9"/>
        <v>CMBRUHApr-2024</v>
      </c>
      <c r="B249">
        <v>2024</v>
      </c>
      <c r="C249" t="s">
        <v>204</v>
      </c>
      <c r="D249" t="s">
        <v>10</v>
      </c>
      <c r="E249" t="s">
        <v>41</v>
      </c>
      <c r="F249" t="s">
        <v>11</v>
      </c>
      <c r="G249">
        <v>141</v>
      </c>
      <c r="H249">
        <v>27282.109999999997</v>
      </c>
      <c r="I249">
        <v>13305.460000000001</v>
      </c>
      <c r="J249">
        <v>40587.569999999992</v>
      </c>
      <c r="K249">
        <v>570345</v>
      </c>
      <c r="L249" s="26">
        <f t="shared" si="10"/>
        <v>7.1163190700365558E-2</v>
      </c>
      <c r="M249" s="1">
        <f t="shared" si="11"/>
        <v>287.85510638297865</v>
      </c>
    </row>
    <row r="250" spans="1:13" hidden="1" x14ac:dyDescent="0.25">
      <c r="A250" t="str">
        <f t="shared" si="9"/>
        <v>CMBSINApr-2024</v>
      </c>
      <c r="B250">
        <v>2024</v>
      </c>
      <c r="C250" t="s">
        <v>204</v>
      </c>
      <c r="D250" t="s">
        <v>10</v>
      </c>
      <c r="E250" t="s">
        <v>42</v>
      </c>
      <c r="F250" t="s">
        <v>13</v>
      </c>
      <c r="G250">
        <v>449</v>
      </c>
      <c r="H250">
        <v>55132.720000000038</v>
      </c>
      <c r="I250">
        <v>32945.980000000018</v>
      </c>
      <c r="J250">
        <v>88078.7</v>
      </c>
      <c r="K250">
        <v>1234301</v>
      </c>
      <c r="L250" s="26">
        <f t="shared" si="10"/>
        <v>7.135917413985729E-2</v>
      </c>
      <c r="M250" s="1">
        <f t="shared" si="11"/>
        <v>196.16636971046771</v>
      </c>
    </row>
    <row r="251" spans="1:13" hidden="1" x14ac:dyDescent="0.25">
      <c r="A251" t="str">
        <f t="shared" si="9"/>
        <v>CMBSYDApr-2024</v>
      </c>
      <c r="B251">
        <v>2024</v>
      </c>
      <c r="C251" t="s">
        <v>204</v>
      </c>
      <c r="D251" t="s">
        <v>10</v>
      </c>
      <c r="E251" t="s">
        <v>53</v>
      </c>
      <c r="F251" t="s">
        <v>13</v>
      </c>
      <c r="G251">
        <v>783</v>
      </c>
      <c r="H251">
        <v>281516.10999999987</v>
      </c>
      <c r="I251">
        <v>62079.049999999996</v>
      </c>
      <c r="J251">
        <v>343595.15999999986</v>
      </c>
      <c r="K251">
        <v>6854382</v>
      </c>
      <c r="L251" s="26">
        <f t="shared" si="10"/>
        <v>5.0127810209585615E-2</v>
      </c>
      <c r="M251" s="1">
        <f t="shared" si="11"/>
        <v>438.81885057471249</v>
      </c>
    </row>
    <row r="252" spans="1:13" hidden="1" x14ac:dyDescent="0.25">
      <c r="A252" t="str">
        <f t="shared" si="9"/>
        <v>CMBTRVApr-2024</v>
      </c>
      <c r="B252">
        <v>2024</v>
      </c>
      <c r="C252" t="s">
        <v>204</v>
      </c>
      <c r="D252" t="s">
        <v>10</v>
      </c>
      <c r="E252" t="s">
        <v>43</v>
      </c>
      <c r="F252" t="s">
        <v>15</v>
      </c>
      <c r="G252">
        <v>24</v>
      </c>
      <c r="H252">
        <v>1034.8200000000002</v>
      </c>
      <c r="I252">
        <v>451.95</v>
      </c>
      <c r="J252">
        <v>1486.77</v>
      </c>
      <c r="K252">
        <v>8784</v>
      </c>
      <c r="L252" s="26">
        <f t="shared" si="10"/>
        <v>0.16925887978142076</v>
      </c>
      <c r="M252" s="1">
        <f t="shared" si="11"/>
        <v>61.948749999999997</v>
      </c>
    </row>
    <row r="253" spans="1:13" hidden="1" x14ac:dyDescent="0.25">
      <c r="A253" t="str">
        <f t="shared" si="9"/>
        <v>CMBTRZApr-2024</v>
      </c>
      <c r="B253">
        <v>2024</v>
      </c>
      <c r="C253" t="s">
        <v>204</v>
      </c>
      <c r="D253" t="s">
        <v>10</v>
      </c>
      <c r="E253" t="s">
        <v>44</v>
      </c>
      <c r="F253" t="s">
        <v>15</v>
      </c>
      <c r="G253">
        <v>57</v>
      </c>
      <c r="H253">
        <v>1089.6899999999998</v>
      </c>
      <c r="I253">
        <v>961.80000000000007</v>
      </c>
      <c r="J253">
        <v>2051.4900000000002</v>
      </c>
      <c r="K253">
        <v>25251</v>
      </c>
      <c r="L253" s="26">
        <f t="shared" si="10"/>
        <v>8.1243911132232394E-2</v>
      </c>
      <c r="M253" s="1">
        <f t="shared" si="11"/>
        <v>35.991052631578953</v>
      </c>
    </row>
    <row r="254" spans="1:13" hidden="1" x14ac:dyDescent="0.25">
      <c r="A254" t="str">
        <f t="shared" si="9"/>
        <v>CMBJEDApr-2024</v>
      </c>
      <c r="B254">
        <v>2024</v>
      </c>
      <c r="C254" t="s">
        <v>204</v>
      </c>
      <c r="D254" t="s">
        <v>10</v>
      </c>
      <c r="E254" t="s">
        <v>51</v>
      </c>
      <c r="F254" t="s">
        <v>11</v>
      </c>
      <c r="G254">
        <v>7</v>
      </c>
      <c r="H254">
        <v>1699.17</v>
      </c>
      <c r="I254">
        <v>624.92999999999995</v>
      </c>
      <c r="J254">
        <v>2324.1</v>
      </c>
      <c r="K254">
        <v>32599</v>
      </c>
      <c r="L254" s="26">
        <f t="shared" si="10"/>
        <v>7.1293597963127703E-2</v>
      </c>
      <c r="M254" s="1">
        <f t="shared" si="11"/>
        <v>332.01428571428568</v>
      </c>
    </row>
    <row r="255" spans="1:13" hidden="1" x14ac:dyDescent="0.25">
      <c r="A255" t="str">
        <f t="shared" si="9"/>
        <v>COKCMBApr-2024</v>
      </c>
      <c r="B255">
        <v>2024</v>
      </c>
      <c r="C255" t="s">
        <v>204</v>
      </c>
      <c r="D255" t="s">
        <v>21</v>
      </c>
      <c r="E255" t="s">
        <v>10</v>
      </c>
      <c r="F255" t="s">
        <v>15</v>
      </c>
      <c r="G255">
        <v>121</v>
      </c>
      <c r="H255">
        <v>5707.5899999999992</v>
      </c>
      <c r="I255">
        <v>2508.3000000000002</v>
      </c>
      <c r="J255">
        <v>8215.89</v>
      </c>
      <c r="K255">
        <v>62557</v>
      </c>
      <c r="L255" s="26">
        <f t="shared" si="10"/>
        <v>0.13133446296977155</v>
      </c>
      <c r="M255" s="1">
        <f t="shared" si="11"/>
        <v>67.899917355371898</v>
      </c>
    </row>
    <row r="256" spans="1:13" hidden="1" x14ac:dyDescent="0.25">
      <c r="A256" t="str">
        <f t="shared" si="9"/>
        <v>DACCMBApr-2024</v>
      </c>
      <c r="B256">
        <v>2024</v>
      </c>
      <c r="C256" t="s">
        <v>204</v>
      </c>
      <c r="D256" t="s">
        <v>22</v>
      </c>
      <c r="E256" t="s">
        <v>10</v>
      </c>
      <c r="F256" t="s">
        <v>15</v>
      </c>
      <c r="G256">
        <v>59</v>
      </c>
      <c r="H256">
        <v>14838.830000000002</v>
      </c>
      <c r="I256">
        <v>1122.6400000000001</v>
      </c>
      <c r="J256">
        <v>15961.469999999998</v>
      </c>
      <c r="K256">
        <v>127735</v>
      </c>
      <c r="L256" s="26">
        <f t="shared" si="10"/>
        <v>0.12495768583395309</v>
      </c>
      <c r="M256" s="1">
        <f t="shared" si="11"/>
        <v>270.53338983050844</v>
      </c>
    </row>
    <row r="257" spans="1:13" hidden="1" x14ac:dyDescent="0.25">
      <c r="A257" t="str">
        <f t="shared" si="9"/>
        <v>DELCMBApr-2024</v>
      </c>
      <c r="B257">
        <v>2024</v>
      </c>
      <c r="C257" t="s">
        <v>204</v>
      </c>
      <c r="D257" t="s">
        <v>23</v>
      </c>
      <c r="E257" t="s">
        <v>10</v>
      </c>
      <c r="F257" t="s">
        <v>15</v>
      </c>
      <c r="G257">
        <v>294</v>
      </c>
      <c r="H257">
        <v>28515.629999999997</v>
      </c>
      <c r="I257">
        <v>10033.99</v>
      </c>
      <c r="J257">
        <v>38549.619999999974</v>
      </c>
      <c r="K257">
        <v>712950</v>
      </c>
      <c r="L257" s="26">
        <f t="shared" si="10"/>
        <v>5.4070579984571113E-2</v>
      </c>
      <c r="M257" s="1">
        <f t="shared" si="11"/>
        <v>131.12115646258493</v>
      </c>
    </row>
    <row r="258" spans="1:13" hidden="1" x14ac:dyDescent="0.25">
      <c r="A258" t="str">
        <f t="shared" ref="A258:A321" si="12">D258&amp;E258&amp;C258</f>
        <v>DMMCMBApr-2024</v>
      </c>
      <c r="B258">
        <v>2024</v>
      </c>
      <c r="C258" t="s">
        <v>204</v>
      </c>
      <c r="D258" t="s">
        <v>24</v>
      </c>
      <c r="E258" t="s">
        <v>10</v>
      </c>
      <c r="F258" t="s">
        <v>11</v>
      </c>
      <c r="G258">
        <v>30</v>
      </c>
      <c r="H258">
        <v>6849.4500000000007</v>
      </c>
      <c r="I258">
        <v>2829.67</v>
      </c>
      <c r="J258">
        <v>9679.1200000000008</v>
      </c>
      <c r="K258">
        <v>115590</v>
      </c>
      <c r="L258" s="26">
        <f t="shared" ref="L258:L321" si="13">J258/K258</f>
        <v>8.373665542001904E-2</v>
      </c>
      <c r="M258" s="1">
        <f t="shared" ref="M258:M321" si="14">J258/G258</f>
        <v>322.63733333333334</v>
      </c>
    </row>
    <row r="259" spans="1:13" hidden="1" x14ac:dyDescent="0.25">
      <c r="A259" t="str">
        <f t="shared" si="12"/>
        <v>DOHCMBApr-2024</v>
      </c>
      <c r="B259">
        <v>2024</v>
      </c>
      <c r="C259" t="s">
        <v>204</v>
      </c>
      <c r="D259" t="s">
        <v>25</v>
      </c>
      <c r="E259" t="s">
        <v>10</v>
      </c>
      <c r="F259" t="s">
        <v>11</v>
      </c>
      <c r="G259">
        <v>37</v>
      </c>
      <c r="H259">
        <v>5125.619999999999</v>
      </c>
      <c r="I259">
        <v>5117.6299999999992</v>
      </c>
      <c r="J259">
        <v>10243.250000000002</v>
      </c>
      <c r="K259">
        <v>134421</v>
      </c>
      <c r="L259" s="26">
        <f t="shared" si="13"/>
        <v>7.6202751058242396E-2</v>
      </c>
      <c r="M259" s="1">
        <f t="shared" si="14"/>
        <v>276.84459459459464</v>
      </c>
    </row>
    <row r="260" spans="1:13" hidden="1" x14ac:dyDescent="0.25">
      <c r="A260" t="str">
        <f t="shared" si="12"/>
        <v>DXBCMBApr-2024</v>
      </c>
      <c r="B260">
        <v>2024</v>
      </c>
      <c r="C260" t="s">
        <v>204</v>
      </c>
      <c r="D260" t="s">
        <v>26</v>
      </c>
      <c r="E260" t="s">
        <v>10</v>
      </c>
      <c r="F260" t="s">
        <v>11</v>
      </c>
      <c r="G260">
        <v>46</v>
      </c>
      <c r="H260">
        <v>8727.7199999999993</v>
      </c>
      <c r="I260">
        <v>4775.5599999999995</v>
      </c>
      <c r="J260">
        <v>13503.280000000002</v>
      </c>
      <c r="K260">
        <v>152214</v>
      </c>
      <c r="L260" s="26">
        <f t="shared" si="13"/>
        <v>8.8712470600601806E-2</v>
      </c>
      <c r="M260" s="1">
        <f t="shared" si="14"/>
        <v>293.54956521739138</v>
      </c>
    </row>
    <row r="261" spans="1:13" hidden="1" x14ac:dyDescent="0.25">
      <c r="A261" t="str">
        <f t="shared" si="12"/>
        <v>FRACMBApr-2024</v>
      </c>
      <c r="B261">
        <v>2024</v>
      </c>
      <c r="C261" t="s">
        <v>204</v>
      </c>
      <c r="D261" t="s">
        <v>27</v>
      </c>
      <c r="E261" t="s">
        <v>10</v>
      </c>
      <c r="F261" t="s">
        <v>19</v>
      </c>
      <c r="G261">
        <v>238</v>
      </c>
      <c r="H261">
        <v>51037.559999999983</v>
      </c>
      <c r="I261">
        <v>53735.520000000004</v>
      </c>
      <c r="J261">
        <v>104773.08000000002</v>
      </c>
      <c r="K261">
        <v>1926134</v>
      </c>
      <c r="L261" s="26">
        <f t="shared" si="13"/>
        <v>5.4395530113688882E-2</v>
      </c>
      <c r="M261" s="1">
        <f t="shared" si="14"/>
        <v>440.22302521008407</v>
      </c>
    </row>
    <row r="262" spans="1:13" hidden="1" x14ac:dyDescent="0.25">
      <c r="A262" t="str">
        <f t="shared" si="12"/>
        <v>GANCMBApr-2024</v>
      </c>
      <c r="B262">
        <v>2024</v>
      </c>
      <c r="C262" t="s">
        <v>204</v>
      </c>
      <c r="D262" t="s">
        <v>28</v>
      </c>
      <c r="E262" t="s">
        <v>10</v>
      </c>
      <c r="F262" t="s">
        <v>15</v>
      </c>
      <c r="G262">
        <v>17</v>
      </c>
      <c r="H262">
        <v>1014.11</v>
      </c>
      <c r="I262">
        <v>550.88</v>
      </c>
      <c r="J262">
        <v>1564.9900000000002</v>
      </c>
      <c r="K262">
        <v>19499</v>
      </c>
      <c r="L262" s="26">
        <f t="shared" si="13"/>
        <v>8.0260013334017138E-2</v>
      </c>
      <c r="M262" s="1">
        <f t="shared" si="14"/>
        <v>92.058235294117665</v>
      </c>
    </row>
    <row r="263" spans="1:13" hidden="1" x14ac:dyDescent="0.25">
      <c r="A263" t="str">
        <f t="shared" si="12"/>
        <v>HYDCMBApr-2024</v>
      </c>
      <c r="B263">
        <v>2024</v>
      </c>
      <c r="C263" t="s">
        <v>204</v>
      </c>
      <c r="D263" t="s">
        <v>29</v>
      </c>
      <c r="E263" t="s">
        <v>10</v>
      </c>
      <c r="F263" t="s">
        <v>15</v>
      </c>
      <c r="G263">
        <v>24</v>
      </c>
      <c r="H263">
        <v>1086.1100000000001</v>
      </c>
      <c r="I263">
        <v>706.3599999999999</v>
      </c>
      <c r="J263">
        <v>1792.47</v>
      </c>
      <c r="K263">
        <v>28128</v>
      </c>
      <c r="L263" s="26">
        <f t="shared" si="13"/>
        <v>6.3725469283276451E-2</v>
      </c>
      <c r="M263" s="1">
        <f t="shared" si="14"/>
        <v>74.686250000000001</v>
      </c>
    </row>
    <row r="264" spans="1:13" hidden="1" x14ac:dyDescent="0.25">
      <c r="A264" t="str">
        <f t="shared" si="12"/>
        <v>ICNCMBApr-2024</v>
      </c>
      <c r="B264">
        <v>2024</v>
      </c>
      <c r="C264" t="s">
        <v>204</v>
      </c>
      <c r="D264" t="s">
        <v>30</v>
      </c>
      <c r="E264" t="s">
        <v>10</v>
      </c>
      <c r="F264" t="s">
        <v>13</v>
      </c>
      <c r="G264">
        <v>224</v>
      </c>
      <c r="H264">
        <v>44375.4</v>
      </c>
      <c r="I264">
        <v>18134.559999999998</v>
      </c>
      <c r="J264">
        <v>62509.960000000006</v>
      </c>
      <c r="K264">
        <v>1291360</v>
      </c>
      <c r="L264" s="26">
        <f t="shared" si="13"/>
        <v>4.8406300334531041E-2</v>
      </c>
      <c r="M264" s="1">
        <f t="shared" si="14"/>
        <v>279.06232142857147</v>
      </c>
    </row>
    <row r="265" spans="1:13" hidden="1" x14ac:dyDescent="0.25">
      <c r="A265" t="str">
        <f t="shared" si="12"/>
        <v>IXMCMBApr-2024</v>
      </c>
      <c r="B265">
        <v>2024</v>
      </c>
      <c r="C265" t="s">
        <v>204</v>
      </c>
      <c r="D265" t="s">
        <v>31</v>
      </c>
      <c r="E265" t="s">
        <v>10</v>
      </c>
      <c r="F265" t="s">
        <v>15</v>
      </c>
      <c r="G265">
        <v>77</v>
      </c>
      <c r="H265">
        <v>2028.0200000000004</v>
      </c>
      <c r="I265">
        <v>1319.8299999999997</v>
      </c>
      <c r="J265">
        <v>3347.8500000000004</v>
      </c>
      <c r="K265">
        <v>27258</v>
      </c>
      <c r="L265" s="26">
        <f t="shared" si="13"/>
        <v>0.12282082324455207</v>
      </c>
      <c r="M265" s="1">
        <f t="shared" si="14"/>
        <v>43.478571428571435</v>
      </c>
    </row>
    <row r="266" spans="1:13" hidden="1" x14ac:dyDescent="0.25">
      <c r="A266" t="str">
        <f t="shared" si="12"/>
        <v>KHICMBApr-2024</v>
      </c>
      <c r="B266">
        <v>2024</v>
      </c>
      <c r="C266" t="s">
        <v>204</v>
      </c>
      <c r="D266" t="s">
        <v>32</v>
      </c>
      <c r="E266" t="s">
        <v>10</v>
      </c>
      <c r="F266" t="s">
        <v>15</v>
      </c>
      <c r="G266">
        <v>151</v>
      </c>
      <c r="H266">
        <v>14703.289999999995</v>
      </c>
      <c r="I266">
        <v>3846.4799999999996</v>
      </c>
      <c r="J266">
        <v>18549.769999999997</v>
      </c>
      <c r="K266">
        <v>364514</v>
      </c>
      <c r="L266" s="26">
        <f t="shared" si="13"/>
        <v>5.0889046785582988E-2</v>
      </c>
      <c r="M266" s="1">
        <f t="shared" si="14"/>
        <v>122.84615894039733</v>
      </c>
    </row>
    <row r="267" spans="1:13" hidden="1" x14ac:dyDescent="0.25">
      <c r="A267" t="str">
        <f t="shared" si="12"/>
        <v>KTMCMBApr-2024</v>
      </c>
      <c r="B267">
        <v>2024</v>
      </c>
      <c r="C267" t="s">
        <v>204</v>
      </c>
      <c r="D267" t="s">
        <v>52</v>
      </c>
      <c r="E267" t="s">
        <v>10</v>
      </c>
      <c r="F267" t="s">
        <v>15</v>
      </c>
      <c r="G267">
        <v>51</v>
      </c>
      <c r="H267">
        <v>9808.1500000000033</v>
      </c>
      <c r="I267">
        <v>2132.4699999999998</v>
      </c>
      <c r="J267">
        <v>11940.619999999999</v>
      </c>
      <c r="K267">
        <v>120003</v>
      </c>
      <c r="L267" s="26">
        <f t="shared" si="13"/>
        <v>9.950267909968917E-2</v>
      </c>
      <c r="M267" s="1">
        <f t="shared" si="14"/>
        <v>234.12980392156859</v>
      </c>
    </row>
    <row r="268" spans="1:13" hidden="1" x14ac:dyDescent="0.25">
      <c r="A268" t="str">
        <f t="shared" si="12"/>
        <v>KULCMBApr-2024</v>
      </c>
      <c r="B268">
        <v>2024</v>
      </c>
      <c r="C268" t="s">
        <v>204</v>
      </c>
      <c r="D268" t="s">
        <v>33</v>
      </c>
      <c r="E268" t="s">
        <v>10</v>
      </c>
      <c r="F268" t="s">
        <v>13</v>
      </c>
      <c r="G268">
        <v>219</v>
      </c>
      <c r="H268">
        <v>12822.359999999997</v>
      </c>
      <c r="I268">
        <v>13533.439999999999</v>
      </c>
      <c r="J268">
        <v>26355.799999999985</v>
      </c>
      <c r="K268">
        <v>538521</v>
      </c>
      <c r="L268" s="26">
        <f t="shared" si="13"/>
        <v>4.8941081220602325E-2</v>
      </c>
      <c r="M268" s="1">
        <f t="shared" si="14"/>
        <v>120.34611872146112</v>
      </c>
    </row>
    <row r="269" spans="1:13" hidden="1" x14ac:dyDescent="0.25">
      <c r="A269" t="str">
        <f t="shared" si="12"/>
        <v>KWICMBApr-2024</v>
      </c>
      <c r="B269">
        <v>2024</v>
      </c>
      <c r="C269" t="s">
        <v>204</v>
      </c>
      <c r="D269" t="s">
        <v>34</v>
      </c>
      <c r="E269" t="s">
        <v>10</v>
      </c>
      <c r="F269" t="s">
        <v>11</v>
      </c>
      <c r="G269">
        <v>28</v>
      </c>
      <c r="H269">
        <v>5354.7299999999977</v>
      </c>
      <c r="I269">
        <v>1998.76</v>
      </c>
      <c r="J269">
        <v>7353.4900000000007</v>
      </c>
      <c r="K269">
        <v>117460</v>
      </c>
      <c r="L269" s="26">
        <f t="shared" si="13"/>
        <v>6.2604205687042405E-2</v>
      </c>
      <c r="M269" s="1">
        <f t="shared" si="14"/>
        <v>262.62464285714287</v>
      </c>
    </row>
    <row r="270" spans="1:13" hidden="1" x14ac:dyDescent="0.25">
      <c r="A270" t="str">
        <f t="shared" si="12"/>
        <v>LHECMBApr-2024</v>
      </c>
      <c r="B270">
        <v>2024</v>
      </c>
      <c r="C270" t="s">
        <v>204</v>
      </c>
      <c r="D270" t="s">
        <v>35</v>
      </c>
      <c r="E270" t="s">
        <v>10</v>
      </c>
      <c r="F270" t="s">
        <v>15</v>
      </c>
      <c r="G270">
        <v>214</v>
      </c>
      <c r="H270">
        <v>25530.979999999996</v>
      </c>
      <c r="I270">
        <v>4533.3999999999996</v>
      </c>
      <c r="J270">
        <v>30064.380000000005</v>
      </c>
      <c r="K270">
        <v>595990</v>
      </c>
      <c r="L270" s="26">
        <f t="shared" si="13"/>
        <v>5.0444436987197777E-2</v>
      </c>
      <c r="M270" s="1">
        <f t="shared" si="14"/>
        <v>140.48775700934581</v>
      </c>
    </row>
    <row r="271" spans="1:13" hidden="1" x14ac:dyDescent="0.25">
      <c r="A271" t="str">
        <f t="shared" si="12"/>
        <v>LHRCMBApr-2024</v>
      </c>
      <c r="B271">
        <v>2024</v>
      </c>
      <c r="C271" t="s">
        <v>204</v>
      </c>
      <c r="D271" t="s">
        <v>36</v>
      </c>
      <c r="E271" t="s">
        <v>10</v>
      </c>
      <c r="F271" t="s">
        <v>19</v>
      </c>
      <c r="G271">
        <v>787</v>
      </c>
      <c r="H271">
        <v>200479.42000000013</v>
      </c>
      <c r="I271">
        <v>172989.5800000001</v>
      </c>
      <c r="J271">
        <v>373469.00000000017</v>
      </c>
      <c r="K271">
        <v>6861853</v>
      </c>
      <c r="L271" s="26">
        <f t="shared" si="13"/>
        <v>5.4426843594580089E-2</v>
      </c>
      <c r="M271" s="1">
        <f t="shared" si="14"/>
        <v>474.54764930114379</v>
      </c>
    </row>
    <row r="272" spans="1:13" hidden="1" x14ac:dyDescent="0.25">
      <c r="A272" t="str">
        <f t="shared" si="12"/>
        <v>MAACMBApr-2024</v>
      </c>
      <c r="B272">
        <v>2024</v>
      </c>
      <c r="C272" t="s">
        <v>204</v>
      </c>
      <c r="D272" t="s">
        <v>37</v>
      </c>
      <c r="E272" t="s">
        <v>10</v>
      </c>
      <c r="F272" t="s">
        <v>15</v>
      </c>
      <c r="G272">
        <v>181</v>
      </c>
      <c r="H272">
        <v>6972.9799999999987</v>
      </c>
      <c r="I272">
        <v>4486.4199999999992</v>
      </c>
      <c r="J272">
        <v>11459.4</v>
      </c>
      <c r="K272">
        <v>124166</v>
      </c>
      <c r="L272" s="26">
        <f t="shared" si="13"/>
        <v>9.2290965320619173E-2</v>
      </c>
      <c r="M272" s="1">
        <f t="shared" si="14"/>
        <v>63.311602209944752</v>
      </c>
    </row>
    <row r="273" spans="1:13" hidden="1" x14ac:dyDescent="0.25">
      <c r="A273" t="str">
        <f t="shared" si="12"/>
        <v>MELCMBApr-2024</v>
      </c>
      <c r="B273">
        <v>2024</v>
      </c>
      <c r="C273" t="s">
        <v>204</v>
      </c>
      <c r="D273" t="s">
        <v>38</v>
      </c>
      <c r="E273" t="s">
        <v>10</v>
      </c>
      <c r="F273" t="s">
        <v>13</v>
      </c>
      <c r="G273">
        <v>924</v>
      </c>
      <c r="H273">
        <v>331540.34000000014</v>
      </c>
      <c r="I273">
        <v>93455.729999999938</v>
      </c>
      <c r="J273">
        <v>424996.06999999983</v>
      </c>
      <c r="K273">
        <v>7769916</v>
      </c>
      <c r="L273" s="26">
        <f t="shared" si="13"/>
        <v>5.4697640231889229E-2</v>
      </c>
      <c r="M273" s="1">
        <f t="shared" si="14"/>
        <v>459.95245670995655</v>
      </c>
    </row>
    <row r="274" spans="1:13" hidden="1" x14ac:dyDescent="0.25">
      <c r="A274" t="str">
        <f t="shared" si="12"/>
        <v>MLECMBApr-2024</v>
      </c>
      <c r="B274">
        <v>2024</v>
      </c>
      <c r="C274" t="s">
        <v>204</v>
      </c>
      <c r="D274" t="s">
        <v>39</v>
      </c>
      <c r="E274" t="s">
        <v>10</v>
      </c>
      <c r="F274" t="s">
        <v>15</v>
      </c>
      <c r="G274">
        <v>1160</v>
      </c>
      <c r="H274">
        <v>69783.189999999959</v>
      </c>
      <c r="I274">
        <v>25537.500000000018</v>
      </c>
      <c r="J274">
        <v>95320.690000000075</v>
      </c>
      <c r="K274">
        <v>890880</v>
      </c>
      <c r="L274" s="26">
        <f t="shared" si="13"/>
        <v>0.10699610497485641</v>
      </c>
      <c r="M274" s="1">
        <f t="shared" si="14"/>
        <v>82.173008620689714</v>
      </c>
    </row>
    <row r="275" spans="1:13" hidden="1" x14ac:dyDescent="0.25">
      <c r="A275" t="str">
        <f t="shared" si="12"/>
        <v>NRTCMBApr-2024</v>
      </c>
      <c r="B275">
        <v>2024</v>
      </c>
      <c r="C275" t="s">
        <v>204</v>
      </c>
      <c r="D275" t="s">
        <v>40</v>
      </c>
      <c r="E275" t="s">
        <v>10</v>
      </c>
      <c r="F275" t="s">
        <v>13</v>
      </c>
      <c r="G275">
        <v>429</v>
      </c>
      <c r="H275">
        <v>148209.82999999999</v>
      </c>
      <c r="I275">
        <v>12696.42</v>
      </c>
      <c r="J275">
        <v>160906.25000000006</v>
      </c>
      <c r="K275">
        <v>2944656</v>
      </c>
      <c r="L275" s="26">
        <f t="shared" si="13"/>
        <v>5.4643479577920158E-2</v>
      </c>
      <c r="M275" s="1">
        <f t="shared" si="14"/>
        <v>375.07284382284394</v>
      </c>
    </row>
    <row r="276" spans="1:13" hidden="1" x14ac:dyDescent="0.25">
      <c r="A276" t="str">
        <f t="shared" si="12"/>
        <v>PEKCMBApr-2024</v>
      </c>
      <c r="B276">
        <v>2024</v>
      </c>
      <c r="C276" t="s">
        <v>204</v>
      </c>
      <c r="D276" t="s">
        <v>177</v>
      </c>
      <c r="E276" t="s">
        <v>10</v>
      </c>
      <c r="F276" t="s">
        <v>13</v>
      </c>
      <c r="G276">
        <v>18</v>
      </c>
      <c r="H276">
        <v>5785.920000000001</v>
      </c>
      <c r="I276">
        <v>1932.8600000000001</v>
      </c>
      <c r="J276">
        <v>7718.78</v>
      </c>
      <c r="K276">
        <v>93042</v>
      </c>
      <c r="L276" s="26">
        <f t="shared" si="13"/>
        <v>8.2960168526042002E-2</v>
      </c>
      <c r="M276" s="1">
        <f t="shared" si="14"/>
        <v>428.82111111111112</v>
      </c>
    </row>
    <row r="277" spans="1:13" hidden="1" x14ac:dyDescent="0.25">
      <c r="A277" t="str">
        <f t="shared" si="12"/>
        <v>PVGCMBApr-2024</v>
      </c>
      <c r="B277">
        <v>2024</v>
      </c>
      <c r="C277" t="s">
        <v>204</v>
      </c>
      <c r="D277" t="s">
        <v>50</v>
      </c>
      <c r="E277" t="s">
        <v>10</v>
      </c>
      <c r="F277" t="s">
        <v>13</v>
      </c>
      <c r="G277">
        <v>27</v>
      </c>
      <c r="H277">
        <v>2341.2700000000004</v>
      </c>
      <c r="I277">
        <v>3028.2499999999995</v>
      </c>
      <c r="J277">
        <v>5369.52</v>
      </c>
      <c r="K277">
        <v>136782</v>
      </c>
      <c r="L277" s="26">
        <f t="shared" si="13"/>
        <v>3.9256042461727425E-2</v>
      </c>
      <c r="M277" s="1">
        <f t="shared" si="14"/>
        <v>198.87111111111113</v>
      </c>
    </row>
    <row r="278" spans="1:13" hidden="1" x14ac:dyDescent="0.25">
      <c r="A278" t="str">
        <f t="shared" si="12"/>
        <v>RUHCMBApr-2024</v>
      </c>
      <c r="B278">
        <v>2024</v>
      </c>
      <c r="C278" t="s">
        <v>204</v>
      </c>
      <c r="D278" t="s">
        <v>41</v>
      </c>
      <c r="E278" t="s">
        <v>10</v>
      </c>
      <c r="F278" t="s">
        <v>11</v>
      </c>
      <c r="G278">
        <v>151</v>
      </c>
      <c r="H278">
        <v>27430.75</v>
      </c>
      <c r="I278">
        <v>13329.890000000007</v>
      </c>
      <c r="J278">
        <v>40760.640000000007</v>
      </c>
      <c r="K278">
        <v>610795</v>
      </c>
      <c r="L278" s="26">
        <f t="shared" si="13"/>
        <v>6.6733748639068766E-2</v>
      </c>
      <c r="M278" s="1">
        <f t="shared" si="14"/>
        <v>269.93801324503318</v>
      </c>
    </row>
    <row r="279" spans="1:13" hidden="1" x14ac:dyDescent="0.25">
      <c r="A279" t="str">
        <f t="shared" si="12"/>
        <v>SINCMBApr-2024</v>
      </c>
      <c r="B279">
        <v>2024</v>
      </c>
      <c r="C279" t="s">
        <v>204</v>
      </c>
      <c r="D279" t="s">
        <v>42</v>
      </c>
      <c r="E279" t="s">
        <v>10</v>
      </c>
      <c r="F279" t="s">
        <v>13</v>
      </c>
      <c r="G279">
        <v>312</v>
      </c>
      <c r="H279">
        <v>44617.099999999991</v>
      </c>
      <c r="I279">
        <v>23664.639999999999</v>
      </c>
      <c r="J279">
        <v>68281.740000000005</v>
      </c>
      <c r="K279">
        <v>857688</v>
      </c>
      <c r="L279" s="26">
        <f t="shared" si="13"/>
        <v>7.9611397151411703E-2</v>
      </c>
      <c r="M279" s="1">
        <f t="shared" si="14"/>
        <v>218.85173076923078</v>
      </c>
    </row>
    <row r="280" spans="1:13" hidden="1" x14ac:dyDescent="0.25">
      <c r="A280" t="str">
        <f t="shared" si="12"/>
        <v>SYDCMBApr-2024</v>
      </c>
      <c r="B280">
        <v>2024</v>
      </c>
      <c r="C280" t="s">
        <v>204</v>
      </c>
      <c r="D280" t="s">
        <v>53</v>
      </c>
      <c r="E280" t="s">
        <v>10</v>
      </c>
      <c r="F280" t="s">
        <v>13</v>
      </c>
      <c r="G280">
        <v>719</v>
      </c>
      <c r="H280">
        <v>237904.05000000002</v>
      </c>
      <c r="I280">
        <v>64341.309999999969</v>
      </c>
      <c r="J280">
        <v>302245.3600000001</v>
      </c>
      <c r="K280">
        <v>6294126</v>
      </c>
      <c r="L280" s="26">
        <f t="shared" si="13"/>
        <v>4.8020227113343472E-2</v>
      </c>
      <c r="M280" s="1">
        <f t="shared" si="14"/>
        <v>420.36906815020876</v>
      </c>
    </row>
    <row r="281" spans="1:13" x14ac:dyDescent="0.25">
      <c r="A281" t="str">
        <f t="shared" si="12"/>
        <v>TRVCMBApr-2024</v>
      </c>
      <c r="B281">
        <v>2024</v>
      </c>
      <c r="C281" t="s">
        <v>204</v>
      </c>
      <c r="D281" t="s">
        <v>43</v>
      </c>
      <c r="E281" t="s">
        <v>10</v>
      </c>
      <c r="F281" t="s">
        <v>15</v>
      </c>
      <c r="G281">
        <v>44</v>
      </c>
      <c r="H281">
        <v>1757.83</v>
      </c>
      <c r="I281">
        <v>822.00000000000011</v>
      </c>
      <c r="J281">
        <v>2579.8299999999995</v>
      </c>
      <c r="K281">
        <v>16104</v>
      </c>
      <c r="L281" s="26">
        <f t="shared" si="13"/>
        <v>0.16019808743169395</v>
      </c>
      <c r="M281" s="1">
        <f t="shared" si="14"/>
        <v>58.632499999999986</v>
      </c>
    </row>
    <row r="282" spans="1:13" hidden="1" x14ac:dyDescent="0.25">
      <c r="A282" t="str">
        <f t="shared" si="12"/>
        <v>TRZCMBApr-2024</v>
      </c>
      <c r="B282">
        <v>2024</v>
      </c>
      <c r="C282" t="s">
        <v>204</v>
      </c>
      <c r="D282" t="s">
        <v>44</v>
      </c>
      <c r="E282" t="s">
        <v>10</v>
      </c>
      <c r="F282" t="s">
        <v>15</v>
      </c>
      <c r="G282">
        <v>109</v>
      </c>
      <c r="H282">
        <v>2614.059999999999</v>
      </c>
      <c r="I282">
        <v>1627.66</v>
      </c>
      <c r="J282">
        <v>4241.72</v>
      </c>
      <c r="K282">
        <v>48287</v>
      </c>
      <c r="L282" s="26">
        <f t="shared" si="13"/>
        <v>8.7843933149709036E-2</v>
      </c>
      <c r="M282" s="1">
        <f t="shared" si="14"/>
        <v>38.914862385321101</v>
      </c>
    </row>
    <row r="283" spans="1:13" hidden="1" x14ac:dyDescent="0.25">
      <c r="A283" t="str">
        <f t="shared" si="12"/>
        <v>JEDCMBApr-2024</v>
      </c>
      <c r="B283">
        <v>2024</v>
      </c>
      <c r="C283" t="s">
        <v>204</v>
      </c>
      <c r="D283" t="s">
        <v>51</v>
      </c>
      <c r="E283" t="s">
        <v>10</v>
      </c>
      <c r="F283" t="s">
        <v>11</v>
      </c>
      <c r="G283">
        <v>5</v>
      </c>
      <c r="H283">
        <v>838.16</v>
      </c>
      <c r="I283">
        <v>534.64</v>
      </c>
      <c r="J283">
        <v>1372.8</v>
      </c>
      <c r="K283">
        <v>23285</v>
      </c>
      <c r="L283" s="26">
        <f t="shared" si="13"/>
        <v>5.8956409705819196E-2</v>
      </c>
      <c r="M283" s="1">
        <f t="shared" si="14"/>
        <v>274.56</v>
      </c>
    </row>
    <row r="284" spans="1:13" hidden="1" x14ac:dyDescent="0.25">
      <c r="A284" t="str">
        <f t="shared" si="12"/>
        <v>AUHCMBMay-2024</v>
      </c>
      <c r="B284">
        <v>2024</v>
      </c>
      <c r="C284" t="s">
        <v>206</v>
      </c>
      <c r="D284" t="s">
        <v>9</v>
      </c>
      <c r="E284" t="s">
        <v>10</v>
      </c>
      <c r="F284" t="s">
        <v>11</v>
      </c>
      <c r="G284">
        <v>20</v>
      </c>
      <c r="H284">
        <v>2812.21</v>
      </c>
      <c r="I284">
        <v>2154.34</v>
      </c>
      <c r="J284">
        <v>4966.5499999999993</v>
      </c>
      <c r="K284">
        <v>66880</v>
      </c>
      <c r="L284" s="26">
        <f t="shared" si="13"/>
        <v>7.4260616028708121E-2</v>
      </c>
      <c r="M284" s="1">
        <f t="shared" si="14"/>
        <v>248.32749999999996</v>
      </c>
    </row>
    <row r="285" spans="1:13" hidden="1" x14ac:dyDescent="0.25">
      <c r="A285" t="str">
        <f t="shared" si="12"/>
        <v>BKKCMBMay-2024</v>
      </c>
      <c r="B285">
        <v>2024</v>
      </c>
      <c r="C285" t="s">
        <v>206</v>
      </c>
      <c r="D285" t="s">
        <v>12</v>
      </c>
      <c r="E285" t="s">
        <v>10</v>
      </c>
      <c r="F285" t="s">
        <v>13</v>
      </c>
      <c r="G285">
        <v>55</v>
      </c>
      <c r="H285">
        <v>6789.6100000000006</v>
      </c>
      <c r="I285">
        <v>3521.69</v>
      </c>
      <c r="J285">
        <v>10311.300000000003</v>
      </c>
      <c r="K285">
        <v>131175</v>
      </c>
      <c r="L285" s="26">
        <f t="shared" si="13"/>
        <v>7.8607204116638102E-2</v>
      </c>
      <c r="M285" s="1">
        <f t="shared" si="14"/>
        <v>187.47818181818187</v>
      </c>
    </row>
    <row r="286" spans="1:13" hidden="1" x14ac:dyDescent="0.25">
      <c r="A286" t="str">
        <f t="shared" si="12"/>
        <v>BLRCMBMay-2024</v>
      </c>
      <c r="B286">
        <v>2024</v>
      </c>
      <c r="C286" t="s">
        <v>206</v>
      </c>
      <c r="D286" t="s">
        <v>14</v>
      </c>
      <c r="E286" t="s">
        <v>10</v>
      </c>
      <c r="F286" t="s">
        <v>15</v>
      </c>
      <c r="G286">
        <v>33</v>
      </c>
      <c r="H286">
        <v>1601.1900000000003</v>
      </c>
      <c r="I286">
        <v>709.88000000000011</v>
      </c>
      <c r="J286">
        <v>2311.0700000000002</v>
      </c>
      <c r="K286">
        <v>23595</v>
      </c>
      <c r="L286" s="26">
        <f t="shared" si="13"/>
        <v>9.7947446492901047E-2</v>
      </c>
      <c r="M286" s="1">
        <f t="shared" si="14"/>
        <v>70.032424242424241</v>
      </c>
    </row>
    <row r="287" spans="1:13" hidden="1" x14ac:dyDescent="0.25">
      <c r="A287" t="str">
        <f t="shared" si="12"/>
        <v>BOMCMBMay-2024</v>
      </c>
      <c r="B287">
        <v>2024</v>
      </c>
      <c r="C287" t="s">
        <v>206</v>
      </c>
      <c r="D287" t="s">
        <v>16</v>
      </c>
      <c r="E287" t="s">
        <v>10</v>
      </c>
      <c r="F287" t="s">
        <v>15</v>
      </c>
      <c r="G287">
        <v>90</v>
      </c>
      <c r="H287">
        <v>4508.46</v>
      </c>
      <c r="I287">
        <v>3379.7</v>
      </c>
      <c r="J287">
        <v>7888.1600000000008</v>
      </c>
      <c r="K287">
        <v>139410</v>
      </c>
      <c r="L287" s="26">
        <f t="shared" si="13"/>
        <v>5.6582454630227395E-2</v>
      </c>
      <c r="M287" s="1">
        <f t="shared" si="14"/>
        <v>87.646222222222235</v>
      </c>
    </row>
    <row r="288" spans="1:13" hidden="1" x14ac:dyDescent="0.25">
      <c r="A288" t="str">
        <f t="shared" si="12"/>
        <v>CANCMBMay-2024</v>
      </c>
      <c r="B288">
        <v>2024</v>
      </c>
      <c r="C288" t="s">
        <v>206</v>
      </c>
      <c r="D288" t="s">
        <v>17</v>
      </c>
      <c r="E288" t="s">
        <v>10</v>
      </c>
      <c r="F288" t="s">
        <v>13</v>
      </c>
      <c r="G288">
        <v>6</v>
      </c>
      <c r="H288">
        <v>1010.6999999999999</v>
      </c>
      <c r="I288">
        <v>664.34</v>
      </c>
      <c r="J288">
        <v>1675.04</v>
      </c>
      <c r="K288">
        <v>23898</v>
      </c>
      <c r="L288" s="26">
        <f t="shared" si="13"/>
        <v>7.0091221022679714E-2</v>
      </c>
      <c r="M288" s="1">
        <f t="shared" si="14"/>
        <v>279.17333333333335</v>
      </c>
    </row>
    <row r="289" spans="1:19" hidden="1" x14ac:dyDescent="0.25">
      <c r="A289" t="str">
        <f t="shared" si="12"/>
        <v>CDGCMBMay-2024</v>
      </c>
      <c r="B289">
        <v>2024</v>
      </c>
      <c r="C289" t="s">
        <v>206</v>
      </c>
      <c r="D289" t="s">
        <v>18</v>
      </c>
      <c r="E289" t="s">
        <v>10</v>
      </c>
      <c r="F289" t="s">
        <v>19</v>
      </c>
      <c r="G289">
        <v>330</v>
      </c>
      <c r="H289">
        <v>56869.94</v>
      </c>
      <c r="I289">
        <v>35669.919999999991</v>
      </c>
      <c r="J289">
        <v>92539.86</v>
      </c>
      <c r="K289">
        <v>2807970</v>
      </c>
      <c r="L289" s="26">
        <f t="shared" si="13"/>
        <v>3.2956142693832201E-2</v>
      </c>
      <c r="M289" s="1">
        <f t="shared" si="14"/>
        <v>280.42381818181821</v>
      </c>
    </row>
    <row r="290" spans="1:19" hidden="1" x14ac:dyDescent="0.25">
      <c r="A290" t="str">
        <f t="shared" si="12"/>
        <v>CGKCMBMay-2024</v>
      </c>
      <c r="B290">
        <v>2024</v>
      </c>
      <c r="C290" t="s">
        <v>206</v>
      </c>
      <c r="D290" t="s">
        <v>20</v>
      </c>
      <c r="E290" t="s">
        <v>10</v>
      </c>
      <c r="F290" t="s">
        <v>13</v>
      </c>
      <c r="G290">
        <v>27</v>
      </c>
      <c r="H290">
        <v>3896.5000000000005</v>
      </c>
      <c r="I290">
        <v>2232.27</v>
      </c>
      <c r="J290">
        <v>6128.77</v>
      </c>
      <c r="K290">
        <v>89586</v>
      </c>
      <c r="L290" s="26">
        <f t="shared" si="13"/>
        <v>6.8412140289777421E-2</v>
      </c>
      <c r="M290" s="1">
        <f t="shared" si="14"/>
        <v>226.99148148148149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hidden="1" x14ac:dyDescent="0.25">
      <c r="A291" t="str">
        <f t="shared" si="12"/>
        <v>CMBAUHMay-2024</v>
      </c>
      <c r="B291">
        <v>2024</v>
      </c>
      <c r="C291" t="s">
        <v>206</v>
      </c>
      <c r="D291" t="s">
        <v>10</v>
      </c>
      <c r="E291" t="s">
        <v>9</v>
      </c>
      <c r="F291" t="s">
        <v>11</v>
      </c>
      <c r="G291">
        <v>41</v>
      </c>
      <c r="H291">
        <v>5579.49</v>
      </c>
      <c r="I291">
        <v>5885.58</v>
      </c>
      <c r="J291">
        <v>11465.069999999998</v>
      </c>
      <c r="K291">
        <v>137104</v>
      </c>
      <c r="L291" s="26">
        <f t="shared" si="13"/>
        <v>8.3623161979227437E-2</v>
      </c>
      <c r="M291" s="1">
        <f t="shared" si="14"/>
        <v>279.63585365853652</v>
      </c>
    </row>
    <row r="292" spans="1:19" hidden="1" x14ac:dyDescent="0.25">
      <c r="A292" t="str">
        <f t="shared" si="12"/>
        <v>CMBBKKMay-2024</v>
      </c>
      <c r="B292">
        <v>2024</v>
      </c>
      <c r="C292" t="s">
        <v>206</v>
      </c>
      <c r="D292" t="s">
        <v>10</v>
      </c>
      <c r="E292" t="s">
        <v>12</v>
      </c>
      <c r="F292" t="s">
        <v>13</v>
      </c>
      <c r="G292">
        <v>71</v>
      </c>
      <c r="H292">
        <v>8939.24</v>
      </c>
      <c r="I292">
        <v>4775.07</v>
      </c>
      <c r="J292">
        <v>13714.31</v>
      </c>
      <c r="K292">
        <v>169335</v>
      </c>
      <c r="L292" s="26">
        <f t="shared" si="13"/>
        <v>8.0989222547022177E-2</v>
      </c>
      <c r="M292" s="1">
        <f t="shared" si="14"/>
        <v>193.15929577464789</v>
      </c>
    </row>
    <row r="293" spans="1:19" hidden="1" x14ac:dyDescent="0.25">
      <c r="A293" t="str">
        <f t="shared" si="12"/>
        <v>CMBBLRMay-2024</v>
      </c>
      <c r="B293">
        <v>2024</v>
      </c>
      <c r="C293" t="s">
        <v>206</v>
      </c>
      <c r="D293" t="s">
        <v>10</v>
      </c>
      <c r="E293" t="s">
        <v>14</v>
      </c>
      <c r="F293" t="s">
        <v>15</v>
      </c>
      <c r="G293">
        <v>56</v>
      </c>
      <c r="H293">
        <v>1965.31</v>
      </c>
      <c r="I293">
        <v>1558.39</v>
      </c>
      <c r="J293">
        <v>3523.7000000000003</v>
      </c>
      <c r="K293">
        <v>40040</v>
      </c>
      <c r="L293" s="26">
        <f t="shared" si="13"/>
        <v>8.8004495504495517E-2</v>
      </c>
      <c r="M293" s="1">
        <f t="shared" si="14"/>
        <v>62.923214285714288</v>
      </c>
    </row>
    <row r="294" spans="1:19" hidden="1" x14ac:dyDescent="0.25">
      <c r="A294" t="str">
        <f t="shared" si="12"/>
        <v>CMBBOMMay-2024</v>
      </c>
      <c r="B294">
        <v>2024</v>
      </c>
      <c r="C294" t="s">
        <v>206</v>
      </c>
      <c r="D294" t="s">
        <v>10</v>
      </c>
      <c r="E294" t="s">
        <v>16</v>
      </c>
      <c r="F294" t="s">
        <v>15</v>
      </c>
      <c r="G294">
        <v>85</v>
      </c>
      <c r="H294">
        <v>4285.54</v>
      </c>
      <c r="I294">
        <v>3115.1899999999996</v>
      </c>
      <c r="J294">
        <v>7400.73</v>
      </c>
      <c r="K294">
        <v>131665</v>
      </c>
      <c r="L294" s="26">
        <f t="shared" si="13"/>
        <v>5.6208787453005733E-2</v>
      </c>
      <c r="M294" s="1">
        <f t="shared" si="14"/>
        <v>87.067411764705881</v>
      </c>
    </row>
    <row r="295" spans="1:19" hidden="1" x14ac:dyDescent="0.25">
      <c r="A295" t="str">
        <f t="shared" si="12"/>
        <v>CMBCANMay-2024</v>
      </c>
      <c r="B295">
        <v>2024</v>
      </c>
      <c r="C295" t="s">
        <v>206</v>
      </c>
      <c r="D295" t="s">
        <v>10</v>
      </c>
      <c r="E295" t="s">
        <v>17</v>
      </c>
      <c r="F295" t="s">
        <v>13</v>
      </c>
      <c r="G295">
        <v>5</v>
      </c>
      <c r="H295">
        <v>800.78</v>
      </c>
      <c r="I295">
        <v>565.05000000000007</v>
      </c>
      <c r="J295">
        <v>1365.83</v>
      </c>
      <c r="K295">
        <v>19915</v>
      </c>
      <c r="L295" s="26">
        <f t="shared" si="13"/>
        <v>6.8582977655033892E-2</v>
      </c>
      <c r="M295" s="1">
        <f t="shared" si="14"/>
        <v>273.166</v>
      </c>
    </row>
    <row r="296" spans="1:19" hidden="1" x14ac:dyDescent="0.25">
      <c r="A296" t="str">
        <f t="shared" si="12"/>
        <v>CMBCDGMay-2024</v>
      </c>
      <c r="B296">
        <v>2024</v>
      </c>
      <c r="C296" t="s">
        <v>206</v>
      </c>
      <c r="D296" t="s">
        <v>10</v>
      </c>
      <c r="E296" t="s">
        <v>18</v>
      </c>
      <c r="F296" t="s">
        <v>19</v>
      </c>
      <c r="G296">
        <v>480</v>
      </c>
      <c r="H296">
        <v>89964.999999999942</v>
      </c>
      <c r="I296">
        <v>79047.250000000029</v>
      </c>
      <c r="J296">
        <v>169012.25</v>
      </c>
      <c r="K296">
        <v>4084320</v>
      </c>
      <c r="L296" s="26">
        <f t="shared" si="13"/>
        <v>4.138075616014416E-2</v>
      </c>
      <c r="M296" s="1">
        <f t="shared" si="14"/>
        <v>352.10885416666667</v>
      </c>
    </row>
    <row r="297" spans="1:19" hidden="1" x14ac:dyDescent="0.25">
      <c r="A297" t="str">
        <f t="shared" si="12"/>
        <v>CMBCGKMay-2024</v>
      </c>
      <c r="B297">
        <v>2024</v>
      </c>
      <c r="C297" t="s">
        <v>206</v>
      </c>
      <c r="D297" t="s">
        <v>10</v>
      </c>
      <c r="E297" t="s">
        <v>20</v>
      </c>
      <c r="F297" t="s">
        <v>13</v>
      </c>
      <c r="G297">
        <v>15</v>
      </c>
      <c r="H297">
        <v>2505.7600000000002</v>
      </c>
      <c r="I297">
        <v>1316.24</v>
      </c>
      <c r="J297">
        <v>3822.0000000000005</v>
      </c>
      <c r="K297">
        <v>49770</v>
      </c>
      <c r="L297" s="26">
        <f t="shared" si="13"/>
        <v>7.6793248945147691E-2</v>
      </c>
      <c r="M297" s="1">
        <f t="shared" si="14"/>
        <v>254.80000000000004</v>
      </c>
    </row>
    <row r="298" spans="1:19" hidden="1" x14ac:dyDescent="0.25">
      <c r="A298" t="str">
        <f t="shared" si="12"/>
        <v>CMBCOKMay-2024</v>
      </c>
      <c r="B298">
        <v>2024</v>
      </c>
      <c r="C298" t="s">
        <v>206</v>
      </c>
      <c r="D298" t="s">
        <v>10</v>
      </c>
      <c r="E298" t="s">
        <v>21</v>
      </c>
      <c r="F298" t="s">
        <v>15</v>
      </c>
      <c r="G298">
        <v>11</v>
      </c>
      <c r="H298">
        <v>645.48</v>
      </c>
      <c r="I298">
        <v>280.71999999999997</v>
      </c>
      <c r="J298">
        <v>926.2</v>
      </c>
      <c r="K298">
        <v>5687</v>
      </c>
      <c r="L298" s="26">
        <f t="shared" si="13"/>
        <v>0.16286266924564799</v>
      </c>
      <c r="M298" s="1">
        <f t="shared" si="14"/>
        <v>84.2</v>
      </c>
    </row>
    <row r="299" spans="1:19" hidden="1" x14ac:dyDescent="0.25">
      <c r="A299" t="str">
        <f t="shared" si="12"/>
        <v>CMBDACMay-2024</v>
      </c>
      <c r="B299">
        <v>2024</v>
      </c>
      <c r="C299" t="s">
        <v>206</v>
      </c>
      <c r="D299" t="s">
        <v>10</v>
      </c>
      <c r="E299" t="s">
        <v>22</v>
      </c>
      <c r="F299" t="s">
        <v>15</v>
      </c>
      <c r="G299">
        <v>8</v>
      </c>
      <c r="H299">
        <v>1487.3300000000002</v>
      </c>
      <c r="I299">
        <v>82.13</v>
      </c>
      <c r="J299">
        <v>1569.46</v>
      </c>
      <c r="K299">
        <v>17320</v>
      </c>
      <c r="L299" s="26">
        <f t="shared" si="13"/>
        <v>9.0615473441108541E-2</v>
      </c>
      <c r="M299" s="1">
        <f t="shared" si="14"/>
        <v>196.1825</v>
      </c>
    </row>
    <row r="300" spans="1:19" hidden="1" x14ac:dyDescent="0.25">
      <c r="A300" t="str">
        <f t="shared" si="12"/>
        <v>CMBDELMay-2024</v>
      </c>
      <c r="B300">
        <v>2024</v>
      </c>
      <c r="C300" t="s">
        <v>206</v>
      </c>
      <c r="D300" t="s">
        <v>10</v>
      </c>
      <c r="E300" t="s">
        <v>23</v>
      </c>
      <c r="F300" t="s">
        <v>15</v>
      </c>
      <c r="G300">
        <v>82</v>
      </c>
      <c r="H300">
        <v>5871.079999999999</v>
      </c>
      <c r="I300">
        <v>3975.4900000000016</v>
      </c>
      <c r="J300">
        <v>9846.5700000000015</v>
      </c>
      <c r="K300">
        <v>198850</v>
      </c>
      <c r="L300" s="26">
        <f t="shared" si="13"/>
        <v>4.951757606235857E-2</v>
      </c>
      <c r="M300" s="1">
        <f t="shared" si="14"/>
        <v>120.08012195121952</v>
      </c>
    </row>
    <row r="301" spans="1:19" hidden="1" x14ac:dyDescent="0.25">
      <c r="A301" t="str">
        <f t="shared" si="12"/>
        <v>CMBDMMMay-2024</v>
      </c>
      <c r="B301">
        <v>2024</v>
      </c>
      <c r="C301" t="s">
        <v>206</v>
      </c>
      <c r="D301" t="s">
        <v>10</v>
      </c>
      <c r="E301" t="s">
        <v>24</v>
      </c>
      <c r="F301" t="s">
        <v>11</v>
      </c>
      <c r="G301">
        <v>23</v>
      </c>
      <c r="H301">
        <v>4569.59</v>
      </c>
      <c r="I301">
        <v>2191.1</v>
      </c>
      <c r="J301">
        <v>6760.6900000000014</v>
      </c>
      <c r="K301">
        <v>88619</v>
      </c>
      <c r="L301" s="26">
        <f t="shared" si="13"/>
        <v>7.6289396179148955E-2</v>
      </c>
      <c r="M301" s="1">
        <f t="shared" si="14"/>
        <v>293.9430434782609</v>
      </c>
    </row>
    <row r="302" spans="1:19" hidden="1" x14ac:dyDescent="0.25">
      <c r="A302" t="str">
        <f t="shared" si="12"/>
        <v>CMBDOHMay-2024</v>
      </c>
      <c r="B302">
        <v>2024</v>
      </c>
      <c r="C302" t="s">
        <v>206</v>
      </c>
      <c r="D302" t="s">
        <v>10</v>
      </c>
      <c r="E302" t="s">
        <v>25</v>
      </c>
      <c r="F302" t="s">
        <v>11</v>
      </c>
      <c r="G302">
        <v>49</v>
      </c>
      <c r="H302">
        <v>6409.869999999999</v>
      </c>
      <c r="I302">
        <v>5055.2800000000016</v>
      </c>
      <c r="J302">
        <v>11465.15</v>
      </c>
      <c r="K302">
        <v>178017</v>
      </c>
      <c r="L302" s="26">
        <f t="shared" si="13"/>
        <v>6.4404804035569641E-2</v>
      </c>
      <c r="M302" s="1">
        <f t="shared" si="14"/>
        <v>233.98265306122448</v>
      </c>
    </row>
    <row r="303" spans="1:19" hidden="1" x14ac:dyDescent="0.25">
      <c r="A303" t="str">
        <f t="shared" si="12"/>
        <v>CMBDXBMay-2024</v>
      </c>
      <c r="B303">
        <v>2024</v>
      </c>
      <c r="C303" t="s">
        <v>206</v>
      </c>
      <c r="D303" t="s">
        <v>10</v>
      </c>
      <c r="E303" t="s">
        <v>26</v>
      </c>
      <c r="F303" t="s">
        <v>11</v>
      </c>
      <c r="G303">
        <v>16</v>
      </c>
      <c r="H303">
        <v>1841.8500000000001</v>
      </c>
      <c r="I303">
        <v>2158.4899999999998</v>
      </c>
      <c r="J303">
        <v>4000.3400000000006</v>
      </c>
      <c r="K303">
        <v>52944</v>
      </c>
      <c r="L303" s="26">
        <f t="shared" si="13"/>
        <v>7.555794802055002E-2</v>
      </c>
      <c r="M303" s="1">
        <f t="shared" si="14"/>
        <v>250.02125000000004</v>
      </c>
    </row>
    <row r="304" spans="1:19" hidden="1" x14ac:dyDescent="0.25">
      <c r="A304" t="str">
        <f t="shared" si="12"/>
        <v>CMBFRAMay-2024</v>
      </c>
      <c r="B304">
        <v>2024</v>
      </c>
      <c r="C304" t="s">
        <v>206</v>
      </c>
      <c r="D304" t="s">
        <v>10</v>
      </c>
      <c r="E304" t="s">
        <v>27</v>
      </c>
      <c r="F304" t="s">
        <v>19</v>
      </c>
      <c r="G304">
        <v>218</v>
      </c>
      <c r="H304">
        <v>41289.37999999999</v>
      </c>
      <c r="I304">
        <v>43609.109999999979</v>
      </c>
      <c r="J304">
        <v>84898.489999999976</v>
      </c>
      <c r="K304">
        <v>1764274</v>
      </c>
      <c r="L304" s="26">
        <f t="shared" si="13"/>
        <v>4.8120921126763742E-2</v>
      </c>
      <c r="M304" s="1">
        <f t="shared" si="14"/>
        <v>389.44261467889896</v>
      </c>
    </row>
    <row r="305" spans="1:13" hidden="1" x14ac:dyDescent="0.25">
      <c r="A305" t="str">
        <f t="shared" si="12"/>
        <v>CMBHYDMay-2024</v>
      </c>
      <c r="B305">
        <v>2024</v>
      </c>
      <c r="C305" t="s">
        <v>206</v>
      </c>
      <c r="D305" t="s">
        <v>10</v>
      </c>
      <c r="E305" t="s">
        <v>29</v>
      </c>
      <c r="F305" t="s">
        <v>15</v>
      </c>
      <c r="G305">
        <v>18</v>
      </c>
      <c r="H305">
        <v>979.1099999999999</v>
      </c>
      <c r="I305">
        <v>506.5</v>
      </c>
      <c r="J305">
        <v>1485.6100000000001</v>
      </c>
      <c r="K305">
        <v>21096</v>
      </c>
      <c r="L305" s="26">
        <f t="shared" si="13"/>
        <v>7.0421406901782335E-2</v>
      </c>
      <c r="M305" s="1">
        <f t="shared" si="14"/>
        <v>82.533888888888896</v>
      </c>
    </row>
    <row r="306" spans="1:13" hidden="1" x14ac:dyDescent="0.25">
      <c r="A306" t="str">
        <f t="shared" si="12"/>
        <v>CMBICNMay-2024</v>
      </c>
      <c r="B306">
        <v>2024</v>
      </c>
      <c r="C306" t="s">
        <v>206</v>
      </c>
      <c r="D306" t="s">
        <v>10</v>
      </c>
      <c r="E306" t="s">
        <v>30</v>
      </c>
      <c r="F306" t="s">
        <v>13</v>
      </c>
      <c r="G306">
        <v>139</v>
      </c>
      <c r="H306">
        <v>26630.06</v>
      </c>
      <c r="I306">
        <v>10974.99</v>
      </c>
      <c r="J306">
        <v>37605.050000000003</v>
      </c>
      <c r="K306">
        <v>801335</v>
      </c>
      <c r="L306" s="26">
        <f t="shared" si="13"/>
        <v>4.6928001397667646E-2</v>
      </c>
      <c r="M306" s="1">
        <f t="shared" si="14"/>
        <v>270.53992805755399</v>
      </c>
    </row>
    <row r="307" spans="1:13" hidden="1" x14ac:dyDescent="0.25">
      <c r="A307" t="str">
        <f t="shared" si="12"/>
        <v>CMBIXMMay-2024</v>
      </c>
      <c r="B307">
        <v>2024</v>
      </c>
      <c r="C307" t="s">
        <v>206</v>
      </c>
      <c r="D307" t="s">
        <v>10</v>
      </c>
      <c r="E307" t="s">
        <v>31</v>
      </c>
      <c r="F307" t="s">
        <v>15</v>
      </c>
      <c r="G307">
        <v>26</v>
      </c>
      <c r="H307">
        <v>557.42999999999995</v>
      </c>
      <c r="I307">
        <v>446.25</v>
      </c>
      <c r="J307">
        <v>1003.6799999999998</v>
      </c>
      <c r="K307">
        <v>9204</v>
      </c>
      <c r="L307" s="26">
        <f t="shared" si="13"/>
        <v>0.10904823989569751</v>
      </c>
      <c r="M307" s="1">
        <f t="shared" si="14"/>
        <v>38.60307692307692</v>
      </c>
    </row>
    <row r="308" spans="1:13" hidden="1" x14ac:dyDescent="0.25">
      <c r="A308" t="str">
        <f t="shared" si="12"/>
        <v>CMBKHIMay-2024</v>
      </c>
      <c r="B308">
        <v>2024</v>
      </c>
      <c r="C308" t="s">
        <v>206</v>
      </c>
      <c r="D308" t="s">
        <v>10</v>
      </c>
      <c r="E308" t="s">
        <v>32</v>
      </c>
      <c r="F308" t="s">
        <v>15</v>
      </c>
      <c r="G308">
        <v>39</v>
      </c>
      <c r="H308">
        <v>4549.25</v>
      </c>
      <c r="I308">
        <v>1524.8</v>
      </c>
      <c r="J308">
        <v>6074.05</v>
      </c>
      <c r="K308">
        <v>94146</v>
      </c>
      <c r="L308" s="26">
        <f t="shared" si="13"/>
        <v>6.4517345399698348E-2</v>
      </c>
      <c r="M308" s="1">
        <f t="shared" si="14"/>
        <v>155.74487179487181</v>
      </c>
    </row>
    <row r="309" spans="1:13" hidden="1" x14ac:dyDescent="0.25">
      <c r="A309" t="str">
        <f t="shared" si="12"/>
        <v>CMBKTMMay-2024</v>
      </c>
      <c r="B309">
        <v>2024</v>
      </c>
      <c r="C309" t="s">
        <v>206</v>
      </c>
      <c r="D309" t="s">
        <v>10</v>
      </c>
      <c r="E309" t="s">
        <v>52</v>
      </c>
      <c r="F309" t="s">
        <v>15</v>
      </c>
      <c r="G309">
        <v>22</v>
      </c>
      <c r="H309">
        <v>3028.7599999999993</v>
      </c>
      <c r="I309">
        <v>902.88000000000011</v>
      </c>
      <c r="J309">
        <v>3931.6400000000003</v>
      </c>
      <c r="K309">
        <v>51766</v>
      </c>
      <c r="L309" s="26">
        <f t="shared" si="13"/>
        <v>7.5950237607696175E-2</v>
      </c>
      <c r="M309" s="1">
        <f t="shared" si="14"/>
        <v>178.7109090909091</v>
      </c>
    </row>
    <row r="310" spans="1:13" hidden="1" x14ac:dyDescent="0.25">
      <c r="A310" t="str">
        <f t="shared" si="12"/>
        <v>CMBKULMay-2024</v>
      </c>
      <c r="B310">
        <v>2024</v>
      </c>
      <c r="C310" t="s">
        <v>206</v>
      </c>
      <c r="D310" t="s">
        <v>10</v>
      </c>
      <c r="E310" t="s">
        <v>33</v>
      </c>
      <c r="F310" t="s">
        <v>13</v>
      </c>
      <c r="G310">
        <v>64</v>
      </c>
      <c r="H310">
        <v>4141.01</v>
      </c>
      <c r="I310">
        <v>3494.5499999999997</v>
      </c>
      <c r="J310">
        <v>7635.5600000000013</v>
      </c>
      <c r="K310">
        <v>157376</v>
      </c>
      <c r="L310" s="26">
        <f t="shared" si="13"/>
        <v>4.8517944286295252E-2</v>
      </c>
      <c r="M310" s="1">
        <f t="shared" si="14"/>
        <v>119.30562500000002</v>
      </c>
    </row>
    <row r="311" spans="1:13" hidden="1" x14ac:dyDescent="0.25">
      <c r="A311" t="str">
        <f t="shared" si="12"/>
        <v>CMBKWIMay-2024</v>
      </c>
      <c r="B311">
        <v>2024</v>
      </c>
      <c r="C311" t="s">
        <v>206</v>
      </c>
      <c r="D311" t="s">
        <v>10</v>
      </c>
      <c r="E311" t="s">
        <v>34</v>
      </c>
      <c r="F311" t="s">
        <v>11</v>
      </c>
      <c r="G311">
        <v>14</v>
      </c>
      <c r="H311">
        <v>3395.7199999999993</v>
      </c>
      <c r="I311">
        <v>1028.8899999999999</v>
      </c>
      <c r="J311">
        <v>4424.6099999999997</v>
      </c>
      <c r="K311">
        <v>58730</v>
      </c>
      <c r="L311" s="26">
        <f t="shared" si="13"/>
        <v>7.5338157670696404E-2</v>
      </c>
      <c r="M311" s="1">
        <f t="shared" si="14"/>
        <v>316.0435714285714</v>
      </c>
    </row>
    <row r="312" spans="1:13" hidden="1" x14ac:dyDescent="0.25">
      <c r="A312" t="str">
        <f t="shared" si="12"/>
        <v>CMBLHEMay-2024</v>
      </c>
      <c r="B312">
        <v>2024</v>
      </c>
      <c r="C312" t="s">
        <v>206</v>
      </c>
      <c r="D312" t="s">
        <v>10</v>
      </c>
      <c r="E312" t="s">
        <v>35</v>
      </c>
      <c r="F312" t="s">
        <v>15</v>
      </c>
      <c r="G312">
        <v>19</v>
      </c>
      <c r="H312">
        <v>3390.6400000000003</v>
      </c>
      <c r="I312">
        <v>847.17</v>
      </c>
      <c r="J312">
        <v>4237.8100000000004</v>
      </c>
      <c r="K312">
        <v>52915</v>
      </c>
      <c r="L312" s="26">
        <f t="shared" si="13"/>
        <v>8.0087120854200139E-2</v>
      </c>
      <c r="M312" s="1">
        <f t="shared" si="14"/>
        <v>223.04263157894738</v>
      </c>
    </row>
    <row r="313" spans="1:13" hidden="1" x14ac:dyDescent="0.25">
      <c r="A313" t="str">
        <f t="shared" si="12"/>
        <v>CMBLHRMay-2024</v>
      </c>
      <c r="B313">
        <v>2024</v>
      </c>
      <c r="C313" t="s">
        <v>206</v>
      </c>
      <c r="D313" t="s">
        <v>10</v>
      </c>
      <c r="E313" t="s">
        <v>36</v>
      </c>
      <c r="F313" t="s">
        <v>19</v>
      </c>
      <c r="G313">
        <v>533</v>
      </c>
      <c r="H313">
        <v>131141.55000000002</v>
      </c>
      <c r="I313">
        <v>77381.759999999995</v>
      </c>
      <c r="J313">
        <v>208523.31000000006</v>
      </c>
      <c r="K313">
        <v>4647227</v>
      </c>
      <c r="L313" s="26">
        <f t="shared" si="13"/>
        <v>4.4870480826523014E-2</v>
      </c>
      <c r="M313" s="1">
        <f t="shared" si="14"/>
        <v>391.22572232645416</v>
      </c>
    </row>
    <row r="314" spans="1:13" hidden="1" x14ac:dyDescent="0.25">
      <c r="A314" t="str">
        <f t="shared" si="12"/>
        <v>CMBMAAMay-2024</v>
      </c>
      <c r="B314">
        <v>2024</v>
      </c>
      <c r="C314" t="s">
        <v>206</v>
      </c>
      <c r="D314" t="s">
        <v>10</v>
      </c>
      <c r="E314" t="s">
        <v>37</v>
      </c>
      <c r="F314" t="s">
        <v>15</v>
      </c>
      <c r="G314">
        <v>98</v>
      </c>
      <c r="H314">
        <v>2537.9299999999998</v>
      </c>
      <c r="I314">
        <v>2535.8199999999997</v>
      </c>
      <c r="J314">
        <v>5073.75</v>
      </c>
      <c r="K314">
        <v>67228</v>
      </c>
      <c r="L314" s="26">
        <f t="shared" si="13"/>
        <v>7.5470785982031302E-2</v>
      </c>
      <c r="M314" s="1">
        <f t="shared" si="14"/>
        <v>51.772959183673471</v>
      </c>
    </row>
    <row r="315" spans="1:13" hidden="1" x14ac:dyDescent="0.25">
      <c r="A315" t="str">
        <f t="shared" si="12"/>
        <v>CMBMELMay-2024</v>
      </c>
      <c r="B315">
        <v>2024</v>
      </c>
      <c r="C315" t="s">
        <v>206</v>
      </c>
      <c r="D315" t="s">
        <v>10</v>
      </c>
      <c r="E315" t="s">
        <v>38</v>
      </c>
      <c r="F315" t="s">
        <v>13</v>
      </c>
      <c r="G315">
        <v>758</v>
      </c>
      <c r="H315">
        <v>197460.54000000004</v>
      </c>
      <c r="I315">
        <v>46575.369999999988</v>
      </c>
      <c r="J315">
        <v>244035.91000000003</v>
      </c>
      <c r="K315">
        <v>6374022</v>
      </c>
      <c r="L315" s="26">
        <f t="shared" si="13"/>
        <v>3.8286016270417646E-2</v>
      </c>
      <c r="M315" s="1">
        <f t="shared" si="14"/>
        <v>321.94711081794202</v>
      </c>
    </row>
    <row r="316" spans="1:13" hidden="1" x14ac:dyDescent="0.25">
      <c r="A316" t="str">
        <f t="shared" si="12"/>
        <v>CMBMLEMay-2024</v>
      </c>
      <c r="B316">
        <v>2024</v>
      </c>
      <c r="C316" t="s">
        <v>206</v>
      </c>
      <c r="D316" t="s">
        <v>10</v>
      </c>
      <c r="E316" t="s">
        <v>39</v>
      </c>
      <c r="F316" t="s">
        <v>15</v>
      </c>
      <c r="G316">
        <v>481</v>
      </c>
      <c r="H316">
        <v>25784.47</v>
      </c>
      <c r="I316">
        <v>9295.8299999999981</v>
      </c>
      <c r="J316">
        <v>35080.300000000003</v>
      </c>
      <c r="K316">
        <v>369408</v>
      </c>
      <c r="L316" s="26">
        <f t="shared" si="13"/>
        <v>9.496356332293833E-2</v>
      </c>
      <c r="M316" s="1">
        <f t="shared" si="14"/>
        <v>72.932016632016641</v>
      </c>
    </row>
    <row r="317" spans="1:13" hidden="1" x14ac:dyDescent="0.25">
      <c r="A317" t="str">
        <f t="shared" si="12"/>
        <v>CMBNRTMay-2024</v>
      </c>
      <c r="B317">
        <v>2024</v>
      </c>
      <c r="C317" t="s">
        <v>206</v>
      </c>
      <c r="D317" t="s">
        <v>10</v>
      </c>
      <c r="E317" t="s">
        <v>40</v>
      </c>
      <c r="F317" t="s">
        <v>13</v>
      </c>
      <c r="G317">
        <v>138</v>
      </c>
      <c r="H317">
        <v>57437.349999999991</v>
      </c>
      <c r="I317">
        <v>2936.23</v>
      </c>
      <c r="J317">
        <v>60373.580000000016</v>
      </c>
      <c r="K317">
        <v>947232</v>
      </c>
      <c r="L317" s="26">
        <f t="shared" si="13"/>
        <v>6.3736845883585025E-2</v>
      </c>
      <c r="M317" s="1">
        <f t="shared" si="14"/>
        <v>437.48971014492764</v>
      </c>
    </row>
    <row r="318" spans="1:13" hidden="1" x14ac:dyDescent="0.25">
      <c r="A318" t="str">
        <f t="shared" si="12"/>
        <v>CMBPEKMay-2024</v>
      </c>
      <c r="B318">
        <v>2024</v>
      </c>
      <c r="C318" t="s">
        <v>206</v>
      </c>
      <c r="D318" t="s">
        <v>10</v>
      </c>
      <c r="E318" t="s">
        <v>177</v>
      </c>
      <c r="F318" t="s">
        <v>13</v>
      </c>
      <c r="G318">
        <v>20</v>
      </c>
      <c r="H318">
        <v>4726.7099999999991</v>
      </c>
      <c r="I318">
        <v>2135.6</v>
      </c>
      <c r="J318">
        <v>6862.3099999999995</v>
      </c>
      <c r="K318">
        <v>103380</v>
      </c>
      <c r="L318" s="26">
        <f t="shared" si="13"/>
        <v>6.6379473786032109E-2</v>
      </c>
      <c r="M318" s="1">
        <f t="shared" si="14"/>
        <v>343.1155</v>
      </c>
    </row>
    <row r="319" spans="1:13" hidden="1" x14ac:dyDescent="0.25">
      <c r="A319" t="str">
        <f t="shared" si="12"/>
        <v>CMBPVGMay-2024</v>
      </c>
      <c r="B319">
        <v>2024</v>
      </c>
      <c r="C319" t="s">
        <v>206</v>
      </c>
      <c r="D319" t="s">
        <v>10</v>
      </c>
      <c r="E319" t="s">
        <v>50</v>
      </c>
      <c r="F319" t="s">
        <v>13</v>
      </c>
      <c r="G319">
        <v>21</v>
      </c>
      <c r="H319">
        <v>1261.23</v>
      </c>
      <c r="I319">
        <v>2363.2799999999997</v>
      </c>
      <c r="J319">
        <v>3624.51</v>
      </c>
      <c r="K319">
        <v>106386</v>
      </c>
      <c r="L319" s="26">
        <f t="shared" si="13"/>
        <v>3.4069426428289439E-2</v>
      </c>
      <c r="M319" s="1">
        <f t="shared" si="14"/>
        <v>172.59571428571431</v>
      </c>
    </row>
    <row r="320" spans="1:13" hidden="1" x14ac:dyDescent="0.25">
      <c r="A320" t="str">
        <f t="shared" si="12"/>
        <v>CMBRUHMay-2024</v>
      </c>
      <c r="B320">
        <v>2024</v>
      </c>
      <c r="C320" t="s">
        <v>206</v>
      </c>
      <c r="D320" t="s">
        <v>10</v>
      </c>
      <c r="E320" t="s">
        <v>41</v>
      </c>
      <c r="F320" t="s">
        <v>11</v>
      </c>
      <c r="G320">
        <v>60</v>
      </c>
      <c r="H320">
        <v>10231.34</v>
      </c>
      <c r="I320">
        <v>5599.1000000000022</v>
      </c>
      <c r="J320">
        <v>15830.439999999999</v>
      </c>
      <c r="K320">
        <v>242700</v>
      </c>
      <c r="L320" s="26">
        <f t="shared" si="13"/>
        <v>6.5226370004120307E-2</v>
      </c>
      <c r="M320" s="1">
        <f t="shared" si="14"/>
        <v>263.84066666666666</v>
      </c>
    </row>
    <row r="321" spans="1:13" hidden="1" x14ac:dyDescent="0.25">
      <c r="A321" t="str">
        <f t="shared" si="12"/>
        <v>CMBSINMay-2024</v>
      </c>
      <c r="B321">
        <v>2024</v>
      </c>
      <c r="C321" t="s">
        <v>206</v>
      </c>
      <c r="D321" t="s">
        <v>10</v>
      </c>
      <c r="E321" t="s">
        <v>42</v>
      </c>
      <c r="F321" t="s">
        <v>13</v>
      </c>
      <c r="G321">
        <v>144</v>
      </c>
      <c r="H321">
        <v>19232.050000000007</v>
      </c>
      <c r="I321">
        <v>7971.8599999999988</v>
      </c>
      <c r="J321">
        <v>27203.909999999996</v>
      </c>
      <c r="K321">
        <v>395856</v>
      </c>
      <c r="L321" s="26">
        <f t="shared" si="13"/>
        <v>6.8721732145022418E-2</v>
      </c>
      <c r="M321" s="1">
        <f t="shared" si="14"/>
        <v>188.91604166666664</v>
      </c>
    </row>
    <row r="322" spans="1:13" hidden="1" x14ac:dyDescent="0.25">
      <c r="A322" t="str">
        <f t="shared" ref="A322:A385" si="15">D322&amp;E322&amp;C322</f>
        <v>CMBSYDMay-2024</v>
      </c>
      <c r="B322">
        <v>2024</v>
      </c>
      <c r="C322" t="s">
        <v>206</v>
      </c>
      <c r="D322" t="s">
        <v>10</v>
      </c>
      <c r="E322" t="s">
        <v>53</v>
      </c>
      <c r="F322" t="s">
        <v>13</v>
      </c>
      <c r="G322">
        <v>386</v>
      </c>
      <c r="H322">
        <v>95159.689999999988</v>
      </c>
      <c r="I322">
        <v>25850.639999999999</v>
      </c>
      <c r="J322">
        <v>121010.32999999997</v>
      </c>
      <c r="K322">
        <v>3379044</v>
      </c>
      <c r="L322" s="26">
        <f t="shared" ref="L322:L385" si="16">J322/K322</f>
        <v>3.5812001856146289E-2</v>
      </c>
      <c r="M322" s="1">
        <f t="shared" ref="M322:M385" si="17">J322/G322</f>
        <v>313.49826424870457</v>
      </c>
    </row>
    <row r="323" spans="1:13" hidden="1" x14ac:dyDescent="0.25">
      <c r="A323" t="str">
        <f t="shared" si="15"/>
        <v>CMBTRVMay-2024</v>
      </c>
      <c r="B323">
        <v>2024</v>
      </c>
      <c r="C323" t="s">
        <v>206</v>
      </c>
      <c r="D323" t="s">
        <v>10</v>
      </c>
      <c r="E323" t="s">
        <v>43</v>
      </c>
      <c r="F323" t="s">
        <v>15</v>
      </c>
      <c r="G323">
        <v>19</v>
      </c>
      <c r="H323">
        <v>511.09999999999997</v>
      </c>
      <c r="I323">
        <v>329.89</v>
      </c>
      <c r="J323">
        <v>840.99</v>
      </c>
      <c r="K323">
        <v>6954</v>
      </c>
      <c r="L323" s="26">
        <f t="shared" si="16"/>
        <v>0.12093615185504746</v>
      </c>
      <c r="M323" s="1">
        <f t="shared" si="17"/>
        <v>44.262631578947371</v>
      </c>
    </row>
    <row r="324" spans="1:13" hidden="1" x14ac:dyDescent="0.25">
      <c r="A324" t="str">
        <f t="shared" si="15"/>
        <v>CMBTRZMay-2024</v>
      </c>
      <c r="B324">
        <v>2024</v>
      </c>
      <c r="C324" t="s">
        <v>206</v>
      </c>
      <c r="D324" t="s">
        <v>10</v>
      </c>
      <c r="E324" t="s">
        <v>44</v>
      </c>
      <c r="F324" t="s">
        <v>15</v>
      </c>
      <c r="G324">
        <v>32</v>
      </c>
      <c r="H324">
        <v>675.65000000000009</v>
      </c>
      <c r="I324">
        <v>573.87</v>
      </c>
      <c r="J324">
        <v>1249.5199999999998</v>
      </c>
      <c r="K324">
        <v>14176</v>
      </c>
      <c r="L324" s="26">
        <f t="shared" si="16"/>
        <v>8.81433408577878E-2</v>
      </c>
      <c r="M324" s="1">
        <f t="shared" si="17"/>
        <v>39.047499999999992</v>
      </c>
    </row>
    <row r="325" spans="1:13" hidden="1" x14ac:dyDescent="0.25">
      <c r="A325" t="str">
        <f t="shared" si="15"/>
        <v>COKCMBMay-2024</v>
      </c>
      <c r="B325">
        <v>2024</v>
      </c>
      <c r="C325" t="s">
        <v>206</v>
      </c>
      <c r="D325" t="s">
        <v>21</v>
      </c>
      <c r="E325" t="s">
        <v>10</v>
      </c>
      <c r="F325" t="s">
        <v>15</v>
      </c>
      <c r="G325">
        <v>49</v>
      </c>
      <c r="H325">
        <v>2198.2000000000003</v>
      </c>
      <c r="I325">
        <v>821.84000000000026</v>
      </c>
      <c r="J325">
        <v>3020.0400000000004</v>
      </c>
      <c r="K325">
        <v>25333</v>
      </c>
      <c r="L325" s="26">
        <f t="shared" si="16"/>
        <v>0.1192136738641298</v>
      </c>
      <c r="M325" s="1">
        <f t="shared" si="17"/>
        <v>61.633469387755113</v>
      </c>
    </row>
    <row r="326" spans="1:13" hidden="1" x14ac:dyDescent="0.25">
      <c r="A326" t="str">
        <f t="shared" si="15"/>
        <v>DACCMBMay-2024</v>
      </c>
      <c r="B326">
        <v>2024</v>
      </c>
      <c r="C326" t="s">
        <v>206</v>
      </c>
      <c r="D326" t="s">
        <v>22</v>
      </c>
      <c r="E326" t="s">
        <v>10</v>
      </c>
      <c r="F326" t="s">
        <v>15</v>
      </c>
      <c r="G326">
        <v>9</v>
      </c>
      <c r="H326">
        <v>1253.04</v>
      </c>
      <c r="I326">
        <v>174.03</v>
      </c>
      <c r="J326">
        <v>1427.07</v>
      </c>
      <c r="K326">
        <v>19485</v>
      </c>
      <c r="L326" s="26">
        <f t="shared" si="16"/>
        <v>7.3239414934565053E-2</v>
      </c>
      <c r="M326" s="1">
        <f t="shared" si="17"/>
        <v>158.56333333333333</v>
      </c>
    </row>
    <row r="327" spans="1:13" hidden="1" x14ac:dyDescent="0.25">
      <c r="A327" t="str">
        <f t="shared" si="15"/>
        <v>DELCMBMay-2024</v>
      </c>
      <c r="B327">
        <v>2024</v>
      </c>
      <c r="C327" t="s">
        <v>206</v>
      </c>
      <c r="D327" t="s">
        <v>23</v>
      </c>
      <c r="E327" t="s">
        <v>10</v>
      </c>
      <c r="F327" t="s">
        <v>15</v>
      </c>
      <c r="G327">
        <v>105</v>
      </c>
      <c r="H327">
        <v>8563.4499999999989</v>
      </c>
      <c r="I327">
        <v>3292.37</v>
      </c>
      <c r="J327">
        <v>11855.819999999996</v>
      </c>
      <c r="K327">
        <v>254625</v>
      </c>
      <c r="L327" s="26">
        <f t="shared" si="16"/>
        <v>4.6561885125184076E-2</v>
      </c>
      <c r="M327" s="1">
        <f t="shared" si="17"/>
        <v>112.9125714285714</v>
      </c>
    </row>
    <row r="328" spans="1:13" hidden="1" x14ac:dyDescent="0.25">
      <c r="A328" t="str">
        <f t="shared" si="15"/>
        <v>DMMCMBMay-2024</v>
      </c>
      <c r="B328">
        <v>2024</v>
      </c>
      <c r="C328" t="s">
        <v>206</v>
      </c>
      <c r="D328" t="s">
        <v>24</v>
      </c>
      <c r="E328" t="s">
        <v>10</v>
      </c>
      <c r="F328" t="s">
        <v>11</v>
      </c>
      <c r="G328">
        <v>6</v>
      </c>
      <c r="H328">
        <v>1936.44</v>
      </c>
      <c r="I328">
        <v>556.51</v>
      </c>
      <c r="J328">
        <v>2492.9499999999998</v>
      </c>
      <c r="K328">
        <v>23118</v>
      </c>
      <c r="L328" s="26">
        <f t="shared" si="16"/>
        <v>0.10783588545721948</v>
      </c>
      <c r="M328" s="1">
        <f t="shared" si="17"/>
        <v>415.49166666666662</v>
      </c>
    </row>
    <row r="329" spans="1:13" hidden="1" x14ac:dyDescent="0.25">
      <c r="A329" t="str">
        <f t="shared" si="15"/>
        <v>DOHCMBMay-2024</v>
      </c>
      <c r="B329">
        <v>2024</v>
      </c>
      <c r="C329" t="s">
        <v>206</v>
      </c>
      <c r="D329" t="s">
        <v>25</v>
      </c>
      <c r="E329" t="s">
        <v>10</v>
      </c>
      <c r="F329" t="s">
        <v>11</v>
      </c>
      <c r="G329">
        <v>17</v>
      </c>
      <c r="H329">
        <v>2823.62</v>
      </c>
      <c r="I329">
        <v>1831.8600000000001</v>
      </c>
      <c r="J329">
        <v>4655.4799999999996</v>
      </c>
      <c r="K329">
        <v>61761</v>
      </c>
      <c r="L329" s="26">
        <f t="shared" si="16"/>
        <v>7.5378960832888059E-2</v>
      </c>
      <c r="M329" s="1">
        <f t="shared" si="17"/>
        <v>273.85176470588232</v>
      </c>
    </row>
    <row r="330" spans="1:13" hidden="1" x14ac:dyDescent="0.25">
      <c r="A330" t="str">
        <f t="shared" si="15"/>
        <v>DXBCMBMay-2024</v>
      </c>
      <c r="B330">
        <v>2024</v>
      </c>
      <c r="C330" t="s">
        <v>206</v>
      </c>
      <c r="D330" t="s">
        <v>26</v>
      </c>
      <c r="E330" t="s">
        <v>10</v>
      </c>
      <c r="F330" t="s">
        <v>11</v>
      </c>
      <c r="G330">
        <v>20</v>
      </c>
      <c r="H330">
        <v>3233.8900000000003</v>
      </c>
      <c r="I330">
        <v>2949.54</v>
      </c>
      <c r="J330">
        <v>6183.43</v>
      </c>
      <c r="K330">
        <v>66180</v>
      </c>
      <c r="L330" s="26">
        <f t="shared" si="16"/>
        <v>9.3433514656996078E-2</v>
      </c>
      <c r="M330" s="1">
        <f t="shared" si="17"/>
        <v>309.17150000000004</v>
      </c>
    </row>
    <row r="331" spans="1:13" hidden="1" x14ac:dyDescent="0.25">
      <c r="A331" t="str">
        <f t="shared" si="15"/>
        <v>FRACMBMay-2024</v>
      </c>
      <c r="B331">
        <v>2024</v>
      </c>
      <c r="C331" t="s">
        <v>206</v>
      </c>
      <c r="D331" t="s">
        <v>27</v>
      </c>
      <c r="E331" t="s">
        <v>10</v>
      </c>
      <c r="F331" t="s">
        <v>19</v>
      </c>
      <c r="G331">
        <v>110</v>
      </c>
      <c r="H331">
        <v>17900.560000000001</v>
      </c>
      <c r="I331">
        <v>22580.829999999991</v>
      </c>
      <c r="J331">
        <v>40481.39</v>
      </c>
      <c r="K331">
        <v>890230</v>
      </c>
      <c r="L331" s="26">
        <f t="shared" si="16"/>
        <v>4.5472956426990778E-2</v>
      </c>
      <c r="M331" s="1">
        <f t="shared" si="17"/>
        <v>368.01263636363637</v>
      </c>
    </row>
    <row r="332" spans="1:13" hidden="1" x14ac:dyDescent="0.25">
      <c r="A332" t="str">
        <f t="shared" si="15"/>
        <v>GANCMBMay-2024</v>
      </c>
      <c r="B332">
        <v>2024</v>
      </c>
      <c r="C332" t="s">
        <v>206</v>
      </c>
      <c r="D332" t="s">
        <v>28</v>
      </c>
      <c r="E332" t="s">
        <v>10</v>
      </c>
      <c r="F332" t="s">
        <v>15</v>
      </c>
      <c r="G332">
        <v>14</v>
      </c>
      <c r="H332">
        <v>336.86</v>
      </c>
      <c r="I332">
        <v>520.13</v>
      </c>
      <c r="J332">
        <v>856.99</v>
      </c>
      <c r="K332">
        <v>16058</v>
      </c>
      <c r="L332" s="26">
        <f t="shared" si="16"/>
        <v>5.3368414497446753E-2</v>
      </c>
      <c r="M332" s="1">
        <f t="shared" si="17"/>
        <v>61.213571428571427</v>
      </c>
    </row>
    <row r="333" spans="1:13" hidden="1" x14ac:dyDescent="0.25">
      <c r="A333" t="str">
        <f t="shared" si="15"/>
        <v>HYDCMBMay-2024</v>
      </c>
      <c r="B333">
        <v>2024</v>
      </c>
      <c r="C333" t="s">
        <v>206</v>
      </c>
      <c r="D333" t="s">
        <v>29</v>
      </c>
      <c r="E333" t="s">
        <v>10</v>
      </c>
      <c r="F333" t="s">
        <v>15</v>
      </c>
      <c r="G333">
        <v>11</v>
      </c>
      <c r="H333">
        <v>389.16999999999996</v>
      </c>
      <c r="I333">
        <v>200.47</v>
      </c>
      <c r="J333">
        <v>589.64</v>
      </c>
      <c r="K333">
        <v>12892</v>
      </c>
      <c r="L333" s="26">
        <f t="shared" si="16"/>
        <v>4.573689109525287E-2</v>
      </c>
      <c r="M333" s="1">
        <f t="shared" si="17"/>
        <v>53.603636363636362</v>
      </c>
    </row>
    <row r="334" spans="1:13" hidden="1" x14ac:dyDescent="0.25">
      <c r="A334" t="str">
        <f t="shared" si="15"/>
        <v>ICNCMBMay-2024</v>
      </c>
      <c r="B334">
        <v>2024</v>
      </c>
      <c r="C334" t="s">
        <v>206</v>
      </c>
      <c r="D334" t="s">
        <v>30</v>
      </c>
      <c r="E334" t="s">
        <v>10</v>
      </c>
      <c r="F334" t="s">
        <v>13</v>
      </c>
      <c r="G334">
        <v>88</v>
      </c>
      <c r="H334">
        <v>22457.420000000002</v>
      </c>
      <c r="I334">
        <v>7021.579999999999</v>
      </c>
      <c r="J334">
        <v>29479</v>
      </c>
      <c r="K334">
        <v>507320</v>
      </c>
      <c r="L334" s="26">
        <f t="shared" si="16"/>
        <v>5.8107308996294252E-2</v>
      </c>
      <c r="M334" s="1">
        <f t="shared" si="17"/>
        <v>334.98863636363637</v>
      </c>
    </row>
    <row r="335" spans="1:13" hidden="1" x14ac:dyDescent="0.25">
      <c r="A335" t="str">
        <f t="shared" si="15"/>
        <v>IXMCMBMay-2024</v>
      </c>
      <c r="B335">
        <v>2024</v>
      </c>
      <c r="C335" t="s">
        <v>206</v>
      </c>
      <c r="D335" t="s">
        <v>31</v>
      </c>
      <c r="E335" t="s">
        <v>10</v>
      </c>
      <c r="F335" t="s">
        <v>15</v>
      </c>
      <c r="G335">
        <v>28</v>
      </c>
      <c r="H335">
        <v>647.77999999999986</v>
      </c>
      <c r="I335">
        <v>441.03000000000003</v>
      </c>
      <c r="J335">
        <v>1088.8100000000002</v>
      </c>
      <c r="K335">
        <v>9912</v>
      </c>
      <c r="L335" s="26">
        <f t="shared" si="16"/>
        <v>0.10984765940274417</v>
      </c>
      <c r="M335" s="1">
        <f t="shared" si="17"/>
        <v>38.886071428571434</v>
      </c>
    </row>
    <row r="336" spans="1:13" hidden="1" x14ac:dyDescent="0.25">
      <c r="A336" t="str">
        <f t="shared" si="15"/>
        <v>KHICMBMay-2024</v>
      </c>
      <c r="B336">
        <v>2024</v>
      </c>
      <c r="C336" t="s">
        <v>206</v>
      </c>
      <c r="D336" t="s">
        <v>32</v>
      </c>
      <c r="E336" t="s">
        <v>10</v>
      </c>
      <c r="F336" t="s">
        <v>15</v>
      </c>
      <c r="G336">
        <v>108</v>
      </c>
      <c r="H336">
        <v>9064.590000000002</v>
      </c>
      <c r="I336">
        <v>2640.46</v>
      </c>
      <c r="J336">
        <v>11705.050000000001</v>
      </c>
      <c r="K336">
        <v>260712</v>
      </c>
      <c r="L336" s="26">
        <f t="shared" si="16"/>
        <v>4.4896475804719387E-2</v>
      </c>
      <c r="M336" s="1">
        <f t="shared" si="17"/>
        <v>108.3800925925926</v>
      </c>
    </row>
    <row r="337" spans="1:13" hidden="1" x14ac:dyDescent="0.25">
      <c r="A337" t="str">
        <f t="shared" si="15"/>
        <v>KTMCMBMay-2024</v>
      </c>
      <c r="B337">
        <v>2024</v>
      </c>
      <c r="C337" t="s">
        <v>206</v>
      </c>
      <c r="D337" t="s">
        <v>52</v>
      </c>
      <c r="E337" t="s">
        <v>10</v>
      </c>
      <c r="F337" t="s">
        <v>15</v>
      </c>
      <c r="G337">
        <v>17</v>
      </c>
      <c r="H337">
        <v>3792.41</v>
      </c>
      <c r="I337">
        <v>560.53</v>
      </c>
      <c r="J337">
        <v>4352.9399999999996</v>
      </c>
      <c r="K337">
        <v>40001</v>
      </c>
      <c r="L337" s="26">
        <f t="shared" si="16"/>
        <v>0.10882077948051298</v>
      </c>
      <c r="M337" s="1">
        <f t="shared" si="17"/>
        <v>256.05529411764701</v>
      </c>
    </row>
    <row r="338" spans="1:13" hidden="1" x14ac:dyDescent="0.25">
      <c r="A338" t="str">
        <f t="shared" si="15"/>
        <v>KULCMBMay-2024</v>
      </c>
      <c r="B338">
        <v>2024</v>
      </c>
      <c r="C338" t="s">
        <v>206</v>
      </c>
      <c r="D338" t="s">
        <v>33</v>
      </c>
      <c r="E338" t="s">
        <v>10</v>
      </c>
      <c r="F338" t="s">
        <v>13</v>
      </c>
      <c r="G338">
        <v>126</v>
      </c>
      <c r="H338">
        <v>5307.96</v>
      </c>
      <c r="I338">
        <v>6923.0299999999988</v>
      </c>
      <c r="J338">
        <v>12230.989999999998</v>
      </c>
      <c r="K338">
        <v>309834</v>
      </c>
      <c r="L338" s="26">
        <f t="shared" si="16"/>
        <v>3.9475945183549896E-2</v>
      </c>
      <c r="M338" s="1">
        <f t="shared" si="17"/>
        <v>97.071349206349197</v>
      </c>
    </row>
    <row r="339" spans="1:13" hidden="1" x14ac:dyDescent="0.25">
      <c r="A339" t="str">
        <f t="shared" si="15"/>
        <v>KWICMBMay-2024</v>
      </c>
      <c r="B339">
        <v>2024</v>
      </c>
      <c r="C339" t="s">
        <v>206</v>
      </c>
      <c r="D339" t="s">
        <v>34</v>
      </c>
      <c r="E339" t="s">
        <v>10</v>
      </c>
      <c r="F339" t="s">
        <v>11</v>
      </c>
      <c r="G339">
        <v>4</v>
      </c>
      <c r="H339">
        <v>564.17999999999995</v>
      </c>
      <c r="I339">
        <v>112</v>
      </c>
      <c r="J339">
        <v>676.18000000000006</v>
      </c>
      <c r="K339">
        <v>16780</v>
      </c>
      <c r="L339" s="26">
        <f t="shared" si="16"/>
        <v>4.0296781883194285E-2</v>
      </c>
      <c r="M339" s="1">
        <f t="shared" si="17"/>
        <v>169.04500000000002</v>
      </c>
    </row>
    <row r="340" spans="1:13" hidden="1" x14ac:dyDescent="0.25">
      <c r="A340" t="str">
        <f t="shared" si="15"/>
        <v>LHECMBMay-2024</v>
      </c>
      <c r="B340">
        <v>2024</v>
      </c>
      <c r="C340" t="s">
        <v>206</v>
      </c>
      <c r="D340" t="s">
        <v>35</v>
      </c>
      <c r="E340" t="s">
        <v>10</v>
      </c>
      <c r="F340" t="s">
        <v>15</v>
      </c>
      <c r="G340">
        <v>178</v>
      </c>
      <c r="H340">
        <v>16499.2</v>
      </c>
      <c r="I340">
        <v>4075.89</v>
      </c>
      <c r="J340">
        <v>20575.090000000004</v>
      </c>
      <c r="K340">
        <v>495730</v>
      </c>
      <c r="L340" s="26">
        <f t="shared" si="16"/>
        <v>4.1504629536239492E-2</v>
      </c>
      <c r="M340" s="1">
        <f t="shared" si="17"/>
        <v>115.59039325842699</v>
      </c>
    </row>
    <row r="341" spans="1:13" hidden="1" x14ac:dyDescent="0.25">
      <c r="A341" t="str">
        <f t="shared" si="15"/>
        <v>LHRCMBMay-2024</v>
      </c>
      <c r="B341">
        <v>2024</v>
      </c>
      <c r="C341" t="s">
        <v>206</v>
      </c>
      <c r="D341" t="s">
        <v>36</v>
      </c>
      <c r="E341" t="s">
        <v>10</v>
      </c>
      <c r="F341" t="s">
        <v>19</v>
      </c>
      <c r="G341">
        <v>362</v>
      </c>
      <c r="H341">
        <v>89080.160000000033</v>
      </c>
      <c r="I341">
        <v>77133.060000000041</v>
      </c>
      <c r="J341">
        <v>166213.21999999997</v>
      </c>
      <c r="K341">
        <v>3156278</v>
      </c>
      <c r="L341" s="26">
        <f t="shared" si="16"/>
        <v>5.2661147085269415E-2</v>
      </c>
      <c r="M341" s="1">
        <f t="shared" si="17"/>
        <v>459.15254143646399</v>
      </c>
    </row>
    <row r="342" spans="1:13" hidden="1" x14ac:dyDescent="0.25">
      <c r="A342" t="str">
        <f t="shared" si="15"/>
        <v>MAACMBMay-2024</v>
      </c>
      <c r="B342">
        <v>2024</v>
      </c>
      <c r="C342" t="s">
        <v>206</v>
      </c>
      <c r="D342" t="s">
        <v>37</v>
      </c>
      <c r="E342" t="s">
        <v>10</v>
      </c>
      <c r="F342" t="s">
        <v>15</v>
      </c>
      <c r="G342">
        <v>81</v>
      </c>
      <c r="H342">
        <v>2231.5700000000002</v>
      </c>
      <c r="I342">
        <v>1789.6699999999998</v>
      </c>
      <c r="J342">
        <v>4021.2399999999989</v>
      </c>
      <c r="K342">
        <v>55566</v>
      </c>
      <c r="L342" s="26">
        <f t="shared" si="16"/>
        <v>7.2368714681639829E-2</v>
      </c>
      <c r="M342" s="1">
        <f t="shared" si="17"/>
        <v>49.644938271604921</v>
      </c>
    </row>
    <row r="343" spans="1:13" hidden="1" x14ac:dyDescent="0.25">
      <c r="A343" t="str">
        <f t="shared" si="15"/>
        <v>MELCMBMay-2024</v>
      </c>
      <c r="B343">
        <v>2024</v>
      </c>
      <c r="C343" t="s">
        <v>206</v>
      </c>
      <c r="D343" t="s">
        <v>38</v>
      </c>
      <c r="E343" t="s">
        <v>10</v>
      </c>
      <c r="F343" t="s">
        <v>13</v>
      </c>
      <c r="G343">
        <v>1004</v>
      </c>
      <c r="H343">
        <v>253184.55000000008</v>
      </c>
      <c r="I343">
        <v>104051.19000000002</v>
      </c>
      <c r="J343">
        <v>357235.73999999993</v>
      </c>
      <c r="K343">
        <v>8442636</v>
      </c>
      <c r="L343" s="26">
        <f t="shared" si="16"/>
        <v>4.2313294094403681E-2</v>
      </c>
      <c r="M343" s="1">
        <f t="shared" si="17"/>
        <v>355.81249003984055</v>
      </c>
    </row>
    <row r="344" spans="1:13" hidden="1" x14ac:dyDescent="0.25">
      <c r="A344" t="str">
        <f t="shared" si="15"/>
        <v>MLECMBMay-2024</v>
      </c>
      <c r="B344">
        <v>2024</v>
      </c>
      <c r="C344" t="s">
        <v>206</v>
      </c>
      <c r="D344" t="s">
        <v>39</v>
      </c>
      <c r="E344" t="s">
        <v>10</v>
      </c>
      <c r="F344" t="s">
        <v>15</v>
      </c>
      <c r="G344">
        <v>536</v>
      </c>
      <c r="H344">
        <v>26990.59</v>
      </c>
      <c r="I344">
        <v>9718.6399999999976</v>
      </c>
      <c r="J344">
        <v>36709.229999999996</v>
      </c>
      <c r="K344">
        <v>411648</v>
      </c>
      <c r="L344" s="26">
        <f t="shared" si="16"/>
        <v>8.9176262243470139E-2</v>
      </c>
      <c r="M344" s="1">
        <f t="shared" si="17"/>
        <v>68.487369402985067</v>
      </c>
    </row>
    <row r="345" spans="1:13" hidden="1" x14ac:dyDescent="0.25">
      <c r="A345" t="str">
        <f t="shared" si="15"/>
        <v>NRTCMBMay-2024</v>
      </c>
      <c r="B345">
        <v>2024</v>
      </c>
      <c r="C345" t="s">
        <v>206</v>
      </c>
      <c r="D345" t="s">
        <v>40</v>
      </c>
      <c r="E345" t="s">
        <v>10</v>
      </c>
      <c r="F345" t="s">
        <v>13</v>
      </c>
      <c r="G345">
        <v>77</v>
      </c>
      <c r="H345">
        <v>35066.55999999999</v>
      </c>
      <c r="I345">
        <v>1393.0699999999997</v>
      </c>
      <c r="J345">
        <v>36459.629999999997</v>
      </c>
      <c r="K345">
        <v>528528</v>
      </c>
      <c r="L345" s="26">
        <f t="shared" si="16"/>
        <v>6.898334619925528E-2</v>
      </c>
      <c r="M345" s="1">
        <f t="shared" si="17"/>
        <v>473.50168831168827</v>
      </c>
    </row>
    <row r="346" spans="1:13" hidden="1" x14ac:dyDescent="0.25">
      <c r="A346" t="str">
        <f t="shared" si="15"/>
        <v>PEKCMBMay-2024</v>
      </c>
      <c r="B346">
        <v>2024</v>
      </c>
      <c r="C346" t="s">
        <v>206</v>
      </c>
      <c r="D346" t="s">
        <v>177</v>
      </c>
      <c r="E346" t="s">
        <v>10</v>
      </c>
      <c r="F346" t="s">
        <v>13</v>
      </c>
      <c r="G346">
        <v>3</v>
      </c>
      <c r="H346">
        <v>449.59000000000003</v>
      </c>
      <c r="I346">
        <v>313.83</v>
      </c>
      <c r="J346">
        <v>763.42000000000007</v>
      </c>
      <c r="K346">
        <v>15507</v>
      </c>
      <c r="L346" s="26">
        <f t="shared" si="16"/>
        <v>4.9230670019990978E-2</v>
      </c>
      <c r="M346" s="1">
        <f t="shared" si="17"/>
        <v>254.47333333333336</v>
      </c>
    </row>
    <row r="347" spans="1:13" hidden="1" x14ac:dyDescent="0.25">
      <c r="A347" t="str">
        <f t="shared" si="15"/>
        <v>PVGCMBMay-2024</v>
      </c>
      <c r="B347">
        <v>2024</v>
      </c>
      <c r="C347" t="s">
        <v>206</v>
      </c>
      <c r="D347" t="s">
        <v>50</v>
      </c>
      <c r="E347" t="s">
        <v>10</v>
      </c>
      <c r="F347" t="s">
        <v>13</v>
      </c>
      <c r="G347">
        <v>1</v>
      </c>
      <c r="H347">
        <v>178.95</v>
      </c>
      <c r="I347">
        <v>120.91</v>
      </c>
      <c r="J347">
        <v>299.86</v>
      </c>
      <c r="K347">
        <v>5066</v>
      </c>
      <c r="L347" s="26">
        <f t="shared" si="16"/>
        <v>5.9190682984603241E-2</v>
      </c>
      <c r="M347" s="1">
        <f t="shared" si="17"/>
        <v>299.86</v>
      </c>
    </row>
    <row r="348" spans="1:13" hidden="1" x14ac:dyDescent="0.25">
      <c r="A348" t="str">
        <f t="shared" si="15"/>
        <v>RUHCMBMay-2024</v>
      </c>
      <c r="B348">
        <v>2024</v>
      </c>
      <c r="C348" t="s">
        <v>206</v>
      </c>
      <c r="D348" t="s">
        <v>41</v>
      </c>
      <c r="E348" t="s">
        <v>10</v>
      </c>
      <c r="F348" t="s">
        <v>11</v>
      </c>
      <c r="G348">
        <v>38</v>
      </c>
      <c r="H348">
        <v>5745.8000000000011</v>
      </c>
      <c r="I348">
        <v>3474.1299999999992</v>
      </c>
      <c r="J348">
        <v>9219.9299999999985</v>
      </c>
      <c r="K348">
        <v>153710</v>
      </c>
      <c r="L348" s="26">
        <f t="shared" si="16"/>
        <v>5.9982629627220077E-2</v>
      </c>
      <c r="M348" s="1">
        <f t="shared" si="17"/>
        <v>242.62973684210522</v>
      </c>
    </row>
    <row r="349" spans="1:13" hidden="1" x14ac:dyDescent="0.25">
      <c r="A349" t="str">
        <f t="shared" si="15"/>
        <v>SINCMBMay-2024</v>
      </c>
      <c r="B349">
        <v>2024</v>
      </c>
      <c r="C349" t="s">
        <v>206</v>
      </c>
      <c r="D349" t="s">
        <v>42</v>
      </c>
      <c r="E349" t="s">
        <v>10</v>
      </c>
      <c r="F349" t="s">
        <v>13</v>
      </c>
      <c r="G349">
        <v>86</v>
      </c>
      <c r="H349">
        <v>9184.35</v>
      </c>
      <c r="I349">
        <v>7129.8499999999995</v>
      </c>
      <c r="J349">
        <v>16314.2</v>
      </c>
      <c r="K349">
        <v>236414</v>
      </c>
      <c r="L349" s="26">
        <f t="shared" si="16"/>
        <v>6.900691160421972E-2</v>
      </c>
      <c r="M349" s="1">
        <f t="shared" si="17"/>
        <v>189.70000000000002</v>
      </c>
    </row>
    <row r="350" spans="1:13" hidden="1" x14ac:dyDescent="0.25">
      <c r="A350" t="str">
        <f t="shared" si="15"/>
        <v>SYDCMBMay-2024</v>
      </c>
      <c r="B350">
        <v>2024</v>
      </c>
      <c r="C350" t="s">
        <v>206</v>
      </c>
      <c r="D350" t="s">
        <v>53</v>
      </c>
      <c r="E350" t="s">
        <v>10</v>
      </c>
      <c r="F350" t="s">
        <v>13</v>
      </c>
      <c r="G350">
        <v>321</v>
      </c>
      <c r="H350">
        <v>98607.149999999951</v>
      </c>
      <c r="I350">
        <v>31305.519999999993</v>
      </c>
      <c r="J350">
        <v>129912.67</v>
      </c>
      <c r="K350">
        <v>2810034</v>
      </c>
      <c r="L350" s="26">
        <f t="shared" si="16"/>
        <v>4.6231707516706202E-2</v>
      </c>
      <c r="M350" s="1">
        <f t="shared" si="17"/>
        <v>404.71236760124611</v>
      </c>
    </row>
    <row r="351" spans="1:13" x14ac:dyDescent="0.25">
      <c r="A351" t="str">
        <f t="shared" si="15"/>
        <v>TRVCMBMay-2024</v>
      </c>
      <c r="B351">
        <v>2024</v>
      </c>
      <c r="C351" t="s">
        <v>206</v>
      </c>
      <c r="D351" t="s">
        <v>43</v>
      </c>
      <c r="E351" t="s">
        <v>10</v>
      </c>
      <c r="F351" t="s">
        <v>15</v>
      </c>
      <c r="G351">
        <v>22</v>
      </c>
      <c r="H351">
        <v>788.08999999999992</v>
      </c>
      <c r="I351">
        <v>427.75999999999993</v>
      </c>
      <c r="J351">
        <v>1215.8499999999999</v>
      </c>
      <c r="K351">
        <v>8052</v>
      </c>
      <c r="L351" s="26">
        <f t="shared" si="16"/>
        <v>0.15099975161450571</v>
      </c>
      <c r="M351" s="1">
        <f t="shared" si="17"/>
        <v>55.265909090909084</v>
      </c>
    </row>
    <row r="352" spans="1:13" hidden="1" x14ac:dyDescent="0.25">
      <c r="A352" t="str">
        <f t="shared" si="15"/>
        <v>TRZCMBMay-2024</v>
      </c>
      <c r="B352">
        <v>2024</v>
      </c>
      <c r="C352" t="s">
        <v>206</v>
      </c>
      <c r="D352" t="s">
        <v>44</v>
      </c>
      <c r="E352" t="s">
        <v>10</v>
      </c>
      <c r="F352" t="s">
        <v>15</v>
      </c>
      <c r="G352">
        <v>49</v>
      </c>
      <c r="H352">
        <v>1349.1900000000005</v>
      </c>
      <c r="I352">
        <v>853.36000000000013</v>
      </c>
      <c r="J352">
        <v>2202.5500000000002</v>
      </c>
      <c r="K352">
        <v>21707</v>
      </c>
      <c r="L352" s="26">
        <f t="shared" si="16"/>
        <v>0.10146726862302484</v>
      </c>
      <c r="M352" s="1">
        <f t="shared" si="17"/>
        <v>44.95</v>
      </c>
    </row>
    <row r="353" spans="1:19" hidden="1" x14ac:dyDescent="0.25">
      <c r="A353" t="str">
        <f t="shared" si="15"/>
        <v>AUHCMBJun-2024</v>
      </c>
      <c r="B353">
        <v>2024</v>
      </c>
      <c r="C353" t="s">
        <v>222</v>
      </c>
      <c r="D353" t="s">
        <v>9</v>
      </c>
      <c r="E353" t="s">
        <v>10</v>
      </c>
      <c r="F353" t="s">
        <v>11</v>
      </c>
      <c r="G353">
        <v>13</v>
      </c>
      <c r="H353">
        <v>2597.0300000000002</v>
      </c>
      <c r="I353">
        <v>1364.98</v>
      </c>
      <c r="J353">
        <v>3962.01</v>
      </c>
      <c r="K353">
        <v>43472</v>
      </c>
      <c r="L353" s="26">
        <f t="shared" si="16"/>
        <v>9.1139354066985645E-2</v>
      </c>
      <c r="M353" s="1">
        <f t="shared" si="17"/>
        <v>304.77000000000004</v>
      </c>
    </row>
    <row r="354" spans="1:19" hidden="1" x14ac:dyDescent="0.25">
      <c r="A354" t="str">
        <f t="shared" si="15"/>
        <v>BKKCMBJun-2024</v>
      </c>
      <c r="B354">
        <v>2024</v>
      </c>
      <c r="C354" t="s">
        <v>222</v>
      </c>
      <c r="D354" t="s">
        <v>12</v>
      </c>
      <c r="E354" t="s">
        <v>10</v>
      </c>
      <c r="F354" t="s">
        <v>13</v>
      </c>
      <c r="G354">
        <v>56</v>
      </c>
      <c r="H354">
        <v>7340.97</v>
      </c>
      <c r="I354">
        <v>3382.2299999999991</v>
      </c>
      <c r="J354">
        <v>10723.200000000003</v>
      </c>
      <c r="K354">
        <v>133560</v>
      </c>
      <c r="L354" s="26">
        <f t="shared" si="16"/>
        <v>8.028751123090748E-2</v>
      </c>
      <c r="M354" s="1">
        <f t="shared" si="17"/>
        <v>191.48571428571432</v>
      </c>
    </row>
    <row r="355" spans="1:19" hidden="1" x14ac:dyDescent="0.25">
      <c r="A355" t="str">
        <f t="shared" si="15"/>
        <v>BLRCMBJun-2024</v>
      </c>
      <c r="B355">
        <v>2024</v>
      </c>
      <c r="C355" t="s">
        <v>222</v>
      </c>
      <c r="D355" t="s">
        <v>14</v>
      </c>
      <c r="E355" t="s">
        <v>10</v>
      </c>
      <c r="F355" t="s">
        <v>15</v>
      </c>
      <c r="G355">
        <v>5</v>
      </c>
      <c r="H355">
        <v>226.01</v>
      </c>
      <c r="I355">
        <v>180.66</v>
      </c>
      <c r="J355">
        <v>406.66999999999996</v>
      </c>
      <c r="K355">
        <v>3575</v>
      </c>
      <c r="L355" s="26">
        <f t="shared" si="16"/>
        <v>0.11375384615384614</v>
      </c>
      <c r="M355" s="1">
        <f t="shared" si="17"/>
        <v>81.333999999999989</v>
      </c>
    </row>
    <row r="356" spans="1:19" hidden="1" x14ac:dyDescent="0.25">
      <c r="A356" t="str">
        <f t="shared" si="15"/>
        <v>BOMCMBJun-2024</v>
      </c>
      <c r="B356">
        <v>2024</v>
      </c>
      <c r="C356" t="s">
        <v>222</v>
      </c>
      <c r="D356" t="s">
        <v>16</v>
      </c>
      <c r="E356" t="s">
        <v>10</v>
      </c>
      <c r="F356" t="s">
        <v>15</v>
      </c>
      <c r="G356">
        <v>16</v>
      </c>
      <c r="H356">
        <v>1284.6300000000001</v>
      </c>
      <c r="I356">
        <v>496.18999999999994</v>
      </c>
      <c r="J356">
        <v>1780.8199999999997</v>
      </c>
      <c r="K356">
        <v>24784</v>
      </c>
      <c r="L356" s="26">
        <f t="shared" si="16"/>
        <v>7.1853615235635881E-2</v>
      </c>
      <c r="M356" s="1">
        <f t="shared" si="17"/>
        <v>111.30124999999998</v>
      </c>
    </row>
    <row r="357" spans="1:19" hidden="1" x14ac:dyDescent="0.25">
      <c r="A357" t="str">
        <f t="shared" si="15"/>
        <v>CDGCMBJun-2024</v>
      </c>
      <c r="B357">
        <v>2024</v>
      </c>
      <c r="C357" t="s">
        <v>222</v>
      </c>
      <c r="D357" t="s">
        <v>18</v>
      </c>
      <c r="E357" t="s">
        <v>10</v>
      </c>
      <c r="F357" t="s">
        <v>19</v>
      </c>
      <c r="G357">
        <v>307</v>
      </c>
      <c r="H357">
        <v>45703.580000000024</v>
      </c>
      <c r="I357">
        <v>55893.84</v>
      </c>
      <c r="J357">
        <v>101597.42</v>
      </c>
      <c r="K357">
        <v>2612263</v>
      </c>
      <c r="L357" s="26">
        <f t="shared" si="16"/>
        <v>3.8892492830928584E-2</v>
      </c>
      <c r="M357" s="1">
        <f t="shared" si="17"/>
        <v>330.93622149837131</v>
      </c>
    </row>
    <row r="358" spans="1:19" hidden="1" x14ac:dyDescent="0.25">
      <c r="A358" t="str">
        <f t="shared" si="15"/>
        <v>CGKCMBJun-2024</v>
      </c>
      <c r="B358">
        <v>2024</v>
      </c>
      <c r="C358" t="s">
        <v>222</v>
      </c>
      <c r="D358" t="s">
        <v>20</v>
      </c>
      <c r="E358" t="s">
        <v>10</v>
      </c>
      <c r="F358" t="s">
        <v>13</v>
      </c>
      <c r="G358">
        <v>8</v>
      </c>
      <c r="H358">
        <v>1161.08</v>
      </c>
      <c r="I358">
        <v>717.6099999999999</v>
      </c>
      <c r="J358">
        <v>1878.69</v>
      </c>
      <c r="K358">
        <v>26544</v>
      </c>
      <c r="L358" s="26">
        <f t="shared" si="16"/>
        <v>7.0776446654611219E-2</v>
      </c>
      <c r="M358" s="1">
        <f t="shared" si="17"/>
        <v>234.83625000000001</v>
      </c>
    </row>
    <row r="359" spans="1:19" hidden="1" x14ac:dyDescent="0.25">
      <c r="A359" t="str">
        <f t="shared" si="15"/>
        <v>CMBAUHJun-2024</v>
      </c>
      <c r="B359">
        <v>2024</v>
      </c>
      <c r="C359" t="s">
        <v>222</v>
      </c>
      <c r="D359" t="s">
        <v>10</v>
      </c>
      <c r="E359" t="s">
        <v>9</v>
      </c>
      <c r="F359" t="s">
        <v>11</v>
      </c>
      <c r="G359">
        <v>13</v>
      </c>
      <c r="H359">
        <v>2300.4900000000002</v>
      </c>
      <c r="I359">
        <v>1797.6399999999999</v>
      </c>
      <c r="J359">
        <v>4098.13</v>
      </c>
      <c r="K359">
        <v>43472</v>
      </c>
      <c r="L359" s="26">
        <f t="shared" si="16"/>
        <v>9.4270564961354442E-2</v>
      </c>
      <c r="M359" s="1">
        <f t="shared" si="17"/>
        <v>315.24076923076922</v>
      </c>
    </row>
    <row r="360" spans="1:19" hidden="1" x14ac:dyDescent="0.25">
      <c r="A360" t="str">
        <f t="shared" si="15"/>
        <v>CMBBKKJun-2024</v>
      </c>
      <c r="B360">
        <v>2024</v>
      </c>
      <c r="C360" t="s">
        <v>222</v>
      </c>
      <c r="D360" t="s">
        <v>10</v>
      </c>
      <c r="E360" t="s">
        <v>12</v>
      </c>
      <c r="F360" t="s">
        <v>13</v>
      </c>
      <c r="G360">
        <v>26</v>
      </c>
      <c r="H360">
        <v>1546.81</v>
      </c>
      <c r="I360">
        <v>1676.3600000000004</v>
      </c>
      <c r="J360">
        <v>3223.17</v>
      </c>
      <c r="K360">
        <v>62010</v>
      </c>
      <c r="L360" s="26">
        <f t="shared" si="16"/>
        <v>5.1978229317851961E-2</v>
      </c>
      <c r="M360" s="1">
        <f t="shared" si="17"/>
        <v>123.96807692307692</v>
      </c>
    </row>
    <row r="361" spans="1:19" hidden="1" x14ac:dyDescent="0.25">
      <c r="A361" t="str">
        <f t="shared" si="15"/>
        <v>CMBBLRJun-2024</v>
      </c>
      <c r="B361">
        <v>2024</v>
      </c>
      <c r="C361" t="s">
        <v>222</v>
      </c>
      <c r="D361" t="s">
        <v>10</v>
      </c>
      <c r="E361" t="s">
        <v>14</v>
      </c>
      <c r="F361" t="s">
        <v>15</v>
      </c>
      <c r="G361">
        <v>9</v>
      </c>
      <c r="H361">
        <v>301.53999999999996</v>
      </c>
      <c r="I361">
        <v>290.93</v>
      </c>
      <c r="J361">
        <v>592.47</v>
      </c>
      <c r="K361">
        <v>6435</v>
      </c>
      <c r="L361" s="26">
        <f t="shared" si="16"/>
        <v>9.206993006993007E-2</v>
      </c>
      <c r="M361" s="1">
        <f t="shared" si="17"/>
        <v>65.83</v>
      </c>
    </row>
    <row r="362" spans="1:19" hidden="1" x14ac:dyDescent="0.25">
      <c r="A362" t="str">
        <f t="shared" si="15"/>
        <v>CMBBOMJun-2024</v>
      </c>
      <c r="B362">
        <v>2024</v>
      </c>
      <c r="C362" t="s">
        <v>222</v>
      </c>
      <c r="D362" t="s">
        <v>10</v>
      </c>
      <c r="E362" t="s">
        <v>16</v>
      </c>
      <c r="F362" t="s">
        <v>15</v>
      </c>
      <c r="G362">
        <v>40</v>
      </c>
      <c r="H362">
        <v>2987.3</v>
      </c>
      <c r="I362">
        <v>1716.82</v>
      </c>
      <c r="J362">
        <v>4704.12</v>
      </c>
      <c r="K362">
        <v>61960</v>
      </c>
      <c r="L362" s="26">
        <f t="shared" si="16"/>
        <v>7.5921885087153002E-2</v>
      </c>
      <c r="M362" s="1">
        <f t="shared" si="17"/>
        <v>117.60299999999999</v>
      </c>
      <c r="O362">
        <f>SUBTOTAL(9,O218:O290)</f>
        <v>0</v>
      </c>
      <c r="P362">
        <f>SUBTOTAL(9,P218:P290)</f>
        <v>0</v>
      </c>
      <c r="Q362">
        <f>SUBTOTAL(9,Q218:Q290)</f>
        <v>0</v>
      </c>
      <c r="R362">
        <f>SUBTOTAL(9,R218:R290)</f>
        <v>0</v>
      </c>
      <c r="S362">
        <f>SUBTOTAL(9,S218:S290)</f>
        <v>0</v>
      </c>
    </row>
    <row r="363" spans="1:19" hidden="1" x14ac:dyDescent="0.25">
      <c r="A363" t="str">
        <f t="shared" si="15"/>
        <v>CMBCDGJun-2024</v>
      </c>
      <c r="B363">
        <v>2024</v>
      </c>
      <c r="C363" t="s">
        <v>222</v>
      </c>
      <c r="D363" t="s">
        <v>10</v>
      </c>
      <c r="E363" t="s">
        <v>18</v>
      </c>
      <c r="F363" t="s">
        <v>19</v>
      </c>
      <c r="G363">
        <v>213</v>
      </c>
      <c r="H363">
        <v>43815.510000000031</v>
      </c>
      <c r="I363">
        <v>22704.17</v>
      </c>
      <c r="J363">
        <v>66519.679999999978</v>
      </c>
      <c r="K363">
        <v>1812417</v>
      </c>
      <c r="L363" s="26">
        <f t="shared" si="16"/>
        <v>3.6702193810806222E-2</v>
      </c>
      <c r="M363" s="1">
        <f t="shared" si="17"/>
        <v>312.29896713615011</v>
      </c>
    </row>
    <row r="364" spans="1:19" hidden="1" x14ac:dyDescent="0.25">
      <c r="A364" t="str">
        <f t="shared" si="15"/>
        <v>CMBCGKJun-2024</v>
      </c>
      <c r="B364">
        <v>2024</v>
      </c>
      <c r="C364" t="s">
        <v>222</v>
      </c>
      <c r="D364" t="s">
        <v>10</v>
      </c>
      <c r="E364" t="s">
        <v>20</v>
      </c>
      <c r="F364" t="s">
        <v>13</v>
      </c>
      <c r="G364">
        <v>10</v>
      </c>
      <c r="H364">
        <v>1077.75</v>
      </c>
      <c r="I364">
        <v>832.87</v>
      </c>
      <c r="J364">
        <v>1910.62</v>
      </c>
      <c r="K364">
        <v>33180</v>
      </c>
      <c r="L364" s="26">
        <f t="shared" si="16"/>
        <v>5.7583484026521997E-2</v>
      </c>
      <c r="M364" s="1">
        <f t="shared" si="17"/>
        <v>191.06199999999998</v>
      </c>
    </row>
    <row r="365" spans="1:19" hidden="1" x14ac:dyDescent="0.25">
      <c r="A365" t="str">
        <f t="shared" si="15"/>
        <v>CMBCOKJun-2024</v>
      </c>
      <c r="B365">
        <v>2024</v>
      </c>
      <c r="C365" t="s">
        <v>222</v>
      </c>
      <c r="D365" t="s">
        <v>10</v>
      </c>
      <c r="E365" t="s">
        <v>21</v>
      </c>
      <c r="F365" t="s">
        <v>15</v>
      </c>
      <c r="G365">
        <v>28</v>
      </c>
      <c r="H365">
        <v>1136.18</v>
      </c>
      <c r="I365">
        <v>411.08000000000004</v>
      </c>
      <c r="J365">
        <v>1547.2600000000002</v>
      </c>
      <c r="K365">
        <v>14476</v>
      </c>
      <c r="L365" s="26">
        <f t="shared" si="16"/>
        <v>0.10688449848024317</v>
      </c>
      <c r="M365" s="1">
        <f t="shared" si="17"/>
        <v>55.259285714285724</v>
      </c>
    </row>
    <row r="366" spans="1:19" hidden="1" x14ac:dyDescent="0.25">
      <c r="A366" t="str">
        <f t="shared" si="15"/>
        <v>CMBDACJun-2024</v>
      </c>
      <c r="B366">
        <v>2024</v>
      </c>
      <c r="C366" t="s">
        <v>222</v>
      </c>
      <c r="D366" t="s">
        <v>10</v>
      </c>
      <c r="E366" t="s">
        <v>22</v>
      </c>
      <c r="F366" t="s">
        <v>15</v>
      </c>
      <c r="G366">
        <v>5</v>
      </c>
      <c r="H366">
        <v>887.05</v>
      </c>
      <c r="I366">
        <v>0</v>
      </c>
      <c r="J366">
        <v>887.05</v>
      </c>
      <c r="K366">
        <v>10825</v>
      </c>
      <c r="L366" s="26">
        <f t="shared" si="16"/>
        <v>8.1944572748267899E-2</v>
      </c>
      <c r="M366" s="1">
        <f t="shared" si="17"/>
        <v>177.41</v>
      </c>
    </row>
    <row r="367" spans="1:19" hidden="1" x14ac:dyDescent="0.25">
      <c r="A367" t="str">
        <f t="shared" si="15"/>
        <v>CMBDELJun-2024</v>
      </c>
      <c r="B367">
        <v>2024</v>
      </c>
      <c r="C367" t="s">
        <v>222</v>
      </c>
      <c r="D367" t="s">
        <v>10</v>
      </c>
      <c r="E367" t="s">
        <v>23</v>
      </c>
      <c r="F367" t="s">
        <v>15</v>
      </c>
      <c r="G367">
        <v>27</v>
      </c>
      <c r="H367">
        <v>2230.0200000000004</v>
      </c>
      <c r="I367">
        <v>1144.4899999999998</v>
      </c>
      <c r="J367">
        <v>3374.5099999999998</v>
      </c>
      <c r="K367">
        <v>65475</v>
      </c>
      <c r="L367" s="26">
        <f t="shared" si="16"/>
        <v>5.1538907980145092E-2</v>
      </c>
      <c r="M367" s="1">
        <f t="shared" si="17"/>
        <v>124.98185185185184</v>
      </c>
    </row>
    <row r="368" spans="1:19" hidden="1" x14ac:dyDescent="0.25">
      <c r="A368" t="str">
        <f t="shared" si="15"/>
        <v>CMBDMMJun-2024</v>
      </c>
      <c r="B368">
        <v>2024</v>
      </c>
      <c r="C368" t="s">
        <v>222</v>
      </c>
      <c r="D368" t="s">
        <v>10</v>
      </c>
      <c r="E368" t="s">
        <v>24</v>
      </c>
      <c r="F368" t="s">
        <v>11</v>
      </c>
      <c r="G368">
        <v>7</v>
      </c>
      <c r="H368">
        <v>995.15000000000009</v>
      </c>
      <c r="I368">
        <v>644.26</v>
      </c>
      <c r="J368">
        <v>1639.41</v>
      </c>
      <c r="K368">
        <v>26971</v>
      </c>
      <c r="L368" s="26">
        <f t="shared" si="16"/>
        <v>6.0784175596010535E-2</v>
      </c>
      <c r="M368" s="1">
        <f t="shared" si="17"/>
        <v>234.20142857142858</v>
      </c>
    </row>
    <row r="369" spans="1:13" hidden="1" x14ac:dyDescent="0.25">
      <c r="A369" t="str">
        <f t="shared" si="15"/>
        <v>CMBDOHJun-2024</v>
      </c>
      <c r="B369">
        <v>2024</v>
      </c>
      <c r="C369" t="s">
        <v>222</v>
      </c>
      <c r="D369" t="s">
        <v>10</v>
      </c>
      <c r="E369" t="s">
        <v>25</v>
      </c>
      <c r="F369" t="s">
        <v>11</v>
      </c>
      <c r="G369">
        <v>12</v>
      </c>
      <c r="H369">
        <v>1201.77</v>
      </c>
      <c r="I369">
        <v>1632.3400000000001</v>
      </c>
      <c r="J369">
        <v>2834.1099999999997</v>
      </c>
      <c r="K369">
        <v>43596</v>
      </c>
      <c r="L369" s="26">
        <f t="shared" si="16"/>
        <v>6.5008487017157529E-2</v>
      </c>
      <c r="M369" s="1">
        <f t="shared" si="17"/>
        <v>236.17583333333332</v>
      </c>
    </row>
    <row r="370" spans="1:13" hidden="1" x14ac:dyDescent="0.25">
      <c r="A370" t="str">
        <f t="shared" si="15"/>
        <v>CMBDXBJun-2024</v>
      </c>
      <c r="B370">
        <v>2024</v>
      </c>
      <c r="C370" t="s">
        <v>222</v>
      </c>
      <c r="D370" t="s">
        <v>10</v>
      </c>
      <c r="E370" t="s">
        <v>26</v>
      </c>
      <c r="F370" t="s">
        <v>11</v>
      </c>
      <c r="G370">
        <v>5</v>
      </c>
      <c r="H370">
        <v>876.97</v>
      </c>
      <c r="I370">
        <v>489.73</v>
      </c>
      <c r="J370">
        <v>1366.6999999999998</v>
      </c>
      <c r="K370">
        <v>16545</v>
      </c>
      <c r="L370" s="26">
        <f t="shared" si="16"/>
        <v>8.2605016621335736E-2</v>
      </c>
      <c r="M370" s="1">
        <f t="shared" si="17"/>
        <v>273.33999999999997</v>
      </c>
    </row>
    <row r="371" spans="1:13" hidden="1" x14ac:dyDescent="0.25">
      <c r="A371" t="str">
        <f t="shared" si="15"/>
        <v>CMBFRAJun-2024</v>
      </c>
      <c r="B371">
        <v>2024</v>
      </c>
      <c r="C371" t="s">
        <v>222</v>
      </c>
      <c r="D371" t="s">
        <v>10</v>
      </c>
      <c r="E371" t="s">
        <v>27</v>
      </c>
      <c r="F371" t="s">
        <v>19</v>
      </c>
      <c r="G371">
        <v>96</v>
      </c>
      <c r="H371">
        <v>15961.570000000002</v>
      </c>
      <c r="I371">
        <v>19303.689999999995</v>
      </c>
      <c r="J371">
        <v>35265.26</v>
      </c>
      <c r="K371">
        <v>776928</v>
      </c>
      <c r="L371" s="26">
        <f t="shared" si="16"/>
        <v>4.5390641089006964E-2</v>
      </c>
      <c r="M371" s="1">
        <f t="shared" si="17"/>
        <v>367.34645833333337</v>
      </c>
    </row>
    <row r="372" spans="1:13" hidden="1" x14ac:dyDescent="0.25">
      <c r="A372" t="str">
        <f t="shared" si="15"/>
        <v>CMBGANJun-2024</v>
      </c>
      <c r="B372">
        <v>2024</v>
      </c>
      <c r="C372" t="s">
        <v>222</v>
      </c>
      <c r="D372" t="s">
        <v>10</v>
      </c>
      <c r="E372" t="s">
        <v>28</v>
      </c>
      <c r="F372" t="s">
        <v>15</v>
      </c>
      <c r="G372">
        <v>1</v>
      </c>
      <c r="H372">
        <v>75.209999999999994</v>
      </c>
      <c r="I372">
        <v>14.74</v>
      </c>
      <c r="J372">
        <v>89.949999999999989</v>
      </c>
      <c r="K372">
        <v>1147</v>
      </c>
      <c r="L372" s="26">
        <f t="shared" si="16"/>
        <v>7.8421970357454213E-2</v>
      </c>
      <c r="M372" s="1">
        <f t="shared" si="17"/>
        <v>89.949999999999989</v>
      </c>
    </row>
    <row r="373" spans="1:13" hidden="1" x14ac:dyDescent="0.25">
      <c r="A373" t="str">
        <f t="shared" si="15"/>
        <v>CMBHYDJun-2024</v>
      </c>
      <c r="B373">
        <v>2024</v>
      </c>
      <c r="C373" t="s">
        <v>222</v>
      </c>
      <c r="D373" t="s">
        <v>10</v>
      </c>
      <c r="E373" t="s">
        <v>29</v>
      </c>
      <c r="F373" t="s">
        <v>15</v>
      </c>
      <c r="G373">
        <v>9</v>
      </c>
      <c r="H373">
        <v>403.48</v>
      </c>
      <c r="I373">
        <v>256.31</v>
      </c>
      <c r="J373">
        <v>659.79</v>
      </c>
      <c r="K373">
        <v>10548</v>
      </c>
      <c r="L373" s="26">
        <f t="shared" si="16"/>
        <v>6.255119453924915E-2</v>
      </c>
      <c r="M373" s="1">
        <f t="shared" si="17"/>
        <v>73.31</v>
      </c>
    </row>
    <row r="374" spans="1:13" hidden="1" x14ac:dyDescent="0.25">
      <c r="A374" t="str">
        <f t="shared" si="15"/>
        <v>CMBICNJun-2024</v>
      </c>
      <c r="B374">
        <v>2024</v>
      </c>
      <c r="C374" t="s">
        <v>222</v>
      </c>
      <c r="D374" t="s">
        <v>10</v>
      </c>
      <c r="E374" t="s">
        <v>30</v>
      </c>
      <c r="F374" t="s">
        <v>13</v>
      </c>
      <c r="G374">
        <v>33</v>
      </c>
      <c r="H374">
        <v>6010.3799999999992</v>
      </c>
      <c r="I374">
        <v>2555.0500000000006</v>
      </c>
      <c r="J374">
        <v>8565.43</v>
      </c>
      <c r="K374">
        <v>190245</v>
      </c>
      <c r="L374" s="26">
        <f t="shared" si="16"/>
        <v>4.5023154353596682E-2</v>
      </c>
      <c r="M374" s="1">
        <f t="shared" si="17"/>
        <v>259.55848484848485</v>
      </c>
    </row>
    <row r="375" spans="1:13" hidden="1" x14ac:dyDescent="0.25">
      <c r="A375" t="str">
        <f t="shared" si="15"/>
        <v>CMBIXMJun-2024</v>
      </c>
      <c r="B375">
        <v>2024</v>
      </c>
      <c r="C375" t="s">
        <v>222</v>
      </c>
      <c r="D375" t="s">
        <v>10</v>
      </c>
      <c r="E375" t="s">
        <v>31</v>
      </c>
      <c r="F375" t="s">
        <v>15</v>
      </c>
      <c r="G375">
        <v>12</v>
      </c>
      <c r="H375">
        <v>268.39</v>
      </c>
      <c r="I375">
        <v>207.94</v>
      </c>
      <c r="J375">
        <v>476.33000000000004</v>
      </c>
      <c r="K375">
        <v>4248</v>
      </c>
      <c r="L375" s="26">
        <f t="shared" si="16"/>
        <v>0.11213041431261771</v>
      </c>
      <c r="M375" s="1">
        <f t="shared" si="17"/>
        <v>39.694166666666668</v>
      </c>
    </row>
    <row r="376" spans="1:13" hidden="1" x14ac:dyDescent="0.25">
      <c r="A376" t="str">
        <f t="shared" si="15"/>
        <v>CMBKHIJun-2024</v>
      </c>
      <c r="B376">
        <v>2024</v>
      </c>
      <c r="C376" t="s">
        <v>222</v>
      </c>
      <c r="D376" t="s">
        <v>10</v>
      </c>
      <c r="E376" t="s">
        <v>32</v>
      </c>
      <c r="F376" t="s">
        <v>15</v>
      </c>
      <c r="G376">
        <v>91</v>
      </c>
      <c r="H376">
        <v>9265.26</v>
      </c>
      <c r="I376">
        <v>2717.64</v>
      </c>
      <c r="J376">
        <v>11982.899999999998</v>
      </c>
      <c r="K376">
        <v>219674</v>
      </c>
      <c r="L376" s="26">
        <f t="shared" si="16"/>
        <v>5.4548558318235192E-2</v>
      </c>
      <c r="M376" s="1">
        <f t="shared" si="17"/>
        <v>131.68021978021974</v>
      </c>
    </row>
    <row r="377" spans="1:13" hidden="1" x14ac:dyDescent="0.25">
      <c r="A377" t="str">
        <f t="shared" si="15"/>
        <v>CMBKTMJun-2024</v>
      </c>
      <c r="B377">
        <v>2024</v>
      </c>
      <c r="C377" t="s">
        <v>222</v>
      </c>
      <c r="D377" t="s">
        <v>10</v>
      </c>
      <c r="E377" t="s">
        <v>52</v>
      </c>
      <c r="F377" t="s">
        <v>15</v>
      </c>
      <c r="G377">
        <v>4</v>
      </c>
      <c r="H377">
        <v>509.8</v>
      </c>
      <c r="I377">
        <v>187.54999999999998</v>
      </c>
      <c r="J377">
        <v>697.35</v>
      </c>
      <c r="K377">
        <v>9412</v>
      </c>
      <c r="L377" s="26">
        <f t="shared" si="16"/>
        <v>7.4091585210369737E-2</v>
      </c>
      <c r="M377" s="1">
        <f t="shared" si="17"/>
        <v>174.33750000000001</v>
      </c>
    </row>
    <row r="378" spans="1:13" hidden="1" x14ac:dyDescent="0.25">
      <c r="A378" t="str">
        <f t="shared" si="15"/>
        <v>CMBKULJun-2024</v>
      </c>
      <c r="B378">
        <v>2024</v>
      </c>
      <c r="C378" t="s">
        <v>222</v>
      </c>
      <c r="D378" t="s">
        <v>10</v>
      </c>
      <c r="E378" t="s">
        <v>33</v>
      </c>
      <c r="F378" t="s">
        <v>13</v>
      </c>
      <c r="G378">
        <v>51</v>
      </c>
      <c r="H378">
        <v>3884.8899999999994</v>
      </c>
      <c r="I378">
        <v>3550.6299999999992</v>
      </c>
      <c r="J378">
        <v>7435.5199999999995</v>
      </c>
      <c r="K378">
        <v>125409</v>
      </c>
      <c r="L378" s="26">
        <f t="shared" si="16"/>
        <v>5.9290162588012021E-2</v>
      </c>
      <c r="M378" s="1">
        <f t="shared" si="17"/>
        <v>145.79450980392156</v>
      </c>
    </row>
    <row r="379" spans="1:13" hidden="1" x14ac:dyDescent="0.25">
      <c r="A379" t="str">
        <f t="shared" si="15"/>
        <v>CMBKWIJun-2024</v>
      </c>
      <c r="B379">
        <v>2024</v>
      </c>
      <c r="C379" t="s">
        <v>222</v>
      </c>
      <c r="D379" t="s">
        <v>10</v>
      </c>
      <c r="E379" t="s">
        <v>34</v>
      </c>
      <c r="F379" t="s">
        <v>11</v>
      </c>
      <c r="G379">
        <v>6</v>
      </c>
      <c r="H379">
        <v>1165.25</v>
      </c>
      <c r="I379">
        <v>489.36</v>
      </c>
      <c r="J379">
        <v>1654.61</v>
      </c>
      <c r="K379">
        <v>25170</v>
      </c>
      <c r="L379" s="26">
        <f t="shared" si="16"/>
        <v>6.573738577671831E-2</v>
      </c>
      <c r="M379" s="1">
        <f t="shared" si="17"/>
        <v>275.76833333333332</v>
      </c>
    </row>
    <row r="380" spans="1:13" hidden="1" x14ac:dyDescent="0.25">
      <c r="A380" t="str">
        <f t="shared" si="15"/>
        <v>CMBLHEJun-2024</v>
      </c>
      <c r="B380">
        <v>2024</v>
      </c>
      <c r="C380" t="s">
        <v>222</v>
      </c>
      <c r="D380" t="s">
        <v>10</v>
      </c>
      <c r="E380" t="s">
        <v>35</v>
      </c>
      <c r="F380" t="s">
        <v>15</v>
      </c>
      <c r="G380">
        <v>21</v>
      </c>
      <c r="H380">
        <v>2682.6000000000004</v>
      </c>
      <c r="I380">
        <v>878.53</v>
      </c>
      <c r="J380">
        <v>3561.1299999999997</v>
      </c>
      <c r="K380">
        <v>58485</v>
      </c>
      <c r="L380" s="26">
        <f t="shared" si="16"/>
        <v>6.0889629819611858E-2</v>
      </c>
      <c r="M380" s="1">
        <f t="shared" si="17"/>
        <v>169.57761904761904</v>
      </c>
    </row>
    <row r="381" spans="1:13" hidden="1" x14ac:dyDescent="0.25">
      <c r="A381" t="str">
        <f t="shared" si="15"/>
        <v>CMBLHRJun-2024</v>
      </c>
      <c r="B381">
        <v>2024</v>
      </c>
      <c r="C381" t="s">
        <v>222</v>
      </c>
      <c r="D381" t="s">
        <v>10</v>
      </c>
      <c r="E381" t="s">
        <v>36</v>
      </c>
      <c r="F381" t="s">
        <v>19</v>
      </c>
      <c r="G381">
        <v>281</v>
      </c>
      <c r="H381">
        <v>95702.910000000018</v>
      </c>
      <c r="I381">
        <v>42544.97</v>
      </c>
      <c r="J381">
        <v>138247.87999999998</v>
      </c>
      <c r="K381">
        <v>2450039</v>
      </c>
      <c r="L381" s="26">
        <f t="shared" si="16"/>
        <v>5.6426807899792604E-2</v>
      </c>
      <c r="M381" s="1">
        <f t="shared" si="17"/>
        <v>491.9853380782917</v>
      </c>
    </row>
    <row r="382" spans="1:13" hidden="1" x14ac:dyDescent="0.25">
      <c r="A382" t="str">
        <f t="shared" si="15"/>
        <v>CMBMAAJun-2024</v>
      </c>
      <c r="B382">
        <v>2024</v>
      </c>
      <c r="C382" t="s">
        <v>222</v>
      </c>
      <c r="D382" t="s">
        <v>10</v>
      </c>
      <c r="E382" t="s">
        <v>37</v>
      </c>
      <c r="F382" t="s">
        <v>15</v>
      </c>
      <c r="G382">
        <v>41</v>
      </c>
      <c r="H382">
        <v>1837.7900000000002</v>
      </c>
      <c r="I382">
        <v>876.29000000000019</v>
      </c>
      <c r="J382">
        <v>2714.0799999999995</v>
      </c>
      <c r="K382">
        <v>28126</v>
      </c>
      <c r="L382" s="26">
        <f t="shared" si="16"/>
        <v>9.6497191210979147E-2</v>
      </c>
      <c r="M382" s="1">
        <f t="shared" si="17"/>
        <v>66.197073170731699</v>
      </c>
    </row>
    <row r="383" spans="1:13" hidden="1" x14ac:dyDescent="0.25">
      <c r="A383" t="str">
        <f t="shared" si="15"/>
        <v>CMBMELJun-2024</v>
      </c>
      <c r="B383">
        <v>2024</v>
      </c>
      <c r="C383" t="s">
        <v>222</v>
      </c>
      <c r="D383" t="s">
        <v>10</v>
      </c>
      <c r="E383" t="s">
        <v>38</v>
      </c>
      <c r="F383" t="s">
        <v>13</v>
      </c>
      <c r="G383">
        <v>249</v>
      </c>
      <c r="H383">
        <v>67101.05</v>
      </c>
      <c r="I383">
        <v>16120.96</v>
      </c>
      <c r="J383">
        <v>83222.010000000068</v>
      </c>
      <c r="K383">
        <v>2093841</v>
      </c>
      <c r="L383" s="26">
        <f t="shared" si="16"/>
        <v>3.9746098199433512E-2</v>
      </c>
      <c r="M383" s="1">
        <f t="shared" si="17"/>
        <v>334.22493975903643</v>
      </c>
    </row>
    <row r="384" spans="1:13" hidden="1" x14ac:dyDescent="0.25">
      <c r="A384" t="str">
        <f t="shared" si="15"/>
        <v>CMBMLEJun-2024</v>
      </c>
      <c r="B384">
        <v>2024</v>
      </c>
      <c r="C384" t="s">
        <v>222</v>
      </c>
      <c r="D384" t="s">
        <v>10</v>
      </c>
      <c r="E384" t="s">
        <v>39</v>
      </c>
      <c r="F384" t="s">
        <v>15</v>
      </c>
      <c r="G384">
        <v>205</v>
      </c>
      <c r="H384">
        <v>15779.570000000003</v>
      </c>
      <c r="I384">
        <v>4521.54</v>
      </c>
      <c r="J384">
        <v>20301.109999999993</v>
      </c>
      <c r="K384">
        <v>157440</v>
      </c>
      <c r="L384" s="26">
        <f t="shared" si="16"/>
        <v>0.12894505843495932</v>
      </c>
      <c r="M384" s="1">
        <f t="shared" si="17"/>
        <v>99.029804878048751</v>
      </c>
    </row>
    <row r="385" spans="1:13" hidden="1" x14ac:dyDescent="0.25">
      <c r="A385" t="str">
        <f t="shared" si="15"/>
        <v>CMBNRTJun-2024</v>
      </c>
      <c r="B385">
        <v>2024</v>
      </c>
      <c r="C385" t="s">
        <v>222</v>
      </c>
      <c r="D385" t="s">
        <v>10</v>
      </c>
      <c r="E385" t="s">
        <v>40</v>
      </c>
      <c r="F385" t="s">
        <v>13</v>
      </c>
      <c r="G385">
        <v>30</v>
      </c>
      <c r="H385">
        <v>9019.7499999999982</v>
      </c>
      <c r="I385">
        <v>169.95</v>
      </c>
      <c r="J385">
        <v>9189.6999999999989</v>
      </c>
      <c r="K385">
        <v>205920</v>
      </c>
      <c r="L385" s="26">
        <f t="shared" si="16"/>
        <v>4.4627525252525245E-2</v>
      </c>
      <c r="M385" s="1">
        <f t="shared" si="17"/>
        <v>306.32333333333332</v>
      </c>
    </row>
    <row r="386" spans="1:13" hidden="1" x14ac:dyDescent="0.25">
      <c r="A386" t="str">
        <f t="shared" ref="A386:A449" si="18">D386&amp;E386&amp;C386</f>
        <v>CMBPVGJun-2024</v>
      </c>
      <c r="B386">
        <v>2024</v>
      </c>
      <c r="C386" t="s">
        <v>222</v>
      </c>
      <c r="D386" t="s">
        <v>10</v>
      </c>
      <c r="E386" t="s">
        <v>50</v>
      </c>
      <c r="F386" t="s">
        <v>13</v>
      </c>
      <c r="G386">
        <v>16</v>
      </c>
      <c r="H386">
        <v>2893.02</v>
      </c>
      <c r="I386">
        <v>1596.2900000000002</v>
      </c>
      <c r="J386">
        <v>4489.3100000000004</v>
      </c>
      <c r="K386">
        <v>81056</v>
      </c>
      <c r="L386" s="26">
        <f t="shared" ref="L386:L449" si="19">J386/K386</f>
        <v>5.5385289182787213E-2</v>
      </c>
      <c r="M386" s="1">
        <f t="shared" ref="M386:M449" si="20">J386/G386</f>
        <v>280.58187500000003</v>
      </c>
    </row>
    <row r="387" spans="1:13" hidden="1" x14ac:dyDescent="0.25">
      <c r="A387" t="str">
        <f t="shared" si="18"/>
        <v>CMBRUHJun-2024</v>
      </c>
      <c r="B387">
        <v>2024</v>
      </c>
      <c r="C387" t="s">
        <v>222</v>
      </c>
      <c r="D387" t="s">
        <v>10</v>
      </c>
      <c r="E387" t="s">
        <v>41</v>
      </c>
      <c r="F387" t="s">
        <v>11</v>
      </c>
      <c r="G387">
        <v>38</v>
      </c>
      <c r="H387">
        <v>7855.7000000000016</v>
      </c>
      <c r="I387">
        <v>3626.9799999999996</v>
      </c>
      <c r="J387">
        <v>11482.68</v>
      </c>
      <c r="K387">
        <v>153710</v>
      </c>
      <c r="L387" s="26">
        <f t="shared" si="19"/>
        <v>7.4703532626374344E-2</v>
      </c>
      <c r="M387" s="1">
        <f t="shared" si="20"/>
        <v>302.17578947368423</v>
      </c>
    </row>
    <row r="388" spans="1:13" hidden="1" x14ac:dyDescent="0.25">
      <c r="A388" t="str">
        <f t="shared" si="18"/>
        <v>CMBSINJun-2024</v>
      </c>
      <c r="B388">
        <v>2024</v>
      </c>
      <c r="C388" t="s">
        <v>222</v>
      </c>
      <c r="D388" t="s">
        <v>10</v>
      </c>
      <c r="E388" t="s">
        <v>42</v>
      </c>
      <c r="F388" t="s">
        <v>13</v>
      </c>
      <c r="G388">
        <v>71</v>
      </c>
      <c r="H388">
        <v>8063.4300000000012</v>
      </c>
      <c r="I388">
        <v>4038.9500000000003</v>
      </c>
      <c r="J388">
        <v>12102.380000000001</v>
      </c>
      <c r="K388">
        <v>195179</v>
      </c>
      <c r="L388" s="26">
        <f t="shared" si="19"/>
        <v>6.2006568329584642E-2</v>
      </c>
      <c r="M388" s="1">
        <f t="shared" si="20"/>
        <v>170.45605633802819</v>
      </c>
    </row>
    <row r="389" spans="1:13" hidden="1" x14ac:dyDescent="0.25">
      <c r="A389" t="str">
        <f t="shared" si="18"/>
        <v>CMBSYDJun-2024</v>
      </c>
      <c r="B389">
        <v>2024</v>
      </c>
      <c r="C389" t="s">
        <v>222</v>
      </c>
      <c r="D389" t="s">
        <v>10</v>
      </c>
      <c r="E389" t="s">
        <v>53</v>
      </c>
      <c r="F389" t="s">
        <v>13</v>
      </c>
      <c r="G389">
        <v>119</v>
      </c>
      <c r="H389">
        <v>43763.439999999995</v>
      </c>
      <c r="I389">
        <v>7841.2699999999995</v>
      </c>
      <c r="J389">
        <v>51604.710000000014</v>
      </c>
      <c r="K389">
        <v>1041726</v>
      </c>
      <c r="L389" s="26">
        <f t="shared" si="19"/>
        <v>4.9537699932611853E-2</v>
      </c>
      <c r="M389" s="1">
        <f t="shared" si="20"/>
        <v>433.65302521008414</v>
      </c>
    </row>
    <row r="390" spans="1:13" hidden="1" x14ac:dyDescent="0.25">
      <c r="A390" t="str">
        <f t="shared" si="18"/>
        <v>CMBTRVJun-2024</v>
      </c>
      <c r="B390">
        <v>2024</v>
      </c>
      <c r="C390" t="s">
        <v>222</v>
      </c>
      <c r="D390" t="s">
        <v>10</v>
      </c>
      <c r="E390" t="s">
        <v>43</v>
      </c>
      <c r="F390" t="s">
        <v>15</v>
      </c>
      <c r="G390">
        <v>3</v>
      </c>
      <c r="H390">
        <v>131.29</v>
      </c>
      <c r="I390">
        <v>65.22</v>
      </c>
      <c r="J390">
        <v>196.51</v>
      </c>
      <c r="K390">
        <v>1098</v>
      </c>
      <c r="L390" s="26">
        <f t="shared" si="19"/>
        <v>0.17897085610200364</v>
      </c>
      <c r="M390" s="1">
        <f t="shared" si="20"/>
        <v>65.50333333333333</v>
      </c>
    </row>
    <row r="391" spans="1:13" hidden="1" x14ac:dyDescent="0.25">
      <c r="A391" t="str">
        <f t="shared" si="18"/>
        <v>CMBTRZJun-2024</v>
      </c>
      <c r="B391">
        <v>2024</v>
      </c>
      <c r="C391" t="s">
        <v>222</v>
      </c>
      <c r="D391" t="s">
        <v>10</v>
      </c>
      <c r="E391" t="s">
        <v>44</v>
      </c>
      <c r="F391" t="s">
        <v>15</v>
      </c>
      <c r="G391">
        <v>18</v>
      </c>
      <c r="H391">
        <v>531.93999999999994</v>
      </c>
      <c r="I391">
        <v>288.78999999999996</v>
      </c>
      <c r="J391">
        <v>820.7299999999999</v>
      </c>
      <c r="K391">
        <v>7974</v>
      </c>
      <c r="L391" s="26">
        <f t="shared" si="19"/>
        <v>0.10292575871582642</v>
      </c>
      <c r="M391" s="1">
        <f t="shared" si="20"/>
        <v>45.596111111111107</v>
      </c>
    </row>
    <row r="392" spans="1:13" hidden="1" x14ac:dyDescent="0.25">
      <c r="A392" t="str">
        <f t="shared" si="18"/>
        <v>COKCMBJun-2024</v>
      </c>
      <c r="B392">
        <v>2024</v>
      </c>
      <c r="C392" t="s">
        <v>222</v>
      </c>
      <c r="D392" t="s">
        <v>21</v>
      </c>
      <c r="E392" t="s">
        <v>10</v>
      </c>
      <c r="F392" t="s">
        <v>15</v>
      </c>
      <c r="G392">
        <v>18</v>
      </c>
      <c r="H392">
        <v>1110.6899999999998</v>
      </c>
      <c r="I392">
        <v>359.92</v>
      </c>
      <c r="J392">
        <v>1470.61</v>
      </c>
      <c r="K392">
        <v>9306</v>
      </c>
      <c r="L392" s="26">
        <f t="shared" si="19"/>
        <v>0.1580281538792177</v>
      </c>
      <c r="M392" s="1">
        <f t="shared" si="20"/>
        <v>81.700555555555553</v>
      </c>
    </row>
    <row r="393" spans="1:13" hidden="1" x14ac:dyDescent="0.25">
      <c r="A393" t="str">
        <f t="shared" si="18"/>
        <v>DACCMBJun-2024</v>
      </c>
      <c r="B393">
        <v>2024</v>
      </c>
      <c r="C393" t="s">
        <v>222</v>
      </c>
      <c r="D393" t="s">
        <v>22</v>
      </c>
      <c r="E393" t="s">
        <v>10</v>
      </c>
      <c r="F393" t="s">
        <v>15</v>
      </c>
      <c r="G393">
        <v>17</v>
      </c>
      <c r="H393">
        <v>2580.83</v>
      </c>
      <c r="I393">
        <v>360.35</v>
      </c>
      <c r="J393">
        <v>2941.18</v>
      </c>
      <c r="K393">
        <v>36805</v>
      </c>
      <c r="L393" s="26">
        <f t="shared" si="19"/>
        <v>7.9912511886971876E-2</v>
      </c>
      <c r="M393" s="1">
        <f t="shared" si="20"/>
        <v>173.01058823529411</v>
      </c>
    </row>
    <row r="394" spans="1:13" hidden="1" x14ac:dyDescent="0.25">
      <c r="A394" t="str">
        <f t="shared" si="18"/>
        <v>DELCMBJun-2024</v>
      </c>
      <c r="B394">
        <v>2024</v>
      </c>
      <c r="C394" t="s">
        <v>222</v>
      </c>
      <c r="D394" t="s">
        <v>23</v>
      </c>
      <c r="E394" t="s">
        <v>10</v>
      </c>
      <c r="F394" t="s">
        <v>15</v>
      </c>
      <c r="G394">
        <v>38</v>
      </c>
      <c r="H394">
        <v>2212.88</v>
      </c>
      <c r="I394">
        <v>1519.6399999999999</v>
      </c>
      <c r="J394">
        <v>3732.5199999999995</v>
      </c>
      <c r="K394">
        <v>92150</v>
      </c>
      <c r="L394" s="26">
        <f t="shared" si="19"/>
        <v>4.0504829083016815E-2</v>
      </c>
      <c r="M394" s="1">
        <f t="shared" si="20"/>
        <v>98.224210526315773</v>
      </c>
    </row>
    <row r="395" spans="1:13" hidden="1" x14ac:dyDescent="0.25">
      <c r="A395" t="str">
        <f t="shared" si="18"/>
        <v>DMMCMBJun-2024</v>
      </c>
      <c r="B395">
        <v>2024</v>
      </c>
      <c r="C395" t="s">
        <v>222</v>
      </c>
      <c r="D395" t="s">
        <v>24</v>
      </c>
      <c r="E395" t="s">
        <v>10</v>
      </c>
      <c r="F395" t="s">
        <v>11</v>
      </c>
      <c r="G395">
        <v>6</v>
      </c>
      <c r="H395">
        <v>1349.92</v>
      </c>
      <c r="I395">
        <v>533.6</v>
      </c>
      <c r="J395">
        <v>1883.52</v>
      </c>
      <c r="K395">
        <v>23118</v>
      </c>
      <c r="L395" s="26">
        <f t="shared" si="19"/>
        <v>8.1474175966779139E-2</v>
      </c>
      <c r="M395" s="1">
        <f t="shared" si="20"/>
        <v>313.92</v>
      </c>
    </row>
    <row r="396" spans="1:13" hidden="1" x14ac:dyDescent="0.25">
      <c r="A396" t="str">
        <f t="shared" si="18"/>
        <v>DOHCMBJun-2024</v>
      </c>
      <c r="B396">
        <v>2024</v>
      </c>
      <c r="C396" t="s">
        <v>222</v>
      </c>
      <c r="D396" t="s">
        <v>25</v>
      </c>
      <c r="E396" t="s">
        <v>10</v>
      </c>
      <c r="F396" t="s">
        <v>11</v>
      </c>
      <c r="G396">
        <v>58</v>
      </c>
      <c r="H396">
        <v>8865.9599999999991</v>
      </c>
      <c r="I396">
        <v>8082.0299999999988</v>
      </c>
      <c r="J396">
        <v>16947.989999999998</v>
      </c>
      <c r="K396">
        <v>210714</v>
      </c>
      <c r="L396" s="26">
        <f t="shared" si="19"/>
        <v>8.0431248042370215E-2</v>
      </c>
      <c r="M396" s="1">
        <f t="shared" si="20"/>
        <v>292.20672413793102</v>
      </c>
    </row>
    <row r="397" spans="1:13" hidden="1" x14ac:dyDescent="0.25">
      <c r="A397" t="str">
        <f t="shared" si="18"/>
        <v>DXBCMBJun-2024</v>
      </c>
      <c r="B397">
        <v>2024</v>
      </c>
      <c r="C397" t="s">
        <v>222</v>
      </c>
      <c r="D397" t="s">
        <v>26</v>
      </c>
      <c r="E397" t="s">
        <v>10</v>
      </c>
      <c r="F397" t="s">
        <v>11</v>
      </c>
      <c r="G397">
        <v>16</v>
      </c>
      <c r="H397">
        <v>3476.62</v>
      </c>
      <c r="I397">
        <v>2379</v>
      </c>
      <c r="J397">
        <v>5855.62</v>
      </c>
      <c r="K397">
        <v>52944</v>
      </c>
      <c r="L397" s="26">
        <f t="shared" si="19"/>
        <v>0.11060025687518887</v>
      </c>
      <c r="M397" s="1">
        <f t="shared" si="20"/>
        <v>365.97624999999999</v>
      </c>
    </row>
    <row r="398" spans="1:13" hidden="1" x14ac:dyDescent="0.25">
      <c r="A398" t="str">
        <f t="shared" si="18"/>
        <v>FRACMBJun-2024</v>
      </c>
      <c r="B398">
        <v>2024</v>
      </c>
      <c r="C398" t="s">
        <v>222</v>
      </c>
      <c r="D398" t="s">
        <v>27</v>
      </c>
      <c r="E398" t="s">
        <v>10</v>
      </c>
      <c r="F398" t="s">
        <v>19</v>
      </c>
      <c r="G398">
        <v>70</v>
      </c>
      <c r="H398">
        <v>15688.320000000005</v>
      </c>
      <c r="I398">
        <v>14354.390000000001</v>
      </c>
      <c r="J398">
        <v>30042.71</v>
      </c>
      <c r="K398">
        <v>566510</v>
      </c>
      <c r="L398" s="26">
        <f t="shared" si="19"/>
        <v>5.3031208628267816E-2</v>
      </c>
      <c r="M398" s="1">
        <f t="shared" si="20"/>
        <v>429.18157142857143</v>
      </c>
    </row>
    <row r="399" spans="1:13" hidden="1" x14ac:dyDescent="0.25">
      <c r="A399" t="str">
        <f t="shared" si="18"/>
        <v>GANCMBJun-2024</v>
      </c>
      <c r="B399">
        <v>2024</v>
      </c>
      <c r="C399" t="s">
        <v>222</v>
      </c>
      <c r="D399" t="s">
        <v>28</v>
      </c>
      <c r="E399" t="s">
        <v>10</v>
      </c>
      <c r="F399" t="s">
        <v>15</v>
      </c>
      <c r="G399">
        <v>10</v>
      </c>
      <c r="H399">
        <v>878.77</v>
      </c>
      <c r="I399">
        <v>227</v>
      </c>
      <c r="J399">
        <v>1105.77</v>
      </c>
      <c r="K399">
        <v>11470</v>
      </c>
      <c r="L399" s="26">
        <f t="shared" si="19"/>
        <v>9.6405405405405403E-2</v>
      </c>
      <c r="M399" s="1">
        <f t="shared" si="20"/>
        <v>110.577</v>
      </c>
    </row>
    <row r="400" spans="1:13" hidden="1" x14ac:dyDescent="0.25">
      <c r="A400" t="str">
        <f t="shared" si="18"/>
        <v>HYDCMBJun-2024</v>
      </c>
      <c r="B400">
        <v>2024</v>
      </c>
      <c r="C400" t="s">
        <v>222</v>
      </c>
      <c r="D400" t="s">
        <v>29</v>
      </c>
      <c r="E400" t="s">
        <v>10</v>
      </c>
      <c r="F400" t="s">
        <v>15</v>
      </c>
      <c r="G400">
        <v>9</v>
      </c>
      <c r="H400">
        <v>570.46</v>
      </c>
      <c r="I400">
        <v>206.01</v>
      </c>
      <c r="J400">
        <v>776.47</v>
      </c>
      <c r="K400">
        <v>10548</v>
      </c>
      <c r="L400" s="26">
        <f t="shared" si="19"/>
        <v>7.3613007205157385E-2</v>
      </c>
      <c r="M400" s="1">
        <f t="shared" si="20"/>
        <v>86.274444444444441</v>
      </c>
    </row>
    <row r="401" spans="1:13" hidden="1" x14ac:dyDescent="0.25">
      <c r="A401" t="str">
        <f t="shared" si="18"/>
        <v>ICNCMBJun-2024</v>
      </c>
      <c r="B401">
        <v>2024</v>
      </c>
      <c r="C401" t="s">
        <v>222</v>
      </c>
      <c r="D401" t="s">
        <v>30</v>
      </c>
      <c r="E401" t="s">
        <v>10</v>
      </c>
      <c r="F401" t="s">
        <v>13</v>
      </c>
      <c r="G401">
        <v>31</v>
      </c>
      <c r="H401">
        <v>4951.4099999999989</v>
      </c>
      <c r="I401">
        <v>2445.8500000000004</v>
      </c>
      <c r="J401">
        <v>7397.2599999999993</v>
      </c>
      <c r="K401">
        <v>178715</v>
      </c>
      <c r="L401" s="26">
        <f t="shared" si="19"/>
        <v>4.1391377332624567E-2</v>
      </c>
      <c r="M401" s="1">
        <f t="shared" si="20"/>
        <v>238.62129032258062</v>
      </c>
    </row>
    <row r="402" spans="1:13" hidden="1" x14ac:dyDescent="0.25">
      <c r="A402" t="str">
        <f t="shared" si="18"/>
        <v>IXMCMBJun-2024</v>
      </c>
      <c r="B402">
        <v>2024</v>
      </c>
      <c r="C402" t="s">
        <v>222</v>
      </c>
      <c r="D402" t="s">
        <v>31</v>
      </c>
      <c r="E402" t="s">
        <v>10</v>
      </c>
      <c r="F402" t="s">
        <v>15</v>
      </c>
      <c r="G402">
        <v>5</v>
      </c>
      <c r="H402">
        <v>144.62</v>
      </c>
      <c r="I402">
        <v>81.53</v>
      </c>
      <c r="J402">
        <v>226.15000000000003</v>
      </c>
      <c r="K402">
        <v>1770</v>
      </c>
      <c r="L402" s="26">
        <f t="shared" si="19"/>
        <v>0.12776836158192093</v>
      </c>
      <c r="M402" s="1">
        <f t="shared" si="20"/>
        <v>45.230000000000004</v>
      </c>
    </row>
    <row r="403" spans="1:13" hidden="1" x14ac:dyDescent="0.25">
      <c r="A403" t="str">
        <f t="shared" si="18"/>
        <v>KHICMBJun-2024</v>
      </c>
      <c r="B403">
        <v>2024</v>
      </c>
      <c r="C403" t="s">
        <v>222</v>
      </c>
      <c r="D403" t="s">
        <v>32</v>
      </c>
      <c r="E403" t="s">
        <v>10</v>
      </c>
      <c r="F403" t="s">
        <v>15</v>
      </c>
      <c r="G403">
        <v>46</v>
      </c>
      <c r="H403">
        <v>4437.34</v>
      </c>
      <c r="I403">
        <v>1141</v>
      </c>
      <c r="J403">
        <v>5578.3399999999992</v>
      </c>
      <c r="K403">
        <v>111044</v>
      </c>
      <c r="L403" s="26">
        <f t="shared" si="19"/>
        <v>5.0235402182918477E-2</v>
      </c>
      <c r="M403" s="1">
        <f t="shared" si="20"/>
        <v>121.2682608695652</v>
      </c>
    </row>
    <row r="404" spans="1:13" hidden="1" x14ac:dyDescent="0.25">
      <c r="A404" t="str">
        <f t="shared" si="18"/>
        <v>KTMCMBJun-2024</v>
      </c>
      <c r="B404">
        <v>2024</v>
      </c>
      <c r="C404" t="s">
        <v>222</v>
      </c>
      <c r="D404" t="s">
        <v>52</v>
      </c>
      <c r="E404" t="s">
        <v>10</v>
      </c>
      <c r="F404" t="s">
        <v>15</v>
      </c>
      <c r="G404">
        <v>5</v>
      </c>
      <c r="H404">
        <v>646.68000000000006</v>
      </c>
      <c r="I404">
        <v>255.45999999999998</v>
      </c>
      <c r="J404">
        <v>902.14</v>
      </c>
      <c r="K404">
        <v>11765</v>
      </c>
      <c r="L404" s="26">
        <f t="shared" si="19"/>
        <v>7.6679983000424987E-2</v>
      </c>
      <c r="M404" s="1">
        <f t="shared" si="20"/>
        <v>180.428</v>
      </c>
    </row>
    <row r="405" spans="1:13" hidden="1" x14ac:dyDescent="0.25">
      <c r="A405" t="str">
        <f t="shared" si="18"/>
        <v>KULCMBJun-2024</v>
      </c>
      <c r="B405">
        <v>2024</v>
      </c>
      <c r="C405" t="s">
        <v>222</v>
      </c>
      <c r="D405" t="s">
        <v>33</v>
      </c>
      <c r="E405" t="s">
        <v>10</v>
      </c>
      <c r="F405" t="s">
        <v>13</v>
      </c>
      <c r="G405">
        <v>36</v>
      </c>
      <c r="H405">
        <v>2580.9899999999998</v>
      </c>
      <c r="I405">
        <v>2161.5899999999997</v>
      </c>
      <c r="J405">
        <v>4742.5800000000008</v>
      </c>
      <c r="K405">
        <v>88524</v>
      </c>
      <c r="L405" s="26">
        <f t="shared" si="19"/>
        <v>5.357394604852922E-2</v>
      </c>
      <c r="M405" s="1">
        <f t="shared" si="20"/>
        <v>131.73833333333334</v>
      </c>
    </row>
    <row r="406" spans="1:13" hidden="1" x14ac:dyDescent="0.25">
      <c r="A406" t="str">
        <f t="shared" si="18"/>
        <v>KWICMBJun-2024</v>
      </c>
      <c r="B406">
        <v>2024</v>
      </c>
      <c r="C406" t="s">
        <v>222</v>
      </c>
      <c r="D406" t="s">
        <v>34</v>
      </c>
      <c r="E406" t="s">
        <v>10</v>
      </c>
      <c r="F406" t="s">
        <v>11</v>
      </c>
      <c r="G406">
        <v>5</v>
      </c>
      <c r="H406">
        <v>1187.3699999999999</v>
      </c>
      <c r="I406">
        <v>427.55</v>
      </c>
      <c r="J406">
        <v>1614.92</v>
      </c>
      <c r="K406">
        <v>20975</v>
      </c>
      <c r="L406" s="26">
        <f t="shared" si="19"/>
        <v>7.699261025029798E-2</v>
      </c>
      <c r="M406" s="1">
        <f t="shared" si="20"/>
        <v>322.98400000000004</v>
      </c>
    </row>
    <row r="407" spans="1:13" hidden="1" x14ac:dyDescent="0.25">
      <c r="A407" t="str">
        <f t="shared" si="18"/>
        <v>LHECMBJun-2024</v>
      </c>
      <c r="B407">
        <v>2024</v>
      </c>
      <c r="C407" t="s">
        <v>222</v>
      </c>
      <c r="D407" t="s">
        <v>35</v>
      </c>
      <c r="E407" t="s">
        <v>10</v>
      </c>
      <c r="F407" t="s">
        <v>15</v>
      </c>
      <c r="G407">
        <v>28</v>
      </c>
      <c r="H407">
        <v>3600.9400000000005</v>
      </c>
      <c r="I407">
        <v>736.9</v>
      </c>
      <c r="J407">
        <v>4337.84</v>
      </c>
      <c r="K407">
        <v>77980</v>
      </c>
      <c r="L407" s="26">
        <f t="shared" si="19"/>
        <v>5.562759681969736E-2</v>
      </c>
      <c r="M407" s="1">
        <f t="shared" si="20"/>
        <v>154.92285714285714</v>
      </c>
    </row>
    <row r="408" spans="1:13" hidden="1" x14ac:dyDescent="0.25">
      <c r="A408" t="str">
        <f t="shared" si="18"/>
        <v>LHRCMBJun-2024</v>
      </c>
      <c r="B408">
        <v>2024</v>
      </c>
      <c r="C408" t="s">
        <v>222</v>
      </c>
      <c r="D408" t="s">
        <v>36</v>
      </c>
      <c r="E408" t="s">
        <v>10</v>
      </c>
      <c r="F408" t="s">
        <v>19</v>
      </c>
      <c r="G408">
        <v>249</v>
      </c>
      <c r="H408">
        <v>82788.460000000006</v>
      </c>
      <c r="I408">
        <v>49901.680000000022</v>
      </c>
      <c r="J408">
        <v>132690.13999999998</v>
      </c>
      <c r="K408">
        <v>2171031</v>
      </c>
      <c r="L408" s="26">
        <f t="shared" si="19"/>
        <v>6.1118491629092345E-2</v>
      </c>
      <c r="M408" s="1">
        <f t="shared" si="20"/>
        <v>532.89212851405614</v>
      </c>
    </row>
    <row r="409" spans="1:13" hidden="1" x14ac:dyDescent="0.25">
      <c r="A409" t="str">
        <f t="shared" si="18"/>
        <v>MAACMBJun-2024</v>
      </c>
      <c r="B409">
        <v>2024</v>
      </c>
      <c r="C409" t="s">
        <v>222</v>
      </c>
      <c r="D409" t="s">
        <v>37</v>
      </c>
      <c r="E409" t="s">
        <v>10</v>
      </c>
      <c r="F409" t="s">
        <v>15</v>
      </c>
      <c r="G409">
        <v>22</v>
      </c>
      <c r="H409">
        <v>874.93000000000006</v>
      </c>
      <c r="I409">
        <v>444.8</v>
      </c>
      <c r="J409">
        <v>1319.7299999999998</v>
      </c>
      <c r="K409">
        <v>15092</v>
      </c>
      <c r="L409" s="26">
        <f t="shared" si="19"/>
        <v>8.744566657831962E-2</v>
      </c>
      <c r="M409" s="1">
        <f t="shared" si="20"/>
        <v>59.987727272727263</v>
      </c>
    </row>
    <row r="410" spans="1:13" hidden="1" x14ac:dyDescent="0.25">
      <c r="A410" t="str">
        <f t="shared" si="18"/>
        <v>MELCMBJun-2024</v>
      </c>
      <c r="B410">
        <v>2024</v>
      </c>
      <c r="C410" t="s">
        <v>222</v>
      </c>
      <c r="D410" t="s">
        <v>38</v>
      </c>
      <c r="E410" t="s">
        <v>10</v>
      </c>
      <c r="F410" t="s">
        <v>13</v>
      </c>
      <c r="G410">
        <v>420</v>
      </c>
      <c r="H410">
        <v>153465.29999999993</v>
      </c>
      <c r="I410">
        <v>42646.320000000022</v>
      </c>
      <c r="J410">
        <v>196111.61999999997</v>
      </c>
      <c r="K410">
        <v>3531780</v>
      </c>
      <c r="L410" s="26">
        <f t="shared" si="19"/>
        <v>5.5527699913358125E-2</v>
      </c>
      <c r="M410" s="1">
        <f t="shared" si="20"/>
        <v>466.93242857142849</v>
      </c>
    </row>
    <row r="411" spans="1:13" hidden="1" x14ac:dyDescent="0.25">
      <c r="A411" t="str">
        <f t="shared" si="18"/>
        <v>MLECMBJun-2024</v>
      </c>
      <c r="B411">
        <v>2024</v>
      </c>
      <c r="C411" t="s">
        <v>222</v>
      </c>
      <c r="D411" t="s">
        <v>39</v>
      </c>
      <c r="E411" t="s">
        <v>10</v>
      </c>
      <c r="F411" t="s">
        <v>15</v>
      </c>
      <c r="G411">
        <v>111</v>
      </c>
      <c r="H411">
        <v>5136.4700000000012</v>
      </c>
      <c r="I411">
        <v>2340.4</v>
      </c>
      <c r="J411">
        <v>7476.8700000000008</v>
      </c>
      <c r="K411">
        <v>85248</v>
      </c>
      <c r="L411" s="26">
        <f t="shared" si="19"/>
        <v>8.7707277590090102E-2</v>
      </c>
      <c r="M411" s="1">
        <f t="shared" si="20"/>
        <v>67.359189189189195</v>
      </c>
    </row>
    <row r="412" spans="1:13" hidden="1" x14ac:dyDescent="0.25">
      <c r="A412" t="str">
        <f t="shared" si="18"/>
        <v>NRTCMBJun-2024</v>
      </c>
      <c r="B412">
        <v>2024</v>
      </c>
      <c r="C412" t="s">
        <v>222</v>
      </c>
      <c r="D412" t="s">
        <v>40</v>
      </c>
      <c r="E412" t="s">
        <v>10</v>
      </c>
      <c r="F412" t="s">
        <v>13</v>
      </c>
      <c r="G412">
        <v>53</v>
      </c>
      <c r="H412">
        <v>16010.339999999998</v>
      </c>
      <c r="I412">
        <v>882.17</v>
      </c>
      <c r="J412">
        <v>16892.509999999998</v>
      </c>
      <c r="K412">
        <v>363792</v>
      </c>
      <c r="L412" s="26">
        <f t="shared" si="19"/>
        <v>4.6434528521792667E-2</v>
      </c>
      <c r="M412" s="1">
        <f t="shared" si="20"/>
        <v>318.72660377358488</v>
      </c>
    </row>
    <row r="413" spans="1:13" hidden="1" x14ac:dyDescent="0.25">
      <c r="A413" t="str">
        <f t="shared" si="18"/>
        <v>PEKCMBJun-2024</v>
      </c>
      <c r="B413">
        <v>2024</v>
      </c>
      <c r="C413" t="s">
        <v>222</v>
      </c>
      <c r="D413" t="s">
        <v>177</v>
      </c>
      <c r="E413" t="s">
        <v>10</v>
      </c>
      <c r="F413" t="s">
        <v>13</v>
      </c>
      <c r="G413">
        <v>6</v>
      </c>
      <c r="H413">
        <v>2448.1999999999998</v>
      </c>
      <c r="I413">
        <v>490.54</v>
      </c>
      <c r="J413">
        <v>2938.74</v>
      </c>
      <c r="K413">
        <v>31014</v>
      </c>
      <c r="L413" s="26">
        <f t="shared" si="19"/>
        <v>9.4755271812729733E-2</v>
      </c>
      <c r="M413" s="1">
        <f t="shared" si="20"/>
        <v>489.78999999999996</v>
      </c>
    </row>
    <row r="414" spans="1:13" hidden="1" x14ac:dyDescent="0.25">
      <c r="A414" t="str">
        <f t="shared" si="18"/>
        <v>PVGCMBJun-2024</v>
      </c>
      <c r="B414">
        <v>2024</v>
      </c>
      <c r="C414" t="s">
        <v>222</v>
      </c>
      <c r="D414" t="s">
        <v>50</v>
      </c>
      <c r="E414" t="s">
        <v>10</v>
      </c>
      <c r="F414" t="s">
        <v>13</v>
      </c>
      <c r="G414">
        <v>17</v>
      </c>
      <c r="H414">
        <v>1191.8200000000002</v>
      </c>
      <c r="I414">
        <v>1885.56</v>
      </c>
      <c r="J414">
        <v>3077.38</v>
      </c>
      <c r="K414">
        <v>86122</v>
      </c>
      <c r="L414" s="26">
        <f t="shared" si="19"/>
        <v>3.5732797659134716E-2</v>
      </c>
      <c r="M414" s="1">
        <f t="shared" si="20"/>
        <v>181.02235294117648</v>
      </c>
    </row>
    <row r="415" spans="1:13" hidden="1" x14ac:dyDescent="0.25">
      <c r="A415" t="str">
        <f t="shared" si="18"/>
        <v>RUHCMBJun-2024</v>
      </c>
      <c r="B415">
        <v>2024</v>
      </c>
      <c r="C415" t="s">
        <v>222</v>
      </c>
      <c r="D415" t="s">
        <v>41</v>
      </c>
      <c r="E415" t="s">
        <v>10</v>
      </c>
      <c r="F415" t="s">
        <v>11</v>
      </c>
      <c r="G415">
        <v>29</v>
      </c>
      <c r="H415">
        <v>8572.92</v>
      </c>
      <c r="I415">
        <v>2896.92</v>
      </c>
      <c r="J415">
        <v>11469.839999999998</v>
      </c>
      <c r="K415">
        <v>117305</v>
      </c>
      <c r="L415" s="26">
        <f t="shared" si="19"/>
        <v>9.7777929329525587E-2</v>
      </c>
      <c r="M415" s="1">
        <f t="shared" si="20"/>
        <v>395.51172413793097</v>
      </c>
    </row>
    <row r="416" spans="1:13" hidden="1" x14ac:dyDescent="0.25">
      <c r="A416" t="str">
        <f t="shared" si="18"/>
        <v>SINCMBJun-2024</v>
      </c>
      <c r="B416">
        <v>2024</v>
      </c>
      <c r="C416" t="s">
        <v>222</v>
      </c>
      <c r="D416" t="s">
        <v>42</v>
      </c>
      <c r="E416" t="s">
        <v>10</v>
      </c>
      <c r="F416" t="s">
        <v>13</v>
      </c>
      <c r="G416">
        <v>94</v>
      </c>
      <c r="H416">
        <v>14496.319999999996</v>
      </c>
      <c r="I416">
        <v>6456.630000000001</v>
      </c>
      <c r="J416">
        <v>20952.95</v>
      </c>
      <c r="K416">
        <v>258406</v>
      </c>
      <c r="L416" s="26">
        <f t="shared" si="19"/>
        <v>8.1085385014279851E-2</v>
      </c>
      <c r="M416" s="1">
        <f t="shared" si="20"/>
        <v>222.90372340425532</v>
      </c>
    </row>
    <row r="417" spans="1:13" hidden="1" x14ac:dyDescent="0.25">
      <c r="A417" t="str">
        <f t="shared" si="18"/>
        <v>SYDCMBJun-2024</v>
      </c>
      <c r="B417">
        <v>2024</v>
      </c>
      <c r="C417" t="s">
        <v>222</v>
      </c>
      <c r="D417" t="s">
        <v>53</v>
      </c>
      <c r="E417" t="s">
        <v>10</v>
      </c>
      <c r="F417" t="s">
        <v>13</v>
      </c>
      <c r="G417">
        <v>225</v>
      </c>
      <c r="H417">
        <v>74818.51999999999</v>
      </c>
      <c r="I417">
        <v>19711.91</v>
      </c>
      <c r="J417">
        <v>94530.429999999978</v>
      </c>
      <c r="K417">
        <v>1969650</v>
      </c>
      <c r="L417" s="26">
        <f t="shared" si="19"/>
        <v>4.7993516614626953E-2</v>
      </c>
      <c r="M417" s="1">
        <f t="shared" si="20"/>
        <v>420.13524444444437</v>
      </c>
    </row>
    <row r="418" spans="1:13" x14ac:dyDescent="0.25">
      <c r="A418" t="str">
        <f t="shared" si="18"/>
        <v>TRVCMBJun-2024</v>
      </c>
      <c r="B418">
        <v>2024</v>
      </c>
      <c r="C418" t="s">
        <v>222</v>
      </c>
      <c r="D418" t="s">
        <v>43</v>
      </c>
      <c r="E418" t="s">
        <v>10</v>
      </c>
      <c r="F418" t="s">
        <v>15</v>
      </c>
      <c r="G418">
        <v>9</v>
      </c>
      <c r="H418">
        <v>124.35999999999999</v>
      </c>
      <c r="I418">
        <v>119.60000000000001</v>
      </c>
      <c r="J418">
        <v>243.96000000000004</v>
      </c>
      <c r="K418">
        <v>3294</v>
      </c>
      <c r="L418" s="26">
        <f t="shared" si="19"/>
        <v>7.4061930783242275E-2</v>
      </c>
      <c r="M418" s="1">
        <f t="shared" si="20"/>
        <v>27.106666666666669</v>
      </c>
    </row>
    <row r="419" spans="1:13" hidden="1" x14ac:dyDescent="0.25">
      <c r="A419" t="str">
        <f t="shared" si="18"/>
        <v>TRZCMBJun-2024</v>
      </c>
      <c r="B419">
        <v>2024</v>
      </c>
      <c r="C419" t="s">
        <v>222</v>
      </c>
      <c r="D419" t="s">
        <v>44</v>
      </c>
      <c r="E419" t="s">
        <v>10</v>
      </c>
      <c r="F419" t="s">
        <v>15</v>
      </c>
      <c r="G419">
        <v>14</v>
      </c>
      <c r="H419">
        <v>334.01</v>
      </c>
      <c r="I419">
        <v>228.32999999999998</v>
      </c>
      <c r="J419">
        <v>562.34</v>
      </c>
      <c r="K419">
        <v>6202</v>
      </c>
      <c r="L419" s="26">
        <f t="shared" si="19"/>
        <v>9.0670751370525646E-2</v>
      </c>
      <c r="M419" s="1">
        <f t="shared" si="20"/>
        <v>40.167142857142856</v>
      </c>
    </row>
    <row r="420" spans="1:13" hidden="1" x14ac:dyDescent="0.25">
      <c r="A420" t="str">
        <f t="shared" si="18"/>
        <v>AUHCMBDec-2023</v>
      </c>
      <c r="B420">
        <v>2023</v>
      </c>
      <c r="C420" t="s">
        <v>189</v>
      </c>
      <c r="D420" t="s">
        <v>9</v>
      </c>
      <c r="E420" t="s">
        <v>10</v>
      </c>
      <c r="F420" t="s">
        <v>11</v>
      </c>
      <c r="G420">
        <v>1993</v>
      </c>
      <c r="H420">
        <v>317483.70999999996</v>
      </c>
      <c r="I420">
        <v>276282.67999999988</v>
      </c>
      <c r="J420">
        <v>593766.39000000048</v>
      </c>
      <c r="K420">
        <v>6664592</v>
      </c>
      <c r="L420" s="26">
        <f t="shared" si="19"/>
        <v>8.909268414330547E-2</v>
      </c>
      <c r="M420" s="1">
        <f t="shared" si="20"/>
        <v>297.92593577521347</v>
      </c>
    </row>
    <row r="421" spans="1:13" hidden="1" x14ac:dyDescent="0.25">
      <c r="A421" t="str">
        <f t="shared" si="18"/>
        <v>BKKCMBDec-2023</v>
      </c>
      <c r="B421">
        <v>2023</v>
      </c>
      <c r="C421" t="s">
        <v>189</v>
      </c>
      <c r="D421" t="s">
        <v>12</v>
      </c>
      <c r="E421" t="s">
        <v>10</v>
      </c>
      <c r="F421" t="s">
        <v>13</v>
      </c>
      <c r="G421">
        <v>4937</v>
      </c>
      <c r="H421">
        <v>612611.9700000009</v>
      </c>
      <c r="I421">
        <v>412744.2199999998</v>
      </c>
      <c r="J421">
        <v>1025356.1899999996</v>
      </c>
      <c r="K421">
        <v>11774745</v>
      </c>
      <c r="L421" s="26">
        <f t="shared" si="19"/>
        <v>8.7080967783166402E-2</v>
      </c>
      <c r="M421" s="1">
        <f t="shared" si="20"/>
        <v>207.68810816285185</v>
      </c>
    </row>
    <row r="422" spans="1:13" hidden="1" x14ac:dyDescent="0.25">
      <c r="A422" t="str">
        <f t="shared" si="18"/>
        <v>BLRCMBDec-2023</v>
      </c>
      <c r="B422">
        <v>2023</v>
      </c>
      <c r="C422" t="s">
        <v>189</v>
      </c>
      <c r="D422" t="s">
        <v>14</v>
      </c>
      <c r="E422" t="s">
        <v>10</v>
      </c>
      <c r="F422" t="s">
        <v>15</v>
      </c>
      <c r="G422">
        <v>4044</v>
      </c>
      <c r="H422">
        <v>286496.53000000009</v>
      </c>
      <c r="I422">
        <v>142578.49999999991</v>
      </c>
      <c r="J422">
        <v>429075.0299999995</v>
      </c>
      <c r="K422">
        <v>2891460</v>
      </c>
      <c r="L422" s="26">
        <f t="shared" si="19"/>
        <v>0.14839390135087446</v>
      </c>
      <c r="M422" s="1">
        <f t="shared" si="20"/>
        <v>106.10163946587525</v>
      </c>
    </row>
    <row r="423" spans="1:13" hidden="1" x14ac:dyDescent="0.25">
      <c r="A423" t="str">
        <f t="shared" si="18"/>
        <v>BOMCMBDec-2023</v>
      </c>
      <c r="B423">
        <v>2023</v>
      </c>
      <c r="C423" t="s">
        <v>189</v>
      </c>
      <c r="D423" t="s">
        <v>16</v>
      </c>
      <c r="E423" t="s">
        <v>10</v>
      </c>
      <c r="F423" t="s">
        <v>15</v>
      </c>
      <c r="G423">
        <v>5423</v>
      </c>
      <c r="H423">
        <v>637742.21000000101</v>
      </c>
      <c r="I423">
        <v>192882.64000000004</v>
      </c>
      <c r="J423">
        <v>830624.84999999951</v>
      </c>
      <c r="K423">
        <v>8400227</v>
      </c>
      <c r="L423" s="26">
        <f t="shared" si="19"/>
        <v>9.8881238566529153E-2</v>
      </c>
      <c r="M423" s="1">
        <f t="shared" si="20"/>
        <v>153.16703853955366</v>
      </c>
    </row>
    <row r="424" spans="1:13" hidden="1" x14ac:dyDescent="0.25">
      <c r="A424" t="str">
        <f t="shared" si="18"/>
        <v>CANCMBDec-2023</v>
      </c>
      <c r="B424">
        <v>2023</v>
      </c>
      <c r="C424" t="s">
        <v>189</v>
      </c>
      <c r="D424" t="s">
        <v>17</v>
      </c>
      <c r="E424" t="s">
        <v>10</v>
      </c>
      <c r="F424" t="s">
        <v>13</v>
      </c>
      <c r="G424">
        <v>1882</v>
      </c>
      <c r="H424">
        <v>345663.89000000019</v>
      </c>
      <c r="I424">
        <v>194150.83999999997</v>
      </c>
      <c r="J424">
        <v>539814.73</v>
      </c>
      <c r="K424">
        <v>7496006</v>
      </c>
      <c r="L424" s="26">
        <f t="shared" si="19"/>
        <v>7.2013647000816167E-2</v>
      </c>
      <c r="M424" s="1">
        <f t="shared" si="20"/>
        <v>286.8303560042508</v>
      </c>
    </row>
    <row r="425" spans="1:13" hidden="1" x14ac:dyDescent="0.25">
      <c r="A425" t="str">
        <f t="shared" si="18"/>
        <v>CDGCMBDec-2023</v>
      </c>
      <c r="B425">
        <v>2023</v>
      </c>
      <c r="C425" t="s">
        <v>189</v>
      </c>
      <c r="D425" t="s">
        <v>18</v>
      </c>
      <c r="E425" t="s">
        <v>10</v>
      </c>
      <c r="F425" t="s">
        <v>19</v>
      </c>
      <c r="G425">
        <v>3385</v>
      </c>
      <c r="H425">
        <v>1089866.5699999994</v>
      </c>
      <c r="I425">
        <v>755528.67999999993</v>
      </c>
      <c r="J425">
        <v>1845395.2499999993</v>
      </c>
      <c r="K425">
        <v>28802965</v>
      </c>
      <c r="L425" s="26">
        <f t="shared" si="19"/>
        <v>6.4069627901155293E-2</v>
      </c>
      <c r="M425" s="1">
        <f t="shared" si="20"/>
        <v>545.16846381093035</v>
      </c>
    </row>
    <row r="426" spans="1:13" hidden="1" x14ac:dyDescent="0.25">
      <c r="A426" t="str">
        <f t="shared" si="18"/>
        <v>CGKCMBDec-2023</v>
      </c>
      <c r="B426">
        <v>2023</v>
      </c>
      <c r="C426" t="s">
        <v>189</v>
      </c>
      <c r="D426" t="s">
        <v>20</v>
      </c>
      <c r="E426" t="s">
        <v>10</v>
      </c>
      <c r="F426" t="s">
        <v>13</v>
      </c>
      <c r="G426">
        <v>3165</v>
      </c>
      <c r="H426">
        <v>366324.18999999989</v>
      </c>
      <c r="I426">
        <v>217042.13</v>
      </c>
      <c r="J426">
        <v>583366.32000000018</v>
      </c>
      <c r="K426">
        <v>10501470</v>
      </c>
      <c r="L426" s="26">
        <f t="shared" si="19"/>
        <v>5.5550920014055191E-2</v>
      </c>
      <c r="M426" s="1">
        <f t="shared" si="20"/>
        <v>184.31795260663512</v>
      </c>
    </row>
    <row r="427" spans="1:13" hidden="1" x14ac:dyDescent="0.25">
      <c r="A427" t="str">
        <f t="shared" si="18"/>
        <v>CMBAUHDec-2023</v>
      </c>
      <c r="B427">
        <v>2023</v>
      </c>
      <c r="C427" t="s">
        <v>189</v>
      </c>
      <c r="D427" t="s">
        <v>10</v>
      </c>
      <c r="E427" t="s">
        <v>9</v>
      </c>
      <c r="F427" t="s">
        <v>11</v>
      </c>
      <c r="G427">
        <v>1199</v>
      </c>
      <c r="H427">
        <v>175041.96000000014</v>
      </c>
      <c r="I427">
        <v>142404.20000000019</v>
      </c>
      <c r="J427">
        <v>317446.15999999992</v>
      </c>
      <c r="K427">
        <v>4009456</v>
      </c>
      <c r="L427" s="26">
        <f t="shared" si="19"/>
        <v>7.9174371785100006E-2</v>
      </c>
      <c r="M427" s="1">
        <f t="shared" si="20"/>
        <v>264.7590992493744</v>
      </c>
    </row>
    <row r="428" spans="1:13" hidden="1" x14ac:dyDescent="0.25">
      <c r="A428" t="str">
        <f t="shared" si="18"/>
        <v>CMBBKKDec-2023</v>
      </c>
      <c r="B428">
        <v>2023</v>
      </c>
      <c r="C428" t="s">
        <v>189</v>
      </c>
      <c r="D428" t="s">
        <v>10</v>
      </c>
      <c r="E428" t="s">
        <v>12</v>
      </c>
      <c r="F428" t="s">
        <v>13</v>
      </c>
      <c r="G428">
        <v>4861</v>
      </c>
      <c r="H428">
        <v>617914.71999999951</v>
      </c>
      <c r="I428">
        <v>396782.71000000049</v>
      </c>
      <c r="J428">
        <v>1014697.4300000005</v>
      </c>
      <c r="K428">
        <v>11593485</v>
      </c>
      <c r="L428" s="26">
        <f t="shared" si="19"/>
        <v>8.7523072656755116E-2</v>
      </c>
      <c r="M428" s="1">
        <f t="shared" si="20"/>
        <v>208.74252828636094</v>
      </c>
    </row>
    <row r="429" spans="1:13" hidden="1" x14ac:dyDescent="0.25">
      <c r="A429" t="str">
        <f t="shared" si="18"/>
        <v>CMBBLRDec-2023</v>
      </c>
      <c r="B429">
        <v>2023</v>
      </c>
      <c r="C429" t="s">
        <v>189</v>
      </c>
      <c r="D429" t="s">
        <v>10</v>
      </c>
      <c r="E429" t="s">
        <v>14</v>
      </c>
      <c r="F429" t="s">
        <v>15</v>
      </c>
      <c r="G429">
        <v>3446</v>
      </c>
      <c r="H429">
        <v>263018.67000000004</v>
      </c>
      <c r="I429">
        <v>112693.71000000002</v>
      </c>
      <c r="J429">
        <v>375712.37999999977</v>
      </c>
      <c r="K429">
        <v>2463890</v>
      </c>
      <c r="L429" s="26">
        <f t="shared" si="19"/>
        <v>0.15248748117813693</v>
      </c>
      <c r="M429" s="1">
        <f t="shared" si="20"/>
        <v>109.0285490423679</v>
      </c>
    </row>
    <row r="430" spans="1:13" hidden="1" x14ac:dyDescent="0.25">
      <c r="A430" t="str">
        <f t="shared" si="18"/>
        <v>CMBBOMDec-2023</v>
      </c>
      <c r="B430">
        <v>2023</v>
      </c>
      <c r="C430" t="s">
        <v>189</v>
      </c>
      <c r="D430" t="s">
        <v>10</v>
      </c>
      <c r="E430" t="s">
        <v>16</v>
      </c>
      <c r="F430" t="s">
        <v>15</v>
      </c>
      <c r="G430">
        <v>4989</v>
      </c>
      <c r="H430">
        <v>596685.49000000046</v>
      </c>
      <c r="I430">
        <v>171523.88000000024</v>
      </c>
      <c r="J430">
        <v>768209.36999999953</v>
      </c>
      <c r="K430">
        <v>7727961</v>
      </c>
      <c r="L430" s="26">
        <f t="shared" si="19"/>
        <v>9.9406476041998593E-2</v>
      </c>
      <c r="M430" s="1">
        <f t="shared" si="20"/>
        <v>153.98063138905582</v>
      </c>
    </row>
    <row r="431" spans="1:13" hidden="1" x14ac:dyDescent="0.25">
      <c r="A431" t="str">
        <f t="shared" si="18"/>
        <v>CMBCANDec-2023</v>
      </c>
      <c r="B431">
        <v>2023</v>
      </c>
      <c r="C431" t="s">
        <v>189</v>
      </c>
      <c r="D431" t="s">
        <v>10</v>
      </c>
      <c r="E431" t="s">
        <v>17</v>
      </c>
      <c r="F431" t="s">
        <v>13</v>
      </c>
      <c r="G431">
        <v>1319</v>
      </c>
      <c r="H431">
        <v>242958.48999999993</v>
      </c>
      <c r="I431">
        <v>130335.41999999995</v>
      </c>
      <c r="J431">
        <v>373293.90999999992</v>
      </c>
      <c r="K431">
        <v>5253577</v>
      </c>
      <c r="L431" s="26">
        <f t="shared" si="19"/>
        <v>7.1055189635556862E-2</v>
      </c>
      <c r="M431" s="1">
        <f t="shared" si="20"/>
        <v>283.012820318423</v>
      </c>
    </row>
    <row r="432" spans="1:13" hidden="1" x14ac:dyDescent="0.25">
      <c r="A432" t="str">
        <f t="shared" si="18"/>
        <v>CMBCDGDec-2023</v>
      </c>
      <c r="B432">
        <v>2023</v>
      </c>
      <c r="C432" t="s">
        <v>189</v>
      </c>
      <c r="D432" t="s">
        <v>10</v>
      </c>
      <c r="E432" t="s">
        <v>18</v>
      </c>
      <c r="F432" t="s">
        <v>19</v>
      </c>
      <c r="G432">
        <v>3472</v>
      </c>
      <c r="H432">
        <v>718397.73</v>
      </c>
      <c r="I432">
        <v>759518.00999999989</v>
      </c>
      <c r="J432">
        <v>1477915.7399999998</v>
      </c>
      <c r="K432">
        <v>29543248</v>
      </c>
      <c r="L432" s="26">
        <f t="shared" si="19"/>
        <v>5.0025499565924496E-2</v>
      </c>
      <c r="M432" s="1">
        <f t="shared" si="20"/>
        <v>425.66697580645155</v>
      </c>
    </row>
    <row r="433" spans="1:13" hidden="1" x14ac:dyDescent="0.25">
      <c r="A433" t="str">
        <f t="shared" si="18"/>
        <v>CMBCGKDec-2023</v>
      </c>
      <c r="B433">
        <v>2023</v>
      </c>
      <c r="C433" t="s">
        <v>189</v>
      </c>
      <c r="D433" t="s">
        <v>10</v>
      </c>
      <c r="E433" t="s">
        <v>20</v>
      </c>
      <c r="F433" t="s">
        <v>13</v>
      </c>
      <c r="G433">
        <v>2554</v>
      </c>
      <c r="H433">
        <v>193021.46</v>
      </c>
      <c r="I433">
        <v>207874.2100000002</v>
      </c>
      <c r="J433">
        <v>400895.67</v>
      </c>
      <c r="K433">
        <v>8474172</v>
      </c>
      <c r="L433" s="26">
        <f t="shared" si="19"/>
        <v>4.7307945838248266E-2</v>
      </c>
      <c r="M433" s="1">
        <f t="shared" si="20"/>
        <v>156.96776429130776</v>
      </c>
    </row>
    <row r="434" spans="1:13" hidden="1" x14ac:dyDescent="0.25">
      <c r="A434" t="str">
        <f t="shared" si="18"/>
        <v>CMBCOKDec-2023</v>
      </c>
      <c r="B434">
        <v>2023</v>
      </c>
      <c r="C434" t="s">
        <v>189</v>
      </c>
      <c r="D434" t="s">
        <v>10</v>
      </c>
      <c r="E434" t="s">
        <v>21</v>
      </c>
      <c r="F434" t="s">
        <v>15</v>
      </c>
      <c r="G434">
        <v>3734</v>
      </c>
      <c r="H434">
        <v>181935.27000000011</v>
      </c>
      <c r="I434">
        <v>71426.000000000204</v>
      </c>
      <c r="J434">
        <v>253361.2699999997</v>
      </c>
      <c r="K434">
        <v>1930478</v>
      </c>
      <c r="L434" s="26">
        <f t="shared" si="19"/>
        <v>0.13124276474531163</v>
      </c>
      <c r="M434" s="1">
        <f t="shared" si="20"/>
        <v>67.852509373326114</v>
      </c>
    </row>
    <row r="435" spans="1:13" hidden="1" x14ac:dyDescent="0.25">
      <c r="A435" t="str">
        <f t="shared" si="18"/>
        <v>CMBDACDec-2023</v>
      </c>
      <c r="B435">
        <v>2023</v>
      </c>
      <c r="C435" t="s">
        <v>189</v>
      </c>
      <c r="D435" t="s">
        <v>10</v>
      </c>
      <c r="E435" t="s">
        <v>22</v>
      </c>
      <c r="F435" t="s">
        <v>15</v>
      </c>
      <c r="G435">
        <v>4035</v>
      </c>
      <c r="H435">
        <v>569480.00999999919</v>
      </c>
      <c r="I435">
        <v>52562.55999999991</v>
      </c>
      <c r="J435">
        <v>622042.56999999995</v>
      </c>
      <c r="K435">
        <v>8735775</v>
      </c>
      <c r="L435" s="26">
        <f t="shared" si="19"/>
        <v>7.1206340593708048E-2</v>
      </c>
      <c r="M435" s="1">
        <f t="shared" si="20"/>
        <v>154.16172738537793</v>
      </c>
    </row>
    <row r="436" spans="1:13" hidden="1" x14ac:dyDescent="0.25">
      <c r="A436" t="str">
        <f t="shared" si="18"/>
        <v>CMBDELDec-2023</v>
      </c>
      <c r="B436">
        <v>2023</v>
      </c>
      <c r="C436" t="s">
        <v>189</v>
      </c>
      <c r="D436" t="s">
        <v>10</v>
      </c>
      <c r="E436" t="s">
        <v>23</v>
      </c>
      <c r="F436" t="s">
        <v>15</v>
      </c>
      <c r="G436">
        <v>5718</v>
      </c>
      <c r="H436">
        <v>787624.96999999986</v>
      </c>
      <c r="I436">
        <v>204342.87000000008</v>
      </c>
      <c r="J436">
        <v>991967.84000000078</v>
      </c>
      <c r="K436">
        <v>13866150</v>
      </c>
      <c r="L436" s="26">
        <f t="shared" si="19"/>
        <v>7.1538807816156666E-2</v>
      </c>
      <c r="M436" s="1">
        <f t="shared" si="20"/>
        <v>173.48160895417993</v>
      </c>
    </row>
    <row r="437" spans="1:13" hidden="1" x14ac:dyDescent="0.25">
      <c r="A437" t="str">
        <f t="shared" si="18"/>
        <v>CMBDMMDec-2023</v>
      </c>
      <c r="B437">
        <v>2023</v>
      </c>
      <c r="C437" t="s">
        <v>189</v>
      </c>
      <c r="D437" t="s">
        <v>10</v>
      </c>
      <c r="E437" t="s">
        <v>24</v>
      </c>
      <c r="F437" t="s">
        <v>11</v>
      </c>
      <c r="G437">
        <v>1561</v>
      </c>
      <c r="H437">
        <v>191996.70999999985</v>
      </c>
      <c r="I437">
        <v>145667.58000000007</v>
      </c>
      <c r="J437">
        <v>337664.28999999992</v>
      </c>
      <c r="K437">
        <v>6014533</v>
      </c>
      <c r="L437" s="26">
        <f t="shared" si="19"/>
        <v>5.6141397844188388E-2</v>
      </c>
      <c r="M437" s="1">
        <f t="shared" si="20"/>
        <v>216.31280589365787</v>
      </c>
    </row>
    <row r="438" spans="1:13" hidden="1" x14ac:dyDescent="0.25">
      <c r="A438" t="str">
        <f t="shared" si="18"/>
        <v>CMBDOHDec-2023</v>
      </c>
      <c r="B438">
        <v>2023</v>
      </c>
      <c r="C438" t="s">
        <v>189</v>
      </c>
      <c r="D438" t="s">
        <v>10</v>
      </c>
      <c r="E438" t="s">
        <v>25</v>
      </c>
      <c r="F438" t="s">
        <v>11</v>
      </c>
      <c r="G438">
        <v>3066</v>
      </c>
      <c r="H438">
        <v>390935.54999999946</v>
      </c>
      <c r="I438">
        <v>302713.68999999971</v>
      </c>
      <c r="J438">
        <v>693649.24000000034</v>
      </c>
      <c r="K438">
        <v>11138778</v>
      </c>
      <c r="L438" s="26">
        <f t="shared" si="19"/>
        <v>6.2273369664069107E-2</v>
      </c>
      <c r="M438" s="1">
        <f t="shared" si="20"/>
        <v>226.23915198956306</v>
      </c>
    </row>
    <row r="439" spans="1:13" hidden="1" x14ac:dyDescent="0.25">
      <c r="A439" t="str">
        <f t="shared" si="18"/>
        <v>CMBDXBDec-2023</v>
      </c>
      <c r="B439">
        <v>2023</v>
      </c>
      <c r="C439" t="s">
        <v>189</v>
      </c>
      <c r="D439" t="s">
        <v>10</v>
      </c>
      <c r="E439" t="s">
        <v>26</v>
      </c>
      <c r="F439" t="s">
        <v>11</v>
      </c>
      <c r="G439">
        <v>5006</v>
      </c>
      <c r="H439">
        <v>624301.29000000074</v>
      </c>
      <c r="I439">
        <v>491687.36999999959</v>
      </c>
      <c r="J439">
        <v>1115988.6600000008</v>
      </c>
      <c r="K439">
        <v>16564854</v>
      </c>
      <c r="L439" s="26">
        <f t="shared" si="19"/>
        <v>6.7370872088579878E-2</v>
      </c>
      <c r="M439" s="1">
        <f t="shared" si="20"/>
        <v>222.93021574111083</v>
      </c>
    </row>
    <row r="440" spans="1:13" hidden="1" x14ac:dyDescent="0.25">
      <c r="A440" t="str">
        <f t="shared" si="18"/>
        <v>CMBFRADec-2023</v>
      </c>
      <c r="B440">
        <v>2023</v>
      </c>
      <c r="C440" t="s">
        <v>189</v>
      </c>
      <c r="D440" t="s">
        <v>10</v>
      </c>
      <c r="E440" t="s">
        <v>27</v>
      </c>
      <c r="F440" t="s">
        <v>19</v>
      </c>
      <c r="G440">
        <v>2928</v>
      </c>
      <c r="H440">
        <v>554102.50000000023</v>
      </c>
      <c r="I440">
        <v>629938.73999999918</v>
      </c>
      <c r="J440">
        <v>1184041.24</v>
      </c>
      <c r="K440">
        <v>23696304</v>
      </c>
      <c r="L440" s="26">
        <f t="shared" si="19"/>
        <v>4.9967338366354516E-2</v>
      </c>
      <c r="M440" s="1">
        <f t="shared" si="20"/>
        <v>404.38566939890711</v>
      </c>
    </row>
    <row r="441" spans="1:13" hidden="1" x14ac:dyDescent="0.25">
      <c r="A441" t="str">
        <f t="shared" si="18"/>
        <v>CMBGANDec-2023</v>
      </c>
      <c r="B441">
        <v>2023</v>
      </c>
      <c r="C441" t="s">
        <v>189</v>
      </c>
      <c r="D441" t="s">
        <v>10</v>
      </c>
      <c r="E441" t="s">
        <v>28</v>
      </c>
      <c r="F441" t="s">
        <v>15</v>
      </c>
      <c r="G441">
        <v>812</v>
      </c>
      <c r="H441">
        <v>70038.249999999956</v>
      </c>
      <c r="I441">
        <v>23903.910000000003</v>
      </c>
      <c r="J441">
        <v>93942.16</v>
      </c>
      <c r="K441">
        <v>931364</v>
      </c>
      <c r="L441" s="26">
        <f t="shared" si="19"/>
        <v>0.10086513973054574</v>
      </c>
      <c r="M441" s="1">
        <f t="shared" si="20"/>
        <v>115.69231527093596</v>
      </c>
    </row>
    <row r="442" spans="1:13" hidden="1" x14ac:dyDescent="0.25">
      <c r="A442" t="str">
        <f t="shared" si="18"/>
        <v>CMBHYDDec-2023</v>
      </c>
      <c r="B442">
        <v>2023</v>
      </c>
      <c r="C442" t="s">
        <v>189</v>
      </c>
      <c r="D442" t="s">
        <v>10</v>
      </c>
      <c r="E442" t="s">
        <v>29</v>
      </c>
      <c r="F442" t="s">
        <v>15</v>
      </c>
      <c r="G442">
        <v>2396</v>
      </c>
      <c r="H442">
        <v>176196.22999999995</v>
      </c>
      <c r="I442">
        <v>80296.309999999983</v>
      </c>
      <c r="J442">
        <v>256492.54000000004</v>
      </c>
      <c r="K442">
        <v>2808112</v>
      </c>
      <c r="L442" s="26">
        <f t="shared" si="19"/>
        <v>9.1339853965938689E-2</v>
      </c>
      <c r="M442" s="1">
        <f t="shared" si="20"/>
        <v>107.05030884808015</v>
      </c>
    </row>
    <row r="443" spans="1:13" hidden="1" x14ac:dyDescent="0.25">
      <c r="A443" t="str">
        <f t="shared" si="18"/>
        <v>CMBICNDec-2023</v>
      </c>
      <c r="B443">
        <v>2023</v>
      </c>
      <c r="C443" t="s">
        <v>189</v>
      </c>
      <c r="D443" t="s">
        <v>10</v>
      </c>
      <c r="E443" t="s">
        <v>30</v>
      </c>
      <c r="F443" t="s">
        <v>13</v>
      </c>
      <c r="G443">
        <v>2103</v>
      </c>
      <c r="H443">
        <v>882002.87000000023</v>
      </c>
      <c r="I443">
        <v>251598.03000000003</v>
      </c>
      <c r="J443">
        <v>1133600.8999999997</v>
      </c>
      <c r="K443">
        <v>12123795</v>
      </c>
      <c r="L443" s="26">
        <f t="shared" si="19"/>
        <v>9.3502150110588281E-2</v>
      </c>
      <c r="M443" s="1">
        <f t="shared" si="20"/>
        <v>539.03989538754149</v>
      </c>
    </row>
    <row r="444" spans="1:13" hidden="1" x14ac:dyDescent="0.25">
      <c r="A444" t="str">
        <f t="shared" si="18"/>
        <v>CMBIXMDec-2023</v>
      </c>
      <c r="B444">
        <v>2023</v>
      </c>
      <c r="C444" t="s">
        <v>189</v>
      </c>
      <c r="D444" t="s">
        <v>10</v>
      </c>
      <c r="E444" t="s">
        <v>31</v>
      </c>
      <c r="F444" t="s">
        <v>15</v>
      </c>
      <c r="G444">
        <v>1693</v>
      </c>
      <c r="H444">
        <v>72663.470000000045</v>
      </c>
      <c r="I444">
        <v>42193.590000000026</v>
      </c>
      <c r="J444">
        <v>114857.06</v>
      </c>
      <c r="K444">
        <v>599322</v>
      </c>
      <c r="L444" s="26">
        <f t="shared" si="19"/>
        <v>0.19164499217449049</v>
      </c>
      <c r="M444" s="1">
        <f t="shared" si="20"/>
        <v>67.842327229769637</v>
      </c>
    </row>
    <row r="445" spans="1:13" hidden="1" x14ac:dyDescent="0.25">
      <c r="A445" t="str">
        <f t="shared" si="18"/>
        <v>CMBKHIDec-2023</v>
      </c>
      <c r="B445">
        <v>2023</v>
      </c>
      <c r="C445" t="s">
        <v>189</v>
      </c>
      <c r="D445" t="s">
        <v>10</v>
      </c>
      <c r="E445" t="s">
        <v>32</v>
      </c>
      <c r="F445" t="s">
        <v>15</v>
      </c>
      <c r="G445">
        <v>1833</v>
      </c>
      <c r="H445">
        <v>341153.23999999993</v>
      </c>
      <c r="I445">
        <v>52267.180000000008</v>
      </c>
      <c r="J445">
        <v>393420.41999999987</v>
      </c>
      <c r="K445">
        <v>4424862</v>
      </c>
      <c r="L445" s="26">
        <f t="shared" si="19"/>
        <v>8.8911342319828252E-2</v>
      </c>
      <c r="M445" s="1">
        <f t="shared" si="20"/>
        <v>214.6319803600654</v>
      </c>
    </row>
    <row r="446" spans="1:13" hidden="1" x14ac:dyDescent="0.25">
      <c r="A446" t="str">
        <f t="shared" si="18"/>
        <v>CMBKTMDec-2023</v>
      </c>
      <c r="B446">
        <v>2023</v>
      </c>
      <c r="C446" t="s">
        <v>189</v>
      </c>
      <c r="D446" t="s">
        <v>10</v>
      </c>
      <c r="E446" t="s">
        <v>52</v>
      </c>
      <c r="F446" t="s">
        <v>15</v>
      </c>
      <c r="G446">
        <v>1066</v>
      </c>
      <c r="H446">
        <v>171408.02</v>
      </c>
      <c r="I446">
        <v>37879.03</v>
      </c>
      <c r="J446">
        <v>209287.05000000002</v>
      </c>
      <c r="K446">
        <v>2508298</v>
      </c>
      <c r="L446" s="26">
        <f t="shared" si="19"/>
        <v>8.3437873011898908E-2</v>
      </c>
      <c r="M446" s="1">
        <f t="shared" si="20"/>
        <v>196.32931519699815</v>
      </c>
    </row>
    <row r="447" spans="1:13" hidden="1" x14ac:dyDescent="0.25">
      <c r="A447" t="str">
        <f t="shared" si="18"/>
        <v>CMBKULDec-2023</v>
      </c>
      <c r="B447">
        <v>2023</v>
      </c>
      <c r="C447" t="s">
        <v>189</v>
      </c>
      <c r="D447" t="s">
        <v>10</v>
      </c>
      <c r="E447" t="s">
        <v>33</v>
      </c>
      <c r="F447" t="s">
        <v>13</v>
      </c>
      <c r="G447">
        <v>3859</v>
      </c>
      <c r="H447">
        <v>349925.7199999998</v>
      </c>
      <c r="I447">
        <v>289270.29999999981</v>
      </c>
      <c r="J447">
        <v>639196.01999999955</v>
      </c>
      <c r="K447">
        <v>9489281</v>
      </c>
      <c r="L447" s="26">
        <f t="shared" si="19"/>
        <v>6.7359794698881773E-2</v>
      </c>
      <c r="M447" s="1">
        <f t="shared" si="20"/>
        <v>165.63773516455029</v>
      </c>
    </row>
    <row r="448" spans="1:13" hidden="1" x14ac:dyDescent="0.25">
      <c r="A448" t="str">
        <f t="shared" si="18"/>
        <v>CMBKWIDec-2023</v>
      </c>
      <c r="B448">
        <v>2023</v>
      </c>
      <c r="C448" t="s">
        <v>189</v>
      </c>
      <c r="D448" t="s">
        <v>10</v>
      </c>
      <c r="E448" t="s">
        <v>34</v>
      </c>
      <c r="F448" t="s">
        <v>11</v>
      </c>
      <c r="G448">
        <v>3155</v>
      </c>
      <c r="H448">
        <v>475403.59999999992</v>
      </c>
      <c r="I448">
        <v>294048.25000000006</v>
      </c>
      <c r="J448">
        <v>769451.85</v>
      </c>
      <c r="K448">
        <v>13235225</v>
      </c>
      <c r="L448" s="26">
        <f t="shared" si="19"/>
        <v>5.8136665602587033E-2</v>
      </c>
      <c r="M448" s="1">
        <f t="shared" si="20"/>
        <v>243.88331220285261</v>
      </c>
    </row>
    <row r="449" spans="1:13" hidden="1" x14ac:dyDescent="0.25">
      <c r="A449" t="str">
        <f t="shared" si="18"/>
        <v>CMBLHEDec-2023</v>
      </c>
      <c r="B449">
        <v>2023</v>
      </c>
      <c r="C449" t="s">
        <v>189</v>
      </c>
      <c r="D449" t="s">
        <v>10</v>
      </c>
      <c r="E449" t="s">
        <v>35</v>
      </c>
      <c r="F449" t="s">
        <v>15</v>
      </c>
      <c r="G449">
        <v>2326</v>
      </c>
      <c r="H449">
        <v>389699.33000000007</v>
      </c>
      <c r="I449">
        <v>70090.37000000001</v>
      </c>
      <c r="J449">
        <v>459789.70000000024</v>
      </c>
      <c r="K449">
        <v>6477910</v>
      </c>
      <c r="L449" s="26">
        <f t="shared" si="19"/>
        <v>7.0978093243036763E-2</v>
      </c>
      <c r="M449" s="1">
        <f t="shared" si="20"/>
        <v>197.67398968185736</v>
      </c>
    </row>
    <row r="450" spans="1:13" hidden="1" x14ac:dyDescent="0.25">
      <c r="A450" t="str">
        <f t="shared" ref="A450:A513" si="21">D450&amp;E450&amp;C450</f>
        <v>CMBLHRDec-2023</v>
      </c>
      <c r="B450">
        <v>2023</v>
      </c>
      <c r="C450" t="s">
        <v>189</v>
      </c>
      <c r="D450" t="s">
        <v>10</v>
      </c>
      <c r="E450" t="s">
        <v>36</v>
      </c>
      <c r="F450" t="s">
        <v>19</v>
      </c>
      <c r="G450">
        <v>10064</v>
      </c>
      <c r="H450">
        <v>2971795.46</v>
      </c>
      <c r="I450">
        <v>2090505.3300000012</v>
      </c>
      <c r="J450">
        <v>5062300.7899999982</v>
      </c>
      <c r="K450">
        <v>87748016</v>
      </c>
      <c r="L450" s="26">
        <f t="shared" ref="L450:L513" si="22">J450/K450</f>
        <v>5.7691341876037382E-2</v>
      </c>
      <c r="M450" s="1">
        <f t="shared" ref="M450:M513" si="23">J450/G450</f>
        <v>503.01080981716996</v>
      </c>
    </row>
    <row r="451" spans="1:13" hidden="1" x14ac:dyDescent="0.25">
      <c r="A451" t="str">
        <f t="shared" si="21"/>
        <v>CMBMAADec-2023</v>
      </c>
      <c r="B451">
        <v>2023</v>
      </c>
      <c r="C451" t="s">
        <v>189</v>
      </c>
      <c r="D451" t="s">
        <v>10</v>
      </c>
      <c r="E451" t="s">
        <v>37</v>
      </c>
      <c r="F451" t="s">
        <v>15</v>
      </c>
      <c r="G451">
        <v>9145</v>
      </c>
      <c r="H451">
        <v>333406.30000000005</v>
      </c>
      <c r="I451">
        <v>266354.23000000045</v>
      </c>
      <c r="J451">
        <v>599760.52999999968</v>
      </c>
      <c r="K451">
        <v>6273470</v>
      </c>
      <c r="L451" s="26">
        <f t="shared" si="22"/>
        <v>9.5602677624982618E-2</v>
      </c>
      <c r="M451" s="1">
        <f t="shared" si="23"/>
        <v>65.583436850738067</v>
      </c>
    </row>
    <row r="452" spans="1:13" hidden="1" x14ac:dyDescent="0.25">
      <c r="A452" t="str">
        <f t="shared" si="21"/>
        <v>CMBMELDec-2023</v>
      </c>
      <c r="B452">
        <v>2023</v>
      </c>
      <c r="C452" t="s">
        <v>189</v>
      </c>
      <c r="D452" t="s">
        <v>10</v>
      </c>
      <c r="E452" t="s">
        <v>38</v>
      </c>
      <c r="F452" t="s">
        <v>13</v>
      </c>
      <c r="G452">
        <v>7919</v>
      </c>
      <c r="H452">
        <v>3017660.9400000027</v>
      </c>
      <c r="I452">
        <v>871244.26000000071</v>
      </c>
      <c r="J452">
        <v>3888905.1999999983</v>
      </c>
      <c r="K452">
        <v>66590871</v>
      </c>
      <c r="L452" s="26">
        <f t="shared" si="22"/>
        <v>5.8399974975548802E-2</v>
      </c>
      <c r="M452" s="1">
        <f t="shared" si="23"/>
        <v>491.08538956938986</v>
      </c>
    </row>
    <row r="453" spans="1:13" hidden="1" x14ac:dyDescent="0.25">
      <c r="A453" t="str">
        <f t="shared" si="21"/>
        <v>CMBMLEDec-2023</v>
      </c>
      <c r="B453">
        <v>2023</v>
      </c>
      <c r="C453" t="s">
        <v>189</v>
      </c>
      <c r="D453" t="s">
        <v>10</v>
      </c>
      <c r="E453" t="s">
        <v>39</v>
      </c>
      <c r="F453" t="s">
        <v>15</v>
      </c>
      <c r="G453">
        <v>11630</v>
      </c>
      <c r="H453">
        <v>842888.13000000082</v>
      </c>
      <c r="I453">
        <v>253808.49999999994</v>
      </c>
      <c r="J453">
        <v>1096696.6300000024</v>
      </c>
      <c r="K453">
        <v>8931840</v>
      </c>
      <c r="L453" s="26">
        <f t="shared" si="22"/>
        <v>0.12278507340032987</v>
      </c>
      <c r="M453" s="1">
        <f t="shared" si="23"/>
        <v>94.298936371453351</v>
      </c>
    </row>
    <row r="454" spans="1:13" hidden="1" x14ac:dyDescent="0.25">
      <c r="A454" t="str">
        <f t="shared" si="21"/>
        <v>CMBNRTDec-2023</v>
      </c>
      <c r="B454">
        <v>2023</v>
      </c>
      <c r="C454" t="s">
        <v>189</v>
      </c>
      <c r="D454" t="s">
        <v>10</v>
      </c>
      <c r="E454" t="s">
        <v>40</v>
      </c>
      <c r="F454" t="s">
        <v>13</v>
      </c>
      <c r="G454">
        <v>3850</v>
      </c>
      <c r="H454">
        <v>1247223.1400000006</v>
      </c>
      <c r="I454">
        <v>317232.48999999993</v>
      </c>
      <c r="J454">
        <v>1564455.6300000001</v>
      </c>
      <c r="K454">
        <v>26426400</v>
      </c>
      <c r="L454" s="26">
        <f t="shared" si="22"/>
        <v>5.9200482472073386E-2</v>
      </c>
      <c r="M454" s="1">
        <f t="shared" si="23"/>
        <v>406.35211168831171</v>
      </c>
    </row>
    <row r="455" spans="1:13" hidden="1" x14ac:dyDescent="0.25">
      <c r="A455" t="str">
        <f t="shared" si="21"/>
        <v>CMBRUHDec-2023</v>
      </c>
      <c r="B455">
        <v>2023</v>
      </c>
      <c r="C455" t="s">
        <v>189</v>
      </c>
      <c r="D455" t="s">
        <v>10</v>
      </c>
      <c r="E455" t="s">
        <v>41</v>
      </c>
      <c r="F455" t="s">
        <v>11</v>
      </c>
      <c r="G455">
        <v>6540</v>
      </c>
      <c r="H455">
        <v>913644.05000000214</v>
      </c>
      <c r="I455">
        <v>456128.76000000082</v>
      </c>
      <c r="J455">
        <v>1369772.8100000017</v>
      </c>
      <c r="K455">
        <v>26454300</v>
      </c>
      <c r="L455" s="26">
        <f t="shared" si="22"/>
        <v>5.177883406478348E-2</v>
      </c>
      <c r="M455" s="1">
        <f t="shared" si="23"/>
        <v>209.4453837920492</v>
      </c>
    </row>
    <row r="456" spans="1:13" hidden="1" x14ac:dyDescent="0.25">
      <c r="A456" t="str">
        <f t="shared" si="21"/>
        <v>CMBSINDec-2023</v>
      </c>
      <c r="B456">
        <v>2023</v>
      </c>
      <c r="C456" t="s">
        <v>189</v>
      </c>
      <c r="D456" t="s">
        <v>10</v>
      </c>
      <c r="E456" t="s">
        <v>42</v>
      </c>
      <c r="F456" t="s">
        <v>13</v>
      </c>
      <c r="G456">
        <v>5458</v>
      </c>
      <c r="H456">
        <v>810609.99999999977</v>
      </c>
      <c r="I456">
        <v>473987.44000000012</v>
      </c>
      <c r="J456">
        <v>1284597.4400000004</v>
      </c>
      <c r="K456">
        <v>15004042</v>
      </c>
      <c r="L456" s="26">
        <f t="shared" si="22"/>
        <v>8.5616758470817428E-2</v>
      </c>
      <c r="M456" s="1">
        <f t="shared" si="23"/>
        <v>235.3604690362771</v>
      </c>
    </row>
    <row r="457" spans="1:13" hidden="1" x14ac:dyDescent="0.25">
      <c r="A457" t="str">
        <f t="shared" si="21"/>
        <v>CMBSYDDec-2023</v>
      </c>
      <c r="B457">
        <v>2023</v>
      </c>
      <c r="C457" t="s">
        <v>189</v>
      </c>
      <c r="D457" t="s">
        <v>10</v>
      </c>
      <c r="E457" t="s">
        <v>53</v>
      </c>
      <c r="F457" t="s">
        <v>13</v>
      </c>
      <c r="G457">
        <v>3272</v>
      </c>
      <c r="H457">
        <v>1240365.0500000005</v>
      </c>
      <c r="I457">
        <v>366224.94999999984</v>
      </c>
      <c r="J457">
        <v>1606589.9999999991</v>
      </c>
      <c r="K457">
        <v>28643088</v>
      </c>
      <c r="L457" s="26">
        <f t="shared" si="22"/>
        <v>5.6089971863368893E-2</v>
      </c>
      <c r="M457" s="1">
        <f t="shared" si="23"/>
        <v>491.01161369193125</v>
      </c>
    </row>
    <row r="458" spans="1:13" hidden="1" x14ac:dyDescent="0.25">
      <c r="A458" t="str">
        <f t="shared" si="21"/>
        <v>CMBTRVDec-2023</v>
      </c>
      <c r="B458">
        <v>2023</v>
      </c>
      <c r="C458" t="s">
        <v>189</v>
      </c>
      <c r="D458" t="s">
        <v>10</v>
      </c>
      <c r="E458" t="s">
        <v>43</v>
      </c>
      <c r="F458" t="s">
        <v>15</v>
      </c>
      <c r="G458">
        <v>3530</v>
      </c>
      <c r="H458">
        <v>116758.74999999985</v>
      </c>
      <c r="I458">
        <v>52972.749999999942</v>
      </c>
      <c r="J458">
        <v>169731.50000000003</v>
      </c>
      <c r="K458">
        <v>1291980</v>
      </c>
      <c r="L458" s="26">
        <f t="shared" si="22"/>
        <v>0.13137316367126428</v>
      </c>
      <c r="M458" s="1">
        <f t="shared" si="23"/>
        <v>48.082577903682726</v>
      </c>
    </row>
    <row r="459" spans="1:13" hidden="1" x14ac:dyDescent="0.25">
      <c r="A459" t="str">
        <f t="shared" si="21"/>
        <v>CMBTRZDec-2023</v>
      </c>
      <c r="B459">
        <v>2023</v>
      </c>
      <c r="C459" t="s">
        <v>189</v>
      </c>
      <c r="D459" t="s">
        <v>10</v>
      </c>
      <c r="E459" t="s">
        <v>44</v>
      </c>
      <c r="F459" t="s">
        <v>15</v>
      </c>
      <c r="G459">
        <v>2444</v>
      </c>
      <c r="H459">
        <v>105488.43000000007</v>
      </c>
      <c r="I459">
        <v>56677.58999999996</v>
      </c>
      <c r="J459">
        <v>162166.02000000019</v>
      </c>
      <c r="K459">
        <v>1082692</v>
      </c>
      <c r="L459" s="26">
        <f t="shared" si="22"/>
        <v>0.1497803807546377</v>
      </c>
      <c r="M459" s="1">
        <f t="shared" si="23"/>
        <v>66.352708674304495</v>
      </c>
    </row>
    <row r="460" spans="1:13" hidden="1" x14ac:dyDescent="0.25">
      <c r="A460" t="str">
        <f t="shared" si="21"/>
        <v>CMBJEDDec-2023</v>
      </c>
      <c r="B460">
        <v>2023</v>
      </c>
      <c r="C460" t="s">
        <v>189</v>
      </c>
      <c r="D460" t="s">
        <v>10</v>
      </c>
      <c r="E460" t="s">
        <v>51</v>
      </c>
      <c r="F460" t="s">
        <v>11</v>
      </c>
      <c r="G460">
        <v>2383</v>
      </c>
      <c r="H460">
        <v>384044.47000000003</v>
      </c>
      <c r="I460">
        <v>218967.7</v>
      </c>
      <c r="J460">
        <v>603012.16999999958</v>
      </c>
      <c r="K460">
        <v>11097631</v>
      </c>
      <c r="L460" s="26">
        <f t="shared" si="22"/>
        <v>5.4337017513016929E-2</v>
      </c>
      <c r="M460" s="1">
        <f t="shared" si="23"/>
        <v>253.04749055811985</v>
      </c>
    </row>
    <row r="461" spans="1:13" hidden="1" x14ac:dyDescent="0.25">
      <c r="A461" t="str">
        <f t="shared" si="21"/>
        <v>COKCMBDec-2023</v>
      </c>
      <c r="B461">
        <v>2023</v>
      </c>
      <c r="C461" t="s">
        <v>189</v>
      </c>
      <c r="D461" t="s">
        <v>21</v>
      </c>
      <c r="E461" t="s">
        <v>10</v>
      </c>
      <c r="F461" t="s">
        <v>15</v>
      </c>
      <c r="G461">
        <v>2937</v>
      </c>
      <c r="H461">
        <v>173026.0299999998</v>
      </c>
      <c r="I461">
        <v>85070.51</v>
      </c>
      <c r="J461">
        <v>258096.53999999986</v>
      </c>
      <c r="K461">
        <v>1518429</v>
      </c>
      <c r="L461" s="26">
        <f t="shared" si="22"/>
        <v>0.16997603444085951</v>
      </c>
      <c r="M461" s="1">
        <f t="shared" si="23"/>
        <v>87.877609805924365</v>
      </c>
    </row>
    <row r="462" spans="1:13" hidden="1" x14ac:dyDescent="0.25">
      <c r="A462" t="str">
        <f t="shared" si="21"/>
        <v>DACCMBDec-2023</v>
      </c>
      <c r="B462">
        <v>2023</v>
      </c>
      <c r="C462" t="s">
        <v>189</v>
      </c>
      <c r="D462" t="s">
        <v>22</v>
      </c>
      <c r="E462" t="s">
        <v>10</v>
      </c>
      <c r="F462" t="s">
        <v>15</v>
      </c>
      <c r="G462">
        <v>5216</v>
      </c>
      <c r="H462">
        <v>811682.04</v>
      </c>
      <c r="I462">
        <v>10032.239999999994</v>
      </c>
      <c r="J462">
        <v>821714.27999999991</v>
      </c>
      <c r="K462">
        <v>11292640</v>
      </c>
      <c r="L462" s="26">
        <f t="shared" si="22"/>
        <v>7.2765472024256497E-2</v>
      </c>
      <c r="M462" s="1">
        <f t="shared" si="23"/>
        <v>157.53724693251533</v>
      </c>
    </row>
    <row r="463" spans="1:13" hidden="1" x14ac:dyDescent="0.25">
      <c r="A463" t="str">
        <f t="shared" si="21"/>
        <v>DELCMBDec-2023</v>
      </c>
      <c r="B463">
        <v>2023</v>
      </c>
      <c r="C463" t="s">
        <v>189</v>
      </c>
      <c r="D463" t="s">
        <v>23</v>
      </c>
      <c r="E463" t="s">
        <v>10</v>
      </c>
      <c r="F463" t="s">
        <v>15</v>
      </c>
      <c r="G463">
        <v>6221</v>
      </c>
      <c r="H463">
        <v>913022.81999999925</v>
      </c>
      <c r="I463">
        <v>229209.35999999961</v>
      </c>
      <c r="J463">
        <v>1142232.1800000006</v>
      </c>
      <c r="K463">
        <v>15085925</v>
      </c>
      <c r="L463" s="26">
        <f t="shared" si="22"/>
        <v>7.571509072198096E-2</v>
      </c>
      <c r="M463" s="1">
        <f t="shared" si="23"/>
        <v>183.60909500080382</v>
      </c>
    </row>
    <row r="464" spans="1:13" hidden="1" x14ac:dyDescent="0.25">
      <c r="A464" t="str">
        <f t="shared" si="21"/>
        <v>DMMCMBDec-2023</v>
      </c>
      <c r="B464">
        <v>2023</v>
      </c>
      <c r="C464" t="s">
        <v>189</v>
      </c>
      <c r="D464" t="s">
        <v>24</v>
      </c>
      <c r="E464" t="s">
        <v>10</v>
      </c>
      <c r="F464" t="s">
        <v>11</v>
      </c>
      <c r="G464">
        <v>2617</v>
      </c>
      <c r="H464">
        <v>292646.36</v>
      </c>
      <c r="I464">
        <v>233962.50000000003</v>
      </c>
      <c r="J464">
        <v>526608.8600000001</v>
      </c>
      <c r="K464">
        <v>10083301</v>
      </c>
      <c r="L464" s="26">
        <f t="shared" si="22"/>
        <v>5.2225839534097027E-2</v>
      </c>
      <c r="M464" s="1">
        <f t="shared" si="23"/>
        <v>201.22615972487586</v>
      </c>
    </row>
    <row r="465" spans="1:13" hidden="1" x14ac:dyDescent="0.25">
      <c r="A465" t="str">
        <f t="shared" si="21"/>
        <v>DOHCMBDec-2023</v>
      </c>
      <c r="B465">
        <v>2023</v>
      </c>
      <c r="C465" t="s">
        <v>189</v>
      </c>
      <c r="D465" t="s">
        <v>25</v>
      </c>
      <c r="E465" t="s">
        <v>10</v>
      </c>
      <c r="F465" t="s">
        <v>11</v>
      </c>
      <c r="G465">
        <v>4281</v>
      </c>
      <c r="H465">
        <v>698269.20999999985</v>
      </c>
      <c r="I465">
        <v>483495.54000000027</v>
      </c>
      <c r="J465">
        <v>1181764.7499999979</v>
      </c>
      <c r="K465">
        <v>15552873</v>
      </c>
      <c r="L465" s="26">
        <f t="shared" si="22"/>
        <v>7.5983694459537982E-2</v>
      </c>
      <c r="M465" s="1">
        <f t="shared" si="23"/>
        <v>276.04876197150151</v>
      </c>
    </row>
    <row r="466" spans="1:13" hidden="1" x14ac:dyDescent="0.25">
      <c r="A466" t="str">
        <f t="shared" si="21"/>
        <v>DXBCMBDec-2023</v>
      </c>
      <c r="B466">
        <v>2023</v>
      </c>
      <c r="C466" t="s">
        <v>189</v>
      </c>
      <c r="D466" t="s">
        <v>26</v>
      </c>
      <c r="E466" t="s">
        <v>10</v>
      </c>
      <c r="F466" t="s">
        <v>11</v>
      </c>
      <c r="G466">
        <v>5297</v>
      </c>
      <c r="H466">
        <v>666388.22999999905</v>
      </c>
      <c r="I466">
        <v>472528.10000000085</v>
      </c>
      <c r="J466">
        <v>1138916.3300000003</v>
      </c>
      <c r="K466">
        <v>17527773</v>
      </c>
      <c r="L466" s="26">
        <f t="shared" si="22"/>
        <v>6.497781149949855E-2</v>
      </c>
      <c r="M466" s="1">
        <f t="shared" si="23"/>
        <v>215.01157825184072</v>
      </c>
    </row>
    <row r="467" spans="1:13" hidden="1" x14ac:dyDescent="0.25">
      <c r="A467" t="str">
        <f t="shared" si="21"/>
        <v>FRACMBDec-2023</v>
      </c>
      <c r="B467">
        <v>2023</v>
      </c>
      <c r="C467" t="s">
        <v>189</v>
      </c>
      <c r="D467" t="s">
        <v>27</v>
      </c>
      <c r="E467" t="s">
        <v>10</v>
      </c>
      <c r="F467" t="s">
        <v>19</v>
      </c>
      <c r="G467">
        <v>3439</v>
      </c>
      <c r="H467">
        <v>1080534.6699999995</v>
      </c>
      <c r="I467">
        <v>755337.68000000052</v>
      </c>
      <c r="J467">
        <v>1835872.3500000015</v>
      </c>
      <c r="K467">
        <v>27831827</v>
      </c>
      <c r="L467" s="26">
        <f t="shared" si="22"/>
        <v>6.5963055533508508E-2</v>
      </c>
      <c r="M467" s="1">
        <f t="shared" si="23"/>
        <v>533.83900843268441</v>
      </c>
    </row>
    <row r="468" spans="1:13" hidden="1" x14ac:dyDescent="0.25">
      <c r="A468" t="str">
        <f t="shared" si="21"/>
        <v>GANCMBDec-2023</v>
      </c>
      <c r="B468">
        <v>2023</v>
      </c>
      <c r="C468" t="s">
        <v>189</v>
      </c>
      <c r="D468" t="s">
        <v>28</v>
      </c>
      <c r="E468" t="s">
        <v>10</v>
      </c>
      <c r="F468" t="s">
        <v>15</v>
      </c>
      <c r="G468">
        <v>1138</v>
      </c>
      <c r="H468">
        <v>114225.93000000001</v>
      </c>
      <c r="I468">
        <v>33308.049999999988</v>
      </c>
      <c r="J468">
        <v>147533.97999999998</v>
      </c>
      <c r="K468">
        <v>1305286</v>
      </c>
      <c r="L468" s="26">
        <f t="shared" si="22"/>
        <v>0.11302808733105234</v>
      </c>
      <c r="M468" s="1">
        <f t="shared" si="23"/>
        <v>129.64321616871703</v>
      </c>
    </row>
    <row r="469" spans="1:13" hidden="1" x14ac:dyDescent="0.25">
      <c r="A469" t="str">
        <f t="shared" si="21"/>
        <v>HYDCMBDec-2023</v>
      </c>
      <c r="B469">
        <v>2023</v>
      </c>
      <c r="C469" t="s">
        <v>189</v>
      </c>
      <c r="D469" t="s">
        <v>29</v>
      </c>
      <c r="E469" t="s">
        <v>10</v>
      </c>
      <c r="F469" t="s">
        <v>15</v>
      </c>
      <c r="G469">
        <v>2648</v>
      </c>
      <c r="H469">
        <v>202485.9</v>
      </c>
      <c r="I469">
        <v>98478.209999999992</v>
      </c>
      <c r="J469">
        <v>300964.11000000016</v>
      </c>
      <c r="K469">
        <v>3103456</v>
      </c>
      <c r="L469" s="26">
        <f t="shared" si="22"/>
        <v>9.6977082968149109E-2</v>
      </c>
      <c r="M469" s="1">
        <f t="shared" si="23"/>
        <v>113.65714123867076</v>
      </c>
    </row>
    <row r="470" spans="1:13" hidden="1" x14ac:dyDescent="0.25">
      <c r="A470" t="str">
        <f t="shared" si="21"/>
        <v>ICNCMBDec-2023</v>
      </c>
      <c r="B470">
        <v>2023</v>
      </c>
      <c r="C470" t="s">
        <v>189</v>
      </c>
      <c r="D470" t="s">
        <v>30</v>
      </c>
      <c r="E470" t="s">
        <v>10</v>
      </c>
      <c r="F470" t="s">
        <v>13</v>
      </c>
      <c r="G470">
        <v>1883</v>
      </c>
      <c r="H470">
        <v>455515.67000000016</v>
      </c>
      <c r="I470">
        <v>177042.31000000008</v>
      </c>
      <c r="J470">
        <v>632557.98000000021</v>
      </c>
      <c r="K470">
        <v>10855495</v>
      </c>
      <c r="L470" s="26">
        <f t="shared" si="22"/>
        <v>5.8270763332303153E-2</v>
      </c>
      <c r="M470" s="1">
        <f t="shared" si="23"/>
        <v>335.93095061072768</v>
      </c>
    </row>
    <row r="471" spans="1:13" hidden="1" x14ac:dyDescent="0.25">
      <c r="A471" t="str">
        <f t="shared" si="21"/>
        <v>IXMCMBDec-2023</v>
      </c>
      <c r="B471">
        <v>2023</v>
      </c>
      <c r="C471" t="s">
        <v>189</v>
      </c>
      <c r="D471" t="s">
        <v>31</v>
      </c>
      <c r="E471" t="s">
        <v>10</v>
      </c>
      <c r="F471" t="s">
        <v>15</v>
      </c>
      <c r="G471">
        <v>2373</v>
      </c>
      <c r="H471">
        <v>78731.800000000017</v>
      </c>
      <c r="I471">
        <v>52821.169999999976</v>
      </c>
      <c r="J471">
        <v>131552.96999999986</v>
      </c>
      <c r="K471">
        <v>840042</v>
      </c>
      <c r="L471" s="26">
        <f t="shared" si="22"/>
        <v>0.15660284842900696</v>
      </c>
      <c r="M471" s="1">
        <f t="shared" si="23"/>
        <v>55.437408343868462</v>
      </c>
    </row>
    <row r="472" spans="1:13" hidden="1" x14ac:dyDescent="0.25">
      <c r="A472" t="str">
        <f t="shared" si="21"/>
        <v>KHICMBDec-2023</v>
      </c>
      <c r="B472">
        <v>2023</v>
      </c>
      <c r="C472" t="s">
        <v>189</v>
      </c>
      <c r="D472" t="s">
        <v>32</v>
      </c>
      <c r="E472" t="s">
        <v>10</v>
      </c>
      <c r="F472" t="s">
        <v>15</v>
      </c>
      <c r="G472">
        <v>1441</v>
      </c>
      <c r="H472">
        <v>218458.18999999986</v>
      </c>
      <c r="I472">
        <v>51326.759999999995</v>
      </c>
      <c r="J472">
        <v>269784.94999999995</v>
      </c>
      <c r="K472">
        <v>3478574</v>
      </c>
      <c r="L472" s="26">
        <f t="shared" si="22"/>
        <v>7.7556191128893615E-2</v>
      </c>
      <c r="M472" s="1">
        <f t="shared" si="23"/>
        <v>187.22064538514917</v>
      </c>
    </row>
    <row r="473" spans="1:13" hidden="1" x14ac:dyDescent="0.25">
      <c r="A473" t="str">
        <f t="shared" si="21"/>
        <v>KTMCMBDec-2023</v>
      </c>
      <c r="B473">
        <v>2023</v>
      </c>
      <c r="C473" t="s">
        <v>189</v>
      </c>
      <c r="D473" t="s">
        <v>52</v>
      </c>
      <c r="E473" t="s">
        <v>10</v>
      </c>
      <c r="F473" t="s">
        <v>15</v>
      </c>
      <c r="G473">
        <v>2469</v>
      </c>
      <c r="H473">
        <v>407165.16000000003</v>
      </c>
      <c r="I473">
        <v>118518.61000000004</v>
      </c>
      <c r="J473">
        <v>525683.76999999979</v>
      </c>
      <c r="K473">
        <v>5809557</v>
      </c>
      <c r="L473" s="26">
        <f t="shared" si="22"/>
        <v>9.0486033616676759E-2</v>
      </c>
      <c r="M473" s="1">
        <f t="shared" si="23"/>
        <v>212.9136371000404</v>
      </c>
    </row>
    <row r="474" spans="1:13" hidden="1" x14ac:dyDescent="0.25">
      <c r="A474" t="str">
        <f t="shared" si="21"/>
        <v>KULCMBDec-2023</v>
      </c>
      <c r="B474">
        <v>2023</v>
      </c>
      <c r="C474" t="s">
        <v>189</v>
      </c>
      <c r="D474" t="s">
        <v>33</v>
      </c>
      <c r="E474" t="s">
        <v>10</v>
      </c>
      <c r="F474" t="s">
        <v>13</v>
      </c>
      <c r="G474">
        <v>5234</v>
      </c>
      <c r="H474">
        <v>416366.5500000001</v>
      </c>
      <c r="I474">
        <v>339747.09999999969</v>
      </c>
      <c r="J474">
        <v>756113.65</v>
      </c>
      <c r="K474">
        <v>12870406</v>
      </c>
      <c r="L474" s="26">
        <f t="shared" si="22"/>
        <v>5.8748236069631372E-2</v>
      </c>
      <c r="M474" s="1">
        <f t="shared" si="23"/>
        <v>144.46191249522354</v>
      </c>
    </row>
    <row r="475" spans="1:13" hidden="1" x14ac:dyDescent="0.25">
      <c r="A475" t="str">
        <f t="shared" si="21"/>
        <v>KWICMBDec-2023</v>
      </c>
      <c r="B475">
        <v>2023</v>
      </c>
      <c r="C475" t="s">
        <v>189</v>
      </c>
      <c r="D475" t="s">
        <v>34</v>
      </c>
      <c r="E475" t="s">
        <v>10</v>
      </c>
      <c r="F475" t="s">
        <v>11</v>
      </c>
      <c r="G475">
        <v>3497</v>
      </c>
      <c r="H475">
        <v>358430.77999999991</v>
      </c>
      <c r="I475">
        <v>279877.28000000009</v>
      </c>
      <c r="J475">
        <v>638308.05999999959</v>
      </c>
      <c r="K475">
        <v>14669915</v>
      </c>
      <c r="L475" s="26">
        <f t="shared" si="22"/>
        <v>4.3511367311944181E-2</v>
      </c>
      <c r="M475" s="1">
        <f t="shared" si="23"/>
        <v>182.53018587360583</v>
      </c>
    </row>
    <row r="476" spans="1:13" hidden="1" x14ac:dyDescent="0.25">
      <c r="A476" t="str">
        <f t="shared" si="21"/>
        <v>LHECMBDec-2023</v>
      </c>
      <c r="B476">
        <v>2023</v>
      </c>
      <c r="C476" t="s">
        <v>189</v>
      </c>
      <c r="D476" t="s">
        <v>35</v>
      </c>
      <c r="E476" t="s">
        <v>10</v>
      </c>
      <c r="F476" t="s">
        <v>15</v>
      </c>
      <c r="G476">
        <v>1898</v>
      </c>
      <c r="H476">
        <v>252537.91000000018</v>
      </c>
      <c r="I476">
        <v>73879.58</v>
      </c>
      <c r="J476">
        <v>326417.48999999993</v>
      </c>
      <c r="K476">
        <v>5285930</v>
      </c>
      <c r="L476" s="26">
        <f t="shared" si="22"/>
        <v>6.1752140115362848E-2</v>
      </c>
      <c r="M476" s="1">
        <f t="shared" si="23"/>
        <v>171.97971022128553</v>
      </c>
    </row>
    <row r="477" spans="1:13" hidden="1" x14ac:dyDescent="0.25">
      <c r="A477" t="str">
        <f t="shared" si="21"/>
        <v>LHRCMBDec-2023</v>
      </c>
      <c r="B477">
        <v>2023</v>
      </c>
      <c r="C477" t="s">
        <v>189</v>
      </c>
      <c r="D477" t="s">
        <v>36</v>
      </c>
      <c r="E477" t="s">
        <v>10</v>
      </c>
      <c r="F477" t="s">
        <v>19</v>
      </c>
      <c r="G477">
        <v>10371</v>
      </c>
      <c r="H477">
        <v>4847810.6699999915</v>
      </c>
      <c r="I477">
        <v>2199249.58</v>
      </c>
      <c r="J477">
        <v>7047060.2500000047</v>
      </c>
      <c r="K477">
        <v>90424749</v>
      </c>
      <c r="L477" s="26">
        <f t="shared" si="22"/>
        <v>7.7932870457843403E-2</v>
      </c>
      <c r="M477" s="1">
        <f t="shared" si="23"/>
        <v>679.49669752193665</v>
      </c>
    </row>
    <row r="478" spans="1:13" hidden="1" x14ac:dyDescent="0.25">
      <c r="A478" t="str">
        <f t="shared" si="21"/>
        <v>MAACMBDec-2023</v>
      </c>
      <c r="B478">
        <v>2023</v>
      </c>
      <c r="C478" t="s">
        <v>189</v>
      </c>
      <c r="D478" t="s">
        <v>37</v>
      </c>
      <c r="E478" t="s">
        <v>10</v>
      </c>
      <c r="F478" t="s">
        <v>15</v>
      </c>
      <c r="G478">
        <v>9795</v>
      </c>
      <c r="H478">
        <v>416701.69</v>
      </c>
      <c r="I478">
        <v>321818.83999999979</v>
      </c>
      <c r="J478">
        <v>738520.52999999968</v>
      </c>
      <c r="K478">
        <v>6719370</v>
      </c>
      <c r="L478" s="26">
        <f t="shared" si="22"/>
        <v>0.10990919237964268</v>
      </c>
      <c r="M478" s="1">
        <f t="shared" si="23"/>
        <v>75.397705972434878</v>
      </c>
    </row>
    <row r="479" spans="1:13" hidden="1" x14ac:dyDescent="0.25">
      <c r="A479" t="str">
        <f t="shared" si="21"/>
        <v>MELCMBDec-2023</v>
      </c>
      <c r="B479">
        <v>2023</v>
      </c>
      <c r="C479" t="s">
        <v>189</v>
      </c>
      <c r="D479" t="s">
        <v>38</v>
      </c>
      <c r="E479" t="s">
        <v>10</v>
      </c>
      <c r="F479" t="s">
        <v>13</v>
      </c>
      <c r="G479">
        <v>8703</v>
      </c>
      <c r="H479">
        <v>5093899.8000000119</v>
      </c>
      <c r="I479">
        <v>648703.1599999998</v>
      </c>
      <c r="J479">
        <v>5742602.9599999953</v>
      </c>
      <c r="K479">
        <v>73183527</v>
      </c>
      <c r="L479" s="26">
        <f t="shared" si="22"/>
        <v>7.846851874192938E-2</v>
      </c>
      <c r="M479" s="1">
        <f t="shared" si="23"/>
        <v>659.84177410088421</v>
      </c>
    </row>
    <row r="480" spans="1:13" hidden="1" x14ac:dyDescent="0.25">
      <c r="A480" t="str">
        <f t="shared" si="21"/>
        <v>MLECMBDec-2023</v>
      </c>
      <c r="B480">
        <v>2023</v>
      </c>
      <c r="C480" t="s">
        <v>189</v>
      </c>
      <c r="D480" t="s">
        <v>39</v>
      </c>
      <c r="E480" t="s">
        <v>10</v>
      </c>
      <c r="F480" t="s">
        <v>15</v>
      </c>
      <c r="G480">
        <v>12581</v>
      </c>
      <c r="H480">
        <v>851266.76999999979</v>
      </c>
      <c r="I480">
        <v>280181.59000000014</v>
      </c>
      <c r="J480">
        <v>1131448.3600000008</v>
      </c>
      <c r="K480">
        <v>9662208</v>
      </c>
      <c r="L480" s="26">
        <f t="shared" si="22"/>
        <v>0.11710039361603485</v>
      </c>
      <c r="M480" s="1">
        <f t="shared" si="23"/>
        <v>89.933102297114758</v>
      </c>
    </row>
    <row r="481" spans="1:13" hidden="1" x14ac:dyDescent="0.25">
      <c r="A481" t="str">
        <f t="shared" si="21"/>
        <v>NRTCMBDec-2023</v>
      </c>
      <c r="B481">
        <v>2023</v>
      </c>
      <c r="C481" t="s">
        <v>189</v>
      </c>
      <c r="D481" t="s">
        <v>40</v>
      </c>
      <c r="E481" t="s">
        <v>10</v>
      </c>
      <c r="F481" t="s">
        <v>13</v>
      </c>
      <c r="G481">
        <v>4490</v>
      </c>
      <c r="H481">
        <v>1833961.4400000002</v>
      </c>
      <c r="I481">
        <v>69454.89999999998</v>
      </c>
      <c r="J481">
        <v>1903416.3399999996</v>
      </c>
      <c r="K481">
        <v>30819360</v>
      </c>
      <c r="L481" s="26">
        <f t="shared" si="22"/>
        <v>6.1760410988417655E-2</v>
      </c>
      <c r="M481" s="1">
        <f t="shared" si="23"/>
        <v>423.92346102449881</v>
      </c>
    </row>
    <row r="482" spans="1:13" hidden="1" x14ac:dyDescent="0.25">
      <c r="A482" t="str">
        <f t="shared" si="21"/>
        <v>PVGCMBDec-2023</v>
      </c>
      <c r="B482">
        <v>2023</v>
      </c>
      <c r="C482" t="s">
        <v>189</v>
      </c>
      <c r="D482" t="s">
        <v>50</v>
      </c>
      <c r="E482" t="s">
        <v>10</v>
      </c>
      <c r="F482" t="s">
        <v>13</v>
      </c>
      <c r="G482">
        <v>170</v>
      </c>
      <c r="H482">
        <v>24155.089999999997</v>
      </c>
      <c r="I482">
        <v>17414.539999999997</v>
      </c>
      <c r="J482">
        <v>41569.629999999997</v>
      </c>
      <c r="K482">
        <v>861220</v>
      </c>
      <c r="L482" s="26">
        <f t="shared" si="22"/>
        <v>4.8268305427184688E-2</v>
      </c>
      <c r="M482" s="1">
        <f t="shared" si="23"/>
        <v>244.52723529411765</v>
      </c>
    </row>
    <row r="483" spans="1:13" hidden="1" x14ac:dyDescent="0.25">
      <c r="A483" t="str">
        <f t="shared" si="21"/>
        <v>RUHCMBDec-2023</v>
      </c>
      <c r="B483">
        <v>2023</v>
      </c>
      <c r="C483" t="s">
        <v>189</v>
      </c>
      <c r="D483" t="s">
        <v>41</v>
      </c>
      <c r="E483" t="s">
        <v>10</v>
      </c>
      <c r="F483" t="s">
        <v>11</v>
      </c>
      <c r="G483">
        <v>5445</v>
      </c>
      <c r="H483">
        <v>701422.08999999985</v>
      </c>
      <c r="I483">
        <v>490942.41000000009</v>
      </c>
      <c r="J483">
        <v>1192364.4999999981</v>
      </c>
      <c r="K483">
        <v>22025025</v>
      </c>
      <c r="L483" s="26">
        <f t="shared" si="22"/>
        <v>5.4136805747098955E-2</v>
      </c>
      <c r="M483" s="1">
        <f t="shared" si="23"/>
        <v>218.98337924701528</v>
      </c>
    </row>
    <row r="484" spans="1:13" hidden="1" x14ac:dyDescent="0.25">
      <c r="A484" t="str">
        <f t="shared" si="21"/>
        <v>SINCMBDec-2023</v>
      </c>
      <c r="B484">
        <v>2023</v>
      </c>
      <c r="C484" t="s">
        <v>189</v>
      </c>
      <c r="D484" t="s">
        <v>42</v>
      </c>
      <c r="E484" t="s">
        <v>10</v>
      </c>
      <c r="F484" t="s">
        <v>13</v>
      </c>
      <c r="G484">
        <v>4827</v>
      </c>
      <c r="H484">
        <v>885120.39999999886</v>
      </c>
      <c r="I484">
        <v>415227.00999999972</v>
      </c>
      <c r="J484">
        <v>1300347.4099999995</v>
      </c>
      <c r="K484">
        <v>13269423</v>
      </c>
      <c r="L484" s="26">
        <f t="shared" si="22"/>
        <v>9.7995776455389164E-2</v>
      </c>
      <c r="M484" s="1">
        <f t="shared" si="23"/>
        <v>269.39038947586482</v>
      </c>
    </row>
    <row r="485" spans="1:13" hidden="1" x14ac:dyDescent="0.25">
      <c r="A485" t="str">
        <f t="shared" si="21"/>
        <v>SYDCMBDec-2023</v>
      </c>
      <c r="B485">
        <v>2023</v>
      </c>
      <c r="C485" t="s">
        <v>189</v>
      </c>
      <c r="D485" t="s">
        <v>53</v>
      </c>
      <c r="E485" t="s">
        <v>10</v>
      </c>
      <c r="F485" t="s">
        <v>13</v>
      </c>
      <c r="G485">
        <v>3890</v>
      </c>
      <c r="H485">
        <v>2309072.2399999993</v>
      </c>
      <c r="I485">
        <v>273344.02000000048</v>
      </c>
      <c r="J485">
        <v>2582416.2600000002</v>
      </c>
      <c r="K485">
        <v>34053060</v>
      </c>
      <c r="L485" s="26">
        <f t="shared" si="22"/>
        <v>7.5835072090437688E-2</v>
      </c>
      <c r="M485" s="1">
        <f t="shared" si="23"/>
        <v>663.86022107969154</v>
      </c>
    </row>
    <row r="486" spans="1:13" x14ac:dyDescent="0.25">
      <c r="A486" t="str">
        <f t="shared" si="21"/>
        <v>TRVCMBDec-2023</v>
      </c>
      <c r="B486">
        <v>2023</v>
      </c>
      <c r="C486" t="s">
        <v>189</v>
      </c>
      <c r="D486" t="s">
        <v>43</v>
      </c>
      <c r="E486" t="s">
        <v>10</v>
      </c>
      <c r="F486" t="s">
        <v>15</v>
      </c>
      <c r="G486">
        <v>2672</v>
      </c>
      <c r="H486">
        <v>79477.140000000029</v>
      </c>
      <c r="I486">
        <v>53776.969999999987</v>
      </c>
      <c r="J486">
        <v>133254.11000000007</v>
      </c>
      <c r="K486">
        <v>977952</v>
      </c>
      <c r="L486" s="26">
        <f t="shared" si="22"/>
        <v>0.13625833374235144</v>
      </c>
      <c r="M486" s="1">
        <f t="shared" si="23"/>
        <v>49.870550149700627</v>
      </c>
    </row>
    <row r="487" spans="1:13" hidden="1" x14ac:dyDescent="0.25">
      <c r="A487" t="str">
        <f t="shared" si="21"/>
        <v>TRZCMBDec-2023</v>
      </c>
      <c r="B487">
        <v>2023</v>
      </c>
      <c r="C487" t="s">
        <v>189</v>
      </c>
      <c r="D487" t="s">
        <v>44</v>
      </c>
      <c r="E487" t="s">
        <v>10</v>
      </c>
      <c r="F487" t="s">
        <v>15</v>
      </c>
      <c r="G487">
        <v>3147</v>
      </c>
      <c r="H487">
        <v>115097.70000000008</v>
      </c>
      <c r="I487">
        <v>72835.58</v>
      </c>
      <c r="J487">
        <v>187933.28</v>
      </c>
      <c r="K487">
        <v>1394121</v>
      </c>
      <c r="L487" s="26">
        <f t="shared" si="22"/>
        <v>0.13480413823477302</v>
      </c>
      <c r="M487" s="1">
        <f t="shared" si="23"/>
        <v>59.718233238004451</v>
      </c>
    </row>
    <row r="488" spans="1:13" hidden="1" x14ac:dyDescent="0.25">
      <c r="A488" t="str">
        <f t="shared" si="21"/>
        <v>JEDCMBDec-2023</v>
      </c>
      <c r="B488">
        <v>2023</v>
      </c>
      <c r="C488" t="s">
        <v>189</v>
      </c>
      <c r="D488" t="s">
        <v>51</v>
      </c>
      <c r="E488" t="s">
        <v>10</v>
      </c>
      <c r="F488" t="s">
        <v>11</v>
      </c>
      <c r="G488">
        <v>2700</v>
      </c>
      <c r="H488">
        <v>317183.59999999998</v>
      </c>
      <c r="I488">
        <v>240687.21000000008</v>
      </c>
      <c r="J488">
        <v>557870.80999999994</v>
      </c>
      <c r="K488">
        <v>12573900</v>
      </c>
      <c r="L488" s="26">
        <f t="shared" si="22"/>
        <v>4.4367364938483679E-2</v>
      </c>
      <c r="M488" s="1">
        <f t="shared" si="23"/>
        <v>206.61881851851851</v>
      </c>
    </row>
    <row r="489" spans="1:13" hidden="1" x14ac:dyDescent="0.25">
      <c r="A489" t="str">
        <f t="shared" si="21"/>
        <v/>
      </c>
      <c r="L489" s="26" t="e">
        <f t="shared" si="22"/>
        <v>#DIV/0!</v>
      </c>
      <c r="M489" s="1" t="e">
        <f t="shared" si="23"/>
        <v>#DIV/0!</v>
      </c>
    </row>
    <row r="490" spans="1:13" hidden="1" x14ac:dyDescent="0.25">
      <c r="A490" t="str">
        <f t="shared" si="21"/>
        <v/>
      </c>
      <c r="L490" s="26" t="e">
        <f t="shared" si="22"/>
        <v>#DIV/0!</v>
      </c>
      <c r="M490" s="1" t="e">
        <f t="shared" si="23"/>
        <v>#DIV/0!</v>
      </c>
    </row>
    <row r="491" spans="1:13" hidden="1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hidden="1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hidden="1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hidden="1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hidden="1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hidden="1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hidden="1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hidden="1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hidden="1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hidden="1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hidden="1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hidden="1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hidden="1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hidden="1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hidden="1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hidden="1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hidden="1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hidden="1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hidden="1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hidden="1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hidden="1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hidden="1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hidden="1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hidden="1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hidden="1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hidden="1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hidden="1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hidden="1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hidden="1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hidden="1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hidden="1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hidden="1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hidden="1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hidden="1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hidden="1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hidden="1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hidden="1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hidden="1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hidden="1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hidden="1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hidden="1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hidden="1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hidden="1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hidden="1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hidden="1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hidden="1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hidden="1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hidden="1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hidden="1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hidden="1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hidden="1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hidden="1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hidden="1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hidden="1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hidden="1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hidden="1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hidden="1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hidden="1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hidden="1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hidden="1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hidden="1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hidden="1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hidden="1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hidden="1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hidden="1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hidden="1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hidden="1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hidden="1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hidden="1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hidden="1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hidden="1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hidden="1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hidden="1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hidden="1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hidden="1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hidden="1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hidden="1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hidden="1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hidden="1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hidden="1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hidden="1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hidden="1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hidden="1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hidden="1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hidden="1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hidden="1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hidden="1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hidden="1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hidden="1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hidden="1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hidden="1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hidden="1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hidden="1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hidden="1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hidden="1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hidden="1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hidden="1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hidden="1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hidden="1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hidden="1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hidden="1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hidden="1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hidden="1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hidden="1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hidden="1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hidden="1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hidden="1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hidden="1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hidden="1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hidden="1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hidden="1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hidden="1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hidden="1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hidden="1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hidden="1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hidden="1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hidden="1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hidden="1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hidden="1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hidden="1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hidden="1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hidden="1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hidden="1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hidden="1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hidden="1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hidden="1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hidden="1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hidden="1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hidden="1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hidden="1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hidden="1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hidden="1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hidden="1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hidden="1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hidden="1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hidden="1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hidden="1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hidden="1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hidden="1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hidden="1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hidden="1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hidden="1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hidden="1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hidden="1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hidden="1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hidden="1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hidden="1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hidden="1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hidden="1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hidden="1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hidden="1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hidden="1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hidden="1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hidden="1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hidden="1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hidden="1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hidden="1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hidden="1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hidden="1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hidden="1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hidden="1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hidden="1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hidden="1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hidden="1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hidden="1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hidden="1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hidden="1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hidden="1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hidden="1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hidden="1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hidden="1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hidden="1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hidden="1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hidden="1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hidden="1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hidden="1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hidden="1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hidden="1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hidden="1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hidden="1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hidden="1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hidden="1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hidden="1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hidden="1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hidden="1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hidden="1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hidden="1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hidden="1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hidden="1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hidden="1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hidden="1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hidden="1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hidden="1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hidden="1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hidden="1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hidden="1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hidden="1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hidden="1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hidden="1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hidden="1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hidden="1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hidden="1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hidden="1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hidden="1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hidden="1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hidden="1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hidden="1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hidden="1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hidden="1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hidden="1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hidden="1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hidden="1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hidden="1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hidden="1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hidden="1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hidden="1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hidden="1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hidden="1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hidden="1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hidden="1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hidden="1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hidden="1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hidden="1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hidden="1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hidden="1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hidden="1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hidden="1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hidden="1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hidden="1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hidden="1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hidden="1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hidden="1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hidden="1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hidden="1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hidden="1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hidden="1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hidden="1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hidden="1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hidden="1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hidden="1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hidden="1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hidden="1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hidden="1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hidden="1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hidden="1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hidden="1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hidden="1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hidden="1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hidden="1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hidden="1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hidden="1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hidden="1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hidden="1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hidden="1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hidden="1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hidden="1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hidden="1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hidden="1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hidden="1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hidden="1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hidden="1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hidden="1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hidden="1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hidden="1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hidden="1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hidden="1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hidden="1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hidden="1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hidden="1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hidden="1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hidden="1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hidden="1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hidden="1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hidden="1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hidden="1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hidden="1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hidden="1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hidden="1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hidden="1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hidden="1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hidden="1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hidden="1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hidden="1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hidden="1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hidden="1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hidden="1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hidden="1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hidden="1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hidden="1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hidden="1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hidden="1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hidden="1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hidden="1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hidden="1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>
    <filterColumn colId="3">
      <filters>
        <filter val="TRV"/>
      </filters>
    </filterColumn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C52E-C007-44D9-BC56-D44139DA741C}">
  <dimension ref="A1:O786"/>
  <sheetViews>
    <sheetView zoomScale="85" zoomScaleNormal="85" workbookViewId="0">
      <pane ySplit="1" topLeftCell="A2" activePane="bottomLeft" state="frozen"/>
      <selection pane="bottomLeft" activeCell="I25" sqref="I25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AUHCMBDec-2024</v>
      </c>
      <c r="B2" s="2">
        <v>2024</v>
      </c>
      <c r="C2" s="2" t="s">
        <v>188</v>
      </c>
      <c r="D2" t="s">
        <v>9</v>
      </c>
      <c r="E2" s="2" t="s">
        <v>10</v>
      </c>
      <c r="F2" t="s">
        <v>11</v>
      </c>
      <c r="G2">
        <v>96</v>
      </c>
      <c r="H2">
        <v>4072.0399999999995</v>
      </c>
      <c r="I2">
        <v>6644.1400000000012</v>
      </c>
      <c r="J2">
        <v>10716.179999999998</v>
      </c>
      <c r="K2">
        <v>321024</v>
      </c>
      <c r="L2" s="26">
        <f t="shared" ref="L2:L65" si="1">J2/K2</f>
        <v>3.3381242523923438E-2</v>
      </c>
      <c r="M2" s="1">
        <f t="shared" ref="M2:M65" si="2">J2/G2</f>
        <v>111.62687499999998</v>
      </c>
      <c r="O2">
        <f>J2/G2</f>
        <v>111.62687499999998</v>
      </c>
    </row>
    <row r="3" spans="1:15" x14ac:dyDescent="0.25">
      <c r="A3" t="str">
        <f t="shared" si="0"/>
        <v>BKKCMBDec-2024</v>
      </c>
      <c r="B3" s="2">
        <v>2024</v>
      </c>
      <c r="C3" s="2" t="s">
        <v>188</v>
      </c>
      <c r="D3" t="s">
        <v>12</v>
      </c>
      <c r="E3" s="2" t="s">
        <v>10</v>
      </c>
      <c r="F3" t="s">
        <v>13</v>
      </c>
      <c r="G3">
        <v>5422</v>
      </c>
      <c r="H3">
        <v>774389.23999999976</v>
      </c>
      <c r="I3">
        <v>307244.35999999958</v>
      </c>
      <c r="J3">
        <v>1081633.5999999994</v>
      </c>
      <c r="K3">
        <v>12931470</v>
      </c>
      <c r="L3" s="26">
        <f t="shared" si="1"/>
        <v>8.3643514619760898E-2</v>
      </c>
      <c r="M3" s="1">
        <f t="shared" si="2"/>
        <v>199.48978236812974</v>
      </c>
    </row>
    <row r="4" spans="1:15" x14ac:dyDescent="0.25">
      <c r="A4" t="str">
        <f t="shared" si="0"/>
        <v>BLRCMBDec-2024</v>
      </c>
      <c r="B4" s="2">
        <v>2024</v>
      </c>
      <c r="C4" s="2" t="s">
        <v>188</v>
      </c>
      <c r="D4" t="s">
        <v>14</v>
      </c>
      <c r="E4" s="2" t="s">
        <v>10</v>
      </c>
      <c r="F4" t="s">
        <v>15</v>
      </c>
      <c r="G4">
        <v>4533</v>
      </c>
      <c r="H4">
        <v>342152.17999999993</v>
      </c>
      <c r="I4">
        <v>110369.67000000006</v>
      </c>
      <c r="J4">
        <v>452521.85000000027</v>
      </c>
      <c r="K4">
        <v>3241095</v>
      </c>
      <c r="L4" s="26">
        <f t="shared" si="1"/>
        <v>0.13962005124811222</v>
      </c>
      <c r="M4" s="1">
        <f t="shared" si="2"/>
        <v>99.828336642400231</v>
      </c>
    </row>
    <row r="5" spans="1:15" x14ac:dyDescent="0.25">
      <c r="A5" t="str">
        <f t="shared" si="0"/>
        <v>BOMCMBDec-2024</v>
      </c>
      <c r="B5" s="2">
        <v>2024</v>
      </c>
      <c r="C5" s="2" t="s">
        <v>188</v>
      </c>
      <c r="D5" t="s">
        <v>16</v>
      </c>
      <c r="E5" s="2" t="s">
        <v>10</v>
      </c>
      <c r="F5" t="s">
        <v>15</v>
      </c>
      <c r="G5">
        <v>7420</v>
      </c>
      <c r="H5">
        <v>663511.47000000032</v>
      </c>
      <c r="I5">
        <v>203289.09000000008</v>
      </c>
      <c r="J5">
        <v>866800.55999999866</v>
      </c>
      <c r="K5">
        <v>11493580</v>
      </c>
      <c r="L5" s="26">
        <f t="shared" si="1"/>
        <v>7.5416063576361644E-2</v>
      </c>
      <c r="M5" s="1">
        <f t="shared" si="2"/>
        <v>116.81948247978418</v>
      </c>
    </row>
    <row r="6" spans="1:15" x14ac:dyDescent="0.25">
      <c r="A6" t="str">
        <f t="shared" si="0"/>
        <v>CANCMBDec-2024</v>
      </c>
      <c r="B6" s="2">
        <v>2024</v>
      </c>
      <c r="C6" s="2" t="s">
        <v>188</v>
      </c>
      <c r="D6" t="s">
        <v>17</v>
      </c>
      <c r="E6" s="2" t="s">
        <v>10</v>
      </c>
      <c r="F6" t="s">
        <v>13</v>
      </c>
      <c r="G6">
        <v>1228</v>
      </c>
      <c r="H6">
        <v>229370.66</v>
      </c>
      <c r="I6">
        <v>93007.290000000008</v>
      </c>
      <c r="J6">
        <v>322377.95000000019</v>
      </c>
      <c r="K6">
        <v>4891124</v>
      </c>
      <c r="L6" s="26">
        <f t="shared" si="1"/>
        <v>6.5910811093728192E-2</v>
      </c>
      <c r="M6" s="1">
        <f t="shared" si="2"/>
        <v>262.52276058631935</v>
      </c>
    </row>
    <row r="7" spans="1:15" x14ac:dyDescent="0.25">
      <c r="A7" t="str">
        <f t="shared" si="0"/>
        <v>CDGCMBDec-2024</v>
      </c>
      <c r="B7" s="2">
        <v>2024</v>
      </c>
      <c r="C7" s="2" t="s">
        <v>188</v>
      </c>
      <c r="D7" t="s">
        <v>18</v>
      </c>
      <c r="E7" s="2" t="s">
        <v>10</v>
      </c>
      <c r="F7" t="s">
        <v>19</v>
      </c>
      <c r="G7">
        <v>2503</v>
      </c>
      <c r="H7">
        <v>860958.61000000057</v>
      </c>
      <c r="I7">
        <v>605015.44000000018</v>
      </c>
      <c r="J7">
        <v>1465974.0500000007</v>
      </c>
      <c r="K7">
        <v>21298027</v>
      </c>
      <c r="L7" s="26">
        <f t="shared" si="1"/>
        <v>6.8831448565634779E-2</v>
      </c>
      <c r="M7" s="1">
        <f t="shared" si="2"/>
        <v>585.68679584498636</v>
      </c>
    </row>
    <row r="8" spans="1:15" x14ac:dyDescent="0.25">
      <c r="A8" t="str">
        <f t="shared" si="0"/>
        <v>CGKCMBDec-2024</v>
      </c>
      <c r="B8" s="2">
        <v>2024</v>
      </c>
      <c r="C8" s="2" t="s">
        <v>188</v>
      </c>
      <c r="D8" t="s">
        <v>20</v>
      </c>
      <c r="E8" s="2" t="s">
        <v>10</v>
      </c>
      <c r="F8" t="s">
        <v>13</v>
      </c>
      <c r="G8">
        <v>2062</v>
      </c>
      <c r="H8">
        <v>251874.30999999997</v>
      </c>
      <c r="I8">
        <v>123874.05000000003</v>
      </c>
      <c r="J8">
        <v>375748.36</v>
      </c>
      <c r="K8">
        <v>6841716</v>
      </c>
      <c r="L8" s="26">
        <f t="shared" si="1"/>
        <v>5.4920192536492302E-2</v>
      </c>
      <c r="M8" s="1">
        <f t="shared" si="2"/>
        <v>182.22519883608146</v>
      </c>
    </row>
    <row r="9" spans="1:15" x14ac:dyDescent="0.25">
      <c r="A9" t="str">
        <f t="shared" si="0"/>
        <v>CMBAUHDec-2024</v>
      </c>
      <c r="B9" s="2">
        <v>2024</v>
      </c>
      <c r="C9" s="2" t="s">
        <v>188</v>
      </c>
      <c r="D9" t="s">
        <v>10</v>
      </c>
      <c r="E9" s="2" t="s">
        <v>9</v>
      </c>
      <c r="F9" t="s">
        <v>11</v>
      </c>
      <c r="G9">
        <v>244</v>
      </c>
      <c r="H9">
        <v>16512.150000000001</v>
      </c>
      <c r="I9">
        <v>15493.690000000002</v>
      </c>
      <c r="J9">
        <v>32005.839999999993</v>
      </c>
      <c r="K9">
        <v>815936</v>
      </c>
      <c r="L9" s="26">
        <f t="shared" si="1"/>
        <v>3.9225919679974894E-2</v>
      </c>
      <c r="M9" s="1">
        <f t="shared" si="2"/>
        <v>131.17147540983603</v>
      </c>
    </row>
    <row r="10" spans="1:15" x14ac:dyDescent="0.25">
      <c r="A10" t="str">
        <f t="shared" si="0"/>
        <v>CMBBKKDec-2024</v>
      </c>
      <c r="B10" s="2">
        <v>2024</v>
      </c>
      <c r="C10" s="2" t="s">
        <v>188</v>
      </c>
      <c r="D10" t="s">
        <v>10</v>
      </c>
      <c r="E10" s="2" t="s">
        <v>12</v>
      </c>
      <c r="F10" t="s">
        <v>13</v>
      </c>
      <c r="G10">
        <v>5051</v>
      </c>
      <c r="H10">
        <v>729926.79999999981</v>
      </c>
      <c r="I10">
        <v>284045.0999999998</v>
      </c>
      <c r="J10">
        <v>1013971.9000000006</v>
      </c>
      <c r="K10">
        <v>12046635</v>
      </c>
      <c r="L10" s="26">
        <f t="shared" si="1"/>
        <v>8.4170550531331004E-2</v>
      </c>
      <c r="M10" s="1">
        <f t="shared" si="2"/>
        <v>200.74676301722442</v>
      </c>
    </row>
    <row r="11" spans="1:15" x14ac:dyDescent="0.25">
      <c r="A11" t="str">
        <f t="shared" si="0"/>
        <v>CMBBLRDec-2024</v>
      </c>
      <c r="B11" s="2">
        <v>2024</v>
      </c>
      <c r="C11" s="2" t="s">
        <v>188</v>
      </c>
      <c r="D11" t="s">
        <v>10</v>
      </c>
      <c r="E11" s="2" t="s">
        <v>14</v>
      </c>
      <c r="F11" t="s">
        <v>15</v>
      </c>
      <c r="G11">
        <v>3778</v>
      </c>
      <c r="H11">
        <v>268173.74000000017</v>
      </c>
      <c r="I11">
        <v>77649.069999999963</v>
      </c>
      <c r="J11">
        <v>345822.80999999988</v>
      </c>
      <c r="K11">
        <v>2701270</v>
      </c>
      <c r="L11" s="26">
        <f t="shared" si="1"/>
        <v>0.12802230432352185</v>
      </c>
      <c r="M11" s="1">
        <f t="shared" si="2"/>
        <v>91.53594759131812</v>
      </c>
    </row>
    <row r="12" spans="1:15" x14ac:dyDescent="0.25">
      <c r="A12" t="str">
        <f t="shared" si="0"/>
        <v>CMBBOMDec-2024</v>
      </c>
      <c r="B12" s="2">
        <v>2024</v>
      </c>
      <c r="C12" s="2" t="s">
        <v>188</v>
      </c>
      <c r="D12" t="s">
        <v>10</v>
      </c>
      <c r="E12" s="2" t="s">
        <v>16</v>
      </c>
      <c r="F12" t="s">
        <v>15</v>
      </c>
      <c r="G12">
        <v>6019</v>
      </c>
      <c r="H12">
        <v>571085.13999999955</v>
      </c>
      <c r="I12">
        <v>156188.00000000006</v>
      </c>
      <c r="J12">
        <v>727273.13999999897</v>
      </c>
      <c r="K12">
        <v>9323431</v>
      </c>
      <c r="L12" s="26">
        <f t="shared" si="1"/>
        <v>7.8004882537340489E-2</v>
      </c>
      <c r="M12" s="1">
        <f t="shared" si="2"/>
        <v>120.82956305034041</v>
      </c>
    </row>
    <row r="13" spans="1:15" x14ac:dyDescent="0.25">
      <c r="A13" t="str">
        <f t="shared" si="0"/>
        <v>CMBCANDec-2024</v>
      </c>
      <c r="B13" s="2">
        <v>2024</v>
      </c>
      <c r="C13" s="2" t="s">
        <v>188</v>
      </c>
      <c r="D13" t="s">
        <v>10</v>
      </c>
      <c r="E13" s="2" t="s">
        <v>17</v>
      </c>
      <c r="F13" t="s">
        <v>13</v>
      </c>
      <c r="G13">
        <v>966</v>
      </c>
      <c r="H13">
        <v>160911.31999999998</v>
      </c>
      <c r="I13">
        <v>68704.829999999987</v>
      </c>
      <c r="J13">
        <v>229616.15000000011</v>
      </c>
      <c r="K13">
        <v>3847578</v>
      </c>
      <c r="L13" s="26">
        <f t="shared" si="1"/>
        <v>5.9678101392616374E-2</v>
      </c>
      <c r="M13" s="1">
        <f t="shared" si="2"/>
        <v>237.69787784679102</v>
      </c>
    </row>
    <row r="14" spans="1:15" x14ac:dyDescent="0.25">
      <c r="A14" t="str">
        <f t="shared" si="0"/>
        <v>CMBCDGDec-2024</v>
      </c>
      <c r="B14" s="2">
        <v>2024</v>
      </c>
      <c r="C14" s="2" t="s">
        <v>188</v>
      </c>
      <c r="D14" t="s">
        <v>10</v>
      </c>
      <c r="E14" s="2" t="s">
        <v>18</v>
      </c>
      <c r="F14" t="s">
        <v>19</v>
      </c>
      <c r="G14">
        <v>1620</v>
      </c>
      <c r="H14">
        <v>335188.49999999988</v>
      </c>
      <c r="I14">
        <v>364176.8899999999</v>
      </c>
      <c r="J14">
        <v>699365.38999999966</v>
      </c>
      <c r="K14">
        <v>13784580</v>
      </c>
      <c r="L14" s="26">
        <f t="shared" si="1"/>
        <v>5.0735342680009086E-2</v>
      </c>
      <c r="M14" s="1">
        <f t="shared" si="2"/>
        <v>431.70703086419735</v>
      </c>
    </row>
    <row r="15" spans="1:15" x14ac:dyDescent="0.25">
      <c r="A15" t="str">
        <f t="shared" si="0"/>
        <v>CMBCGKDec-2024</v>
      </c>
      <c r="B15" s="2">
        <v>2024</v>
      </c>
      <c r="C15" s="2" t="s">
        <v>188</v>
      </c>
      <c r="D15" t="s">
        <v>10</v>
      </c>
      <c r="E15" s="2" t="s">
        <v>20</v>
      </c>
      <c r="F15" t="s">
        <v>13</v>
      </c>
      <c r="G15">
        <v>1551</v>
      </c>
      <c r="H15">
        <v>170247.19000000024</v>
      </c>
      <c r="I15">
        <v>85908.779999999941</v>
      </c>
      <c r="J15">
        <v>256155.97000000009</v>
      </c>
      <c r="K15">
        <v>5146218</v>
      </c>
      <c r="L15" s="26">
        <f t="shared" si="1"/>
        <v>4.9775576938248647E-2</v>
      </c>
      <c r="M15" s="1">
        <f t="shared" si="2"/>
        <v>165.15536428110903</v>
      </c>
    </row>
    <row r="16" spans="1:15" x14ac:dyDescent="0.25">
      <c r="A16" t="str">
        <f t="shared" si="0"/>
        <v>CMBCOKDec-2024</v>
      </c>
      <c r="B16" s="2">
        <v>2024</v>
      </c>
      <c r="C16" s="2" t="s">
        <v>188</v>
      </c>
      <c r="D16" t="s">
        <v>10</v>
      </c>
      <c r="E16" s="2" t="s">
        <v>21</v>
      </c>
      <c r="F16" t="s">
        <v>15</v>
      </c>
      <c r="G16">
        <v>3873</v>
      </c>
      <c r="H16">
        <v>203427.03999999986</v>
      </c>
      <c r="I16">
        <v>56391.739999999925</v>
      </c>
      <c r="J16">
        <v>259818.77999999985</v>
      </c>
      <c r="K16">
        <v>2002341</v>
      </c>
      <c r="L16" s="26">
        <f t="shared" si="1"/>
        <v>0.1297575088359075</v>
      </c>
      <c r="M16" s="1">
        <f t="shared" si="2"/>
        <v>67.084632068164183</v>
      </c>
    </row>
    <row r="17" spans="1:13" x14ac:dyDescent="0.25">
      <c r="A17" t="str">
        <f t="shared" si="0"/>
        <v>CMBDACDec-2024</v>
      </c>
      <c r="B17" s="2">
        <v>2024</v>
      </c>
      <c r="C17" s="2" t="s">
        <v>188</v>
      </c>
      <c r="D17" t="s">
        <v>10</v>
      </c>
      <c r="E17" s="2" t="s">
        <v>22</v>
      </c>
      <c r="F17" t="s">
        <v>15</v>
      </c>
      <c r="G17">
        <v>4035</v>
      </c>
      <c r="H17">
        <v>566597.93000000063</v>
      </c>
      <c r="I17">
        <v>52007.100000000006</v>
      </c>
      <c r="J17">
        <v>618605.03000000038</v>
      </c>
      <c r="K17">
        <v>8735775</v>
      </c>
      <c r="L17" s="26">
        <f t="shared" si="1"/>
        <v>7.0812839158517743E-2</v>
      </c>
      <c r="M17" s="1">
        <f t="shared" si="2"/>
        <v>153.30979677819093</v>
      </c>
    </row>
    <row r="18" spans="1:13" x14ac:dyDescent="0.25">
      <c r="A18" t="str">
        <f t="shared" si="0"/>
        <v>CMBDELDec-2024</v>
      </c>
      <c r="B18" s="2">
        <v>2024</v>
      </c>
      <c r="C18" s="2" t="s">
        <v>188</v>
      </c>
      <c r="D18" t="s">
        <v>10</v>
      </c>
      <c r="E18" s="2" t="s">
        <v>23</v>
      </c>
      <c r="F18" t="s">
        <v>15</v>
      </c>
      <c r="G18">
        <v>7307</v>
      </c>
      <c r="H18">
        <v>1035219.9199999995</v>
      </c>
      <c r="I18">
        <v>187321.79999999996</v>
      </c>
      <c r="J18">
        <v>1222541.7199999995</v>
      </c>
      <c r="K18">
        <v>17719475</v>
      </c>
      <c r="L18" s="26">
        <f t="shared" si="1"/>
        <v>6.8994240517848276E-2</v>
      </c>
      <c r="M18" s="1">
        <f t="shared" si="2"/>
        <v>167.31103325578206</v>
      </c>
    </row>
    <row r="19" spans="1:13" x14ac:dyDescent="0.25">
      <c r="A19" t="str">
        <f t="shared" si="0"/>
        <v>CMBDMMDec-2024</v>
      </c>
      <c r="B19" s="2">
        <v>2024</v>
      </c>
      <c r="C19" s="2" t="s">
        <v>188</v>
      </c>
      <c r="D19" t="s">
        <v>10</v>
      </c>
      <c r="E19" s="2" t="s">
        <v>24</v>
      </c>
      <c r="F19" t="s">
        <v>11</v>
      </c>
      <c r="G19">
        <v>2172</v>
      </c>
      <c r="H19">
        <v>306121.49000000017</v>
      </c>
      <c r="I19">
        <v>123991.22000000002</v>
      </c>
      <c r="J19">
        <v>430112.70999999973</v>
      </c>
      <c r="K19">
        <v>8368716</v>
      </c>
      <c r="L19" s="26">
        <f t="shared" si="1"/>
        <v>5.1395304847242959E-2</v>
      </c>
      <c r="M19" s="1">
        <f t="shared" si="2"/>
        <v>198.02610957642713</v>
      </c>
    </row>
    <row r="20" spans="1:13" x14ac:dyDescent="0.25">
      <c r="A20" t="str">
        <f t="shared" si="0"/>
        <v>CMBDOHDec-2024</v>
      </c>
      <c r="B20" s="2">
        <v>2024</v>
      </c>
      <c r="C20" s="2" t="s">
        <v>188</v>
      </c>
      <c r="D20" t="s">
        <v>10</v>
      </c>
      <c r="E20" s="2" t="s">
        <v>25</v>
      </c>
      <c r="F20" t="s">
        <v>11</v>
      </c>
      <c r="G20">
        <v>2886</v>
      </c>
      <c r="H20">
        <v>294120.41000000003</v>
      </c>
      <c r="I20">
        <v>206653.86999999991</v>
      </c>
      <c r="J20">
        <v>500774.27999999962</v>
      </c>
      <c r="K20">
        <v>10484838</v>
      </c>
      <c r="L20" s="26">
        <f t="shared" si="1"/>
        <v>4.7761756547883678E-2</v>
      </c>
      <c r="M20" s="1">
        <f t="shared" si="2"/>
        <v>173.51846153846139</v>
      </c>
    </row>
    <row r="21" spans="1:13" x14ac:dyDescent="0.25">
      <c r="A21" t="str">
        <f t="shared" si="0"/>
        <v>CMBDXBDec-2024</v>
      </c>
      <c r="B21" s="2">
        <v>2024</v>
      </c>
      <c r="C21" s="2" t="s">
        <v>188</v>
      </c>
      <c r="D21" t="s">
        <v>10</v>
      </c>
      <c r="E21" s="2" t="s">
        <v>26</v>
      </c>
      <c r="F21" t="s">
        <v>11</v>
      </c>
      <c r="G21">
        <v>5446</v>
      </c>
      <c r="H21">
        <v>616402.97999999975</v>
      </c>
      <c r="I21">
        <v>352987.09</v>
      </c>
      <c r="J21">
        <v>969390.07000000088</v>
      </c>
      <c r="K21">
        <v>18020814</v>
      </c>
      <c r="L21" s="26">
        <f t="shared" si="1"/>
        <v>5.3792801479444874E-2</v>
      </c>
      <c r="M21" s="1">
        <f t="shared" si="2"/>
        <v>178.00038009548308</v>
      </c>
    </row>
    <row r="22" spans="1:13" x14ac:dyDescent="0.25">
      <c r="A22" t="str">
        <f t="shared" si="0"/>
        <v>CMBFRADec-2024</v>
      </c>
      <c r="B22" s="2">
        <v>2024</v>
      </c>
      <c r="C22" s="2" t="s">
        <v>188</v>
      </c>
      <c r="D22" t="s">
        <v>10</v>
      </c>
      <c r="E22" s="2" t="s">
        <v>27</v>
      </c>
      <c r="F22" t="s">
        <v>19</v>
      </c>
      <c r="G22">
        <v>1526</v>
      </c>
      <c r="H22">
        <v>290453.34000000008</v>
      </c>
      <c r="I22">
        <v>361840.56000000011</v>
      </c>
      <c r="J22">
        <v>652293.89999999991</v>
      </c>
      <c r="K22">
        <v>12349918</v>
      </c>
      <c r="L22" s="26">
        <f t="shared" si="1"/>
        <v>5.2817670530282058E-2</v>
      </c>
      <c r="M22" s="1">
        <f t="shared" si="2"/>
        <v>427.45340760157268</v>
      </c>
    </row>
    <row r="23" spans="1:13" x14ac:dyDescent="0.25">
      <c r="A23" t="str">
        <f t="shared" si="0"/>
        <v>CMBGANDec-2024</v>
      </c>
      <c r="B23" s="2">
        <v>2024</v>
      </c>
      <c r="C23" s="2" t="s">
        <v>188</v>
      </c>
      <c r="D23" t="s">
        <v>10</v>
      </c>
      <c r="E23" s="2" t="s">
        <v>28</v>
      </c>
      <c r="F23" t="s">
        <v>15</v>
      </c>
      <c r="G23">
        <v>625</v>
      </c>
      <c r="H23">
        <v>54978.720000000008</v>
      </c>
      <c r="I23">
        <v>11883.789999999997</v>
      </c>
      <c r="J23">
        <v>66862.509999999995</v>
      </c>
      <c r="K23">
        <v>716875</v>
      </c>
      <c r="L23" s="26">
        <f t="shared" si="1"/>
        <v>9.3269412380122055E-2</v>
      </c>
      <c r="M23" s="1">
        <f t="shared" si="2"/>
        <v>106.98001599999999</v>
      </c>
    </row>
    <row r="24" spans="1:13" x14ac:dyDescent="0.25">
      <c r="A24" t="str">
        <f t="shared" si="0"/>
        <v>CMBHYDDec-2024</v>
      </c>
      <c r="B24" s="2">
        <v>2024</v>
      </c>
      <c r="C24" s="2" t="s">
        <v>188</v>
      </c>
      <c r="D24" t="s">
        <v>10</v>
      </c>
      <c r="E24" s="2" t="s">
        <v>29</v>
      </c>
      <c r="F24" t="s">
        <v>15</v>
      </c>
      <c r="G24">
        <v>1899</v>
      </c>
      <c r="H24">
        <v>119919.21000000004</v>
      </c>
      <c r="I24">
        <v>41974.799999999981</v>
      </c>
      <c r="J24">
        <v>161894.00999999995</v>
      </c>
      <c r="K24">
        <v>2225628</v>
      </c>
      <c r="L24" s="26">
        <f t="shared" si="1"/>
        <v>7.2740821916331008E-2</v>
      </c>
      <c r="M24" s="1">
        <f t="shared" si="2"/>
        <v>85.25224328593994</v>
      </c>
    </row>
    <row r="25" spans="1:13" x14ac:dyDescent="0.25">
      <c r="A25" t="str">
        <f t="shared" si="0"/>
        <v>CMBICNDec-2024</v>
      </c>
      <c r="B25" s="2">
        <v>2024</v>
      </c>
      <c r="C25" s="2" t="s">
        <v>188</v>
      </c>
      <c r="D25" t="s">
        <v>10</v>
      </c>
      <c r="E25" s="2" t="s">
        <v>30</v>
      </c>
      <c r="F25" t="s">
        <v>13</v>
      </c>
      <c r="G25">
        <v>1503</v>
      </c>
      <c r="H25">
        <v>347801.12</v>
      </c>
      <c r="I25">
        <v>159233.44000000003</v>
      </c>
      <c r="J25">
        <v>507034.56000000006</v>
      </c>
      <c r="K25">
        <v>8664795</v>
      </c>
      <c r="L25" s="26">
        <f t="shared" si="1"/>
        <v>5.851662503267533E-2</v>
      </c>
      <c r="M25" s="1">
        <f t="shared" si="2"/>
        <v>337.34834331337328</v>
      </c>
    </row>
    <row r="26" spans="1:13" x14ac:dyDescent="0.25">
      <c r="A26" t="str">
        <f t="shared" si="0"/>
        <v>CMBIXMDec-2024</v>
      </c>
      <c r="B26" s="2">
        <v>2024</v>
      </c>
      <c r="C26" s="2" t="s">
        <v>188</v>
      </c>
      <c r="D26" t="s">
        <v>10</v>
      </c>
      <c r="E26" s="2" t="s">
        <v>31</v>
      </c>
      <c r="F26" t="s">
        <v>15</v>
      </c>
      <c r="G26">
        <v>2288</v>
      </c>
      <c r="H26">
        <v>93718.62000000001</v>
      </c>
      <c r="I26">
        <v>32332.809999999896</v>
      </c>
      <c r="J26">
        <v>126051.42999999995</v>
      </c>
      <c r="K26">
        <v>809952</v>
      </c>
      <c r="L26" s="26">
        <f t="shared" si="1"/>
        <v>0.15562827179882258</v>
      </c>
      <c r="M26" s="1">
        <f t="shared" si="2"/>
        <v>55.092408216783191</v>
      </c>
    </row>
    <row r="27" spans="1:13" x14ac:dyDescent="0.25">
      <c r="A27" t="str">
        <f t="shared" si="0"/>
        <v>CMBKHIDec-2024</v>
      </c>
      <c r="B27" s="2">
        <v>2024</v>
      </c>
      <c r="C27" s="2" t="s">
        <v>188</v>
      </c>
      <c r="D27" t="s">
        <v>10</v>
      </c>
      <c r="E27" s="2" t="s">
        <v>32</v>
      </c>
      <c r="F27" t="s">
        <v>15</v>
      </c>
      <c r="G27">
        <v>1536</v>
      </c>
      <c r="H27">
        <v>239258.85000000018</v>
      </c>
      <c r="I27">
        <v>40489.420000000027</v>
      </c>
      <c r="J27">
        <v>279748.27000000008</v>
      </c>
      <c r="K27">
        <v>3707904</v>
      </c>
      <c r="L27" s="26">
        <f t="shared" si="1"/>
        <v>7.544647056665979E-2</v>
      </c>
      <c r="M27" s="1">
        <f t="shared" si="2"/>
        <v>182.12777994791671</v>
      </c>
    </row>
    <row r="28" spans="1:13" x14ac:dyDescent="0.25">
      <c r="A28" t="str">
        <f t="shared" si="0"/>
        <v>CMBKTMDec-2024</v>
      </c>
      <c r="B28" s="2">
        <v>2024</v>
      </c>
      <c r="C28" s="2" t="s">
        <v>188</v>
      </c>
      <c r="D28" t="s">
        <v>10</v>
      </c>
      <c r="E28" s="2" t="s">
        <v>52</v>
      </c>
      <c r="F28" t="s">
        <v>15</v>
      </c>
      <c r="G28">
        <v>1797</v>
      </c>
      <c r="H28">
        <v>255112.89000000007</v>
      </c>
      <c r="I28">
        <v>45695.319999999985</v>
      </c>
      <c r="J28">
        <v>300808.2099999999</v>
      </c>
      <c r="K28">
        <v>4228341</v>
      </c>
      <c r="L28" s="26">
        <f t="shared" si="1"/>
        <v>7.1140953390466832E-2</v>
      </c>
      <c r="M28" s="1">
        <f t="shared" si="2"/>
        <v>167.39466332776846</v>
      </c>
    </row>
    <row r="29" spans="1:13" x14ac:dyDescent="0.25">
      <c r="A29" t="str">
        <f t="shared" si="0"/>
        <v>CMBKULDec-2024</v>
      </c>
      <c r="B29" s="2">
        <v>2024</v>
      </c>
      <c r="C29" s="2" t="s">
        <v>188</v>
      </c>
      <c r="D29" t="s">
        <v>10</v>
      </c>
      <c r="E29" s="2" t="s">
        <v>33</v>
      </c>
      <c r="F29" t="s">
        <v>13</v>
      </c>
      <c r="G29">
        <v>5003</v>
      </c>
      <c r="H29">
        <v>462669.96000000089</v>
      </c>
      <c r="I29">
        <v>267145.68000000023</v>
      </c>
      <c r="J29">
        <v>729815.6400000006</v>
      </c>
      <c r="K29">
        <v>12302377</v>
      </c>
      <c r="L29" s="26">
        <f t="shared" si="1"/>
        <v>5.9323140560560012E-2</v>
      </c>
      <c r="M29" s="1">
        <f t="shared" si="2"/>
        <v>145.87560263841706</v>
      </c>
    </row>
    <row r="30" spans="1:13" x14ac:dyDescent="0.25">
      <c r="A30" t="str">
        <f t="shared" si="0"/>
        <v>CMBKWIDec-2024</v>
      </c>
      <c r="B30" s="2">
        <v>2024</v>
      </c>
      <c r="C30" s="2" t="s">
        <v>188</v>
      </c>
      <c r="D30" t="s">
        <v>10</v>
      </c>
      <c r="E30" s="2" t="s">
        <v>34</v>
      </c>
      <c r="F30" t="s">
        <v>11</v>
      </c>
      <c r="G30">
        <v>3856</v>
      </c>
      <c r="H30">
        <v>477050.74999999988</v>
      </c>
      <c r="I30">
        <v>241433.16000000012</v>
      </c>
      <c r="J30">
        <v>718483.91000000015</v>
      </c>
      <c r="K30">
        <v>16175920</v>
      </c>
      <c r="L30" s="26">
        <f t="shared" si="1"/>
        <v>4.4416880770923706E-2</v>
      </c>
      <c r="M30" s="1">
        <f t="shared" si="2"/>
        <v>186.32881483402494</v>
      </c>
    </row>
    <row r="31" spans="1:13" x14ac:dyDescent="0.25">
      <c r="A31" t="str">
        <f t="shared" si="0"/>
        <v>CMBLHEDec-2024</v>
      </c>
      <c r="B31" s="2">
        <v>2024</v>
      </c>
      <c r="C31" s="2" t="s">
        <v>188</v>
      </c>
      <c r="D31" t="s">
        <v>10</v>
      </c>
      <c r="E31" s="2" t="s">
        <v>35</v>
      </c>
      <c r="F31" t="s">
        <v>15</v>
      </c>
      <c r="G31">
        <v>2429</v>
      </c>
      <c r="H31">
        <v>329710.58999999985</v>
      </c>
      <c r="I31">
        <v>77508.600000000064</v>
      </c>
      <c r="J31">
        <v>407219.19000000006</v>
      </c>
      <c r="K31">
        <v>6764765</v>
      </c>
      <c r="L31" s="26">
        <f t="shared" si="1"/>
        <v>6.0197093321054031E-2</v>
      </c>
      <c r="M31" s="1">
        <f t="shared" si="2"/>
        <v>167.64890489913546</v>
      </c>
    </row>
    <row r="32" spans="1:13" x14ac:dyDescent="0.25">
      <c r="A32" t="str">
        <f t="shared" si="0"/>
        <v>CMBLHRDec-2024</v>
      </c>
      <c r="B32" s="2">
        <v>2024</v>
      </c>
      <c r="C32" s="2" t="s">
        <v>188</v>
      </c>
      <c r="D32" t="s">
        <v>10</v>
      </c>
      <c r="E32" s="2" t="s">
        <v>36</v>
      </c>
      <c r="F32" t="s">
        <v>19</v>
      </c>
      <c r="G32">
        <v>7433</v>
      </c>
      <c r="H32">
        <v>2093478.98</v>
      </c>
      <c r="I32">
        <v>1645564.6600000008</v>
      </c>
      <c r="J32">
        <v>3739043.6400000025</v>
      </c>
      <c r="K32">
        <v>64808327</v>
      </c>
      <c r="L32" s="26">
        <f t="shared" si="1"/>
        <v>5.7693876899491674E-2</v>
      </c>
      <c r="M32" s="1">
        <f t="shared" si="2"/>
        <v>503.03291268666788</v>
      </c>
    </row>
    <row r="33" spans="1:13" x14ac:dyDescent="0.25">
      <c r="A33" t="str">
        <f t="shared" si="0"/>
        <v>CMBMAADec-2024</v>
      </c>
      <c r="B33" s="2">
        <v>2024</v>
      </c>
      <c r="C33" s="2" t="s">
        <v>188</v>
      </c>
      <c r="D33" t="s">
        <v>10</v>
      </c>
      <c r="E33" s="2" t="s">
        <v>37</v>
      </c>
      <c r="F33" t="s">
        <v>15</v>
      </c>
      <c r="G33">
        <v>11893</v>
      </c>
      <c r="H33">
        <v>441456.01999999903</v>
      </c>
      <c r="I33">
        <v>238404.00999999978</v>
      </c>
      <c r="J33">
        <v>679860.02999999875</v>
      </c>
      <c r="K33">
        <v>8158598</v>
      </c>
      <c r="L33" s="26">
        <f t="shared" si="1"/>
        <v>8.3330497470275988E-2</v>
      </c>
      <c r="M33" s="1">
        <f t="shared" si="2"/>
        <v>57.164721264609327</v>
      </c>
    </row>
    <row r="34" spans="1:13" x14ac:dyDescent="0.25">
      <c r="A34" t="str">
        <f t="shared" si="0"/>
        <v>CMBMELDec-2024</v>
      </c>
      <c r="B34" s="2">
        <v>2024</v>
      </c>
      <c r="C34" s="2" t="s">
        <v>188</v>
      </c>
      <c r="D34" t="s">
        <v>10</v>
      </c>
      <c r="E34" s="2" t="s">
        <v>38</v>
      </c>
      <c r="F34" t="s">
        <v>13</v>
      </c>
      <c r="G34">
        <v>7227</v>
      </c>
      <c r="H34">
        <v>2538715.5999999992</v>
      </c>
      <c r="I34">
        <v>844121.38999999908</v>
      </c>
      <c r="J34">
        <v>3382836.989999997</v>
      </c>
      <c r="K34">
        <v>60771843</v>
      </c>
      <c r="L34" s="26">
        <f t="shared" si="1"/>
        <v>5.5664545009767058E-2</v>
      </c>
      <c r="M34" s="1">
        <f t="shared" si="2"/>
        <v>468.08315898713118</v>
      </c>
    </row>
    <row r="35" spans="1:13" x14ac:dyDescent="0.25">
      <c r="A35" t="str">
        <f t="shared" si="0"/>
        <v>CMBMLEDec-2024</v>
      </c>
      <c r="B35" s="2">
        <v>2024</v>
      </c>
      <c r="C35" s="2" t="s">
        <v>188</v>
      </c>
      <c r="D35" t="s">
        <v>10</v>
      </c>
      <c r="E35" s="2" t="s">
        <v>39</v>
      </c>
      <c r="F35" t="s">
        <v>15</v>
      </c>
      <c r="G35">
        <v>13089</v>
      </c>
      <c r="H35">
        <v>952576.63000000012</v>
      </c>
      <c r="I35">
        <v>210729.33000000007</v>
      </c>
      <c r="J35">
        <v>1163305.9599999993</v>
      </c>
      <c r="K35">
        <v>10052352</v>
      </c>
      <c r="L35" s="26">
        <f t="shared" si="1"/>
        <v>0.1157247537690681</v>
      </c>
      <c r="M35" s="1">
        <f t="shared" si="2"/>
        <v>88.876610894644301</v>
      </c>
    </row>
    <row r="36" spans="1:13" x14ac:dyDescent="0.25">
      <c r="A36" t="str">
        <f t="shared" si="0"/>
        <v>CMBNRTDec-2024</v>
      </c>
      <c r="B36" s="2">
        <v>2024</v>
      </c>
      <c r="C36" s="2" t="s">
        <v>188</v>
      </c>
      <c r="D36" t="s">
        <v>10</v>
      </c>
      <c r="E36" s="2" t="s">
        <v>40</v>
      </c>
      <c r="F36" t="s">
        <v>13</v>
      </c>
      <c r="G36">
        <v>3159</v>
      </c>
      <c r="H36">
        <v>971239.71000000008</v>
      </c>
      <c r="I36">
        <v>167591.96999999988</v>
      </c>
      <c r="J36">
        <v>1138831.6800000002</v>
      </c>
      <c r="K36">
        <v>21683376</v>
      </c>
      <c r="L36" s="26">
        <f t="shared" si="1"/>
        <v>5.252095799104347E-2</v>
      </c>
      <c r="M36" s="1">
        <f t="shared" si="2"/>
        <v>360.50385565052238</v>
      </c>
    </row>
    <row r="37" spans="1:13" x14ac:dyDescent="0.25">
      <c r="A37" t="str">
        <f t="shared" si="0"/>
        <v>CMBRUHDec-2024</v>
      </c>
      <c r="B37" s="2">
        <v>2024</v>
      </c>
      <c r="C37" s="2" t="s">
        <v>188</v>
      </c>
      <c r="D37" t="s">
        <v>10</v>
      </c>
      <c r="E37" s="2" t="s">
        <v>41</v>
      </c>
      <c r="F37" t="s">
        <v>11</v>
      </c>
      <c r="G37">
        <v>5117</v>
      </c>
      <c r="H37">
        <v>910379.79000000015</v>
      </c>
      <c r="I37">
        <v>247300.15000000014</v>
      </c>
      <c r="J37">
        <v>1157679.9399999995</v>
      </c>
      <c r="K37">
        <v>20698265</v>
      </c>
      <c r="L37" s="26">
        <f t="shared" si="1"/>
        <v>5.593125510761407E-2</v>
      </c>
      <c r="M37" s="1">
        <f t="shared" si="2"/>
        <v>226.2419269102989</v>
      </c>
    </row>
    <row r="38" spans="1:13" x14ac:dyDescent="0.25">
      <c r="A38" t="str">
        <f t="shared" si="0"/>
        <v>CMBSINDec-2024</v>
      </c>
      <c r="B38" s="2">
        <v>2024</v>
      </c>
      <c r="C38" s="2" t="s">
        <v>188</v>
      </c>
      <c r="D38" t="s">
        <v>10</v>
      </c>
      <c r="E38" s="2" t="s">
        <v>42</v>
      </c>
      <c r="F38" t="s">
        <v>13</v>
      </c>
      <c r="G38">
        <v>4424</v>
      </c>
      <c r="H38">
        <v>657807.26000000036</v>
      </c>
      <c r="I38">
        <v>248306.89999999991</v>
      </c>
      <c r="J38">
        <v>906114.1599999998</v>
      </c>
      <c r="K38">
        <v>12161576</v>
      </c>
      <c r="L38" s="26">
        <f t="shared" si="1"/>
        <v>7.4506310695258565E-2</v>
      </c>
      <c r="M38" s="1">
        <f t="shared" si="2"/>
        <v>204.81784810126578</v>
      </c>
    </row>
    <row r="39" spans="1:13" x14ac:dyDescent="0.25">
      <c r="A39" t="str">
        <f t="shared" si="0"/>
        <v>CMBSYDDec-2024</v>
      </c>
      <c r="B39" s="2">
        <v>2024</v>
      </c>
      <c r="C39" s="2" t="s">
        <v>188</v>
      </c>
      <c r="D39" t="s">
        <v>10</v>
      </c>
      <c r="E39" s="2" t="s">
        <v>53</v>
      </c>
      <c r="F39" t="s">
        <v>13</v>
      </c>
      <c r="G39">
        <v>3667</v>
      </c>
      <c r="H39">
        <v>1336240.8799999997</v>
      </c>
      <c r="I39">
        <v>397815.64999999967</v>
      </c>
      <c r="J39">
        <v>1734056.5300000012</v>
      </c>
      <c r="K39">
        <v>32100918</v>
      </c>
      <c r="L39" s="26">
        <f t="shared" si="1"/>
        <v>5.4018907808181721E-2</v>
      </c>
      <c r="M39" s="1">
        <f t="shared" si="2"/>
        <v>472.88151895282277</v>
      </c>
    </row>
    <row r="40" spans="1:13" x14ac:dyDescent="0.25">
      <c r="A40" t="str">
        <f t="shared" si="0"/>
        <v>CMBTRVDec-2024</v>
      </c>
      <c r="B40" s="2">
        <v>2024</v>
      </c>
      <c r="C40" s="2" t="s">
        <v>188</v>
      </c>
      <c r="D40" t="s">
        <v>10</v>
      </c>
      <c r="E40" s="2" t="s">
        <v>43</v>
      </c>
      <c r="F40" t="s">
        <v>15</v>
      </c>
      <c r="G40">
        <v>2363</v>
      </c>
      <c r="H40">
        <v>94478.879999999932</v>
      </c>
      <c r="I40">
        <v>25981.210000000017</v>
      </c>
      <c r="J40">
        <v>120460.09000000005</v>
      </c>
      <c r="K40">
        <v>864858</v>
      </c>
      <c r="L40" s="26">
        <f t="shared" si="1"/>
        <v>0.13928308462198424</v>
      </c>
      <c r="M40" s="1">
        <f t="shared" si="2"/>
        <v>50.977608971646234</v>
      </c>
    </row>
    <row r="41" spans="1:13" x14ac:dyDescent="0.25">
      <c r="A41" t="str">
        <f t="shared" si="0"/>
        <v>CMBTRZDec-2024</v>
      </c>
      <c r="B41" s="2">
        <v>2024</v>
      </c>
      <c r="C41" s="2" t="s">
        <v>188</v>
      </c>
      <c r="D41" t="s">
        <v>10</v>
      </c>
      <c r="E41" s="2" t="s">
        <v>44</v>
      </c>
      <c r="F41" t="s">
        <v>15</v>
      </c>
      <c r="G41">
        <v>3321</v>
      </c>
      <c r="H41">
        <v>134106.08999999997</v>
      </c>
      <c r="I41">
        <v>47252.67</v>
      </c>
      <c r="J41">
        <v>181358.76000000018</v>
      </c>
      <c r="K41">
        <v>1471203</v>
      </c>
      <c r="L41" s="26">
        <f t="shared" si="1"/>
        <v>0.12327242399587289</v>
      </c>
      <c r="M41" s="1">
        <f t="shared" si="2"/>
        <v>54.60968383017169</v>
      </c>
    </row>
    <row r="42" spans="1:13" x14ac:dyDescent="0.25">
      <c r="A42" t="str">
        <f t="shared" si="0"/>
        <v>COKCMBDec-2024</v>
      </c>
      <c r="B42" s="2">
        <v>2024</v>
      </c>
      <c r="C42" s="2" t="s">
        <v>188</v>
      </c>
      <c r="D42" t="s">
        <v>21</v>
      </c>
      <c r="E42" s="2" t="s">
        <v>10</v>
      </c>
      <c r="F42" t="s">
        <v>15</v>
      </c>
      <c r="G42">
        <v>3226</v>
      </c>
      <c r="H42">
        <v>186907.63000000024</v>
      </c>
      <c r="I42">
        <v>57756.679999999978</v>
      </c>
      <c r="J42">
        <v>244664.30999999976</v>
      </c>
      <c r="K42">
        <v>1667842</v>
      </c>
      <c r="L42" s="26">
        <f t="shared" si="1"/>
        <v>0.14669513658967681</v>
      </c>
      <c r="M42" s="1">
        <f t="shared" si="2"/>
        <v>75.841385616862922</v>
      </c>
    </row>
    <row r="43" spans="1:13" x14ac:dyDescent="0.25">
      <c r="A43" t="str">
        <f t="shared" si="0"/>
        <v>DACCMBDec-2024</v>
      </c>
      <c r="B43" s="2">
        <v>2024</v>
      </c>
      <c r="C43" s="2" t="s">
        <v>188</v>
      </c>
      <c r="D43" t="s">
        <v>22</v>
      </c>
      <c r="E43" s="2" t="s">
        <v>10</v>
      </c>
      <c r="F43" t="s">
        <v>15</v>
      </c>
      <c r="G43">
        <v>4734</v>
      </c>
      <c r="H43">
        <v>807986.83000000019</v>
      </c>
      <c r="I43">
        <v>14316.209999999994</v>
      </c>
      <c r="J43">
        <v>822303.04</v>
      </c>
      <c r="K43">
        <v>10249110</v>
      </c>
      <c r="L43" s="26">
        <f t="shared" si="1"/>
        <v>8.0231653285016941E-2</v>
      </c>
      <c r="M43" s="1">
        <f t="shared" si="2"/>
        <v>173.70152936206168</v>
      </c>
    </row>
    <row r="44" spans="1:13" x14ac:dyDescent="0.25">
      <c r="A44" t="str">
        <f t="shared" si="0"/>
        <v>DELCMBDec-2024</v>
      </c>
      <c r="B44" s="2">
        <v>2024</v>
      </c>
      <c r="C44" s="2" t="s">
        <v>188</v>
      </c>
      <c r="D44" t="s">
        <v>23</v>
      </c>
      <c r="E44" s="2" t="s">
        <v>10</v>
      </c>
      <c r="F44" t="s">
        <v>15</v>
      </c>
      <c r="G44">
        <v>7568</v>
      </c>
      <c r="H44">
        <v>1042976.2299999992</v>
      </c>
      <c r="I44">
        <v>229072.99999999997</v>
      </c>
      <c r="J44">
        <v>1272049.2300000016</v>
      </c>
      <c r="K44">
        <v>18352400</v>
      </c>
      <c r="L44" s="26">
        <f t="shared" si="1"/>
        <v>6.9312418539264703E-2</v>
      </c>
      <c r="M44" s="1">
        <f t="shared" si="2"/>
        <v>168.08261495771691</v>
      </c>
    </row>
    <row r="45" spans="1:13" x14ac:dyDescent="0.25">
      <c r="A45" t="str">
        <f t="shared" si="0"/>
        <v>DMMCMBDec-2024</v>
      </c>
      <c r="B45" s="2">
        <v>2024</v>
      </c>
      <c r="C45" s="2" t="s">
        <v>188</v>
      </c>
      <c r="D45" t="s">
        <v>24</v>
      </c>
      <c r="E45" s="2" t="s">
        <v>10</v>
      </c>
      <c r="F45" t="s">
        <v>11</v>
      </c>
      <c r="G45">
        <v>2503</v>
      </c>
      <c r="H45">
        <v>351307.28</v>
      </c>
      <c r="I45">
        <v>171676.59</v>
      </c>
      <c r="J45">
        <v>522983.86999999941</v>
      </c>
      <c r="K45">
        <v>9644059</v>
      </c>
      <c r="L45" s="26">
        <f t="shared" si="1"/>
        <v>5.4228605403596079E-2</v>
      </c>
      <c r="M45" s="1">
        <f t="shared" si="2"/>
        <v>208.94281662005571</v>
      </c>
    </row>
    <row r="46" spans="1:13" x14ac:dyDescent="0.25">
      <c r="A46" t="str">
        <f t="shared" si="0"/>
        <v>DOHCMBDec-2024</v>
      </c>
      <c r="B46" s="2">
        <v>2024</v>
      </c>
      <c r="C46" s="2" t="s">
        <v>188</v>
      </c>
      <c r="D46" t="s">
        <v>25</v>
      </c>
      <c r="E46" s="2" t="s">
        <v>10</v>
      </c>
      <c r="F46" t="s">
        <v>11</v>
      </c>
      <c r="G46">
        <v>3385</v>
      </c>
      <c r="H46">
        <v>595729.36999999988</v>
      </c>
      <c r="I46">
        <v>350073.90999999951</v>
      </c>
      <c r="J46">
        <v>945803.28000000026</v>
      </c>
      <c r="K46">
        <v>12297705</v>
      </c>
      <c r="L46" s="26">
        <f t="shared" si="1"/>
        <v>7.6908925689793364E-2</v>
      </c>
      <c r="M46" s="1">
        <f t="shared" si="2"/>
        <v>279.41012703101927</v>
      </c>
    </row>
    <row r="47" spans="1:13" x14ac:dyDescent="0.25">
      <c r="A47" t="str">
        <f t="shared" si="0"/>
        <v>DXBCMBDec-2024</v>
      </c>
      <c r="B47" s="2">
        <v>2024</v>
      </c>
      <c r="C47" s="2" t="s">
        <v>188</v>
      </c>
      <c r="D47" t="s">
        <v>26</v>
      </c>
      <c r="E47" s="2" t="s">
        <v>10</v>
      </c>
      <c r="F47" t="s">
        <v>11</v>
      </c>
      <c r="G47">
        <v>6389</v>
      </c>
      <c r="H47">
        <v>815604.10000000033</v>
      </c>
      <c r="I47">
        <v>436322.45000000024</v>
      </c>
      <c r="J47">
        <v>1251926.5499999996</v>
      </c>
      <c r="K47">
        <v>21141201</v>
      </c>
      <c r="L47" s="26">
        <f t="shared" si="1"/>
        <v>5.9217380791185874E-2</v>
      </c>
      <c r="M47" s="1">
        <f t="shared" si="2"/>
        <v>195.95031303803407</v>
      </c>
    </row>
    <row r="48" spans="1:13" x14ac:dyDescent="0.25">
      <c r="A48" t="str">
        <f t="shared" si="0"/>
        <v>FRACMBDec-2024</v>
      </c>
      <c r="B48" s="2">
        <v>2024</v>
      </c>
      <c r="C48" s="2" t="s">
        <v>188</v>
      </c>
      <c r="D48" t="s">
        <v>27</v>
      </c>
      <c r="E48" s="2" t="s">
        <v>10</v>
      </c>
      <c r="F48" t="s">
        <v>19</v>
      </c>
      <c r="G48">
        <v>2914</v>
      </c>
      <c r="H48">
        <v>997274.78</v>
      </c>
      <c r="I48">
        <v>703341.63999999943</v>
      </c>
      <c r="J48">
        <v>1700616.4200000006</v>
      </c>
      <c r="K48">
        <v>23583002</v>
      </c>
      <c r="L48" s="26">
        <f t="shared" si="1"/>
        <v>7.2111956739010608E-2</v>
      </c>
      <c r="M48" s="1">
        <f t="shared" si="2"/>
        <v>583.60206588881283</v>
      </c>
    </row>
    <row r="49" spans="1:13" x14ac:dyDescent="0.25">
      <c r="A49" t="str">
        <f t="shared" si="0"/>
        <v>GANCMBDec-2024</v>
      </c>
      <c r="B49" s="2">
        <v>2024</v>
      </c>
      <c r="C49" s="2" t="s">
        <v>188</v>
      </c>
      <c r="D49" t="s">
        <v>28</v>
      </c>
      <c r="E49" s="2" t="s">
        <v>10</v>
      </c>
      <c r="F49" t="s">
        <v>15</v>
      </c>
      <c r="G49">
        <v>1122</v>
      </c>
      <c r="H49">
        <v>122246.59999999998</v>
      </c>
      <c r="I49">
        <v>25654.359999999993</v>
      </c>
      <c r="J49">
        <v>147900.96</v>
      </c>
      <c r="K49">
        <v>1286934</v>
      </c>
      <c r="L49" s="26">
        <f t="shared" si="1"/>
        <v>0.11492505443169579</v>
      </c>
      <c r="M49" s="1">
        <f t="shared" si="2"/>
        <v>131.81903743315507</v>
      </c>
    </row>
    <row r="50" spans="1:13" x14ac:dyDescent="0.25">
      <c r="A50" t="str">
        <f t="shared" si="0"/>
        <v>HYDCMBDec-2024</v>
      </c>
      <c r="B50" s="2">
        <v>2024</v>
      </c>
      <c r="C50" s="2" t="s">
        <v>188</v>
      </c>
      <c r="D50" t="s">
        <v>29</v>
      </c>
      <c r="E50" s="2" t="s">
        <v>10</v>
      </c>
      <c r="F50" t="s">
        <v>15</v>
      </c>
      <c r="G50">
        <v>1952</v>
      </c>
      <c r="H50">
        <v>133030.93</v>
      </c>
      <c r="I50">
        <v>45187.249999999985</v>
      </c>
      <c r="J50">
        <v>178218.18000000014</v>
      </c>
      <c r="K50">
        <v>2287744</v>
      </c>
      <c r="L50" s="26">
        <f t="shared" si="1"/>
        <v>7.790127741565496E-2</v>
      </c>
      <c r="M50" s="1">
        <f t="shared" si="2"/>
        <v>91.300297131147616</v>
      </c>
    </row>
    <row r="51" spans="1:13" x14ac:dyDescent="0.25">
      <c r="A51" t="str">
        <f t="shared" si="0"/>
        <v>ICNCMBDec-2024</v>
      </c>
      <c r="B51" s="2">
        <v>2024</v>
      </c>
      <c r="C51" s="2" t="s">
        <v>188</v>
      </c>
      <c r="D51" t="s">
        <v>30</v>
      </c>
      <c r="E51" s="2" t="s">
        <v>10</v>
      </c>
      <c r="F51" t="s">
        <v>13</v>
      </c>
      <c r="G51">
        <v>1878</v>
      </c>
      <c r="H51">
        <v>360898.36000000004</v>
      </c>
      <c r="I51">
        <v>183332.81999999995</v>
      </c>
      <c r="J51">
        <v>544231.18000000005</v>
      </c>
      <c r="K51">
        <v>10826670</v>
      </c>
      <c r="L51" s="26">
        <f t="shared" si="1"/>
        <v>5.026764277474053E-2</v>
      </c>
      <c r="M51" s="1">
        <f t="shared" si="2"/>
        <v>289.79296059637915</v>
      </c>
    </row>
    <row r="52" spans="1:13" x14ac:dyDescent="0.25">
      <c r="A52" t="str">
        <f t="shared" si="0"/>
        <v>IXMCMBDec-2024</v>
      </c>
      <c r="B52" s="2">
        <v>2024</v>
      </c>
      <c r="C52" s="2" t="s">
        <v>188</v>
      </c>
      <c r="D52" t="s">
        <v>31</v>
      </c>
      <c r="E52" s="2" t="s">
        <v>10</v>
      </c>
      <c r="F52" t="s">
        <v>15</v>
      </c>
      <c r="G52">
        <v>2835</v>
      </c>
      <c r="H52">
        <v>92221.479999999952</v>
      </c>
      <c r="I52">
        <v>40990.639999999912</v>
      </c>
      <c r="J52">
        <v>133212.11999999997</v>
      </c>
      <c r="K52">
        <v>1003590</v>
      </c>
      <c r="L52" s="26">
        <f t="shared" si="1"/>
        <v>0.13273559919887601</v>
      </c>
      <c r="M52" s="1">
        <f t="shared" si="2"/>
        <v>46.988402116402106</v>
      </c>
    </row>
    <row r="53" spans="1:13" x14ac:dyDescent="0.25">
      <c r="A53" t="str">
        <f t="shared" si="0"/>
        <v>KHICMBDec-2024</v>
      </c>
      <c r="B53" s="2">
        <v>2024</v>
      </c>
      <c r="C53" s="2" t="s">
        <v>188</v>
      </c>
      <c r="D53" t="s">
        <v>32</v>
      </c>
      <c r="E53" s="2" t="s">
        <v>10</v>
      </c>
      <c r="F53" t="s">
        <v>15</v>
      </c>
      <c r="G53">
        <v>1623</v>
      </c>
      <c r="H53">
        <v>214269.65999999986</v>
      </c>
      <c r="I53">
        <v>48368.220000000016</v>
      </c>
      <c r="J53">
        <v>262637.88000000006</v>
      </c>
      <c r="K53">
        <v>3917922</v>
      </c>
      <c r="L53" s="26">
        <f t="shared" si="1"/>
        <v>6.7034994571101736E-2</v>
      </c>
      <c r="M53" s="1">
        <f t="shared" si="2"/>
        <v>161.82247689463961</v>
      </c>
    </row>
    <row r="54" spans="1:13" x14ac:dyDescent="0.25">
      <c r="A54" t="str">
        <f t="shared" si="0"/>
        <v>KTMCMBDec-2024</v>
      </c>
      <c r="B54" s="2">
        <v>2024</v>
      </c>
      <c r="C54" s="2" t="s">
        <v>188</v>
      </c>
      <c r="D54" t="s">
        <v>52</v>
      </c>
      <c r="E54" s="2" t="s">
        <v>10</v>
      </c>
      <c r="F54" t="s">
        <v>15</v>
      </c>
      <c r="G54">
        <v>1942</v>
      </c>
      <c r="H54">
        <v>412547.22000000009</v>
      </c>
      <c r="I54">
        <v>54489.349999999977</v>
      </c>
      <c r="J54">
        <v>467036.57000000012</v>
      </c>
      <c r="K54">
        <v>4569526</v>
      </c>
      <c r="L54" s="26">
        <f t="shared" si="1"/>
        <v>0.1022067868746124</v>
      </c>
      <c r="M54" s="1">
        <f t="shared" si="2"/>
        <v>240.492569515963</v>
      </c>
    </row>
    <row r="55" spans="1:13" x14ac:dyDescent="0.25">
      <c r="A55" t="str">
        <f t="shared" si="0"/>
        <v>KULCMBDec-2024</v>
      </c>
      <c r="B55" s="2">
        <v>2024</v>
      </c>
      <c r="C55" s="2" t="s">
        <v>188</v>
      </c>
      <c r="D55" t="s">
        <v>33</v>
      </c>
      <c r="E55" s="2" t="s">
        <v>10</v>
      </c>
      <c r="F55" t="s">
        <v>13</v>
      </c>
      <c r="G55">
        <v>5786</v>
      </c>
      <c r="H55">
        <v>590048.02000000048</v>
      </c>
      <c r="I55">
        <v>286943.88999999972</v>
      </c>
      <c r="J55">
        <v>876991.9099999998</v>
      </c>
      <c r="K55">
        <v>14227774</v>
      </c>
      <c r="L55" s="26">
        <f t="shared" si="1"/>
        <v>6.163943214166881E-2</v>
      </c>
      <c r="M55" s="1">
        <f t="shared" si="2"/>
        <v>151.5713636363636</v>
      </c>
    </row>
    <row r="56" spans="1:13" x14ac:dyDescent="0.25">
      <c r="A56" t="str">
        <f t="shared" si="0"/>
        <v>KWICMBDec-2024</v>
      </c>
      <c r="B56" s="2">
        <v>2024</v>
      </c>
      <c r="C56" s="2" t="s">
        <v>188</v>
      </c>
      <c r="D56" t="s">
        <v>34</v>
      </c>
      <c r="E56" s="2" t="s">
        <v>10</v>
      </c>
      <c r="F56" t="s">
        <v>11</v>
      </c>
      <c r="G56">
        <v>4279</v>
      </c>
      <c r="H56">
        <v>568721.17999999982</v>
      </c>
      <c r="I56">
        <v>296695.10999999975</v>
      </c>
      <c r="J56">
        <v>865416.29000000027</v>
      </c>
      <c r="K56">
        <v>17950405</v>
      </c>
      <c r="L56" s="26">
        <f t="shared" si="1"/>
        <v>4.8211518904448129E-2</v>
      </c>
      <c r="M56" s="1">
        <f t="shared" si="2"/>
        <v>202.24732180415992</v>
      </c>
    </row>
    <row r="57" spans="1:13" x14ac:dyDescent="0.25">
      <c r="A57" t="str">
        <f t="shared" si="0"/>
        <v>LHECMBDec-2024</v>
      </c>
      <c r="B57" s="2">
        <v>2024</v>
      </c>
      <c r="C57" s="2" t="s">
        <v>188</v>
      </c>
      <c r="D57" t="s">
        <v>35</v>
      </c>
      <c r="E57" s="2" t="s">
        <v>10</v>
      </c>
      <c r="F57" t="s">
        <v>15</v>
      </c>
      <c r="G57">
        <v>2128</v>
      </c>
      <c r="H57">
        <v>247503.43000000011</v>
      </c>
      <c r="I57">
        <v>71417.180000000008</v>
      </c>
      <c r="J57">
        <v>318920.61000000022</v>
      </c>
      <c r="K57">
        <v>5926480</v>
      </c>
      <c r="L57" s="26">
        <f t="shared" si="1"/>
        <v>5.3812821438695521E-2</v>
      </c>
      <c r="M57" s="1">
        <f t="shared" si="2"/>
        <v>149.86870770676703</v>
      </c>
    </row>
    <row r="58" spans="1:13" x14ac:dyDescent="0.25">
      <c r="A58" t="str">
        <f t="shared" si="0"/>
        <v>LHRCMBDec-2024</v>
      </c>
      <c r="B58" s="2">
        <v>2024</v>
      </c>
      <c r="C58" s="2" t="s">
        <v>188</v>
      </c>
      <c r="D58" t="s">
        <v>36</v>
      </c>
      <c r="E58" s="2" t="s">
        <v>10</v>
      </c>
      <c r="F58" t="s">
        <v>19</v>
      </c>
      <c r="G58">
        <v>9295</v>
      </c>
      <c r="H58">
        <v>4594943.7900000028</v>
      </c>
      <c r="I58">
        <v>2133388.3600000003</v>
      </c>
      <c r="J58">
        <v>6728332.1499999966</v>
      </c>
      <c r="K58">
        <v>81043105</v>
      </c>
      <c r="L58" s="26">
        <f t="shared" si="1"/>
        <v>8.3021648171056589E-2</v>
      </c>
      <c r="M58" s="1">
        <f t="shared" si="2"/>
        <v>723.86575040344235</v>
      </c>
    </row>
    <row r="59" spans="1:13" x14ac:dyDescent="0.25">
      <c r="A59" t="str">
        <f t="shared" si="0"/>
        <v>MAACMBDec-2024</v>
      </c>
      <c r="B59" s="2">
        <v>2024</v>
      </c>
      <c r="C59" s="2" t="s">
        <v>188</v>
      </c>
      <c r="D59" t="s">
        <v>37</v>
      </c>
      <c r="E59" s="2" t="s">
        <v>10</v>
      </c>
      <c r="F59" t="s">
        <v>15</v>
      </c>
      <c r="G59">
        <v>12155</v>
      </c>
      <c r="H59">
        <v>453636.32000000053</v>
      </c>
      <c r="I59">
        <v>267033.32000000024</v>
      </c>
      <c r="J59">
        <v>720669.63999999955</v>
      </c>
      <c r="K59">
        <v>8338330</v>
      </c>
      <c r="L59" s="26">
        <f t="shared" si="1"/>
        <v>8.6428534250863123E-2</v>
      </c>
      <c r="M59" s="1">
        <f t="shared" si="2"/>
        <v>59.289974496092107</v>
      </c>
    </row>
    <row r="60" spans="1:13" x14ac:dyDescent="0.25">
      <c r="A60" t="str">
        <f t="shared" si="0"/>
        <v>MELCMBDec-2024</v>
      </c>
      <c r="B60" s="2">
        <v>2024</v>
      </c>
      <c r="C60" s="2" t="s">
        <v>188</v>
      </c>
      <c r="D60" t="s">
        <v>38</v>
      </c>
      <c r="E60" s="2" t="s">
        <v>10</v>
      </c>
      <c r="F60" t="s">
        <v>13</v>
      </c>
      <c r="G60">
        <v>8470</v>
      </c>
      <c r="H60">
        <v>4496103.6199999945</v>
      </c>
      <c r="I60">
        <v>740800.18999999948</v>
      </c>
      <c r="J60">
        <v>5236903.8099999968</v>
      </c>
      <c r="K60">
        <v>71224230</v>
      </c>
      <c r="L60" s="26">
        <f t="shared" si="1"/>
        <v>7.352699790506681E-2</v>
      </c>
      <c r="M60" s="1">
        <f t="shared" si="2"/>
        <v>618.28852538370677</v>
      </c>
    </row>
    <row r="61" spans="1:13" x14ac:dyDescent="0.25">
      <c r="A61" t="str">
        <f t="shared" si="0"/>
        <v>MLECMBDec-2024</v>
      </c>
      <c r="B61" s="2">
        <v>2024</v>
      </c>
      <c r="C61" s="2" t="s">
        <v>188</v>
      </c>
      <c r="D61" t="s">
        <v>39</v>
      </c>
      <c r="E61" s="2" t="s">
        <v>10</v>
      </c>
      <c r="F61" t="s">
        <v>15</v>
      </c>
      <c r="G61">
        <v>12545</v>
      </c>
      <c r="H61">
        <v>881791.88999999955</v>
      </c>
      <c r="I61">
        <v>204717.38000000009</v>
      </c>
      <c r="J61">
        <v>1086509.2700000003</v>
      </c>
      <c r="K61">
        <v>9634560</v>
      </c>
      <c r="L61" s="26">
        <f t="shared" si="1"/>
        <v>0.11277206950810419</v>
      </c>
      <c r="M61" s="1">
        <f t="shared" si="2"/>
        <v>86.608949382224012</v>
      </c>
    </row>
    <row r="62" spans="1:13" x14ac:dyDescent="0.25">
      <c r="A62" t="str">
        <f t="shared" si="0"/>
        <v>NRTCMBDec-2024</v>
      </c>
      <c r="B62" s="2">
        <v>2024</v>
      </c>
      <c r="C62" s="2" t="s">
        <v>188</v>
      </c>
      <c r="D62" t="s">
        <v>40</v>
      </c>
      <c r="E62" s="2" t="s">
        <v>10</v>
      </c>
      <c r="F62" t="s">
        <v>13</v>
      </c>
      <c r="G62">
        <v>4012</v>
      </c>
      <c r="H62">
        <v>1544957.88</v>
      </c>
      <c r="I62">
        <v>77526.94</v>
      </c>
      <c r="J62">
        <v>1622484.8200000005</v>
      </c>
      <c r="K62">
        <v>27538368</v>
      </c>
      <c r="L62" s="26">
        <f t="shared" si="1"/>
        <v>5.8917246657463528E-2</v>
      </c>
      <c r="M62" s="1">
        <f t="shared" si="2"/>
        <v>404.40798105682967</v>
      </c>
    </row>
    <row r="63" spans="1:13" x14ac:dyDescent="0.25">
      <c r="A63" t="str">
        <f t="shared" si="0"/>
        <v>RUHCMBDec-2024</v>
      </c>
      <c r="B63" s="2">
        <v>2024</v>
      </c>
      <c r="C63" s="2" t="s">
        <v>188</v>
      </c>
      <c r="D63" t="s">
        <v>41</v>
      </c>
      <c r="E63" s="2" t="s">
        <v>10</v>
      </c>
      <c r="F63" t="s">
        <v>11</v>
      </c>
      <c r="G63">
        <v>5448</v>
      </c>
      <c r="H63">
        <v>832184.80999999982</v>
      </c>
      <c r="I63">
        <v>375711.57</v>
      </c>
      <c r="J63">
        <v>1207896.3800000008</v>
      </c>
      <c r="K63">
        <v>22037160</v>
      </c>
      <c r="L63" s="26">
        <f t="shared" si="1"/>
        <v>5.4811798798030276E-2</v>
      </c>
      <c r="M63" s="1">
        <f t="shared" si="2"/>
        <v>221.71372613803246</v>
      </c>
    </row>
    <row r="64" spans="1:13" x14ac:dyDescent="0.25">
      <c r="A64" t="str">
        <f t="shared" si="0"/>
        <v>SINCMBDec-2024</v>
      </c>
      <c r="B64" s="2">
        <v>2024</v>
      </c>
      <c r="C64" s="2" t="s">
        <v>188</v>
      </c>
      <c r="D64" t="s">
        <v>42</v>
      </c>
      <c r="E64" s="2" t="s">
        <v>10</v>
      </c>
      <c r="F64" t="s">
        <v>13</v>
      </c>
      <c r="G64">
        <v>3832</v>
      </c>
      <c r="H64">
        <v>735581.5500000004</v>
      </c>
      <c r="I64">
        <v>181403.09999999989</v>
      </c>
      <c r="J64">
        <v>916984.65</v>
      </c>
      <c r="K64">
        <v>10534168</v>
      </c>
      <c r="L64" s="26">
        <f t="shared" si="1"/>
        <v>8.7048606971143805E-2</v>
      </c>
      <c r="M64" s="1">
        <f t="shared" si="2"/>
        <v>239.29662056367434</v>
      </c>
    </row>
    <row r="65" spans="1:13" x14ac:dyDescent="0.25">
      <c r="A65" t="str">
        <f t="shared" si="0"/>
        <v>SYDCMBDec-2024</v>
      </c>
      <c r="B65" s="2">
        <v>2024</v>
      </c>
      <c r="C65" s="2" t="s">
        <v>188</v>
      </c>
      <c r="D65" t="s">
        <v>53</v>
      </c>
      <c r="E65" s="2" t="s">
        <v>10</v>
      </c>
      <c r="F65" t="s">
        <v>13</v>
      </c>
      <c r="G65">
        <v>4707</v>
      </c>
      <c r="H65">
        <v>2531088.9000000008</v>
      </c>
      <c r="I65">
        <v>402986.47000000015</v>
      </c>
      <c r="J65">
        <v>2934075.3699999973</v>
      </c>
      <c r="K65">
        <v>41205078</v>
      </c>
      <c r="L65" s="26">
        <f t="shared" si="1"/>
        <v>7.1206645210087877E-2</v>
      </c>
      <c r="M65" s="1">
        <f t="shared" si="2"/>
        <v>623.34297216910932</v>
      </c>
    </row>
    <row r="66" spans="1:13" x14ac:dyDescent="0.25">
      <c r="A66" t="str">
        <f t="shared" ref="A66:A129" si="3">D66&amp;E66&amp;C66</f>
        <v>TRVCMBDec-2024</v>
      </c>
      <c r="B66" s="2">
        <v>2024</v>
      </c>
      <c r="C66" s="2" t="s">
        <v>188</v>
      </c>
      <c r="D66" t="s">
        <v>43</v>
      </c>
      <c r="E66" s="2" t="s">
        <v>10</v>
      </c>
      <c r="F66" t="s">
        <v>15</v>
      </c>
      <c r="G66">
        <v>1984</v>
      </c>
      <c r="H66">
        <v>79695.820000000022</v>
      </c>
      <c r="I66">
        <v>28611.79</v>
      </c>
      <c r="J66">
        <v>108307.60999999997</v>
      </c>
      <c r="K66">
        <v>726144</v>
      </c>
      <c r="L66" s="26">
        <f t="shared" ref="L66:L129" si="4">J66/K66</f>
        <v>0.14915445145866379</v>
      </c>
      <c r="M66" s="1">
        <f t="shared" ref="M66:M129" si="5">J66/G66</f>
        <v>54.590529233870953</v>
      </c>
    </row>
    <row r="67" spans="1:13" x14ac:dyDescent="0.25">
      <c r="A67" t="str">
        <f t="shared" si="3"/>
        <v>TRZCMBDec-2024</v>
      </c>
      <c r="B67" s="4">
        <v>2024</v>
      </c>
      <c r="C67" s="2" t="s">
        <v>188</v>
      </c>
      <c r="D67" t="s">
        <v>44</v>
      </c>
      <c r="E67" s="2" t="s">
        <v>10</v>
      </c>
      <c r="F67" t="s">
        <v>15</v>
      </c>
      <c r="G67">
        <v>4063</v>
      </c>
      <c r="H67">
        <v>142050.87999999989</v>
      </c>
      <c r="I67">
        <v>60200.340000000055</v>
      </c>
      <c r="J67">
        <v>202251.22</v>
      </c>
      <c r="K67">
        <v>1799909</v>
      </c>
      <c r="L67" s="26">
        <f t="shared" si="4"/>
        <v>0.11236746968874538</v>
      </c>
      <c r="M67" s="1">
        <f t="shared" si="5"/>
        <v>49.778789072114201</v>
      </c>
    </row>
    <row r="68" spans="1:13" x14ac:dyDescent="0.25">
      <c r="A68" t="str">
        <f t="shared" si="3"/>
        <v>AUHCMBJan-2025</v>
      </c>
      <c r="B68" s="2">
        <v>2025</v>
      </c>
      <c r="C68" s="2" t="s">
        <v>195</v>
      </c>
      <c r="D68" t="s">
        <v>9</v>
      </c>
      <c r="E68" s="2" t="s">
        <v>10</v>
      </c>
      <c r="F68" t="s">
        <v>11</v>
      </c>
      <c r="G68">
        <v>50</v>
      </c>
      <c r="H68">
        <v>4115.4000000000005</v>
      </c>
      <c r="I68">
        <v>3490.6200000000003</v>
      </c>
      <c r="J68">
        <v>7606.02</v>
      </c>
      <c r="K68">
        <v>167200</v>
      </c>
      <c r="L68" s="26">
        <f t="shared" si="4"/>
        <v>4.5490550239234449E-2</v>
      </c>
      <c r="M68" s="1">
        <f t="shared" si="5"/>
        <v>152.12040000000002</v>
      </c>
    </row>
    <row r="69" spans="1:13" x14ac:dyDescent="0.25">
      <c r="A69" t="str">
        <f t="shared" si="3"/>
        <v>BKKCMBJan-2025</v>
      </c>
      <c r="B69" s="2">
        <v>2025</v>
      </c>
      <c r="C69" s="2" t="s">
        <v>195</v>
      </c>
      <c r="D69" t="s">
        <v>12</v>
      </c>
      <c r="E69" s="2" t="s">
        <v>10</v>
      </c>
      <c r="F69" t="s">
        <v>13</v>
      </c>
      <c r="G69">
        <v>2041</v>
      </c>
      <c r="H69">
        <v>251737.99999999991</v>
      </c>
      <c r="I69">
        <v>119138.67</v>
      </c>
      <c r="J69">
        <v>370876.67</v>
      </c>
      <c r="K69">
        <v>4867785</v>
      </c>
      <c r="L69" s="26">
        <f t="shared" si="4"/>
        <v>7.6190026880809239E-2</v>
      </c>
      <c r="M69" s="1">
        <f t="shared" si="5"/>
        <v>181.71321411073004</v>
      </c>
    </row>
    <row r="70" spans="1:13" x14ac:dyDescent="0.25">
      <c r="A70" t="str">
        <f t="shared" si="3"/>
        <v>BLRCMBJan-2025</v>
      </c>
      <c r="B70" s="2">
        <v>2025</v>
      </c>
      <c r="C70" s="2" t="s">
        <v>195</v>
      </c>
      <c r="D70" t="s">
        <v>14</v>
      </c>
      <c r="E70" s="2" t="s">
        <v>10</v>
      </c>
      <c r="F70" t="s">
        <v>15</v>
      </c>
      <c r="G70">
        <v>1451</v>
      </c>
      <c r="H70">
        <v>87916.760000000009</v>
      </c>
      <c r="I70">
        <v>31027.349999999995</v>
      </c>
      <c r="J70">
        <v>118944.10999999996</v>
      </c>
      <c r="K70">
        <v>1037465</v>
      </c>
      <c r="L70" s="26">
        <f t="shared" si="4"/>
        <v>0.11464879297132911</v>
      </c>
      <c r="M70" s="1">
        <f t="shared" si="5"/>
        <v>81.973886974500317</v>
      </c>
    </row>
    <row r="71" spans="1:13" x14ac:dyDescent="0.25">
      <c r="A71" t="str">
        <f t="shared" si="3"/>
        <v>BOMCMBJan-2025</v>
      </c>
      <c r="B71" s="2">
        <v>2025</v>
      </c>
      <c r="C71" s="2" t="s">
        <v>195</v>
      </c>
      <c r="D71" t="s">
        <v>16</v>
      </c>
      <c r="E71" s="2" t="s">
        <v>10</v>
      </c>
      <c r="F71" t="s">
        <v>15</v>
      </c>
      <c r="G71">
        <v>2755</v>
      </c>
      <c r="H71">
        <v>228308.35</v>
      </c>
      <c r="I71">
        <v>77694.360000000059</v>
      </c>
      <c r="J71">
        <v>306002.70999999996</v>
      </c>
      <c r="K71">
        <v>4267495</v>
      </c>
      <c r="L71" s="26">
        <f t="shared" si="4"/>
        <v>7.1705464212611841E-2</v>
      </c>
      <c r="M71" s="1">
        <f t="shared" si="5"/>
        <v>111.07176406533574</v>
      </c>
    </row>
    <row r="72" spans="1:13" x14ac:dyDescent="0.25">
      <c r="A72" t="str">
        <f t="shared" si="3"/>
        <v>CANCMBJan-2025</v>
      </c>
      <c r="B72" s="2">
        <v>2025</v>
      </c>
      <c r="C72" s="2" t="s">
        <v>195</v>
      </c>
      <c r="D72" t="s">
        <v>17</v>
      </c>
      <c r="E72" s="2" t="s">
        <v>10</v>
      </c>
      <c r="F72" t="s">
        <v>13</v>
      </c>
      <c r="G72">
        <v>315</v>
      </c>
      <c r="H72">
        <v>74596.98000000001</v>
      </c>
      <c r="I72">
        <v>25225.789999999997</v>
      </c>
      <c r="J72">
        <v>99822.769999999975</v>
      </c>
      <c r="K72">
        <v>1254645</v>
      </c>
      <c r="L72" s="26">
        <f t="shared" si="4"/>
        <v>7.9562561521386507E-2</v>
      </c>
      <c r="M72" s="1">
        <f t="shared" si="5"/>
        <v>316.89768253968248</v>
      </c>
    </row>
    <row r="73" spans="1:13" x14ac:dyDescent="0.25">
      <c r="A73" t="str">
        <f t="shared" si="3"/>
        <v>CDGCMBJan-2025</v>
      </c>
      <c r="B73" s="2">
        <v>2025</v>
      </c>
      <c r="C73" s="2" t="s">
        <v>195</v>
      </c>
      <c r="D73" t="s">
        <v>18</v>
      </c>
      <c r="E73" s="2" t="s">
        <v>10</v>
      </c>
      <c r="F73" t="s">
        <v>19</v>
      </c>
      <c r="G73">
        <v>2129</v>
      </c>
      <c r="H73">
        <v>504769.30999999976</v>
      </c>
      <c r="I73">
        <v>493465.10000000027</v>
      </c>
      <c r="J73">
        <v>998234.40999999898</v>
      </c>
      <c r="K73">
        <v>18115661</v>
      </c>
      <c r="L73" s="26">
        <f t="shared" si="4"/>
        <v>5.5103394239934107E-2</v>
      </c>
      <c r="M73" s="1">
        <f t="shared" si="5"/>
        <v>468.87478158759933</v>
      </c>
    </row>
    <row r="74" spans="1:13" x14ac:dyDescent="0.25">
      <c r="A74" t="str">
        <f t="shared" si="3"/>
        <v>CGKCMBJan-2025</v>
      </c>
      <c r="B74" s="2">
        <v>2025</v>
      </c>
      <c r="C74" s="2" t="s">
        <v>195</v>
      </c>
      <c r="D74" t="s">
        <v>20</v>
      </c>
      <c r="E74" s="2" t="s">
        <v>10</v>
      </c>
      <c r="F74" t="s">
        <v>13</v>
      </c>
      <c r="G74">
        <v>415</v>
      </c>
      <c r="H74">
        <v>51951.67</v>
      </c>
      <c r="I74">
        <v>24413.100000000024</v>
      </c>
      <c r="J74">
        <v>76364.76999999999</v>
      </c>
      <c r="K74">
        <v>1376970</v>
      </c>
      <c r="L74" s="26">
        <f t="shared" si="4"/>
        <v>5.5458557557535738E-2</v>
      </c>
      <c r="M74" s="1">
        <f t="shared" si="5"/>
        <v>184.01149397590359</v>
      </c>
    </row>
    <row r="75" spans="1:13" x14ac:dyDescent="0.25">
      <c r="A75" t="str">
        <f t="shared" si="3"/>
        <v>CMBAUHJan-2025</v>
      </c>
      <c r="B75" s="2">
        <v>2025</v>
      </c>
      <c r="C75" s="2" t="s">
        <v>195</v>
      </c>
      <c r="D75" t="s">
        <v>10</v>
      </c>
      <c r="E75" s="2" t="s">
        <v>9</v>
      </c>
      <c r="F75" t="s">
        <v>11</v>
      </c>
      <c r="G75">
        <v>37</v>
      </c>
      <c r="H75">
        <v>4632.670000000001</v>
      </c>
      <c r="I75">
        <v>2958.44</v>
      </c>
      <c r="J75">
        <v>7591.1100000000015</v>
      </c>
      <c r="K75">
        <v>123728</v>
      </c>
      <c r="L75" s="26">
        <f t="shared" si="4"/>
        <v>6.1353210267683964E-2</v>
      </c>
      <c r="M75" s="1">
        <f t="shared" si="5"/>
        <v>205.16513513513519</v>
      </c>
    </row>
    <row r="76" spans="1:13" x14ac:dyDescent="0.25">
      <c r="A76" t="str">
        <f t="shared" si="3"/>
        <v>CMBBKKJan-2025</v>
      </c>
      <c r="B76" s="2">
        <v>2025</v>
      </c>
      <c r="C76" s="2" t="s">
        <v>195</v>
      </c>
      <c r="D76" t="s">
        <v>10</v>
      </c>
      <c r="E76" s="2" t="s">
        <v>12</v>
      </c>
      <c r="F76" t="s">
        <v>13</v>
      </c>
      <c r="G76">
        <v>1389</v>
      </c>
      <c r="H76">
        <v>196086.59000000008</v>
      </c>
      <c r="I76">
        <v>83927.430000000022</v>
      </c>
      <c r="J76">
        <v>280014.02000000008</v>
      </c>
      <c r="K76">
        <v>3312765</v>
      </c>
      <c r="L76" s="26">
        <f t="shared" si="4"/>
        <v>8.4525772277840444E-2</v>
      </c>
      <c r="M76" s="1">
        <f t="shared" si="5"/>
        <v>201.59396688264945</v>
      </c>
    </row>
    <row r="77" spans="1:13" x14ac:dyDescent="0.25">
      <c r="A77" t="str">
        <f t="shared" si="3"/>
        <v>CMBBLRJan-2025</v>
      </c>
      <c r="B77" s="2">
        <v>2025</v>
      </c>
      <c r="C77" s="2" t="s">
        <v>195</v>
      </c>
      <c r="D77" t="s">
        <v>10</v>
      </c>
      <c r="E77" s="2" t="s">
        <v>14</v>
      </c>
      <c r="F77" t="s">
        <v>15</v>
      </c>
      <c r="G77">
        <v>1734</v>
      </c>
      <c r="H77">
        <v>109521.99000000002</v>
      </c>
      <c r="I77">
        <v>44042.610000000008</v>
      </c>
      <c r="J77">
        <v>153564.59999999989</v>
      </c>
      <c r="K77">
        <v>1239810</v>
      </c>
      <c r="L77" s="26">
        <f t="shared" si="4"/>
        <v>0.12386139811745339</v>
      </c>
      <c r="M77" s="1">
        <f t="shared" si="5"/>
        <v>88.560899653979178</v>
      </c>
    </row>
    <row r="78" spans="1:13" x14ac:dyDescent="0.25">
      <c r="A78" t="str">
        <f t="shared" si="3"/>
        <v>CMBBOMJan-2025</v>
      </c>
      <c r="B78" s="2">
        <v>2025</v>
      </c>
      <c r="C78" s="2" t="s">
        <v>195</v>
      </c>
      <c r="D78" t="s">
        <v>10</v>
      </c>
      <c r="E78" s="2" t="s">
        <v>16</v>
      </c>
      <c r="F78" t="s">
        <v>15</v>
      </c>
      <c r="G78">
        <v>3438</v>
      </c>
      <c r="H78">
        <v>321032.1100000001</v>
      </c>
      <c r="I78">
        <v>103261.86000000009</v>
      </c>
      <c r="J78">
        <v>424293.96999999974</v>
      </c>
      <c r="K78">
        <v>5325462</v>
      </c>
      <c r="L78" s="26">
        <f t="shared" si="4"/>
        <v>7.9672706330455409E-2</v>
      </c>
      <c r="M78" s="1">
        <f t="shared" si="5"/>
        <v>123.41302210587543</v>
      </c>
    </row>
    <row r="79" spans="1:13" x14ac:dyDescent="0.25">
      <c r="A79" t="str">
        <f t="shared" si="3"/>
        <v>CMBCANJan-2025</v>
      </c>
      <c r="B79" s="2">
        <v>2025</v>
      </c>
      <c r="C79" s="2" t="s">
        <v>195</v>
      </c>
      <c r="D79" t="s">
        <v>10</v>
      </c>
      <c r="E79" s="2" t="s">
        <v>17</v>
      </c>
      <c r="F79" t="s">
        <v>13</v>
      </c>
      <c r="G79">
        <v>236</v>
      </c>
      <c r="H79">
        <v>45233.819999999985</v>
      </c>
      <c r="I79">
        <v>19661.970000000005</v>
      </c>
      <c r="J79">
        <v>64895.790000000008</v>
      </c>
      <c r="K79">
        <v>939988</v>
      </c>
      <c r="L79" s="26">
        <f t="shared" si="4"/>
        <v>6.9038955816457234E-2</v>
      </c>
      <c r="M79" s="1">
        <f t="shared" si="5"/>
        <v>274.98216101694919</v>
      </c>
    </row>
    <row r="80" spans="1:13" x14ac:dyDescent="0.25">
      <c r="A80" t="str">
        <f t="shared" si="3"/>
        <v>CMBCDGJan-2025</v>
      </c>
      <c r="B80" s="2">
        <v>2025</v>
      </c>
      <c r="C80" s="2" t="s">
        <v>195</v>
      </c>
      <c r="D80" t="s">
        <v>10</v>
      </c>
      <c r="E80" s="2" t="s">
        <v>18</v>
      </c>
      <c r="F80" t="s">
        <v>19</v>
      </c>
      <c r="G80">
        <v>2569</v>
      </c>
      <c r="H80">
        <v>831227.53000000061</v>
      </c>
      <c r="I80">
        <v>605651.43999999971</v>
      </c>
      <c r="J80">
        <v>1436878.97</v>
      </c>
      <c r="K80">
        <v>21859621</v>
      </c>
      <c r="L80" s="26">
        <f t="shared" si="4"/>
        <v>6.5732108072687992E-2</v>
      </c>
      <c r="M80" s="1">
        <f t="shared" si="5"/>
        <v>559.3145075905021</v>
      </c>
    </row>
    <row r="81" spans="1:13" x14ac:dyDescent="0.25">
      <c r="A81" t="str">
        <f t="shared" si="3"/>
        <v>CMBCGKJan-2025</v>
      </c>
      <c r="B81" s="2">
        <v>2025</v>
      </c>
      <c r="C81" s="2" t="s">
        <v>195</v>
      </c>
      <c r="D81" t="s">
        <v>10</v>
      </c>
      <c r="E81" s="2" t="s">
        <v>20</v>
      </c>
      <c r="F81" t="s">
        <v>13</v>
      </c>
      <c r="G81">
        <v>927</v>
      </c>
      <c r="H81">
        <v>104482.26</v>
      </c>
      <c r="I81">
        <v>55220.430000000037</v>
      </c>
      <c r="J81">
        <v>159702.69000000003</v>
      </c>
      <c r="K81">
        <v>3075786</v>
      </c>
      <c r="L81" s="26">
        <f t="shared" si="4"/>
        <v>5.1922562232873171E-2</v>
      </c>
      <c r="M81" s="1">
        <f t="shared" si="5"/>
        <v>172.27906148867316</v>
      </c>
    </row>
    <row r="82" spans="1:13" x14ac:dyDescent="0.25">
      <c r="A82" t="str">
        <f t="shared" si="3"/>
        <v>CMBCOKJan-2025</v>
      </c>
      <c r="B82" s="2">
        <v>2025</v>
      </c>
      <c r="C82" s="2" t="s">
        <v>195</v>
      </c>
      <c r="D82" t="s">
        <v>10</v>
      </c>
      <c r="E82" s="2" t="s">
        <v>21</v>
      </c>
      <c r="F82" t="s">
        <v>15</v>
      </c>
      <c r="G82">
        <v>993</v>
      </c>
      <c r="H82">
        <v>65889.859999999971</v>
      </c>
      <c r="I82">
        <v>16907.190000000013</v>
      </c>
      <c r="J82">
        <v>82797.050000000017</v>
      </c>
      <c r="K82">
        <v>513381</v>
      </c>
      <c r="L82" s="26">
        <f t="shared" si="4"/>
        <v>0.16127797873314365</v>
      </c>
      <c r="M82" s="1">
        <f t="shared" si="5"/>
        <v>83.38071500503527</v>
      </c>
    </row>
    <row r="83" spans="1:13" x14ac:dyDescent="0.25">
      <c r="A83" t="str">
        <f t="shared" si="3"/>
        <v>CMBDACJan-2025</v>
      </c>
      <c r="B83" s="2">
        <v>2025</v>
      </c>
      <c r="C83" s="2" t="s">
        <v>195</v>
      </c>
      <c r="D83" t="s">
        <v>10</v>
      </c>
      <c r="E83" s="2" t="s">
        <v>22</v>
      </c>
      <c r="F83" t="s">
        <v>15</v>
      </c>
      <c r="G83">
        <v>1781</v>
      </c>
      <c r="H83">
        <v>280139.03999999992</v>
      </c>
      <c r="I83">
        <v>8505.9299999999985</v>
      </c>
      <c r="J83">
        <v>288644.96999999997</v>
      </c>
      <c r="K83">
        <v>3855865</v>
      </c>
      <c r="L83" s="26">
        <f t="shared" si="4"/>
        <v>7.4858681515042658E-2</v>
      </c>
      <c r="M83" s="1">
        <f t="shared" si="5"/>
        <v>162.06904548006736</v>
      </c>
    </row>
    <row r="84" spans="1:13" x14ac:dyDescent="0.25">
      <c r="A84" t="str">
        <f t="shared" si="3"/>
        <v>CMBDELJan-2025</v>
      </c>
      <c r="B84" s="2">
        <v>2025</v>
      </c>
      <c r="C84" s="2" t="s">
        <v>195</v>
      </c>
      <c r="D84" t="s">
        <v>10</v>
      </c>
      <c r="E84" s="2" t="s">
        <v>23</v>
      </c>
      <c r="F84" t="s">
        <v>15</v>
      </c>
      <c r="G84">
        <v>4134</v>
      </c>
      <c r="H84">
        <v>551933.02999999956</v>
      </c>
      <c r="I84">
        <v>120728.26000000001</v>
      </c>
      <c r="J84">
        <v>672661.29000000039</v>
      </c>
      <c r="K84">
        <v>10024950</v>
      </c>
      <c r="L84" s="26">
        <f t="shared" si="4"/>
        <v>6.7098717699340185E-2</v>
      </c>
      <c r="M84" s="1">
        <f t="shared" si="5"/>
        <v>162.71439042089995</v>
      </c>
    </row>
    <row r="85" spans="1:13" x14ac:dyDescent="0.25">
      <c r="A85" t="str">
        <f t="shared" si="3"/>
        <v>CMBDMMJan-2025</v>
      </c>
      <c r="B85" s="2">
        <v>2025</v>
      </c>
      <c r="C85" s="2" t="s">
        <v>195</v>
      </c>
      <c r="D85" t="s">
        <v>10</v>
      </c>
      <c r="E85" s="2" t="s">
        <v>24</v>
      </c>
      <c r="F85" t="s">
        <v>11</v>
      </c>
      <c r="G85">
        <v>1169</v>
      </c>
      <c r="H85">
        <v>186356.29999999996</v>
      </c>
      <c r="I85">
        <v>78030.58000000006</v>
      </c>
      <c r="J85">
        <v>264386.88000000006</v>
      </c>
      <c r="K85">
        <v>4504157</v>
      </c>
      <c r="L85" s="26">
        <f t="shared" si="4"/>
        <v>5.8698415707978222E-2</v>
      </c>
      <c r="M85" s="1">
        <f t="shared" si="5"/>
        <v>226.16499572284008</v>
      </c>
    </row>
    <row r="86" spans="1:13" x14ac:dyDescent="0.25">
      <c r="A86" t="str">
        <f t="shared" si="3"/>
        <v>CMBDOHJan-2025</v>
      </c>
      <c r="B86" s="2">
        <v>2025</v>
      </c>
      <c r="C86" s="2" t="s">
        <v>195</v>
      </c>
      <c r="D86" t="s">
        <v>10</v>
      </c>
      <c r="E86" s="2" t="s">
        <v>25</v>
      </c>
      <c r="F86" t="s">
        <v>11</v>
      </c>
      <c r="G86">
        <v>1616</v>
      </c>
      <c r="H86">
        <v>334984.14999999997</v>
      </c>
      <c r="I86">
        <v>223971.0500000001</v>
      </c>
      <c r="J86">
        <v>558955.20000000019</v>
      </c>
      <c r="K86">
        <v>5870928</v>
      </c>
      <c r="L86" s="26">
        <f t="shared" si="4"/>
        <v>9.5207299425235703E-2</v>
      </c>
      <c r="M86" s="1">
        <f t="shared" si="5"/>
        <v>345.88811881188133</v>
      </c>
    </row>
    <row r="87" spans="1:13" x14ac:dyDescent="0.25">
      <c r="A87" t="str">
        <f t="shared" si="3"/>
        <v>CMBDXBJan-2025</v>
      </c>
      <c r="B87" s="2">
        <v>2025</v>
      </c>
      <c r="C87" s="2" t="s">
        <v>195</v>
      </c>
      <c r="D87" t="s">
        <v>10</v>
      </c>
      <c r="E87" s="2" t="s">
        <v>26</v>
      </c>
      <c r="F87" t="s">
        <v>11</v>
      </c>
      <c r="G87">
        <v>2663</v>
      </c>
      <c r="H87">
        <v>338577.46000000008</v>
      </c>
      <c r="I87">
        <v>196534.12000000002</v>
      </c>
      <c r="J87">
        <v>535111.57999999984</v>
      </c>
      <c r="K87">
        <v>8811867</v>
      </c>
      <c r="L87" s="26">
        <f t="shared" si="4"/>
        <v>6.0726243371580599E-2</v>
      </c>
      <c r="M87" s="1">
        <f t="shared" si="5"/>
        <v>200.94313931656021</v>
      </c>
    </row>
    <row r="88" spans="1:13" x14ac:dyDescent="0.25">
      <c r="A88" t="str">
        <f t="shared" si="3"/>
        <v>CMBFRAJan-2025</v>
      </c>
      <c r="B88" s="2">
        <v>2025</v>
      </c>
      <c r="C88" s="2" t="s">
        <v>195</v>
      </c>
      <c r="D88" t="s">
        <v>10</v>
      </c>
      <c r="E88" s="2" t="s">
        <v>27</v>
      </c>
      <c r="F88" t="s">
        <v>19</v>
      </c>
      <c r="G88">
        <v>3068</v>
      </c>
      <c r="H88">
        <v>1037280.2099999997</v>
      </c>
      <c r="I88">
        <v>728107.85999999964</v>
      </c>
      <c r="J88">
        <v>1765388.0699999998</v>
      </c>
      <c r="K88">
        <v>24829324</v>
      </c>
      <c r="L88" s="26">
        <f t="shared" si="4"/>
        <v>7.1100931704785833E-2</v>
      </c>
      <c r="M88" s="1">
        <f t="shared" si="5"/>
        <v>575.4198402868318</v>
      </c>
    </row>
    <row r="89" spans="1:13" x14ac:dyDescent="0.25">
      <c r="A89" t="str">
        <f t="shared" si="3"/>
        <v>CMBGANJan-2025</v>
      </c>
      <c r="B89" s="2">
        <v>2025</v>
      </c>
      <c r="C89" s="2" t="s">
        <v>195</v>
      </c>
      <c r="D89" t="s">
        <v>10</v>
      </c>
      <c r="E89" s="2" t="s">
        <v>28</v>
      </c>
      <c r="F89" t="s">
        <v>15</v>
      </c>
      <c r="G89">
        <v>838</v>
      </c>
      <c r="H89">
        <v>82798.22</v>
      </c>
      <c r="I89">
        <v>21226.379999999997</v>
      </c>
      <c r="J89">
        <v>104024.59999999996</v>
      </c>
      <c r="K89">
        <v>961186</v>
      </c>
      <c r="L89" s="26">
        <f t="shared" si="4"/>
        <v>0.1082252550494909</v>
      </c>
      <c r="M89" s="1">
        <f t="shared" si="5"/>
        <v>124.13436754176607</v>
      </c>
    </row>
    <row r="90" spans="1:13" x14ac:dyDescent="0.25">
      <c r="A90" t="str">
        <f t="shared" si="3"/>
        <v>CMBHYDJan-2025</v>
      </c>
      <c r="B90" s="2">
        <v>2025</v>
      </c>
      <c r="C90" s="2" t="s">
        <v>195</v>
      </c>
      <c r="D90" t="s">
        <v>10</v>
      </c>
      <c r="E90" s="2" t="s">
        <v>29</v>
      </c>
      <c r="F90" t="s">
        <v>15</v>
      </c>
      <c r="G90">
        <v>615</v>
      </c>
      <c r="H90">
        <v>38679.980000000003</v>
      </c>
      <c r="I90">
        <v>15906.880000000003</v>
      </c>
      <c r="J90">
        <v>54586.860000000022</v>
      </c>
      <c r="K90">
        <v>720780</v>
      </c>
      <c r="L90" s="26">
        <f t="shared" si="4"/>
        <v>7.5733039207525207E-2</v>
      </c>
      <c r="M90" s="1">
        <f t="shared" si="5"/>
        <v>88.759121951219555</v>
      </c>
    </row>
    <row r="91" spans="1:13" x14ac:dyDescent="0.25">
      <c r="A91" t="str">
        <f t="shared" si="3"/>
        <v>CMBICNJan-2025</v>
      </c>
      <c r="B91" s="2">
        <v>2025</v>
      </c>
      <c r="C91" s="2" t="s">
        <v>195</v>
      </c>
      <c r="D91" t="s">
        <v>10</v>
      </c>
      <c r="E91" s="2" t="s">
        <v>30</v>
      </c>
      <c r="F91" t="s">
        <v>13</v>
      </c>
      <c r="G91">
        <v>1045</v>
      </c>
      <c r="H91">
        <v>193319.32</v>
      </c>
      <c r="I91">
        <v>104772.81</v>
      </c>
      <c r="J91">
        <v>298092.13000000006</v>
      </c>
      <c r="K91">
        <v>6024425</v>
      </c>
      <c r="L91" s="26">
        <f t="shared" si="4"/>
        <v>4.9480594413574747E-2</v>
      </c>
      <c r="M91" s="1">
        <f t="shared" si="5"/>
        <v>285.25562679425843</v>
      </c>
    </row>
    <row r="92" spans="1:13" x14ac:dyDescent="0.25">
      <c r="A92" t="str">
        <f t="shared" si="3"/>
        <v>CMBIXMJan-2025</v>
      </c>
      <c r="B92" s="2">
        <v>2025</v>
      </c>
      <c r="C92" s="2" t="s">
        <v>195</v>
      </c>
      <c r="D92" t="s">
        <v>10</v>
      </c>
      <c r="E92" s="2" t="s">
        <v>31</v>
      </c>
      <c r="F92" t="s">
        <v>15</v>
      </c>
      <c r="G92">
        <v>906</v>
      </c>
      <c r="H92">
        <v>31099.229999999985</v>
      </c>
      <c r="I92">
        <v>13734.130000000003</v>
      </c>
      <c r="J92">
        <v>44833.359999999993</v>
      </c>
      <c r="K92">
        <v>320724</v>
      </c>
      <c r="L92" s="26">
        <f t="shared" si="4"/>
        <v>0.13978797969593793</v>
      </c>
      <c r="M92" s="1">
        <f t="shared" si="5"/>
        <v>49.484944812362023</v>
      </c>
    </row>
    <row r="93" spans="1:13" x14ac:dyDescent="0.25">
      <c r="A93" t="str">
        <f t="shared" si="3"/>
        <v>CMBKHIJan-2025</v>
      </c>
      <c r="B93" s="2">
        <v>2025</v>
      </c>
      <c r="C93" s="2" t="s">
        <v>195</v>
      </c>
      <c r="D93" t="s">
        <v>10</v>
      </c>
      <c r="E93" s="2" t="s">
        <v>32</v>
      </c>
      <c r="F93" t="s">
        <v>15</v>
      </c>
      <c r="G93">
        <v>953</v>
      </c>
      <c r="H93">
        <v>137026.27999999997</v>
      </c>
      <c r="I93">
        <v>30664.309999999994</v>
      </c>
      <c r="J93">
        <v>167690.58999999991</v>
      </c>
      <c r="K93">
        <v>2300542</v>
      </c>
      <c r="L93" s="26">
        <f t="shared" si="4"/>
        <v>7.2891775068657697E-2</v>
      </c>
      <c r="M93" s="1">
        <f t="shared" si="5"/>
        <v>175.96074501573966</v>
      </c>
    </row>
    <row r="94" spans="1:13" x14ac:dyDescent="0.25">
      <c r="A94" t="str">
        <f t="shared" si="3"/>
        <v>CMBKTMJan-2025</v>
      </c>
      <c r="B94" s="2">
        <v>2025</v>
      </c>
      <c r="C94" s="2" t="s">
        <v>195</v>
      </c>
      <c r="D94" t="s">
        <v>10</v>
      </c>
      <c r="E94" s="2" t="s">
        <v>52</v>
      </c>
      <c r="F94" t="s">
        <v>15</v>
      </c>
      <c r="G94">
        <v>721</v>
      </c>
      <c r="H94">
        <v>94525.999999999913</v>
      </c>
      <c r="I94">
        <v>17479.290000000012</v>
      </c>
      <c r="J94">
        <v>112005.29000000001</v>
      </c>
      <c r="K94">
        <v>1696513</v>
      </c>
      <c r="L94" s="26">
        <f t="shared" si="4"/>
        <v>6.6020885192155918E-2</v>
      </c>
      <c r="M94" s="1">
        <f t="shared" si="5"/>
        <v>155.34714285714287</v>
      </c>
    </row>
    <row r="95" spans="1:13" x14ac:dyDescent="0.25">
      <c r="A95" t="str">
        <f t="shared" si="3"/>
        <v>CMBKULJan-2025</v>
      </c>
      <c r="B95" s="2">
        <v>2025</v>
      </c>
      <c r="C95" s="2" t="s">
        <v>195</v>
      </c>
      <c r="D95" t="s">
        <v>10</v>
      </c>
      <c r="E95" s="2" t="s">
        <v>33</v>
      </c>
      <c r="F95" t="s">
        <v>13</v>
      </c>
      <c r="G95">
        <v>1788</v>
      </c>
      <c r="H95">
        <v>150571.5199999999</v>
      </c>
      <c r="I95">
        <v>94463.630000000034</v>
      </c>
      <c r="J95">
        <v>245035.14999999994</v>
      </c>
      <c r="K95">
        <v>4396692</v>
      </c>
      <c r="L95" s="26">
        <f t="shared" si="4"/>
        <v>5.5731706928754607E-2</v>
      </c>
      <c r="M95" s="1">
        <f t="shared" si="5"/>
        <v>137.04426733780758</v>
      </c>
    </row>
    <row r="96" spans="1:13" x14ac:dyDescent="0.25">
      <c r="A96" t="str">
        <f t="shared" si="3"/>
        <v>CMBKWIJan-2025</v>
      </c>
      <c r="B96" s="2">
        <v>2025</v>
      </c>
      <c r="C96" s="2" t="s">
        <v>195</v>
      </c>
      <c r="D96" t="s">
        <v>10</v>
      </c>
      <c r="E96" s="2" t="s">
        <v>34</v>
      </c>
      <c r="F96" t="s">
        <v>11</v>
      </c>
      <c r="G96">
        <v>1945</v>
      </c>
      <c r="H96">
        <v>265695.46000000025</v>
      </c>
      <c r="I96">
        <v>133227.06000000003</v>
      </c>
      <c r="J96">
        <v>398922.51999999996</v>
      </c>
      <c r="K96">
        <v>8159275</v>
      </c>
      <c r="L96" s="26">
        <f t="shared" si="4"/>
        <v>4.8891907675620683E-2</v>
      </c>
      <c r="M96" s="1">
        <f t="shared" si="5"/>
        <v>205.10155269922876</v>
      </c>
    </row>
    <row r="97" spans="1:13" x14ac:dyDescent="0.25">
      <c r="A97" t="str">
        <f t="shared" si="3"/>
        <v>CMBLHEJan-2025</v>
      </c>
      <c r="B97" s="2">
        <v>2025</v>
      </c>
      <c r="C97" s="2" t="s">
        <v>195</v>
      </c>
      <c r="D97" t="s">
        <v>10</v>
      </c>
      <c r="E97" s="2" t="s">
        <v>35</v>
      </c>
      <c r="F97" t="s">
        <v>15</v>
      </c>
      <c r="G97">
        <v>963</v>
      </c>
      <c r="H97">
        <v>115711.76999999996</v>
      </c>
      <c r="I97">
        <v>33472.550000000003</v>
      </c>
      <c r="J97">
        <v>149184.31999999995</v>
      </c>
      <c r="K97">
        <v>2681955</v>
      </c>
      <c r="L97" s="26">
        <f t="shared" si="4"/>
        <v>5.5625213696724941E-2</v>
      </c>
      <c r="M97" s="1">
        <f t="shared" si="5"/>
        <v>154.91622014537896</v>
      </c>
    </row>
    <row r="98" spans="1:13" x14ac:dyDescent="0.25">
      <c r="A98" t="str">
        <f t="shared" si="3"/>
        <v>CMBLHRJan-2025</v>
      </c>
      <c r="B98" s="2">
        <v>2025</v>
      </c>
      <c r="C98" s="2" t="s">
        <v>195</v>
      </c>
      <c r="D98" t="s">
        <v>10</v>
      </c>
      <c r="E98" s="2" t="s">
        <v>36</v>
      </c>
      <c r="F98" t="s">
        <v>19</v>
      </c>
      <c r="G98">
        <v>7043</v>
      </c>
      <c r="H98">
        <v>3738593.1999999979</v>
      </c>
      <c r="I98">
        <v>1623214.9700000009</v>
      </c>
      <c r="J98">
        <v>5361808.169999999</v>
      </c>
      <c r="K98">
        <v>61407917</v>
      </c>
      <c r="L98" s="26">
        <f t="shared" si="4"/>
        <v>8.7314607495968297E-2</v>
      </c>
      <c r="M98" s="1">
        <f t="shared" si="5"/>
        <v>761.29606275734761</v>
      </c>
    </row>
    <row r="99" spans="1:13" x14ac:dyDescent="0.25">
      <c r="A99" t="str">
        <f t="shared" si="3"/>
        <v>CMBMAAJan-2025</v>
      </c>
      <c r="B99" s="2">
        <v>2025</v>
      </c>
      <c r="C99" s="2" t="s">
        <v>195</v>
      </c>
      <c r="D99" t="s">
        <v>10</v>
      </c>
      <c r="E99" s="2" t="s">
        <v>37</v>
      </c>
      <c r="F99" t="s">
        <v>15</v>
      </c>
      <c r="G99">
        <v>4710</v>
      </c>
      <c r="H99">
        <v>167143.64000000004</v>
      </c>
      <c r="I99">
        <v>108774.15999999997</v>
      </c>
      <c r="J99">
        <v>275917.79999999993</v>
      </c>
      <c r="K99">
        <v>3231060</v>
      </c>
      <c r="L99" s="26">
        <f t="shared" si="4"/>
        <v>8.539544298156021E-2</v>
      </c>
      <c r="M99" s="1">
        <f t="shared" si="5"/>
        <v>58.581273885350306</v>
      </c>
    </row>
    <row r="100" spans="1:13" x14ac:dyDescent="0.25">
      <c r="A100" t="str">
        <f t="shared" si="3"/>
        <v>CMBMELJan-2025</v>
      </c>
      <c r="B100" s="2">
        <v>2025</v>
      </c>
      <c r="C100" s="2" t="s">
        <v>195</v>
      </c>
      <c r="D100" t="s">
        <v>10</v>
      </c>
      <c r="E100" s="2" t="s">
        <v>38</v>
      </c>
      <c r="F100" t="s">
        <v>13</v>
      </c>
      <c r="G100">
        <v>7880</v>
      </c>
      <c r="H100">
        <v>3954309.680000003</v>
      </c>
      <c r="I100">
        <v>779515.39000000083</v>
      </c>
      <c r="J100">
        <v>4733825.0699999994</v>
      </c>
      <c r="K100">
        <v>66262920</v>
      </c>
      <c r="L100" s="26">
        <f t="shared" si="4"/>
        <v>7.1440031166752072E-2</v>
      </c>
      <c r="M100" s="1">
        <f t="shared" si="5"/>
        <v>600.73922208121814</v>
      </c>
    </row>
    <row r="101" spans="1:13" x14ac:dyDescent="0.25">
      <c r="A101" t="str">
        <f t="shared" si="3"/>
        <v>CMBMLEJan-2025</v>
      </c>
      <c r="B101" s="2">
        <v>2025</v>
      </c>
      <c r="C101" s="2" t="s">
        <v>195</v>
      </c>
      <c r="D101" t="s">
        <v>10</v>
      </c>
      <c r="E101" s="2" t="s">
        <v>39</v>
      </c>
      <c r="F101" t="s">
        <v>15</v>
      </c>
      <c r="G101">
        <v>9453</v>
      </c>
      <c r="H101">
        <v>774493.18000000087</v>
      </c>
      <c r="I101">
        <v>172878.23999999996</v>
      </c>
      <c r="J101">
        <v>947371.42000000132</v>
      </c>
      <c r="K101">
        <v>7259904</v>
      </c>
      <c r="L101" s="26">
        <f t="shared" si="4"/>
        <v>0.13049365666543267</v>
      </c>
      <c r="M101" s="1">
        <f t="shared" si="5"/>
        <v>100.21912831905229</v>
      </c>
    </row>
    <row r="102" spans="1:13" x14ac:dyDescent="0.25">
      <c r="A102" t="str">
        <f t="shared" si="3"/>
        <v>CMBNRTJan-2025</v>
      </c>
      <c r="B102" s="2">
        <v>2025</v>
      </c>
      <c r="C102" s="2" t="s">
        <v>195</v>
      </c>
      <c r="D102" t="s">
        <v>10</v>
      </c>
      <c r="E102" s="2" t="s">
        <v>40</v>
      </c>
      <c r="F102" t="s">
        <v>13</v>
      </c>
      <c r="G102">
        <v>2485</v>
      </c>
      <c r="H102">
        <v>1019622.01</v>
      </c>
      <c r="I102">
        <v>36561.710000000014</v>
      </c>
      <c r="J102">
        <v>1056183.7199999997</v>
      </c>
      <c r="K102">
        <v>17057040</v>
      </c>
      <c r="L102" s="26">
        <f t="shared" si="4"/>
        <v>6.1920691984072247E-2</v>
      </c>
      <c r="M102" s="1">
        <f t="shared" si="5"/>
        <v>425.02362977867193</v>
      </c>
    </row>
    <row r="103" spans="1:13" x14ac:dyDescent="0.25">
      <c r="A103" t="str">
        <f t="shared" si="3"/>
        <v>CMBRUHJan-2025</v>
      </c>
      <c r="B103" s="2">
        <v>2025</v>
      </c>
      <c r="C103" s="2" t="s">
        <v>195</v>
      </c>
      <c r="D103" t="s">
        <v>10</v>
      </c>
      <c r="E103" s="2" t="s">
        <v>41</v>
      </c>
      <c r="F103" t="s">
        <v>11</v>
      </c>
      <c r="G103">
        <v>2532</v>
      </c>
      <c r="H103">
        <v>449991.7899999998</v>
      </c>
      <c r="I103">
        <v>168495.79999999996</v>
      </c>
      <c r="J103">
        <v>618487.58999999973</v>
      </c>
      <c r="K103">
        <v>10241940</v>
      </c>
      <c r="L103" s="26">
        <f t="shared" si="4"/>
        <v>6.038773806524933E-2</v>
      </c>
      <c r="M103" s="1">
        <f t="shared" si="5"/>
        <v>244.26840047393355</v>
      </c>
    </row>
    <row r="104" spans="1:13" x14ac:dyDescent="0.25">
      <c r="A104" t="str">
        <f t="shared" si="3"/>
        <v>CMBSINJan-2025</v>
      </c>
      <c r="B104" s="2">
        <v>2025</v>
      </c>
      <c r="C104" s="2" t="s">
        <v>195</v>
      </c>
      <c r="D104" t="s">
        <v>10</v>
      </c>
      <c r="E104" s="2" t="s">
        <v>42</v>
      </c>
      <c r="F104" t="s">
        <v>13</v>
      </c>
      <c r="G104">
        <v>1801</v>
      </c>
      <c r="H104">
        <v>384706.53999999975</v>
      </c>
      <c r="I104">
        <v>103770.85999999999</v>
      </c>
      <c r="J104">
        <v>488477.39999999962</v>
      </c>
      <c r="K104">
        <v>4950949</v>
      </c>
      <c r="L104" s="26">
        <f t="shared" si="4"/>
        <v>9.8663387564687011E-2</v>
      </c>
      <c r="M104" s="1">
        <f t="shared" si="5"/>
        <v>271.22565241532459</v>
      </c>
    </row>
    <row r="105" spans="1:13" x14ac:dyDescent="0.25">
      <c r="A105" t="str">
        <f t="shared" si="3"/>
        <v>CMBSYDJan-2025</v>
      </c>
      <c r="B105" s="2">
        <v>2025</v>
      </c>
      <c r="C105" s="2" t="s">
        <v>195</v>
      </c>
      <c r="D105" t="s">
        <v>10</v>
      </c>
      <c r="E105" s="2" t="s">
        <v>53</v>
      </c>
      <c r="F105" t="s">
        <v>13</v>
      </c>
      <c r="G105">
        <v>4282</v>
      </c>
      <c r="H105">
        <v>2348134.8599999966</v>
      </c>
      <c r="I105">
        <v>412006.94999999984</v>
      </c>
      <c r="J105">
        <v>2760141.8099999963</v>
      </c>
      <c r="K105">
        <v>37484628</v>
      </c>
      <c r="L105" s="26">
        <f t="shared" si="4"/>
        <v>7.3633965635193074E-2</v>
      </c>
      <c r="M105" s="1">
        <f t="shared" si="5"/>
        <v>644.59173517048021</v>
      </c>
    </row>
    <row r="106" spans="1:13" x14ac:dyDescent="0.25">
      <c r="A106" t="str">
        <f t="shared" si="3"/>
        <v>CMBTRVJan-2025</v>
      </c>
      <c r="B106" s="2">
        <v>2025</v>
      </c>
      <c r="C106" s="2" t="s">
        <v>195</v>
      </c>
      <c r="D106" t="s">
        <v>10</v>
      </c>
      <c r="E106" s="2" t="s">
        <v>43</v>
      </c>
      <c r="F106" t="s">
        <v>15</v>
      </c>
      <c r="G106">
        <v>351</v>
      </c>
      <c r="H106">
        <v>18271.439999999981</v>
      </c>
      <c r="I106">
        <v>5490.1599999999971</v>
      </c>
      <c r="J106">
        <v>23761.599999999991</v>
      </c>
      <c r="K106">
        <v>128466</v>
      </c>
      <c r="L106" s="26">
        <f t="shared" si="4"/>
        <v>0.18496411501875976</v>
      </c>
      <c r="M106" s="1">
        <f t="shared" si="5"/>
        <v>67.696866096866074</v>
      </c>
    </row>
    <row r="107" spans="1:13" x14ac:dyDescent="0.25">
      <c r="A107" t="str">
        <f t="shared" si="3"/>
        <v>CMBTRZJan-2025</v>
      </c>
      <c r="B107" s="2">
        <v>2025</v>
      </c>
      <c r="C107" s="2" t="s">
        <v>195</v>
      </c>
      <c r="D107" t="s">
        <v>10</v>
      </c>
      <c r="E107" s="2" t="s">
        <v>44</v>
      </c>
      <c r="F107" t="s">
        <v>15</v>
      </c>
      <c r="G107">
        <v>1236</v>
      </c>
      <c r="H107">
        <v>44450.619999999995</v>
      </c>
      <c r="I107">
        <v>18720.919999999976</v>
      </c>
      <c r="J107">
        <v>63171.54000000003</v>
      </c>
      <c r="K107">
        <v>547548</v>
      </c>
      <c r="L107" s="26">
        <f t="shared" si="4"/>
        <v>0.11537169344057513</v>
      </c>
      <c r="M107" s="1">
        <f t="shared" si="5"/>
        <v>51.109660194174779</v>
      </c>
    </row>
    <row r="108" spans="1:13" x14ac:dyDescent="0.25">
      <c r="A108" t="str">
        <f t="shared" si="3"/>
        <v>COKCMBJan-2025</v>
      </c>
      <c r="B108" s="2">
        <v>2025</v>
      </c>
      <c r="C108" s="2" t="s">
        <v>195</v>
      </c>
      <c r="D108" t="s">
        <v>21</v>
      </c>
      <c r="E108" s="2" t="s">
        <v>10</v>
      </c>
      <c r="F108" t="s">
        <v>15</v>
      </c>
      <c r="G108">
        <v>2324</v>
      </c>
      <c r="H108">
        <v>122975.98000000013</v>
      </c>
      <c r="I108">
        <v>33815.949999999997</v>
      </c>
      <c r="J108">
        <v>156791.93000000014</v>
      </c>
      <c r="K108">
        <v>1201508</v>
      </c>
      <c r="L108" s="26">
        <f t="shared" si="4"/>
        <v>0.13049595175396264</v>
      </c>
      <c r="M108" s="1">
        <f t="shared" si="5"/>
        <v>67.466407056798687</v>
      </c>
    </row>
    <row r="109" spans="1:13" x14ac:dyDescent="0.25">
      <c r="A109" t="str">
        <f t="shared" si="3"/>
        <v>DACCMBJan-2025</v>
      </c>
      <c r="B109" s="2">
        <v>2025</v>
      </c>
      <c r="C109" s="2" t="s">
        <v>195</v>
      </c>
      <c r="D109" t="s">
        <v>22</v>
      </c>
      <c r="E109" s="2" t="s">
        <v>10</v>
      </c>
      <c r="F109" t="s">
        <v>15</v>
      </c>
      <c r="G109">
        <v>1781</v>
      </c>
      <c r="H109">
        <v>224366.21999999997</v>
      </c>
      <c r="I109">
        <v>12112.640000000003</v>
      </c>
      <c r="J109">
        <v>236478.86000000002</v>
      </c>
      <c r="K109">
        <v>3855865</v>
      </c>
      <c r="L109" s="26">
        <f t="shared" si="4"/>
        <v>6.1329652360754335E-2</v>
      </c>
      <c r="M109" s="1">
        <f t="shared" si="5"/>
        <v>132.77869736103312</v>
      </c>
    </row>
    <row r="110" spans="1:13" x14ac:dyDescent="0.25">
      <c r="A110" t="str">
        <f t="shared" si="3"/>
        <v>DELCMBJan-2025</v>
      </c>
      <c r="B110" s="2">
        <v>2025</v>
      </c>
      <c r="C110" s="2" t="s">
        <v>195</v>
      </c>
      <c r="D110" t="s">
        <v>23</v>
      </c>
      <c r="E110" s="2" t="s">
        <v>10</v>
      </c>
      <c r="F110" t="s">
        <v>15</v>
      </c>
      <c r="G110">
        <v>2944</v>
      </c>
      <c r="H110">
        <v>347554.87</v>
      </c>
      <c r="I110">
        <v>84933.120000000068</v>
      </c>
      <c r="J110">
        <v>432487.99000000046</v>
      </c>
      <c r="K110">
        <v>7139200</v>
      </c>
      <c r="L110" s="26">
        <f t="shared" si="4"/>
        <v>6.0579335219632519E-2</v>
      </c>
      <c r="M110" s="1">
        <f t="shared" si="5"/>
        <v>146.90488790760884</v>
      </c>
    </row>
    <row r="111" spans="1:13" x14ac:dyDescent="0.25">
      <c r="A111" t="str">
        <f t="shared" si="3"/>
        <v>DMMCMBJan-2025</v>
      </c>
      <c r="B111" s="2">
        <v>2025</v>
      </c>
      <c r="C111" s="2" t="s">
        <v>195</v>
      </c>
      <c r="D111" t="s">
        <v>24</v>
      </c>
      <c r="E111" s="2" t="s">
        <v>10</v>
      </c>
      <c r="F111" t="s">
        <v>11</v>
      </c>
      <c r="G111">
        <v>460</v>
      </c>
      <c r="H111">
        <v>70409.439999999973</v>
      </c>
      <c r="I111">
        <v>29103.430000000008</v>
      </c>
      <c r="J111">
        <v>99512.870000000024</v>
      </c>
      <c r="K111">
        <v>1772380</v>
      </c>
      <c r="L111" s="26">
        <f t="shared" si="4"/>
        <v>5.6146464076552445E-2</v>
      </c>
      <c r="M111" s="1">
        <f t="shared" si="5"/>
        <v>216.33232608695658</v>
      </c>
    </row>
    <row r="112" spans="1:13" x14ac:dyDescent="0.25">
      <c r="A112" t="str">
        <f t="shared" si="3"/>
        <v>DOHCMBJan-2025</v>
      </c>
      <c r="B112" s="2">
        <v>2025</v>
      </c>
      <c r="C112" s="2" t="s">
        <v>195</v>
      </c>
      <c r="D112" t="s">
        <v>25</v>
      </c>
      <c r="E112" s="2" t="s">
        <v>10</v>
      </c>
      <c r="F112" t="s">
        <v>11</v>
      </c>
      <c r="G112">
        <v>565</v>
      </c>
      <c r="H112">
        <v>80177.420000000013</v>
      </c>
      <c r="I112">
        <v>45703.359999999971</v>
      </c>
      <c r="J112">
        <v>125880.78000000006</v>
      </c>
      <c r="K112">
        <v>2052645</v>
      </c>
      <c r="L112" s="26">
        <f t="shared" si="4"/>
        <v>6.1326132867592816E-2</v>
      </c>
      <c r="M112" s="1">
        <f t="shared" si="5"/>
        <v>222.7978407079647</v>
      </c>
    </row>
    <row r="113" spans="1:13" x14ac:dyDescent="0.25">
      <c r="A113" t="str">
        <f t="shared" si="3"/>
        <v>DXBCMBJan-2025</v>
      </c>
      <c r="B113" s="2">
        <v>2025</v>
      </c>
      <c r="C113" s="2" t="s">
        <v>195</v>
      </c>
      <c r="D113" t="s">
        <v>26</v>
      </c>
      <c r="E113" s="2" t="s">
        <v>10</v>
      </c>
      <c r="F113" t="s">
        <v>11</v>
      </c>
      <c r="G113">
        <v>1989</v>
      </c>
      <c r="H113">
        <v>242252.36999999997</v>
      </c>
      <c r="I113">
        <v>133928.10000000006</v>
      </c>
      <c r="J113">
        <v>376180.4699999998</v>
      </c>
      <c r="K113">
        <v>6581601</v>
      </c>
      <c r="L113" s="26">
        <f t="shared" si="4"/>
        <v>5.7156377300902894E-2</v>
      </c>
      <c r="M113" s="1">
        <f t="shared" si="5"/>
        <v>189.13045248868769</v>
      </c>
    </row>
    <row r="114" spans="1:13" x14ac:dyDescent="0.25">
      <c r="A114" t="str">
        <f t="shared" si="3"/>
        <v>FRACMBJan-2025</v>
      </c>
      <c r="B114" s="2">
        <v>2025</v>
      </c>
      <c r="C114" s="2" t="s">
        <v>195</v>
      </c>
      <c r="D114" t="s">
        <v>27</v>
      </c>
      <c r="E114" s="2" t="s">
        <v>10</v>
      </c>
      <c r="F114" t="s">
        <v>19</v>
      </c>
      <c r="G114">
        <v>2098</v>
      </c>
      <c r="H114">
        <v>492811.92999999976</v>
      </c>
      <c r="I114">
        <v>498518.35999999993</v>
      </c>
      <c r="J114">
        <v>991330.29</v>
      </c>
      <c r="K114">
        <v>16979114</v>
      </c>
      <c r="L114" s="26">
        <f t="shared" si="4"/>
        <v>5.8385277936174998E-2</v>
      </c>
      <c r="M114" s="1">
        <f t="shared" si="5"/>
        <v>472.51205433746429</v>
      </c>
    </row>
    <row r="115" spans="1:13" x14ac:dyDescent="0.25">
      <c r="A115" t="str">
        <f t="shared" si="3"/>
        <v>GANCMBJan-2025</v>
      </c>
      <c r="B115" s="2">
        <v>2025</v>
      </c>
      <c r="C115" s="2" t="s">
        <v>195</v>
      </c>
      <c r="D115" t="s">
        <v>28</v>
      </c>
      <c r="E115" s="2" t="s">
        <v>10</v>
      </c>
      <c r="F115" t="s">
        <v>15</v>
      </c>
      <c r="G115">
        <v>132</v>
      </c>
      <c r="H115">
        <v>13953.899999999998</v>
      </c>
      <c r="I115">
        <v>2567.2499999999986</v>
      </c>
      <c r="J115">
        <v>16521.149999999998</v>
      </c>
      <c r="K115">
        <v>151404</v>
      </c>
      <c r="L115" s="26">
        <f t="shared" si="4"/>
        <v>0.10911964016802725</v>
      </c>
      <c r="M115" s="1">
        <f t="shared" si="5"/>
        <v>125.16022727272725</v>
      </c>
    </row>
    <row r="116" spans="1:13" x14ac:dyDescent="0.25">
      <c r="A116" t="str">
        <f t="shared" si="3"/>
        <v>HYDCMBJan-2025</v>
      </c>
      <c r="B116" s="2">
        <v>2025</v>
      </c>
      <c r="C116" s="2" t="s">
        <v>195</v>
      </c>
      <c r="D116" t="s">
        <v>29</v>
      </c>
      <c r="E116" s="2" t="s">
        <v>10</v>
      </c>
      <c r="F116" t="s">
        <v>15</v>
      </c>
      <c r="G116">
        <v>613</v>
      </c>
      <c r="H116">
        <v>32095.700000000004</v>
      </c>
      <c r="I116">
        <v>14969.78</v>
      </c>
      <c r="J116">
        <v>47065.480000000025</v>
      </c>
      <c r="K116">
        <v>718436</v>
      </c>
      <c r="L116" s="26">
        <f t="shared" si="4"/>
        <v>6.5511026730286373E-2</v>
      </c>
      <c r="M116" s="1">
        <f t="shared" si="5"/>
        <v>76.77892332789564</v>
      </c>
    </row>
    <row r="117" spans="1:13" x14ac:dyDescent="0.25">
      <c r="A117" t="str">
        <f t="shared" si="3"/>
        <v>ICNCMBJan-2025</v>
      </c>
      <c r="B117" s="2">
        <v>2025</v>
      </c>
      <c r="C117" s="2" t="s">
        <v>195</v>
      </c>
      <c r="D117" t="s">
        <v>30</v>
      </c>
      <c r="E117" s="2" t="s">
        <v>10</v>
      </c>
      <c r="F117" t="s">
        <v>13</v>
      </c>
      <c r="G117">
        <v>1353</v>
      </c>
      <c r="H117">
        <v>290919.01000000013</v>
      </c>
      <c r="I117">
        <v>132365.58999999994</v>
      </c>
      <c r="J117">
        <v>423284.60000000015</v>
      </c>
      <c r="K117">
        <v>7800045</v>
      </c>
      <c r="L117" s="26">
        <f t="shared" si="4"/>
        <v>5.4266943331737205E-2</v>
      </c>
      <c r="M117" s="1">
        <f t="shared" si="5"/>
        <v>312.84892830746503</v>
      </c>
    </row>
    <row r="118" spans="1:13" x14ac:dyDescent="0.25">
      <c r="A118" t="str">
        <f t="shared" si="3"/>
        <v>IXMCMBJan-2025</v>
      </c>
      <c r="B118" s="2">
        <v>2025</v>
      </c>
      <c r="C118" s="2" t="s">
        <v>195</v>
      </c>
      <c r="D118" t="s">
        <v>31</v>
      </c>
      <c r="E118" s="2" t="s">
        <v>10</v>
      </c>
      <c r="F118" t="s">
        <v>15</v>
      </c>
      <c r="G118">
        <v>1391</v>
      </c>
      <c r="H118">
        <v>44112.929999999971</v>
      </c>
      <c r="I118">
        <v>17560.239999999994</v>
      </c>
      <c r="J118">
        <v>61673.169999999984</v>
      </c>
      <c r="K118">
        <v>492414</v>
      </c>
      <c r="L118" s="26">
        <f t="shared" si="4"/>
        <v>0.12524658112888745</v>
      </c>
      <c r="M118" s="1">
        <f t="shared" si="5"/>
        <v>44.337289719626156</v>
      </c>
    </row>
    <row r="119" spans="1:13" x14ac:dyDescent="0.25">
      <c r="A119" t="str">
        <f t="shared" si="3"/>
        <v>KHICMBJan-2025</v>
      </c>
      <c r="B119" s="2">
        <v>2025</v>
      </c>
      <c r="C119" s="2" t="s">
        <v>195</v>
      </c>
      <c r="D119" t="s">
        <v>32</v>
      </c>
      <c r="E119" s="2" t="s">
        <v>10</v>
      </c>
      <c r="F119" t="s">
        <v>15</v>
      </c>
      <c r="G119">
        <v>860</v>
      </c>
      <c r="H119">
        <v>142917.28999999998</v>
      </c>
      <c r="I119">
        <v>25718.109999999979</v>
      </c>
      <c r="J119">
        <v>168635.39999999997</v>
      </c>
      <c r="K119">
        <v>2076040</v>
      </c>
      <c r="L119" s="26">
        <f t="shared" si="4"/>
        <v>8.1229359742586826E-2</v>
      </c>
      <c r="M119" s="1">
        <f t="shared" si="5"/>
        <v>196.08767441860462</v>
      </c>
    </row>
    <row r="120" spans="1:13" x14ac:dyDescent="0.25">
      <c r="A120" t="str">
        <f t="shared" si="3"/>
        <v>KTMCMBJan-2025</v>
      </c>
      <c r="B120" s="2">
        <v>2025</v>
      </c>
      <c r="C120" s="2" t="s">
        <v>195</v>
      </c>
      <c r="D120" t="s">
        <v>52</v>
      </c>
      <c r="E120" s="2" t="s">
        <v>10</v>
      </c>
      <c r="F120" t="s">
        <v>15</v>
      </c>
      <c r="G120">
        <v>751</v>
      </c>
      <c r="H120">
        <v>108231.65999999996</v>
      </c>
      <c r="I120">
        <v>19825.21000000001</v>
      </c>
      <c r="J120">
        <v>128056.86999999997</v>
      </c>
      <c r="K120">
        <v>1767103</v>
      </c>
      <c r="L120" s="26">
        <f t="shared" si="4"/>
        <v>7.2467122742703713E-2</v>
      </c>
      <c r="M120" s="1">
        <f t="shared" si="5"/>
        <v>170.51513981358184</v>
      </c>
    </row>
    <row r="121" spans="1:13" x14ac:dyDescent="0.25">
      <c r="A121" t="str">
        <f t="shared" si="3"/>
        <v>KULCMBJan-2025</v>
      </c>
      <c r="B121" s="2">
        <v>2025</v>
      </c>
      <c r="C121" s="2" t="s">
        <v>195</v>
      </c>
      <c r="D121" t="s">
        <v>33</v>
      </c>
      <c r="E121" s="2" t="s">
        <v>10</v>
      </c>
      <c r="F121" t="s">
        <v>13</v>
      </c>
      <c r="G121">
        <v>2438</v>
      </c>
      <c r="H121">
        <v>210741.03000000009</v>
      </c>
      <c r="I121">
        <v>123949.14000000006</v>
      </c>
      <c r="J121">
        <v>334690.16999999987</v>
      </c>
      <c r="K121">
        <v>5995042</v>
      </c>
      <c r="L121" s="26">
        <f t="shared" si="4"/>
        <v>5.5827827394703801E-2</v>
      </c>
      <c r="M121" s="1">
        <f t="shared" si="5"/>
        <v>137.28062756357664</v>
      </c>
    </row>
    <row r="122" spans="1:13" x14ac:dyDescent="0.25">
      <c r="A122" t="str">
        <f t="shared" si="3"/>
        <v>KWICMBJan-2025</v>
      </c>
      <c r="B122" s="2">
        <v>2025</v>
      </c>
      <c r="C122" s="2" t="s">
        <v>195</v>
      </c>
      <c r="D122" t="s">
        <v>34</v>
      </c>
      <c r="E122" s="2" t="s">
        <v>10</v>
      </c>
      <c r="F122" t="s">
        <v>11</v>
      </c>
      <c r="G122">
        <v>669</v>
      </c>
      <c r="H122">
        <v>79633.879999999946</v>
      </c>
      <c r="I122">
        <v>44864.749999999993</v>
      </c>
      <c r="J122">
        <v>124498.62999999999</v>
      </c>
      <c r="K122">
        <v>2806455</v>
      </c>
      <c r="L122" s="26">
        <f t="shared" si="4"/>
        <v>4.4361527264823411E-2</v>
      </c>
      <c r="M122" s="1">
        <f t="shared" si="5"/>
        <v>186.09660687593421</v>
      </c>
    </row>
    <row r="123" spans="1:13" x14ac:dyDescent="0.25">
      <c r="A123" t="str">
        <f t="shared" si="3"/>
        <v>LHECMBJan-2025</v>
      </c>
      <c r="B123" s="2">
        <v>2025</v>
      </c>
      <c r="C123" s="2" t="s">
        <v>195</v>
      </c>
      <c r="D123" t="s">
        <v>35</v>
      </c>
      <c r="E123" s="2" t="s">
        <v>10</v>
      </c>
      <c r="F123" t="s">
        <v>15</v>
      </c>
      <c r="G123">
        <v>964</v>
      </c>
      <c r="H123">
        <v>134881.97</v>
      </c>
      <c r="I123">
        <v>30358.830000000005</v>
      </c>
      <c r="J123">
        <v>165240.79999999993</v>
      </c>
      <c r="K123">
        <v>2684740</v>
      </c>
      <c r="L123" s="26">
        <f t="shared" si="4"/>
        <v>6.154815736346906E-2</v>
      </c>
      <c r="M123" s="1">
        <f t="shared" si="5"/>
        <v>171.41161825726135</v>
      </c>
    </row>
    <row r="124" spans="1:13" x14ac:dyDescent="0.25">
      <c r="A124" t="str">
        <f t="shared" si="3"/>
        <v>LHRCMBJan-2025</v>
      </c>
      <c r="B124" s="2">
        <v>2025</v>
      </c>
      <c r="C124" s="2" t="s">
        <v>195</v>
      </c>
      <c r="D124" t="s">
        <v>36</v>
      </c>
      <c r="E124" s="2" t="s">
        <v>10</v>
      </c>
      <c r="F124" t="s">
        <v>19</v>
      </c>
      <c r="G124">
        <v>5796</v>
      </c>
      <c r="H124">
        <v>2086640.5299999991</v>
      </c>
      <c r="I124">
        <v>1329449.9299999957</v>
      </c>
      <c r="J124">
        <v>3416090.4599999972</v>
      </c>
      <c r="K124">
        <v>50535324</v>
      </c>
      <c r="L124" s="26">
        <f t="shared" si="4"/>
        <v>6.759807179627457E-2</v>
      </c>
      <c r="M124" s="1">
        <f t="shared" si="5"/>
        <v>589.38758799171796</v>
      </c>
    </row>
    <row r="125" spans="1:13" x14ac:dyDescent="0.25">
      <c r="A125" t="str">
        <f t="shared" si="3"/>
        <v>MAACMBJan-2025</v>
      </c>
      <c r="B125" s="2">
        <v>2025</v>
      </c>
      <c r="C125" s="2" t="s">
        <v>195</v>
      </c>
      <c r="D125" t="s">
        <v>37</v>
      </c>
      <c r="E125" s="2" t="s">
        <v>10</v>
      </c>
      <c r="F125" t="s">
        <v>15</v>
      </c>
      <c r="G125">
        <v>5107</v>
      </c>
      <c r="H125">
        <v>185129.05999999985</v>
      </c>
      <c r="I125">
        <v>106821.74000000017</v>
      </c>
      <c r="J125">
        <v>291950.8000000001</v>
      </c>
      <c r="K125">
        <v>3503402</v>
      </c>
      <c r="L125" s="26">
        <f t="shared" si="4"/>
        <v>8.3333514109999396E-2</v>
      </c>
      <c r="M125" s="1">
        <f t="shared" si="5"/>
        <v>57.166790679459588</v>
      </c>
    </row>
    <row r="126" spans="1:13" x14ac:dyDescent="0.25">
      <c r="A126" t="str">
        <f t="shared" si="3"/>
        <v>MELCMBJan-2025</v>
      </c>
      <c r="B126" s="2">
        <v>2025</v>
      </c>
      <c r="C126" s="2" t="s">
        <v>195</v>
      </c>
      <c r="D126" t="s">
        <v>38</v>
      </c>
      <c r="E126" s="2" t="s">
        <v>10</v>
      </c>
      <c r="F126" t="s">
        <v>13</v>
      </c>
      <c r="G126">
        <v>5007</v>
      </c>
      <c r="H126">
        <v>1817177.9200000016</v>
      </c>
      <c r="I126">
        <v>591325.98000000068</v>
      </c>
      <c r="J126">
        <v>2408503.8999999994</v>
      </c>
      <c r="K126">
        <v>42103863</v>
      </c>
      <c r="L126" s="26">
        <f t="shared" si="4"/>
        <v>5.7203869868187616E-2</v>
      </c>
      <c r="M126" s="1">
        <f t="shared" si="5"/>
        <v>481.02734172158966</v>
      </c>
    </row>
    <row r="127" spans="1:13" x14ac:dyDescent="0.25">
      <c r="A127" t="str">
        <f t="shared" si="3"/>
        <v>MLECMBJan-2025</v>
      </c>
      <c r="B127" s="2">
        <v>2025</v>
      </c>
      <c r="C127" s="2" t="s">
        <v>195</v>
      </c>
      <c r="D127" t="s">
        <v>39</v>
      </c>
      <c r="E127" s="2" t="s">
        <v>10</v>
      </c>
      <c r="F127" t="s">
        <v>15</v>
      </c>
      <c r="G127">
        <v>4689</v>
      </c>
      <c r="H127">
        <v>375768.24999999983</v>
      </c>
      <c r="I127">
        <v>77743.379999999874</v>
      </c>
      <c r="J127">
        <v>453511.6300000007</v>
      </c>
      <c r="K127">
        <v>3601152</v>
      </c>
      <c r="L127" s="26">
        <f t="shared" si="4"/>
        <v>0.12593515352864881</v>
      </c>
      <c r="M127" s="1">
        <f t="shared" si="5"/>
        <v>96.718197910002289</v>
      </c>
    </row>
    <row r="128" spans="1:13" x14ac:dyDescent="0.25">
      <c r="A128" t="str">
        <f t="shared" si="3"/>
        <v>NRTCMBJan-2025</v>
      </c>
      <c r="B128" s="2">
        <v>2025</v>
      </c>
      <c r="C128" s="2" t="s">
        <v>195</v>
      </c>
      <c r="D128" t="s">
        <v>40</v>
      </c>
      <c r="E128" s="2" t="s">
        <v>10</v>
      </c>
      <c r="F128" t="s">
        <v>13</v>
      </c>
      <c r="G128">
        <v>1465</v>
      </c>
      <c r="H128">
        <v>474809.72999999969</v>
      </c>
      <c r="I128">
        <v>64905.94999999999</v>
      </c>
      <c r="J128">
        <v>539715.67999999959</v>
      </c>
      <c r="K128">
        <v>10055760</v>
      </c>
      <c r="L128" s="26">
        <f t="shared" si="4"/>
        <v>5.3672291303690577E-2</v>
      </c>
      <c r="M128" s="1">
        <f t="shared" si="5"/>
        <v>368.40660750853215</v>
      </c>
    </row>
    <row r="129" spans="1:13" x14ac:dyDescent="0.25">
      <c r="A129" t="str">
        <f t="shared" si="3"/>
        <v>RUHCMBJan-2025</v>
      </c>
      <c r="B129" s="2">
        <v>2025</v>
      </c>
      <c r="C129" s="2" t="s">
        <v>195</v>
      </c>
      <c r="D129" t="s">
        <v>41</v>
      </c>
      <c r="E129" s="2" t="s">
        <v>10</v>
      </c>
      <c r="F129" t="s">
        <v>11</v>
      </c>
      <c r="G129">
        <v>1366</v>
      </c>
      <c r="H129">
        <v>190167.84999999989</v>
      </c>
      <c r="I129">
        <v>88117.299999999988</v>
      </c>
      <c r="J129">
        <v>278285.15000000008</v>
      </c>
      <c r="K129">
        <v>5525470</v>
      </c>
      <c r="L129" s="26">
        <f t="shared" si="4"/>
        <v>5.0364068576971746E-2</v>
      </c>
      <c r="M129" s="1">
        <f t="shared" si="5"/>
        <v>203.72265739385071</v>
      </c>
    </row>
    <row r="130" spans="1:13" x14ac:dyDescent="0.25">
      <c r="A130" t="str">
        <f t="shared" ref="A130:A193" si="6">D130&amp;E130&amp;C130</f>
        <v>SINCMBJan-2025</v>
      </c>
      <c r="B130" s="2">
        <v>2025</v>
      </c>
      <c r="C130" s="2" t="s">
        <v>195</v>
      </c>
      <c r="D130" t="s">
        <v>42</v>
      </c>
      <c r="E130" s="2" t="s">
        <v>10</v>
      </c>
      <c r="F130" t="s">
        <v>13</v>
      </c>
      <c r="G130">
        <v>1706</v>
      </c>
      <c r="H130">
        <v>265144.7199999998</v>
      </c>
      <c r="I130">
        <v>82309.069999999963</v>
      </c>
      <c r="J130">
        <v>347453.78999999992</v>
      </c>
      <c r="K130">
        <v>4689794</v>
      </c>
      <c r="L130" s="26">
        <f t="shared" ref="L130:L193" si="7">J130/K130</f>
        <v>7.4087217903387639E-2</v>
      </c>
      <c r="M130" s="1">
        <f t="shared" ref="M130:M193" si="8">J130/G130</f>
        <v>203.66576201641263</v>
      </c>
    </row>
    <row r="131" spans="1:13" x14ac:dyDescent="0.25">
      <c r="A131" t="str">
        <f t="shared" si="6"/>
        <v>SYDCMBJan-2025</v>
      </c>
      <c r="B131" s="2">
        <v>2025</v>
      </c>
      <c r="C131" s="2" t="s">
        <v>195</v>
      </c>
      <c r="D131" t="s">
        <v>53</v>
      </c>
      <c r="E131" s="2" t="s">
        <v>10</v>
      </c>
      <c r="F131" t="s">
        <v>13</v>
      </c>
      <c r="G131">
        <v>2776</v>
      </c>
      <c r="H131">
        <v>1059804.2100000009</v>
      </c>
      <c r="I131">
        <v>312797.10000000033</v>
      </c>
      <c r="J131">
        <v>1372601.3099999991</v>
      </c>
      <c r="K131">
        <v>24301104</v>
      </c>
      <c r="L131" s="26">
        <f t="shared" si="7"/>
        <v>5.6483084472211599E-2</v>
      </c>
      <c r="M131" s="1">
        <f t="shared" si="8"/>
        <v>494.45292146974032</v>
      </c>
    </row>
    <row r="132" spans="1:13" x14ac:dyDescent="0.25">
      <c r="A132" t="str">
        <f t="shared" si="6"/>
        <v>TRVCMBJan-2025</v>
      </c>
      <c r="B132" s="2">
        <v>2025</v>
      </c>
      <c r="C132" s="2" t="s">
        <v>195</v>
      </c>
      <c r="D132" t="s">
        <v>43</v>
      </c>
      <c r="E132" s="2" t="s">
        <v>10</v>
      </c>
      <c r="F132" t="s">
        <v>15</v>
      </c>
      <c r="G132">
        <v>910</v>
      </c>
      <c r="H132">
        <v>41617.339999999989</v>
      </c>
      <c r="I132">
        <v>10997.399999999992</v>
      </c>
      <c r="J132">
        <v>52614.740000000034</v>
      </c>
      <c r="K132">
        <v>333060</v>
      </c>
      <c r="L132" s="26">
        <f t="shared" si="7"/>
        <v>0.1579737584819553</v>
      </c>
      <c r="M132" s="1">
        <f t="shared" si="8"/>
        <v>57.81839560439564</v>
      </c>
    </row>
    <row r="133" spans="1:13" x14ac:dyDescent="0.25">
      <c r="A133" t="str">
        <f t="shared" si="6"/>
        <v>TRZCMBJan-2025</v>
      </c>
      <c r="B133" s="2">
        <v>2025</v>
      </c>
      <c r="C133" s="2" t="s">
        <v>195</v>
      </c>
      <c r="D133" t="s">
        <v>44</v>
      </c>
      <c r="E133" s="2" t="s">
        <v>10</v>
      </c>
      <c r="F133" t="s">
        <v>15</v>
      </c>
      <c r="G133">
        <v>1709</v>
      </c>
      <c r="H133">
        <v>58092.359999999964</v>
      </c>
      <c r="I133">
        <v>24538.200000000008</v>
      </c>
      <c r="J133">
        <v>82630.559999999983</v>
      </c>
      <c r="K133">
        <v>757087</v>
      </c>
      <c r="L133" s="26">
        <f t="shared" si="7"/>
        <v>0.10914275373900223</v>
      </c>
      <c r="M133" s="1">
        <f t="shared" si="8"/>
        <v>48.350239906377986</v>
      </c>
    </row>
    <row r="134" spans="1:13" x14ac:dyDescent="0.25">
      <c r="A134" t="str">
        <f t="shared" si="6"/>
        <v>AUHCMBFeb-2025</v>
      </c>
      <c r="B134" s="2">
        <v>2025</v>
      </c>
      <c r="C134" s="2" t="s">
        <v>197</v>
      </c>
      <c r="D134" t="s">
        <v>9</v>
      </c>
      <c r="E134" s="2" t="s">
        <v>10</v>
      </c>
      <c r="F134" t="s">
        <v>11</v>
      </c>
      <c r="G134">
        <v>116</v>
      </c>
      <c r="H134">
        <v>13186.329999999998</v>
      </c>
      <c r="I134">
        <v>8547.8600000000024</v>
      </c>
      <c r="J134">
        <v>21734.190000000002</v>
      </c>
      <c r="K134">
        <v>387904</v>
      </c>
      <c r="L134" s="26">
        <f t="shared" si="7"/>
        <v>5.6029816655667385E-2</v>
      </c>
      <c r="M134" s="1">
        <f t="shared" si="8"/>
        <v>187.36370689655175</v>
      </c>
    </row>
    <row r="135" spans="1:13" x14ac:dyDescent="0.25">
      <c r="A135" t="str">
        <f t="shared" si="6"/>
        <v>BKKCMBFeb-2025</v>
      </c>
      <c r="B135" s="2">
        <v>2025</v>
      </c>
      <c r="C135" s="2" t="s">
        <v>197</v>
      </c>
      <c r="D135" t="s">
        <v>12</v>
      </c>
      <c r="E135" s="2" t="s">
        <v>10</v>
      </c>
      <c r="F135" t="s">
        <v>13</v>
      </c>
      <c r="G135">
        <v>758</v>
      </c>
      <c r="H135">
        <v>86251.779999999955</v>
      </c>
      <c r="I135">
        <v>46001.339999999989</v>
      </c>
      <c r="J135">
        <v>132253.12000000005</v>
      </c>
      <c r="K135">
        <v>1807830</v>
      </c>
      <c r="L135" s="26">
        <f t="shared" si="7"/>
        <v>7.3155728138154616E-2</v>
      </c>
      <c r="M135" s="1">
        <f t="shared" si="8"/>
        <v>174.47641160949874</v>
      </c>
    </row>
    <row r="136" spans="1:13" x14ac:dyDescent="0.25">
      <c r="A136" t="str">
        <f t="shared" si="6"/>
        <v>BLRCMBFeb-2025</v>
      </c>
      <c r="B136" s="2">
        <v>2025</v>
      </c>
      <c r="C136" s="2" t="s">
        <v>197</v>
      </c>
      <c r="D136" t="s">
        <v>14</v>
      </c>
      <c r="E136" s="2" t="s">
        <v>10</v>
      </c>
      <c r="F136" t="s">
        <v>15</v>
      </c>
      <c r="G136">
        <v>318</v>
      </c>
      <c r="H136">
        <v>18594.090000000004</v>
      </c>
      <c r="I136">
        <v>6773.9599999999982</v>
      </c>
      <c r="J136">
        <v>25368.05000000001</v>
      </c>
      <c r="K136">
        <v>227370</v>
      </c>
      <c r="L136" s="26">
        <f t="shared" si="7"/>
        <v>0.11157166732638435</v>
      </c>
      <c r="M136" s="1">
        <f t="shared" si="8"/>
        <v>79.77374213836481</v>
      </c>
    </row>
    <row r="137" spans="1:13" x14ac:dyDescent="0.25">
      <c r="A137" t="str">
        <f t="shared" si="6"/>
        <v>BOMCMBFeb-2025</v>
      </c>
      <c r="B137" s="2">
        <v>2025</v>
      </c>
      <c r="C137" s="2" t="s">
        <v>197</v>
      </c>
      <c r="D137" t="s">
        <v>16</v>
      </c>
      <c r="E137" s="2" t="s">
        <v>10</v>
      </c>
      <c r="F137" t="s">
        <v>15</v>
      </c>
      <c r="G137">
        <v>698</v>
      </c>
      <c r="H137">
        <v>57355.070000000014</v>
      </c>
      <c r="I137">
        <v>19210.47</v>
      </c>
      <c r="J137">
        <v>76565.53999999995</v>
      </c>
      <c r="K137">
        <v>1081202</v>
      </c>
      <c r="L137" s="26">
        <f t="shared" si="7"/>
        <v>7.0815203819452749E-2</v>
      </c>
      <c r="M137" s="1">
        <f t="shared" si="8"/>
        <v>109.69275071633231</v>
      </c>
    </row>
    <row r="138" spans="1:13" x14ac:dyDescent="0.25">
      <c r="A138" t="str">
        <f t="shared" si="6"/>
        <v>CANCMBFeb-2025</v>
      </c>
      <c r="B138" s="2">
        <v>2025</v>
      </c>
      <c r="C138" s="2" t="s">
        <v>197</v>
      </c>
      <c r="D138" t="s">
        <v>17</v>
      </c>
      <c r="E138" s="2" t="s">
        <v>10</v>
      </c>
      <c r="F138" t="s">
        <v>13</v>
      </c>
      <c r="G138">
        <v>64</v>
      </c>
      <c r="H138">
        <v>15644.8</v>
      </c>
      <c r="I138">
        <v>5852.0299999999988</v>
      </c>
      <c r="J138">
        <v>21496.829999999994</v>
      </c>
      <c r="K138">
        <v>254912</v>
      </c>
      <c r="L138" s="26">
        <f t="shared" si="7"/>
        <v>8.4330396372081326E-2</v>
      </c>
      <c r="M138" s="1">
        <f t="shared" si="8"/>
        <v>335.88796874999991</v>
      </c>
    </row>
    <row r="139" spans="1:13" x14ac:dyDescent="0.25">
      <c r="A139" t="str">
        <f t="shared" si="6"/>
        <v>CDGCMBFeb-2025</v>
      </c>
      <c r="B139" s="2">
        <v>2025</v>
      </c>
      <c r="C139" s="2" t="s">
        <v>197</v>
      </c>
      <c r="D139" t="s">
        <v>18</v>
      </c>
      <c r="E139" s="2" t="s">
        <v>10</v>
      </c>
      <c r="F139" t="s">
        <v>19</v>
      </c>
      <c r="G139">
        <v>1228</v>
      </c>
      <c r="H139">
        <v>317762.81999999989</v>
      </c>
      <c r="I139">
        <v>286227.8600000001</v>
      </c>
      <c r="J139">
        <v>603990.68000000017</v>
      </c>
      <c r="K139">
        <v>10449052</v>
      </c>
      <c r="L139" s="26">
        <f t="shared" si="7"/>
        <v>5.7803394987411313E-2</v>
      </c>
      <c r="M139" s="1">
        <f t="shared" si="8"/>
        <v>491.84908794788288</v>
      </c>
    </row>
    <row r="140" spans="1:13" x14ac:dyDescent="0.25">
      <c r="A140" t="str">
        <f t="shared" si="6"/>
        <v>CGKCMBFeb-2025</v>
      </c>
      <c r="B140" s="2">
        <v>2025</v>
      </c>
      <c r="C140" s="2" t="s">
        <v>197</v>
      </c>
      <c r="D140" t="s">
        <v>20</v>
      </c>
      <c r="E140" s="2" t="s">
        <v>10</v>
      </c>
      <c r="F140" t="s">
        <v>13</v>
      </c>
      <c r="G140">
        <v>175</v>
      </c>
      <c r="H140">
        <v>21583.039999999994</v>
      </c>
      <c r="I140">
        <v>9085.5300000000025</v>
      </c>
      <c r="J140">
        <v>30668.57</v>
      </c>
      <c r="K140">
        <v>580650</v>
      </c>
      <c r="L140" s="26">
        <f t="shared" si="7"/>
        <v>5.2817652630672521E-2</v>
      </c>
      <c r="M140" s="1">
        <f t="shared" si="8"/>
        <v>175.24897142857142</v>
      </c>
    </row>
    <row r="141" spans="1:13" x14ac:dyDescent="0.25">
      <c r="A141" t="str">
        <f t="shared" si="6"/>
        <v>CMBAUHFeb-2025</v>
      </c>
      <c r="B141" s="2">
        <v>2025</v>
      </c>
      <c r="C141" s="2" t="s">
        <v>197</v>
      </c>
      <c r="D141" t="s">
        <v>10</v>
      </c>
      <c r="E141" s="2" t="s">
        <v>9</v>
      </c>
      <c r="F141" t="s">
        <v>11</v>
      </c>
      <c r="G141">
        <v>317</v>
      </c>
      <c r="H141">
        <v>37856.660000000011</v>
      </c>
      <c r="I141">
        <v>23540.37</v>
      </c>
      <c r="J141">
        <v>61397.030000000006</v>
      </c>
      <c r="K141">
        <v>1060048</v>
      </c>
      <c r="L141" s="26">
        <f t="shared" si="7"/>
        <v>5.7919103663230352E-2</v>
      </c>
      <c r="M141" s="1">
        <f t="shared" si="8"/>
        <v>193.68148264984228</v>
      </c>
    </row>
    <row r="142" spans="1:13" x14ac:dyDescent="0.25">
      <c r="A142" t="str">
        <f t="shared" si="6"/>
        <v>CMBBKKFeb-2025</v>
      </c>
      <c r="B142" s="2">
        <v>2025</v>
      </c>
      <c r="C142" s="2" t="s">
        <v>197</v>
      </c>
      <c r="D142" t="s">
        <v>10</v>
      </c>
      <c r="E142" s="2" t="s">
        <v>12</v>
      </c>
      <c r="F142" t="s">
        <v>13</v>
      </c>
      <c r="G142">
        <v>665</v>
      </c>
      <c r="H142">
        <v>81273.770000000033</v>
      </c>
      <c r="I142">
        <v>41039.760000000002</v>
      </c>
      <c r="J142">
        <v>122313.53000000003</v>
      </c>
      <c r="K142">
        <v>1586025</v>
      </c>
      <c r="L142" s="26">
        <f t="shared" si="7"/>
        <v>7.7119547295912749E-2</v>
      </c>
      <c r="M142" s="1">
        <f t="shared" si="8"/>
        <v>183.93012030075192</v>
      </c>
    </row>
    <row r="143" spans="1:13" x14ac:dyDescent="0.25">
      <c r="A143" t="str">
        <f t="shared" si="6"/>
        <v>CMBBLRFeb-2025</v>
      </c>
      <c r="B143" s="2">
        <v>2025</v>
      </c>
      <c r="C143" s="2" t="s">
        <v>197</v>
      </c>
      <c r="D143" t="s">
        <v>10</v>
      </c>
      <c r="E143" s="2" t="s">
        <v>14</v>
      </c>
      <c r="F143" t="s">
        <v>15</v>
      </c>
      <c r="G143">
        <v>311</v>
      </c>
      <c r="H143">
        <v>16676.260000000002</v>
      </c>
      <c r="I143">
        <v>6715.6799999999994</v>
      </c>
      <c r="J143">
        <v>23391.940000000002</v>
      </c>
      <c r="K143">
        <v>222365</v>
      </c>
      <c r="L143" s="26">
        <f t="shared" si="7"/>
        <v>0.10519614147909968</v>
      </c>
      <c r="M143" s="1">
        <f t="shared" si="8"/>
        <v>75.215241157556278</v>
      </c>
    </row>
    <row r="144" spans="1:13" x14ac:dyDescent="0.25">
      <c r="A144" t="str">
        <f t="shared" si="6"/>
        <v>CMBBOMFeb-2025</v>
      </c>
      <c r="B144" s="2">
        <v>2025</v>
      </c>
      <c r="C144" s="2" t="s">
        <v>197</v>
      </c>
      <c r="D144" t="s">
        <v>10</v>
      </c>
      <c r="E144" s="2" t="s">
        <v>16</v>
      </c>
      <c r="F144" t="s">
        <v>15</v>
      </c>
      <c r="G144">
        <v>659</v>
      </c>
      <c r="H144">
        <v>54466.02000000004</v>
      </c>
      <c r="I144">
        <v>18497.610000000008</v>
      </c>
      <c r="J144">
        <v>72963.629999999976</v>
      </c>
      <c r="K144">
        <v>1020791</v>
      </c>
      <c r="L144" s="26">
        <f t="shared" si="7"/>
        <v>7.1477540456371558E-2</v>
      </c>
      <c r="M144" s="1">
        <f t="shared" si="8"/>
        <v>110.71871016691954</v>
      </c>
    </row>
    <row r="145" spans="1:13" x14ac:dyDescent="0.25">
      <c r="A145" t="str">
        <f t="shared" si="6"/>
        <v>CMBCANFeb-2025</v>
      </c>
      <c r="B145" s="2">
        <v>2025</v>
      </c>
      <c r="C145" s="2" t="s">
        <v>197</v>
      </c>
      <c r="D145" t="s">
        <v>10</v>
      </c>
      <c r="E145" s="2" t="s">
        <v>17</v>
      </c>
      <c r="F145" t="s">
        <v>13</v>
      </c>
      <c r="G145">
        <v>114</v>
      </c>
      <c r="H145">
        <v>30690.030000000006</v>
      </c>
      <c r="I145">
        <v>9046.5400000000009</v>
      </c>
      <c r="J145">
        <v>39736.57</v>
      </c>
      <c r="K145">
        <v>454062</v>
      </c>
      <c r="L145" s="26">
        <f t="shared" si="7"/>
        <v>8.7513533394117979E-2</v>
      </c>
      <c r="M145" s="1">
        <f t="shared" si="8"/>
        <v>348.56640350877194</v>
      </c>
    </row>
    <row r="146" spans="1:13" x14ac:dyDescent="0.25">
      <c r="A146" t="str">
        <f t="shared" si="6"/>
        <v>CMBCDGFeb-2025</v>
      </c>
      <c r="B146" s="2">
        <v>2025</v>
      </c>
      <c r="C146" s="2" t="s">
        <v>197</v>
      </c>
      <c r="D146" t="s">
        <v>10</v>
      </c>
      <c r="E146" s="2" t="s">
        <v>18</v>
      </c>
      <c r="F146" t="s">
        <v>19</v>
      </c>
      <c r="G146">
        <v>1483</v>
      </c>
      <c r="H146">
        <v>366389.2699999999</v>
      </c>
      <c r="I146">
        <v>348057.14000000019</v>
      </c>
      <c r="J146">
        <v>714446.40999999992</v>
      </c>
      <c r="K146">
        <v>12618847</v>
      </c>
      <c r="L146" s="26">
        <f t="shared" si="7"/>
        <v>5.6617408072227197E-2</v>
      </c>
      <c r="M146" s="1">
        <f t="shared" si="8"/>
        <v>481.7575252865812</v>
      </c>
    </row>
    <row r="147" spans="1:13" x14ac:dyDescent="0.25">
      <c r="A147" t="str">
        <f t="shared" si="6"/>
        <v>CMBCGKFeb-2025</v>
      </c>
      <c r="B147" s="2">
        <v>2025</v>
      </c>
      <c r="C147" s="2" t="s">
        <v>197</v>
      </c>
      <c r="D147" t="s">
        <v>10</v>
      </c>
      <c r="E147" s="2" t="s">
        <v>20</v>
      </c>
      <c r="F147" t="s">
        <v>13</v>
      </c>
      <c r="G147">
        <v>124</v>
      </c>
      <c r="H147">
        <v>11809.739999999996</v>
      </c>
      <c r="I147">
        <v>7016.7099999999982</v>
      </c>
      <c r="J147">
        <v>18826.449999999997</v>
      </c>
      <c r="K147">
        <v>411432</v>
      </c>
      <c r="L147" s="26">
        <f t="shared" si="7"/>
        <v>4.5758351319294552E-2</v>
      </c>
      <c r="M147" s="1">
        <f t="shared" si="8"/>
        <v>151.82620967741934</v>
      </c>
    </row>
    <row r="148" spans="1:13" x14ac:dyDescent="0.25">
      <c r="A148" t="str">
        <f t="shared" si="6"/>
        <v>CMBCOKFeb-2025</v>
      </c>
      <c r="B148" s="2">
        <v>2025</v>
      </c>
      <c r="C148" s="2" t="s">
        <v>197</v>
      </c>
      <c r="D148" t="s">
        <v>10</v>
      </c>
      <c r="E148" s="2" t="s">
        <v>21</v>
      </c>
      <c r="F148" t="s">
        <v>15</v>
      </c>
      <c r="G148">
        <v>413</v>
      </c>
      <c r="H148">
        <v>28044.059999999994</v>
      </c>
      <c r="I148">
        <v>6971.7499999999991</v>
      </c>
      <c r="J148">
        <v>35015.80999999999</v>
      </c>
      <c r="K148">
        <v>213521</v>
      </c>
      <c r="L148" s="26">
        <f t="shared" si="7"/>
        <v>0.16399234735693441</v>
      </c>
      <c r="M148" s="1">
        <f t="shared" si="8"/>
        <v>84.78404358353508</v>
      </c>
    </row>
    <row r="149" spans="1:13" x14ac:dyDescent="0.25">
      <c r="A149" t="str">
        <f t="shared" si="6"/>
        <v>CMBDACFeb-2025</v>
      </c>
      <c r="B149" s="2">
        <v>2025</v>
      </c>
      <c r="C149" s="2" t="s">
        <v>197</v>
      </c>
      <c r="D149" t="s">
        <v>10</v>
      </c>
      <c r="E149" s="2" t="s">
        <v>22</v>
      </c>
      <c r="F149" t="s">
        <v>15</v>
      </c>
      <c r="G149">
        <v>219</v>
      </c>
      <c r="H149">
        <v>23578.829999999987</v>
      </c>
      <c r="I149">
        <v>1759.1900000000012</v>
      </c>
      <c r="J149">
        <v>25338.019999999993</v>
      </c>
      <c r="K149">
        <v>474135</v>
      </c>
      <c r="L149" s="26">
        <f t="shared" si="7"/>
        <v>5.3440517995929415E-2</v>
      </c>
      <c r="M149" s="1">
        <f t="shared" si="8"/>
        <v>115.69872146118718</v>
      </c>
    </row>
    <row r="150" spans="1:13" x14ac:dyDescent="0.25">
      <c r="A150" t="str">
        <f t="shared" si="6"/>
        <v>CMBDELFeb-2025</v>
      </c>
      <c r="B150" s="2">
        <v>2025</v>
      </c>
      <c r="C150" s="2" t="s">
        <v>197</v>
      </c>
      <c r="D150" t="s">
        <v>10</v>
      </c>
      <c r="E150" s="2" t="s">
        <v>23</v>
      </c>
      <c r="F150" t="s">
        <v>15</v>
      </c>
      <c r="G150">
        <v>1059</v>
      </c>
      <c r="H150">
        <v>133908.14000000001</v>
      </c>
      <c r="I150">
        <v>30999.150000000012</v>
      </c>
      <c r="J150">
        <v>164907.2900000001</v>
      </c>
      <c r="K150">
        <v>2568075</v>
      </c>
      <c r="L150" s="26">
        <f t="shared" si="7"/>
        <v>6.4214359004312604E-2</v>
      </c>
      <c r="M150" s="1">
        <f t="shared" si="8"/>
        <v>155.71982058545808</v>
      </c>
    </row>
    <row r="151" spans="1:13" x14ac:dyDescent="0.25">
      <c r="A151" t="str">
        <f t="shared" si="6"/>
        <v>CMBDMMFeb-2025</v>
      </c>
      <c r="B151" s="2">
        <v>2025</v>
      </c>
      <c r="C151" s="2" t="s">
        <v>197</v>
      </c>
      <c r="D151" t="s">
        <v>10</v>
      </c>
      <c r="E151" s="2" t="s">
        <v>24</v>
      </c>
      <c r="F151" t="s">
        <v>11</v>
      </c>
      <c r="G151">
        <v>463</v>
      </c>
      <c r="H151">
        <v>62249.22</v>
      </c>
      <c r="I151">
        <v>31338.000000000015</v>
      </c>
      <c r="J151">
        <v>93587.220000000059</v>
      </c>
      <c r="K151">
        <v>1783939</v>
      </c>
      <c r="L151" s="26">
        <f t="shared" si="7"/>
        <v>5.2460997825598328E-2</v>
      </c>
      <c r="M151" s="1">
        <f t="shared" si="8"/>
        <v>202.13222462203038</v>
      </c>
    </row>
    <row r="152" spans="1:13" x14ac:dyDescent="0.25">
      <c r="A152" t="str">
        <f t="shared" si="6"/>
        <v>CMBDOHFeb-2025</v>
      </c>
      <c r="B152" s="2">
        <v>2025</v>
      </c>
      <c r="C152" s="2" t="s">
        <v>197</v>
      </c>
      <c r="D152" t="s">
        <v>10</v>
      </c>
      <c r="E152" s="2" t="s">
        <v>25</v>
      </c>
      <c r="F152" t="s">
        <v>11</v>
      </c>
      <c r="G152">
        <v>456</v>
      </c>
      <c r="H152">
        <v>65956.839999999982</v>
      </c>
      <c r="I152">
        <v>39064.58999999996</v>
      </c>
      <c r="J152">
        <v>105021.42999999996</v>
      </c>
      <c r="K152">
        <v>1656648</v>
      </c>
      <c r="L152" s="26">
        <f t="shared" si="7"/>
        <v>6.3393931601643777E-2</v>
      </c>
      <c r="M152" s="1">
        <f t="shared" si="8"/>
        <v>230.31015350877186</v>
      </c>
    </row>
    <row r="153" spans="1:13" x14ac:dyDescent="0.25">
      <c r="A153" t="str">
        <f t="shared" si="6"/>
        <v>CMBDXBFeb-2025</v>
      </c>
      <c r="B153" s="2">
        <v>2025</v>
      </c>
      <c r="C153" s="2" t="s">
        <v>197</v>
      </c>
      <c r="D153" t="s">
        <v>10</v>
      </c>
      <c r="E153" s="2" t="s">
        <v>26</v>
      </c>
      <c r="F153" t="s">
        <v>11</v>
      </c>
      <c r="G153">
        <v>459</v>
      </c>
      <c r="H153">
        <v>58218.349999999969</v>
      </c>
      <c r="I153">
        <v>35678.449999999975</v>
      </c>
      <c r="J153">
        <v>93896.799999999974</v>
      </c>
      <c r="K153">
        <v>1518831</v>
      </c>
      <c r="L153" s="26">
        <f t="shared" si="7"/>
        <v>6.1821756337604367E-2</v>
      </c>
      <c r="M153" s="1">
        <f t="shared" si="8"/>
        <v>204.56819172113285</v>
      </c>
    </row>
    <row r="154" spans="1:13" x14ac:dyDescent="0.25">
      <c r="A154" t="str">
        <f t="shared" si="6"/>
        <v>CMBFRAFeb-2025</v>
      </c>
      <c r="B154" s="2">
        <v>2025</v>
      </c>
      <c r="C154" s="2" t="s">
        <v>197</v>
      </c>
      <c r="D154" t="s">
        <v>10</v>
      </c>
      <c r="E154" s="2" t="s">
        <v>27</v>
      </c>
      <c r="F154" t="s">
        <v>19</v>
      </c>
      <c r="G154">
        <v>1842</v>
      </c>
      <c r="H154">
        <v>415261.49000000005</v>
      </c>
      <c r="I154">
        <v>438148.22</v>
      </c>
      <c r="J154">
        <v>853409.70999999973</v>
      </c>
      <c r="K154">
        <v>14907306</v>
      </c>
      <c r="L154" s="26">
        <f t="shared" si="7"/>
        <v>5.7247748855494059E-2</v>
      </c>
      <c r="M154" s="1">
        <f t="shared" si="8"/>
        <v>463.30603148751345</v>
      </c>
    </row>
    <row r="155" spans="1:13" x14ac:dyDescent="0.25">
      <c r="A155" t="str">
        <f t="shared" si="6"/>
        <v>CMBGANFeb-2025</v>
      </c>
      <c r="B155" s="2">
        <v>2025</v>
      </c>
      <c r="C155" s="2" t="s">
        <v>197</v>
      </c>
      <c r="D155" t="s">
        <v>10</v>
      </c>
      <c r="E155" s="2" t="s">
        <v>28</v>
      </c>
      <c r="F155" t="s">
        <v>15</v>
      </c>
      <c r="G155">
        <v>206</v>
      </c>
      <c r="H155">
        <v>18159.879999999997</v>
      </c>
      <c r="I155">
        <v>6157.2</v>
      </c>
      <c r="J155">
        <v>24317.080000000009</v>
      </c>
      <c r="K155">
        <v>236282</v>
      </c>
      <c r="L155" s="26">
        <f t="shared" si="7"/>
        <v>0.10291549927628854</v>
      </c>
      <c r="M155" s="1">
        <f t="shared" si="8"/>
        <v>118.04407766990296</v>
      </c>
    </row>
    <row r="156" spans="1:13" x14ac:dyDescent="0.25">
      <c r="A156" t="str">
        <f t="shared" si="6"/>
        <v>CMBHYDFeb-2025</v>
      </c>
      <c r="B156" s="2">
        <v>2025</v>
      </c>
      <c r="C156" s="2" t="s">
        <v>197</v>
      </c>
      <c r="D156" t="s">
        <v>10</v>
      </c>
      <c r="E156" s="2" t="s">
        <v>29</v>
      </c>
      <c r="F156" t="s">
        <v>15</v>
      </c>
      <c r="G156">
        <v>55</v>
      </c>
      <c r="H156">
        <v>5288.9900000000007</v>
      </c>
      <c r="I156">
        <v>1459.1599999999999</v>
      </c>
      <c r="J156">
        <v>6748.1500000000005</v>
      </c>
      <c r="K156">
        <v>64460</v>
      </c>
      <c r="L156" s="26">
        <f t="shared" si="7"/>
        <v>0.10468740304064537</v>
      </c>
      <c r="M156" s="1">
        <f t="shared" si="8"/>
        <v>122.69363636363637</v>
      </c>
    </row>
    <row r="157" spans="1:13" x14ac:dyDescent="0.25">
      <c r="A157" t="str">
        <f t="shared" si="6"/>
        <v>CMBICNFeb-2025</v>
      </c>
      <c r="B157" s="2">
        <v>2025</v>
      </c>
      <c r="C157" s="2" t="s">
        <v>197</v>
      </c>
      <c r="D157" t="s">
        <v>10</v>
      </c>
      <c r="E157" s="2" t="s">
        <v>30</v>
      </c>
      <c r="F157" t="s">
        <v>13</v>
      </c>
      <c r="G157">
        <v>937</v>
      </c>
      <c r="H157">
        <v>195645.12999999998</v>
      </c>
      <c r="I157">
        <v>91579.549999999959</v>
      </c>
      <c r="J157">
        <v>287224.68</v>
      </c>
      <c r="K157">
        <v>5401805</v>
      </c>
      <c r="L157" s="26">
        <f t="shared" si="7"/>
        <v>5.3171982328129204E-2</v>
      </c>
      <c r="M157" s="1">
        <f t="shared" si="8"/>
        <v>306.53647812166486</v>
      </c>
    </row>
    <row r="158" spans="1:13" x14ac:dyDescent="0.25">
      <c r="A158" t="str">
        <f t="shared" si="6"/>
        <v>CMBIXMFeb-2025</v>
      </c>
      <c r="B158" s="2">
        <v>2025</v>
      </c>
      <c r="C158" s="2" t="s">
        <v>197</v>
      </c>
      <c r="D158" t="s">
        <v>10</v>
      </c>
      <c r="E158" s="2" t="s">
        <v>31</v>
      </c>
      <c r="F158" t="s">
        <v>15</v>
      </c>
      <c r="G158">
        <v>120</v>
      </c>
      <c r="H158">
        <v>4594.74</v>
      </c>
      <c r="I158">
        <v>1632.4499999999996</v>
      </c>
      <c r="J158">
        <v>6227.1900000000005</v>
      </c>
      <c r="K158">
        <v>42480</v>
      </c>
      <c r="L158" s="26">
        <f t="shared" si="7"/>
        <v>0.14659110169491527</v>
      </c>
      <c r="M158" s="1">
        <f t="shared" si="8"/>
        <v>51.893250000000002</v>
      </c>
    </row>
    <row r="159" spans="1:13" x14ac:dyDescent="0.25">
      <c r="A159" t="str">
        <f t="shared" si="6"/>
        <v>CMBKHIFeb-2025</v>
      </c>
      <c r="B159" s="2">
        <v>2025</v>
      </c>
      <c r="C159" s="2" t="s">
        <v>197</v>
      </c>
      <c r="D159" t="s">
        <v>10</v>
      </c>
      <c r="E159" s="2" t="s">
        <v>32</v>
      </c>
      <c r="F159" t="s">
        <v>15</v>
      </c>
      <c r="G159">
        <v>266</v>
      </c>
      <c r="H159">
        <v>27760.520000000015</v>
      </c>
      <c r="I159">
        <v>8580.43</v>
      </c>
      <c r="J159">
        <v>36340.950000000004</v>
      </c>
      <c r="K159">
        <v>642124</v>
      </c>
      <c r="L159" s="26">
        <f t="shared" si="7"/>
        <v>5.6594910017379825E-2</v>
      </c>
      <c r="M159" s="1">
        <f t="shared" si="8"/>
        <v>136.6201127819549</v>
      </c>
    </row>
    <row r="160" spans="1:13" x14ac:dyDescent="0.25">
      <c r="A160" t="str">
        <f t="shared" si="6"/>
        <v>CMBKTMFeb-2025</v>
      </c>
      <c r="B160" s="2">
        <v>2025</v>
      </c>
      <c r="C160" s="2" t="s">
        <v>197</v>
      </c>
      <c r="D160" t="s">
        <v>10</v>
      </c>
      <c r="E160" s="2" t="s">
        <v>52</v>
      </c>
      <c r="F160" t="s">
        <v>15</v>
      </c>
      <c r="G160">
        <v>197</v>
      </c>
      <c r="H160">
        <v>28210.050000000007</v>
      </c>
      <c r="I160">
        <v>4827.6899999999978</v>
      </c>
      <c r="J160">
        <v>33037.74</v>
      </c>
      <c r="K160">
        <v>463541</v>
      </c>
      <c r="L160" s="26">
        <f t="shared" si="7"/>
        <v>7.1272530369481876E-2</v>
      </c>
      <c r="M160" s="1">
        <f t="shared" si="8"/>
        <v>167.70426395939086</v>
      </c>
    </row>
    <row r="161" spans="1:13" x14ac:dyDescent="0.25">
      <c r="A161" t="str">
        <f t="shared" si="6"/>
        <v>CMBKULFeb-2025</v>
      </c>
      <c r="B161" s="2">
        <v>2025</v>
      </c>
      <c r="C161" s="2" t="s">
        <v>197</v>
      </c>
      <c r="D161" t="s">
        <v>10</v>
      </c>
      <c r="E161" s="2" t="s">
        <v>33</v>
      </c>
      <c r="F161" t="s">
        <v>13</v>
      </c>
      <c r="G161">
        <v>774</v>
      </c>
      <c r="H161">
        <v>61549.519999999982</v>
      </c>
      <c r="I161">
        <v>46523.80999999999</v>
      </c>
      <c r="J161">
        <v>108073.32999999997</v>
      </c>
      <c r="K161">
        <v>1903266</v>
      </c>
      <c r="L161" s="26">
        <f t="shared" si="7"/>
        <v>5.6783092851971279E-2</v>
      </c>
      <c r="M161" s="1">
        <f t="shared" si="8"/>
        <v>139.62962532299738</v>
      </c>
    </row>
    <row r="162" spans="1:13" x14ac:dyDescent="0.25">
      <c r="A162" t="str">
        <f t="shared" si="6"/>
        <v>CMBKWIFeb-2025</v>
      </c>
      <c r="B162" s="2">
        <v>2025</v>
      </c>
      <c r="C162" s="2" t="s">
        <v>197</v>
      </c>
      <c r="D162" t="s">
        <v>10</v>
      </c>
      <c r="E162" s="2" t="s">
        <v>34</v>
      </c>
      <c r="F162" t="s">
        <v>11</v>
      </c>
      <c r="G162">
        <v>919</v>
      </c>
      <c r="H162">
        <v>111957.23</v>
      </c>
      <c r="I162">
        <v>64351.200000000012</v>
      </c>
      <c r="J162">
        <v>176308.42999999996</v>
      </c>
      <c r="K162">
        <v>3855205</v>
      </c>
      <c r="L162" s="26">
        <f t="shared" si="7"/>
        <v>4.5732569344561436E-2</v>
      </c>
      <c r="M162" s="1">
        <f t="shared" si="8"/>
        <v>191.84812840043523</v>
      </c>
    </row>
    <row r="163" spans="1:13" x14ac:dyDescent="0.25">
      <c r="A163" t="str">
        <f t="shared" si="6"/>
        <v>CMBLHEFeb-2025</v>
      </c>
      <c r="B163" s="2">
        <v>2025</v>
      </c>
      <c r="C163" s="2" t="s">
        <v>197</v>
      </c>
      <c r="D163" t="s">
        <v>10</v>
      </c>
      <c r="E163" s="2" t="s">
        <v>35</v>
      </c>
      <c r="F163" t="s">
        <v>15</v>
      </c>
      <c r="G163">
        <v>330</v>
      </c>
      <c r="H163">
        <v>35140.869999999988</v>
      </c>
      <c r="I163">
        <v>12018.64</v>
      </c>
      <c r="J163">
        <v>47159.51</v>
      </c>
      <c r="K163">
        <v>919050</v>
      </c>
      <c r="L163" s="26">
        <f t="shared" si="7"/>
        <v>5.131332354061259E-2</v>
      </c>
      <c r="M163" s="1">
        <f t="shared" si="8"/>
        <v>142.90760606060607</v>
      </c>
    </row>
    <row r="164" spans="1:13" x14ac:dyDescent="0.25">
      <c r="A164" t="str">
        <f t="shared" si="6"/>
        <v>CMBLHRFeb-2025</v>
      </c>
      <c r="B164" s="2">
        <v>2025</v>
      </c>
      <c r="C164" s="2" t="s">
        <v>197</v>
      </c>
      <c r="D164" t="s">
        <v>10</v>
      </c>
      <c r="E164" s="2" t="s">
        <v>36</v>
      </c>
      <c r="F164" t="s">
        <v>19</v>
      </c>
      <c r="G164">
        <v>4729</v>
      </c>
      <c r="H164">
        <v>1708425.280000001</v>
      </c>
      <c r="I164">
        <v>1095607.22</v>
      </c>
      <c r="J164">
        <v>2804032.4999999991</v>
      </c>
      <c r="K164">
        <v>41232151</v>
      </c>
      <c r="L164" s="26">
        <f t="shared" si="7"/>
        <v>6.8005971844641314E-2</v>
      </c>
      <c r="M164" s="1">
        <f t="shared" si="8"/>
        <v>592.94406851342762</v>
      </c>
    </row>
    <row r="165" spans="1:13" x14ac:dyDescent="0.25">
      <c r="A165" t="str">
        <f t="shared" si="6"/>
        <v>CMBMAAFeb-2025</v>
      </c>
      <c r="B165" s="2">
        <v>2025</v>
      </c>
      <c r="C165" s="2" t="s">
        <v>197</v>
      </c>
      <c r="D165" t="s">
        <v>10</v>
      </c>
      <c r="E165" s="2" t="s">
        <v>37</v>
      </c>
      <c r="F165" t="s">
        <v>15</v>
      </c>
      <c r="G165">
        <v>983</v>
      </c>
      <c r="H165">
        <v>30413.179999999989</v>
      </c>
      <c r="I165">
        <v>22051.110000000008</v>
      </c>
      <c r="J165">
        <v>52464.289999999979</v>
      </c>
      <c r="K165">
        <v>674338</v>
      </c>
      <c r="L165" s="26">
        <f t="shared" si="7"/>
        <v>7.7801176857896157E-2</v>
      </c>
      <c r="M165" s="1">
        <f t="shared" si="8"/>
        <v>53.371607324516766</v>
      </c>
    </row>
    <row r="166" spans="1:13" x14ac:dyDescent="0.25">
      <c r="A166" t="str">
        <f t="shared" si="6"/>
        <v>CMBMELFeb-2025</v>
      </c>
      <c r="B166" s="2">
        <v>2025</v>
      </c>
      <c r="C166" s="2" t="s">
        <v>197</v>
      </c>
      <c r="D166" t="s">
        <v>10</v>
      </c>
      <c r="E166" s="2" t="s">
        <v>38</v>
      </c>
      <c r="F166" t="s">
        <v>13</v>
      </c>
      <c r="G166">
        <v>3299</v>
      </c>
      <c r="H166">
        <v>1257526.0200000003</v>
      </c>
      <c r="I166">
        <v>328638.34000000032</v>
      </c>
      <c r="J166">
        <v>1586164.360000001</v>
      </c>
      <c r="K166">
        <v>27741291</v>
      </c>
      <c r="L166" s="26">
        <f t="shared" si="7"/>
        <v>5.717702034847625E-2</v>
      </c>
      <c r="M166" s="1">
        <f t="shared" si="8"/>
        <v>480.80156411033676</v>
      </c>
    </row>
    <row r="167" spans="1:13" x14ac:dyDescent="0.25">
      <c r="A167" t="str">
        <f t="shared" si="6"/>
        <v>CMBMLEFeb-2025</v>
      </c>
      <c r="B167" s="2">
        <v>2025</v>
      </c>
      <c r="C167" s="2" t="s">
        <v>197</v>
      </c>
      <c r="D167" t="s">
        <v>10</v>
      </c>
      <c r="E167" s="2" t="s">
        <v>39</v>
      </c>
      <c r="F167" t="s">
        <v>15</v>
      </c>
      <c r="G167">
        <v>3690</v>
      </c>
      <c r="H167">
        <v>336251.02</v>
      </c>
      <c r="I167">
        <v>74228.059999999896</v>
      </c>
      <c r="J167">
        <v>410479.08000000031</v>
      </c>
      <c r="K167">
        <v>2833920</v>
      </c>
      <c r="L167" s="26">
        <f t="shared" si="7"/>
        <v>0.14484497798102991</v>
      </c>
      <c r="M167" s="1">
        <f t="shared" si="8"/>
        <v>111.24094308943097</v>
      </c>
    </row>
    <row r="168" spans="1:13" x14ac:dyDescent="0.25">
      <c r="A168" t="str">
        <f t="shared" si="6"/>
        <v>CMBNRTFeb-2025</v>
      </c>
      <c r="B168" s="2">
        <v>2025</v>
      </c>
      <c r="C168" s="2" t="s">
        <v>197</v>
      </c>
      <c r="D168" t="s">
        <v>10</v>
      </c>
      <c r="E168" s="2" t="s">
        <v>40</v>
      </c>
      <c r="F168" t="s">
        <v>13</v>
      </c>
      <c r="G168">
        <v>634</v>
      </c>
      <c r="H168">
        <v>225019.03</v>
      </c>
      <c r="I168">
        <v>9459.75</v>
      </c>
      <c r="J168">
        <v>234478.78000000006</v>
      </c>
      <c r="K168">
        <v>4351776</v>
      </c>
      <c r="L168" s="26">
        <f t="shared" si="7"/>
        <v>5.3881169435191528E-2</v>
      </c>
      <c r="M168" s="1">
        <f t="shared" si="8"/>
        <v>369.84034700315465</v>
      </c>
    </row>
    <row r="169" spans="1:13" x14ac:dyDescent="0.25">
      <c r="A169" t="str">
        <f t="shared" si="6"/>
        <v>CMBRUHFeb-2025</v>
      </c>
      <c r="B169" s="2">
        <v>2025</v>
      </c>
      <c r="C169" s="2" t="s">
        <v>197</v>
      </c>
      <c r="D169" t="s">
        <v>10</v>
      </c>
      <c r="E169" s="2" t="s">
        <v>41</v>
      </c>
      <c r="F169" t="s">
        <v>11</v>
      </c>
      <c r="G169">
        <v>1062</v>
      </c>
      <c r="H169">
        <v>147614.59999999995</v>
      </c>
      <c r="I169">
        <v>70000.989999999947</v>
      </c>
      <c r="J169">
        <v>217615.59</v>
      </c>
      <c r="K169">
        <v>4295790</v>
      </c>
      <c r="L169" s="26">
        <f t="shared" si="7"/>
        <v>5.0657874337432691E-2</v>
      </c>
      <c r="M169" s="1">
        <f t="shared" si="8"/>
        <v>204.91110169491526</v>
      </c>
    </row>
    <row r="170" spans="1:13" x14ac:dyDescent="0.25">
      <c r="A170" t="str">
        <f t="shared" si="6"/>
        <v>CMBSINFeb-2025</v>
      </c>
      <c r="B170" s="2">
        <v>2025</v>
      </c>
      <c r="C170" s="2" t="s">
        <v>197</v>
      </c>
      <c r="D170" t="s">
        <v>10</v>
      </c>
      <c r="E170" s="2" t="s">
        <v>42</v>
      </c>
      <c r="F170" t="s">
        <v>13</v>
      </c>
      <c r="G170">
        <v>1019</v>
      </c>
      <c r="H170">
        <v>156531.05000000008</v>
      </c>
      <c r="I170">
        <v>54102.299999999996</v>
      </c>
      <c r="J170">
        <v>210633.34999999995</v>
      </c>
      <c r="K170">
        <v>2801231</v>
      </c>
      <c r="L170" s="26">
        <f t="shared" si="7"/>
        <v>7.5193138302410603E-2</v>
      </c>
      <c r="M170" s="1">
        <f t="shared" si="8"/>
        <v>206.70593719332675</v>
      </c>
    </row>
    <row r="171" spans="1:13" x14ac:dyDescent="0.25">
      <c r="A171" t="str">
        <f t="shared" si="6"/>
        <v>CMBSYDFeb-2025</v>
      </c>
      <c r="B171" s="2">
        <v>2025</v>
      </c>
      <c r="C171" s="2" t="s">
        <v>197</v>
      </c>
      <c r="D171" t="s">
        <v>10</v>
      </c>
      <c r="E171" s="2" t="s">
        <v>53</v>
      </c>
      <c r="F171" t="s">
        <v>13</v>
      </c>
      <c r="G171">
        <v>1698</v>
      </c>
      <c r="H171">
        <v>731802.39999999991</v>
      </c>
      <c r="I171">
        <v>156456.61999999997</v>
      </c>
      <c r="J171">
        <v>888259.01999999967</v>
      </c>
      <c r="K171">
        <v>14864292</v>
      </c>
      <c r="L171" s="26">
        <f t="shared" si="7"/>
        <v>5.9757909761191427E-2</v>
      </c>
      <c r="M171" s="1">
        <f t="shared" si="8"/>
        <v>523.12074204946975</v>
      </c>
    </row>
    <row r="172" spans="1:13" x14ac:dyDescent="0.25">
      <c r="A172" t="str">
        <f t="shared" si="6"/>
        <v>CMBTRVFeb-2025</v>
      </c>
      <c r="B172" s="2">
        <v>2025</v>
      </c>
      <c r="C172" s="2" t="s">
        <v>197</v>
      </c>
      <c r="D172" t="s">
        <v>10</v>
      </c>
      <c r="E172" s="2" t="s">
        <v>43</v>
      </c>
      <c r="F172" t="s">
        <v>15</v>
      </c>
      <c r="G172">
        <v>42</v>
      </c>
      <c r="H172">
        <v>2477.29</v>
      </c>
      <c r="I172">
        <v>427.51999999999992</v>
      </c>
      <c r="J172">
        <v>2904.8099999999995</v>
      </c>
      <c r="K172">
        <v>15372</v>
      </c>
      <c r="L172" s="26">
        <f t="shared" si="7"/>
        <v>0.18896760343481653</v>
      </c>
      <c r="M172" s="1">
        <f t="shared" si="8"/>
        <v>69.16214285714284</v>
      </c>
    </row>
    <row r="173" spans="1:13" x14ac:dyDescent="0.25">
      <c r="A173" t="str">
        <f t="shared" si="6"/>
        <v>CMBTRZFeb-2025</v>
      </c>
      <c r="B173" s="2">
        <v>2025</v>
      </c>
      <c r="C173" s="2" t="s">
        <v>197</v>
      </c>
      <c r="D173" t="s">
        <v>10</v>
      </c>
      <c r="E173" s="2" t="s">
        <v>44</v>
      </c>
      <c r="F173" t="s">
        <v>15</v>
      </c>
      <c r="G173">
        <v>176</v>
      </c>
      <c r="H173">
        <v>7210.949999999998</v>
      </c>
      <c r="I173">
        <v>2619.8199999999988</v>
      </c>
      <c r="J173">
        <v>9830.7700000000023</v>
      </c>
      <c r="K173">
        <v>77968</v>
      </c>
      <c r="L173" s="26">
        <f t="shared" si="7"/>
        <v>0.12608724091935156</v>
      </c>
      <c r="M173" s="1">
        <f t="shared" si="8"/>
        <v>55.856647727272737</v>
      </c>
    </row>
    <row r="174" spans="1:13" x14ac:dyDescent="0.25">
      <c r="A174" t="str">
        <f t="shared" si="6"/>
        <v>COKCMBFeb-2025</v>
      </c>
      <c r="B174" s="2">
        <v>2025</v>
      </c>
      <c r="C174" s="2" t="s">
        <v>197</v>
      </c>
      <c r="D174" t="s">
        <v>21</v>
      </c>
      <c r="E174" s="2" t="s">
        <v>10</v>
      </c>
      <c r="F174" t="s">
        <v>15</v>
      </c>
      <c r="G174">
        <v>622</v>
      </c>
      <c r="H174">
        <v>47495.619999999966</v>
      </c>
      <c r="I174">
        <v>11755.579999999998</v>
      </c>
      <c r="J174">
        <v>59251.19999999999</v>
      </c>
      <c r="K174">
        <v>321574</v>
      </c>
      <c r="L174" s="26">
        <f t="shared" si="7"/>
        <v>0.18425370210278191</v>
      </c>
      <c r="M174" s="1">
        <f t="shared" si="8"/>
        <v>95.259163987138251</v>
      </c>
    </row>
    <row r="175" spans="1:13" x14ac:dyDescent="0.25">
      <c r="A175" t="str">
        <f t="shared" si="6"/>
        <v>DACCMBFeb-2025</v>
      </c>
      <c r="B175" s="2">
        <v>2025</v>
      </c>
      <c r="C175" s="2" t="s">
        <v>197</v>
      </c>
      <c r="D175" t="s">
        <v>22</v>
      </c>
      <c r="E175" s="2" t="s">
        <v>10</v>
      </c>
      <c r="F175" t="s">
        <v>15</v>
      </c>
      <c r="G175">
        <v>562</v>
      </c>
      <c r="H175">
        <v>43274.600000000006</v>
      </c>
      <c r="I175">
        <v>10384.940000000002</v>
      </c>
      <c r="J175">
        <v>53659.540000000045</v>
      </c>
      <c r="K175">
        <v>1216730</v>
      </c>
      <c r="L175" s="26">
        <f t="shared" si="7"/>
        <v>4.4101435815669908E-2</v>
      </c>
      <c r="M175" s="1">
        <f t="shared" si="8"/>
        <v>95.479608540925341</v>
      </c>
    </row>
    <row r="176" spans="1:13" x14ac:dyDescent="0.25">
      <c r="A176" t="str">
        <f t="shared" si="6"/>
        <v>DELCMBFeb-2025</v>
      </c>
      <c r="B176" s="2">
        <v>2025</v>
      </c>
      <c r="C176" s="2" t="s">
        <v>197</v>
      </c>
      <c r="D176" t="s">
        <v>23</v>
      </c>
      <c r="E176" s="2" t="s">
        <v>10</v>
      </c>
      <c r="F176" t="s">
        <v>15</v>
      </c>
      <c r="G176">
        <v>1040</v>
      </c>
      <c r="H176">
        <v>124097.40999999997</v>
      </c>
      <c r="I176">
        <v>33546.35</v>
      </c>
      <c r="J176">
        <v>157643.76000000013</v>
      </c>
      <c r="K176">
        <v>2522000</v>
      </c>
      <c r="L176" s="26">
        <f t="shared" si="7"/>
        <v>6.2507438540840649E-2</v>
      </c>
      <c r="M176" s="1">
        <f t="shared" si="8"/>
        <v>151.58053846153859</v>
      </c>
    </row>
    <row r="177" spans="1:13" x14ac:dyDescent="0.25">
      <c r="A177" t="str">
        <f t="shared" si="6"/>
        <v>DMMCMBFeb-2025</v>
      </c>
      <c r="B177" s="2">
        <v>2025</v>
      </c>
      <c r="C177" s="2" t="s">
        <v>197</v>
      </c>
      <c r="D177" t="s">
        <v>24</v>
      </c>
      <c r="E177" s="2" t="s">
        <v>10</v>
      </c>
      <c r="F177" t="s">
        <v>11</v>
      </c>
      <c r="G177">
        <v>97</v>
      </c>
      <c r="H177">
        <v>13333.63</v>
      </c>
      <c r="I177">
        <v>6086.4600000000009</v>
      </c>
      <c r="J177">
        <v>19420.089999999993</v>
      </c>
      <c r="K177">
        <v>373741</v>
      </c>
      <c r="L177" s="26">
        <f t="shared" si="7"/>
        <v>5.196135826682112E-2</v>
      </c>
      <c r="M177" s="1">
        <f t="shared" si="8"/>
        <v>200.20711340206179</v>
      </c>
    </row>
    <row r="178" spans="1:13" x14ac:dyDescent="0.25">
      <c r="A178" t="str">
        <f t="shared" si="6"/>
        <v>DOHCMBFeb-2025</v>
      </c>
      <c r="B178" s="2">
        <v>2025</v>
      </c>
      <c r="C178" s="2" t="s">
        <v>197</v>
      </c>
      <c r="D178" t="s">
        <v>25</v>
      </c>
      <c r="E178" s="2" t="s">
        <v>10</v>
      </c>
      <c r="F178" t="s">
        <v>11</v>
      </c>
      <c r="G178">
        <v>86</v>
      </c>
      <c r="H178">
        <v>16449.029999999995</v>
      </c>
      <c r="I178">
        <v>8677.1000000000022</v>
      </c>
      <c r="J178">
        <v>25126.129999999994</v>
      </c>
      <c r="K178">
        <v>312438</v>
      </c>
      <c r="L178" s="26">
        <f t="shared" si="7"/>
        <v>8.0419571242934584E-2</v>
      </c>
      <c r="M178" s="1">
        <f t="shared" si="8"/>
        <v>292.16430232558133</v>
      </c>
    </row>
    <row r="179" spans="1:13" x14ac:dyDescent="0.25">
      <c r="A179" t="str">
        <f t="shared" si="6"/>
        <v>DXBCMBFeb-2025</v>
      </c>
      <c r="B179" s="2">
        <v>2025</v>
      </c>
      <c r="C179" s="2" t="s">
        <v>197</v>
      </c>
      <c r="D179" t="s">
        <v>26</v>
      </c>
      <c r="E179" s="2" t="s">
        <v>10</v>
      </c>
      <c r="F179" t="s">
        <v>11</v>
      </c>
      <c r="G179">
        <v>448</v>
      </c>
      <c r="H179">
        <v>58368.149999999972</v>
      </c>
      <c r="I179">
        <v>33770.71</v>
      </c>
      <c r="J179">
        <v>92138.859999999971</v>
      </c>
      <c r="K179">
        <v>1482432</v>
      </c>
      <c r="L179" s="26">
        <f t="shared" si="7"/>
        <v>6.2153852588179404E-2</v>
      </c>
      <c r="M179" s="1">
        <f t="shared" si="8"/>
        <v>205.66709821428566</v>
      </c>
    </row>
    <row r="180" spans="1:13" x14ac:dyDescent="0.25">
      <c r="A180" t="str">
        <f t="shared" si="6"/>
        <v>FRACMBFeb-2025</v>
      </c>
      <c r="B180" s="2">
        <v>2025</v>
      </c>
      <c r="C180" s="2" t="s">
        <v>197</v>
      </c>
      <c r="D180" t="s">
        <v>27</v>
      </c>
      <c r="E180" s="2" t="s">
        <v>10</v>
      </c>
      <c r="F180" t="s">
        <v>19</v>
      </c>
      <c r="G180">
        <v>1367</v>
      </c>
      <c r="H180">
        <v>315722.41999999987</v>
      </c>
      <c r="I180">
        <v>325166.82000000047</v>
      </c>
      <c r="J180">
        <v>640889.24000000034</v>
      </c>
      <c r="K180">
        <v>11063131</v>
      </c>
      <c r="L180" s="26">
        <f t="shared" si="7"/>
        <v>5.793018630982498E-2</v>
      </c>
      <c r="M180" s="1">
        <f t="shared" si="8"/>
        <v>468.82899780541356</v>
      </c>
    </row>
    <row r="181" spans="1:13" x14ac:dyDescent="0.25">
      <c r="A181" t="str">
        <f t="shared" si="6"/>
        <v>GANCMBFeb-2025</v>
      </c>
      <c r="B181" s="2">
        <v>2025</v>
      </c>
      <c r="C181" s="2" t="s">
        <v>197</v>
      </c>
      <c r="D181" t="s">
        <v>28</v>
      </c>
      <c r="E181" s="2" t="s">
        <v>10</v>
      </c>
      <c r="F181" t="s">
        <v>15</v>
      </c>
      <c r="G181">
        <v>299</v>
      </c>
      <c r="H181">
        <v>30045.940000000006</v>
      </c>
      <c r="I181">
        <v>8066.4599999999973</v>
      </c>
      <c r="J181">
        <v>38112.400000000001</v>
      </c>
      <c r="K181">
        <v>342953</v>
      </c>
      <c r="L181" s="26">
        <f t="shared" si="7"/>
        <v>0.11113009654384129</v>
      </c>
      <c r="M181" s="1">
        <f t="shared" si="8"/>
        <v>127.46622073578595</v>
      </c>
    </row>
    <row r="182" spans="1:13" x14ac:dyDescent="0.25">
      <c r="A182" t="str">
        <f t="shared" si="6"/>
        <v>HYDCMBFeb-2025</v>
      </c>
      <c r="B182" s="2">
        <v>2025</v>
      </c>
      <c r="C182" s="2" t="s">
        <v>197</v>
      </c>
      <c r="D182" t="s">
        <v>29</v>
      </c>
      <c r="E182" s="2" t="s">
        <v>10</v>
      </c>
      <c r="F182" t="s">
        <v>15</v>
      </c>
      <c r="G182">
        <v>89</v>
      </c>
      <c r="H182">
        <v>6136.3300000000027</v>
      </c>
      <c r="I182">
        <v>2348.1899999999991</v>
      </c>
      <c r="J182">
        <v>8484.5199999999986</v>
      </c>
      <c r="K182">
        <v>104308</v>
      </c>
      <c r="L182" s="26">
        <f t="shared" si="7"/>
        <v>8.1341028492541309E-2</v>
      </c>
      <c r="M182" s="1">
        <f t="shared" si="8"/>
        <v>95.331685393258411</v>
      </c>
    </row>
    <row r="183" spans="1:13" x14ac:dyDescent="0.25">
      <c r="A183" t="str">
        <f t="shared" si="6"/>
        <v>ICNCMBFeb-2025</v>
      </c>
      <c r="B183" s="2">
        <v>2025</v>
      </c>
      <c r="C183" s="2" t="s">
        <v>197</v>
      </c>
      <c r="D183" t="s">
        <v>30</v>
      </c>
      <c r="E183" s="2" t="s">
        <v>10</v>
      </c>
      <c r="F183" t="s">
        <v>13</v>
      </c>
      <c r="G183">
        <v>331</v>
      </c>
      <c r="H183">
        <v>69986.109999999986</v>
      </c>
      <c r="I183">
        <v>32283.609999999997</v>
      </c>
      <c r="J183">
        <v>102269.72</v>
      </c>
      <c r="K183">
        <v>1908215</v>
      </c>
      <c r="L183" s="26">
        <f t="shared" si="7"/>
        <v>5.3594442974193163E-2</v>
      </c>
      <c r="M183" s="1">
        <f t="shared" si="8"/>
        <v>308.97196374622359</v>
      </c>
    </row>
    <row r="184" spans="1:13" x14ac:dyDescent="0.25">
      <c r="A184" t="str">
        <f t="shared" si="6"/>
        <v>IXMCMBFeb-2025</v>
      </c>
      <c r="B184" s="2">
        <v>2025</v>
      </c>
      <c r="C184" s="2" t="s">
        <v>197</v>
      </c>
      <c r="D184" t="s">
        <v>31</v>
      </c>
      <c r="E184" s="2" t="s">
        <v>10</v>
      </c>
      <c r="F184" t="s">
        <v>15</v>
      </c>
      <c r="G184">
        <v>468</v>
      </c>
      <c r="H184">
        <v>19398.46999999999</v>
      </c>
      <c r="I184">
        <v>7687.610000000016</v>
      </c>
      <c r="J184">
        <v>27086.080000000005</v>
      </c>
      <c r="K184">
        <v>165672</v>
      </c>
      <c r="L184" s="26">
        <f t="shared" si="7"/>
        <v>0.16349220145830318</v>
      </c>
      <c r="M184" s="1">
        <f t="shared" si="8"/>
        <v>57.876239316239328</v>
      </c>
    </row>
    <row r="185" spans="1:13" x14ac:dyDescent="0.25">
      <c r="A185" t="str">
        <f t="shared" si="6"/>
        <v>KHICMBFeb-2025</v>
      </c>
      <c r="B185" s="2">
        <v>2025</v>
      </c>
      <c r="C185" s="2" t="s">
        <v>197</v>
      </c>
      <c r="D185" t="s">
        <v>32</v>
      </c>
      <c r="E185" s="2" t="s">
        <v>10</v>
      </c>
      <c r="F185" t="s">
        <v>15</v>
      </c>
      <c r="G185">
        <v>240</v>
      </c>
      <c r="H185">
        <v>30893.700000000008</v>
      </c>
      <c r="I185">
        <v>7732.3499999999958</v>
      </c>
      <c r="J185">
        <v>38626.050000000003</v>
      </c>
      <c r="K185">
        <v>579360</v>
      </c>
      <c r="L185" s="26">
        <f t="shared" si="7"/>
        <v>6.667020505385253E-2</v>
      </c>
      <c r="M185" s="1">
        <f t="shared" si="8"/>
        <v>160.94187500000001</v>
      </c>
    </row>
    <row r="186" spans="1:13" x14ac:dyDescent="0.25">
      <c r="A186" t="str">
        <f t="shared" si="6"/>
        <v>KTMCMBFeb-2025</v>
      </c>
      <c r="B186" s="2">
        <v>2025</v>
      </c>
      <c r="C186" s="2" t="s">
        <v>197</v>
      </c>
      <c r="D186" t="s">
        <v>52</v>
      </c>
      <c r="E186" s="2" t="s">
        <v>10</v>
      </c>
      <c r="F186" t="s">
        <v>15</v>
      </c>
      <c r="G186">
        <v>364</v>
      </c>
      <c r="H186">
        <v>50273.779999999992</v>
      </c>
      <c r="I186">
        <v>9836.9099999999926</v>
      </c>
      <c r="J186">
        <v>60110.689999999988</v>
      </c>
      <c r="K186">
        <v>856492</v>
      </c>
      <c r="L186" s="26">
        <f t="shared" si="7"/>
        <v>7.018243019199244E-2</v>
      </c>
      <c r="M186" s="1">
        <f t="shared" si="8"/>
        <v>165.1392582417582</v>
      </c>
    </row>
    <row r="187" spans="1:13" x14ac:dyDescent="0.25">
      <c r="A187" t="str">
        <f t="shared" si="6"/>
        <v>KULCMBFeb-2025</v>
      </c>
      <c r="B187" s="2">
        <v>2025</v>
      </c>
      <c r="C187" s="2" t="s">
        <v>197</v>
      </c>
      <c r="D187" t="s">
        <v>33</v>
      </c>
      <c r="E187" s="2" t="s">
        <v>10</v>
      </c>
      <c r="F187" t="s">
        <v>13</v>
      </c>
      <c r="G187">
        <v>476</v>
      </c>
      <c r="H187">
        <v>34556.93</v>
      </c>
      <c r="I187">
        <v>24400.860000000008</v>
      </c>
      <c r="J187">
        <v>58957.790000000037</v>
      </c>
      <c r="K187">
        <v>1170484</v>
      </c>
      <c r="L187" s="26">
        <f t="shared" si="7"/>
        <v>5.0370436503190168E-2</v>
      </c>
      <c r="M187" s="1">
        <f t="shared" si="8"/>
        <v>123.86090336134461</v>
      </c>
    </row>
    <row r="188" spans="1:13" x14ac:dyDescent="0.25">
      <c r="A188" t="str">
        <f t="shared" si="6"/>
        <v>KWICMBFeb-2025</v>
      </c>
      <c r="B188" s="2">
        <v>2025</v>
      </c>
      <c r="C188" s="2" t="s">
        <v>197</v>
      </c>
      <c r="D188" t="s">
        <v>34</v>
      </c>
      <c r="E188" s="2" t="s">
        <v>10</v>
      </c>
      <c r="F188" t="s">
        <v>11</v>
      </c>
      <c r="G188">
        <v>151</v>
      </c>
      <c r="H188">
        <v>28374.07</v>
      </c>
      <c r="I188">
        <v>9850.7400000000016</v>
      </c>
      <c r="J188">
        <v>38224.810000000005</v>
      </c>
      <c r="K188">
        <v>633445</v>
      </c>
      <c r="L188" s="26">
        <f t="shared" si="7"/>
        <v>6.0344323500856438E-2</v>
      </c>
      <c r="M188" s="1">
        <f t="shared" si="8"/>
        <v>253.14443708609275</v>
      </c>
    </row>
    <row r="189" spans="1:13" x14ac:dyDescent="0.25">
      <c r="A189" t="str">
        <f t="shared" si="6"/>
        <v>LHECMBFeb-2025</v>
      </c>
      <c r="B189" s="2">
        <v>2025</v>
      </c>
      <c r="C189" s="2" t="s">
        <v>197</v>
      </c>
      <c r="D189" t="s">
        <v>35</v>
      </c>
      <c r="E189" s="2" t="s">
        <v>10</v>
      </c>
      <c r="F189" t="s">
        <v>15</v>
      </c>
      <c r="G189">
        <v>410</v>
      </c>
      <c r="H189">
        <v>48613.939999999973</v>
      </c>
      <c r="I189">
        <v>12306.580000000005</v>
      </c>
      <c r="J189">
        <v>60920.51999999999</v>
      </c>
      <c r="K189">
        <v>1141850</v>
      </c>
      <c r="L189" s="26">
        <f t="shared" si="7"/>
        <v>5.3352471865831752E-2</v>
      </c>
      <c r="M189" s="1">
        <f t="shared" si="8"/>
        <v>148.58663414634142</v>
      </c>
    </row>
    <row r="190" spans="1:13" x14ac:dyDescent="0.25">
      <c r="A190" t="str">
        <f t="shared" si="6"/>
        <v>LHRCMBFeb-2025</v>
      </c>
      <c r="B190" s="2">
        <v>2025</v>
      </c>
      <c r="C190" s="2" t="s">
        <v>197</v>
      </c>
      <c r="D190" t="s">
        <v>36</v>
      </c>
      <c r="E190" s="2" t="s">
        <v>10</v>
      </c>
      <c r="F190" t="s">
        <v>19</v>
      </c>
      <c r="G190">
        <v>3786</v>
      </c>
      <c r="H190">
        <v>1346343.4600000002</v>
      </c>
      <c r="I190">
        <v>888197.93999999936</v>
      </c>
      <c r="J190">
        <v>2234541.4000000013</v>
      </c>
      <c r="K190">
        <v>33010134</v>
      </c>
      <c r="L190" s="26">
        <f t="shared" si="7"/>
        <v>6.7692587979194543E-2</v>
      </c>
      <c r="M190" s="1">
        <f t="shared" si="8"/>
        <v>590.21167459059723</v>
      </c>
    </row>
    <row r="191" spans="1:13" x14ac:dyDescent="0.25">
      <c r="A191" t="str">
        <f t="shared" si="6"/>
        <v>MAACMBFeb-2025</v>
      </c>
      <c r="B191" s="2">
        <v>2025</v>
      </c>
      <c r="C191" s="2" t="s">
        <v>197</v>
      </c>
      <c r="D191" t="s">
        <v>37</v>
      </c>
      <c r="E191" s="2" t="s">
        <v>10</v>
      </c>
      <c r="F191" t="s">
        <v>15</v>
      </c>
      <c r="G191">
        <v>1204</v>
      </c>
      <c r="H191">
        <v>42303.789999999964</v>
      </c>
      <c r="I191">
        <v>25837.670000000038</v>
      </c>
      <c r="J191">
        <v>68141.46000000005</v>
      </c>
      <c r="K191">
        <v>825944</v>
      </c>
      <c r="L191" s="26">
        <f t="shared" si="7"/>
        <v>8.2501307594703824E-2</v>
      </c>
      <c r="M191" s="1">
        <f t="shared" si="8"/>
        <v>56.595897009966819</v>
      </c>
    </row>
    <row r="192" spans="1:13" x14ac:dyDescent="0.25">
      <c r="A192" t="str">
        <f t="shared" si="6"/>
        <v>MELCMBFeb-2025</v>
      </c>
      <c r="B192" s="2">
        <v>2025</v>
      </c>
      <c r="C192" s="2" t="s">
        <v>197</v>
      </c>
      <c r="D192" t="s">
        <v>38</v>
      </c>
      <c r="E192" s="2" t="s">
        <v>10</v>
      </c>
      <c r="F192" t="s">
        <v>13</v>
      </c>
      <c r="G192">
        <v>2413</v>
      </c>
      <c r="H192">
        <v>791196.14999999967</v>
      </c>
      <c r="I192">
        <v>275223.30000000016</v>
      </c>
      <c r="J192">
        <v>1066419.4499999983</v>
      </c>
      <c r="K192">
        <v>20290917</v>
      </c>
      <c r="L192" s="26">
        <f t="shared" si="7"/>
        <v>5.2556493627173101E-2</v>
      </c>
      <c r="M192" s="1">
        <f t="shared" si="8"/>
        <v>441.94755491089859</v>
      </c>
    </row>
    <row r="193" spans="1:13" x14ac:dyDescent="0.25">
      <c r="A193" t="str">
        <f t="shared" si="6"/>
        <v>MLECMBFeb-2025</v>
      </c>
      <c r="B193" s="2">
        <v>2025</v>
      </c>
      <c r="C193" s="2" t="s">
        <v>197</v>
      </c>
      <c r="D193" t="s">
        <v>39</v>
      </c>
      <c r="E193" s="2" t="s">
        <v>10</v>
      </c>
      <c r="F193" t="s">
        <v>15</v>
      </c>
      <c r="G193">
        <v>2426</v>
      </c>
      <c r="H193">
        <v>169746.32000000007</v>
      </c>
      <c r="I193">
        <v>49893.500000000065</v>
      </c>
      <c r="J193">
        <v>219639.82000000007</v>
      </c>
      <c r="K193">
        <v>1863168</v>
      </c>
      <c r="L193" s="26">
        <f t="shared" si="7"/>
        <v>0.11788513971901625</v>
      </c>
      <c r="M193" s="1">
        <f t="shared" si="8"/>
        <v>90.535787304204476</v>
      </c>
    </row>
    <row r="194" spans="1:13" x14ac:dyDescent="0.25">
      <c r="A194" t="str">
        <f t="shared" ref="A194:A257" si="9">D194&amp;E194&amp;C194</f>
        <v>NRTCMBFeb-2025</v>
      </c>
      <c r="B194" s="2">
        <v>2025</v>
      </c>
      <c r="C194" s="2" t="s">
        <v>197</v>
      </c>
      <c r="D194" t="s">
        <v>40</v>
      </c>
      <c r="E194" s="2" t="s">
        <v>10</v>
      </c>
      <c r="F194" t="s">
        <v>13</v>
      </c>
      <c r="G194">
        <v>481</v>
      </c>
      <c r="H194">
        <v>177417.76999999987</v>
      </c>
      <c r="I194">
        <v>16734.32</v>
      </c>
      <c r="J194">
        <v>194152.09</v>
      </c>
      <c r="K194">
        <v>3301584</v>
      </c>
      <c r="L194" s="26">
        <f t="shared" ref="L194:L257" si="10">J194/K194</f>
        <v>5.8805739911509142E-2</v>
      </c>
      <c r="M194" s="1">
        <f t="shared" ref="M194:M257" si="11">J194/G194</f>
        <v>403.64259875259876</v>
      </c>
    </row>
    <row r="195" spans="1:13" x14ac:dyDescent="0.25">
      <c r="A195" t="str">
        <f t="shared" si="9"/>
        <v>RUHCMBFeb-2025</v>
      </c>
      <c r="B195" s="2">
        <v>2025</v>
      </c>
      <c r="C195" s="2" t="s">
        <v>197</v>
      </c>
      <c r="D195" t="s">
        <v>41</v>
      </c>
      <c r="E195" s="2" t="s">
        <v>10</v>
      </c>
      <c r="F195" t="s">
        <v>11</v>
      </c>
      <c r="G195">
        <v>288</v>
      </c>
      <c r="H195">
        <v>41606.580000000009</v>
      </c>
      <c r="I195">
        <v>18451.440000000002</v>
      </c>
      <c r="J195">
        <v>60058.019999999975</v>
      </c>
      <c r="K195">
        <v>1164960</v>
      </c>
      <c r="L195" s="26">
        <f t="shared" si="10"/>
        <v>5.1553718582612255E-2</v>
      </c>
      <c r="M195" s="1">
        <f t="shared" si="11"/>
        <v>208.53479166666659</v>
      </c>
    </row>
    <row r="196" spans="1:13" x14ac:dyDescent="0.25">
      <c r="A196" t="str">
        <f t="shared" si="9"/>
        <v>SINCMBFeb-2025</v>
      </c>
      <c r="B196" s="2">
        <v>2025</v>
      </c>
      <c r="C196" s="2" t="s">
        <v>197</v>
      </c>
      <c r="D196" t="s">
        <v>42</v>
      </c>
      <c r="E196" s="2" t="s">
        <v>10</v>
      </c>
      <c r="F196" t="s">
        <v>13</v>
      </c>
      <c r="G196">
        <v>415</v>
      </c>
      <c r="H196">
        <v>73996.039999999964</v>
      </c>
      <c r="I196">
        <v>20185.38</v>
      </c>
      <c r="J196">
        <v>94181.420000000027</v>
      </c>
      <c r="K196">
        <v>1140835</v>
      </c>
      <c r="L196" s="26">
        <f t="shared" si="10"/>
        <v>8.2554812922114085E-2</v>
      </c>
      <c r="M196" s="1">
        <f t="shared" si="11"/>
        <v>226.94318072289164</v>
      </c>
    </row>
    <row r="197" spans="1:13" x14ac:dyDescent="0.25">
      <c r="A197" t="str">
        <f t="shared" si="9"/>
        <v>SYDCMBFeb-2025</v>
      </c>
      <c r="B197" s="2">
        <v>2025</v>
      </c>
      <c r="C197" s="2" t="s">
        <v>197</v>
      </c>
      <c r="D197" t="s">
        <v>53</v>
      </c>
      <c r="E197" s="2" t="s">
        <v>10</v>
      </c>
      <c r="F197" t="s">
        <v>13</v>
      </c>
      <c r="G197">
        <v>959</v>
      </c>
      <c r="H197">
        <v>377466.26000000007</v>
      </c>
      <c r="I197">
        <v>102986.18999999997</v>
      </c>
      <c r="J197">
        <v>480452.45000000013</v>
      </c>
      <c r="K197">
        <v>8395086</v>
      </c>
      <c r="L197" s="26">
        <f t="shared" si="10"/>
        <v>5.7230199905039698E-2</v>
      </c>
      <c r="M197" s="1">
        <f t="shared" si="11"/>
        <v>500.99316996871755</v>
      </c>
    </row>
    <row r="198" spans="1:13" x14ac:dyDescent="0.25">
      <c r="A198" t="str">
        <f t="shared" si="9"/>
        <v>TRVCMBFeb-2025</v>
      </c>
      <c r="B198" s="2">
        <v>2025</v>
      </c>
      <c r="C198" s="2" t="s">
        <v>197</v>
      </c>
      <c r="D198" t="s">
        <v>43</v>
      </c>
      <c r="E198" s="2" t="s">
        <v>10</v>
      </c>
      <c r="F198" t="s">
        <v>15</v>
      </c>
      <c r="G198">
        <v>88</v>
      </c>
      <c r="H198">
        <v>3840.7</v>
      </c>
      <c r="I198">
        <v>1418.1600000000005</v>
      </c>
      <c r="J198">
        <v>5258.8599999999988</v>
      </c>
      <c r="K198">
        <v>32208</v>
      </c>
      <c r="L198" s="26">
        <f t="shared" si="10"/>
        <v>0.16327806756085442</v>
      </c>
      <c r="M198" s="1">
        <f t="shared" si="11"/>
        <v>59.759772727272711</v>
      </c>
    </row>
    <row r="199" spans="1:13" x14ac:dyDescent="0.25">
      <c r="A199" t="str">
        <f t="shared" si="9"/>
        <v>TRZCMBFeb-2025</v>
      </c>
      <c r="B199" s="2">
        <v>2025</v>
      </c>
      <c r="C199" s="2" t="s">
        <v>197</v>
      </c>
      <c r="D199" t="s">
        <v>44</v>
      </c>
      <c r="E199" s="2" t="s">
        <v>10</v>
      </c>
      <c r="F199" t="s">
        <v>15</v>
      </c>
      <c r="G199">
        <v>700</v>
      </c>
      <c r="H199">
        <v>20528.840000000007</v>
      </c>
      <c r="I199">
        <v>9059.519999999995</v>
      </c>
      <c r="J199">
        <v>29588.35999999999</v>
      </c>
      <c r="K199">
        <v>310100</v>
      </c>
      <c r="L199" s="26">
        <f t="shared" si="10"/>
        <v>9.5415543373105413E-2</v>
      </c>
      <c r="M199" s="1">
        <f t="shared" si="11"/>
        <v>42.269085714285701</v>
      </c>
    </row>
    <row r="200" spans="1:13" x14ac:dyDescent="0.25">
      <c r="A200" t="str">
        <f t="shared" si="9"/>
        <v>AUHCMBMar-2025</v>
      </c>
      <c r="B200" s="2">
        <v>2025</v>
      </c>
      <c r="C200" s="2" t="s">
        <v>199</v>
      </c>
      <c r="D200" t="s">
        <v>9</v>
      </c>
      <c r="E200" s="2" t="s">
        <v>10</v>
      </c>
      <c r="F200" t="s">
        <v>11</v>
      </c>
      <c r="G200">
        <v>156</v>
      </c>
      <c r="H200">
        <v>13133.100000000002</v>
      </c>
      <c r="I200">
        <v>10447.639999999998</v>
      </c>
      <c r="J200">
        <v>23580.739999999998</v>
      </c>
      <c r="K200">
        <v>521664</v>
      </c>
      <c r="L200" s="26">
        <f t="shared" si="10"/>
        <v>4.5202927554901233E-2</v>
      </c>
      <c r="M200" s="1">
        <f t="shared" si="11"/>
        <v>151.15858974358974</v>
      </c>
    </row>
    <row r="201" spans="1:13" x14ac:dyDescent="0.25">
      <c r="A201" t="str">
        <f t="shared" si="9"/>
        <v>BKKCMBMar-2025</v>
      </c>
      <c r="B201" s="2">
        <v>2025</v>
      </c>
      <c r="C201" s="2" t="s">
        <v>199</v>
      </c>
      <c r="D201" t="s">
        <v>12</v>
      </c>
      <c r="E201" s="2" t="s">
        <v>10</v>
      </c>
      <c r="F201" t="s">
        <v>13</v>
      </c>
      <c r="G201">
        <v>370</v>
      </c>
      <c r="H201">
        <v>48247.82999999998</v>
      </c>
      <c r="I201">
        <v>22104.62999999999</v>
      </c>
      <c r="J201">
        <v>70352.460000000021</v>
      </c>
      <c r="K201">
        <v>882450</v>
      </c>
      <c r="L201" s="26">
        <f t="shared" si="10"/>
        <v>7.9724018357980653E-2</v>
      </c>
      <c r="M201" s="1">
        <f t="shared" si="11"/>
        <v>190.14178378378384</v>
      </c>
    </row>
    <row r="202" spans="1:13" x14ac:dyDescent="0.25">
      <c r="A202" t="str">
        <f t="shared" si="9"/>
        <v>BLRCMBMar-2025</v>
      </c>
      <c r="B202" s="2">
        <v>2025</v>
      </c>
      <c r="C202" s="2" t="s">
        <v>199</v>
      </c>
      <c r="D202" t="s">
        <v>14</v>
      </c>
      <c r="E202" s="2" t="s">
        <v>10</v>
      </c>
      <c r="F202" t="s">
        <v>15</v>
      </c>
      <c r="G202">
        <v>75</v>
      </c>
      <c r="H202">
        <v>4253.4900000000007</v>
      </c>
      <c r="I202">
        <v>1400.8</v>
      </c>
      <c r="J202">
        <v>5654.2900000000018</v>
      </c>
      <c r="K202">
        <v>53625</v>
      </c>
      <c r="L202" s="26">
        <f t="shared" si="10"/>
        <v>0.1054413053613054</v>
      </c>
      <c r="M202" s="1">
        <f t="shared" si="11"/>
        <v>75.390533333333352</v>
      </c>
    </row>
    <row r="203" spans="1:13" x14ac:dyDescent="0.25">
      <c r="A203" t="str">
        <f t="shared" si="9"/>
        <v>BOMCMBMar-2025</v>
      </c>
      <c r="B203" s="2">
        <v>2025</v>
      </c>
      <c r="C203" s="2" t="s">
        <v>199</v>
      </c>
      <c r="D203" t="s">
        <v>16</v>
      </c>
      <c r="E203" s="2" t="s">
        <v>10</v>
      </c>
      <c r="F203" t="s">
        <v>15</v>
      </c>
      <c r="G203">
        <v>257</v>
      </c>
      <c r="H203">
        <v>15158.499999999998</v>
      </c>
      <c r="I203">
        <v>6871.3399999999992</v>
      </c>
      <c r="J203">
        <v>22029.839999999997</v>
      </c>
      <c r="K203">
        <v>398093</v>
      </c>
      <c r="L203" s="26">
        <f t="shared" si="10"/>
        <v>5.5338425945696094E-2</v>
      </c>
      <c r="M203" s="1">
        <f t="shared" si="11"/>
        <v>85.71922178988325</v>
      </c>
    </row>
    <row r="204" spans="1:13" x14ac:dyDescent="0.25">
      <c r="A204" t="str">
        <f t="shared" si="9"/>
        <v>CANCMBMar-2025</v>
      </c>
      <c r="B204" s="2">
        <v>2025</v>
      </c>
      <c r="C204" s="2" t="s">
        <v>199</v>
      </c>
      <c r="D204" t="s">
        <v>17</v>
      </c>
      <c r="E204" s="2" t="s">
        <v>10</v>
      </c>
      <c r="F204" t="s">
        <v>13</v>
      </c>
      <c r="G204">
        <v>3</v>
      </c>
      <c r="H204">
        <v>497.56000000000006</v>
      </c>
      <c r="I204">
        <v>214.17000000000002</v>
      </c>
      <c r="J204">
        <v>711.7299999999999</v>
      </c>
      <c r="K204">
        <v>11949</v>
      </c>
      <c r="L204" s="26">
        <f t="shared" si="10"/>
        <v>5.9563980249393245E-2</v>
      </c>
      <c r="M204" s="1">
        <f t="shared" si="11"/>
        <v>237.24333333333331</v>
      </c>
    </row>
    <row r="205" spans="1:13" x14ac:dyDescent="0.25">
      <c r="A205" t="str">
        <f t="shared" si="9"/>
        <v>CDGCMBMar-2025</v>
      </c>
      <c r="B205" s="2">
        <v>2025</v>
      </c>
      <c r="C205" s="2" t="s">
        <v>199</v>
      </c>
      <c r="D205" t="s">
        <v>18</v>
      </c>
      <c r="E205" s="2" t="s">
        <v>10</v>
      </c>
      <c r="F205" t="s">
        <v>19</v>
      </c>
      <c r="G205">
        <v>443</v>
      </c>
      <c r="H205">
        <v>132141.04</v>
      </c>
      <c r="I205">
        <v>101597.18000000001</v>
      </c>
      <c r="J205">
        <v>233738.21999999994</v>
      </c>
      <c r="K205">
        <v>3769487</v>
      </c>
      <c r="L205" s="26">
        <f t="shared" si="10"/>
        <v>6.2007965540138474E-2</v>
      </c>
      <c r="M205" s="1">
        <f t="shared" si="11"/>
        <v>527.62577878103821</v>
      </c>
    </row>
    <row r="206" spans="1:13" x14ac:dyDescent="0.25">
      <c r="A206" t="str">
        <f t="shared" si="9"/>
        <v>CGKCMBMar-2025</v>
      </c>
      <c r="B206" s="2">
        <v>2025</v>
      </c>
      <c r="C206" s="2" t="s">
        <v>199</v>
      </c>
      <c r="D206" t="s">
        <v>20</v>
      </c>
      <c r="E206" s="2" t="s">
        <v>10</v>
      </c>
      <c r="F206" t="s">
        <v>13</v>
      </c>
      <c r="G206">
        <v>137</v>
      </c>
      <c r="H206">
        <v>14299.2</v>
      </c>
      <c r="I206">
        <v>8769.48</v>
      </c>
      <c r="J206">
        <v>23068.679999999993</v>
      </c>
      <c r="K206">
        <v>454566</v>
      </c>
      <c r="L206" s="26">
        <f t="shared" si="10"/>
        <v>5.0748802154142618E-2</v>
      </c>
      <c r="M206" s="1">
        <f t="shared" si="11"/>
        <v>168.38452554744521</v>
      </c>
    </row>
    <row r="207" spans="1:13" x14ac:dyDescent="0.25">
      <c r="A207" t="str">
        <f t="shared" si="9"/>
        <v>CMBAUHMar-2025</v>
      </c>
      <c r="B207" s="2">
        <v>2025</v>
      </c>
      <c r="C207" s="2" t="s">
        <v>199</v>
      </c>
      <c r="D207" t="s">
        <v>10</v>
      </c>
      <c r="E207" s="2" t="s">
        <v>9</v>
      </c>
      <c r="F207" t="s">
        <v>11</v>
      </c>
      <c r="G207">
        <v>207</v>
      </c>
      <c r="H207">
        <v>25838.349999999995</v>
      </c>
      <c r="I207">
        <v>15036.169999999998</v>
      </c>
      <c r="J207">
        <v>40874.520000000011</v>
      </c>
      <c r="K207">
        <v>692208</v>
      </c>
      <c r="L207" s="26">
        <f t="shared" si="10"/>
        <v>5.9049476457943291E-2</v>
      </c>
      <c r="M207" s="1">
        <f t="shared" si="11"/>
        <v>197.46144927536238</v>
      </c>
    </row>
    <row r="208" spans="1:13" x14ac:dyDescent="0.25">
      <c r="A208" t="str">
        <f t="shared" si="9"/>
        <v>CMBBKKMar-2025</v>
      </c>
      <c r="B208" s="2">
        <v>2025</v>
      </c>
      <c r="C208" s="2" t="s">
        <v>199</v>
      </c>
      <c r="D208" t="s">
        <v>10</v>
      </c>
      <c r="E208" s="2" t="s">
        <v>12</v>
      </c>
      <c r="F208" t="s">
        <v>13</v>
      </c>
      <c r="G208">
        <v>286</v>
      </c>
      <c r="H208">
        <v>41430.300000000003</v>
      </c>
      <c r="I208">
        <v>18699.999999999996</v>
      </c>
      <c r="J208">
        <v>60130.3</v>
      </c>
      <c r="K208">
        <v>682110</v>
      </c>
      <c r="L208" s="26">
        <f t="shared" si="10"/>
        <v>8.8153377021301549E-2</v>
      </c>
      <c r="M208" s="1">
        <f t="shared" si="11"/>
        <v>210.2458041958042</v>
      </c>
    </row>
    <row r="209" spans="1:13" x14ac:dyDescent="0.25">
      <c r="A209" t="str">
        <f t="shared" si="9"/>
        <v>CMBBLRMar-2025</v>
      </c>
      <c r="B209" s="2">
        <v>2025</v>
      </c>
      <c r="C209" s="2" t="s">
        <v>199</v>
      </c>
      <c r="D209" t="s">
        <v>10</v>
      </c>
      <c r="E209" s="2" t="s">
        <v>14</v>
      </c>
      <c r="F209" t="s">
        <v>15</v>
      </c>
      <c r="G209">
        <v>104</v>
      </c>
      <c r="H209">
        <v>5843.0899999999992</v>
      </c>
      <c r="I209">
        <v>2175.2600000000002</v>
      </c>
      <c r="J209">
        <v>8018.3499999999995</v>
      </c>
      <c r="K209">
        <v>74360</v>
      </c>
      <c r="L209" s="26">
        <f t="shared" si="10"/>
        <v>0.10783149542764926</v>
      </c>
      <c r="M209" s="1">
        <f t="shared" si="11"/>
        <v>77.099519230769232</v>
      </c>
    </row>
    <row r="210" spans="1:13" x14ac:dyDescent="0.25">
      <c r="A210" t="str">
        <f t="shared" si="9"/>
        <v>CMBBOMMar-2025</v>
      </c>
      <c r="B210" s="2">
        <v>2025</v>
      </c>
      <c r="C210" s="2" t="s">
        <v>199</v>
      </c>
      <c r="D210" t="s">
        <v>10</v>
      </c>
      <c r="E210" s="2" t="s">
        <v>16</v>
      </c>
      <c r="F210" t="s">
        <v>15</v>
      </c>
      <c r="G210">
        <v>219</v>
      </c>
      <c r="H210">
        <v>15542.289999999997</v>
      </c>
      <c r="I210">
        <v>7059.9300000000012</v>
      </c>
      <c r="J210">
        <v>22602.21999999999</v>
      </c>
      <c r="K210">
        <v>339231</v>
      </c>
      <c r="L210" s="26">
        <f t="shared" si="10"/>
        <v>6.6627814085387219E-2</v>
      </c>
      <c r="M210" s="1">
        <f t="shared" si="11"/>
        <v>103.2064840182648</v>
      </c>
    </row>
    <row r="211" spans="1:13" x14ac:dyDescent="0.25">
      <c r="A211" t="str">
        <f t="shared" si="9"/>
        <v>CMBCANMar-2025</v>
      </c>
      <c r="B211" s="2">
        <v>2025</v>
      </c>
      <c r="C211" s="2" t="s">
        <v>199</v>
      </c>
      <c r="D211" t="s">
        <v>10</v>
      </c>
      <c r="E211" s="2" t="s">
        <v>17</v>
      </c>
      <c r="F211" t="s">
        <v>13</v>
      </c>
      <c r="G211">
        <v>22</v>
      </c>
      <c r="H211">
        <v>2474.61</v>
      </c>
      <c r="I211">
        <v>1483.06</v>
      </c>
      <c r="J211">
        <v>3957.6699999999996</v>
      </c>
      <c r="K211">
        <v>87626</v>
      </c>
      <c r="L211" s="26">
        <f t="shared" si="10"/>
        <v>4.5165476000273888E-2</v>
      </c>
      <c r="M211" s="1">
        <f t="shared" si="11"/>
        <v>179.89409090909089</v>
      </c>
    </row>
    <row r="212" spans="1:13" x14ac:dyDescent="0.25">
      <c r="A212" t="str">
        <f t="shared" si="9"/>
        <v>CMBCDGMar-2025</v>
      </c>
      <c r="B212" s="2">
        <v>2025</v>
      </c>
      <c r="C212" s="2" t="s">
        <v>199</v>
      </c>
      <c r="D212" t="s">
        <v>10</v>
      </c>
      <c r="E212" s="2" t="s">
        <v>18</v>
      </c>
      <c r="F212" t="s">
        <v>19</v>
      </c>
      <c r="G212">
        <v>985</v>
      </c>
      <c r="H212">
        <v>290296.98999999993</v>
      </c>
      <c r="I212">
        <v>228262.12000000005</v>
      </c>
      <c r="J212">
        <v>518559.1100000001</v>
      </c>
      <c r="K212">
        <v>8381365</v>
      </c>
      <c r="L212" s="26">
        <f t="shared" si="10"/>
        <v>6.1870484103722971E-2</v>
      </c>
      <c r="M212" s="1">
        <f t="shared" si="11"/>
        <v>526.4559492385788</v>
      </c>
    </row>
    <row r="213" spans="1:13" x14ac:dyDescent="0.25">
      <c r="A213" t="str">
        <f t="shared" si="9"/>
        <v>CMBCGKMar-2025</v>
      </c>
      <c r="B213" s="2">
        <v>2025</v>
      </c>
      <c r="C213" s="2" t="s">
        <v>199</v>
      </c>
      <c r="D213" t="s">
        <v>10</v>
      </c>
      <c r="E213" s="2" t="s">
        <v>20</v>
      </c>
      <c r="F213" t="s">
        <v>13</v>
      </c>
      <c r="G213">
        <v>34</v>
      </c>
      <c r="H213">
        <v>5004.5499999999993</v>
      </c>
      <c r="I213">
        <v>2007.1900000000003</v>
      </c>
      <c r="J213">
        <v>7011.74</v>
      </c>
      <c r="K213">
        <v>112812</v>
      </c>
      <c r="L213" s="26">
        <f t="shared" si="10"/>
        <v>6.2154203453533313E-2</v>
      </c>
      <c r="M213" s="1">
        <f t="shared" si="11"/>
        <v>206.22764705882352</v>
      </c>
    </row>
    <row r="214" spans="1:13" x14ac:dyDescent="0.25">
      <c r="A214" t="str">
        <f t="shared" si="9"/>
        <v>CMBCOKMar-2025</v>
      </c>
      <c r="B214" s="2">
        <v>2025</v>
      </c>
      <c r="C214" s="2" t="s">
        <v>199</v>
      </c>
      <c r="D214" t="s">
        <v>10</v>
      </c>
      <c r="E214" s="2" t="s">
        <v>21</v>
      </c>
      <c r="F214" t="s">
        <v>15</v>
      </c>
      <c r="G214">
        <v>132</v>
      </c>
      <c r="H214">
        <v>7784.1600000000008</v>
      </c>
      <c r="I214">
        <v>1827.9500000000007</v>
      </c>
      <c r="J214">
        <v>9612.1099999999969</v>
      </c>
      <c r="K214">
        <v>68244</v>
      </c>
      <c r="L214" s="26">
        <f t="shared" si="10"/>
        <v>0.1408491589004161</v>
      </c>
      <c r="M214" s="1">
        <f t="shared" si="11"/>
        <v>72.819015151515131</v>
      </c>
    </row>
    <row r="215" spans="1:13" x14ac:dyDescent="0.25">
      <c r="A215" t="str">
        <f t="shared" si="9"/>
        <v>CMBDACMar-2025</v>
      </c>
      <c r="B215" s="2">
        <v>2025</v>
      </c>
      <c r="C215" s="2" t="s">
        <v>199</v>
      </c>
      <c r="D215" t="s">
        <v>10</v>
      </c>
      <c r="E215" s="2" t="s">
        <v>22</v>
      </c>
      <c r="F215" t="s">
        <v>15</v>
      </c>
      <c r="G215">
        <v>61</v>
      </c>
      <c r="H215">
        <v>5532.3000000000011</v>
      </c>
      <c r="I215">
        <v>1226.25</v>
      </c>
      <c r="J215">
        <v>6758.550000000002</v>
      </c>
      <c r="K215">
        <v>132065</v>
      </c>
      <c r="L215" s="26">
        <f t="shared" si="10"/>
        <v>5.1175936092075887E-2</v>
      </c>
      <c r="M215" s="1">
        <f t="shared" si="11"/>
        <v>110.79590163934429</v>
      </c>
    </row>
    <row r="216" spans="1:13" x14ac:dyDescent="0.25">
      <c r="A216" t="str">
        <f t="shared" si="9"/>
        <v>CMBDELMar-2025</v>
      </c>
      <c r="B216" s="2">
        <v>2025</v>
      </c>
      <c r="C216" s="2" t="s">
        <v>199</v>
      </c>
      <c r="D216" t="s">
        <v>10</v>
      </c>
      <c r="E216" s="2" t="s">
        <v>23</v>
      </c>
      <c r="F216" t="s">
        <v>15</v>
      </c>
      <c r="G216">
        <v>345</v>
      </c>
      <c r="H216">
        <v>48350.510000000009</v>
      </c>
      <c r="I216">
        <v>10851.430000000002</v>
      </c>
      <c r="J216">
        <v>59201.939999999981</v>
      </c>
      <c r="K216">
        <v>836625</v>
      </c>
      <c r="L216" s="26">
        <f t="shared" si="10"/>
        <v>7.076281488121916E-2</v>
      </c>
      <c r="M216" s="1">
        <f t="shared" si="11"/>
        <v>171.59982608695645</v>
      </c>
    </row>
    <row r="217" spans="1:13" x14ac:dyDescent="0.25">
      <c r="A217" t="str">
        <f t="shared" si="9"/>
        <v>CMBDMMMar-2025</v>
      </c>
      <c r="B217" s="2">
        <v>2025</v>
      </c>
      <c r="C217" s="2" t="s">
        <v>199</v>
      </c>
      <c r="D217" t="s">
        <v>10</v>
      </c>
      <c r="E217" s="2" t="s">
        <v>24</v>
      </c>
      <c r="F217" t="s">
        <v>11</v>
      </c>
      <c r="G217">
        <v>118</v>
      </c>
      <c r="H217">
        <v>19295.23</v>
      </c>
      <c r="I217">
        <v>8114.7499999999991</v>
      </c>
      <c r="J217">
        <v>27409.98</v>
      </c>
      <c r="K217">
        <v>454654</v>
      </c>
      <c r="L217" s="26">
        <f t="shared" si="10"/>
        <v>6.0287559330831797E-2</v>
      </c>
      <c r="M217" s="1">
        <f t="shared" si="11"/>
        <v>232.28796610169491</v>
      </c>
    </row>
    <row r="218" spans="1:13" x14ac:dyDescent="0.25">
      <c r="A218" t="str">
        <f t="shared" si="9"/>
        <v>CMBDOHMar-2025</v>
      </c>
      <c r="B218" s="2">
        <v>2025</v>
      </c>
      <c r="C218" s="2" t="s">
        <v>199</v>
      </c>
      <c r="D218" t="s">
        <v>10</v>
      </c>
      <c r="E218" s="2" t="s">
        <v>25</v>
      </c>
      <c r="F218" t="s">
        <v>11</v>
      </c>
      <c r="G218">
        <v>147</v>
      </c>
      <c r="H218">
        <v>23275.920000000002</v>
      </c>
      <c r="I218">
        <v>14123.630000000008</v>
      </c>
      <c r="J218">
        <v>37399.550000000003</v>
      </c>
      <c r="K218">
        <v>534051</v>
      </c>
      <c r="L218" s="26">
        <f t="shared" si="10"/>
        <v>7.0029922235891329E-2</v>
      </c>
      <c r="M218" s="1">
        <f t="shared" si="11"/>
        <v>254.41870748299323</v>
      </c>
    </row>
    <row r="219" spans="1:13" x14ac:dyDescent="0.25">
      <c r="A219" t="str">
        <f t="shared" si="9"/>
        <v>CMBDXBMar-2025</v>
      </c>
      <c r="B219" s="2">
        <v>2025</v>
      </c>
      <c r="C219" s="2" t="s">
        <v>199</v>
      </c>
      <c r="D219" t="s">
        <v>10</v>
      </c>
      <c r="E219" s="2" t="s">
        <v>26</v>
      </c>
      <c r="F219" t="s">
        <v>11</v>
      </c>
      <c r="G219">
        <v>163</v>
      </c>
      <c r="H219">
        <v>19048.369999999988</v>
      </c>
      <c r="I219">
        <v>11615.409999999996</v>
      </c>
      <c r="J219">
        <v>30663.779999999995</v>
      </c>
      <c r="K219">
        <v>539367</v>
      </c>
      <c r="L219" s="26">
        <f t="shared" si="10"/>
        <v>5.6851420275990182E-2</v>
      </c>
      <c r="M219" s="1">
        <f t="shared" si="11"/>
        <v>188.12134969325152</v>
      </c>
    </row>
    <row r="220" spans="1:13" x14ac:dyDescent="0.25">
      <c r="A220" t="str">
        <f t="shared" si="9"/>
        <v>CMBFRAMar-2025</v>
      </c>
      <c r="B220" s="2">
        <v>2025</v>
      </c>
      <c r="C220" s="2" t="s">
        <v>199</v>
      </c>
      <c r="D220" t="s">
        <v>10</v>
      </c>
      <c r="E220" s="2" t="s">
        <v>27</v>
      </c>
      <c r="F220" t="s">
        <v>19</v>
      </c>
      <c r="G220">
        <v>1270</v>
      </c>
      <c r="H220">
        <v>316218.65000000031</v>
      </c>
      <c r="I220">
        <v>296141.12000000005</v>
      </c>
      <c r="J220">
        <v>612359.77000000037</v>
      </c>
      <c r="K220">
        <v>10278110</v>
      </c>
      <c r="L220" s="26">
        <f t="shared" si="10"/>
        <v>5.9579024742875915E-2</v>
      </c>
      <c r="M220" s="1">
        <f t="shared" si="11"/>
        <v>482.17304724409479</v>
      </c>
    </row>
    <row r="221" spans="1:13" x14ac:dyDescent="0.25">
      <c r="A221" t="str">
        <f t="shared" si="9"/>
        <v>CMBGANMar-2025</v>
      </c>
      <c r="B221" s="2">
        <v>2025</v>
      </c>
      <c r="C221" s="2" t="s">
        <v>199</v>
      </c>
      <c r="D221" t="s">
        <v>10</v>
      </c>
      <c r="E221" s="2" t="s">
        <v>28</v>
      </c>
      <c r="F221" t="s">
        <v>15</v>
      </c>
      <c r="G221">
        <v>208</v>
      </c>
      <c r="H221">
        <v>15445.050000000001</v>
      </c>
      <c r="I221">
        <v>6834.5600000000013</v>
      </c>
      <c r="J221">
        <v>22279.609999999997</v>
      </c>
      <c r="K221">
        <v>238576</v>
      </c>
      <c r="L221" s="26">
        <f t="shared" si="10"/>
        <v>9.3385797397894155E-2</v>
      </c>
      <c r="M221" s="1">
        <f t="shared" si="11"/>
        <v>107.1135096153846</v>
      </c>
    </row>
    <row r="222" spans="1:13" x14ac:dyDescent="0.25">
      <c r="A222" t="str">
        <f t="shared" si="9"/>
        <v>CMBHYDMar-2025</v>
      </c>
      <c r="B222" s="2">
        <v>2025</v>
      </c>
      <c r="C222" s="2" t="s">
        <v>199</v>
      </c>
      <c r="D222" t="s">
        <v>10</v>
      </c>
      <c r="E222" s="2" t="s">
        <v>29</v>
      </c>
      <c r="F222" t="s">
        <v>15</v>
      </c>
      <c r="G222">
        <v>15</v>
      </c>
      <c r="H222">
        <v>663.5</v>
      </c>
      <c r="I222">
        <v>393.36</v>
      </c>
      <c r="J222">
        <v>1056.8600000000001</v>
      </c>
      <c r="K222">
        <v>17580</v>
      </c>
      <c r="L222" s="26">
        <f t="shared" si="10"/>
        <v>6.0117178612059168E-2</v>
      </c>
      <c r="M222" s="1">
        <f t="shared" si="11"/>
        <v>70.457333333333338</v>
      </c>
    </row>
    <row r="223" spans="1:13" x14ac:dyDescent="0.25">
      <c r="A223" t="str">
        <f t="shared" si="9"/>
        <v>CMBICNMar-2025</v>
      </c>
      <c r="B223" s="2">
        <v>2025</v>
      </c>
      <c r="C223" s="2" t="s">
        <v>199</v>
      </c>
      <c r="D223" t="s">
        <v>10</v>
      </c>
      <c r="E223" s="2" t="s">
        <v>30</v>
      </c>
      <c r="F223" t="s">
        <v>13</v>
      </c>
      <c r="G223">
        <v>373</v>
      </c>
      <c r="H223">
        <v>68969.799999999988</v>
      </c>
      <c r="I223">
        <v>35523.379999999997</v>
      </c>
      <c r="J223">
        <v>104493.18000000001</v>
      </c>
      <c r="K223">
        <v>2150345</v>
      </c>
      <c r="L223" s="26">
        <f t="shared" si="10"/>
        <v>4.8593681479018484E-2</v>
      </c>
      <c r="M223" s="1">
        <f t="shared" si="11"/>
        <v>280.14257372654157</v>
      </c>
    </row>
    <row r="224" spans="1:13" x14ac:dyDescent="0.25">
      <c r="A224" t="str">
        <f t="shared" si="9"/>
        <v>CMBIXMMar-2025</v>
      </c>
      <c r="B224" s="2">
        <v>2025</v>
      </c>
      <c r="C224" s="2" t="s">
        <v>199</v>
      </c>
      <c r="D224" t="s">
        <v>10</v>
      </c>
      <c r="E224" s="2" t="s">
        <v>31</v>
      </c>
      <c r="F224" t="s">
        <v>15</v>
      </c>
      <c r="G224">
        <v>91</v>
      </c>
      <c r="H224">
        <v>3088.66</v>
      </c>
      <c r="I224">
        <v>1291.25</v>
      </c>
      <c r="J224">
        <v>4379.91</v>
      </c>
      <c r="K224">
        <v>32214</v>
      </c>
      <c r="L224" s="26">
        <f t="shared" si="10"/>
        <v>0.13596293536971502</v>
      </c>
      <c r="M224" s="1">
        <f t="shared" si="11"/>
        <v>48.130879120879122</v>
      </c>
    </row>
    <row r="225" spans="1:13" x14ac:dyDescent="0.25">
      <c r="A225" t="str">
        <f t="shared" si="9"/>
        <v>CMBKHIMar-2025</v>
      </c>
      <c r="B225" s="2">
        <v>2025</v>
      </c>
      <c r="C225" s="2" t="s">
        <v>199</v>
      </c>
      <c r="D225" t="s">
        <v>10</v>
      </c>
      <c r="E225" s="2" t="s">
        <v>32</v>
      </c>
      <c r="F225" t="s">
        <v>15</v>
      </c>
      <c r="G225">
        <v>89</v>
      </c>
      <c r="H225">
        <v>9373.5399999999991</v>
      </c>
      <c r="I225">
        <v>2675.0800000000008</v>
      </c>
      <c r="J225">
        <v>12048.619999999997</v>
      </c>
      <c r="K225">
        <v>214846</v>
      </c>
      <c r="L225" s="26">
        <f t="shared" si="10"/>
        <v>5.6080262141254653E-2</v>
      </c>
      <c r="M225" s="1">
        <f t="shared" si="11"/>
        <v>135.37775280898873</v>
      </c>
    </row>
    <row r="226" spans="1:13" x14ac:dyDescent="0.25">
      <c r="A226" t="str">
        <f t="shared" si="9"/>
        <v>CMBKTMMar-2025</v>
      </c>
      <c r="B226" s="2">
        <v>2025</v>
      </c>
      <c r="C226" s="2" t="s">
        <v>199</v>
      </c>
      <c r="D226" t="s">
        <v>10</v>
      </c>
      <c r="E226" s="2" t="s">
        <v>52</v>
      </c>
      <c r="F226" t="s">
        <v>15</v>
      </c>
      <c r="G226">
        <v>135</v>
      </c>
      <c r="H226">
        <v>18231.369999999995</v>
      </c>
      <c r="I226">
        <v>3269.8599999999992</v>
      </c>
      <c r="J226">
        <v>21501.230000000003</v>
      </c>
      <c r="K226">
        <v>317655</v>
      </c>
      <c r="L226" s="26">
        <f t="shared" si="10"/>
        <v>6.7687365223276841E-2</v>
      </c>
      <c r="M226" s="1">
        <f t="shared" si="11"/>
        <v>159.26837037037041</v>
      </c>
    </row>
    <row r="227" spans="1:13" x14ac:dyDescent="0.25">
      <c r="A227" t="str">
        <f t="shared" si="9"/>
        <v>CMBKULMar-2025</v>
      </c>
      <c r="B227" s="2">
        <v>2025</v>
      </c>
      <c r="C227" s="2" t="s">
        <v>199</v>
      </c>
      <c r="D227" t="s">
        <v>10</v>
      </c>
      <c r="E227" s="2" t="s">
        <v>33</v>
      </c>
      <c r="F227" t="s">
        <v>13</v>
      </c>
      <c r="G227">
        <v>205</v>
      </c>
      <c r="H227">
        <v>16818.82</v>
      </c>
      <c r="I227">
        <v>11132.879999999994</v>
      </c>
      <c r="J227">
        <v>27951.699999999993</v>
      </c>
      <c r="K227">
        <v>504095</v>
      </c>
      <c r="L227" s="26">
        <f t="shared" si="10"/>
        <v>5.5449270474811282E-2</v>
      </c>
      <c r="M227" s="1">
        <f t="shared" si="11"/>
        <v>136.34975609756094</v>
      </c>
    </row>
    <row r="228" spans="1:13" x14ac:dyDescent="0.25">
      <c r="A228" t="str">
        <f t="shared" si="9"/>
        <v>CMBKWIMar-2025</v>
      </c>
      <c r="B228" s="2">
        <v>2025</v>
      </c>
      <c r="C228" s="2" t="s">
        <v>199</v>
      </c>
      <c r="D228" t="s">
        <v>10</v>
      </c>
      <c r="E228" s="2" t="s">
        <v>34</v>
      </c>
      <c r="F228" t="s">
        <v>11</v>
      </c>
      <c r="G228">
        <v>193</v>
      </c>
      <c r="H228">
        <v>21970.090000000004</v>
      </c>
      <c r="I228">
        <v>13115.149999999998</v>
      </c>
      <c r="J228">
        <v>35085.240000000005</v>
      </c>
      <c r="K228">
        <v>809635</v>
      </c>
      <c r="L228" s="26">
        <f t="shared" si="10"/>
        <v>4.3334638448189626E-2</v>
      </c>
      <c r="M228" s="1">
        <f t="shared" si="11"/>
        <v>181.78880829015546</v>
      </c>
    </row>
    <row r="229" spans="1:13" x14ac:dyDescent="0.25">
      <c r="A229" t="str">
        <f t="shared" si="9"/>
        <v>CMBLHEMar-2025</v>
      </c>
      <c r="B229" s="2">
        <v>2025</v>
      </c>
      <c r="C229" s="2" t="s">
        <v>199</v>
      </c>
      <c r="D229" t="s">
        <v>10</v>
      </c>
      <c r="E229" s="2" t="s">
        <v>35</v>
      </c>
      <c r="F229" t="s">
        <v>15</v>
      </c>
      <c r="G229">
        <v>160</v>
      </c>
      <c r="H229">
        <v>15772.189999999999</v>
      </c>
      <c r="I229">
        <v>5238.1799999999985</v>
      </c>
      <c r="J229">
        <v>21010.369999999995</v>
      </c>
      <c r="K229">
        <v>445600</v>
      </c>
      <c r="L229" s="26">
        <f t="shared" si="10"/>
        <v>4.7150740574506272E-2</v>
      </c>
      <c r="M229" s="1">
        <f t="shared" si="11"/>
        <v>131.31481249999996</v>
      </c>
    </row>
    <row r="230" spans="1:13" x14ac:dyDescent="0.25">
      <c r="A230" t="str">
        <f t="shared" si="9"/>
        <v>CMBLHRMar-2025</v>
      </c>
      <c r="B230" s="2">
        <v>2025</v>
      </c>
      <c r="C230" s="2" t="s">
        <v>199</v>
      </c>
      <c r="D230" t="s">
        <v>10</v>
      </c>
      <c r="E230" s="2" t="s">
        <v>36</v>
      </c>
      <c r="F230" t="s">
        <v>19</v>
      </c>
      <c r="G230">
        <v>2611</v>
      </c>
      <c r="H230">
        <v>863950.59000000008</v>
      </c>
      <c r="I230">
        <v>598262.71999999962</v>
      </c>
      <c r="J230">
        <v>1462213.3099999994</v>
      </c>
      <c r="K230">
        <v>22765309</v>
      </c>
      <c r="L230" s="26">
        <f t="shared" si="10"/>
        <v>6.422989075175739E-2</v>
      </c>
      <c r="M230" s="1">
        <f t="shared" si="11"/>
        <v>560.02041746457269</v>
      </c>
    </row>
    <row r="231" spans="1:13" x14ac:dyDescent="0.25">
      <c r="A231" t="str">
        <f t="shared" si="9"/>
        <v>CMBMAAMar-2025</v>
      </c>
      <c r="B231" s="2">
        <v>2025</v>
      </c>
      <c r="C231" s="2" t="s">
        <v>199</v>
      </c>
      <c r="D231" t="s">
        <v>10</v>
      </c>
      <c r="E231" s="2" t="s">
        <v>37</v>
      </c>
      <c r="F231" t="s">
        <v>15</v>
      </c>
      <c r="G231">
        <v>452</v>
      </c>
      <c r="H231">
        <v>15776.030000000008</v>
      </c>
      <c r="I231">
        <v>8952.2199999999957</v>
      </c>
      <c r="J231">
        <v>24728.25</v>
      </c>
      <c r="K231">
        <v>310072</v>
      </c>
      <c r="L231" s="26">
        <f t="shared" si="10"/>
        <v>7.9750025800459243E-2</v>
      </c>
      <c r="M231" s="1">
        <f t="shared" si="11"/>
        <v>54.708517699115042</v>
      </c>
    </row>
    <row r="232" spans="1:13" x14ac:dyDescent="0.25">
      <c r="A232" t="str">
        <f t="shared" si="9"/>
        <v>CMBMELMar-2025</v>
      </c>
      <c r="B232" s="2">
        <v>2025</v>
      </c>
      <c r="C232" s="2" t="s">
        <v>199</v>
      </c>
      <c r="D232" t="s">
        <v>10</v>
      </c>
      <c r="E232" s="2" t="s">
        <v>38</v>
      </c>
      <c r="F232" t="s">
        <v>13</v>
      </c>
      <c r="G232">
        <v>1303</v>
      </c>
      <c r="H232">
        <v>407904.0399999998</v>
      </c>
      <c r="I232">
        <v>109198.47999999995</v>
      </c>
      <c r="J232">
        <v>517102.51999999996</v>
      </c>
      <c r="K232">
        <v>10956927</v>
      </c>
      <c r="L232" s="26">
        <f t="shared" si="10"/>
        <v>4.719411930005557E-2</v>
      </c>
      <c r="M232" s="1">
        <f t="shared" si="11"/>
        <v>396.85534919416727</v>
      </c>
    </row>
    <row r="233" spans="1:13" x14ac:dyDescent="0.25">
      <c r="A233" t="str">
        <f t="shared" si="9"/>
        <v>CMBMLEMar-2025</v>
      </c>
      <c r="B233" s="2">
        <v>2025</v>
      </c>
      <c r="C233" s="2" t="s">
        <v>199</v>
      </c>
      <c r="D233" t="s">
        <v>10</v>
      </c>
      <c r="E233" s="2" t="s">
        <v>39</v>
      </c>
      <c r="F233" t="s">
        <v>15</v>
      </c>
      <c r="G233">
        <v>2004</v>
      </c>
      <c r="H233">
        <v>196998.3499999998</v>
      </c>
      <c r="I233">
        <v>39389.10000000002</v>
      </c>
      <c r="J233">
        <v>236387.44999999998</v>
      </c>
      <c r="K233">
        <v>1539072</v>
      </c>
      <c r="L233" s="26">
        <f t="shared" si="10"/>
        <v>0.15359089763181968</v>
      </c>
      <c r="M233" s="1">
        <f t="shared" si="11"/>
        <v>117.95780938123751</v>
      </c>
    </row>
    <row r="234" spans="1:13" x14ac:dyDescent="0.25">
      <c r="A234" t="str">
        <f t="shared" si="9"/>
        <v>CMBNRTMar-2025</v>
      </c>
      <c r="B234" s="2">
        <v>2025</v>
      </c>
      <c r="C234" s="2" t="s">
        <v>199</v>
      </c>
      <c r="D234" t="s">
        <v>10</v>
      </c>
      <c r="E234" s="2" t="s">
        <v>40</v>
      </c>
      <c r="F234" t="s">
        <v>13</v>
      </c>
      <c r="G234">
        <v>308</v>
      </c>
      <c r="H234">
        <v>124282.56999999999</v>
      </c>
      <c r="I234">
        <v>9598.75</v>
      </c>
      <c r="J234">
        <v>133881.32</v>
      </c>
      <c r="K234">
        <v>2114112</v>
      </c>
      <c r="L234" s="26">
        <f t="shared" si="10"/>
        <v>6.3327449066085437E-2</v>
      </c>
      <c r="M234" s="1">
        <f t="shared" si="11"/>
        <v>434.67961038961039</v>
      </c>
    </row>
    <row r="235" spans="1:13" x14ac:dyDescent="0.25">
      <c r="A235" t="str">
        <f t="shared" si="9"/>
        <v>CMBRUHMar-2025</v>
      </c>
      <c r="B235" s="2">
        <v>2025</v>
      </c>
      <c r="C235" s="2" t="s">
        <v>199</v>
      </c>
      <c r="D235" t="s">
        <v>10</v>
      </c>
      <c r="E235" s="2" t="s">
        <v>41</v>
      </c>
      <c r="F235" t="s">
        <v>11</v>
      </c>
      <c r="G235">
        <v>322</v>
      </c>
      <c r="H235">
        <v>41258.560000000005</v>
      </c>
      <c r="I235">
        <v>20258.600000000002</v>
      </c>
      <c r="J235">
        <v>61517.159999999982</v>
      </c>
      <c r="K235">
        <v>1302490</v>
      </c>
      <c r="L235" s="26">
        <f t="shared" si="10"/>
        <v>4.723042787276676E-2</v>
      </c>
      <c r="M235" s="1">
        <f t="shared" si="11"/>
        <v>191.04708074534156</v>
      </c>
    </row>
    <row r="236" spans="1:13" x14ac:dyDescent="0.25">
      <c r="A236" t="str">
        <f t="shared" si="9"/>
        <v>CMBSINMar-2025</v>
      </c>
      <c r="B236" s="2">
        <v>2025</v>
      </c>
      <c r="C236" s="2" t="s">
        <v>199</v>
      </c>
      <c r="D236" t="s">
        <v>10</v>
      </c>
      <c r="E236" s="2" t="s">
        <v>42</v>
      </c>
      <c r="F236" t="s">
        <v>13</v>
      </c>
      <c r="G236">
        <v>200</v>
      </c>
      <c r="H236">
        <v>42800.030000000006</v>
      </c>
      <c r="I236">
        <v>12304.409999999996</v>
      </c>
      <c r="J236">
        <v>55104.440000000031</v>
      </c>
      <c r="K236">
        <v>549800</v>
      </c>
      <c r="L236" s="26">
        <f t="shared" si="10"/>
        <v>0.10022633684976361</v>
      </c>
      <c r="M236" s="1">
        <f t="shared" si="11"/>
        <v>275.52220000000017</v>
      </c>
    </row>
    <row r="237" spans="1:13" x14ac:dyDescent="0.25">
      <c r="A237" t="str">
        <f t="shared" si="9"/>
        <v>CMBSYDMar-2025</v>
      </c>
      <c r="B237" s="2">
        <v>2025</v>
      </c>
      <c r="C237" s="2" t="s">
        <v>199</v>
      </c>
      <c r="D237" t="s">
        <v>10</v>
      </c>
      <c r="E237" s="2" t="s">
        <v>53</v>
      </c>
      <c r="F237" t="s">
        <v>13</v>
      </c>
      <c r="G237">
        <v>529</v>
      </c>
      <c r="H237">
        <v>236605.92000000004</v>
      </c>
      <c r="I237">
        <v>47070.600000000006</v>
      </c>
      <c r="J237">
        <v>283676.52000000014</v>
      </c>
      <c r="K237">
        <v>4630866</v>
      </c>
      <c r="L237" s="26">
        <f t="shared" si="10"/>
        <v>6.1257769065224545E-2</v>
      </c>
      <c r="M237" s="1">
        <f t="shared" si="11"/>
        <v>536.25051039697564</v>
      </c>
    </row>
    <row r="238" spans="1:13" x14ac:dyDescent="0.25">
      <c r="A238" t="str">
        <f t="shared" si="9"/>
        <v>CMBTRVMar-2025</v>
      </c>
      <c r="B238" s="2">
        <v>2025</v>
      </c>
      <c r="C238" s="2" t="s">
        <v>199</v>
      </c>
      <c r="D238" t="s">
        <v>10</v>
      </c>
      <c r="E238" s="2" t="s">
        <v>43</v>
      </c>
      <c r="F238" t="s">
        <v>15</v>
      </c>
      <c r="G238">
        <v>12</v>
      </c>
      <c r="H238">
        <v>282.22000000000003</v>
      </c>
      <c r="I238">
        <v>113.33999999999999</v>
      </c>
      <c r="J238">
        <v>395.56000000000006</v>
      </c>
      <c r="K238">
        <v>4392</v>
      </c>
      <c r="L238" s="26">
        <f t="shared" si="10"/>
        <v>9.006375227686704E-2</v>
      </c>
      <c r="M238" s="1">
        <f t="shared" si="11"/>
        <v>32.963333333333338</v>
      </c>
    </row>
    <row r="239" spans="1:13" x14ac:dyDescent="0.25">
      <c r="A239" t="str">
        <f t="shared" si="9"/>
        <v>CMBTRZMar-2025</v>
      </c>
      <c r="B239" s="2">
        <v>2025</v>
      </c>
      <c r="C239" s="2" t="s">
        <v>199</v>
      </c>
      <c r="D239" t="s">
        <v>10</v>
      </c>
      <c r="E239" s="2" t="s">
        <v>44</v>
      </c>
      <c r="F239" t="s">
        <v>15</v>
      </c>
      <c r="G239">
        <v>60</v>
      </c>
      <c r="H239">
        <v>1804.8099999999997</v>
      </c>
      <c r="I239">
        <v>878.16</v>
      </c>
      <c r="J239">
        <v>2682.9700000000003</v>
      </c>
      <c r="K239">
        <v>26580</v>
      </c>
      <c r="L239" s="26">
        <f t="shared" si="10"/>
        <v>0.10093942814145976</v>
      </c>
      <c r="M239" s="1">
        <f t="shared" si="11"/>
        <v>44.716166666666673</v>
      </c>
    </row>
    <row r="240" spans="1:13" x14ac:dyDescent="0.25">
      <c r="A240" t="str">
        <f t="shared" si="9"/>
        <v>COKCMBMar-2025</v>
      </c>
      <c r="B240" s="2">
        <v>2025</v>
      </c>
      <c r="C240" s="2" t="s">
        <v>199</v>
      </c>
      <c r="D240" t="s">
        <v>21</v>
      </c>
      <c r="E240" s="2" t="s">
        <v>10</v>
      </c>
      <c r="F240" t="s">
        <v>15</v>
      </c>
      <c r="G240">
        <v>281</v>
      </c>
      <c r="H240">
        <v>17419.560000000009</v>
      </c>
      <c r="I240">
        <v>5048.4599999999991</v>
      </c>
      <c r="J240">
        <v>22468.020000000004</v>
      </c>
      <c r="K240">
        <v>145277</v>
      </c>
      <c r="L240" s="26">
        <f t="shared" si="10"/>
        <v>0.15465641498654298</v>
      </c>
      <c r="M240" s="1">
        <f t="shared" si="11"/>
        <v>79.957366548042714</v>
      </c>
    </row>
    <row r="241" spans="1:13" x14ac:dyDescent="0.25">
      <c r="A241" t="str">
        <f t="shared" si="9"/>
        <v>DACCMBMar-2025</v>
      </c>
      <c r="B241" s="2">
        <v>2025</v>
      </c>
      <c r="C241" s="2" t="s">
        <v>199</v>
      </c>
      <c r="D241" t="s">
        <v>22</v>
      </c>
      <c r="E241" s="2" t="s">
        <v>10</v>
      </c>
      <c r="F241" t="s">
        <v>15</v>
      </c>
      <c r="G241">
        <v>147</v>
      </c>
      <c r="H241">
        <v>11442.05</v>
      </c>
      <c r="I241">
        <v>3242.550000000002</v>
      </c>
      <c r="J241">
        <v>14684.599999999995</v>
      </c>
      <c r="K241">
        <v>318255</v>
      </c>
      <c r="L241" s="26">
        <f t="shared" si="10"/>
        <v>4.6140987572858227E-2</v>
      </c>
      <c r="M241" s="1">
        <f t="shared" si="11"/>
        <v>99.895238095238057</v>
      </c>
    </row>
    <row r="242" spans="1:13" x14ac:dyDescent="0.25">
      <c r="A242" t="str">
        <f t="shared" si="9"/>
        <v>DELCMBMar-2025</v>
      </c>
      <c r="B242" s="2">
        <v>2025</v>
      </c>
      <c r="C242" s="2" t="s">
        <v>199</v>
      </c>
      <c r="D242" t="s">
        <v>23</v>
      </c>
      <c r="E242" s="2" t="s">
        <v>10</v>
      </c>
      <c r="F242" t="s">
        <v>15</v>
      </c>
      <c r="G242">
        <v>415</v>
      </c>
      <c r="H242">
        <v>52662.729999999981</v>
      </c>
      <c r="I242">
        <v>12838.53</v>
      </c>
      <c r="J242">
        <v>65501.260000000009</v>
      </c>
      <c r="K242">
        <v>1006375</v>
      </c>
      <c r="L242" s="26">
        <f t="shared" si="10"/>
        <v>6.5086334616817801E-2</v>
      </c>
      <c r="M242" s="1">
        <f t="shared" si="11"/>
        <v>157.83436144578314</v>
      </c>
    </row>
    <row r="243" spans="1:13" x14ac:dyDescent="0.25">
      <c r="A243" t="str">
        <f t="shared" si="9"/>
        <v>DMMCMBMar-2025</v>
      </c>
      <c r="B243" s="2">
        <v>2025</v>
      </c>
      <c r="C243" s="2" t="s">
        <v>199</v>
      </c>
      <c r="D243" t="s">
        <v>24</v>
      </c>
      <c r="E243" s="2" t="s">
        <v>10</v>
      </c>
      <c r="F243" t="s">
        <v>11</v>
      </c>
      <c r="G243">
        <v>65</v>
      </c>
      <c r="H243">
        <v>10852.329999999998</v>
      </c>
      <c r="I243">
        <v>4320.329999999999</v>
      </c>
      <c r="J243">
        <v>15172.659999999998</v>
      </c>
      <c r="K243">
        <v>250445</v>
      </c>
      <c r="L243" s="26">
        <f t="shared" si="10"/>
        <v>6.0582802611351787E-2</v>
      </c>
      <c r="M243" s="1">
        <f t="shared" si="11"/>
        <v>233.42553846153842</v>
      </c>
    </row>
    <row r="244" spans="1:13" x14ac:dyDescent="0.25">
      <c r="A244" t="str">
        <f t="shared" si="9"/>
        <v>DOHCMBMar-2025</v>
      </c>
      <c r="B244" s="2">
        <v>2025</v>
      </c>
      <c r="C244" s="2" t="s">
        <v>199</v>
      </c>
      <c r="D244" t="s">
        <v>25</v>
      </c>
      <c r="E244" s="2" t="s">
        <v>10</v>
      </c>
      <c r="F244" t="s">
        <v>11</v>
      </c>
      <c r="G244">
        <v>67</v>
      </c>
      <c r="H244">
        <v>11820.75</v>
      </c>
      <c r="I244">
        <v>6563.4700000000012</v>
      </c>
      <c r="J244">
        <v>18384.219999999994</v>
      </c>
      <c r="K244">
        <v>243411</v>
      </c>
      <c r="L244" s="26">
        <f t="shared" si="10"/>
        <v>7.5527482324134879E-2</v>
      </c>
      <c r="M244" s="1">
        <f t="shared" si="11"/>
        <v>274.39134328358199</v>
      </c>
    </row>
    <row r="245" spans="1:13" x14ac:dyDescent="0.25">
      <c r="A245" t="str">
        <f t="shared" si="9"/>
        <v>DXBCMBMar-2025</v>
      </c>
      <c r="B245" s="2">
        <v>2025</v>
      </c>
      <c r="C245" s="2" t="s">
        <v>199</v>
      </c>
      <c r="D245" t="s">
        <v>26</v>
      </c>
      <c r="E245" s="2" t="s">
        <v>10</v>
      </c>
      <c r="F245" t="s">
        <v>11</v>
      </c>
      <c r="G245">
        <v>303</v>
      </c>
      <c r="H245">
        <v>40639.57</v>
      </c>
      <c r="I245">
        <v>23152.210000000003</v>
      </c>
      <c r="J245">
        <v>63791.779999999984</v>
      </c>
      <c r="K245">
        <v>1002627</v>
      </c>
      <c r="L245" s="26">
        <f t="shared" si="10"/>
        <v>6.3624638075774925E-2</v>
      </c>
      <c r="M245" s="1">
        <f t="shared" si="11"/>
        <v>210.53392739273923</v>
      </c>
    </row>
    <row r="246" spans="1:13" x14ac:dyDescent="0.25">
      <c r="A246" t="str">
        <f t="shared" si="9"/>
        <v>FRACMBMar-2025</v>
      </c>
      <c r="B246" s="2">
        <v>2025</v>
      </c>
      <c r="C246" s="2" t="s">
        <v>199</v>
      </c>
      <c r="D246" t="s">
        <v>27</v>
      </c>
      <c r="E246" s="2" t="s">
        <v>10</v>
      </c>
      <c r="F246" t="s">
        <v>19</v>
      </c>
      <c r="G246">
        <v>639</v>
      </c>
      <c r="H246">
        <v>154704.12999999995</v>
      </c>
      <c r="I246">
        <v>152390.01999999987</v>
      </c>
      <c r="J246">
        <v>307094.15000000002</v>
      </c>
      <c r="K246">
        <v>5171427</v>
      </c>
      <c r="L246" s="26">
        <f t="shared" si="10"/>
        <v>5.9382864729599784E-2</v>
      </c>
      <c r="M246" s="1">
        <f t="shared" si="11"/>
        <v>480.58552425665107</v>
      </c>
    </row>
    <row r="247" spans="1:13" x14ac:dyDescent="0.25">
      <c r="A247" t="str">
        <f t="shared" si="9"/>
        <v>GANCMBMar-2025</v>
      </c>
      <c r="B247" s="2">
        <v>2025</v>
      </c>
      <c r="C247" s="2" t="s">
        <v>199</v>
      </c>
      <c r="D247" t="s">
        <v>28</v>
      </c>
      <c r="E247" s="2" t="s">
        <v>10</v>
      </c>
      <c r="F247" t="s">
        <v>15</v>
      </c>
      <c r="G247">
        <v>179</v>
      </c>
      <c r="H247">
        <v>12876.97</v>
      </c>
      <c r="I247">
        <v>6274.74</v>
      </c>
      <c r="J247">
        <v>19151.71</v>
      </c>
      <c r="K247">
        <v>205313</v>
      </c>
      <c r="L247" s="26">
        <f t="shared" si="10"/>
        <v>9.3280552132597547E-2</v>
      </c>
      <c r="M247" s="1">
        <f t="shared" si="11"/>
        <v>106.99279329608937</v>
      </c>
    </row>
    <row r="248" spans="1:13" x14ac:dyDescent="0.25">
      <c r="A248" t="str">
        <f t="shared" si="9"/>
        <v>HYDCMBMar-2025</v>
      </c>
      <c r="B248" s="2">
        <v>2025</v>
      </c>
      <c r="C248" s="2" t="s">
        <v>199</v>
      </c>
      <c r="D248" t="s">
        <v>29</v>
      </c>
      <c r="E248" s="2" t="s">
        <v>10</v>
      </c>
      <c r="F248" t="s">
        <v>15</v>
      </c>
      <c r="G248">
        <v>43</v>
      </c>
      <c r="H248">
        <v>1569.1099999999997</v>
      </c>
      <c r="I248">
        <v>847.74000000000035</v>
      </c>
      <c r="J248">
        <v>2416.8499999999995</v>
      </c>
      <c r="K248">
        <v>50396</v>
      </c>
      <c r="L248" s="26">
        <f t="shared" si="10"/>
        <v>4.7957179141201671E-2</v>
      </c>
      <c r="M248" s="1">
        <f t="shared" si="11"/>
        <v>56.205813953488359</v>
      </c>
    </row>
    <row r="249" spans="1:13" x14ac:dyDescent="0.25">
      <c r="A249" t="str">
        <f t="shared" si="9"/>
        <v>ICNCMBMar-2025</v>
      </c>
      <c r="B249" s="2">
        <v>2025</v>
      </c>
      <c r="C249" s="2" t="s">
        <v>199</v>
      </c>
      <c r="D249" t="s">
        <v>30</v>
      </c>
      <c r="E249" s="2" t="s">
        <v>10</v>
      </c>
      <c r="F249" t="s">
        <v>13</v>
      </c>
      <c r="G249">
        <v>68</v>
      </c>
      <c r="H249">
        <v>18208.900000000001</v>
      </c>
      <c r="I249">
        <v>6350.1600000000008</v>
      </c>
      <c r="J249">
        <v>24559.060000000005</v>
      </c>
      <c r="K249">
        <v>392020</v>
      </c>
      <c r="L249" s="26">
        <f t="shared" si="10"/>
        <v>6.2647466965971135E-2</v>
      </c>
      <c r="M249" s="1">
        <f t="shared" si="11"/>
        <v>361.16264705882361</v>
      </c>
    </row>
    <row r="250" spans="1:13" x14ac:dyDescent="0.25">
      <c r="A250" t="str">
        <f t="shared" si="9"/>
        <v>IXMCMBMar-2025</v>
      </c>
      <c r="B250" s="2">
        <v>2025</v>
      </c>
      <c r="C250" s="2" t="s">
        <v>199</v>
      </c>
      <c r="D250" t="s">
        <v>31</v>
      </c>
      <c r="E250" s="2" t="s">
        <v>10</v>
      </c>
      <c r="F250" t="s">
        <v>15</v>
      </c>
      <c r="G250">
        <v>116</v>
      </c>
      <c r="H250">
        <v>3379.02</v>
      </c>
      <c r="I250">
        <v>1543.5199999999998</v>
      </c>
      <c r="J250">
        <v>4922.5399999999991</v>
      </c>
      <c r="K250">
        <v>41064</v>
      </c>
      <c r="L250" s="26">
        <f t="shared" si="10"/>
        <v>0.11987482953438533</v>
      </c>
      <c r="M250" s="1">
        <f t="shared" si="11"/>
        <v>42.435689655172403</v>
      </c>
    </row>
    <row r="251" spans="1:13" x14ac:dyDescent="0.25">
      <c r="A251" t="str">
        <f t="shared" si="9"/>
        <v>KHICMBMar-2025</v>
      </c>
      <c r="B251" s="2">
        <v>2025</v>
      </c>
      <c r="C251" s="2" t="s">
        <v>199</v>
      </c>
      <c r="D251" t="s">
        <v>32</v>
      </c>
      <c r="E251" s="2" t="s">
        <v>10</v>
      </c>
      <c r="F251" t="s">
        <v>15</v>
      </c>
      <c r="G251">
        <v>48</v>
      </c>
      <c r="H251">
        <v>5503.58</v>
      </c>
      <c r="I251">
        <v>1445.9799999999998</v>
      </c>
      <c r="J251">
        <v>6949.56</v>
      </c>
      <c r="K251">
        <v>115872</v>
      </c>
      <c r="L251" s="26">
        <f t="shared" si="10"/>
        <v>5.9976180613090312E-2</v>
      </c>
      <c r="M251" s="1">
        <f t="shared" si="11"/>
        <v>144.7825</v>
      </c>
    </row>
    <row r="252" spans="1:13" x14ac:dyDescent="0.25">
      <c r="A252" t="str">
        <f t="shared" si="9"/>
        <v>KTMCMBMar-2025</v>
      </c>
      <c r="B252" s="2">
        <v>2025</v>
      </c>
      <c r="C252" s="2" t="s">
        <v>199</v>
      </c>
      <c r="D252" t="s">
        <v>52</v>
      </c>
      <c r="E252" s="2" t="s">
        <v>10</v>
      </c>
      <c r="F252" t="s">
        <v>15</v>
      </c>
      <c r="G252">
        <v>172</v>
      </c>
      <c r="H252">
        <v>27867.629999999983</v>
      </c>
      <c r="I252">
        <v>4810.2599999999975</v>
      </c>
      <c r="J252">
        <v>32677.890000000003</v>
      </c>
      <c r="K252">
        <v>404716</v>
      </c>
      <c r="L252" s="26">
        <f t="shared" si="10"/>
        <v>8.0742767768015103E-2</v>
      </c>
      <c r="M252" s="1">
        <f t="shared" si="11"/>
        <v>189.98773255813956</v>
      </c>
    </row>
    <row r="253" spans="1:13" x14ac:dyDescent="0.25">
      <c r="A253" t="str">
        <f t="shared" si="9"/>
        <v>KULCMBMar-2025</v>
      </c>
      <c r="B253" s="2">
        <v>2025</v>
      </c>
      <c r="C253" s="2" t="s">
        <v>199</v>
      </c>
      <c r="D253" t="s">
        <v>33</v>
      </c>
      <c r="E253" s="2" t="s">
        <v>10</v>
      </c>
      <c r="F253" t="s">
        <v>13</v>
      </c>
      <c r="G253">
        <v>136</v>
      </c>
      <c r="H253">
        <v>12856.58</v>
      </c>
      <c r="I253">
        <v>7723.9800000000014</v>
      </c>
      <c r="J253">
        <v>20580.55999999999</v>
      </c>
      <c r="K253">
        <v>334424</v>
      </c>
      <c r="L253" s="26">
        <f t="shared" si="10"/>
        <v>6.1540320072722025E-2</v>
      </c>
      <c r="M253" s="1">
        <f t="shared" si="11"/>
        <v>151.32764705882346</v>
      </c>
    </row>
    <row r="254" spans="1:13" x14ac:dyDescent="0.25">
      <c r="A254" t="str">
        <f t="shared" si="9"/>
        <v>KWICMBMar-2025</v>
      </c>
      <c r="B254" s="2">
        <v>2025</v>
      </c>
      <c r="C254" s="2" t="s">
        <v>199</v>
      </c>
      <c r="D254" t="s">
        <v>34</v>
      </c>
      <c r="E254" s="2" t="s">
        <v>10</v>
      </c>
      <c r="F254" t="s">
        <v>11</v>
      </c>
      <c r="G254">
        <v>25</v>
      </c>
      <c r="H254">
        <v>3203.46</v>
      </c>
      <c r="I254">
        <v>1550.9799999999998</v>
      </c>
      <c r="J254">
        <v>4754.4400000000005</v>
      </c>
      <c r="K254">
        <v>104875</v>
      </c>
      <c r="L254" s="26">
        <f t="shared" si="10"/>
        <v>4.5334350417163292E-2</v>
      </c>
      <c r="M254" s="1">
        <f t="shared" si="11"/>
        <v>190.17760000000001</v>
      </c>
    </row>
    <row r="255" spans="1:13" x14ac:dyDescent="0.25">
      <c r="A255" t="str">
        <f t="shared" si="9"/>
        <v>LHECMBMar-2025</v>
      </c>
      <c r="B255" s="2">
        <v>2025</v>
      </c>
      <c r="C255" s="2" t="s">
        <v>199</v>
      </c>
      <c r="D255" t="s">
        <v>35</v>
      </c>
      <c r="E255" s="2" t="s">
        <v>10</v>
      </c>
      <c r="F255" t="s">
        <v>15</v>
      </c>
      <c r="G255">
        <v>97</v>
      </c>
      <c r="H255">
        <v>8583.7900000000009</v>
      </c>
      <c r="I255">
        <v>2932.3900000000003</v>
      </c>
      <c r="J255">
        <v>11516.180000000002</v>
      </c>
      <c r="K255">
        <v>270145</v>
      </c>
      <c r="L255" s="26">
        <f t="shared" si="10"/>
        <v>4.2629624831109228E-2</v>
      </c>
      <c r="M255" s="1">
        <f t="shared" si="11"/>
        <v>118.7235051546392</v>
      </c>
    </row>
    <row r="256" spans="1:13" x14ac:dyDescent="0.25">
      <c r="A256" t="str">
        <f t="shared" si="9"/>
        <v>LHRCMBMar-2025</v>
      </c>
      <c r="B256" s="2">
        <v>2025</v>
      </c>
      <c r="C256" s="2" t="s">
        <v>199</v>
      </c>
      <c r="D256" t="s">
        <v>36</v>
      </c>
      <c r="E256" s="2" t="s">
        <v>10</v>
      </c>
      <c r="F256" t="s">
        <v>19</v>
      </c>
      <c r="G256">
        <v>1637</v>
      </c>
      <c r="H256">
        <v>503972.48999999993</v>
      </c>
      <c r="I256">
        <v>379302.80999999982</v>
      </c>
      <c r="J256">
        <v>883275.30000000051</v>
      </c>
      <c r="K256">
        <v>14273003</v>
      </c>
      <c r="L256" s="26">
        <f t="shared" si="10"/>
        <v>6.1884335062495292E-2</v>
      </c>
      <c r="M256" s="1">
        <f t="shared" si="11"/>
        <v>539.56951740989643</v>
      </c>
    </row>
    <row r="257" spans="1:13" x14ac:dyDescent="0.25">
      <c r="A257" t="str">
        <f t="shared" si="9"/>
        <v>MAACMBMar-2025</v>
      </c>
      <c r="B257" s="2">
        <v>2025</v>
      </c>
      <c r="C257" s="2" t="s">
        <v>199</v>
      </c>
      <c r="D257" t="s">
        <v>37</v>
      </c>
      <c r="E257" s="2" t="s">
        <v>10</v>
      </c>
      <c r="F257" t="s">
        <v>15</v>
      </c>
      <c r="G257">
        <v>362</v>
      </c>
      <c r="H257">
        <v>15424.779999999995</v>
      </c>
      <c r="I257">
        <v>7018.6900000000014</v>
      </c>
      <c r="J257">
        <v>22443.469999999994</v>
      </c>
      <c r="K257">
        <v>248332</v>
      </c>
      <c r="L257" s="26">
        <f t="shared" si="10"/>
        <v>9.037687450670874E-2</v>
      </c>
      <c r="M257" s="1">
        <f t="shared" si="11"/>
        <v>61.99853591160219</v>
      </c>
    </row>
    <row r="258" spans="1:13" x14ac:dyDescent="0.25">
      <c r="A258" t="str">
        <f t="shared" ref="A258:A321" si="12">D258&amp;E258&amp;C258</f>
        <v>MELCMBMar-2025</v>
      </c>
      <c r="B258" s="2">
        <v>2025</v>
      </c>
      <c r="C258" s="2" t="s">
        <v>199</v>
      </c>
      <c r="D258" t="s">
        <v>38</v>
      </c>
      <c r="E258" s="2" t="s">
        <v>10</v>
      </c>
      <c r="F258" t="s">
        <v>13</v>
      </c>
      <c r="G258">
        <v>1512</v>
      </c>
      <c r="H258">
        <v>501213.43999999959</v>
      </c>
      <c r="I258">
        <v>166801.89999999988</v>
      </c>
      <c r="J258">
        <v>668015.34000000043</v>
      </c>
      <c r="K258">
        <v>12714408</v>
      </c>
      <c r="L258" s="26">
        <f t="shared" ref="L258:L321" si="13">J258/K258</f>
        <v>5.2540027030751286E-2</v>
      </c>
      <c r="M258" s="1">
        <f t="shared" ref="M258:M321" si="14">J258/G258</f>
        <v>441.80908730158757</v>
      </c>
    </row>
    <row r="259" spans="1:13" x14ac:dyDescent="0.25">
      <c r="A259" t="str">
        <f t="shared" si="12"/>
        <v>MLECMBMar-2025</v>
      </c>
      <c r="B259" s="2">
        <v>2025</v>
      </c>
      <c r="C259" s="2" t="s">
        <v>199</v>
      </c>
      <c r="D259" t="s">
        <v>39</v>
      </c>
      <c r="E259" s="2" t="s">
        <v>10</v>
      </c>
      <c r="F259" t="s">
        <v>15</v>
      </c>
      <c r="G259">
        <v>1036</v>
      </c>
      <c r="H259">
        <v>77922.570000000036</v>
      </c>
      <c r="I259">
        <v>22369.24</v>
      </c>
      <c r="J259">
        <v>100291.81000000004</v>
      </c>
      <c r="K259">
        <v>795648</v>
      </c>
      <c r="L259" s="26">
        <f t="shared" si="13"/>
        <v>0.12605047709539902</v>
      </c>
      <c r="M259" s="1">
        <f t="shared" si="14"/>
        <v>96.806766409266444</v>
      </c>
    </row>
    <row r="260" spans="1:13" x14ac:dyDescent="0.25">
      <c r="A260" t="str">
        <f t="shared" si="12"/>
        <v>NRTCMBMar-2025</v>
      </c>
      <c r="B260" s="2">
        <v>2025</v>
      </c>
      <c r="C260" s="2" t="s">
        <v>199</v>
      </c>
      <c r="D260" t="s">
        <v>40</v>
      </c>
      <c r="E260" s="2" t="s">
        <v>10</v>
      </c>
      <c r="F260" t="s">
        <v>13</v>
      </c>
      <c r="G260">
        <v>263</v>
      </c>
      <c r="H260">
        <v>96425.709999999963</v>
      </c>
      <c r="I260">
        <v>9861.89</v>
      </c>
      <c r="J260">
        <v>106287.60000000002</v>
      </c>
      <c r="K260">
        <v>1805232</v>
      </c>
      <c r="L260" s="26">
        <f t="shared" si="13"/>
        <v>5.8877529314791684E-2</v>
      </c>
      <c r="M260" s="1">
        <f t="shared" si="14"/>
        <v>404.13536121673013</v>
      </c>
    </row>
    <row r="261" spans="1:13" x14ac:dyDescent="0.25">
      <c r="A261" t="str">
        <f t="shared" si="12"/>
        <v>RUHCMBMar-2025</v>
      </c>
      <c r="B261" s="2">
        <v>2025</v>
      </c>
      <c r="C261" s="2" t="s">
        <v>199</v>
      </c>
      <c r="D261" t="s">
        <v>41</v>
      </c>
      <c r="E261" s="2" t="s">
        <v>10</v>
      </c>
      <c r="F261" t="s">
        <v>11</v>
      </c>
      <c r="G261">
        <v>184</v>
      </c>
      <c r="H261">
        <v>38333.68</v>
      </c>
      <c r="I261">
        <v>13435.92</v>
      </c>
      <c r="J261">
        <v>51769.599999999999</v>
      </c>
      <c r="K261">
        <v>744280</v>
      </c>
      <c r="L261" s="26">
        <f t="shared" si="13"/>
        <v>6.9556618476917284E-2</v>
      </c>
      <c r="M261" s="1">
        <f t="shared" si="14"/>
        <v>281.35652173913041</v>
      </c>
    </row>
    <row r="262" spans="1:13" x14ac:dyDescent="0.25">
      <c r="A262" t="str">
        <f t="shared" si="12"/>
        <v>SINCMBMar-2025</v>
      </c>
      <c r="B262" s="2">
        <v>2025</v>
      </c>
      <c r="C262" s="2" t="s">
        <v>199</v>
      </c>
      <c r="D262" t="s">
        <v>42</v>
      </c>
      <c r="E262" s="2" t="s">
        <v>10</v>
      </c>
      <c r="F262" t="s">
        <v>13</v>
      </c>
      <c r="G262">
        <v>219</v>
      </c>
      <c r="H262">
        <v>34922.209999999992</v>
      </c>
      <c r="I262">
        <v>12131.170000000006</v>
      </c>
      <c r="J262">
        <v>47053.37999999999</v>
      </c>
      <c r="K262">
        <v>602031</v>
      </c>
      <c r="L262" s="26">
        <f t="shared" si="13"/>
        <v>7.8157736063425284E-2</v>
      </c>
      <c r="M262" s="1">
        <f t="shared" si="14"/>
        <v>214.85561643835612</v>
      </c>
    </row>
    <row r="263" spans="1:13" x14ac:dyDescent="0.25">
      <c r="A263" t="str">
        <f t="shared" si="12"/>
        <v>SYDCMBMar-2025</v>
      </c>
      <c r="B263" s="2">
        <v>2025</v>
      </c>
      <c r="C263" s="2" t="s">
        <v>199</v>
      </c>
      <c r="D263" t="s">
        <v>53</v>
      </c>
      <c r="E263" s="2" t="s">
        <v>10</v>
      </c>
      <c r="F263" t="s">
        <v>13</v>
      </c>
      <c r="G263">
        <v>721</v>
      </c>
      <c r="H263">
        <v>286239.20999999979</v>
      </c>
      <c r="I263">
        <v>75739.01999999999</v>
      </c>
      <c r="J263">
        <v>361978.23000000004</v>
      </c>
      <c r="K263">
        <v>6311634</v>
      </c>
      <c r="L263" s="26">
        <f t="shared" si="13"/>
        <v>5.7350953810059335E-2</v>
      </c>
      <c r="M263" s="1">
        <f t="shared" si="14"/>
        <v>502.05024965325941</v>
      </c>
    </row>
    <row r="264" spans="1:13" x14ac:dyDescent="0.25">
      <c r="A264" t="str">
        <f t="shared" si="12"/>
        <v>TRVCMBMar-2025</v>
      </c>
      <c r="B264" s="2">
        <v>2025</v>
      </c>
      <c r="C264" s="2" t="s">
        <v>199</v>
      </c>
      <c r="D264" t="s">
        <v>43</v>
      </c>
      <c r="E264" s="2" t="s">
        <v>10</v>
      </c>
      <c r="F264" t="s">
        <v>15</v>
      </c>
      <c r="G264">
        <v>38</v>
      </c>
      <c r="H264">
        <v>1336.1800000000003</v>
      </c>
      <c r="I264">
        <v>466.48</v>
      </c>
      <c r="J264">
        <v>1802.6599999999999</v>
      </c>
      <c r="K264">
        <v>13908</v>
      </c>
      <c r="L264" s="26">
        <f t="shared" si="13"/>
        <v>0.12961317227494965</v>
      </c>
      <c r="M264" s="1">
        <f t="shared" si="14"/>
        <v>47.438421052631575</v>
      </c>
    </row>
    <row r="265" spans="1:13" x14ac:dyDescent="0.25">
      <c r="A265" t="str">
        <f t="shared" si="12"/>
        <v>TRZCMBMar-2025</v>
      </c>
      <c r="B265" s="2">
        <v>2025</v>
      </c>
      <c r="C265" s="2" t="s">
        <v>199</v>
      </c>
      <c r="D265" t="s">
        <v>44</v>
      </c>
      <c r="E265" s="2" t="s">
        <v>10</v>
      </c>
      <c r="F265" t="s">
        <v>15</v>
      </c>
      <c r="G265">
        <v>190</v>
      </c>
      <c r="H265">
        <v>5899.7699999999977</v>
      </c>
      <c r="I265">
        <v>2238.9700000000012</v>
      </c>
      <c r="J265">
        <v>8138.7400000000034</v>
      </c>
      <c r="K265">
        <v>84170</v>
      </c>
      <c r="L265" s="26">
        <f t="shared" si="13"/>
        <v>9.6694071521919958E-2</v>
      </c>
      <c r="M265" s="1">
        <f t="shared" si="14"/>
        <v>42.835473684210541</v>
      </c>
    </row>
    <row r="266" spans="1:13" x14ac:dyDescent="0.25">
      <c r="A266" t="str">
        <f t="shared" si="12"/>
        <v>AUHCMBApr-2025</v>
      </c>
      <c r="B266" s="2">
        <v>2025</v>
      </c>
      <c r="C266" s="2" t="s">
        <v>203</v>
      </c>
      <c r="D266" t="s">
        <v>9</v>
      </c>
      <c r="E266" s="2" t="s">
        <v>10</v>
      </c>
      <c r="F266" t="s">
        <v>11</v>
      </c>
      <c r="G266">
        <v>66</v>
      </c>
      <c r="H266">
        <v>13711.59</v>
      </c>
      <c r="I266">
        <v>5355.4500000000007</v>
      </c>
      <c r="J266">
        <v>19067.04</v>
      </c>
      <c r="K266">
        <v>220704</v>
      </c>
      <c r="L266" s="26">
        <f t="shared" si="13"/>
        <v>8.6391909525880828E-2</v>
      </c>
      <c r="M266" s="1">
        <f t="shared" si="14"/>
        <v>288.89454545454549</v>
      </c>
    </row>
    <row r="267" spans="1:13" x14ac:dyDescent="0.25">
      <c r="A267" t="str">
        <f t="shared" si="12"/>
        <v>BKKCMBApr-2025</v>
      </c>
      <c r="B267" s="2">
        <v>2025</v>
      </c>
      <c r="C267" s="2" t="s">
        <v>203</v>
      </c>
      <c r="D267" t="s">
        <v>12</v>
      </c>
      <c r="E267" s="2" t="s">
        <v>10</v>
      </c>
      <c r="F267" t="s">
        <v>13</v>
      </c>
      <c r="G267">
        <v>120</v>
      </c>
      <c r="H267">
        <v>19280.95</v>
      </c>
      <c r="I267">
        <v>7343.46</v>
      </c>
      <c r="J267">
        <v>26624.409999999996</v>
      </c>
      <c r="K267">
        <v>286200</v>
      </c>
      <c r="L267" s="26">
        <f t="shared" si="13"/>
        <v>9.3027288609364073E-2</v>
      </c>
      <c r="M267" s="1">
        <f t="shared" si="14"/>
        <v>221.8700833333333</v>
      </c>
    </row>
    <row r="268" spans="1:13" x14ac:dyDescent="0.25">
      <c r="A268" t="str">
        <f t="shared" si="12"/>
        <v>BLRCMBApr-2025</v>
      </c>
      <c r="B268" s="2">
        <v>2025</v>
      </c>
      <c r="C268" s="2" t="s">
        <v>203</v>
      </c>
      <c r="D268" t="s">
        <v>14</v>
      </c>
      <c r="E268" s="2" t="s">
        <v>10</v>
      </c>
      <c r="F268" t="s">
        <v>15</v>
      </c>
      <c r="G268">
        <v>94</v>
      </c>
      <c r="H268">
        <v>4933.4699999999993</v>
      </c>
      <c r="I268">
        <v>1764.7900000000006</v>
      </c>
      <c r="J268">
        <v>6698.2599999999993</v>
      </c>
      <c r="K268">
        <v>67210</v>
      </c>
      <c r="L268" s="26">
        <f t="shared" si="13"/>
        <v>9.9661657491444719E-2</v>
      </c>
      <c r="M268" s="1">
        <f t="shared" si="14"/>
        <v>71.258085106382978</v>
      </c>
    </row>
    <row r="269" spans="1:13" x14ac:dyDescent="0.25">
      <c r="A269" t="str">
        <f t="shared" si="12"/>
        <v>BOMCMBApr-2025</v>
      </c>
      <c r="B269" s="2">
        <v>2025</v>
      </c>
      <c r="C269" s="2" t="s">
        <v>203</v>
      </c>
      <c r="D269" t="s">
        <v>16</v>
      </c>
      <c r="E269" s="2" t="s">
        <v>10</v>
      </c>
      <c r="F269" t="s">
        <v>15</v>
      </c>
      <c r="G269">
        <v>205</v>
      </c>
      <c r="H269">
        <v>14967.570000000002</v>
      </c>
      <c r="I269">
        <v>5499.2200000000012</v>
      </c>
      <c r="J269">
        <v>20466.789999999997</v>
      </c>
      <c r="K269">
        <v>317545</v>
      </c>
      <c r="L269" s="26">
        <f t="shared" si="13"/>
        <v>6.4453195610070999E-2</v>
      </c>
      <c r="M269" s="1">
        <f t="shared" si="14"/>
        <v>99.83799999999998</v>
      </c>
    </row>
    <row r="270" spans="1:13" x14ac:dyDescent="0.25">
      <c r="A270" t="str">
        <f t="shared" si="12"/>
        <v>CANCMBApr-2025</v>
      </c>
      <c r="B270" s="2">
        <v>2025</v>
      </c>
      <c r="C270" s="2" t="s">
        <v>203</v>
      </c>
      <c r="D270" t="s">
        <v>17</v>
      </c>
      <c r="E270" s="2" t="s">
        <v>10</v>
      </c>
      <c r="F270" t="s">
        <v>13</v>
      </c>
      <c r="G270">
        <v>2</v>
      </c>
      <c r="H270">
        <v>159.43</v>
      </c>
      <c r="I270">
        <v>124.51</v>
      </c>
      <c r="J270">
        <v>283.94</v>
      </c>
      <c r="K270">
        <v>7966</v>
      </c>
      <c r="L270" s="26">
        <f t="shared" si="13"/>
        <v>3.5643986944514185E-2</v>
      </c>
      <c r="M270" s="1">
        <f t="shared" si="14"/>
        <v>141.97</v>
      </c>
    </row>
    <row r="271" spans="1:13" x14ac:dyDescent="0.25">
      <c r="A271" t="str">
        <f t="shared" si="12"/>
        <v>CDGCMBApr-2025</v>
      </c>
      <c r="B271" s="2">
        <v>2025</v>
      </c>
      <c r="C271" s="2" t="s">
        <v>203</v>
      </c>
      <c r="D271" t="s">
        <v>18</v>
      </c>
      <c r="E271" s="2" t="s">
        <v>10</v>
      </c>
      <c r="F271" t="s">
        <v>19</v>
      </c>
      <c r="G271">
        <v>378</v>
      </c>
      <c r="H271">
        <v>109147.00000000001</v>
      </c>
      <c r="I271">
        <v>83037.210000000036</v>
      </c>
      <c r="J271">
        <v>192184.21000000005</v>
      </c>
      <c r="K271">
        <v>3216402</v>
      </c>
      <c r="L271" s="26">
        <f t="shared" si="13"/>
        <v>5.9751302853312503E-2</v>
      </c>
      <c r="M271" s="1">
        <f t="shared" si="14"/>
        <v>508.42383597883611</v>
      </c>
    </row>
    <row r="272" spans="1:13" x14ac:dyDescent="0.25">
      <c r="A272" t="str">
        <f t="shared" si="12"/>
        <v>CGKCMBApr-2025</v>
      </c>
      <c r="B272" s="2">
        <v>2025</v>
      </c>
      <c r="C272" s="2" t="s">
        <v>203</v>
      </c>
      <c r="D272" t="s">
        <v>20</v>
      </c>
      <c r="E272" s="2" t="s">
        <v>10</v>
      </c>
      <c r="F272" t="s">
        <v>13</v>
      </c>
      <c r="G272">
        <v>81</v>
      </c>
      <c r="H272">
        <v>9388.0700000000033</v>
      </c>
      <c r="I272">
        <v>4368.8499999999985</v>
      </c>
      <c r="J272">
        <v>13756.920000000006</v>
      </c>
      <c r="K272">
        <v>268758</v>
      </c>
      <c r="L272" s="26">
        <f t="shared" si="13"/>
        <v>5.1187015828366059E-2</v>
      </c>
      <c r="M272" s="1">
        <f t="shared" si="14"/>
        <v>169.83851851851858</v>
      </c>
    </row>
    <row r="273" spans="1:13" x14ac:dyDescent="0.25">
      <c r="A273" t="str">
        <f t="shared" si="12"/>
        <v>CMBAUHApr-2025</v>
      </c>
      <c r="B273" s="2">
        <v>2025</v>
      </c>
      <c r="C273" s="2" t="s">
        <v>203</v>
      </c>
      <c r="D273" t="s">
        <v>10</v>
      </c>
      <c r="E273" s="2" t="s">
        <v>9</v>
      </c>
      <c r="F273" t="s">
        <v>11</v>
      </c>
      <c r="G273">
        <v>184</v>
      </c>
      <c r="H273">
        <v>31007.739999999998</v>
      </c>
      <c r="I273">
        <v>15119.369999999995</v>
      </c>
      <c r="J273">
        <v>46127.109999999993</v>
      </c>
      <c r="K273">
        <v>615296</v>
      </c>
      <c r="L273" s="26">
        <f t="shared" si="13"/>
        <v>7.4967349048262938E-2</v>
      </c>
      <c r="M273" s="1">
        <f t="shared" si="14"/>
        <v>250.69081521739128</v>
      </c>
    </row>
    <row r="274" spans="1:13" x14ac:dyDescent="0.25">
      <c r="A274" t="str">
        <f t="shared" si="12"/>
        <v>CMBBKKApr-2025</v>
      </c>
      <c r="B274" s="2">
        <v>2025</v>
      </c>
      <c r="C274" s="2" t="s">
        <v>203</v>
      </c>
      <c r="D274" t="s">
        <v>10</v>
      </c>
      <c r="E274" s="2" t="s">
        <v>12</v>
      </c>
      <c r="F274" t="s">
        <v>13</v>
      </c>
      <c r="G274">
        <v>80</v>
      </c>
      <c r="H274">
        <v>14741.799999999996</v>
      </c>
      <c r="I274">
        <v>5743.47</v>
      </c>
      <c r="J274">
        <v>20485.269999999997</v>
      </c>
      <c r="K274">
        <v>190800</v>
      </c>
      <c r="L274" s="26">
        <f t="shared" si="13"/>
        <v>0.1073651467505241</v>
      </c>
      <c r="M274" s="1">
        <f t="shared" si="14"/>
        <v>256.06587499999995</v>
      </c>
    </row>
    <row r="275" spans="1:13" x14ac:dyDescent="0.25">
      <c r="A275" t="str">
        <f t="shared" si="12"/>
        <v>CMBBLRApr-2025</v>
      </c>
      <c r="B275" s="2">
        <v>2025</v>
      </c>
      <c r="C275" s="2" t="s">
        <v>203</v>
      </c>
      <c r="D275" t="s">
        <v>10</v>
      </c>
      <c r="E275" s="2" t="s">
        <v>14</v>
      </c>
      <c r="F275" t="s">
        <v>15</v>
      </c>
      <c r="G275">
        <v>85</v>
      </c>
      <c r="H275">
        <v>5890.9199999999992</v>
      </c>
      <c r="I275">
        <v>1681.4000000000003</v>
      </c>
      <c r="J275">
        <v>7572.3199999999979</v>
      </c>
      <c r="K275">
        <v>60775</v>
      </c>
      <c r="L275" s="26">
        <f t="shared" si="13"/>
        <v>0.12459596873714518</v>
      </c>
      <c r="M275" s="1">
        <f t="shared" si="14"/>
        <v>89.086117647058799</v>
      </c>
    </row>
    <row r="276" spans="1:13" x14ac:dyDescent="0.25">
      <c r="A276" t="str">
        <f t="shared" si="12"/>
        <v>CMBBOMApr-2025</v>
      </c>
      <c r="B276" s="2">
        <v>2025</v>
      </c>
      <c r="C276" s="2" t="s">
        <v>203</v>
      </c>
      <c r="D276" t="s">
        <v>10</v>
      </c>
      <c r="E276" s="2" t="s">
        <v>16</v>
      </c>
      <c r="F276" t="s">
        <v>15</v>
      </c>
      <c r="G276">
        <v>127</v>
      </c>
      <c r="H276">
        <v>8444.98</v>
      </c>
      <c r="I276">
        <v>4420.1500000000015</v>
      </c>
      <c r="J276">
        <v>12865.130000000003</v>
      </c>
      <c r="K276">
        <v>196723</v>
      </c>
      <c r="L276" s="26">
        <f t="shared" si="13"/>
        <v>6.5397182840847293E-2</v>
      </c>
      <c r="M276" s="1">
        <f t="shared" si="14"/>
        <v>101.30023622047246</v>
      </c>
    </row>
    <row r="277" spans="1:13" x14ac:dyDescent="0.25">
      <c r="A277" t="str">
        <f t="shared" si="12"/>
        <v>CMBCANApr-2025</v>
      </c>
      <c r="B277" s="2">
        <v>2025</v>
      </c>
      <c r="C277" s="2" t="s">
        <v>203</v>
      </c>
      <c r="D277" t="s">
        <v>10</v>
      </c>
      <c r="E277" s="2" t="s">
        <v>17</v>
      </c>
      <c r="F277" t="s">
        <v>13</v>
      </c>
      <c r="G277">
        <v>4</v>
      </c>
      <c r="H277">
        <v>1101.8600000000001</v>
      </c>
      <c r="I277">
        <v>402.87</v>
      </c>
      <c r="J277">
        <v>1504.73</v>
      </c>
      <c r="K277">
        <v>15932</v>
      </c>
      <c r="L277" s="26">
        <f t="shared" si="13"/>
        <v>9.4447024855636455E-2</v>
      </c>
      <c r="M277" s="1">
        <f t="shared" si="14"/>
        <v>376.1825</v>
      </c>
    </row>
    <row r="278" spans="1:13" x14ac:dyDescent="0.25">
      <c r="A278" t="str">
        <f t="shared" si="12"/>
        <v>CMBCDGApr-2025</v>
      </c>
      <c r="B278" s="2">
        <v>2025</v>
      </c>
      <c r="C278" s="2" t="s">
        <v>203</v>
      </c>
      <c r="D278" t="s">
        <v>10</v>
      </c>
      <c r="E278" s="2" t="s">
        <v>18</v>
      </c>
      <c r="F278" t="s">
        <v>19</v>
      </c>
      <c r="G278">
        <v>499</v>
      </c>
      <c r="H278">
        <v>133894.01</v>
      </c>
      <c r="I278">
        <v>111095.27000000003</v>
      </c>
      <c r="J278">
        <v>244989.28000000003</v>
      </c>
      <c r="K278">
        <v>4245991</v>
      </c>
      <c r="L278" s="26">
        <f t="shared" si="13"/>
        <v>5.7698963563512035E-2</v>
      </c>
      <c r="M278" s="1">
        <f t="shared" si="14"/>
        <v>490.96048096192391</v>
      </c>
    </row>
    <row r="279" spans="1:13" x14ac:dyDescent="0.25">
      <c r="A279" t="str">
        <f t="shared" si="12"/>
        <v>CMBCGKApr-2025</v>
      </c>
      <c r="B279" s="2">
        <v>2025</v>
      </c>
      <c r="C279" s="2" t="s">
        <v>203</v>
      </c>
      <c r="D279" t="s">
        <v>10</v>
      </c>
      <c r="E279" s="2" t="s">
        <v>20</v>
      </c>
      <c r="F279" t="s">
        <v>13</v>
      </c>
      <c r="G279">
        <v>63</v>
      </c>
      <c r="H279">
        <v>7701.9</v>
      </c>
      <c r="I279">
        <v>4721.84</v>
      </c>
      <c r="J279">
        <v>12423.74</v>
      </c>
      <c r="K279">
        <v>209034</v>
      </c>
      <c r="L279" s="26">
        <f t="shared" si="13"/>
        <v>5.9434063358113992E-2</v>
      </c>
      <c r="M279" s="1">
        <f t="shared" si="14"/>
        <v>197.20222222222222</v>
      </c>
    </row>
    <row r="280" spans="1:13" x14ac:dyDescent="0.25">
      <c r="A280" t="str">
        <f t="shared" si="12"/>
        <v>CMBCOKApr-2025</v>
      </c>
      <c r="B280" s="2">
        <v>2025</v>
      </c>
      <c r="C280" s="2" t="s">
        <v>203</v>
      </c>
      <c r="D280" t="s">
        <v>10</v>
      </c>
      <c r="E280" s="2" t="s">
        <v>21</v>
      </c>
      <c r="F280" t="s">
        <v>15</v>
      </c>
      <c r="G280">
        <v>57</v>
      </c>
      <c r="H280">
        <v>4892.3700000000017</v>
      </c>
      <c r="I280">
        <v>874.02</v>
      </c>
      <c r="J280">
        <v>5766.39</v>
      </c>
      <c r="K280">
        <v>29469</v>
      </c>
      <c r="L280" s="26">
        <f t="shared" si="13"/>
        <v>0.19567647358240864</v>
      </c>
      <c r="M280" s="1">
        <f t="shared" si="14"/>
        <v>101.16473684210527</v>
      </c>
    </row>
    <row r="281" spans="1:13" x14ac:dyDescent="0.25">
      <c r="A281" t="str">
        <f t="shared" si="12"/>
        <v>CMBDACApr-2025</v>
      </c>
      <c r="B281" s="2">
        <v>2025</v>
      </c>
      <c r="C281" s="2" t="s">
        <v>203</v>
      </c>
      <c r="D281" t="s">
        <v>10</v>
      </c>
      <c r="E281" s="2" t="s">
        <v>22</v>
      </c>
      <c r="F281" t="s">
        <v>15</v>
      </c>
      <c r="G281">
        <v>25</v>
      </c>
      <c r="H281">
        <v>4230.7299999999996</v>
      </c>
      <c r="I281">
        <v>243.24</v>
      </c>
      <c r="J281">
        <v>4473.9699999999993</v>
      </c>
      <c r="K281">
        <v>54125</v>
      </c>
      <c r="L281" s="26">
        <f t="shared" si="13"/>
        <v>8.2659953810623549E-2</v>
      </c>
      <c r="M281" s="1">
        <f t="shared" si="14"/>
        <v>178.95879999999997</v>
      </c>
    </row>
    <row r="282" spans="1:13" x14ac:dyDescent="0.25">
      <c r="A282" t="str">
        <f t="shared" si="12"/>
        <v>CMBDELApr-2025</v>
      </c>
      <c r="B282" s="2">
        <v>2025</v>
      </c>
      <c r="C282" s="2" t="s">
        <v>203</v>
      </c>
      <c r="D282" t="s">
        <v>10</v>
      </c>
      <c r="E282" s="2" t="s">
        <v>23</v>
      </c>
      <c r="F282" t="s">
        <v>15</v>
      </c>
      <c r="G282">
        <v>271</v>
      </c>
      <c r="H282">
        <v>34166.99</v>
      </c>
      <c r="I282">
        <v>7387.1299999999992</v>
      </c>
      <c r="J282">
        <v>41554.120000000003</v>
      </c>
      <c r="K282">
        <v>657175</v>
      </c>
      <c r="L282" s="26">
        <f t="shared" si="13"/>
        <v>6.3231437592726453E-2</v>
      </c>
      <c r="M282" s="1">
        <f t="shared" si="14"/>
        <v>153.33623616236164</v>
      </c>
    </row>
    <row r="283" spans="1:13" x14ac:dyDescent="0.25">
      <c r="A283" t="str">
        <f t="shared" si="12"/>
        <v>CMBDMMApr-2025</v>
      </c>
      <c r="B283" s="2">
        <v>2025</v>
      </c>
      <c r="C283" s="2" t="s">
        <v>203</v>
      </c>
      <c r="D283" t="s">
        <v>10</v>
      </c>
      <c r="E283" s="2" t="s">
        <v>24</v>
      </c>
      <c r="F283" t="s">
        <v>11</v>
      </c>
      <c r="G283">
        <v>41</v>
      </c>
      <c r="H283">
        <v>7866.48</v>
      </c>
      <c r="I283">
        <v>2660.7599999999993</v>
      </c>
      <c r="J283">
        <v>10527.239999999998</v>
      </c>
      <c r="K283">
        <v>157973</v>
      </c>
      <c r="L283" s="26">
        <f t="shared" si="13"/>
        <v>6.6639489026605797E-2</v>
      </c>
      <c r="M283" s="1">
        <f t="shared" si="14"/>
        <v>256.76195121951213</v>
      </c>
    </row>
    <row r="284" spans="1:13" x14ac:dyDescent="0.25">
      <c r="A284" t="str">
        <f t="shared" si="12"/>
        <v>CMBDOHApr-2025</v>
      </c>
      <c r="B284" s="2">
        <v>2025</v>
      </c>
      <c r="C284" s="2" t="s">
        <v>203</v>
      </c>
      <c r="D284" t="s">
        <v>10</v>
      </c>
      <c r="E284" s="2" t="s">
        <v>25</v>
      </c>
      <c r="F284" t="s">
        <v>11</v>
      </c>
      <c r="G284">
        <v>121</v>
      </c>
      <c r="H284">
        <v>21714.639999999996</v>
      </c>
      <c r="I284">
        <v>9798.3700000000044</v>
      </c>
      <c r="J284">
        <v>31513.009999999991</v>
      </c>
      <c r="K284">
        <v>439593</v>
      </c>
      <c r="L284" s="26">
        <f t="shared" si="13"/>
        <v>7.1686787551212119E-2</v>
      </c>
      <c r="M284" s="1">
        <f t="shared" si="14"/>
        <v>260.43809917355367</v>
      </c>
    </row>
    <row r="285" spans="1:13" x14ac:dyDescent="0.25">
      <c r="A285" t="str">
        <f t="shared" si="12"/>
        <v>CMBDXBApr-2025</v>
      </c>
      <c r="B285" s="2">
        <v>2025</v>
      </c>
      <c r="C285" s="2" t="s">
        <v>203</v>
      </c>
      <c r="D285" t="s">
        <v>10</v>
      </c>
      <c r="E285" s="2" t="s">
        <v>26</v>
      </c>
      <c r="F285" t="s">
        <v>11</v>
      </c>
      <c r="G285">
        <v>179</v>
      </c>
      <c r="H285">
        <v>19846.879999999997</v>
      </c>
      <c r="I285">
        <v>10745.619999999999</v>
      </c>
      <c r="J285">
        <v>30592.5</v>
      </c>
      <c r="K285">
        <v>592311</v>
      </c>
      <c r="L285" s="26">
        <f t="shared" si="13"/>
        <v>5.1649386893034235E-2</v>
      </c>
      <c r="M285" s="1">
        <f t="shared" si="14"/>
        <v>170.90782122905028</v>
      </c>
    </row>
    <row r="286" spans="1:13" x14ac:dyDescent="0.25">
      <c r="A286" t="str">
        <f t="shared" si="12"/>
        <v>CMBFRAApr-2025</v>
      </c>
      <c r="B286" s="2">
        <v>2025</v>
      </c>
      <c r="C286" s="2" t="s">
        <v>203</v>
      </c>
      <c r="D286" t="s">
        <v>10</v>
      </c>
      <c r="E286" s="2" t="s">
        <v>27</v>
      </c>
      <c r="F286" t="s">
        <v>19</v>
      </c>
      <c r="G286">
        <v>538</v>
      </c>
      <c r="H286">
        <v>156240.36999999994</v>
      </c>
      <c r="I286">
        <v>123413.07999999999</v>
      </c>
      <c r="J286">
        <v>279653.45</v>
      </c>
      <c r="K286">
        <v>4354034</v>
      </c>
      <c r="L286" s="26">
        <f t="shared" si="13"/>
        <v>6.4228586639424504E-2</v>
      </c>
      <c r="M286" s="1">
        <f t="shared" si="14"/>
        <v>519.80195167286251</v>
      </c>
    </row>
    <row r="287" spans="1:13" x14ac:dyDescent="0.25">
      <c r="A287" t="str">
        <f t="shared" si="12"/>
        <v>CMBGANApr-2025</v>
      </c>
      <c r="B287" s="2">
        <v>2025</v>
      </c>
      <c r="C287" s="2" t="s">
        <v>203</v>
      </c>
      <c r="D287" t="s">
        <v>10</v>
      </c>
      <c r="E287" s="2" t="s">
        <v>28</v>
      </c>
      <c r="F287" t="s">
        <v>15</v>
      </c>
      <c r="G287">
        <v>197</v>
      </c>
      <c r="H287">
        <v>10817.990000000002</v>
      </c>
      <c r="I287">
        <v>4126.7400000000007</v>
      </c>
      <c r="J287">
        <v>14944.729999999998</v>
      </c>
      <c r="K287">
        <v>225959</v>
      </c>
      <c r="L287" s="26">
        <f t="shared" si="13"/>
        <v>6.6139122584185611E-2</v>
      </c>
      <c r="M287" s="1">
        <f t="shared" si="14"/>
        <v>75.861573604060908</v>
      </c>
    </row>
    <row r="288" spans="1:13" x14ac:dyDescent="0.25">
      <c r="A288" t="str">
        <f t="shared" si="12"/>
        <v>CMBHYDApr-2025</v>
      </c>
      <c r="B288" s="2">
        <v>2025</v>
      </c>
      <c r="C288" s="2" t="s">
        <v>203</v>
      </c>
      <c r="D288" t="s">
        <v>10</v>
      </c>
      <c r="E288" s="2" t="s">
        <v>29</v>
      </c>
      <c r="F288" t="s">
        <v>15</v>
      </c>
      <c r="G288">
        <v>16</v>
      </c>
      <c r="H288">
        <v>636.43000000000006</v>
      </c>
      <c r="I288">
        <v>429.45999999999992</v>
      </c>
      <c r="J288">
        <v>1065.8899999999999</v>
      </c>
      <c r="K288">
        <v>18752</v>
      </c>
      <c r="L288" s="26">
        <f t="shared" si="13"/>
        <v>5.6841403583617743E-2</v>
      </c>
      <c r="M288" s="1">
        <f t="shared" si="14"/>
        <v>66.618124999999992</v>
      </c>
    </row>
    <row r="289" spans="1:13" x14ac:dyDescent="0.25">
      <c r="A289" t="str">
        <f t="shared" si="12"/>
        <v>CMBICNApr-2025</v>
      </c>
      <c r="B289" s="2">
        <v>2025</v>
      </c>
      <c r="C289" s="2" t="s">
        <v>203</v>
      </c>
      <c r="D289" t="s">
        <v>10</v>
      </c>
      <c r="E289" s="2" t="s">
        <v>30</v>
      </c>
      <c r="F289" t="s">
        <v>13</v>
      </c>
      <c r="G289">
        <v>74</v>
      </c>
      <c r="H289">
        <v>13870.969999999998</v>
      </c>
      <c r="I289">
        <v>6974.88</v>
      </c>
      <c r="J289">
        <v>20845.849999999999</v>
      </c>
      <c r="K289">
        <v>426610</v>
      </c>
      <c r="L289" s="26">
        <f t="shared" si="13"/>
        <v>4.8863950680949814E-2</v>
      </c>
      <c r="M289" s="1">
        <f t="shared" si="14"/>
        <v>281.70067567567565</v>
      </c>
    </row>
    <row r="290" spans="1:13" x14ac:dyDescent="0.25">
      <c r="A290" t="str">
        <f t="shared" si="12"/>
        <v>CMBIXMApr-2025</v>
      </c>
      <c r="B290" s="2">
        <v>2025</v>
      </c>
      <c r="C290" s="2" t="s">
        <v>203</v>
      </c>
      <c r="D290" t="s">
        <v>10</v>
      </c>
      <c r="E290" s="2" t="s">
        <v>31</v>
      </c>
      <c r="F290" t="s">
        <v>15</v>
      </c>
      <c r="G290">
        <v>33</v>
      </c>
      <c r="H290">
        <v>1033.02</v>
      </c>
      <c r="I290">
        <v>358.98</v>
      </c>
      <c r="J290">
        <v>1392</v>
      </c>
      <c r="K290">
        <v>11682</v>
      </c>
      <c r="L290" s="26">
        <f t="shared" si="13"/>
        <v>0.11915767847971238</v>
      </c>
      <c r="M290" s="1">
        <f t="shared" si="14"/>
        <v>42.18181818181818</v>
      </c>
    </row>
    <row r="291" spans="1:13" x14ac:dyDescent="0.25">
      <c r="A291" t="str">
        <f t="shared" si="12"/>
        <v>CMBKHIApr-2025</v>
      </c>
      <c r="B291" s="2">
        <v>2025</v>
      </c>
      <c r="C291" s="2" t="s">
        <v>203</v>
      </c>
      <c r="D291" t="s">
        <v>10</v>
      </c>
      <c r="E291" s="2" t="s">
        <v>32</v>
      </c>
      <c r="F291" t="s">
        <v>15</v>
      </c>
      <c r="G291">
        <v>64</v>
      </c>
      <c r="H291">
        <v>6640.26</v>
      </c>
      <c r="I291">
        <v>2241.85</v>
      </c>
      <c r="J291">
        <v>8882.11</v>
      </c>
      <c r="K291">
        <v>154496</v>
      </c>
      <c r="L291" s="26">
        <f t="shared" si="13"/>
        <v>5.7490873550124277E-2</v>
      </c>
      <c r="M291" s="1">
        <f t="shared" si="14"/>
        <v>138.78296875000001</v>
      </c>
    </row>
    <row r="292" spans="1:13" x14ac:dyDescent="0.25">
      <c r="A292" t="str">
        <f t="shared" si="12"/>
        <v>CMBKTMApr-2025</v>
      </c>
      <c r="B292" s="2">
        <v>2025</v>
      </c>
      <c r="C292" s="2" t="s">
        <v>203</v>
      </c>
      <c r="D292" t="s">
        <v>10</v>
      </c>
      <c r="E292" s="2" t="s">
        <v>52</v>
      </c>
      <c r="F292" t="s">
        <v>15</v>
      </c>
      <c r="G292">
        <v>39</v>
      </c>
      <c r="H292">
        <v>10761.19</v>
      </c>
      <c r="I292">
        <v>887.15000000000009</v>
      </c>
      <c r="J292">
        <v>11648.339999999998</v>
      </c>
      <c r="K292">
        <v>91767</v>
      </c>
      <c r="L292" s="26">
        <f t="shared" si="13"/>
        <v>0.12693386511491056</v>
      </c>
      <c r="M292" s="1">
        <f t="shared" si="14"/>
        <v>298.67538461538459</v>
      </c>
    </row>
    <row r="293" spans="1:13" x14ac:dyDescent="0.25">
      <c r="A293" t="str">
        <f t="shared" si="12"/>
        <v>CMBKULApr-2025</v>
      </c>
      <c r="B293" s="2">
        <v>2025</v>
      </c>
      <c r="C293" s="2" t="s">
        <v>203</v>
      </c>
      <c r="D293" t="s">
        <v>10</v>
      </c>
      <c r="E293" s="2" t="s">
        <v>33</v>
      </c>
      <c r="F293" t="s">
        <v>13</v>
      </c>
      <c r="G293">
        <v>144</v>
      </c>
      <c r="H293">
        <v>11589.11</v>
      </c>
      <c r="I293">
        <v>7275.91</v>
      </c>
      <c r="J293">
        <v>18865.02</v>
      </c>
      <c r="K293">
        <v>354096</v>
      </c>
      <c r="L293" s="26">
        <f t="shared" si="13"/>
        <v>5.3276569066015994E-2</v>
      </c>
      <c r="M293" s="1">
        <f t="shared" si="14"/>
        <v>131.00708333333333</v>
      </c>
    </row>
    <row r="294" spans="1:13" x14ac:dyDescent="0.25">
      <c r="A294" t="str">
        <f t="shared" si="12"/>
        <v>CMBKWIApr-2025</v>
      </c>
      <c r="B294" s="2">
        <v>2025</v>
      </c>
      <c r="C294" s="2" t="s">
        <v>203</v>
      </c>
      <c r="D294" t="s">
        <v>10</v>
      </c>
      <c r="E294" s="2" t="s">
        <v>34</v>
      </c>
      <c r="F294" t="s">
        <v>11</v>
      </c>
      <c r="G294">
        <v>67</v>
      </c>
      <c r="H294">
        <v>6479.2</v>
      </c>
      <c r="I294">
        <v>4405.49</v>
      </c>
      <c r="J294">
        <v>10884.689999999999</v>
      </c>
      <c r="K294">
        <v>281065</v>
      </c>
      <c r="L294" s="26">
        <f t="shared" si="13"/>
        <v>3.8726593492608465E-2</v>
      </c>
      <c r="M294" s="1">
        <f t="shared" si="14"/>
        <v>162.45805970149252</v>
      </c>
    </row>
    <row r="295" spans="1:13" x14ac:dyDescent="0.25">
      <c r="A295" t="str">
        <f t="shared" si="12"/>
        <v>CMBLHEApr-2025</v>
      </c>
      <c r="B295" s="2">
        <v>2025</v>
      </c>
      <c r="C295" s="2" t="s">
        <v>203</v>
      </c>
      <c r="D295" t="s">
        <v>10</v>
      </c>
      <c r="E295" s="2" t="s">
        <v>35</v>
      </c>
      <c r="F295" t="s">
        <v>15</v>
      </c>
      <c r="G295">
        <v>74</v>
      </c>
      <c r="H295">
        <v>8215.6699999999983</v>
      </c>
      <c r="I295">
        <v>2393.38</v>
      </c>
      <c r="J295">
        <v>10609.05</v>
      </c>
      <c r="K295">
        <v>206090</v>
      </c>
      <c r="L295" s="26">
        <f t="shared" si="13"/>
        <v>5.1477752438255128E-2</v>
      </c>
      <c r="M295" s="1">
        <f t="shared" si="14"/>
        <v>143.36554054054054</v>
      </c>
    </row>
    <row r="296" spans="1:13" x14ac:dyDescent="0.25">
      <c r="A296" t="str">
        <f t="shared" si="12"/>
        <v>CMBLHRApr-2025</v>
      </c>
      <c r="B296" s="2">
        <v>2025</v>
      </c>
      <c r="C296" s="2" t="s">
        <v>203</v>
      </c>
      <c r="D296" t="s">
        <v>10</v>
      </c>
      <c r="E296" s="2" t="s">
        <v>36</v>
      </c>
      <c r="F296" t="s">
        <v>19</v>
      </c>
      <c r="G296">
        <v>1669</v>
      </c>
      <c r="H296">
        <v>605562.06999999983</v>
      </c>
      <c r="I296">
        <v>379096.61999999994</v>
      </c>
      <c r="J296">
        <v>984658.69000000018</v>
      </c>
      <c r="K296">
        <v>14552011</v>
      </c>
      <c r="L296" s="26">
        <f t="shared" si="13"/>
        <v>6.7664784612930837E-2</v>
      </c>
      <c r="M296" s="1">
        <f t="shared" si="14"/>
        <v>589.96925704014393</v>
      </c>
    </row>
    <row r="297" spans="1:13" x14ac:dyDescent="0.25">
      <c r="A297" t="str">
        <f t="shared" si="12"/>
        <v>CMBMAAApr-2025</v>
      </c>
      <c r="B297" s="2">
        <v>2025</v>
      </c>
      <c r="C297" s="2" t="s">
        <v>203</v>
      </c>
      <c r="D297" t="s">
        <v>10</v>
      </c>
      <c r="E297" s="2" t="s">
        <v>37</v>
      </c>
      <c r="F297" t="s">
        <v>15</v>
      </c>
      <c r="G297">
        <v>185</v>
      </c>
      <c r="H297">
        <v>5716.86</v>
      </c>
      <c r="I297">
        <v>3665.0400000000018</v>
      </c>
      <c r="J297">
        <v>9381.9000000000015</v>
      </c>
      <c r="K297">
        <v>126910</v>
      </c>
      <c r="L297" s="26">
        <f t="shared" si="13"/>
        <v>7.3925616578677814E-2</v>
      </c>
      <c r="M297" s="1">
        <f t="shared" si="14"/>
        <v>50.712972972972977</v>
      </c>
    </row>
    <row r="298" spans="1:13" x14ac:dyDescent="0.25">
      <c r="A298" t="str">
        <f t="shared" si="12"/>
        <v>CMBMELApr-2025</v>
      </c>
      <c r="B298" s="2">
        <v>2025</v>
      </c>
      <c r="C298" s="2" t="s">
        <v>203</v>
      </c>
      <c r="D298" t="s">
        <v>10</v>
      </c>
      <c r="E298" s="2" t="s">
        <v>38</v>
      </c>
      <c r="F298" t="s">
        <v>13</v>
      </c>
      <c r="G298">
        <v>1030</v>
      </c>
      <c r="H298">
        <v>381251.19999999978</v>
      </c>
      <c r="I298">
        <v>86279.08</v>
      </c>
      <c r="J298">
        <v>467530.28000000009</v>
      </c>
      <c r="K298">
        <v>8661270</v>
      </c>
      <c r="L298" s="26">
        <f t="shared" si="13"/>
        <v>5.3979414104398098E-2</v>
      </c>
      <c r="M298" s="1">
        <f t="shared" si="14"/>
        <v>453.91289320388358</v>
      </c>
    </row>
    <row r="299" spans="1:13" x14ac:dyDescent="0.25">
      <c r="A299" t="str">
        <f t="shared" si="12"/>
        <v>CMBMLEApr-2025</v>
      </c>
      <c r="B299" s="2">
        <v>2025</v>
      </c>
      <c r="C299" s="2" t="s">
        <v>203</v>
      </c>
      <c r="D299" t="s">
        <v>10</v>
      </c>
      <c r="E299" s="2" t="s">
        <v>39</v>
      </c>
      <c r="F299" t="s">
        <v>15</v>
      </c>
      <c r="G299">
        <v>2150</v>
      </c>
      <c r="H299">
        <v>176581.25000000015</v>
      </c>
      <c r="I299">
        <v>39672.50999999998</v>
      </c>
      <c r="J299">
        <v>216253.75999999989</v>
      </c>
      <c r="K299">
        <v>1651200</v>
      </c>
      <c r="L299" s="26">
        <f t="shared" si="13"/>
        <v>0.13096763565891467</v>
      </c>
      <c r="M299" s="1">
        <f t="shared" si="14"/>
        <v>100.58314418604647</v>
      </c>
    </row>
    <row r="300" spans="1:13" x14ac:dyDescent="0.25">
      <c r="A300" t="str">
        <f t="shared" si="12"/>
        <v>CMBNRTApr-2025</v>
      </c>
      <c r="B300" s="2">
        <v>2025</v>
      </c>
      <c r="C300" s="2" t="s">
        <v>203</v>
      </c>
      <c r="D300" t="s">
        <v>10</v>
      </c>
      <c r="E300" s="2" t="s">
        <v>40</v>
      </c>
      <c r="F300" t="s">
        <v>13</v>
      </c>
      <c r="G300">
        <v>119</v>
      </c>
      <c r="H300">
        <v>38565.719999999987</v>
      </c>
      <c r="I300">
        <v>6871.0300000000007</v>
      </c>
      <c r="J300">
        <v>45436.75</v>
      </c>
      <c r="K300">
        <v>816816</v>
      </c>
      <c r="L300" s="26">
        <f t="shared" si="13"/>
        <v>5.5626665001665E-2</v>
      </c>
      <c r="M300" s="1">
        <f t="shared" si="14"/>
        <v>381.82142857142856</v>
      </c>
    </row>
    <row r="301" spans="1:13" x14ac:dyDescent="0.25">
      <c r="A301" t="str">
        <f t="shared" si="12"/>
        <v>CMBPEKApr-2025</v>
      </c>
      <c r="B301" s="2">
        <v>2025</v>
      </c>
      <c r="C301" s="2" t="s">
        <v>203</v>
      </c>
      <c r="D301" t="s">
        <v>10</v>
      </c>
      <c r="E301" s="2" t="s">
        <v>177</v>
      </c>
      <c r="F301" t="s">
        <v>13</v>
      </c>
      <c r="G301">
        <v>4</v>
      </c>
      <c r="H301">
        <v>1372.17</v>
      </c>
      <c r="I301">
        <v>271.29000000000002</v>
      </c>
      <c r="J301">
        <v>1643.4600000000003</v>
      </c>
      <c r="K301">
        <v>20676</v>
      </c>
      <c r="L301" s="26">
        <f t="shared" si="13"/>
        <v>7.948636099825887E-2</v>
      </c>
      <c r="M301" s="1">
        <f t="shared" si="14"/>
        <v>410.86500000000007</v>
      </c>
    </row>
    <row r="302" spans="1:13" x14ac:dyDescent="0.25">
      <c r="A302" t="str">
        <f t="shared" si="12"/>
        <v>CMBRUHApr-2025</v>
      </c>
      <c r="B302" s="2">
        <v>2025</v>
      </c>
      <c r="C302" s="2" t="s">
        <v>203</v>
      </c>
      <c r="D302" t="s">
        <v>10</v>
      </c>
      <c r="E302" s="2" t="s">
        <v>41</v>
      </c>
      <c r="F302" t="s">
        <v>11</v>
      </c>
      <c r="G302">
        <v>243</v>
      </c>
      <c r="H302">
        <v>41465.87000000001</v>
      </c>
      <c r="I302">
        <v>16235.160000000003</v>
      </c>
      <c r="J302">
        <v>57701.03</v>
      </c>
      <c r="K302">
        <v>982935</v>
      </c>
      <c r="L302" s="26">
        <f t="shared" si="13"/>
        <v>5.8702793165366987E-2</v>
      </c>
      <c r="M302" s="1">
        <f t="shared" si="14"/>
        <v>237.45279835390946</v>
      </c>
    </row>
    <row r="303" spans="1:13" x14ac:dyDescent="0.25">
      <c r="A303" t="str">
        <f t="shared" si="12"/>
        <v>CMBSINApr-2025</v>
      </c>
      <c r="B303" s="2">
        <v>2025</v>
      </c>
      <c r="C303" s="2" t="s">
        <v>203</v>
      </c>
      <c r="D303" t="s">
        <v>10</v>
      </c>
      <c r="E303" s="2" t="s">
        <v>42</v>
      </c>
      <c r="F303" t="s">
        <v>13</v>
      </c>
      <c r="G303">
        <v>168</v>
      </c>
      <c r="H303">
        <v>24666.519999999993</v>
      </c>
      <c r="I303">
        <v>8427.9499999999989</v>
      </c>
      <c r="J303">
        <v>33094.470000000008</v>
      </c>
      <c r="K303">
        <v>461832</v>
      </c>
      <c r="L303" s="26">
        <f t="shared" si="13"/>
        <v>7.1659109806163301E-2</v>
      </c>
      <c r="M303" s="1">
        <f t="shared" si="14"/>
        <v>196.99089285714291</v>
      </c>
    </row>
    <row r="304" spans="1:13" x14ac:dyDescent="0.25">
      <c r="A304" t="str">
        <f t="shared" si="12"/>
        <v>CMBSYDApr-2025</v>
      </c>
      <c r="B304" s="2">
        <v>2025</v>
      </c>
      <c r="C304" s="2" t="s">
        <v>203</v>
      </c>
      <c r="D304" t="s">
        <v>10</v>
      </c>
      <c r="E304" s="2" t="s">
        <v>53</v>
      </c>
      <c r="F304" t="s">
        <v>13</v>
      </c>
      <c r="G304">
        <v>719</v>
      </c>
      <c r="H304">
        <v>289885.74999999994</v>
      </c>
      <c r="I304">
        <v>61043.31</v>
      </c>
      <c r="J304">
        <v>350929.06000000006</v>
      </c>
      <c r="K304">
        <v>6294126</v>
      </c>
      <c r="L304" s="26">
        <f t="shared" si="13"/>
        <v>5.5755010306434927E-2</v>
      </c>
      <c r="M304" s="1">
        <f t="shared" si="14"/>
        <v>488.07936022253136</v>
      </c>
    </row>
    <row r="305" spans="1:13" x14ac:dyDescent="0.25">
      <c r="A305" t="str">
        <f t="shared" si="12"/>
        <v>CMBTRVApr-2025</v>
      </c>
      <c r="B305" s="2">
        <v>2025</v>
      </c>
      <c r="C305" s="2" t="s">
        <v>203</v>
      </c>
      <c r="D305" t="s">
        <v>10</v>
      </c>
      <c r="E305" s="2" t="s">
        <v>43</v>
      </c>
      <c r="F305" t="s">
        <v>15</v>
      </c>
      <c r="G305">
        <v>15</v>
      </c>
      <c r="H305">
        <v>779.24</v>
      </c>
      <c r="I305">
        <v>203.6</v>
      </c>
      <c r="J305">
        <v>982.84</v>
      </c>
      <c r="K305">
        <v>5490</v>
      </c>
      <c r="L305" s="26">
        <f t="shared" si="13"/>
        <v>0.17902367941712205</v>
      </c>
      <c r="M305" s="1">
        <f t="shared" si="14"/>
        <v>65.522666666666666</v>
      </c>
    </row>
    <row r="306" spans="1:13" x14ac:dyDescent="0.25">
      <c r="A306" t="str">
        <f t="shared" si="12"/>
        <v>CMBTRZApr-2025</v>
      </c>
      <c r="B306" s="2">
        <v>2025</v>
      </c>
      <c r="C306" s="2" t="s">
        <v>203</v>
      </c>
      <c r="D306" t="s">
        <v>10</v>
      </c>
      <c r="E306" s="2" t="s">
        <v>44</v>
      </c>
      <c r="F306" t="s">
        <v>15</v>
      </c>
      <c r="G306">
        <v>24</v>
      </c>
      <c r="H306">
        <v>585.14999999999986</v>
      </c>
      <c r="I306">
        <v>309.18000000000006</v>
      </c>
      <c r="J306">
        <v>894.33</v>
      </c>
      <c r="K306">
        <v>10632</v>
      </c>
      <c r="L306" s="26">
        <f t="shared" si="13"/>
        <v>8.411681715575621E-2</v>
      </c>
      <c r="M306" s="1">
        <f t="shared" si="14"/>
        <v>37.263750000000002</v>
      </c>
    </row>
    <row r="307" spans="1:13" x14ac:dyDescent="0.25">
      <c r="A307" t="str">
        <f t="shared" si="12"/>
        <v>CMBPVGApr-2025</v>
      </c>
      <c r="B307" s="2">
        <v>2025</v>
      </c>
      <c r="C307" s="2" t="s">
        <v>203</v>
      </c>
      <c r="D307" t="s">
        <v>10</v>
      </c>
      <c r="E307" s="2" t="s">
        <v>50</v>
      </c>
      <c r="F307" t="s">
        <v>13</v>
      </c>
      <c r="G307">
        <v>2</v>
      </c>
      <c r="H307">
        <v>177.1</v>
      </c>
      <c r="I307">
        <v>83.18</v>
      </c>
      <c r="J307">
        <v>260.27999999999997</v>
      </c>
      <c r="K307">
        <v>10132</v>
      </c>
      <c r="L307" s="26">
        <f t="shared" si="13"/>
        <v>2.5688906435057241E-2</v>
      </c>
      <c r="M307" s="1">
        <f t="shared" si="14"/>
        <v>130.13999999999999</v>
      </c>
    </row>
    <row r="308" spans="1:13" x14ac:dyDescent="0.25">
      <c r="A308" t="str">
        <f t="shared" si="12"/>
        <v>COKCMBApr-2025</v>
      </c>
      <c r="B308" s="2">
        <v>2025</v>
      </c>
      <c r="C308" s="2" t="s">
        <v>203</v>
      </c>
      <c r="D308" t="s">
        <v>21</v>
      </c>
      <c r="E308" s="2" t="s">
        <v>10</v>
      </c>
      <c r="F308" t="s">
        <v>15</v>
      </c>
      <c r="G308">
        <v>560</v>
      </c>
      <c r="H308">
        <v>22470.180000000004</v>
      </c>
      <c r="I308">
        <v>6580.4599999999964</v>
      </c>
      <c r="J308">
        <v>29050.640000000003</v>
      </c>
      <c r="K308">
        <v>289520</v>
      </c>
      <c r="L308" s="26">
        <f t="shared" si="13"/>
        <v>0.10034070185134016</v>
      </c>
      <c r="M308" s="1">
        <f t="shared" si="14"/>
        <v>51.87614285714286</v>
      </c>
    </row>
    <row r="309" spans="1:13" x14ac:dyDescent="0.25">
      <c r="A309" t="str">
        <f t="shared" si="12"/>
        <v>DACCMBApr-2025</v>
      </c>
      <c r="B309" s="2">
        <v>2025</v>
      </c>
      <c r="C309" s="2" t="s">
        <v>203</v>
      </c>
      <c r="D309" t="s">
        <v>22</v>
      </c>
      <c r="E309" s="2" t="s">
        <v>10</v>
      </c>
      <c r="F309" t="s">
        <v>15</v>
      </c>
      <c r="G309">
        <v>82</v>
      </c>
      <c r="H309">
        <v>5066.6400000000003</v>
      </c>
      <c r="I309">
        <v>1632.0300000000004</v>
      </c>
      <c r="J309">
        <v>6698.67</v>
      </c>
      <c r="K309">
        <v>177530</v>
      </c>
      <c r="L309" s="26">
        <f t="shared" si="13"/>
        <v>3.7732608573198899E-2</v>
      </c>
      <c r="M309" s="1">
        <f t="shared" si="14"/>
        <v>81.691097560975606</v>
      </c>
    </row>
    <row r="310" spans="1:13" x14ac:dyDescent="0.25">
      <c r="A310" t="str">
        <f t="shared" si="12"/>
        <v>DELCMBApr-2025</v>
      </c>
      <c r="B310" s="2">
        <v>2025</v>
      </c>
      <c r="C310" s="2" t="s">
        <v>203</v>
      </c>
      <c r="D310" t="s">
        <v>23</v>
      </c>
      <c r="E310" s="2" t="s">
        <v>10</v>
      </c>
      <c r="F310" t="s">
        <v>15</v>
      </c>
      <c r="G310">
        <v>264</v>
      </c>
      <c r="H310">
        <v>33417.350000000013</v>
      </c>
      <c r="I310">
        <v>6676.2800000000025</v>
      </c>
      <c r="J310">
        <v>40093.62999999999</v>
      </c>
      <c r="K310">
        <v>640200</v>
      </c>
      <c r="L310" s="26">
        <f t="shared" si="13"/>
        <v>6.2626726023117765E-2</v>
      </c>
      <c r="M310" s="1">
        <f t="shared" si="14"/>
        <v>151.86981060606058</v>
      </c>
    </row>
    <row r="311" spans="1:13" x14ac:dyDescent="0.25">
      <c r="A311" t="str">
        <f t="shared" si="12"/>
        <v>DMMCMBApr-2025</v>
      </c>
      <c r="B311" s="2">
        <v>2025</v>
      </c>
      <c r="C311" s="2" t="s">
        <v>203</v>
      </c>
      <c r="D311" t="s">
        <v>24</v>
      </c>
      <c r="E311" s="2" t="s">
        <v>10</v>
      </c>
      <c r="F311" t="s">
        <v>11</v>
      </c>
      <c r="G311">
        <v>13</v>
      </c>
      <c r="H311">
        <v>2219.5700000000002</v>
      </c>
      <c r="I311">
        <v>777.38</v>
      </c>
      <c r="J311">
        <v>2996.9500000000003</v>
      </c>
      <c r="K311">
        <v>50089</v>
      </c>
      <c r="L311" s="26">
        <f t="shared" si="13"/>
        <v>5.9832498153287152E-2</v>
      </c>
      <c r="M311" s="1">
        <f t="shared" si="14"/>
        <v>230.53461538461539</v>
      </c>
    </row>
    <row r="312" spans="1:13" x14ac:dyDescent="0.25">
      <c r="A312" t="str">
        <f t="shared" si="12"/>
        <v>DOHCMBApr-2025</v>
      </c>
      <c r="B312" s="2">
        <v>2025</v>
      </c>
      <c r="C312" s="2" t="s">
        <v>203</v>
      </c>
      <c r="D312" t="s">
        <v>25</v>
      </c>
      <c r="E312" s="2" t="s">
        <v>10</v>
      </c>
      <c r="F312" t="s">
        <v>11</v>
      </c>
      <c r="G312">
        <v>33</v>
      </c>
      <c r="H312">
        <v>9060.489999999998</v>
      </c>
      <c r="I312">
        <v>5205.8100000000004</v>
      </c>
      <c r="J312">
        <v>14266.300000000003</v>
      </c>
      <c r="K312">
        <v>119889</v>
      </c>
      <c r="L312" s="26">
        <f t="shared" si="13"/>
        <v>0.11899590454503751</v>
      </c>
      <c r="M312" s="1">
        <f t="shared" si="14"/>
        <v>432.31212121212133</v>
      </c>
    </row>
    <row r="313" spans="1:13" x14ac:dyDescent="0.25">
      <c r="A313" t="str">
        <f t="shared" si="12"/>
        <v>DXBCMBApr-2025</v>
      </c>
      <c r="B313" s="2">
        <v>2025</v>
      </c>
      <c r="C313" s="2" t="s">
        <v>203</v>
      </c>
      <c r="D313" t="s">
        <v>26</v>
      </c>
      <c r="E313" s="2" t="s">
        <v>10</v>
      </c>
      <c r="F313" t="s">
        <v>11</v>
      </c>
      <c r="G313">
        <v>85</v>
      </c>
      <c r="H313">
        <v>16655.64</v>
      </c>
      <c r="I313">
        <v>10107.609999999999</v>
      </c>
      <c r="J313">
        <v>26763.249999999993</v>
      </c>
      <c r="K313">
        <v>281265</v>
      </c>
      <c r="L313" s="26">
        <f t="shared" si="13"/>
        <v>9.5153147387694856E-2</v>
      </c>
      <c r="M313" s="1">
        <f t="shared" si="14"/>
        <v>314.86176470588225</v>
      </c>
    </row>
    <row r="314" spans="1:13" x14ac:dyDescent="0.25">
      <c r="A314" t="str">
        <f t="shared" si="12"/>
        <v>FRACMBApr-2025</v>
      </c>
      <c r="B314" s="2">
        <v>2025</v>
      </c>
      <c r="C314" s="2" t="s">
        <v>203</v>
      </c>
      <c r="D314" t="s">
        <v>27</v>
      </c>
      <c r="E314" s="2" t="s">
        <v>10</v>
      </c>
      <c r="F314" t="s">
        <v>19</v>
      </c>
      <c r="G314">
        <v>327</v>
      </c>
      <c r="H314">
        <v>101860.82</v>
      </c>
      <c r="I314">
        <v>77579.23000000004</v>
      </c>
      <c r="J314">
        <v>179440.05000000002</v>
      </c>
      <c r="K314">
        <v>2646411</v>
      </c>
      <c r="L314" s="26">
        <f t="shared" si="13"/>
        <v>6.7805057491069992E-2</v>
      </c>
      <c r="M314" s="1">
        <f t="shared" si="14"/>
        <v>548.74633027522941</v>
      </c>
    </row>
    <row r="315" spans="1:13" x14ac:dyDescent="0.25">
      <c r="A315" t="str">
        <f t="shared" si="12"/>
        <v>GANCMBApr-2025</v>
      </c>
      <c r="B315" s="2">
        <v>2025</v>
      </c>
      <c r="C315" s="2" t="s">
        <v>203</v>
      </c>
      <c r="D315" t="s">
        <v>28</v>
      </c>
      <c r="E315" s="2" t="s">
        <v>10</v>
      </c>
      <c r="F315" t="s">
        <v>15</v>
      </c>
      <c r="G315">
        <v>41</v>
      </c>
      <c r="H315">
        <v>3323.3600000000006</v>
      </c>
      <c r="I315">
        <v>1174.5699999999997</v>
      </c>
      <c r="J315">
        <v>4497.93</v>
      </c>
      <c r="K315">
        <v>47027</v>
      </c>
      <c r="L315" s="26">
        <f t="shared" si="13"/>
        <v>9.5645692899823512E-2</v>
      </c>
      <c r="M315" s="1">
        <f t="shared" si="14"/>
        <v>109.70560975609757</v>
      </c>
    </row>
    <row r="316" spans="1:13" x14ac:dyDescent="0.25">
      <c r="A316" t="str">
        <f t="shared" si="12"/>
        <v>HYDCMBApr-2025</v>
      </c>
      <c r="B316" s="2">
        <v>2025</v>
      </c>
      <c r="C316" s="2" t="s">
        <v>203</v>
      </c>
      <c r="D316" t="s">
        <v>29</v>
      </c>
      <c r="E316" s="2" t="s">
        <v>10</v>
      </c>
      <c r="F316" t="s">
        <v>15</v>
      </c>
      <c r="G316">
        <v>70</v>
      </c>
      <c r="H316">
        <v>1997.2400000000002</v>
      </c>
      <c r="I316">
        <v>1502.3000000000006</v>
      </c>
      <c r="J316">
        <v>3499.5400000000009</v>
      </c>
      <c r="K316">
        <v>82040</v>
      </c>
      <c r="L316" s="26">
        <f t="shared" si="13"/>
        <v>4.2656509019990262E-2</v>
      </c>
      <c r="M316" s="1">
        <f t="shared" si="14"/>
        <v>49.993428571428581</v>
      </c>
    </row>
    <row r="317" spans="1:13" x14ac:dyDescent="0.25">
      <c r="A317" t="str">
        <f t="shared" si="12"/>
        <v>ICNCMBApr-2025</v>
      </c>
      <c r="B317" s="2">
        <v>2025</v>
      </c>
      <c r="C317" s="2" t="s">
        <v>203</v>
      </c>
      <c r="D317" t="s">
        <v>30</v>
      </c>
      <c r="E317" s="2" t="s">
        <v>10</v>
      </c>
      <c r="F317" t="s">
        <v>13</v>
      </c>
      <c r="G317">
        <v>66</v>
      </c>
      <c r="H317">
        <v>17304.150000000001</v>
      </c>
      <c r="I317">
        <v>5817.59</v>
      </c>
      <c r="J317">
        <v>23121.739999999998</v>
      </c>
      <c r="K317">
        <v>380490</v>
      </c>
      <c r="L317" s="26">
        <f t="shared" si="13"/>
        <v>6.0768325054534937E-2</v>
      </c>
      <c r="M317" s="1">
        <f t="shared" si="14"/>
        <v>350.32939393939392</v>
      </c>
    </row>
    <row r="318" spans="1:13" x14ac:dyDescent="0.25">
      <c r="A318" t="str">
        <f t="shared" si="12"/>
        <v>IXMCMBApr-2025</v>
      </c>
      <c r="B318" s="2">
        <v>2025</v>
      </c>
      <c r="C318" s="2" t="s">
        <v>203</v>
      </c>
      <c r="D318" t="s">
        <v>31</v>
      </c>
      <c r="E318" s="2" t="s">
        <v>10</v>
      </c>
      <c r="F318" t="s">
        <v>15</v>
      </c>
      <c r="G318">
        <v>115</v>
      </c>
      <c r="H318">
        <v>2722.5800000000004</v>
      </c>
      <c r="I318">
        <v>1172.3199999999993</v>
      </c>
      <c r="J318">
        <v>3894.9000000000005</v>
      </c>
      <c r="K318">
        <v>40710</v>
      </c>
      <c r="L318" s="26">
        <f t="shared" si="13"/>
        <v>9.5674281503316153E-2</v>
      </c>
      <c r="M318" s="1">
        <f t="shared" si="14"/>
        <v>33.868695652173919</v>
      </c>
    </row>
    <row r="319" spans="1:13" x14ac:dyDescent="0.25">
      <c r="A319" t="str">
        <f t="shared" si="12"/>
        <v>KHICMBApr-2025</v>
      </c>
      <c r="B319" s="2">
        <v>2025</v>
      </c>
      <c r="C319" s="2" t="s">
        <v>203</v>
      </c>
      <c r="D319" t="s">
        <v>32</v>
      </c>
      <c r="E319" s="2" t="s">
        <v>10</v>
      </c>
      <c r="F319" t="s">
        <v>15</v>
      </c>
      <c r="G319">
        <v>45</v>
      </c>
      <c r="H319">
        <v>3536.8600000000006</v>
      </c>
      <c r="I319">
        <v>1139.8599999999999</v>
      </c>
      <c r="J319">
        <v>4676.72</v>
      </c>
      <c r="K319">
        <v>108630</v>
      </c>
      <c r="L319" s="26">
        <f t="shared" si="13"/>
        <v>4.3051827303691434E-2</v>
      </c>
      <c r="M319" s="1">
        <f t="shared" si="14"/>
        <v>103.92711111111112</v>
      </c>
    </row>
    <row r="320" spans="1:13" x14ac:dyDescent="0.25">
      <c r="A320" t="str">
        <f t="shared" si="12"/>
        <v>KTMCMBApr-2025</v>
      </c>
      <c r="B320" s="2">
        <v>2025</v>
      </c>
      <c r="C320" s="2" t="s">
        <v>203</v>
      </c>
      <c r="D320" t="s">
        <v>52</v>
      </c>
      <c r="E320" s="2" t="s">
        <v>10</v>
      </c>
      <c r="F320" t="s">
        <v>15</v>
      </c>
      <c r="G320">
        <v>78</v>
      </c>
      <c r="H320">
        <v>18123.439999999995</v>
      </c>
      <c r="I320">
        <v>2070.52</v>
      </c>
      <c r="J320">
        <v>20193.96</v>
      </c>
      <c r="K320">
        <v>183534</v>
      </c>
      <c r="L320" s="26">
        <f t="shared" si="13"/>
        <v>0.11002844159665238</v>
      </c>
      <c r="M320" s="1">
        <f t="shared" si="14"/>
        <v>258.89692307692309</v>
      </c>
    </row>
    <row r="321" spans="1:13" x14ac:dyDescent="0.25">
      <c r="A321" t="str">
        <f t="shared" si="12"/>
        <v>KULCMBApr-2025</v>
      </c>
      <c r="B321" s="2">
        <v>2025</v>
      </c>
      <c r="C321" s="2" t="s">
        <v>203</v>
      </c>
      <c r="D321" t="s">
        <v>33</v>
      </c>
      <c r="E321" s="2" t="s">
        <v>10</v>
      </c>
      <c r="F321" t="s">
        <v>13</v>
      </c>
      <c r="G321">
        <v>101</v>
      </c>
      <c r="H321">
        <v>10739.980000000001</v>
      </c>
      <c r="I321">
        <v>5329.8499999999995</v>
      </c>
      <c r="J321">
        <v>16069.829999999998</v>
      </c>
      <c r="K321">
        <v>248359</v>
      </c>
      <c r="L321" s="26">
        <f t="shared" si="13"/>
        <v>6.4704037300842718E-2</v>
      </c>
      <c r="M321" s="1">
        <f t="shared" si="14"/>
        <v>159.10722772277225</v>
      </c>
    </row>
    <row r="322" spans="1:13" x14ac:dyDescent="0.25">
      <c r="A322" t="str">
        <f t="shared" ref="A322:A385" si="15">D322&amp;E322&amp;C322</f>
        <v>KWICMBApr-2025</v>
      </c>
      <c r="B322" s="2">
        <v>2025</v>
      </c>
      <c r="C322" s="2" t="s">
        <v>203</v>
      </c>
      <c r="D322" t="s">
        <v>34</v>
      </c>
      <c r="E322" s="2" t="s">
        <v>10</v>
      </c>
      <c r="F322" t="s">
        <v>11</v>
      </c>
      <c r="G322">
        <v>22</v>
      </c>
      <c r="H322">
        <v>2288.84</v>
      </c>
      <c r="I322">
        <v>1591.8899999999996</v>
      </c>
      <c r="J322">
        <v>3880.7300000000005</v>
      </c>
      <c r="K322">
        <v>92290</v>
      </c>
      <c r="L322" s="26">
        <f t="shared" ref="L322:L385" si="16">J322/K322</f>
        <v>4.2049301116047245E-2</v>
      </c>
      <c r="M322" s="1">
        <f t="shared" ref="M322:M385" si="17">J322/G322</f>
        <v>176.39681818181819</v>
      </c>
    </row>
    <row r="323" spans="1:13" x14ac:dyDescent="0.25">
      <c r="A323" t="str">
        <f t="shared" si="15"/>
        <v>LHECMBApr-2025</v>
      </c>
      <c r="B323" s="2">
        <v>2025</v>
      </c>
      <c r="C323" s="2" t="s">
        <v>203</v>
      </c>
      <c r="D323" t="s">
        <v>35</v>
      </c>
      <c r="E323" s="2" t="s">
        <v>10</v>
      </c>
      <c r="F323" t="s">
        <v>15</v>
      </c>
      <c r="G323">
        <v>78</v>
      </c>
      <c r="H323">
        <v>7913.8099999999995</v>
      </c>
      <c r="I323">
        <v>2379.08</v>
      </c>
      <c r="J323">
        <v>10292.89</v>
      </c>
      <c r="K323">
        <v>217230</v>
      </c>
      <c r="L323" s="26">
        <f t="shared" si="16"/>
        <v>4.738245177922018E-2</v>
      </c>
      <c r="M323" s="1">
        <f t="shared" si="17"/>
        <v>131.9601282051282</v>
      </c>
    </row>
    <row r="324" spans="1:13" x14ac:dyDescent="0.25">
      <c r="A324" t="str">
        <f t="shared" si="15"/>
        <v>LHRCMBApr-2025</v>
      </c>
      <c r="B324" s="2">
        <v>2025</v>
      </c>
      <c r="C324" s="2" t="s">
        <v>203</v>
      </c>
      <c r="D324" t="s">
        <v>36</v>
      </c>
      <c r="E324" s="2" t="s">
        <v>10</v>
      </c>
      <c r="F324" t="s">
        <v>19</v>
      </c>
      <c r="G324">
        <v>1062</v>
      </c>
      <c r="H324">
        <v>413155.93999999989</v>
      </c>
      <c r="I324">
        <v>241673.0100000001</v>
      </c>
      <c r="J324">
        <v>654828.94999999984</v>
      </c>
      <c r="K324">
        <v>9259578</v>
      </c>
      <c r="L324" s="26">
        <f t="shared" si="16"/>
        <v>7.0719092165971262E-2</v>
      </c>
      <c r="M324" s="1">
        <f t="shared" si="17"/>
        <v>616.59976459510347</v>
      </c>
    </row>
    <row r="325" spans="1:13" x14ac:dyDescent="0.25">
      <c r="A325" t="str">
        <f t="shared" si="15"/>
        <v>MAACMBApr-2025</v>
      </c>
      <c r="B325" s="2">
        <v>2025</v>
      </c>
      <c r="C325" s="2" t="s">
        <v>203</v>
      </c>
      <c r="D325" t="s">
        <v>37</v>
      </c>
      <c r="E325" s="2" t="s">
        <v>10</v>
      </c>
      <c r="F325" t="s">
        <v>15</v>
      </c>
      <c r="G325">
        <v>280</v>
      </c>
      <c r="H325">
        <v>9114.6000000000022</v>
      </c>
      <c r="I325">
        <v>4891.6000000000031</v>
      </c>
      <c r="J325">
        <v>14006.200000000006</v>
      </c>
      <c r="K325">
        <v>192080</v>
      </c>
      <c r="L325" s="26">
        <f t="shared" si="16"/>
        <v>7.2918575593502746E-2</v>
      </c>
      <c r="M325" s="1">
        <f t="shared" si="17"/>
        <v>50.022142857142882</v>
      </c>
    </row>
    <row r="326" spans="1:13" x14ac:dyDescent="0.25">
      <c r="A326" t="str">
        <f t="shared" si="15"/>
        <v>MELCMBApr-2025</v>
      </c>
      <c r="B326" s="2">
        <v>2025</v>
      </c>
      <c r="C326" s="2" t="s">
        <v>203</v>
      </c>
      <c r="D326" t="s">
        <v>38</v>
      </c>
      <c r="E326" s="2" t="s">
        <v>10</v>
      </c>
      <c r="F326" t="s">
        <v>13</v>
      </c>
      <c r="G326">
        <v>1189</v>
      </c>
      <c r="H326">
        <v>400956.07000000012</v>
      </c>
      <c r="I326">
        <v>120941.58</v>
      </c>
      <c r="J326">
        <v>521897.65</v>
      </c>
      <c r="K326">
        <v>9998301</v>
      </c>
      <c r="L326" s="26">
        <f t="shared" si="16"/>
        <v>5.2198633547839782E-2</v>
      </c>
      <c r="M326" s="1">
        <f t="shared" si="17"/>
        <v>438.93830950378469</v>
      </c>
    </row>
    <row r="327" spans="1:13" x14ac:dyDescent="0.25">
      <c r="A327" t="str">
        <f t="shared" si="15"/>
        <v>MLECMBApr-2025</v>
      </c>
      <c r="B327" s="2">
        <v>2025</v>
      </c>
      <c r="C327" s="2" t="s">
        <v>203</v>
      </c>
      <c r="D327" t="s">
        <v>39</v>
      </c>
      <c r="E327" s="2" t="s">
        <v>10</v>
      </c>
      <c r="F327" t="s">
        <v>15</v>
      </c>
      <c r="G327">
        <v>780</v>
      </c>
      <c r="H327">
        <v>57301.80000000001</v>
      </c>
      <c r="I327">
        <v>16994.14</v>
      </c>
      <c r="J327">
        <v>74295.940000000046</v>
      </c>
      <c r="K327">
        <v>599040</v>
      </c>
      <c r="L327" s="26">
        <f t="shared" si="16"/>
        <v>0.1240250066773505</v>
      </c>
      <c r="M327" s="1">
        <f t="shared" si="17"/>
        <v>95.251205128205186</v>
      </c>
    </row>
    <row r="328" spans="1:13" x14ac:dyDescent="0.25">
      <c r="A328" t="str">
        <f t="shared" si="15"/>
        <v>NRTCMBApr-2025</v>
      </c>
      <c r="B328" s="2">
        <v>2025</v>
      </c>
      <c r="C328" s="2" t="s">
        <v>203</v>
      </c>
      <c r="D328" t="s">
        <v>40</v>
      </c>
      <c r="E328" s="2" t="s">
        <v>10</v>
      </c>
      <c r="F328" t="s">
        <v>13</v>
      </c>
      <c r="G328">
        <v>188</v>
      </c>
      <c r="H328">
        <v>71652.929999999993</v>
      </c>
      <c r="I328">
        <v>5335.630000000001</v>
      </c>
      <c r="J328">
        <v>76988.559999999969</v>
      </c>
      <c r="K328">
        <v>1290432</v>
      </c>
      <c r="L328" s="26">
        <f t="shared" si="16"/>
        <v>5.966107474086195E-2</v>
      </c>
      <c r="M328" s="1">
        <f t="shared" si="17"/>
        <v>409.51361702127645</v>
      </c>
    </row>
    <row r="329" spans="1:13" x14ac:dyDescent="0.25">
      <c r="A329" t="str">
        <f t="shared" si="15"/>
        <v>PEKCMBApr-2025</v>
      </c>
      <c r="B329" s="2">
        <v>2025</v>
      </c>
      <c r="C329" s="2" t="s">
        <v>203</v>
      </c>
      <c r="D329" t="s">
        <v>177</v>
      </c>
      <c r="E329" s="2" t="s">
        <v>10</v>
      </c>
      <c r="F329" t="s">
        <v>13</v>
      </c>
      <c r="G329">
        <v>12</v>
      </c>
      <c r="H329">
        <v>3535.3199999999997</v>
      </c>
      <c r="I329">
        <v>1405.6100000000001</v>
      </c>
      <c r="J329">
        <v>4940.93</v>
      </c>
      <c r="K329">
        <v>62028</v>
      </c>
      <c r="L329" s="26">
        <f t="shared" si="16"/>
        <v>7.9656445476236543E-2</v>
      </c>
      <c r="M329" s="1">
        <f t="shared" si="17"/>
        <v>411.74416666666667</v>
      </c>
    </row>
    <row r="330" spans="1:13" x14ac:dyDescent="0.25">
      <c r="A330" t="str">
        <f t="shared" si="15"/>
        <v>RUHCMBApr-2025</v>
      </c>
      <c r="B330" s="2">
        <v>2025</v>
      </c>
      <c r="C330" s="2" t="s">
        <v>203</v>
      </c>
      <c r="D330" t="s">
        <v>41</v>
      </c>
      <c r="E330" s="2" t="s">
        <v>10</v>
      </c>
      <c r="F330" t="s">
        <v>11</v>
      </c>
      <c r="G330">
        <v>63</v>
      </c>
      <c r="H330">
        <v>15120.420000000002</v>
      </c>
      <c r="I330">
        <v>4776.2699999999995</v>
      </c>
      <c r="J330">
        <v>19896.690000000006</v>
      </c>
      <c r="K330">
        <v>254835</v>
      </c>
      <c r="L330" s="26">
        <f t="shared" si="16"/>
        <v>7.8076755547707363E-2</v>
      </c>
      <c r="M330" s="1">
        <f t="shared" si="17"/>
        <v>315.82047619047631</v>
      </c>
    </row>
    <row r="331" spans="1:13" x14ac:dyDescent="0.25">
      <c r="A331" t="str">
        <f t="shared" si="15"/>
        <v>SINCMBApr-2025</v>
      </c>
      <c r="B331" s="2">
        <v>2025</v>
      </c>
      <c r="C331" s="2" t="s">
        <v>203</v>
      </c>
      <c r="D331" t="s">
        <v>42</v>
      </c>
      <c r="E331" s="2" t="s">
        <v>10</v>
      </c>
      <c r="F331" t="s">
        <v>13</v>
      </c>
      <c r="G331">
        <v>201</v>
      </c>
      <c r="H331">
        <v>36907.430000000008</v>
      </c>
      <c r="I331">
        <v>10070.449999999999</v>
      </c>
      <c r="J331">
        <v>46977.880000000026</v>
      </c>
      <c r="K331">
        <v>552549</v>
      </c>
      <c r="L331" s="26">
        <f t="shared" si="16"/>
        <v>8.5020296842452034E-2</v>
      </c>
      <c r="M331" s="1">
        <f t="shared" si="17"/>
        <v>233.72079601990063</v>
      </c>
    </row>
    <row r="332" spans="1:13" x14ac:dyDescent="0.25">
      <c r="A332" t="str">
        <f t="shared" si="15"/>
        <v>SYDCMBApr-2025</v>
      </c>
      <c r="B332" s="2">
        <v>2025</v>
      </c>
      <c r="C332" s="2" t="s">
        <v>203</v>
      </c>
      <c r="D332" t="s">
        <v>53</v>
      </c>
      <c r="E332" s="2" t="s">
        <v>10</v>
      </c>
      <c r="F332" t="s">
        <v>13</v>
      </c>
      <c r="G332">
        <v>903</v>
      </c>
      <c r="H332">
        <v>314967.23</v>
      </c>
      <c r="I332">
        <v>86025.579999999958</v>
      </c>
      <c r="J332">
        <v>400992.81000000029</v>
      </c>
      <c r="K332">
        <v>7904862</v>
      </c>
      <c r="L332" s="26">
        <f t="shared" si="16"/>
        <v>5.0727363741454347E-2</v>
      </c>
      <c r="M332" s="1">
        <f t="shared" si="17"/>
        <v>444.06734219269134</v>
      </c>
    </row>
    <row r="333" spans="1:13" x14ac:dyDescent="0.25">
      <c r="A333" t="str">
        <f t="shared" si="15"/>
        <v>TRVCMBApr-2025</v>
      </c>
      <c r="B333" s="2">
        <v>2025</v>
      </c>
      <c r="C333" s="2" t="s">
        <v>203</v>
      </c>
      <c r="D333" t="s">
        <v>43</v>
      </c>
      <c r="E333" s="2" t="s">
        <v>10</v>
      </c>
      <c r="F333" t="s">
        <v>15</v>
      </c>
      <c r="G333">
        <v>253</v>
      </c>
      <c r="H333">
        <v>6239.5699999999979</v>
      </c>
      <c r="I333">
        <v>2377.0000000000005</v>
      </c>
      <c r="J333">
        <v>8616.5700000000033</v>
      </c>
      <c r="K333">
        <v>92598</v>
      </c>
      <c r="L333" s="26">
        <f t="shared" si="16"/>
        <v>9.3053521674334255E-2</v>
      </c>
      <c r="M333" s="1">
        <f t="shared" si="17"/>
        <v>34.05758893280634</v>
      </c>
    </row>
    <row r="334" spans="1:13" x14ac:dyDescent="0.25">
      <c r="A334" t="str">
        <f t="shared" si="15"/>
        <v>TRZCMBApr-2025</v>
      </c>
      <c r="B334" s="2">
        <v>2025</v>
      </c>
      <c r="C334" s="2" t="s">
        <v>203</v>
      </c>
      <c r="D334" t="s">
        <v>44</v>
      </c>
      <c r="E334" s="2" t="s">
        <v>10</v>
      </c>
      <c r="F334" t="s">
        <v>15</v>
      </c>
      <c r="G334">
        <v>100</v>
      </c>
      <c r="H334">
        <v>2980.0599999999986</v>
      </c>
      <c r="I334">
        <v>1102.6399999999999</v>
      </c>
      <c r="J334">
        <v>4082.6999999999985</v>
      </c>
      <c r="K334">
        <v>44300</v>
      </c>
      <c r="L334" s="26">
        <f t="shared" si="16"/>
        <v>9.2160270880361134E-2</v>
      </c>
      <c r="M334" s="1">
        <f t="shared" si="17"/>
        <v>40.826999999999984</v>
      </c>
    </row>
    <row r="335" spans="1:13" x14ac:dyDescent="0.25">
      <c r="A335" t="str">
        <f t="shared" si="15"/>
        <v>PVGCMBApr-2025</v>
      </c>
      <c r="B335" s="2">
        <v>2025</v>
      </c>
      <c r="C335" s="2" t="s">
        <v>203</v>
      </c>
      <c r="D335" t="s">
        <v>50</v>
      </c>
      <c r="E335" s="2" t="s">
        <v>10</v>
      </c>
      <c r="F335" t="s">
        <v>13</v>
      </c>
      <c r="G335">
        <v>27</v>
      </c>
      <c r="H335">
        <v>2980.93</v>
      </c>
      <c r="I335">
        <v>2928.8800000000006</v>
      </c>
      <c r="J335">
        <v>5909.81</v>
      </c>
      <c r="K335">
        <v>136782</v>
      </c>
      <c r="L335" s="26">
        <f t="shared" si="16"/>
        <v>4.3206050503721255E-2</v>
      </c>
      <c r="M335" s="1">
        <f t="shared" si="17"/>
        <v>218.88185185185188</v>
      </c>
    </row>
    <row r="336" spans="1:13" x14ac:dyDescent="0.25">
      <c r="A336" t="str">
        <f t="shared" si="15"/>
        <v>AUHCMBMay-2025</v>
      </c>
      <c r="B336" s="2">
        <v>2025</v>
      </c>
      <c r="C336" s="2" t="s">
        <v>205</v>
      </c>
      <c r="D336" t="s">
        <v>9</v>
      </c>
      <c r="E336" s="2" t="s">
        <v>10</v>
      </c>
      <c r="F336" t="s">
        <v>11</v>
      </c>
      <c r="G336">
        <v>37</v>
      </c>
      <c r="H336">
        <v>3219.74</v>
      </c>
      <c r="I336">
        <v>2336.1799999999998</v>
      </c>
      <c r="J336">
        <v>5555.92</v>
      </c>
      <c r="K336">
        <v>123728</v>
      </c>
      <c r="L336" s="26">
        <f t="shared" si="16"/>
        <v>4.4904306220095697E-2</v>
      </c>
      <c r="M336" s="1">
        <f t="shared" si="17"/>
        <v>150.16</v>
      </c>
    </row>
    <row r="337" spans="1:13" x14ac:dyDescent="0.25">
      <c r="A337" t="str">
        <f t="shared" si="15"/>
        <v>BKKCMBMay-2025</v>
      </c>
      <c r="B337" s="2">
        <v>2025</v>
      </c>
      <c r="C337" s="2" t="s">
        <v>205</v>
      </c>
      <c r="D337" t="s">
        <v>12</v>
      </c>
      <c r="E337" s="2" t="s">
        <v>10</v>
      </c>
      <c r="F337" t="s">
        <v>13</v>
      </c>
      <c r="G337">
        <v>29</v>
      </c>
      <c r="H337">
        <v>4495.04</v>
      </c>
      <c r="I337">
        <v>1496.3200000000004</v>
      </c>
      <c r="J337">
        <v>5991.3600000000006</v>
      </c>
      <c r="K337">
        <v>69165</v>
      </c>
      <c r="L337" s="26">
        <f t="shared" si="16"/>
        <v>8.6624159618304067E-2</v>
      </c>
      <c r="M337" s="1">
        <f t="shared" si="17"/>
        <v>206.59862068965521</v>
      </c>
    </row>
    <row r="338" spans="1:13" x14ac:dyDescent="0.25">
      <c r="A338" t="str">
        <f t="shared" si="15"/>
        <v>BLRCMBMay-2025</v>
      </c>
      <c r="B338" s="2">
        <v>2025</v>
      </c>
      <c r="C338" s="2" t="s">
        <v>205</v>
      </c>
      <c r="D338" t="s">
        <v>14</v>
      </c>
      <c r="E338" s="2" t="s">
        <v>10</v>
      </c>
      <c r="F338" t="s">
        <v>15</v>
      </c>
      <c r="G338">
        <v>54</v>
      </c>
      <c r="H338">
        <v>1423.65</v>
      </c>
      <c r="I338">
        <v>994.82999999999993</v>
      </c>
      <c r="J338">
        <v>2418.48</v>
      </c>
      <c r="K338">
        <v>38610</v>
      </c>
      <c r="L338" s="26">
        <f t="shared" si="16"/>
        <v>6.2638694638694634E-2</v>
      </c>
      <c r="M338" s="1">
        <f t="shared" si="17"/>
        <v>44.786666666666669</v>
      </c>
    </row>
    <row r="339" spans="1:13" x14ac:dyDescent="0.25">
      <c r="A339" t="str">
        <f t="shared" si="15"/>
        <v>BOMCMBMay-2025</v>
      </c>
      <c r="B339" s="2">
        <v>2025</v>
      </c>
      <c r="C339" s="2" t="s">
        <v>205</v>
      </c>
      <c r="D339" t="s">
        <v>16</v>
      </c>
      <c r="E339" s="2" t="s">
        <v>10</v>
      </c>
      <c r="F339" t="s">
        <v>15</v>
      </c>
      <c r="G339">
        <v>166</v>
      </c>
      <c r="H339">
        <v>5092.329999999999</v>
      </c>
      <c r="I339">
        <v>4329.5999999999995</v>
      </c>
      <c r="J339">
        <v>9421.93</v>
      </c>
      <c r="K339">
        <v>257134</v>
      </c>
      <c r="L339" s="26">
        <f t="shared" si="16"/>
        <v>3.6642101005701311E-2</v>
      </c>
      <c r="M339" s="1">
        <f t="shared" si="17"/>
        <v>56.758614457831328</v>
      </c>
    </row>
    <row r="340" spans="1:13" x14ac:dyDescent="0.25">
      <c r="A340" t="str">
        <f t="shared" si="15"/>
        <v>CANCMBMay-2025</v>
      </c>
      <c r="B340" s="2">
        <v>2025</v>
      </c>
      <c r="C340" s="2" t="s">
        <v>205</v>
      </c>
      <c r="D340" t="s">
        <v>17</v>
      </c>
      <c r="E340" s="2" t="s">
        <v>10</v>
      </c>
      <c r="F340" t="s">
        <v>13</v>
      </c>
      <c r="G340">
        <v>4</v>
      </c>
      <c r="H340">
        <v>858.19</v>
      </c>
      <c r="I340">
        <v>426.9</v>
      </c>
      <c r="J340">
        <v>1285.0899999999999</v>
      </c>
      <c r="K340">
        <v>15932</v>
      </c>
      <c r="L340" s="26">
        <f t="shared" si="16"/>
        <v>8.0660933969369811E-2</v>
      </c>
      <c r="M340" s="1">
        <f t="shared" si="17"/>
        <v>321.27249999999998</v>
      </c>
    </row>
    <row r="341" spans="1:13" x14ac:dyDescent="0.25">
      <c r="A341" t="str">
        <f t="shared" si="15"/>
        <v>CDGCMBMay-2025</v>
      </c>
      <c r="B341" s="2">
        <v>2025</v>
      </c>
      <c r="C341" s="2" t="s">
        <v>205</v>
      </c>
      <c r="D341" t="s">
        <v>18</v>
      </c>
      <c r="E341" s="2" t="s">
        <v>10</v>
      </c>
      <c r="F341" t="s">
        <v>19</v>
      </c>
      <c r="G341">
        <v>43</v>
      </c>
      <c r="H341">
        <v>10171.119999999999</v>
      </c>
      <c r="I341">
        <v>5825.5699999999988</v>
      </c>
      <c r="J341">
        <v>15996.69</v>
      </c>
      <c r="K341">
        <v>365887</v>
      </c>
      <c r="L341" s="26">
        <f t="shared" si="16"/>
        <v>4.3720301623178741E-2</v>
      </c>
      <c r="M341" s="1">
        <f t="shared" si="17"/>
        <v>372.01604651162791</v>
      </c>
    </row>
    <row r="342" spans="1:13" x14ac:dyDescent="0.25">
      <c r="A342" t="str">
        <f t="shared" si="15"/>
        <v>CGKCMBMay-2025</v>
      </c>
      <c r="B342" s="2">
        <v>2025</v>
      </c>
      <c r="C342" s="2" t="s">
        <v>205</v>
      </c>
      <c r="D342" t="s">
        <v>20</v>
      </c>
      <c r="E342" s="2" t="s">
        <v>10</v>
      </c>
      <c r="F342" t="s">
        <v>13</v>
      </c>
      <c r="G342">
        <v>24</v>
      </c>
      <c r="H342">
        <v>3196.16</v>
      </c>
      <c r="I342">
        <v>1396.3700000000001</v>
      </c>
      <c r="J342">
        <v>4592.5300000000007</v>
      </c>
      <c r="K342">
        <v>79632</v>
      </c>
      <c r="L342" s="26">
        <f t="shared" si="16"/>
        <v>5.7671915812738603E-2</v>
      </c>
      <c r="M342" s="1">
        <f t="shared" si="17"/>
        <v>191.35541666666668</v>
      </c>
    </row>
    <row r="343" spans="1:13" x14ac:dyDescent="0.25">
      <c r="A343" t="str">
        <f t="shared" si="15"/>
        <v>CMBAUHMay-2025</v>
      </c>
      <c r="B343" s="2">
        <v>2025</v>
      </c>
      <c r="C343" s="2" t="s">
        <v>205</v>
      </c>
      <c r="D343" t="s">
        <v>10</v>
      </c>
      <c r="E343" s="2" t="s">
        <v>9</v>
      </c>
      <c r="F343" t="s">
        <v>11</v>
      </c>
      <c r="G343">
        <v>86</v>
      </c>
      <c r="H343">
        <v>12403.05</v>
      </c>
      <c r="I343">
        <v>6550.1600000000008</v>
      </c>
      <c r="J343">
        <v>18953.209999999995</v>
      </c>
      <c r="K343">
        <v>287584</v>
      </c>
      <c r="L343" s="26">
        <f t="shared" si="16"/>
        <v>6.5904952987648813E-2</v>
      </c>
      <c r="M343" s="1">
        <f t="shared" si="17"/>
        <v>220.38616279069763</v>
      </c>
    </row>
    <row r="344" spans="1:13" x14ac:dyDescent="0.25">
      <c r="A344" t="str">
        <f t="shared" si="15"/>
        <v>CMBBKKMay-2025</v>
      </c>
      <c r="B344" s="2">
        <v>2025</v>
      </c>
      <c r="C344" s="2" t="s">
        <v>205</v>
      </c>
      <c r="D344" t="s">
        <v>10</v>
      </c>
      <c r="E344" s="2" t="s">
        <v>12</v>
      </c>
      <c r="F344" t="s">
        <v>13</v>
      </c>
      <c r="G344">
        <v>26</v>
      </c>
      <c r="H344">
        <v>4238.4599999999991</v>
      </c>
      <c r="I344">
        <v>1154.8900000000001</v>
      </c>
      <c r="J344">
        <v>5393.3499999999995</v>
      </c>
      <c r="K344">
        <v>62010</v>
      </c>
      <c r="L344" s="26">
        <f t="shared" si="16"/>
        <v>8.6975487824544423E-2</v>
      </c>
      <c r="M344" s="1">
        <f t="shared" si="17"/>
        <v>207.43653846153845</v>
      </c>
    </row>
    <row r="345" spans="1:13" x14ac:dyDescent="0.25">
      <c r="A345" t="str">
        <f t="shared" si="15"/>
        <v>CMBBLRMay-2025</v>
      </c>
      <c r="B345" s="2">
        <v>2025</v>
      </c>
      <c r="C345" s="2" t="s">
        <v>205</v>
      </c>
      <c r="D345" t="s">
        <v>10</v>
      </c>
      <c r="E345" s="2" t="s">
        <v>14</v>
      </c>
      <c r="F345" t="s">
        <v>15</v>
      </c>
      <c r="G345">
        <v>80</v>
      </c>
      <c r="H345">
        <v>3050.9900000000002</v>
      </c>
      <c r="I345">
        <v>1442.69</v>
      </c>
      <c r="J345">
        <v>4493.68</v>
      </c>
      <c r="K345">
        <v>57200</v>
      </c>
      <c r="L345" s="26">
        <f t="shared" si="16"/>
        <v>7.8560839160839169E-2</v>
      </c>
      <c r="M345" s="1">
        <f t="shared" si="17"/>
        <v>56.171000000000006</v>
      </c>
    </row>
    <row r="346" spans="1:13" x14ac:dyDescent="0.25">
      <c r="A346" t="str">
        <f t="shared" si="15"/>
        <v>CMBBOMMay-2025</v>
      </c>
      <c r="B346" s="2">
        <v>2025</v>
      </c>
      <c r="C346" s="2" t="s">
        <v>205</v>
      </c>
      <c r="D346" t="s">
        <v>10</v>
      </c>
      <c r="E346" s="2" t="s">
        <v>16</v>
      </c>
      <c r="F346" t="s">
        <v>15</v>
      </c>
      <c r="G346">
        <v>204</v>
      </c>
      <c r="H346">
        <v>6743.1399999999985</v>
      </c>
      <c r="I346">
        <v>5720.699999999998</v>
      </c>
      <c r="J346">
        <v>12463.84</v>
      </c>
      <c r="K346">
        <v>315996</v>
      </c>
      <c r="L346" s="26">
        <f t="shared" si="16"/>
        <v>3.9443030924442082E-2</v>
      </c>
      <c r="M346" s="1">
        <f t="shared" si="17"/>
        <v>61.097254901960788</v>
      </c>
    </row>
    <row r="347" spans="1:13" x14ac:dyDescent="0.25">
      <c r="A347" t="str">
        <f t="shared" si="15"/>
        <v>CMBCANMay-2025</v>
      </c>
      <c r="B347" s="2">
        <v>2025</v>
      </c>
      <c r="C347" s="2" t="s">
        <v>205</v>
      </c>
      <c r="D347" t="s">
        <v>10</v>
      </c>
      <c r="E347" s="2" t="s">
        <v>17</v>
      </c>
      <c r="F347" t="s">
        <v>13</v>
      </c>
      <c r="G347">
        <v>5</v>
      </c>
      <c r="H347">
        <v>2060.63</v>
      </c>
      <c r="I347">
        <v>434.71</v>
      </c>
      <c r="J347">
        <v>2495.34</v>
      </c>
      <c r="K347">
        <v>19915</v>
      </c>
      <c r="L347" s="26">
        <f t="shared" si="16"/>
        <v>0.12529952297263369</v>
      </c>
      <c r="M347" s="1">
        <f t="shared" si="17"/>
        <v>499.06800000000004</v>
      </c>
    </row>
    <row r="348" spans="1:13" x14ac:dyDescent="0.25">
      <c r="A348" t="str">
        <f t="shared" si="15"/>
        <v>CMBCDGMay-2025</v>
      </c>
      <c r="B348" s="2">
        <v>2025</v>
      </c>
      <c r="C348" s="2" t="s">
        <v>205</v>
      </c>
      <c r="D348" t="s">
        <v>10</v>
      </c>
      <c r="E348" s="2" t="s">
        <v>18</v>
      </c>
      <c r="F348" t="s">
        <v>19</v>
      </c>
      <c r="G348">
        <v>158</v>
      </c>
      <c r="H348">
        <v>39186.560000000005</v>
      </c>
      <c r="I348">
        <v>36662.47</v>
      </c>
      <c r="J348">
        <v>75849.03</v>
      </c>
      <c r="K348">
        <v>1344422</v>
      </c>
      <c r="L348" s="26">
        <f t="shared" si="16"/>
        <v>5.6417575731429567E-2</v>
      </c>
      <c r="M348" s="1">
        <f t="shared" si="17"/>
        <v>480.05715189873416</v>
      </c>
    </row>
    <row r="349" spans="1:13" x14ac:dyDescent="0.25">
      <c r="A349" t="str">
        <f t="shared" si="15"/>
        <v>CMBCGKMay-2025</v>
      </c>
      <c r="B349" s="2">
        <v>2025</v>
      </c>
      <c r="C349" s="2" t="s">
        <v>205</v>
      </c>
      <c r="D349" t="s">
        <v>10</v>
      </c>
      <c r="E349" s="2" t="s">
        <v>20</v>
      </c>
      <c r="F349" t="s">
        <v>13</v>
      </c>
      <c r="G349">
        <v>28</v>
      </c>
      <c r="H349">
        <v>3851.7100000000009</v>
      </c>
      <c r="I349">
        <v>1546.4299999999998</v>
      </c>
      <c r="J349">
        <v>5398.14</v>
      </c>
      <c r="K349">
        <v>92904</v>
      </c>
      <c r="L349" s="26">
        <f t="shared" si="16"/>
        <v>5.8104494962541983E-2</v>
      </c>
      <c r="M349" s="1">
        <f t="shared" si="17"/>
        <v>192.7907142857143</v>
      </c>
    </row>
    <row r="350" spans="1:13" x14ac:dyDescent="0.25">
      <c r="A350" t="str">
        <f t="shared" si="15"/>
        <v>CMBCOKMay-2025</v>
      </c>
      <c r="B350" s="2">
        <v>2025</v>
      </c>
      <c r="C350" s="2" t="s">
        <v>205</v>
      </c>
      <c r="D350" t="s">
        <v>10</v>
      </c>
      <c r="E350" s="2" t="s">
        <v>21</v>
      </c>
      <c r="F350" t="s">
        <v>15</v>
      </c>
      <c r="G350">
        <v>50</v>
      </c>
      <c r="H350">
        <v>994.86</v>
      </c>
      <c r="I350">
        <v>740.14</v>
      </c>
      <c r="J350">
        <v>1735</v>
      </c>
      <c r="K350">
        <v>25850</v>
      </c>
      <c r="L350" s="26">
        <f t="shared" si="16"/>
        <v>6.7117988394584133E-2</v>
      </c>
      <c r="M350" s="1">
        <f t="shared" si="17"/>
        <v>34.700000000000003</v>
      </c>
    </row>
    <row r="351" spans="1:13" x14ac:dyDescent="0.25">
      <c r="A351" t="str">
        <f t="shared" si="15"/>
        <v>CMBDACMay-2025</v>
      </c>
      <c r="B351" s="2">
        <v>2025</v>
      </c>
      <c r="C351" s="2" t="s">
        <v>205</v>
      </c>
      <c r="D351" t="s">
        <v>10</v>
      </c>
      <c r="E351" s="2" t="s">
        <v>22</v>
      </c>
      <c r="F351" t="s">
        <v>15</v>
      </c>
      <c r="G351">
        <v>3</v>
      </c>
      <c r="H351">
        <v>1388.0500000000002</v>
      </c>
      <c r="I351">
        <v>126.88</v>
      </c>
      <c r="J351">
        <v>1514.93</v>
      </c>
      <c r="K351">
        <v>6495</v>
      </c>
      <c r="L351" s="26">
        <f t="shared" si="16"/>
        <v>0.23324557351809086</v>
      </c>
      <c r="M351" s="1">
        <f t="shared" si="17"/>
        <v>504.97666666666669</v>
      </c>
    </row>
    <row r="352" spans="1:13" x14ac:dyDescent="0.25">
      <c r="A352" t="str">
        <f t="shared" si="15"/>
        <v>CMBDELMay-2025</v>
      </c>
      <c r="B352" s="2">
        <v>2025</v>
      </c>
      <c r="C352" s="2" t="s">
        <v>205</v>
      </c>
      <c r="D352" t="s">
        <v>10</v>
      </c>
      <c r="E352" s="2" t="s">
        <v>23</v>
      </c>
      <c r="F352" t="s">
        <v>15</v>
      </c>
      <c r="G352">
        <v>61</v>
      </c>
      <c r="H352">
        <v>5245.14</v>
      </c>
      <c r="I352">
        <v>1906.0200000000004</v>
      </c>
      <c r="J352">
        <v>7151.1599999999989</v>
      </c>
      <c r="K352">
        <v>147925</v>
      </c>
      <c r="L352" s="26">
        <f t="shared" si="16"/>
        <v>4.8343146864965346E-2</v>
      </c>
      <c r="M352" s="1">
        <f t="shared" si="17"/>
        <v>117.23213114754097</v>
      </c>
    </row>
    <row r="353" spans="1:13" x14ac:dyDescent="0.25">
      <c r="A353" t="str">
        <f t="shared" si="15"/>
        <v>CMBDMMMay-2025</v>
      </c>
      <c r="B353" s="2">
        <v>2025</v>
      </c>
      <c r="C353" s="2" t="s">
        <v>205</v>
      </c>
      <c r="D353" t="s">
        <v>10</v>
      </c>
      <c r="E353" s="2" t="s">
        <v>24</v>
      </c>
      <c r="F353" t="s">
        <v>11</v>
      </c>
      <c r="G353">
        <v>15</v>
      </c>
      <c r="H353">
        <v>2763.77</v>
      </c>
      <c r="I353">
        <v>976.8</v>
      </c>
      <c r="J353">
        <v>3740.5700000000006</v>
      </c>
      <c r="K353">
        <v>57795</v>
      </c>
      <c r="L353" s="26">
        <f t="shared" si="16"/>
        <v>6.4721342676702154E-2</v>
      </c>
      <c r="M353" s="1">
        <f t="shared" si="17"/>
        <v>249.37133333333338</v>
      </c>
    </row>
    <row r="354" spans="1:13" x14ac:dyDescent="0.25">
      <c r="A354" t="str">
        <f t="shared" si="15"/>
        <v>CMBDOHMay-2025</v>
      </c>
      <c r="B354" s="2">
        <v>2025</v>
      </c>
      <c r="C354" s="2" t="s">
        <v>205</v>
      </c>
      <c r="D354" t="s">
        <v>10</v>
      </c>
      <c r="E354" s="2" t="s">
        <v>25</v>
      </c>
      <c r="F354" t="s">
        <v>11</v>
      </c>
      <c r="G354">
        <v>44</v>
      </c>
      <c r="H354">
        <v>5682.58</v>
      </c>
      <c r="I354">
        <v>4850.93</v>
      </c>
      <c r="J354">
        <v>10533.509999999998</v>
      </c>
      <c r="K354">
        <v>159852</v>
      </c>
      <c r="L354" s="26">
        <f t="shared" si="16"/>
        <v>6.5895390736431192E-2</v>
      </c>
      <c r="M354" s="1">
        <f t="shared" si="17"/>
        <v>239.3979545454545</v>
      </c>
    </row>
    <row r="355" spans="1:13" x14ac:dyDescent="0.25">
      <c r="A355" t="str">
        <f t="shared" si="15"/>
        <v>CMBDXBMay-2025</v>
      </c>
      <c r="B355" s="2">
        <v>2025</v>
      </c>
      <c r="C355" s="2" t="s">
        <v>205</v>
      </c>
      <c r="D355" t="s">
        <v>10</v>
      </c>
      <c r="E355" s="2" t="s">
        <v>26</v>
      </c>
      <c r="F355" t="s">
        <v>11</v>
      </c>
      <c r="G355">
        <v>30</v>
      </c>
      <c r="H355">
        <v>3683.5000000000009</v>
      </c>
      <c r="I355">
        <v>3429.22</v>
      </c>
      <c r="J355">
        <v>7112.7199999999984</v>
      </c>
      <c r="K355">
        <v>99270</v>
      </c>
      <c r="L355" s="26">
        <f t="shared" si="16"/>
        <v>7.1650246801652051E-2</v>
      </c>
      <c r="M355" s="1">
        <f t="shared" si="17"/>
        <v>237.09066666666661</v>
      </c>
    </row>
    <row r="356" spans="1:13" x14ac:dyDescent="0.25">
      <c r="A356" t="str">
        <f t="shared" si="15"/>
        <v>CMBFRAMay-2025</v>
      </c>
      <c r="B356" s="2">
        <v>2025</v>
      </c>
      <c r="C356" s="2" t="s">
        <v>205</v>
      </c>
      <c r="D356" t="s">
        <v>10</v>
      </c>
      <c r="E356" s="2" t="s">
        <v>27</v>
      </c>
      <c r="F356" t="s">
        <v>19</v>
      </c>
      <c r="G356">
        <v>87</v>
      </c>
      <c r="H356">
        <v>22856.899999999998</v>
      </c>
      <c r="I356">
        <v>18566.95</v>
      </c>
      <c r="J356">
        <v>41423.850000000006</v>
      </c>
      <c r="K356">
        <v>704091</v>
      </c>
      <c r="L356" s="26">
        <f t="shared" si="16"/>
        <v>5.8833091177134783E-2</v>
      </c>
      <c r="M356" s="1">
        <f t="shared" si="17"/>
        <v>476.13620689655181</v>
      </c>
    </row>
    <row r="357" spans="1:13" x14ac:dyDescent="0.25">
      <c r="A357" t="str">
        <f t="shared" si="15"/>
        <v>CMBGANMay-2025</v>
      </c>
      <c r="B357" s="2">
        <v>2025</v>
      </c>
      <c r="C357" s="2" t="s">
        <v>205</v>
      </c>
      <c r="D357" t="s">
        <v>10</v>
      </c>
      <c r="E357" s="2" t="s">
        <v>28</v>
      </c>
      <c r="F357" t="s">
        <v>15</v>
      </c>
      <c r="G357">
        <v>3</v>
      </c>
      <c r="H357">
        <v>327.68</v>
      </c>
      <c r="I357">
        <v>54.78</v>
      </c>
      <c r="J357">
        <v>382.46</v>
      </c>
      <c r="K357">
        <v>3441</v>
      </c>
      <c r="L357" s="26">
        <f t="shared" si="16"/>
        <v>0.11114792211566404</v>
      </c>
      <c r="M357" s="1">
        <f t="shared" si="17"/>
        <v>127.48666666666666</v>
      </c>
    </row>
    <row r="358" spans="1:13" x14ac:dyDescent="0.25">
      <c r="A358" t="str">
        <f t="shared" si="15"/>
        <v>CMBHYDMay-2025</v>
      </c>
      <c r="B358" s="2">
        <v>2025</v>
      </c>
      <c r="C358" s="2" t="s">
        <v>205</v>
      </c>
      <c r="D358" t="s">
        <v>10</v>
      </c>
      <c r="E358" s="2" t="s">
        <v>29</v>
      </c>
      <c r="F358" t="s">
        <v>15</v>
      </c>
      <c r="G358">
        <v>14</v>
      </c>
      <c r="H358">
        <v>329.81</v>
      </c>
      <c r="I358">
        <v>364.22</v>
      </c>
      <c r="J358">
        <v>694.03</v>
      </c>
      <c r="K358">
        <v>16408</v>
      </c>
      <c r="L358" s="26">
        <f t="shared" si="16"/>
        <v>4.2298269137006336E-2</v>
      </c>
      <c r="M358" s="1">
        <f t="shared" si="17"/>
        <v>49.573571428571427</v>
      </c>
    </row>
    <row r="359" spans="1:13" x14ac:dyDescent="0.25">
      <c r="A359" t="str">
        <f t="shared" si="15"/>
        <v>CMBICNMay-2025</v>
      </c>
      <c r="B359" s="2">
        <v>2025</v>
      </c>
      <c r="C359" s="2" t="s">
        <v>205</v>
      </c>
      <c r="D359" t="s">
        <v>10</v>
      </c>
      <c r="E359" s="2" t="s">
        <v>30</v>
      </c>
      <c r="F359" t="s">
        <v>13</v>
      </c>
      <c r="G359">
        <v>66</v>
      </c>
      <c r="H359">
        <v>12032.380000000003</v>
      </c>
      <c r="I359">
        <v>6140.8200000000006</v>
      </c>
      <c r="J359">
        <v>18173.199999999997</v>
      </c>
      <c r="K359">
        <v>380490</v>
      </c>
      <c r="L359" s="26">
        <f t="shared" si="16"/>
        <v>4.7762621882309647E-2</v>
      </c>
      <c r="M359" s="1">
        <f t="shared" si="17"/>
        <v>275.35151515151512</v>
      </c>
    </row>
    <row r="360" spans="1:13" x14ac:dyDescent="0.25">
      <c r="A360" t="str">
        <f t="shared" si="15"/>
        <v>CMBIXMMay-2025</v>
      </c>
      <c r="B360" s="2">
        <v>2025</v>
      </c>
      <c r="C360" s="2" t="s">
        <v>205</v>
      </c>
      <c r="D360" t="s">
        <v>10</v>
      </c>
      <c r="E360" s="2" t="s">
        <v>31</v>
      </c>
      <c r="F360" t="s">
        <v>15</v>
      </c>
      <c r="G360">
        <v>32</v>
      </c>
      <c r="H360">
        <v>565.62000000000012</v>
      </c>
      <c r="I360">
        <v>358.56</v>
      </c>
      <c r="J360">
        <v>924.17999999999984</v>
      </c>
      <c r="K360">
        <v>11328</v>
      </c>
      <c r="L360" s="26">
        <f t="shared" si="16"/>
        <v>8.1583686440677955E-2</v>
      </c>
      <c r="M360" s="1">
        <f t="shared" si="17"/>
        <v>28.880624999999995</v>
      </c>
    </row>
    <row r="361" spans="1:13" x14ac:dyDescent="0.25">
      <c r="A361" t="str">
        <f t="shared" si="15"/>
        <v>CMBKHIMay-2025</v>
      </c>
      <c r="B361" s="2">
        <v>2025</v>
      </c>
      <c r="C361" s="2" t="s">
        <v>205</v>
      </c>
      <c r="D361" t="s">
        <v>10</v>
      </c>
      <c r="E361" s="2" t="s">
        <v>32</v>
      </c>
      <c r="F361" t="s">
        <v>15</v>
      </c>
      <c r="G361">
        <v>60</v>
      </c>
      <c r="H361">
        <v>7084.9299999999994</v>
      </c>
      <c r="I361">
        <v>1945.4900000000005</v>
      </c>
      <c r="J361">
        <v>9030.4199999999983</v>
      </c>
      <c r="K361">
        <v>144840</v>
      </c>
      <c r="L361" s="26">
        <f t="shared" si="16"/>
        <v>6.2347555923777949E-2</v>
      </c>
      <c r="M361" s="1">
        <f t="shared" si="17"/>
        <v>150.50699999999998</v>
      </c>
    </row>
    <row r="362" spans="1:13" x14ac:dyDescent="0.25">
      <c r="A362" t="str">
        <f t="shared" si="15"/>
        <v>CMBKTMMay-2025</v>
      </c>
      <c r="B362" s="2">
        <v>2025</v>
      </c>
      <c r="C362" s="2" t="s">
        <v>205</v>
      </c>
      <c r="D362" t="s">
        <v>10</v>
      </c>
      <c r="E362" s="2" t="s">
        <v>52</v>
      </c>
      <c r="F362" t="s">
        <v>15</v>
      </c>
      <c r="G362">
        <v>11</v>
      </c>
      <c r="H362">
        <v>2901.34</v>
      </c>
      <c r="I362">
        <v>250.52000000000004</v>
      </c>
      <c r="J362">
        <v>3151.8599999999997</v>
      </c>
      <c r="K362">
        <v>25883</v>
      </c>
      <c r="L362" s="26">
        <f t="shared" si="16"/>
        <v>0.12177336475679015</v>
      </c>
      <c r="M362" s="1">
        <f t="shared" si="17"/>
        <v>286.53272727272724</v>
      </c>
    </row>
    <row r="363" spans="1:13" x14ac:dyDescent="0.25">
      <c r="A363" t="str">
        <f t="shared" si="15"/>
        <v>CMBKULMay-2025</v>
      </c>
      <c r="B363" s="2">
        <v>2025</v>
      </c>
      <c r="C363" s="2" t="s">
        <v>205</v>
      </c>
      <c r="D363" t="s">
        <v>10</v>
      </c>
      <c r="E363" s="2" t="s">
        <v>33</v>
      </c>
      <c r="F363" t="s">
        <v>13</v>
      </c>
      <c r="G363">
        <v>84</v>
      </c>
      <c r="H363">
        <v>4667.6499999999996</v>
      </c>
      <c r="I363">
        <v>3751.73</v>
      </c>
      <c r="J363">
        <v>8419.3799999999992</v>
      </c>
      <c r="K363">
        <v>206556</v>
      </c>
      <c r="L363" s="26">
        <f t="shared" si="16"/>
        <v>4.0760762214605235E-2</v>
      </c>
      <c r="M363" s="1">
        <f t="shared" si="17"/>
        <v>100.23071428571427</v>
      </c>
    </row>
    <row r="364" spans="1:13" x14ac:dyDescent="0.25">
      <c r="A364" t="str">
        <f t="shared" si="15"/>
        <v>CMBKWIMay-2025</v>
      </c>
      <c r="B364" s="2">
        <v>2025</v>
      </c>
      <c r="C364" s="2" t="s">
        <v>205</v>
      </c>
      <c r="D364" t="s">
        <v>10</v>
      </c>
      <c r="E364" s="2" t="s">
        <v>34</v>
      </c>
      <c r="F364" t="s">
        <v>11</v>
      </c>
      <c r="G364">
        <v>20</v>
      </c>
      <c r="H364">
        <v>2891.0900000000011</v>
      </c>
      <c r="I364">
        <v>1361.8799999999999</v>
      </c>
      <c r="J364">
        <v>4252.97</v>
      </c>
      <c r="K364">
        <v>83900</v>
      </c>
      <c r="L364" s="26">
        <f t="shared" si="16"/>
        <v>5.0690941597139452E-2</v>
      </c>
      <c r="M364" s="1">
        <f t="shared" si="17"/>
        <v>212.64850000000001</v>
      </c>
    </row>
    <row r="365" spans="1:13" x14ac:dyDescent="0.25">
      <c r="A365" t="str">
        <f t="shared" si="15"/>
        <v>CMBLHEMay-2025</v>
      </c>
      <c r="B365" s="2">
        <v>2025</v>
      </c>
      <c r="C365" s="2" t="s">
        <v>205</v>
      </c>
      <c r="D365" t="s">
        <v>10</v>
      </c>
      <c r="E365" s="2" t="s">
        <v>35</v>
      </c>
      <c r="F365" t="s">
        <v>15</v>
      </c>
      <c r="G365">
        <v>21</v>
      </c>
      <c r="H365">
        <v>2091.02</v>
      </c>
      <c r="I365">
        <v>909.84</v>
      </c>
      <c r="J365">
        <v>3000.8600000000006</v>
      </c>
      <c r="K365">
        <v>58485</v>
      </c>
      <c r="L365" s="26">
        <f t="shared" si="16"/>
        <v>5.1309908523553056E-2</v>
      </c>
      <c r="M365" s="1">
        <f t="shared" si="17"/>
        <v>142.89809523809527</v>
      </c>
    </row>
    <row r="366" spans="1:13" x14ac:dyDescent="0.25">
      <c r="A366" t="str">
        <f t="shared" si="15"/>
        <v>CMBLHRMay-2025</v>
      </c>
      <c r="B366" s="2">
        <v>2025</v>
      </c>
      <c r="C366" s="2" t="s">
        <v>205</v>
      </c>
      <c r="D366" t="s">
        <v>10</v>
      </c>
      <c r="E366" s="2" t="s">
        <v>36</v>
      </c>
      <c r="F366" t="s">
        <v>19</v>
      </c>
      <c r="G366">
        <v>389</v>
      </c>
      <c r="H366">
        <v>102706.80000000002</v>
      </c>
      <c r="I366">
        <v>84434.11</v>
      </c>
      <c r="J366">
        <v>187140.91000000003</v>
      </c>
      <c r="K366">
        <v>3391691</v>
      </c>
      <c r="L366" s="26">
        <f t="shared" si="16"/>
        <v>5.5176285221737488E-2</v>
      </c>
      <c r="M366" s="1">
        <f t="shared" si="17"/>
        <v>481.08203084832911</v>
      </c>
    </row>
    <row r="367" spans="1:13" x14ac:dyDescent="0.25">
      <c r="A367" t="str">
        <f t="shared" si="15"/>
        <v>CMBMAAMay-2025</v>
      </c>
      <c r="B367" s="2">
        <v>2025</v>
      </c>
      <c r="C367" s="2" t="s">
        <v>205</v>
      </c>
      <c r="D367" t="s">
        <v>10</v>
      </c>
      <c r="E367" s="2" t="s">
        <v>37</v>
      </c>
      <c r="F367" t="s">
        <v>15</v>
      </c>
      <c r="G367">
        <v>109</v>
      </c>
      <c r="H367">
        <v>1783.92</v>
      </c>
      <c r="I367">
        <v>1788.63</v>
      </c>
      <c r="J367">
        <v>3572.5499999999997</v>
      </c>
      <c r="K367">
        <v>74774</v>
      </c>
      <c r="L367" s="26">
        <f t="shared" si="16"/>
        <v>4.7777970952470106E-2</v>
      </c>
      <c r="M367" s="1">
        <f t="shared" si="17"/>
        <v>32.775688073394491</v>
      </c>
    </row>
    <row r="368" spans="1:13" x14ac:dyDescent="0.25">
      <c r="A368" t="str">
        <f t="shared" si="15"/>
        <v>CMBMELMay-2025</v>
      </c>
      <c r="B368" s="2">
        <v>2025</v>
      </c>
      <c r="C368" s="2" t="s">
        <v>205</v>
      </c>
      <c r="D368" t="s">
        <v>10</v>
      </c>
      <c r="E368" s="2" t="s">
        <v>38</v>
      </c>
      <c r="F368" t="s">
        <v>13</v>
      </c>
      <c r="G368">
        <v>503</v>
      </c>
      <c r="H368">
        <v>147385.35999999993</v>
      </c>
      <c r="I368">
        <v>39880.179999999993</v>
      </c>
      <c r="J368">
        <v>187265.53999999998</v>
      </c>
      <c r="K368">
        <v>4229727</v>
      </c>
      <c r="L368" s="26">
        <f t="shared" si="16"/>
        <v>4.427367061751266E-2</v>
      </c>
      <c r="M368" s="1">
        <f t="shared" si="17"/>
        <v>372.29729622266399</v>
      </c>
    </row>
    <row r="369" spans="1:13" x14ac:dyDescent="0.25">
      <c r="A369" t="str">
        <f t="shared" si="15"/>
        <v>CMBMLEMay-2025</v>
      </c>
      <c r="B369" s="2">
        <v>2025</v>
      </c>
      <c r="C369" s="2" t="s">
        <v>205</v>
      </c>
      <c r="D369" t="s">
        <v>10</v>
      </c>
      <c r="E369" s="2" t="s">
        <v>39</v>
      </c>
      <c r="F369" t="s">
        <v>15</v>
      </c>
      <c r="G369">
        <v>400</v>
      </c>
      <c r="H369">
        <v>31038.810000000019</v>
      </c>
      <c r="I369">
        <v>6999.5199999999977</v>
      </c>
      <c r="J369">
        <v>38038.329999999987</v>
      </c>
      <c r="K369">
        <v>307200</v>
      </c>
      <c r="L369" s="26">
        <f t="shared" si="16"/>
        <v>0.12382268880208329</v>
      </c>
      <c r="M369" s="1">
        <f t="shared" si="17"/>
        <v>95.095824999999962</v>
      </c>
    </row>
    <row r="370" spans="1:13" x14ac:dyDescent="0.25">
      <c r="A370" t="str">
        <f t="shared" si="15"/>
        <v>CMBNRTMay-2025</v>
      </c>
      <c r="B370" s="2">
        <v>2025</v>
      </c>
      <c r="C370" s="2" t="s">
        <v>205</v>
      </c>
      <c r="D370" t="s">
        <v>10</v>
      </c>
      <c r="E370" s="2" t="s">
        <v>40</v>
      </c>
      <c r="F370" t="s">
        <v>13</v>
      </c>
      <c r="G370">
        <v>65</v>
      </c>
      <c r="H370">
        <v>36964.43</v>
      </c>
      <c r="I370">
        <v>1562.0799999999997</v>
      </c>
      <c r="J370">
        <v>38526.510000000009</v>
      </c>
      <c r="K370">
        <v>446160</v>
      </c>
      <c r="L370" s="26">
        <f t="shared" si="16"/>
        <v>8.6351331360946762E-2</v>
      </c>
      <c r="M370" s="1">
        <f t="shared" si="17"/>
        <v>592.71553846153859</v>
      </c>
    </row>
    <row r="371" spans="1:13" x14ac:dyDescent="0.25">
      <c r="A371" t="str">
        <f t="shared" si="15"/>
        <v>CMBPEKMay-2025</v>
      </c>
      <c r="B371" s="2">
        <v>2025</v>
      </c>
      <c r="C371" s="2" t="s">
        <v>205</v>
      </c>
      <c r="D371" t="s">
        <v>10</v>
      </c>
      <c r="E371" s="2" t="s">
        <v>177</v>
      </c>
      <c r="F371" t="s">
        <v>13</v>
      </c>
      <c r="G371">
        <v>6</v>
      </c>
      <c r="H371">
        <v>1346.05</v>
      </c>
      <c r="I371">
        <v>574.37</v>
      </c>
      <c r="J371">
        <v>1920.42</v>
      </c>
      <c r="K371">
        <v>31014</v>
      </c>
      <c r="L371" s="26">
        <f t="shared" si="16"/>
        <v>6.1921067904817183E-2</v>
      </c>
      <c r="M371" s="1">
        <f t="shared" si="17"/>
        <v>320.07</v>
      </c>
    </row>
    <row r="372" spans="1:13" x14ac:dyDescent="0.25">
      <c r="A372" t="str">
        <f t="shared" si="15"/>
        <v>CMBRUHMay-2025</v>
      </c>
      <c r="B372" s="2">
        <v>2025</v>
      </c>
      <c r="C372" s="2" t="s">
        <v>205</v>
      </c>
      <c r="D372" t="s">
        <v>10</v>
      </c>
      <c r="E372" s="2" t="s">
        <v>41</v>
      </c>
      <c r="F372" t="s">
        <v>11</v>
      </c>
      <c r="G372">
        <v>69</v>
      </c>
      <c r="H372">
        <v>16744.46</v>
      </c>
      <c r="I372">
        <v>4985.92</v>
      </c>
      <c r="J372">
        <v>21730.38</v>
      </c>
      <c r="K372">
        <v>279105</v>
      </c>
      <c r="L372" s="26">
        <f t="shared" si="16"/>
        <v>7.7857365507604664E-2</v>
      </c>
      <c r="M372" s="1">
        <f t="shared" si="17"/>
        <v>314.93304347826086</v>
      </c>
    </row>
    <row r="373" spans="1:13" x14ac:dyDescent="0.25">
      <c r="A373" t="str">
        <f t="shared" si="15"/>
        <v>CMBSINMay-2025</v>
      </c>
      <c r="B373" s="2">
        <v>2025</v>
      </c>
      <c r="C373" s="2" t="s">
        <v>205</v>
      </c>
      <c r="D373" t="s">
        <v>10</v>
      </c>
      <c r="E373" s="2" t="s">
        <v>42</v>
      </c>
      <c r="F373" t="s">
        <v>13</v>
      </c>
      <c r="G373">
        <v>150</v>
      </c>
      <c r="H373">
        <v>14182.89</v>
      </c>
      <c r="I373">
        <v>7782.9599999999991</v>
      </c>
      <c r="J373">
        <v>21965.850000000002</v>
      </c>
      <c r="K373">
        <v>412350</v>
      </c>
      <c r="L373" s="26">
        <f t="shared" si="16"/>
        <v>5.3269916333212083E-2</v>
      </c>
      <c r="M373" s="1">
        <f t="shared" si="17"/>
        <v>146.43900000000002</v>
      </c>
    </row>
    <row r="374" spans="1:13" x14ac:dyDescent="0.25">
      <c r="A374" t="str">
        <f t="shared" si="15"/>
        <v>CMBSYDMay-2025</v>
      </c>
      <c r="B374" s="2">
        <v>2025</v>
      </c>
      <c r="C374" s="2" t="s">
        <v>205</v>
      </c>
      <c r="D374" t="s">
        <v>10</v>
      </c>
      <c r="E374" s="2" t="s">
        <v>53</v>
      </c>
      <c r="F374" t="s">
        <v>13</v>
      </c>
      <c r="G374">
        <v>320</v>
      </c>
      <c r="H374">
        <v>99646.739999999991</v>
      </c>
      <c r="I374">
        <v>26364.389999999996</v>
      </c>
      <c r="J374">
        <v>126011.12999999993</v>
      </c>
      <c r="K374">
        <v>2801280</v>
      </c>
      <c r="L374" s="26">
        <f t="shared" si="16"/>
        <v>4.4983411154900593E-2</v>
      </c>
      <c r="M374" s="1">
        <f t="shared" si="17"/>
        <v>393.78478124999981</v>
      </c>
    </row>
    <row r="375" spans="1:13" x14ac:dyDescent="0.25">
      <c r="A375" t="str">
        <f t="shared" si="15"/>
        <v>CMBTRVMay-2025</v>
      </c>
      <c r="B375" s="2">
        <v>2025</v>
      </c>
      <c r="C375" s="2" t="s">
        <v>205</v>
      </c>
      <c r="D375" t="s">
        <v>10</v>
      </c>
      <c r="E375" s="2" t="s">
        <v>43</v>
      </c>
      <c r="F375" t="s">
        <v>15</v>
      </c>
      <c r="G375">
        <v>4</v>
      </c>
      <c r="H375">
        <v>112.26</v>
      </c>
      <c r="I375">
        <v>39.28</v>
      </c>
      <c r="J375">
        <v>151.54</v>
      </c>
      <c r="K375">
        <v>1464</v>
      </c>
      <c r="L375" s="26">
        <f t="shared" si="16"/>
        <v>0.10351092896174863</v>
      </c>
      <c r="M375" s="1">
        <f t="shared" si="17"/>
        <v>37.884999999999998</v>
      </c>
    </row>
    <row r="376" spans="1:13" x14ac:dyDescent="0.25">
      <c r="A376" t="str">
        <f t="shared" si="15"/>
        <v>CMBTRZMay-2025</v>
      </c>
      <c r="B376" s="2">
        <v>2025</v>
      </c>
      <c r="C376" s="2" t="s">
        <v>205</v>
      </c>
      <c r="D376" t="s">
        <v>10</v>
      </c>
      <c r="E376" s="2" t="s">
        <v>44</v>
      </c>
      <c r="F376" t="s">
        <v>15</v>
      </c>
      <c r="G376">
        <v>28</v>
      </c>
      <c r="H376">
        <v>830.78000000000009</v>
      </c>
      <c r="I376">
        <v>403.83000000000004</v>
      </c>
      <c r="J376">
        <v>1234.6099999999999</v>
      </c>
      <c r="K376">
        <v>12404</v>
      </c>
      <c r="L376" s="26">
        <f t="shared" si="16"/>
        <v>9.9533215091905825E-2</v>
      </c>
      <c r="M376" s="1">
        <f t="shared" si="17"/>
        <v>44.093214285714282</v>
      </c>
    </row>
    <row r="377" spans="1:13" x14ac:dyDescent="0.25">
      <c r="A377" t="str">
        <f t="shared" si="15"/>
        <v>CMBPVGMay-2025</v>
      </c>
      <c r="B377" s="2">
        <v>2025</v>
      </c>
      <c r="C377" s="2" t="s">
        <v>205</v>
      </c>
      <c r="D377" t="s">
        <v>10</v>
      </c>
      <c r="E377" s="2" t="s">
        <v>50</v>
      </c>
      <c r="F377" t="s">
        <v>13</v>
      </c>
      <c r="G377">
        <v>138</v>
      </c>
      <c r="H377">
        <v>10062.320000000002</v>
      </c>
      <c r="I377">
        <v>14332.810000000003</v>
      </c>
      <c r="J377">
        <v>24395.129999999997</v>
      </c>
      <c r="K377">
        <v>699108</v>
      </c>
      <c r="L377" s="26">
        <f t="shared" si="16"/>
        <v>3.4894651470159112E-2</v>
      </c>
      <c r="M377" s="1">
        <f t="shared" si="17"/>
        <v>176.77630434782606</v>
      </c>
    </row>
    <row r="378" spans="1:13" x14ac:dyDescent="0.25">
      <c r="A378" t="str">
        <f t="shared" si="15"/>
        <v>COKCMBMay-2025</v>
      </c>
      <c r="B378" s="2">
        <v>2025</v>
      </c>
      <c r="C378" s="2" t="s">
        <v>205</v>
      </c>
      <c r="D378" t="s">
        <v>21</v>
      </c>
      <c r="E378" s="2" t="s">
        <v>10</v>
      </c>
      <c r="F378" t="s">
        <v>15</v>
      </c>
      <c r="G378">
        <v>37</v>
      </c>
      <c r="H378">
        <v>1455.5299999999997</v>
      </c>
      <c r="I378">
        <v>569.9899999999999</v>
      </c>
      <c r="J378">
        <v>2025.52</v>
      </c>
      <c r="K378">
        <v>19129</v>
      </c>
      <c r="L378" s="26">
        <f t="shared" si="16"/>
        <v>0.10588739610016205</v>
      </c>
      <c r="M378" s="1">
        <f t="shared" si="17"/>
        <v>54.743783783783783</v>
      </c>
    </row>
    <row r="379" spans="1:13" x14ac:dyDescent="0.25">
      <c r="A379" t="str">
        <f t="shared" si="15"/>
        <v>DACCMBMay-2025</v>
      </c>
      <c r="B379" s="2">
        <v>2025</v>
      </c>
      <c r="C379" s="2" t="s">
        <v>205</v>
      </c>
      <c r="D379" t="s">
        <v>22</v>
      </c>
      <c r="E379" s="2" t="s">
        <v>10</v>
      </c>
      <c r="F379" t="s">
        <v>15</v>
      </c>
      <c r="G379">
        <v>29</v>
      </c>
      <c r="H379">
        <v>2740.0000000000005</v>
      </c>
      <c r="I379">
        <v>348.38</v>
      </c>
      <c r="J379">
        <v>3088.38</v>
      </c>
      <c r="K379">
        <v>62785</v>
      </c>
      <c r="L379" s="26">
        <f t="shared" si="16"/>
        <v>4.9189774627697698E-2</v>
      </c>
      <c r="M379" s="1">
        <f t="shared" si="17"/>
        <v>106.49586206896552</v>
      </c>
    </row>
    <row r="380" spans="1:13" x14ac:dyDescent="0.25">
      <c r="A380" t="str">
        <f t="shared" si="15"/>
        <v>DELCMBMay-2025</v>
      </c>
      <c r="B380" s="2">
        <v>2025</v>
      </c>
      <c r="C380" s="2" t="s">
        <v>205</v>
      </c>
      <c r="D380" t="s">
        <v>23</v>
      </c>
      <c r="E380" s="2" t="s">
        <v>10</v>
      </c>
      <c r="F380" t="s">
        <v>15</v>
      </c>
      <c r="G380">
        <v>148</v>
      </c>
      <c r="H380">
        <v>12734.259999999998</v>
      </c>
      <c r="I380">
        <v>5056.2900000000018</v>
      </c>
      <c r="J380">
        <v>17790.55</v>
      </c>
      <c r="K380">
        <v>358900</v>
      </c>
      <c r="L380" s="26">
        <f t="shared" si="16"/>
        <v>4.9569657286152133E-2</v>
      </c>
      <c r="M380" s="1">
        <f t="shared" si="17"/>
        <v>120.20641891891891</v>
      </c>
    </row>
    <row r="381" spans="1:13" x14ac:dyDescent="0.25">
      <c r="A381" t="str">
        <f t="shared" si="15"/>
        <v>DMMCMBMay-2025</v>
      </c>
      <c r="B381" s="2">
        <v>2025</v>
      </c>
      <c r="C381" s="2" t="s">
        <v>205</v>
      </c>
      <c r="D381" t="s">
        <v>24</v>
      </c>
      <c r="E381" s="2" t="s">
        <v>10</v>
      </c>
      <c r="F381" t="s">
        <v>11</v>
      </c>
      <c r="G381">
        <v>4</v>
      </c>
      <c r="H381">
        <v>993.94</v>
      </c>
      <c r="I381">
        <v>301.82000000000005</v>
      </c>
      <c r="J381">
        <v>1295.76</v>
      </c>
      <c r="K381">
        <v>15412</v>
      </c>
      <c r="L381" s="26">
        <f t="shared" si="16"/>
        <v>8.4074746950428242E-2</v>
      </c>
      <c r="M381" s="1">
        <f t="shared" si="17"/>
        <v>323.94</v>
      </c>
    </row>
    <row r="382" spans="1:13" x14ac:dyDescent="0.25">
      <c r="A382" t="str">
        <f t="shared" si="15"/>
        <v>DOHCMBMay-2025</v>
      </c>
      <c r="B382" s="2">
        <v>2025</v>
      </c>
      <c r="C382" s="2" t="s">
        <v>205</v>
      </c>
      <c r="D382" t="s">
        <v>25</v>
      </c>
      <c r="E382" s="2" t="s">
        <v>10</v>
      </c>
      <c r="F382" t="s">
        <v>11</v>
      </c>
      <c r="G382">
        <v>10</v>
      </c>
      <c r="H382">
        <v>1325.4</v>
      </c>
      <c r="I382">
        <v>685.68999999999994</v>
      </c>
      <c r="J382">
        <v>2011.0900000000001</v>
      </c>
      <c r="K382">
        <v>36330</v>
      </c>
      <c r="L382" s="26">
        <f t="shared" si="16"/>
        <v>5.5356179466006059E-2</v>
      </c>
      <c r="M382" s="1">
        <f t="shared" si="17"/>
        <v>201.10900000000001</v>
      </c>
    </row>
    <row r="383" spans="1:13" x14ac:dyDescent="0.25">
      <c r="A383" t="str">
        <f t="shared" si="15"/>
        <v>DXBCMBMay-2025</v>
      </c>
      <c r="B383" s="2">
        <v>2025</v>
      </c>
      <c r="C383" s="2" t="s">
        <v>205</v>
      </c>
      <c r="D383" t="s">
        <v>26</v>
      </c>
      <c r="E383" s="2" t="s">
        <v>10</v>
      </c>
      <c r="F383" t="s">
        <v>11</v>
      </c>
      <c r="G383">
        <v>73</v>
      </c>
      <c r="H383">
        <v>7724.95</v>
      </c>
      <c r="I383">
        <v>5163.25</v>
      </c>
      <c r="J383">
        <v>12888.199999999997</v>
      </c>
      <c r="K383">
        <v>241557</v>
      </c>
      <c r="L383" s="26">
        <f t="shared" si="16"/>
        <v>5.3354694751135329E-2</v>
      </c>
      <c r="M383" s="1">
        <f t="shared" si="17"/>
        <v>176.55068493150682</v>
      </c>
    </row>
    <row r="384" spans="1:13" x14ac:dyDescent="0.25">
      <c r="A384" t="str">
        <f t="shared" si="15"/>
        <v>FRACMBMay-2025</v>
      </c>
      <c r="B384" s="2">
        <v>2025</v>
      </c>
      <c r="C384" s="2" t="s">
        <v>205</v>
      </c>
      <c r="D384" t="s">
        <v>27</v>
      </c>
      <c r="E384" s="2" t="s">
        <v>10</v>
      </c>
      <c r="F384" t="s">
        <v>19</v>
      </c>
      <c r="G384">
        <v>25</v>
      </c>
      <c r="H384">
        <v>3225.83</v>
      </c>
      <c r="I384">
        <v>6107.130000000001</v>
      </c>
      <c r="J384">
        <v>9332.9600000000009</v>
      </c>
      <c r="K384">
        <v>202325</v>
      </c>
      <c r="L384" s="26">
        <f t="shared" si="16"/>
        <v>4.6128555541826273E-2</v>
      </c>
      <c r="M384" s="1">
        <f t="shared" si="17"/>
        <v>373.31840000000005</v>
      </c>
    </row>
    <row r="385" spans="1:13" x14ac:dyDescent="0.25">
      <c r="A385" t="str">
        <f t="shared" si="15"/>
        <v>GANCMBMay-2025</v>
      </c>
      <c r="B385" s="2">
        <v>2025</v>
      </c>
      <c r="C385" s="2" t="s">
        <v>205</v>
      </c>
      <c r="D385" t="s">
        <v>28</v>
      </c>
      <c r="E385" s="2" t="s">
        <v>10</v>
      </c>
      <c r="F385" t="s">
        <v>15</v>
      </c>
      <c r="G385">
        <v>6</v>
      </c>
      <c r="H385">
        <v>447.9</v>
      </c>
      <c r="I385">
        <v>201.72</v>
      </c>
      <c r="J385">
        <v>649.62</v>
      </c>
      <c r="K385">
        <v>6882</v>
      </c>
      <c r="L385" s="26">
        <f t="shared" si="16"/>
        <v>9.439407149084568E-2</v>
      </c>
      <c r="M385" s="1">
        <f t="shared" si="17"/>
        <v>108.27</v>
      </c>
    </row>
    <row r="386" spans="1:13" x14ac:dyDescent="0.25">
      <c r="A386" t="str">
        <f t="shared" ref="A386:A449" si="18">D386&amp;E386&amp;C386</f>
        <v>HYDCMBMay-2025</v>
      </c>
      <c r="B386" s="2">
        <v>2025</v>
      </c>
      <c r="C386" s="2" t="s">
        <v>205</v>
      </c>
      <c r="D386" t="s">
        <v>29</v>
      </c>
      <c r="E386" s="2" t="s">
        <v>10</v>
      </c>
      <c r="F386" t="s">
        <v>15</v>
      </c>
      <c r="G386">
        <v>7</v>
      </c>
      <c r="H386">
        <v>106.84</v>
      </c>
      <c r="I386">
        <v>186.05</v>
      </c>
      <c r="J386">
        <v>292.89</v>
      </c>
      <c r="K386">
        <v>8204</v>
      </c>
      <c r="L386" s="26">
        <f t="shared" ref="L386:L449" si="19">J386/K386</f>
        <v>3.5700877620672838E-2</v>
      </c>
      <c r="M386" s="1">
        <f t="shared" ref="M386:M449" si="20">J386/G386</f>
        <v>41.841428571428573</v>
      </c>
    </row>
    <row r="387" spans="1:13" x14ac:dyDescent="0.25">
      <c r="A387" t="str">
        <f t="shared" si="18"/>
        <v>ICNCMBMay-2025</v>
      </c>
      <c r="B387" s="2">
        <v>2025</v>
      </c>
      <c r="C387" s="2" t="s">
        <v>205</v>
      </c>
      <c r="D387" t="s">
        <v>30</v>
      </c>
      <c r="E387" s="2" t="s">
        <v>10</v>
      </c>
      <c r="F387" t="s">
        <v>13</v>
      </c>
      <c r="G387">
        <v>38</v>
      </c>
      <c r="H387">
        <v>6286.5</v>
      </c>
      <c r="I387">
        <v>3503.8400000000006</v>
      </c>
      <c r="J387">
        <v>9790.34</v>
      </c>
      <c r="K387">
        <v>219070</v>
      </c>
      <c r="L387" s="26">
        <f t="shared" si="19"/>
        <v>4.4690464235175975E-2</v>
      </c>
      <c r="M387" s="1">
        <f t="shared" si="20"/>
        <v>257.64052631578949</v>
      </c>
    </row>
    <row r="388" spans="1:13" x14ac:dyDescent="0.25">
      <c r="A388" t="str">
        <f t="shared" si="18"/>
        <v>IXMCMBMay-2025</v>
      </c>
      <c r="B388" s="2">
        <v>2025</v>
      </c>
      <c r="C388" s="2" t="s">
        <v>205</v>
      </c>
      <c r="D388" t="s">
        <v>31</v>
      </c>
      <c r="E388" s="2" t="s">
        <v>10</v>
      </c>
      <c r="F388" t="s">
        <v>15</v>
      </c>
      <c r="G388">
        <v>18</v>
      </c>
      <c r="H388">
        <v>569.46</v>
      </c>
      <c r="I388">
        <v>178.58999999999997</v>
      </c>
      <c r="J388">
        <v>748.05</v>
      </c>
      <c r="K388">
        <v>6372</v>
      </c>
      <c r="L388" s="26">
        <f t="shared" si="19"/>
        <v>0.11739642184557438</v>
      </c>
      <c r="M388" s="1">
        <f t="shared" si="20"/>
        <v>41.55833333333333</v>
      </c>
    </row>
    <row r="389" spans="1:13" x14ac:dyDescent="0.25">
      <c r="A389" t="str">
        <f t="shared" si="18"/>
        <v>KHICMBMay-2025</v>
      </c>
      <c r="B389" s="2">
        <v>2025</v>
      </c>
      <c r="C389" s="2" t="s">
        <v>205</v>
      </c>
      <c r="D389" t="s">
        <v>32</v>
      </c>
      <c r="E389" s="2" t="s">
        <v>10</v>
      </c>
      <c r="F389" t="s">
        <v>15</v>
      </c>
      <c r="G389">
        <v>17</v>
      </c>
      <c r="H389">
        <v>1174.6000000000001</v>
      </c>
      <c r="I389">
        <v>458.89</v>
      </c>
      <c r="J389">
        <v>1633.49</v>
      </c>
      <c r="K389">
        <v>41038</v>
      </c>
      <c r="L389" s="26">
        <f t="shared" si="19"/>
        <v>3.9804327696281498E-2</v>
      </c>
      <c r="M389" s="1">
        <f t="shared" si="20"/>
        <v>96.087647058823535</v>
      </c>
    </row>
    <row r="390" spans="1:13" x14ac:dyDescent="0.25">
      <c r="A390" t="str">
        <f t="shared" si="18"/>
        <v>KTMCMBMay-2025</v>
      </c>
      <c r="B390" s="2">
        <v>2025</v>
      </c>
      <c r="C390" s="2" t="s">
        <v>205</v>
      </c>
      <c r="D390" t="s">
        <v>52</v>
      </c>
      <c r="E390" s="2" t="s">
        <v>10</v>
      </c>
      <c r="F390" t="s">
        <v>15</v>
      </c>
      <c r="G390">
        <v>15</v>
      </c>
      <c r="H390">
        <v>3660.6800000000003</v>
      </c>
      <c r="I390">
        <v>423.28999999999996</v>
      </c>
      <c r="J390">
        <v>4083.97</v>
      </c>
      <c r="K390">
        <v>35295</v>
      </c>
      <c r="L390" s="26">
        <f t="shared" si="19"/>
        <v>0.11570959059356849</v>
      </c>
      <c r="M390" s="1">
        <f t="shared" si="20"/>
        <v>272.26466666666664</v>
      </c>
    </row>
    <row r="391" spans="1:13" x14ac:dyDescent="0.25">
      <c r="A391" t="str">
        <f t="shared" si="18"/>
        <v>KULCMBMay-2025</v>
      </c>
      <c r="B391" s="2">
        <v>2025</v>
      </c>
      <c r="C391" s="2" t="s">
        <v>205</v>
      </c>
      <c r="D391" t="s">
        <v>33</v>
      </c>
      <c r="E391" s="2" t="s">
        <v>10</v>
      </c>
      <c r="F391" t="s">
        <v>13</v>
      </c>
      <c r="G391">
        <v>108</v>
      </c>
      <c r="H391">
        <v>6432.9900000000007</v>
      </c>
      <c r="I391">
        <v>5696.34</v>
      </c>
      <c r="J391">
        <v>12129.330000000002</v>
      </c>
      <c r="K391">
        <v>265572</v>
      </c>
      <c r="L391" s="26">
        <f t="shared" si="19"/>
        <v>4.5672473001671869E-2</v>
      </c>
      <c r="M391" s="1">
        <f t="shared" si="20"/>
        <v>112.30861111111113</v>
      </c>
    </row>
    <row r="392" spans="1:13" x14ac:dyDescent="0.25">
      <c r="A392" t="str">
        <f t="shared" si="18"/>
        <v>KWICMBMay-2025</v>
      </c>
      <c r="B392" s="2">
        <v>2025</v>
      </c>
      <c r="C392" s="2" t="s">
        <v>205</v>
      </c>
      <c r="D392" t="s">
        <v>34</v>
      </c>
      <c r="E392" s="2" t="s">
        <v>10</v>
      </c>
      <c r="F392" t="s">
        <v>11</v>
      </c>
      <c r="G392">
        <v>12</v>
      </c>
      <c r="H392">
        <v>1098.49</v>
      </c>
      <c r="I392">
        <v>808.06000000000006</v>
      </c>
      <c r="J392">
        <v>1906.5499999999997</v>
      </c>
      <c r="K392">
        <v>50340</v>
      </c>
      <c r="L392" s="26">
        <f t="shared" si="19"/>
        <v>3.787346046881207E-2</v>
      </c>
      <c r="M392" s="1">
        <f t="shared" si="20"/>
        <v>158.87916666666663</v>
      </c>
    </row>
    <row r="393" spans="1:13" x14ac:dyDescent="0.25">
      <c r="A393" t="str">
        <f t="shared" si="18"/>
        <v>LHECMBMay-2025</v>
      </c>
      <c r="B393" s="2">
        <v>2025</v>
      </c>
      <c r="C393" s="2" t="s">
        <v>205</v>
      </c>
      <c r="D393" t="s">
        <v>35</v>
      </c>
      <c r="E393" s="2" t="s">
        <v>10</v>
      </c>
      <c r="F393" t="s">
        <v>15</v>
      </c>
      <c r="G393">
        <v>61</v>
      </c>
      <c r="H393">
        <v>4935.63</v>
      </c>
      <c r="I393">
        <v>1482.8799999999999</v>
      </c>
      <c r="J393">
        <v>6418.5100000000011</v>
      </c>
      <c r="K393">
        <v>169885</v>
      </c>
      <c r="L393" s="26">
        <f t="shared" si="19"/>
        <v>3.7781499249492312E-2</v>
      </c>
      <c r="M393" s="1">
        <f t="shared" si="20"/>
        <v>105.22147540983609</v>
      </c>
    </row>
    <row r="394" spans="1:13" x14ac:dyDescent="0.25">
      <c r="A394" t="str">
        <f t="shared" si="18"/>
        <v>LHRCMBMay-2025</v>
      </c>
      <c r="B394" s="2">
        <v>2025</v>
      </c>
      <c r="C394" s="2" t="s">
        <v>205</v>
      </c>
      <c r="D394" t="s">
        <v>36</v>
      </c>
      <c r="E394" s="2" t="s">
        <v>10</v>
      </c>
      <c r="F394" t="s">
        <v>19</v>
      </c>
      <c r="G394">
        <v>230</v>
      </c>
      <c r="H394">
        <v>54739.380000000005</v>
      </c>
      <c r="I394">
        <v>52462.510000000031</v>
      </c>
      <c r="J394">
        <v>107201.88999999998</v>
      </c>
      <c r="K394">
        <v>2005370</v>
      </c>
      <c r="L394" s="26">
        <f t="shared" si="19"/>
        <v>5.3457411849184934E-2</v>
      </c>
      <c r="M394" s="1">
        <f t="shared" si="20"/>
        <v>466.09517391304342</v>
      </c>
    </row>
    <row r="395" spans="1:13" x14ac:dyDescent="0.25">
      <c r="A395" t="str">
        <f t="shared" si="18"/>
        <v>MAACMBMay-2025</v>
      </c>
      <c r="B395" s="2">
        <v>2025</v>
      </c>
      <c r="C395" s="2" t="s">
        <v>205</v>
      </c>
      <c r="D395" t="s">
        <v>37</v>
      </c>
      <c r="E395" s="2" t="s">
        <v>10</v>
      </c>
      <c r="F395" t="s">
        <v>15</v>
      </c>
      <c r="G395">
        <v>60</v>
      </c>
      <c r="H395">
        <v>1507.58</v>
      </c>
      <c r="I395">
        <v>1280.6699999999996</v>
      </c>
      <c r="J395">
        <v>2788.2499999999991</v>
      </c>
      <c r="K395">
        <v>41160</v>
      </c>
      <c r="L395" s="26">
        <f t="shared" si="19"/>
        <v>6.7741739552964017E-2</v>
      </c>
      <c r="M395" s="1">
        <f t="shared" si="20"/>
        <v>46.470833333333317</v>
      </c>
    </row>
    <row r="396" spans="1:13" x14ac:dyDescent="0.25">
      <c r="A396" t="str">
        <f t="shared" si="18"/>
        <v>MELCMBMay-2025</v>
      </c>
      <c r="B396" s="2">
        <v>2025</v>
      </c>
      <c r="C396" s="2" t="s">
        <v>205</v>
      </c>
      <c r="D396" t="s">
        <v>38</v>
      </c>
      <c r="E396" s="2" t="s">
        <v>10</v>
      </c>
      <c r="F396" t="s">
        <v>13</v>
      </c>
      <c r="G396">
        <v>486</v>
      </c>
      <c r="H396">
        <v>159844.54000000004</v>
      </c>
      <c r="I396">
        <v>58856.019999999982</v>
      </c>
      <c r="J396">
        <v>218700.56</v>
      </c>
      <c r="K396">
        <v>4086774</v>
      </c>
      <c r="L396" s="26">
        <f t="shared" si="19"/>
        <v>5.3514229071634493E-2</v>
      </c>
      <c r="M396" s="1">
        <f t="shared" si="20"/>
        <v>450.00115226337448</v>
      </c>
    </row>
    <row r="397" spans="1:13" x14ac:dyDescent="0.25">
      <c r="A397" t="str">
        <f t="shared" si="18"/>
        <v>MLECMBMay-2025</v>
      </c>
      <c r="B397" s="2">
        <v>2025</v>
      </c>
      <c r="C397" s="2" t="s">
        <v>205</v>
      </c>
      <c r="D397" t="s">
        <v>39</v>
      </c>
      <c r="E397" s="2" t="s">
        <v>10</v>
      </c>
      <c r="F397" t="s">
        <v>15</v>
      </c>
      <c r="G397">
        <v>338</v>
      </c>
      <c r="H397">
        <v>22603.82</v>
      </c>
      <c r="I397">
        <v>6414.7899999999991</v>
      </c>
      <c r="J397">
        <v>29018.61</v>
      </c>
      <c r="K397">
        <v>259584</v>
      </c>
      <c r="L397" s="26">
        <f t="shared" si="19"/>
        <v>0.11178890070266273</v>
      </c>
      <c r="M397" s="1">
        <f t="shared" si="20"/>
        <v>85.853875739644977</v>
      </c>
    </row>
    <row r="398" spans="1:13" x14ac:dyDescent="0.25">
      <c r="A398" t="str">
        <f t="shared" si="18"/>
        <v>NRTCMBMay-2025</v>
      </c>
      <c r="B398" s="2">
        <v>2025</v>
      </c>
      <c r="C398" s="2" t="s">
        <v>205</v>
      </c>
      <c r="D398" t="s">
        <v>40</v>
      </c>
      <c r="E398" s="2" t="s">
        <v>10</v>
      </c>
      <c r="F398" t="s">
        <v>13</v>
      </c>
      <c r="G398">
        <v>48</v>
      </c>
      <c r="H398">
        <v>25996.530000000006</v>
      </c>
      <c r="I398">
        <v>1510.68</v>
      </c>
      <c r="J398">
        <v>27507.210000000003</v>
      </c>
      <c r="K398">
        <v>329472</v>
      </c>
      <c r="L398" s="26">
        <f t="shared" si="19"/>
        <v>8.3488763840326344E-2</v>
      </c>
      <c r="M398" s="1">
        <f t="shared" si="20"/>
        <v>573.0668750000001</v>
      </c>
    </row>
    <row r="399" spans="1:13" x14ac:dyDescent="0.25">
      <c r="A399" t="str">
        <f t="shared" si="18"/>
        <v>PEKCMBMay-2025</v>
      </c>
      <c r="B399" s="2">
        <v>2025</v>
      </c>
      <c r="C399" s="2" t="s">
        <v>205</v>
      </c>
      <c r="D399" t="s">
        <v>177</v>
      </c>
      <c r="E399" s="2" t="s">
        <v>10</v>
      </c>
      <c r="F399" t="s">
        <v>13</v>
      </c>
      <c r="G399">
        <v>4</v>
      </c>
      <c r="H399">
        <v>423.87</v>
      </c>
      <c r="I399">
        <v>325.71999999999997</v>
      </c>
      <c r="J399">
        <v>749.59</v>
      </c>
      <c r="K399">
        <v>20676</v>
      </c>
      <c r="L399" s="26">
        <f t="shared" si="19"/>
        <v>3.6254111046624106E-2</v>
      </c>
      <c r="M399" s="1">
        <f t="shared" si="20"/>
        <v>187.39750000000001</v>
      </c>
    </row>
    <row r="400" spans="1:13" x14ac:dyDescent="0.25">
      <c r="A400" t="str">
        <f t="shared" si="18"/>
        <v>RUHCMBMay-2025</v>
      </c>
      <c r="B400" s="2">
        <v>2025</v>
      </c>
      <c r="C400" s="2" t="s">
        <v>205</v>
      </c>
      <c r="D400" t="s">
        <v>41</v>
      </c>
      <c r="E400" s="2" t="s">
        <v>10</v>
      </c>
      <c r="F400" t="s">
        <v>11</v>
      </c>
      <c r="G400">
        <v>20</v>
      </c>
      <c r="H400">
        <v>3916.0699999999997</v>
      </c>
      <c r="I400">
        <v>1348.19</v>
      </c>
      <c r="J400">
        <v>5264.26</v>
      </c>
      <c r="K400">
        <v>80900</v>
      </c>
      <c r="L400" s="26">
        <f t="shared" si="19"/>
        <v>6.5071199011124847E-2</v>
      </c>
      <c r="M400" s="1">
        <f t="shared" si="20"/>
        <v>263.21300000000002</v>
      </c>
    </row>
    <row r="401" spans="1:13" x14ac:dyDescent="0.25">
      <c r="A401" t="str">
        <f t="shared" si="18"/>
        <v>SINCMBMay-2025</v>
      </c>
      <c r="B401" s="2">
        <v>2025</v>
      </c>
      <c r="C401" s="2" t="s">
        <v>205</v>
      </c>
      <c r="D401" t="s">
        <v>42</v>
      </c>
      <c r="E401" s="2" t="s">
        <v>10</v>
      </c>
      <c r="F401" t="s">
        <v>13</v>
      </c>
      <c r="G401">
        <v>149</v>
      </c>
      <c r="H401">
        <v>8442.1500000000015</v>
      </c>
      <c r="I401">
        <v>5020.8</v>
      </c>
      <c r="J401">
        <v>13462.949999999999</v>
      </c>
      <c r="K401">
        <v>409601</v>
      </c>
      <c r="L401" s="26">
        <f t="shared" si="19"/>
        <v>3.2868450028198173E-2</v>
      </c>
      <c r="M401" s="1">
        <f t="shared" si="20"/>
        <v>90.355369127516767</v>
      </c>
    </row>
    <row r="402" spans="1:13" x14ac:dyDescent="0.25">
      <c r="A402" t="str">
        <f t="shared" si="18"/>
        <v>SYDCMBMay-2025</v>
      </c>
      <c r="B402" s="2">
        <v>2025</v>
      </c>
      <c r="C402" s="2" t="s">
        <v>205</v>
      </c>
      <c r="D402" t="s">
        <v>53</v>
      </c>
      <c r="E402" s="2" t="s">
        <v>10</v>
      </c>
      <c r="F402" t="s">
        <v>13</v>
      </c>
      <c r="G402">
        <v>209</v>
      </c>
      <c r="H402">
        <v>54306.87999999999</v>
      </c>
      <c r="I402">
        <v>26807.4</v>
      </c>
      <c r="J402">
        <v>81114.27999999997</v>
      </c>
      <c r="K402">
        <v>1829586</v>
      </c>
      <c r="L402" s="26">
        <f t="shared" si="19"/>
        <v>4.4334773003291437E-2</v>
      </c>
      <c r="M402" s="1">
        <f t="shared" si="20"/>
        <v>388.10660287081328</v>
      </c>
    </row>
    <row r="403" spans="1:13" x14ac:dyDescent="0.25">
      <c r="A403" t="str">
        <f t="shared" si="18"/>
        <v>TRVCMBMay-2025</v>
      </c>
      <c r="B403" s="2">
        <v>2025</v>
      </c>
      <c r="C403" s="2" t="s">
        <v>205</v>
      </c>
      <c r="D403" t="s">
        <v>43</v>
      </c>
      <c r="E403" s="2" t="s">
        <v>10</v>
      </c>
      <c r="F403" t="s">
        <v>15</v>
      </c>
      <c r="G403">
        <v>20</v>
      </c>
      <c r="H403">
        <v>560.33000000000004</v>
      </c>
      <c r="I403">
        <v>344.96000000000004</v>
      </c>
      <c r="J403">
        <v>905.29</v>
      </c>
      <c r="K403">
        <v>7320</v>
      </c>
      <c r="L403" s="26">
        <f t="shared" si="19"/>
        <v>0.12367349726775956</v>
      </c>
      <c r="M403" s="1">
        <f t="shared" si="20"/>
        <v>45.264499999999998</v>
      </c>
    </row>
    <row r="404" spans="1:13" x14ac:dyDescent="0.25">
      <c r="A404" t="str">
        <f t="shared" si="18"/>
        <v>TRZCMBMay-2025</v>
      </c>
      <c r="B404" s="2">
        <v>2025</v>
      </c>
      <c r="C404" s="2" t="s">
        <v>205</v>
      </c>
      <c r="D404" t="s">
        <v>44</v>
      </c>
      <c r="E404" s="2" t="s">
        <v>10</v>
      </c>
      <c r="F404" t="s">
        <v>15</v>
      </c>
      <c r="G404">
        <v>38</v>
      </c>
      <c r="H404">
        <v>1041.7300000000002</v>
      </c>
      <c r="I404">
        <v>507.52</v>
      </c>
      <c r="J404">
        <v>1549.25</v>
      </c>
      <c r="K404">
        <v>16834</v>
      </c>
      <c r="L404" s="26">
        <f t="shared" si="19"/>
        <v>9.2031008672923839E-2</v>
      </c>
      <c r="M404" s="1">
        <f t="shared" si="20"/>
        <v>40.76973684210526</v>
      </c>
    </row>
    <row r="405" spans="1:13" x14ac:dyDescent="0.25">
      <c r="A405" t="str">
        <f t="shared" si="18"/>
        <v>PVGCMBMay-2025</v>
      </c>
      <c r="B405" s="2">
        <v>2025</v>
      </c>
      <c r="C405" s="2" t="s">
        <v>205</v>
      </c>
      <c r="D405" t="s">
        <v>50</v>
      </c>
      <c r="E405" s="2" t="s">
        <v>10</v>
      </c>
      <c r="F405" t="s">
        <v>13</v>
      </c>
      <c r="G405">
        <v>115</v>
      </c>
      <c r="H405">
        <v>8664.15</v>
      </c>
      <c r="I405">
        <v>11770.339999999998</v>
      </c>
      <c r="J405">
        <v>20434.490000000002</v>
      </c>
      <c r="K405">
        <v>582590</v>
      </c>
      <c r="L405" s="26">
        <f t="shared" si="19"/>
        <v>3.5075250175938481E-2</v>
      </c>
      <c r="M405" s="1">
        <f t="shared" si="20"/>
        <v>177.69121739130435</v>
      </c>
    </row>
    <row r="406" spans="1:13" x14ac:dyDescent="0.25">
      <c r="A406" t="str">
        <f t="shared" si="18"/>
        <v/>
      </c>
      <c r="B406" s="2"/>
      <c r="C406" s="2"/>
      <c r="E406" s="2"/>
      <c r="L406" s="26" t="e">
        <f t="shared" si="19"/>
        <v>#DIV/0!</v>
      </c>
      <c r="M406" s="1" t="e">
        <f t="shared" si="20"/>
        <v>#DIV/0!</v>
      </c>
    </row>
    <row r="407" spans="1:13" x14ac:dyDescent="0.25">
      <c r="A407" t="str">
        <f t="shared" si="18"/>
        <v/>
      </c>
      <c r="B407" s="2"/>
      <c r="C407" s="2"/>
      <c r="E407" s="2"/>
      <c r="L407" s="26" t="e">
        <f t="shared" si="19"/>
        <v>#DIV/0!</v>
      </c>
      <c r="M407" s="1" t="e">
        <f t="shared" si="20"/>
        <v>#DIV/0!</v>
      </c>
    </row>
    <row r="408" spans="1:13" x14ac:dyDescent="0.25">
      <c r="A408" t="str">
        <f t="shared" si="18"/>
        <v/>
      </c>
      <c r="B408" s="2"/>
      <c r="C408" s="2"/>
      <c r="E408" s="2"/>
      <c r="L408" s="26" t="e">
        <f t="shared" si="19"/>
        <v>#DIV/0!</v>
      </c>
      <c r="M408" s="1" t="e">
        <f t="shared" si="20"/>
        <v>#DIV/0!</v>
      </c>
    </row>
    <row r="409" spans="1:13" x14ac:dyDescent="0.25">
      <c r="A409" t="str">
        <f t="shared" si="18"/>
        <v/>
      </c>
      <c r="B409" s="2"/>
      <c r="C409" s="2"/>
      <c r="E409" s="2"/>
      <c r="L409" s="26" t="e">
        <f t="shared" si="19"/>
        <v>#DIV/0!</v>
      </c>
      <c r="M409" s="1" t="e">
        <f t="shared" si="20"/>
        <v>#DIV/0!</v>
      </c>
    </row>
    <row r="410" spans="1:13" x14ac:dyDescent="0.25">
      <c r="A410" t="str">
        <f t="shared" si="18"/>
        <v/>
      </c>
      <c r="B410" s="2"/>
      <c r="C410" s="2"/>
      <c r="E410" s="2"/>
      <c r="L410" s="26" t="e">
        <f t="shared" si="19"/>
        <v>#DIV/0!</v>
      </c>
      <c r="M410" s="1" t="e">
        <f t="shared" si="20"/>
        <v>#DIV/0!</v>
      </c>
    </row>
    <row r="411" spans="1:13" x14ac:dyDescent="0.25">
      <c r="A411" t="str">
        <f t="shared" si="18"/>
        <v/>
      </c>
      <c r="B411" s="2"/>
      <c r="C411" s="2"/>
      <c r="E411" s="2"/>
      <c r="L411" s="26" t="e">
        <f t="shared" si="19"/>
        <v>#DIV/0!</v>
      </c>
      <c r="M411" s="1" t="e">
        <f t="shared" si="20"/>
        <v>#DIV/0!</v>
      </c>
    </row>
    <row r="412" spans="1:13" x14ac:dyDescent="0.25">
      <c r="A412" t="str">
        <f t="shared" si="18"/>
        <v/>
      </c>
      <c r="B412" s="2"/>
      <c r="C412" s="2"/>
      <c r="E412" s="2"/>
      <c r="L412" s="26" t="e">
        <f t="shared" si="19"/>
        <v>#DIV/0!</v>
      </c>
      <c r="M412" s="1" t="e">
        <f t="shared" si="20"/>
        <v>#DIV/0!</v>
      </c>
    </row>
    <row r="413" spans="1:13" x14ac:dyDescent="0.25">
      <c r="A413" t="str">
        <f t="shared" si="18"/>
        <v/>
      </c>
      <c r="B413" s="2"/>
      <c r="C413" s="2"/>
      <c r="E413" s="2"/>
      <c r="L413" s="26" t="e">
        <f t="shared" si="19"/>
        <v>#DIV/0!</v>
      </c>
      <c r="M413" s="1" t="e">
        <f t="shared" si="20"/>
        <v>#DIV/0!</v>
      </c>
    </row>
    <row r="414" spans="1:13" x14ac:dyDescent="0.25">
      <c r="A414" t="str">
        <f t="shared" si="18"/>
        <v/>
      </c>
      <c r="B414" s="2"/>
      <c r="C414" s="2"/>
      <c r="E414" s="2"/>
      <c r="L414" s="26" t="e">
        <f t="shared" si="19"/>
        <v>#DIV/0!</v>
      </c>
      <c r="M414" s="1" t="e">
        <f t="shared" si="20"/>
        <v>#DIV/0!</v>
      </c>
    </row>
    <row r="415" spans="1:13" x14ac:dyDescent="0.25">
      <c r="A415" t="str">
        <f t="shared" si="18"/>
        <v/>
      </c>
      <c r="B415" s="2"/>
      <c r="C415" s="2"/>
      <c r="E415" s="2"/>
      <c r="L415" s="26" t="e">
        <f t="shared" si="19"/>
        <v>#DIV/0!</v>
      </c>
      <c r="M415" s="1" t="e">
        <f t="shared" si="20"/>
        <v>#DIV/0!</v>
      </c>
    </row>
    <row r="416" spans="1:13" x14ac:dyDescent="0.25">
      <c r="A416" t="str">
        <f t="shared" si="18"/>
        <v/>
      </c>
      <c r="B416" s="2"/>
      <c r="C416" s="2"/>
      <c r="E416" s="2"/>
      <c r="L416" s="26" t="e">
        <f t="shared" si="19"/>
        <v>#DIV/0!</v>
      </c>
      <c r="M416" s="1" t="e">
        <f t="shared" si="20"/>
        <v>#DIV/0!</v>
      </c>
    </row>
    <row r="417" spans="1:13" x14ac:dyDescent="0.25">
      <c r="A417" t="str">
        <f t="shared" si="18"/>
        <v/>
      </c>
      <c r="B417" s="2"/>
      <c r="C417" s="2"/>
      <c r="E417" s="2"/>
      <c r="L417" s="26" t="e">
        <f t="shared" si="19"/>
        <v>#DIV/0!</v>
      </c>
      <c r="M417" s="1" t="e">
        <f t="shared" si="20"/>
        <v>#DIV/0!</v>
      </c>
    </row>
    <row r="418" spans="1:13" x14ac:dyDescent="0.25">
      <c r="A418" t="str">
        <f t="shared" si="18"/>
        <v/>
      </c>
      <c r="B418" s="2"/>
      <c r="C418" s="2"/>
      <c r="E418" s="2"/>
      <c r="L418" s="26" t="e">
        <f t="shared" si="19"/>
        <v>#DIV/0!</v>
      </c>
      <c r="M418" s="1" t="e">
        <f t="shared" si="20"/>
        <v>#DIV/0!</v>
      </c>
    </row>
    <row r="419" spans="1:13" x14ac:dyDescent="0.25">
      <c r="A419" t="str">
        <f t="shared" si="18"/>
        <v/>
      </c>
      <c r="B419" s="2"/>
      <c r="C419" s="2"/>
      <c r="E419" s="2"/>
      <c r="L419" s="26" t="e">
        <f t="shared" si="19"/>
        <v>#DIV/0!</v>
      </c>
      <c r="M419" s="1" t="e">
        <f t="shared" si="20"/>
        <v>#DIV/0!</v>
      </c>
    </row>
    <row r="420" spans="1:13" x14ac:dyDescent="0.25">
      <c r="A420" t="str">
        <f t="shared" si="18"/>
        <v/>
      </c>
      <c r="B420" s="2"/>
      <c r="C420" s="2"/>
      <c r="E420" s="2"/>
      <c r="L420" s="26" t="e">
        <f t="shared" si="19"/>
        <v>#DIV/0!</v>
      </c>
      <c r="M420" s="1" t="e">
        <f t="shared" si="20"/>
        <v>#DIV/0!</v>
      </c>
    </row>
    <row r="421" spans="1:13" x14ac:dyDescent="0.25">
      <c r="A421" t="str">
        <f t="shared" si="18"/>
        <v/>
      </c>
      <c r="B421" s="2"/>
      <c r="C421" s="2"/>
      <c r="E421" s="2"/>
      <c r="L421" s="26" t="e">
        <f t="shared" si="19"/>
        <v>#DIV/0!</v>
      </c>
      <c r="M421" s="1" t="e">
        <f t="shared" si="20"/>
        <v>#DIV/0!</v>
      </c>
    </row>
    <row r="422" spans="1:13" x14ac:dyDescent="0.25">
      <c r="A422" t="str">
        <f t="shared" si="18"/>
        <v/>
      </c>
      <c r="B422" s="2"/>
      <c r="C422" s="2"/>
      <c r="E422" s="2"/>
      <c r="L422" s="26" t="e">
        <f t="shared" si="19"/>
        <v>#DIV/0!</v>
      </c>
      <c r="M422" s="1" t="e">
        <f t="shared" si="20"/>
        <v>#DIV/0!</v>
      </c>
    </row>
    <row r="423" spans="1:13" x14ac:dyDescent="0.25">
      <c r="A423" t="str">
        <f t="shared" si="18"/>
        <v/>
      </c>
      <c r="B423" s="2"/>
      <c r="C423" s="2"/>
      <c r="E423" s="2"/>
      <c r="L423" s="26" t="e">
        <f t="shared" si="19"/>
        <v>#DIV/0!</v>
      </c>
      <c r="M423" s="1" t="e">
        <f t="shared" si="20"/>
        <v>#DIV/0!</v>
      </c>
    </row>
    <row r="424" spans="1:13" x14ac:dyDescent="0.25">
      <c r="A424" t="str">
        <f t="shared" si="18"/>
        <v/>
      </c>
      <c r="B424" s="2"/>
      <c r="C424" s="2"/>
      <c r="E424" s="2"/>
      <c r="L424" s="26" t="e">
        <f t="shared" si="19"/>
        <v>#DIV/0!</v>
      </c>
      <c r="M424" s="1" t="e">
        <f t="shared" si="20"/>
        <v>#DIV/0!</v>
      </c>
    </row>
    <row r="425" spans="1:13" x14ac:dyDescent="0.25">
      <c r="A425" t="str">
        <f t="shared" si="18"/>
        <v/>
      </c>
      <c r="B425" s="2"/>
      <c r="C425" s="2"/>
      <c r="E425" s="2"/>
      <c r="L425" s="26" t="e">
        <f t="shared" si="19"/>
        <v>#DIV/0!</v>
      </c>
      <c r="M425" s="1" t="e">
        <f t="shared" si="20"/>
        <v>#DIV/0!</v>
      </c>
    </row>
    <row r="426" spans="1:13" x14ac:dyDescent="0.25">
      <c r="A426" t="str">
        <f t="shared" si="18"/>
        <v/>
      </c>
      <c r="B426" s="2"/>
      <c r="C426" s="2"/>
      <c r="E426" s="2"/>
      <c r="L426" s="26" t="e">
        <f t="shared" si="19"/>
        <v>#DIV/0!</v>
      </c>
      <c r="M426" s="1" t="e">
        <f t="shared" si="20"/>
        <v>#DIV/0!</v>
      </c>
    </row>
    <row r="427" spans="1:13" x14ac:dyDescent="0.25">
      <c r="A427" t="str">
        <f t="shared" si="18"/>
        <v/>
      </c>
      <c r="B427" s="2"/>
      <c r="C427" s="2"/>
      <c r="E427" s="2"/>
      <c r="L427" s="26" t="e">
        <f t="shared" si="19"/>
        <v>#DIV/0!</v>
      </c>
      <c r="M427" s="1" t="e">
        <f t="shared" si="20"/>
        <v>#DIV/0!</v>
      </c>
    </row>
    <row r="428" spans="1:13" x14ac:dyDescent="0.25">
      <c r="A428" t="str">
        <f t="shared" si="18"/>
        <v/>
      </c>
      <c r="B428" s="2"/>
      <c r="C428" s="2"/>
      <c r="E428" s="2"/>
      <c r="L428" s="26" t="e">
        <f t="shared" si="19"/>
        <v>#DIV/0!</v>
      </c>
      <c r="M428" s="1" t="e">
        <f t="shared" si="20"/>
        <v>#DIV/0!</v>
      </c>
    </row>
    <row r="429" spans="1:13" x14ac:dyDescent="0.25">
      <c r="A429" t="str">
        <f t="shared" si="18"/>
        <v/>
      </c>
      <c r="B429" s="2"/>
      <c r="C429" s="2"/>
      <c r="E429" s="2"/>
      <c r="L429" s="26" t="e">
        <f t="shared" si="19"/>
        <v>#DIV/0!</v>
      </c>
      <c r="M429" s="1" t="e">
        <f t="shared" si="20"/>
        <v>#DIV/0!</v>
      </c>
    </row>
    <row r="430" spans="1:13" x14ac:dyDescent="0.25">
      <c r="A430" t="str">
        <f t="shared" si="18"/>
        <v/>
      </c>
      <c r="B430" s="2"/>
      <c r="C430" s="2"/>
      <c r="E430" s="2"/>
      <c r="L430" s="26" t="e">
        <f t="shared" si="19"/>
        <v>#DIV/0!</v>
      </c>
      <c r="M430" s="1" t="e">
        <f t="shared" si="20"/>
        <v>#DIV/0!</v>
      </c>
    </row>
    <row r="431" spans="1:13" x14ac:dyDescent="0.25">
      <c r="A431" t="str">
        <f t="shared" si="18"/>
        <v/>
      </c>
      <c r="B431" s="2"/>
      <c r="C431" s="2"/>
      <c r="E431" s="2"/>
      <c r="L431" s="26" t="e">
        <f t="shared" si="19"/>
        <v>#DIV/0!</v>
      </c>
      <c r="M431" s="1" t="e">
        <f t="shared" si="20"/>
        <v>#DIV/0!</v>
      </c>
    </row>
    <row r="432" spans="1:13" x14ac:dyDescent="0.25">
      <c r="A432" t="str">
        <f t="shared" si="18"/>
        <v/>
      </c>
      <c r="B432" s="2"/>
      <c r="C432" s="2"/>
      <c r="E432" s="2"/>
      <c r="L432" s="26" t="e">
        <f t="shared" si="19"/>
        <v>#DIV/0!</v>
      </c>
      <c r="M432" s="1" t="e">
        <f t="shared" si="20"/>
        <v>#DIV/0!</v>
      </c>
    </row>
    <row r="433" spans="1:13" x14ac:dyDescent="0.25">
      <c r="A433" t="str">
        <f t="shared" si="18"/>
        <v/>
      </c>
      <c r="B433" s="2"/>
      <c r="C433" s="2"/>
      <c r="E433" s="2"/>
      <c r="L433" s="26" t="e">
        <f t="shared" si="19"/>
        <v>#DIV/0!</v>
      </c>
      <c r="M433" s="1" t="e">
        <f t="shared" si="20"/>
        <v>#DIV/0!</v>
      </c>
    </row>
    <row r="434" spans="1:13" x14ac:dyDescent="0.25">
      <c r="A434" t="str">
        <f t="shared" si="18"/>
        <v/>
      </c>
      <c r="B434" s="2"/>
      <c r="C434" s="2"/>
      <c r="E434" s="2"/>
      <c r="L434" s="26" t="e">
        <f t="shared" si="19"/>
        <v>#DIV/0!</v>
      </c>
      <c r="M434" s="1" t="e">
        <f t="shared" si="20"/>
        <v>#DIV/0!</v>
      </c>
    </row>
    <row r="435" spans="1:13" x14ac:dyDescent="0.25">
      <c r="A435" t="str">
        <f t="shared" si="18"/>
        <v/>
      </c>
      <c r="B435" s="2"/>
      <c r="C435" s="2"/>
      <c r="E435" s="2"/>
      <c r="L435" s="26" t="e">
        <f t="shared" si="19"/>
        <v>#DIV/0!</v>
      </c>
      <c r="M435" s="1" t="e">
        <f t="shared" si="20"/>
        <v>#DIV/0!</v>
      </c>
    </row>
    <row r="436" spans="1:13" x14ac:dyDescent="0.25">
      <c r="A436" t="str">
        <f t="shared" si="18"/>
        <v/>
      </c>
      <c r="B436" s="2"/>
      <c r="C436" s="2"/>
      <c r="E436" s="2"/>
      <c r="L436" s="26" t="e">
        <f t="shared" si="19"/>
        <v>#DIV/0!</v>
      </c>
      <c r="M436" s="1" t="e">
        <f t="shared" si="20"/>
        <v>#DIV/0!</v>
      </c>
    </row>
    <row r="437" spans="1:13" x14ac:dyDescent="0.25">
      <c r="A437" t="str">
        <f t="shared" si="18"/>
        <v/>
      </c>
      <c r="B437" s="2"/>
      <c r="C437" s="2"/>
      <c r="E437" s="2"/>
      <c r="L437" s="26" t="e">
        <f t="shared" si="19"/>
        <v>#DIV/0!</v>
      </c>
      <c r="M437" s="1" t="e">
        <f t="shared" si="20"/>
        <v>#DIV/0!</v>
      </c>
    </row>
    <row r="438" spans="1:13" x14ac:dyDescent="0.25">
      <c r="A438" t="str">
        <f t="shared" si="18"/>
        <v/>
      </c>
      <c r="B438" s="2"/>
      <c r="C438" s="2"/>
      <c r="E438" s="2"/>
      <c r="L438" s="26" t="e">
        <f t="shared" si="19"/>
        <v>#DIV/0!</v>
      </c>
      <c r="M438" s="1" t="e">
        <f t="shared" si="20"/>
        <v>#DIV/0!</v>
      </c>
    </row>
    <row r="439" spans="1:13" x14ac:dyDescent="0.25">
      <c r="A439" t="str">
        <f t="shared" si="18"/>
        <v/>
      </c>
      <c r="B439" s="2"/>
      <c r="C439" s="2"/>
      <c r="E439" s="2"/>
      <c r="L439" s="26" t="e">
        <f t="shared" si="19"/>
        <v>#DIV/0!</v>
      </c>
      <c r="M439" s="1" t="e">
        <f t="shared" si="20"/>
        <v>#DIV/0!</v>
      </c>
    </row>
    <row r="440" spans="1:13" x14ac:dyDescent="0.25">
      <c r="A440" t="str">
        <f t="shared" si="18"/>
        <v/>
      </c>
      <c r="B440" s="2"/>
      <c r="C440" s="2"/>
      <c r="E440" s="2"/>
      <c r="L440" s="26" t="e">
        <f t="shared" si="19"/>
        <v>#DIV/0!</v>
      </c>
      <c r="M440" s="1" t="e">
        <f t="shared" si="20"/>
        <v>#DIV/0!</v>
      </c>
    </row>
    <row r="441" spans="1:13" x14ac:dyDescent="0.25">
      <c r="A441" t="str">
        <f t="shared" si="18"/>
        <v/>
      </c>
      <c r="B441" s="2"/>
      <c r="C441" s="2"/>
      <c r="E441" s="2"/>
      <c r="L441" s="26" t="e">
        <f t="shared" si="19"/>
        <v>#DIV/0!</v>
      </c>
      <c r="M441" s="1" t="e">
        <f t="shared" si="20"/>
        <v>#DIV/0!</v>
      </c>
    </row>
    <row r="442" spans="1:13" x14ac:dyDescent="0.25">
      <c r="A442" t="str">
        <f t="shared" si="18"/>
        <v/>
      </c>
      <c r="B442" s="2"/>
      <c r="C442" s="2"/>
      <c r="E442" s="2"/>
      <c r="L442" s="26" t="e">
        <f t="shared" si="19"/>
        <v>#DIV/0!</v>
      </c>
      <c r="M442" s="1" t="e">
        <f t="shared" si="20"/>
        <v>#DIV/0!</v>
      </c>
    </row>
    <row r="443" spans="1:13" x14ac:dyDescent="0.25">
      <c r="A443" t="str">
        <f t="shared" si="18"/>
        <v/>
      </c>
      <c r="B443" s="2"/>
      <c r="C443" s="2"/>
      <c r="E443" s="2"/>
      <c r="L443" s="26" t="e">
        <f t="shared" si="19"/>
        <v>#DIV/0!</v>
      </c>
      <c r="M443" s="1" t="e">
        <f t="shared" si="20"/>
        <v>#DIV/0!</v>
      </c>
    </row>
    <row r="444" spans="1:13" x14ac:dyDescent="0.25">
      <c r="A444" t="str">
        <f t="shared" si="18"/>
        <v/>
      </c>
      <c r="B444" s="2"/>
      <c r="C444" s="2"/>
      <c r="E444" s="2"/>
      <c r="L444" s="26" t="e">
        <f t="shared" si="19"/>
        <v>#DIV/0!</v>
      </c>
      <c r="M444" s="1" t="e">
        <f t="shared" si="20"/>
        <v>#DIV/0!</v>
      </c>
    </row>
    <row r="445" spans="1:13" x14ac:dyDescent="0.25">
      <c r="A445" t="str">
        <f t="shared" si="18"/>
        <v/>
      </c>
      <c r="B445" s="2"/>
      <c r="C445" s="2"/>
      <c r="E445" s="2"/>
      <c r="L445" s="26" t="e">
        <f t="shared" si="19"/>
        <v>#DIV/0!</v>
      </c>
      <c r="M445" s="1" t="e">
        <f t="shared" si="20"/>
        <v>#DIV/0!</v>
      </c>
    </row>
    <row r="446" spans="1:13" x14ac:dyDescent="0.25">
      <c r="A446" t="str">
        <f t="shared" si="18"/>
        <v/>
      </c>
      <c r="B446" s="2"/>
      <c r="C446" s="2"/>
      <c r="E446" s="2"/>
      <c r="L446" s="26" t="e">
        <f t="shared" si="19"/>
        <v>#DIV/0!</v>
      </c>
      <c r="M446" s="1" t="e">
        <f t="shared" si="20"/>
        <v>#DIV/0!</v>
      </c>
    </row>
    <row r="447" spans="1:13" x14ac:dyDescent="0.25">
      <c r="A447" t="str">
        <f t="shared" si="18"/>
        <v/>
      </c>
      <c r="B447" s="2"/>
      <c r="C447" s="2"/>
      <c r="E447" s="2"/>
      <c r="L447" s="26" t="e">
        <f t="shared" si="19"/>
        <v>#DIV/0!</v>
      </c>
      <c r="M447" s="1" t="e">
        <f t="shared" si="20"/>
        <v>#DIV/0!</v>
      </c>
    </row>
    <row r="448" spans="1:13" x14ac:dyDescent="0.25">
      <c r="A448" t="str">
        <f t="shared" si="18"/>
        <v/>
      </c>
      <c r="B448" s="2"/>
      <c r="C448" s="2"/>
      <c r="E448" s="2"/>
      <c r="L448" s="26" t="e">
        <f t="shared" si="19"/>
        <v>#DIV/0!</v>
      </c>
      <c r="M448" s="1" t="e">
        <f t="shared" si="20"/>
        <v>#DIV/0!</v>
      </c>
    </row>
    <row r="449" spans="1:13" x14ac:dyDescent="0.25">
      <c r="A449" t="str">
        <f t="shared" si="18"/>
        <v/>
      </c>
      <c r="B449" s="2"/>
      <c r="C449" s="2"/>
      <c r="E449" s="2"/>
      <c r="L449" s="26" t="e">
        <f t="shared" si="19"/>
        <v>#DIV/0!</v>
      </c>
      <c r="M449" s="1" t="e">
        <f t="shared" si="20"/>
        <v>#DIV/0!</v>
      </c>
    </row>
    <row r="450" spans="1:13" x14ac:dyDescent="0.25">
      <c r="A450" t="str">
        <f t="shared" ref="A450:A513" si="21">D450&amp;E450&amp;C450</f>
        <v/>
      </c>
      <c r="B450" s="2"/>
      <c r="C450" s="2"/>
      <c r="E450" s="2"/>
      <c r="L450" s="26" t="e">
        <f t="shared" ref="L450:L513" si="22">J450/K450</f>
        <v>#DIV/0!</v>
      </c>
      <c r="M450" s="1" t="e">
        <f t="shared" ref="M450:M513" si="23">J450/G450</f>
        <v>#DIV/0!</v>
      </c>
    </row>
    <row r="451" spans="1:13" x14ac:dyDescent="0.25">
      <c r="A451" t="str">
        <f t="shared" si="21"/>
        <v/>
      </c>
      <c r="B451" s="2"/>
      <c r="C451" s="2"/>
      <c r="E451" s="2"/>
      <c r="L451" s="26" t="e">
        <f t="shared" si="22"/>
        <v>#DIV/0!</v>
      </c>
      <c r="M451" s="1" t="e">
        <f t="shared" si="23"/>
        <v>#DIV/0!</v>
      </c>
    </row>
    <row r="452" spans="1:13" x14ac:dyDescent="0.25">
      <c r="A452" t="str">
        <f t="shared" si="21"/>
        <v/>
      </c>
      <c r="B452" s="2"/>
      <c r="C452" s="2"/>
      <c r="E452" s="2"/>
      <c r="L452" s="26" t="e">
        <f t="shared" si="22"/>
        <v>#DIV/0!</v>
      </c>
      <c r="M452" s="1" t="e">
        <f t="shared" si="23"/>
        <v>#DIV/0!</v>
      </c>
    </row>
    <row r="453" spans="1:13" x14ac:dyDescent="0.25">
      <c r="A453" t="str">
        <f t="shared" si="21"/>
        <v/>
      </c>
      <c r="B453" s="2"/>
      <c r="C453" s="2"/>
      <c r="E453" s="2"/>
      <c r="L453" s="26" t="e">
        <f t="shared" si="22"/>
        <v>#DIV/0!</v>
      </c>
      <c r="M453" s="1" t="e">
        <f t="shared" si="23"/>
        <v>#DIV/0!</v>
      </c>
    </row>
    <row r="454" spans="1:13" x14ac:dyDescent="0.25">
      <c r="A454" t="str">
        <f t="shared" si="21"/>
        <v/>
      </c>
      <c r="B454" s="2"/>
      <c r="C454" s="2"/>
      <c r="E454" s="2"/>
      <c r="L454" s="26" t="e">
        <f t="shared" si="22"/>
        <v>#DIV/0!</v>
      </c>
      <c r="M454" s="1" t="e">
        <f t="shared" si="23"/>
        <v>#DIV/0!</v>
      </c>
    </row>
    <row r="455" spans="1:13" x14ac:dyDescent="0.25">
      <c r="A455" t="str">
        <f t="shared" si="21"/>
        <v/>
      </c>
      <c r="B455" s="2"/>
      <c r="C455" s="2"/>
      <c r="E455" s="2"/>
      <c r="L455" s="26" t="e">
        <f t="shared" si="22"/>
        <v>#DIV/0!</v>
      </c>
      <c r="M455" s="1" t="e">
        <f t="shared" si="23"/>
        <v>#DIV/0!</v>
      </c>
    </row>
    <row r="456" spans="1:13" x14ac:dyDescent="0.25">
      <c r="A456" t="str">
        <f t="shared" si="21"/>
        <v/>
      </c>
      <c r="B456" s="2"/>
      <c r="C456" s="2"/>
      <c r="E456" s="2"/>
      <c r="L456" s="26" t="e">
        <f t="shared" si="22"/>
        <v>#DIV/0!</v>
      </c>
      <c r="M456" s="1" t="e">
        <f t="shared" si="23"/>
        <v>#DIV/0!</v>
      </c>
    </row>
    <row r="457" spans="1:13" x14ac:dyDescent="0.25">
      <c r="A457" t="str">
        <f t="shared" si="21"/>
        <v/>
      </c>
      <c r="B457" s="2"/>
      <c r="C457" s="2"/>
      <c r="E457" s="2"/>
      <c r="L457" s="26" t="e">
        <f t="shared" si="22"/>
        <v>#DIV/0!</v>
      </c>
      <c r="M457" s="1" t="e">
        <f t="shared" si="23"/>
        <v>#DIV/0!</v>
      </c>
    </row>
    <row r="458" spans="1:13" x14ac:dyDescent="0.25">
      <c r="A458" t="str">
        <f t="shared" si="21"/>
        <v/>
      </c>
      <c r="B458" s="2"/>
      <c r="C458" s="2"/>
      <c r="E458" s="2"/>
      <c r="L458" s="26" t="e">
        <f t="shared" si="22"/>
        <v>#DIV/0!</v>
      </c>
      <c r="M458" s="1" t="e">
        <f t="shared" si="23"/>
        <v>#DIV/0!</v>
      </c>
    </row>
    <row r="459" spans="1:13" x14ac:dyDescent="0.25">
      <c r="A459" t="str">
        <f t="shared" si="21"/>
        <v/>
      </c>
      <c r="B459" s="2"/>
      <c r="C459" s="2"/>
      <c r="E459" s="2"/>
      <c r="L459" s="26" t="e">
        <f t="shared" si="22"/>
        <v>#DIV/0!</v>
      </c>
      <c r="M459" s="1" t="e">
        <f t="shared" si="23"/>
        <v>#DIV/0!</v>
      </c>
    </row>
    <row r="460" spans="1:13" x14ac:dyDescent="0.25">
      <c r="A460" t="str">
        <f t="shared" si="21"/>
        <v/>
      </c>
      <c r="B460" s="2"/>
      <c r="C460" s="2"/>
      <c r="E460" s="2"/>
      <c r="L460" s="26" t="e">
        <f t="shared" si="22"/>
        <v>#DIV/0!</v>
      </c>
      <c r="M460" s="1" t="e">
        <f t="shared" si="23"/>
        <v>#DIV/0!</v>
      </c>
    </row>
    <row r="461" spans="1:13" x14ac:dyDescent="0.25">
      <c r="A461" t="str">
        <f t="shared" si="21"/>
        <v/>
      </c>
      <c r="B461" s="2"/>
      <c r="C461" s="2"/>
      <c r="E461" s="2"/>
      <c r="L461" s="26" t="e">
        <f t="shared" si="22"/>
        <v>#DIV/0!</v>
      </c>
      <c r="M461" s="1" t="e">
        <f t="shared" si="23"/>
        <v>#DIV/0!</v>
      </c>
    </row>
    <row r="462" spans="1:13" x14ac:dyDescent="0.25">
      <c r="A462" t="str">
        <f t="shared" si="21"/>
        <v/>
      </c>
      <c r="B462" s="2"/>
      <c r="C462" s="2"/>
      <c r="E462" s="2"/>
      <c r="L462" s="26" t="e">
        <f t="shared" si="22"/>
        <v>#DIV/0!</v>
      </c>
      <c r="M462" s="1" t="e">
        <f t="shared" si="23"/>
        <v>#DIV/0!</v>
      </c>
    </row>
    <row r="463" spans="1:13" x14ac:dyDescent="0.25">
      <c r="A463" t="str">
        <f t="shared" si="21"/>
        <v/>
      </c>
      <c r="B463" s="2"/>
      <c r="C463" s="2"/>
      <c r="E463" s="2"/>
      <c r="L463" s="26" t="e">
        <f t="shared" si="22"/>
        <v>#DIV/0!</v>
      </c>
      <c r="M463" s="1" t="e">
        <f t="shared" si="23"/>
        <v>#DIV/0!</v>
      </c>
    </row>
    <row r="464" spans="1:13" x14ac:dyDescent="0.25">
      <c r="A464" t="str">
        <f t="shared" si="21"/>
        <v/>
      </c>
      <c r="B464" s="2"/>
      <c r="C464" s="2"/>
      <c r="E464" s="2"/>
      <c r="L464" s="26" t="e">
        <f t="shared" si="22"/>
        <v>#DIV/0!</v>
      </c>
      <c r="M464" s="1" t="e">
        <f t="shared" si="23"/>
        <v>#DIV/0!</v>
      </c>
    </row>
    <row r="465" spans="1:13" x14ac:dyDescent="0.25">
      <c r="A465" t="str">
        <f t="shared" si="21"/>
        <v/>
      </c>
      <c r="B465" s="2"/>
      <c r="C465" s="2"/>
      <c r="E465" s="2"/>
      <c r="L465" s="26" t="e">
        <f t="shared" si="22"/>
        <v>#DIV/0!</v>
      </c>
      <c r="M465" s="1" t="e">
        <f t="shared" si="23"/>
        <v>#DIV/0!</v>
      </c>
    </row>
    <row r="466" spans="1:13" x14ac:dyDescent="0.25">
      <c r="A466" t="str">
        <f t="shared" si="21"/>
        <v/>
      </c>
      <c r="B466" s="2"/>
      <c r="C466" s="2"/>
      <c r="E466" s="2"/>
      <c r="L466" s="26" t="e">
        <f t="shared" si="22"/>
        <v>#DIV/0!</v>
      </c>
      <c r="M466" s="1" t="e">
        <f t="shared" si="23"/>
        <v>#DIV/0!</v>
      </c>
    </row>
    <row r="467" spans="1:13" x14ac:dyDescent="0.25">
      <c r="A467" t="str">
        <f t="shared" si="21"/>
        <v/>
      </c>
      <c r="B467" s="2"/>
      <c r="C467" s="2"/>
      <c r="E467" s="2"/>
      <c r="L467" s="26" t="e">
        <f t="shared" si="22"/>
        <v>#DIV/0!</v>
      </c>
      <c r="M467" s="1" t="e">
        <f t="shared" si="23"/>
        <v>#DIV/0!</v>
      </c>
    </row>
    <row r="468" spans="1:13" x14ac:dyDescent="0.25">
      <c r="A468" t="str">
        <f t="shared" si="21"/>
        <v/>
      </c>
      <c r="B468" s="4"/>
      <c r="C468" s="2"/>
      <c r="E468" s="2"/>
      <c r="L468" s="26" t="e">
        <f t="shared" si="22"/>
        <v>#DIV/0!</v>
      </c>
      <c r="M468" s="1" t="e">
        <f t="shared" si="23"/>
        <v>#DIV/0!</v>
      </c>
    </row>
    <row r="469" spans="1:13" x14ac:dyDescent="0.25">
      <c r="A469" t="str">
        <f t="shared" si="21"/>
        <v/>
      </c>
      <c r="B469" s="2"/>
      <c r="C469" s="2"/>
      <c r="E469" s="2"/>
      <c r="G469" s="3"/>
      <c r="H469" s="3"/>
      <c r="I469" s="3"/>
      <c r="J469" s="3"/>
      <c r="K469" s="3"/>
      <c r="L469" s="26" t="e">
        <f t="shared" si="22"/>
        <v>#DIV/0!</v>
      </c>
      <c r="M469" s="1" t="e">
        <f t="shared" si="23"/>
        <v>#DIV/0!</v>
      </c>
    </row>
    <row r="470" spans="1:13" x14ac:dyDescent="0.25">
      <c r="A470" t="str">
        <f t="shared" si="21"/>
        <v/>
      </c>
      <c r="B470" s="2"/>
      <c r="C470" s="2"/>
      <c r="E470" s="2"/>
      <c r="G470" s="3"/>
      <c r="H470" s="3"/>
      <c r="I470" s="3"/>
      <c r="J470" s="3"/>
      <c r="K470" s="3"/>
      <c r="L470" s="26" t="e">
        <f t="shared" si="22"/>
        <v>#DIV/0!</v>
      </c>
      <c r="M470" s="1" t="e">
        <f t="shared" si="23"/>
        <v>#DIV/0!</v>
      </c>
    </row>
    <row r="471" spans="1:13" x14ac:dyDescent="0.25">
      <c r="A471" t="str">
        <f t="shared" si="21"/>
        <v/>
      </c>
      <c r="B471" s="2"/>
      <c r="C471" s="2"/>
      <c r="E471" s="2"/>
      <c r="G471" s="3"/>
      <c r="H471" s="3"/>
      <c r="I471" s="3"/>
      <c r="J471" s="3"/>
      <c r="K471" s="3"/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B472" s="2"/>
      <c r="C472" s="2"/>
      <c r="E472" s="2"/>
      <c r="G472" s="3"/>
      <c r="H472" s="3"/>
      <c r="I472" s="3"/>
      <c r="J472" s="3"/>
      <c r="K472" s="3"/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B473" s="2"/>
      <c r="C473" s="2"/>
      <c r="E473" s="2"/>
      <c r="G473" s="3"/>
      <c r="H473" s="3"/>
      <c r="I473" s="3"/>
      <c r="J473" s="3"/>
      <c r="K473" s="3"/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7C7B9-EF6C-47D9-A710-DAFF19EAB533}">
  <dimension ref="A1:S786"/>
  <sheetViews>
    <sheetView zoomScale="85" zoomScaleNormal="85" workbookViewId="0">
      <pane ySplit="1" topLeftCell="A2" activePane="bottomLeft" state="frozen"/>
      <selection pane="bottomLeft" activeCell="N30" sqref="N30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x14ac:dyDescent="0.25">
      <c r="A2" t="str">
        <f t="shared" ref="A2:A65" si="0">D2&amp;E2&amp;C2</f>
        <v>AUHCMBJan-2024</v>
      </c>
      <c r="B2" s="2">
        <v>2024</v>
      </c>
      <c r="C2" s="2" t="s">
        <v>196</v>
      </c>
      <c r="D2" t="s">
        <v>9</v>
      </c>
      <c r="E2" s="2" t="s">
        <v>10</v>
      </c>
      <c r="F2" t="s">
        <v>11</v>
      </c>
      <c r="G2">
        <v>543</v>
      </c>
      <c r="H2">
        <v>71432.600000000006</v>
      </c>
      <c r="I2">
        <v>65671.940000000046</v>
      </c>
      <c r="J2">
        <v>137104.53999999998</v>
      </c>
      <c r="K2">
        <v>1815792</v>
      </c>
      <c r="L2" s="26">
        <f t="shared" ref="L2:L65" si="1">J2/K2</f>
        <v>7.550674306308211E-2</v>
      </c>
      <c r="M2" s="1">
        <f t="shared" ref="M2:M65" si="2">J2/G2</f>
        <v>252.49454880294655</v>
      </c>
    </row>
    <row r="3" spans="1:13" x14ac:dyDescent="0.25">
      <c r="A3" t="str">
        <f t="shared" si="0"/>
        <v>BKKCMBJan-2024</v>
      </c>
      <c r="B3" s="2">
        <v>2024</v>
      </c>
      <c r="C3" s="2" t="s">
        <v>196</v>
      </c>
      <c r="D3" t="s">
        <v>12</v>
      </c>
      <c r="E3" s="2" t="s">
        <v>10</v>
      </c>
      <c r="F3" t="s">
        <v>13</v>
      </c>
      <c r="G3">
        <v>2011</v>
      </c>
      <c r="H3">
        <v>222782.05999999988</v>
      </c>
      <c r="I3">
        <v>150372.71000000017</v>
      </c>
      <c r="J3">
        <v>373154.77000000008</v>
      </c>
      <c r="K3">
        <v>4796235</v>
      </c>
      <c r="L3" s="26">
        <f t="shared" si="1"/>
        <v>7.7801602715463297E-2</v>
      </c>
      <c r="M3" s="1">
        <f t="shared" si="2"/>
        <v>185.55682247637995</v>
      </c>
    </row>
    <row r="4" spans="1:13" x14ac:dyDescent="0.25">
      <c r="A4" t="str">
        <f t="shared" si="0"/>
        <v>BLRCMBJan-2024</v>
      </c>
      <c r="B4" s="2">
        <v>2024</v>
      </c>
      <c r="C4" s="2" t="s">
        <v>196</v>
      </c>
      <c r="D4" t="s">
        <v>14</v>
      </c>
      <c r="E4" s="2" t="s">
        <v>10</v>
      </c>
      <c r="F4" t="s">
        <v>15</v>
      </c>
      <c r="G4">
        <v>1515</v>
      </c>
      <c r="H4">
        <v>74280.190000000017</v>
      </c>
      <c r="I4">
        <v>45050.999999999964</v>
      </c>
      <c r="J4">
        <v>119331.19000000006</v>
      </c>
      <c r="K4">
        <v>1083225</v>
      </c>
      <c r="L4" s="26">
        <f t="shared" si="1"/>
        <v>0.11016288398070583</v>
      </c>
      <c r="M4" s="1">
        <f t="shared" si="2"/>
        <v>78.766462046204666</v>
      </c>
    </row>
    <row r="5" spans="1:13" x14ac:dyDescent="0.25">
      <c r="A5" t="str">
        <f t="shared" si="0"/>
        <v>BOMCMBJan-2024</v>
      </c>
      <c r="B5" s="2">
        <v>2024</v>
      </c>
      <c r="C5" s="2" t="s">
        <v>196</v>
      </c>
      <c r="D5" t="s">
        <v>16</v>
      </c>
      <c r="E5" s="2" t="s">
        <v>10</v>
      </c>
      <c r="F5" t="s">
        <v>15</v>
      </c>
      <c r="G5">
        <v>1719</v>
      </c>
      <c r="H5">
        <v>163457.78999999995</v>
      </c>
      <c r="I5">
        <v>59565.02999999997</v>
      </c>
      <c r="J5">
        <v>223022.82000000027</v>
      </c>
      <c r="K5">
        <v>2662731</v>
      </c>
      <c r="L5" s="26">
        <f t="shared" si="1"/>
        <v>8.3757172617136416E-2</v>
      </c>
      <c r="M5" s="1">
        <f t="shared" si="2"/>
        <v>129.73986038394432</v>
      </c>
    </row>
    <row r="6" spans="1:13" x14ac:dyDescent="0.25">
      <c r="A6" t="str">
        <f t="shared" si="0"/>
        <v>CANCMBJan-2024</v>
      </c>
      <c r="B6" s="2">
        <v>2024</v>
      </c>
      <c r="C6" s="2" t="s">
        <v>196</v>
      </c>
      <c r="D6" t="s">
        <v>17</v>
      </c>
      <c r="E6" s="2" t="s">
        <v>10</v>
      </c>
      <c r="F6" t="s">
        <v>13</v>
      </c>
      <c r="G6">
        <v>339</v>
      </c>
      <c r="H6">
        <v>68877.81</v>
      </c>
      <c r="I6">
        <v>34910.359999999986</v>
      </c>
      <c r="J6">
        <v>103788.17000000003</v>
      </c>
      <c r="K6">
        <v>1350237</v>
      </c>
      <c r="L6" s="26">
        <f t="shared" si="1"/>
        <v>7.686663156171844E-2</v>
      </c>
      <c r="M6" s="1">
        <f t="shared" si="2"/>
        <v>306.15979351032456</v>
      </c>
    </row>
    <row r="7" spans="1:13" x14ac:dyDescent="0.25">
      <c r="A7" t="str">
        <f t="shared" si="0"/>
        <v>CDGCMBJan-2024</v>
      </c>
      <c r="B7" s="2">
        <v>2024</v>
      </c>
      <c r="C7" s="2" t="s">
        <v>196</v>
      </c>
      <c r="D7" t="s">
        <v>18</v>
      </c>
      <c r="E7" s="2" t="s">
        <v>10</v>
      </c>
      <c r="F7" t="s">
        <v>19</v>
      </c>
      <c r="G7">
        <v>2492</v>
      </c>
      <c r="H7">
        <v>528888.76000000024</v>
      </c>
      <c r="I7">
        <v>556076.52000000014</v>
      </c>
      <c r="J7">
        <v>1084965.2800000003</v>
      </c>
      <c r="K7">
        <v>21204428</v>
      </c>
      <c r="L7" s="26">
        <f t="shared" si="1"/>
        <v>5.1166920418697463E-2</v>
      </c>
      <c r="M7" s="1">
        <f t="shared" si="2"/>
        <v>435.37932584269674</v>
      </c>
    </row>
    <row r="8" spans="1:13" x14ac:dyDescent="0.25">
      <c r="A8" t="str">
        <f t="shared" si="0"/>
        <v>CGKCMBJan-2024</v>
      </c>
      <c r="B8" s="2">
        <v>2024</v>
      </c>
      <c r="C8" s="2" t="s">
        <v>196</v>
      </c>
      <c r="D8" t="s">
        <v>20</v>
      </c>
      <c r="E8" s="2" t="s">
        <v>10</v>
      </c>
      <c r="F8" t="s">
        <v>13</v>
      </c>
      <c r="G8">
        <v>327</v>
      </c>
      <c r="H8">
        <v>36565.920000000013</v>
      </c>
      <c r="I8">
        <v>28140.54</v>
      </c>
      <c r="J8">
        <v>64706.46</v>
      </c>
      <c r="K8">
        <v>1084986</v>
      </c>
      <c r="L8" s="26">
        <f t="shared" si="1"/>
        <v>5.9638059845933497E-2</v>
      </c>
      <c r="M8" s="1">
        <f t="shared" si="2"/>
        <v>197.87908256880735</v>
      </c>
    </row>
    <row r="9" spans="1:13" x14ac:dyDescent="0.25">
      <c r="A9" t="str">
        <f t="shared" si="0"/>
        <v>CMBAUHJan-2024</v>
      </c>
      <c r="B9" s="2">
        <v>2024</v>
      </c>
      <c r="C9" s="2" t="s">
        <v>196</v>
      </c>
      <c r="D9" t="s">
        <v>10</v>
      </c>
      <c r="E9" s="2" t="s">
        <v>9</v>
      </c>
      <c r="F9" t="s">
        <v>11</v>
      </c>
      <c r="G9">
        <v>1246</v>
      </c>
      <c r="H9">
        <v>243385.82999999996</v>
      </c>
      <c r="I9">
        <v>207514.84000000008</v>
      </c>
      <c r="J9">
        <v>450900.67000000045</v>
      </c>
      <c r="K9">
        <v>4166624</v>
      </c>
      <c r="L9" s="26">
        <f t="shared" si="1"/>
        <v>0.10821726894483411</v>
      </c>
      <c r="M9" s="1">
        <f t="shared" si="2"/>
        <v>361.87854735152524</v>
      </c>
    </row>
    <row r="10" spans="1:13" x14ac:dyDescent="0.25">
      <c r="A10" t="str">
        <f t="shared" si="0"/>
        <v>CMBBKKJan-2024</v>
      </c>
      <c r="B10" s="2">
        <v>2024</v>
      </c>
      <c r="C10" s="2" t="s">
        <v>196</v>
      </c>
      <c r="D10" t="s">
        <v>10</v>
      </c>
      <c r="E10" s="2" t="s">
        <v>12</v>
      </c>
      <c r="F10" t="s">
        <v>13</v>
      </c>
      <c r="G10">
        <v>1687</v>
      </c>
      <c r="H10">
        <v>198847.25</v>
      </c>
      <c r="I10">
        <v>130552.21000000006</v>
      </c>
      <c r="J10">
        <v>329399.46000000002</v>
      </c>
      <c r="K10">
        <v>4023495</v>
      </c>
      <c r="L10" s="26">
        <f t="shared" si="1"/>
        <v>8.1868987037389138E-2</v>
      </c>
      <c r="M10" s="1">
        <f t="shared" si="2"/>
        <v>195.2575340841731</v>
      </c>
    </row>
    <row r="11" spans="1:13" x14ac:dyDescent="0.25">
      <c r="A11" t="str">
        <f t="shared" si="0"/>
        <v>CMBBLRJan-2024</v>
      </c>
      <c r="B11" s="2">
        <v>2024</v>
      </c>
      <c r="C11" s="2" t="s">
        <v>196</v>
      </c>
      <c r="D11" t="s">
        <v>10</v>
      </c>
      <c r="E11" s="2" t="s">
        <v>14</v>
      </c>
      <c r="F11" t="s">
        <v>15</v>
      </c>
      <c r="G11">
        <v>1577</v>
      </c>
      <c r="H11">
        <v>113589.05000000002</v>
      </c>
      <c r="I11">
        <v>52007.000000000015</v>
      </c>
      <c r="J11">
        <v>165596.05000000019</v>
      </c>
      <c r="K11">
        <v>1127555</v>
      </c>
      <c r="L11" s="26">
        <f t="shared" si="1"/>
        <v>0.14686294681855891</v>
      </c>
      <c r="M11" s="1">
        <f t="shared" si="2"/>
        <v>105.00700697526962</v>
      </c>
    </row>
    <row r="12" spans="1:13" x14ac:dyDescent="0.25">
      <c r="A12" t="str">
        <f t="shared" si="0"/>
        <v>CMBBOMJan-2024</v>
      </c>
      <c r="B12" s="2">
        <v>2024</v>
      </c>
      <c r="C12" s="2" t="s">
        <v>196</v>
      </c>
      <c r="D12" t="s">
        <v>10</v>
      </c>
      <c r="E12" s="2" t="s">
        <v>16</v>
      </c>
      <c r="F12" t="s">
        <v>15</v>
      </c>
      <c r="G12">
        <v>2375</v>
      </c>
      <c r="H12">
        <v>268657.8899999999</v>
      </c>
      <c r="I12">
        <v>84725.120000000112</v>
      </c>
      <c r="J12">
        <v>353383.00999999989</v>
      </c>
      <c r="K12">
        <v>3678875</v>
      </c>
      <c r="L12" s="26">
        <f t="shared" si="1"/>
        <v>9.605735720838568E-2</v>
      </c>
      <c r="M12" s="1">
        <f t="shared" si="2"/>
        <v>148.79284631578943</v>
      </c>
    </row>
    <row r="13" spans="1:13" x14ac:dyDescent="0.25">
      <c r="A13" t="str">
        <f t="shared" si="0"/>
        <v>CMBCANJan-2024</v>
      </c>
      <c r="B13" s="2">
        <v>2024</v>
      </c>
      <c r="C13" s="2" t="s">
        <v>196</v>
      </c>
      <c r="D13" t="s">
        <v>10</v>
      </c>
      <c r="E13" s="2" t="s">
        <v>17</v>
      </c>
      <c r="F13" t="s">
        <v>13</v>
      </c>
      <c r="G13">
        <v>157</v>
      </c>
      <c r="H13">
        <v>26178.01</v>
      </c>
      <c r="I13">
        <v>16806.550000000003</v>
      </c>
      <c r="J13">
        <v>42984.56</v>
      </c>
      <c r="K13">
        <v>625331</v>
      </c>
      <c r="L13" s="26">
        <f t="shared" si="1"/>
        <v>6.8738891882858838E-2</v>
      </c>
      <c r="M13" s="1">
        <f t="shared" si="2"/>
        <v>273.78700636942676</v>
      </c>
    </row>
    <row r="14" spans="1:13" x14ac:dyDescent="0.25">
      <c r="A14" t="str">
        <f t="shared" si="0"/>
        <v>CMBCDGJan-2024</v>
      </c>
      <c r="B14" s="2">
        <v>2024</v>
      </c>
      <c r="C14" s="2" t="s">
        <v>196</v>
      </c>
      <c r="D14" t="s">
        <v>10</v>
      </c>
      <c r="E14" s="2" t="s">
        <v>18</v>
      </c>
      <c r="F14" t="s">
        <v>19</v>
      </c>
      <c r="G14">
        <v>2787</v>
      </c>
      <c r="H14">
        <v>858654.38000000012</v>
      </c>
      <c r="I14">
        <v>615232.39000000013</v>
      </c>
      <c r="J14">
        <v>1473886.7699999996</v>
      </c>
      <c r="K14">
        <v>23714583</v>
      </c>
      <c r="L14" s="26">
        <f t="shared" si="1"/>
        <v>6.2151072612155966E-2</v>
      </c>
      <c r="M14" s="1">
        <f t="shared" si="2"/>
        <v>528.8434768568352</v>
      </c>
    </row>
    <row r="15" spans="1:13" x14ac:dyDescent="0.25">
      <c r="A15" t="str">
        <f t="shared" si="0"/>
        <v>CMBCGKJan-2024</v>
      </c>
      <c r="B15" s="2">
        <v>2024</v>
      </c>
      <c r="C15" s="2" t="s">
        <v>196</v>
      </c>
      <c r="D15" t="s">
        <v>10</v>
      </c>
      <c r="E15" s="2" t="s">
        <v>20</v>
      </c>
      <c r="F15" t="s">
        <v>13</v>
      </c>
      <c r="G15">
        <v>911</v>
      </c>
      <c r="H15">
        <v>105669.4800000001</v>
      </c>
      <c r="I15">
        <v>71283.160000000047</v>
      </c>
      <c r="J15">
        <v>176952.64000000016</v>
      </c>
      <c r="K15">
        <v>3022698</v>
      </c>
      <c r="L15" s="26">
        <f t="shared" si="1"/>
        <v>5.8541289933695048E-2</v>
      </c>
      <c r="M15" s="1">
        <f t="shared" si="2"/>
        <v>194.24000000000018</v>
      </c>
    </row>
    <row r="16" spans="1:13" x14ac:dyDescent="0.25">
      <c r="A16" t="str">
        <f t="shared" si="0"/>
        <v>CMBCOKJan-2024</v>
      </c>
      <c r="B16" s="2">
        <v>2024</v>
      </c>
      <c r="C16" s="2" t="s">
        <v>196</v>
      </c>
      <c r="D16" t="s">
        <v>10</v>
      </c>
      <c r="E16" s="2" t="s">
        <v>21</v>
      </c>
      <c r="F16" t="s">
        <v>15</v>
      </c>
      <c r="G16">
        <v>1243</v>
      </c>
      <c r="H16">
        <v>76572.94</v>
      </c>
      <c r="I16">
        <v>33549.689999999988</v>
      </c>
      <c r="J16">
        <v>110122.63000000009</v>
      </c>
      <c r="K16">
        <v>642631</v>
      </c>
      <c r="L16" s="26">
        <f t="shared" si="1"/>
        <v>0.17136215028531163</v>
      </c>
      <c r="M16" s="1">
        <f t="shared" si="2"/>
        <v>88.594231697506103</v>
      </c>
    </row>
    <row r="17" spans="1:13" x14ac:dyDescent="0.25">
      <c r="A17" t="str">
        <f t="shared" si="0"/>
        <v>CMBDACJan-2024</v>
      </c>
      <c r="B17" s="2">
        <v>2024</v>
      </c>
      <c r="C17" s="2" t="s">
        <v>196</v>
      </c>
      <c r="D17" t="s">
        <v>10</v>
      </c>
      <c r="E17" s="2" t="s">
        <v>22</v>
      </c>
      <c r="F17" t="s">
        <v>15</v>
      </c>
      <c r="G17">
        <v>1397</v>
      </c>
      <c r="H17">
        <v>251441.93999999992</v>
      </c>
      <c r="I17">
        <v>5630.590000000002</v>
      </c>
      <c r="J17">
        <v>257072.53000000003</v>
      </c>
      <c r="K17">
        <v>3024505</v>
      </c>
      <c r="L17" s="26">
        <f t="shared" si="1"/>
        <v>8.4996563073957559E-2</v>
      </c>
      <c r="M17" s="1">
        <f t="shared" si="2"/>
        <v>184.01755905511814</v>
      </c>
    </row>
    <row r="18" spans="1:13" x14ac:dyDescent="0.25">
      <c r="A18" t="str">
        <f t="shared" si="0"/>
        <v>CMBDELJan-2024</v>
      </c>
      <c r="B18" s="2">
        <v>2024</v>
      </c>
      <c r="C18" s="2" t="s">
        <v>196</v>
      </c>
      <c r="D18" t="s">
        <v>10</v>
      </c>
      <c r="E18" s="2" t="s">
        <v>23</v>
      </c>
      <c r="F18" t="s">
        <v>15</v>
      </c>
      <c r="G18">
        <v>3834</v>
      </c>
      <c r="H18">
        <v>440985.76999999979</v>
      </c>
      <c r="I18">
        <v>135530.93000000002</v>
      </c>
      <c r="J18">
        <v>576516.69999999972</v>
      </c>
      <c r="K18">
        <v>9297450</v>
      </c>
      <c r="L18" s="26">
        <f t="shared" si="1"/>
        <v>6.200804521669917E-2</v>
      </c>
      <c r="M18" s="1">
        <f t="shared" si="2"/>
        <v>150.3695096504955</v>
      </c>
    </row>
    <row r="19" spans="1:13" x14ac:dyDescent="0.25">
      <c r="A19" t="str">
        <f t="shared" si="0"/>
        <v>CMBDMMJan-2024</v>
      </c>
      <c r="B19" s="2">
        <v>2024</v>
      </c>
      <c r="C19" s="2" t="s">
        <v>196</v>
      </c>
      <c r="D19" t="s">
        <v>10</v>
      </c>
      <c r="E19" s="2" t="s">
        <v>24</v>
      </c>
      <c r="F19" t="s">
        <v>11</v>
      </c>
      <c r="G19">
        <v>1052</v>
      </c>
      <c r="H19">
        <v>168599.23000000004</v>
      </c>
      <c r="I19">
        <v>96480.880000000019</v>
      </c>
      <c r="J19">
        <v>265080.10999999993</v>
      </c>
      <c r="K19">
        <v>4053356</v>
      </c>
      <c r="L19" s="26">
        <f t="shared" si="1"/>
        <v>6.5397687743193517E-2</v>
      </c>
      <c r="M19" s="1">
        <f t="shared" si="2"/>
        <v>251.97729087452464</v>
      </c>
    </row>
    <row r="20" spans="1:13" x14ac:dyDescent="0.25">
      <c r="A20" t="str">
        <f t="shared" si="0"/>
        <v>CMBDOHJan-2024</v>
      </c>
      <c r="B20" s="2">
        <v>2024</v>
      </c>
      <c r="C20" s="2" t="s">
        <v>196</v>
      </c>
      <c r="D20" t="s">
        <v>10</v>
      </c>
      <c r="E20" s="2" t="s">
        <v>25</v>
      </c>
      <c r="F20" t="s">
        <v>11</v>
      </c>
      <c r="G20">
        <v>2452</v>
      </c>
      <c r="H20">
        <v>483131.88000000018</v>
      </c>
      <c r="I20">
        <v>394101.98999999976</v>
      </c>
      <c r="J20">
        <v>877233.86999999941</v>
      </c>
      <c r="K20">
        <v>8908116</v>
      </c>
      <c r="L20" s="26">
        <f t="shared" si="1"/>
        <v>9.8475802290854703E-2</v>
      </c>
      <c r="M20" s="1">
        <f t="shared" si="2"/>
        <v>357.7625897226751</v>
      </c>
    </row>
    <row r="21" spans="1:13" x14ac:dyDescent="0.25">
      <c r="A21" t="str">
        <f t="shared" si="0"/>
        <v>CMBDXBJan-2024</v>
      </c>
      <c r="B21" s="2">
        <v>2024</v>
      </c>
      <c r="C21" s="2" t="s">
        <v>196</v>
      </c>
      <c r="D21" t="s">
        <v>10</v>
      </c>
      <c r="E21" s="2" t="s">
        <v>26</v>
      </c>
      <c r="F21" t="s">
        <v>11</v>
      </c>
      <c r="G21">
        <v>1942</v>
      </c>
      <c r="H21">
        <v>273546.2000000003</v>
      </c>
      <c r="I21">
        <v>215115.16999999998</v>
      </c>
      <c r="J21">
        <v>488661.3699999997</v>
      </c>
      <c r="K21">
        <v>6426078</v>
      </c>
      <c r="L21" s="26">
        <f t="shared" si="1"/>
        <v>7.604348562217883E-2</v>
      </c>
      <c r="M21" s="1">
        <f t="shared" si="2"/>
        <v>251.62789392378974</v>
      </c>
    </row>
    <row r="22" spans="1:13" x14ac:dyDescent="0.25">
      <c r="A22" t="str">
        <f t="shared" si="0"/>
        <v>CMBFRAJan-2024</v>
      </c>
      <c r="B22" s="2">
        <v>2024</v>
      </c>
      <c r="C22" s="2" t="s">
        <v>196</v>
      </c>
      <c r="D22" t="s">
        <v>10</v>
      </c>
      <c r="E22" s="2" t="s">
        <v>27</v>
      </c>
      <c r="F22" t="s">
        <v>19</v>
      </c>
      <c r="G22">
        <v>2861</v>
      </c>
      <c r="H22">
        <v>943308.95000000042</v>
      </c>
      <c r="I22">
        <v>635464.13000000012</v>
      </c>
      <c r="J22">
        <v>1578773.0799999977</v>
      </c>
      <c r="K22">
        <v>23154073</v>
      </c>
      <c r="L22" s="26">
        <f t="shared" si="1"/>
        <v>6.8185544720360772E-2</v>
      </c>
      <c r="M22" s="1">
        <f t="shared" si="2"/>
        <v>551.82561342187967</v>
      </c>
    </row>
    <row r="23" spans="1:13" x14ac:dyDescent="0.25">
      <c r="A23" t="str">
        <f t="shared" si="0"/>
        <v>CMBGANJan-2024</v>
      </c>
      <c r="B23" s="2">
        <v>2024</v>
      </c>
      <c r="C23" s="2" t="s">
        <v>196</v>
      </c>
      <c r="D23" t="s">
        <v>10</v>
      </c>
      <c r="E23" s="2" t="s">
        <v>28</v>
      </c>
      <c r="F23" t="s">
        <v>15</v>
      </c>
      <c r="G23">
        <v>799</v>
      </c>
      <c r="H23">
        <v>73844.659999999989</v>
      </c>
      <c r="I23">
        <v>22641.899999999998</v>
      </c>
      <c r="J23">
        <v>96486.559999999983</v>
      </c>
      <c r="K23">
        <v>916453</v>
      </c>
      <c r="L23" s="26">
        <f t="shared" si="1"/>
        <v>0.1052826058728598</v>
      </c>
      <c r="M23" s="1">
        <f t="shared" si="2"/>
        <v>120.75914893617019</v>
      </c>
    </row>
    <row r="24" spans="1:13" x14ac:dyDescent="0.25">
      <c r="A24" t="str">
        <f t="shared" si="0"/>
        <v>CMBHYDJan-2024</v>
      </c>
      <c r="B24" s="2">
        <v>2024</v>
      </c>
      <c r="C24" s="2" t="s">
        <v>196</v>
      </c>
      <c r="D24" t="s">
        <v>10</v>
      </c>
      <c r="E24" s="2" t="s">
        <v>29</v>
      </c>
      <c r="F24" t="s">
        <v>15</v>
      </c>
      <c r="G24">
        <v>852</v>
      </c>
      <c r="H24">
        <v>55415.500000000007</v>
      </c>
      <c r="I24">
        <v>30684.400000000009</v>
      </c>
      <c r="J24">
        <v>86099.900000000023</v>
      </c>
      <c r="K24">
        <v>998544</v>
      </c>
      <c r="L24" s="26">
        <f t="shared" si="1"/>
        <v>8.6225444246823393E-2</v>
      </c>
      <c r="M24" s="1">
        <f t="shared" si="2"/>
        <v>101.05622065727702</v>
      </c>
    </row>
    <row r="25" spans="1:13" x14ac:dyDescent="0.25">
      <c r="A25" t="str">
        <f t="shared" si="0"/>
        <v>CMBICNJan-2024</v>
      </c>
      <c r="B25" s="2">
        <v>2024</v>
      </c>
      <c r="C25" s="2" t="s">
        <v>196</v>
      </c>
      <c r="D25" t="s">
        <v>10</v>
      </c>
      <c r="E25" s="2" t="s">
        <v>30</v>
      </c>
      <c r="F25" t="s">
        <v>13</v>
      </c>
      <c r="G25">
        <v>1126</v>
      </c>
      <c r="H25">
        <v>274637.16999999987</v>
      </c>
      <c r="I25">
        <v>101971.36000000002</v>
      </c>
      <c r="J25">
        <v>376608.52999999997</v>
      </c>
      <c r="K25">
        <v>6491390</v>
      </c>
      <c r="L25" s="26">
        <f t="shared" si="1"/>
        <v>5.8016623558282583E-2</v>
      </c>
      <c r="M25" s="1">
        <f t="shared" si="2"/>
        <v>334.4658348134991</v>
      </c>
    </row>
    <row r="26" spans="1:13" x14ac:dyDescent="0.25">
      <c r="A26" t="str">
        <f t="shared" si="0"/>
        <v>CMBIXMJan-2024</v>
      </c>
      <c r="B26" s="2">
        <v>2024</v>
      </c>
      <c r="C26" s="2" t="s">
        <v>196</v>
      </c>
      <c r="D26" t="s">
        <v>10</v>
      </c>
      <c r="E26" s="2" t="s">
        <v>31</v>
      </c>
      <c r="F26" t="s">
        <v>15</v>
      </c>
      <c r="G26">
        <v>663</v>
      </c>
      <c r="H26">
        <v>24760.950000000019</v>
      </c>
      <c r="I26">
        <v>15599.080000000011</v>
      </c>
      <c r="J26">
        <v>40360.029999999962</v>
      </c>
      <c r="K26">
        <v>234702</v>
      </c>
      <c r="L26" s="26">
        <f t="shared" si="1"/>
        <v>0.17196287206755784</v>
      </c>
      <c r="M26" s="1">
        <f t="shared" si="2"/>
        <v>60.874856711915477</v>
      </c>
    </row>
    <row r="27" spans="1:13" x14ac:dyDescent="0.25">
      <c r="A27" t="str">
        <f t="shared" si="0"/>
        <v>CMBKHIJan-2024</v>
      </c>
      <c r="B27" s="2">
        <v>2024</v>
      </c>
      <c r="C27" s="2" t="s">
        <v>196</v>
      </c>
      <c r="D27" t="s">
        <v>10</v>
      </c>
      <c r="E27" s="2" t="s">
        <v>32</v>
      </c>
      <c r="F27" t="s">
        <v>15</v>
      </c>
      <c r="G27">
        <v>1010</v>
      </c>
      <c r="H27">
        <v>136972.84</v>
      </c>
      <c r="I27">
        <v>34206.789999999994</v>
      </c>
      <c r="J27">
        <v>171179.63</v>
      </c>
      <c r="K27">
        <v>2438140</v>
      </c>
      <c r="L27" s="26">
        <f t="shared" si="1"/>
        <v>7.0209106121879791E-2</v>
      </c>
      <c r="M27" s="1">
        <f t="shared" si="2"/>
        <v>169.48478217821781</v>
      </c>
    </row>
    <row r="28" spans="1:13" x14ac:dyDescent="0.25">
      <c r="A28" t="str">
        <f t="shared" si="0"/>
        <v>CMBKTMJan-2024</v>
      </c>
      <c r="B28" s="2">
        <v>2024</v>
      </c>
      <c r="C28" s="2" t="s">
        <v>196</v>
      </c>
      <c r="D28" t="s">
        <v>10</v>
      </c>
      <c r="E28" s="2" t="s">
        <v>52</v>
      </c>
      <c r="F28" t="s">
        <v>15</v>
      </c>
      <c r="G28">
        <v>613</v>
      </c>
      <c r="H28">
        <v>93983.920000000027</v>
      </c>
      <c r="I28">
        <v>24881.659999999993</v>
      </c>
      <c r="J28">
        <v>118865.58000000002</v>
      </c>
      <c r="K28">
        <v>1442389</v>
      </c>
      <c r="L28" s="26">
        <f t="shared" si="1"/>
        <v>8.2408823139943535E-2</v>
      </c>
      <c r="M28" s="1">
        <f t="shared" si="2"/>
        <v>193.90796084828713</v>
      </c>
    </row>
    <row r="29" spans="1:13" x14ac:dyDescent="0.25">
      <c r="A29" t="str">
        <f t="shared" si="0"/>
        <v>CMBKULJan-2024</v>
      </c>
      <c r="B29" s="2">
        <v>2024</v>
      </c>
      <c r="C29" s="2" t="s">
        <v>196</v>
      </c>
      <c r="D29" t="s">
        <v>10</v>
      </c>
      <c r="E29" s="2" t="s">
        <v>33</v>
      </c>
      <c r="F29" t="s">
        <v>13</v>
      </c>
      <c r="G29">
        <v>2207</v>
      </c>
      <c r="H29">
        <v>184652.52000000008</v>
      </c>
      <c r="I29">
        <v>143431.17000000016</v>
      </c>
      <c r="J29">
        <v>328083.69000000006</v>
      </c>
      <c r="K29">
        <v>5427013</v>
      </c>
      <c r="L29" s="26">
        <f t="shared" si="1"/>
        <v>6.0453824230750887E-2</v>
      </c>
      <c r="M29" s="1">
        <f t="shared" si="2"/>
        <v>148.65595378341644</v>
      </c>
    </row>
    <row r="30" spans="1:13" x14ac:dyDescent="0.25">
      <c r="A30" t="str">
        <f t="shared" si="0"/>
        <v>CMBKWIJan-2024</v>
      </c>
      <c r="B30" s="2">
        <v>2024</v>
      </c>
      <c r="C30" s="2" t="s">
        <v>196</v>
      </c>
      <c r="D30" t="s">
        <v>10</v>
      </c>
      <c r="E30" s="2" t="s">
        <v>34</v>
      </c>
      <c r="F30" t="s">
        <v>11</v>
      </c>
      <c r="G30">
        <v>1113</v>
      </c>
      <c r="H30">
        <v>187360.83999999988</v>
      </c>
      <c r="I30">
        <v>90826.75</v>
      </c>
      <c r="J30">
        <v>278187.58999999985</v>
      </c>
      <c r="K30">
        <v>4669035</v>
      </c>
      <c r="L30" s="26">
        <f t="shared" si="1"/>
        <v>5.9581388873717986E-2</v>
      </c>
      <c r="M30" s="1">
        <f t="shared" si="2"/>
        <v>249.94392632524693</v>
      </c>
    </row>
    <row r="31" spans="1:13" x14ac:dyDescent="0.25">
      <c r="A31" t="str">
        <f t="shared" si="0"/>
        <v>CMBLHEJan-2024</v>
      </c>
      <c r="B31" s="2">
        <v>2024</v>
      </c>
      <c r="C31" s="2" t="s">
        <v>196</v>
      </c>
      <c r="D31" t="s">
        <v>10</v>
      </c>
      <c r="E31" s="2" t="s">
        <v>35</v>
      </c>
      <c r="F31" t="s">
        <v>15</v>
      </c>
      <c r="G31">
        <v>1108</v>
      </c>
      <c r="H31">
        <v>144032.89999999997</v>
      </c>
      <c r="I31">
        <v>37205.149999999987</v>
      </c>
      <c r="J31">
        <v>181238.05000000002</v>
      </c>
      <c r="K31">
        <v>3085780</v>
      </c>
      <c r="L31" s="26">
        <f t="shared" si="1"/>
        <v>5.8733302438929547E-2</v>
      </c>
      <c r="M31" s="1">
        <f t="shared" si="2"/>
        <v>163.57224729241878</v>
      </c>
    </row>
    <row r="32" spans="1:13" x14ac:dyDescent="0.25">
      <c r="A32" t="str">
        <f t="shared" si="0"/>
        <v>CMBLHRJan-2024</v>
      </c>
      <c r="B32" s="2">
        <v>2024</v>
      </c>
      <c r="C32" s="2" t="s">
        <v>196</v>
      </c>
      <c r="D32" t="s">
        <v>10</v>
      </c>
      <c r="E32" s="2" t="s">
        <v>36</v>
      </c>
      <c r="F32" t="s">
        <v>19</v>
      </c>
      <c r="G32">
        <v>7325</v>
      </c>
      <c r="H32">
        <v>3534738.6599999969</v>
      </c>
      <c r="I32">
        <v>1530009.8200000005</v>
      </c>
      <c r="J32">
        <v>5064748.4800000032</v>
      </c>
      <c r="K32">
        <v>63866675</v>
      </c>
      <c r="L32" s="26">
        <f t="shared" si="1"/>
        <v>7.9301896959564647E-2</v>
      </c>
      <c r="M32" s="1">
        <f t="shared" si="2"/>
        <v>691.43323959044415</v>
      </c>
    </row>
    <row r="33" spans="1:13" x14ac:dyDescent="0.25">
      <c r="A33" t="str">
        <f t="shared" si="0"/>
        <v>CMBMAAJan-2024</v>
      </c>
      <c r="B33" s="2">
        <v>2024</v>
      </c>
      <c r="C33" s="2" t="s">
        <v>196</v>
      </c>
      <c r="D33" t="s">
        <v>10</v>
      </c>
      <c r="E33" s="2" t="s">
        <v>37</v>
      </c>
      <c r="F33" t="s">
        <v>15</v>
      </c>
      <c r="G33">
        <v>3407</v>
      </c>
      <c r="H33">
        <v>152508.90000000005</v>
      </c>
      <c r="I33">
        <v>106453.57000000012</v>
      </c>
      <c r="J33">
        <v>258962.47000000032</v>
      </c>
      <c r="K33">
        <v>2337202</v>
      </c>
      <c r="L33" s="26">
        <f t="shared" si="1"/>
        <v>0.11080020896781721</v>
      </c>
      <c r="M33" s="1">
        <f t="shared" si="2"/>
        <v>76.008943351922611</v>
      </c>
    </row>
    <row r="34" spans="1:13" x14ac:dyDescent="0.25">
      <c r="A34" t="str">
        <f t="shared" si="0"/>
        <v>CMBMELJan-2024</v>
      </c>
      <c r="B34" s="2">
        <v>2024</v>
      </c>
      <c r="C34" s="2" t="s">
        <v>196</v>
      </c>
      <c r="D34" t="s">
        <v>10</v>
      </c>
      <c r="E34" s="2" t="s">
        <v>38</v>
      </c>
      <c r="F34" t="s">
        <v>13</v>
      </c>
      <c r="G34">
        <v>7143</v>
      </c>
      <c r="H34">
        <v>4228060.1399999978</v>
      </c>
      <c r="I34">
        <v>579947.8100000011</v>
      </c>
      <c r="J34">
        <v>4808007.9499999909</v>
      </c>
      <c r="K34">
        <v>60065487</v>
      </c>
      <c r="L34" s="26">
        <f t="shared" si="1"/>
        <v>8.0046099518014238E-2</v>
      </c>
      <c r="M34" s="1">
        <f t="shared" si="2"/>
        <v>673.10765084698176</v>
      </c>
    </row>
    <row r="35" spans="1:13" x14ac:dyDescent="0.25">
      <c r="A35" t="str">
        <f t="shared" si="0"/>
        <v>CMBMLEJan-2024</v>
      </c>
      <c r="B35" s="2">
        <v>2024</v>
      </c>
      <c r="C35" s="2" t="s">
        <v>196</v>
      </c>
      <c r="D35" t="s">
        <v>10</v>
      </c>
      <c r="E35" s="2" t="s">
        <v>39</v>
      </c>
      <c r="F35" t="s">
        <v>15</v>
      </c>
      <c r="G35">
        <v>7927</v>
      </c>
      <c r="H35">
        <v>560984.85000000044</v>
      </c>
      <c r="I35">
        <v>199225.97999999981</v>
      </c>
      <c r="J35">
        <v>760210.82999999914</v>
      </c>
      <c r="K35">
        <v>6087936</v>
      </c>
      <c r="L35" s="26">
        <f t="shared" si="1"/>
        <v>0.12487168557619514</v>
      </c>
      <c r="M35" s="1">
        <f t="shared" si="2"/>
        <v>95.901454522517867</v>
      </c>
    </row>
    <row r="36" spans="1:13" x14ac:dyDescent="0.25">
      <c r="A36" t="str">
        <f t="shared" si="0"/>
        <v>CMBNRTJan-2024</v>
      </c>
      <c r="B36" s="2">
        <v>2024</v>
      </c>
      <c r="C36" s="2" t="s">
        <v>196</v>
      </c>
      <c r="D36" t="s">
        <v>10</v>
      </c>
      <c r="E36" s="2" t="s">
        <v>40</v>
      </c>
      <c r="F36" t="s">
        <v>13</v>
      </c>
      <c r="G36">
        <v>3168</v>
      </c>
      <c r="H36">
        <v>1310923.4599999997</v>
      </c>
      <c r="I36">
        <v>60874.19</v>
      </c>
      <c r="J36">
        <v>1371797.6500000006</v>
      </c>
      <c r="K36">
        <v>21745152</v>
      </c>
      <c r="L36" s="26">
        <f t="shared" si="1"/>
        <v>6.3085217799351348E-2</v>
      </c>
      <c r="M36" s="1">
        <f t="shared" si="2"/>
        <v>433.01693497474764</v>
      </c>
    </row>
    <row r="37" spans="1:13" x14ac:dyDescent="0.25">
      <c r="A37" t="str">
        <f t="shared" si="0"/>
        <v>CMBPVGJan-2024</v>
      </c>
      <c r="B37" s="2">
        <v>2024</v>
      </c>
      <c r="C37" s="2" t="s">
        <v>196</v>
      </c>
      <c r="D37" t="s">
        <v>10</v>
      </c>
      <c r="E37" s="2" t="s">
        <v>50</v>
      </c>
      <c r="F37" t="s">
        <v>13</v>
      </c>
      <c r="G37">
        <v>87</v>
      </c>
      <c r="H37">
        <v>10803.06</v>
      </c>
      <c r="I37">
        <v>9069.7800000000025</v>
      </c>
      <c r="J37">
        <v>19872.839999999997</v>
      </c>
      <c r="K37">
        <v>440742</v>
      </c>
      <c r="L37" s="26">
        <f t="shared" si="1"/>
        <v>4.5089508147623775E-2</v>
      </c>
      <c r="M37" s="1">
        <f t="shared" si="2"/>
        <v>228.42344827586203</v>
      </c>
    </row>
    <row r="38" spans="1:13" x14ac:dyDescent="0.25">
      <c r="A38" t="str">
        <f t="shared" si="0"/>
        <v>CMBRUHJan-2024</v>
      </c>
      <c r="B38" s="2">
        <v>2024</v>
      </c>
      <c r="C38" s="2" t="s">
        <v>196</v>
      </c>
      <c r="D38" t="s">
        <v>10</v>
      </c>
      <c r="E38" s="2" t="s">
        <v>41</v>
      </c>
      <c r="F38" t="s">
        <v>11</v>
      </c>
      <c r="G38">
        <v>1970</v>
      </c>
      <c r="H38">
        <v>356988.84000000055</v>
      </c>
      <c r="I38">
        <v>179053.66999999949</v>
      </c>
      <c r="J38">
        <v>536042.50999999989</v>
      </c>
      <c r="K38">
        <v>7968650</v>
      </c>
      <c r="L38" s="26">
        <f t="shared" si="1"/>
        <v>6.7268923845318823E-2</v>
      </c>
      <c r="M38" s="1">
        <f t="shared" si="2"/>
        <v>272.10279695431467</v>
      </c>
    </row>
    <row r="39" spans="1:13" x14ac:dyDescent="0.25">
      <c r="A39" t="str">
        <f t="shared" si="0"/>
        <v>CMBSINJan-2024</v>
      </c>
      <c r="B39" s="2">
        <v>2024</v>
      </c>
      <c r="C39" s="2" t="s">
        <v>196</v>
      </c>
      <c r="D39" t="s">
        <v>10</v>
      </c>
      <c r="E39" s="2" t="s">
        <v>42</v>
      </c>
      <c r="F39" t="s">
        <v>13</v>
      </c>
      <c r="G39">
        <v>2882</v>
      </c>
      <c r="H39">
        <v>492175.82999999996</v>
      </c>
      <c r="I39">
        <v>241163.48</v>
      </c>
      <c r="J39">
        <v>733339.30999999982</v>
      </c>
      <c r="K39">
        <v>7922618</v>
      </c>
      <c r="L39" s="26">
        <f t="shared" si="1"/>
        <v>9.2562750090942142E-2</v>
      </c>
      <c r="M39" s="1">
        <f t="shared" si="2"/>
        <v>254.45499999999993</v>
      </c>
    </row>
    <row r="40" spans="1:13" x14ac:dyDescent="0.25">
      <c r="A40" t="str">
        <f t="shared" si="0"/>
        <v>CMBSYDJan-2024</v>
      </c>
      <c r="B40" s="2">
        <v>2024</v>
      </c>
      <c r="C40" s="2" t="s">
        <v>196</v>
      </c>
      <c r="D40" t="s">
        <v>10</v>
      </c>
      <c r="E40" s="2" t="s">
        <v>53</v>
      </c>
      <c r="F40" t="s">
        <v>13</v>
      </c>
      <c r="G40">
        <v>3533</v>
      </c>
      <c r="H40">
        <v>2007113.780000001</v>
      </c>
      <c r="I40">
        <v>312958.34000000008</v>
      </c>
      <c r="J40">
        <v>2320072.1199999992</v>
      </c>
      <c r="K40">
        <v>30927882</v>
      </c>
      <c r="L40" s="26">
        <f t="shared" si="1"/>
        <v>7.5015551339726372E-2</v>
      </c>
      <c r="M40" s="1">
        <f t="shared" si="2"/>
        <v>656.6861364279647</v>
      </c>
    </row>
    <row r="41" spans="1:13" x14ac:dyDescent="0.25">
      <c r="A41" t="str">
        <f t="shared" si="0"/>
        <v>CMBTRVJan-2024</v>
      </c>
      <c r="B41" s="2">
        <v>2024</v>
      </c>
      <c r="C41" s="2" t="s">
        <v>196</v>
      </c>
      <c r="D41" t="s">
        <v>10</v>
      </c>
      <c r="E41" s="2" t="s">
        <v>43</v>
      </c>
      <c r="F41" t="s">
        <v>15</v>
      </c>
      <c r="G41">
        <v>591</v>
      </c>
      <c r="H41">
        <v>23438.710000000014</v>
      </c>
      <c r="I41">
        <v>12075.77999999999</v>
      </c>
      <c r="J41">
        <v>35514.490000000005</v>
      </c>
      <c r="K41">
        <v>216306</v>
      </c>
      <c r="L41" s="26">
        <f t="shared" si="1"/>
        <v>0.16418633787319817</v>
      </c>
      <c r="M41" s="1">
        <f t="shared" si="2"/>
        <v>60.092199661590534</v>
      </c>
    </row>
    <row r="42" spans="1:13" x14ac:dyDescent="0.25">
      <c r="A42" t="str">
        <f t="shared" si="0"/>
        <v>CMBTRZJan-2024</v>
      </c>
      <c r="B42" s="2">
        <v>2024</v>
      </c>
      <c r="C42" s="2" t="s">
        <v>196</v>
      </c>
      <c r="D42" t="s">
        <v>10</v>
      </c>
      <c r="E42" s="2" t="s">
        <v>44</v>
      </c>
      <c r="F42" t="s">
        <v>15</v>
      </c>
      <c r="G42">
        <v>1036</v>
      </c>
      <c r="H42">
        <v>39745.560000000005</v>
      </c>
      <c r="I42">
        <v>24003.07</v>
      </c>
      <c r="J42">
        <v>63748.62999999999</v>
      </c>
      <c r="K42">
        <v>458948</v>
      </c>
      <c r="L42" s="26">
        <f t="shared" si="1"/>
        <v>0.13890164027297208</v>
      </c>
      <c r="M42" s="1">
        <f t="shared" si="2"/>
        <v>61.533426640926635</v>
      </c>
    </row>
    <row r="43" spans="1:13" x14ac:dyDescent="0.25">
      <c r="A43" t="str">
        <f t="shared" si="0"/>
        <v>CMBJEDJan-2024</v>
      </c>
      <c r="B43" s="2">
        <v>2024</v>
      </c>
      <c r="C43" s="2" t="s">
        <v>196</v>
      </c>
      <c r="D43" t="s">
        <v>10</v>
      </c>
      <c r="E43" s="2" t="s">
        <v>51</v>
      </c>
      <c r="F43" t="s">
        <v>11</v>
      </c>
      <c r="G43">
        <v>515</v>
      </c>
      <c r="H43">
        <v>81322.370000000024</v>
      </c>
      <c r="I43">
        <v>46895.029999999962</v>
      </c>
      <c r="J43">
        <v>128217.4</v>
      </c>
      <c r="K43">
        <v>2398355</v>
      </c>
      <c r="L43" s="26">
        <f t="shared" si="1"/>
        <v>5.3460559425105955E-2</v>
      </c>
      <c r="M43" s="1">
        <f t="shared" si="2"/>
        <v>248.96582524271844</v>
      </c>
    </row>
    <row r="44" spans="1:13" x14ac:dyDescent="0.25">
      <c r="A44" t="str">
        <f t="shared" si="0"/>
        <v>COKCMBJan-2024</v>
      </c>
      <c r="B44" s="2">
        <v>2024</v>
      </c>
      <c r="C44" s="2" t="s">
        <v>196</v>
      </c>
      <c r="D44" t="s">
        <v>21</v>
      </c>
      <c r="E44" s="2" t="s">
        <v>10</v>
      </c>
      <c r="F44" t="s">
        <v>15</v>
      </c>
      <c r="G44">
        <v>3064</v>
      </c>
      <c r="H44">
        <v>165345.54000000004</v>
      </c>
      <c r="I44">
        <v>63294.339999999975</v>
      </c>
      <c r="J44">
        <v>228639.88000000003</v>
      </c>
      <c r="K44">
        <v>1584088</v>
      </c>
      <c r="L44" s="26">
        <f t="shared" si="1"/>
        <v>0.14433533995586106</v>
      </c>
      <c r="M44" s="1">
        <f t="shared" si="2"/>
        <v>74.621370757180173</v>
      </c>
    </row>
    <row r="45" spans="1:13" x14ac:dyDescent="0.25">
      <c r="A45" t="str">
        <f t="shared" si="0"/>
        <v>DACCMBJan-2024</v>
      </c>
      <c r="B45" s="2">
        <v>2024</v>
      </c>
      <c r="C45" s="2" t="s">
        <v>196</v>
      </c>
      <c r="D45" t="s">
        <v>22</v>
      </c>
      <c r="E45" s="2" t="s">
        <v>10</v>
      </c>
      <c r="F45" t="s">
        <v>15</v>
      </c>
      <c r="G45">
        <v>731</v>
      </c>
      <c r="H45">
        <v>116695.46000000004</v>
      </c>
      <c r="I45">
        <v>5022.0699999999988</v>
      </c>
      <c r="J45">
        <v>121717.52999999998</v>
      </c>
      <c r="K45">
        <v>1582615</v>
      </c>
      <c r="L45" s="26">
        <f t="shared" si="1"/>
        <v>7.6909121927948354E-2</v>
      </c>
      <c r="M45" s="1">
        <f t="shared" si="2"/>
        <v>166.50824897400818</v>
      </c>
    </row>
    <row r="46" spans="1:13" x14ac:dyDescent="0.25">
      <c r="A46" t="str">
        <f t="shared" si="0"/>
        <v>DELCMBJan-2024</v>
      </c>
      <c r="B46" s="2">
        <v>2024</v>
      </c>
      <c r="C46" s="2" t="s">
        <v>196</v>
      </c>
      <c r="D46" t="s">
        <v>23</v>
      </c>
      <c r="E46" s="2" t="s">
        <v>10</v>
      </c>
      <c r="F46" t="s">
        <v>15</v>
      </c>
      <c r="G46">
        <v>2808</v>
      </c>
      <c r="H46">
        <v>301525.83000000013</v>
      </c>
      <c r="I46">
        <v>105166.79000000002</v>
      </c>
      <c r="J46">
        <v>406692.62000000023</v>
      </c>
      <c r="K46">
        <v>6809400</v>
      </c>
      <c r="L46" s="26">
        <f t="shared" si="1"/>
        <v>5.9725176961259466E-2</v>
      </c>
      <c r="M46" s="1">
        <f t="shared" si="2"/>
        <v>144.8335541310542</v>
      </c>
    </row>
    <row r="47" spans="1:13" x14ac:dyDescent="0.25">
      <c r="A47" t="str">
        <f t="shared" si="0"/>
        <v>DMMCMBJan-2024</v>
      </c>
      <c r="B47" s="2">
        <v>2024</v>
      </c>
      <c r="C47" s="2" t="s">
        <v>196</v>
      </c>
      <c r="D47" t="s">
        <v>24</v>
      </c>
      <c r="E47" s="2" t="s">
        <v>10</v>
      </c>
      <c r="F47" t="s">
        <v>11</v>
      </c>
      <c r="G47">
        <v>580</v>
      </c>
      <c r="H47">
        <v>71526.89</v>
      </c>
      <c r="I47">
        <v>51654.590000000004</v>
      </c>
      <c r="J47">
        <v>123181.48000000001</v>
      </c>
      <c r="K47">
        <v>2234740</v>
      </c>
      <c r="L47" s="26">
        <f t="shared" si="1"/>
        <v>5.5121168458075666E-2</v>
      </c>
      <c r="M47" s="1">
        <f t="shared" si="2"/>
        <v>212.38186206896555</v>
      </c>
    </row>
    <row r="48" spans="1:13" x14ac:dyDescent="0.25">
      <c r="A48" t="str">
        <f t="shared" si="0"/>
        <v>DOHCMBJan-2024</v>
      </c>
      <c r="B48" s="2">
        <v>2024</v>
      </c>
      <c r="C48" s="2" t="s">
        <v>196</v>
      </c>
      <c r="D48" t="s">
        <v>25</v>
      </c>
      <c r="E48" s="2" t="s">
        <v>10</v>
      </c>
      <c r="F48" t="s">
        <v>11</v>
      </c>
      <c r="G48">
        <v>1055</v>
      </c>
      <c r="H48">
        <v>148484.35999999999</v>
      </c>
      <c r="I48">
        <v>101385.43999999994</v>
      </c>
      <c r="J48">
        <v>249869.80000000002</v>
      </c>
      <c r="K48">
        <v>3832815</v>
      </c>
      <c r="L48" s="26">
        <f t="shared" si="1"/>
        <v>6.5192241211746466E-2</v>
      </c>
      <c r="M48" s="1">
        <f t="shared" si="2"/>
        <v>236.8434123222749</v>
      </c>
    </row>
    <row r="49" spans="1:13" x14ac:dyDescent="0.25">
      <c r="A49" t="str">
        <f t="shared" si="0"/>
        <v>DXBCMBJan-2024</v>
      </c>
      <c r="B49" s="2">
        <v>2024</v>
      </c>
      <c r="C49" s="2" t="s">
        <v>196</v>
      </c>
      <c r="D49" t="s">
        <v>26</v>
      </c>
      <c r="E49" s="2" t="s">
        <v>10</v>
      </c>
      <c r="F49" t="s">
        <v>11</v>
      </c>
      <c r="G49">
        <v>761</v>
      </c>
      <c r="H49">
        <v>100713.18000000007</v>
      </c>
      <c r="I49">
        <v>71254.97000000003</v>
      </c>
      <c r="J49">
        <v>171968.14999999997</v>
      </c>
      <c r="K49">
        <v>2518149</v>
      </c>
      <c r="L49" s="26">
        <f t="shared" si="1"/>
        <v>6.8291491091273776E-2</v>
      </c>
      <c r="M49" s="1">
        <f t="shared" si="2"/>
        <v>225.97654402102492</v>
      </c>
    </row>
    <row r="50" spans="1:13" x14ac:dyDescent="0.25">
      <c r="A50" t="str">
        <f t="shared" si="0"/>
        <v>FRACMBJan-2024</v>
      </c>
      <c r="B50" s="2">
        <v>2024</v>
      </c>
      <c r="C50" s="2" t="s">
        <v>196</v>
      </c>
      <c r="D50" t="s">
        <v>27</v>
      </c>
      <c r="E50" s="2" t="s">
        <v>10</v>
      </c>
      <c r="F50" t="s">
        <v>19</v>
      </c>
      <c r="G50">
        <v>2041</v>
      </c>
      <c r="H50">
        <v>486984.16999999952</v>
      </c>
      <c r="I50">
        <v>451593.22999999957</v>
      </c>
      <c r="J50">
        <v>938577.39999999921</v>
      </c>
      <c r="K50">
        <v>16517813</v>
      </c>
      <c r="L50" s="26">
        <f t="shared" si="1"/>
        <v>5.6822134988451511E-2</v>
      </c>
      <c r="M50" s="1">
        <f t="shared" si="2"/>
        <v>459.86153846153809</v>
      </c>
    </row>
    <row r="51" spans="1:13" x14ac:dyDescent="0.25">
      <c r="A51" t="str">
        <f t="shared" si="0"/>
        <v>GANCMBJan-2024</v>
      </c>
      <c r="B51" s="2">
        <v>2024</v>
      </c>
      <c r="C51" s="2" t="s">
        <v>196</v>
      </c>
      <c r="D51" t="s">
        <v>28</v>
      </c>
      <c r="E51" s="2" t="s">
        <v>10</v>
      </c>
      <c r="F51" t="s">
        <v>15</v>
      </c>
      <c r="G51">
        <v>226</v>
      </c>
      <c r="H51">
        <v>18864.290000000005</v>
      </c>
      <c r="I51">
        <v>6637</v>
      </c>
      <c r="J51">
        <v>25501.289999999994</v>
      </c>
      <c r="K51">
        <v>259222</v>
      </c>
      <c r="L51" s="26">
        <f t="shared" si="1"/>
        <v>9.8376256644883517E-2</v>
      </c>
      <c r="M51" s="1">
        <f t="shared" si="2"/>
        <v>112.83756637168139</v>
      </c>
    </row>
    <row r="52" spans="1:13" x14ac:dyDescent="0.25">
      <c r="A52" t="str">
        <f t="shared" si="0"/>
        <v>HYDCMBJan-2024</v>
      </c>
      <c r="B52" s="2">
        <v>2024</v>
      </c>
      <c r="C52" s="2" t="s">
        <v>196</v>
      </c>
      <c r="D52" t="s">
        <v>29</v>
      </c>
      <c r="E52" s="2" t="s">
        <v>10</v>
      </c>
      <c r="F52" t="s">
        <v>15</v>
      </c>
      <c r="G52">
        <v>1087</v>
      </c>
      <c r="H52">
        <v>61235.94000000001</v>
      </c>
      <c r="I52">
        <v>38643.830000000024</v>
      </c>
      <c r="J52">
        <v>99879.769999999975</v>
      </c>
      <c r="K52">
        <v>1273964</v>
      </c>
      <c r="L52" s="26">
        <f t="shared" si="1"/>
        <v>7.8400778985905389E-2</v>
      </c>
      <c r="M52" s="1">
        <f t="shared" si="2"/>
        <v>91.885712971481112</v>
      </c>
    </row>
    <row r="53" spans="1:13" x14ac:dyDescent="0.25">
      <c r="A53" t="str">
        <f t="shared" si="0"/>
        <v>ICNCMBJan-2024</v>
      </c>
      <c r="B53" s="2">
        <v>2024</v>
      </c>
      <c r="C53" s="2" t="s">
        <v>196</v>
      </c>
      <c r="D53" t="s">
        <v>30</v>
      </c>
      <c r="E53" s="2" t="s">
        <v>10</v>
      </c>
      <c r="F53" t="s">
        <v>13</v>
      </c>
      <c r="G53">
        <v>1076</v>
      </c>
      <c r="H53">
        <v>271115.02</v>
      </c>
      <c r="I53">
        <v>96462.030000000013</v>
      </c>
      <c r="J53">
        <v>367577.04999999993</v>
      </c>
      <c r="K53">
        <v>6203140</v>
      </c>
      <c r="L53" s="26">
        <f t="shared" si="1"/>
        <v>5.9256610361848989E-2</v>
      </c>
      <c r="M53" s="1">
        <f t="shared" si="2"/>
        <v>341.61435873605939</v>
      </c>
    </row>
    <row r="54" spans="1:13" x14ac:dyDescent="0.25">
      <c r="A54" t="str">
        <f t="shared" si="0"/>
        <v>IXMCMBJan-2024</v>
      </c>
      <c r="B54" s="2">
        <v>2024</v>
      </c>
      <c r="C54" s="2" t="s">
        <v>196</v>
      </c>
      <c r="D54" t="s">
        <v>31</v>
      </c>
      <c r="E54" s="2" t="s">
        <v>10</v>
      </c>
      <c r="F54" t="s">
        <v>15</v>
      </c>
      <c r="G54">
        <v>1154</v>
      </c>
      <c r="H54">
        <v>37570.210000000036</v>
      </c>
      <c r="I54">
        <v>21675.220000000023</v>
      </c>
      <c r="J54">
        <v>59245.43</v>
      </c>
      <c r="K54">
        <v>408516</v>
      </c>
      <c r="L54" s="26">
        <f t="shared" si="1"/>
        <v>0.1450259720549501</v>
      </c>
      <c r="M54" s="1">
        <f t="shared" si="2"/>
        <v>51.339194107452343</v>
      </c>
    </row>
    <row r="55" spans="1:13" x14ac:dyDescent="0.25">
      <c r="A55" t="str">
        <f t="shared" si="0"/>
        <v>KHICMBJan-2024</v>
      </c>
      <c r="B55" s="2">
        <v>2024</v>
      </c>
      <c r="C55" s="2" t="s">
        <v>196</v>
      </c>
      <c r="D55" t="s">
        <v>32</v>
      </c>
      <c r="E55" s="2" t="s">
        <v>10</v>
      </c>
      <c r="F55" t="s">
        <v>15</v>
      </c>
      <c r="G55">
        <v>1341</v>
      </c>
      <c r="H55">
        <v>222415.54000000012</v>
      </c>
      <c r="I55">
        <v>32984.549999999996</v>
      </c>
      <c r="J55">
        <v>255400.08999999988</v>
      </c>
      <c r="K55">
        <v>3237174</v>
      </c>
      <c r="L55" s="26">
        <f t="shared" si="1"/>
        <v>7.8896003118769611E-2</v>
      </c>
      <c r="M55" s="1">
        <f t="shared" si="2"/>
        <v>190.45495152870984</v>
      </c>
    </row>
    <row r="56" spans="1:13" x14ac:dyDescent="0.25">
      <c r="A56" t="str">
        <f t="shared" si="0"/>
        <v>KTMCMBJan-2024</v>
      </c>
      <c r="B56" s="2">
        <v>2024</v>
      </c>
      <c r="C56" s="2" t="s">
        <v>196</v>
      </c>
      <c r="D56" t="s">
        <v>52</v>
      </c>
      <c r="E56" s="2" t="s">
        <v>10</v>
      </c>
      <c r="F56" t="s">
        <v>15</v>
      </c>
      <c r="G56">
        <v>476</v>
      </c>
      <c r="H56">
        <v>78495.199999999983</v>
      </c>
      <c r="I56">
        <v>21652.290000000005</v>
      </c>
      <c r="J56">
        <v>100147.49000000008</v>
      </c>
      <c r="K56">
        <v>1120028</v>
      </c>
      <c r="L56" s="26">
        <f t="shared" si="1"/>
        <v>8.9415166406554197E-2</v>
      </c>
      <c r="M56" s="1">
        <f t="shared" si="2"/>
        <v>210.39388655462201</v>
      </c>
    </row>
    <row r="57" spans="1:13" x14ac:dyDescent="0.25">
      <c r="A57" t="str">
        <f t="shared" si="0"/>
        <v>KULCMBJan-2024</v>
      </c>
      <c r="B57" s="2">
        <v>2024</v>
      </c>
      <c r="C57" s="2" t="s">
        <v>196</v>
      </c>
      <c r="D57" t="s">
        <v>33</v>
      </c>
      <c r="E57" s="2" t="s">
        <v>10</v>
      </c>
      <c r="F57" t="s">
        <v>13</v>
      </c>
      <c r="G57">
        <v>2259</v>
      </c>
      <c r="H57">
        <v>158769.12000000002</v>
      </c>
      <c r="I57">
        <v>148281.03000000014</v>
      </c>
      <c r="J57">
        <v>307050.14999999997</v>
      </c>
      <c r="K57">
        <v>5554881</v>
      </c>
      <c r="L57" s="26">
        <f t="shared" si="1"/>
        <v>5.5275738580178396E-2</v>
      </c>
      <c r="M57" s="1">
        <f t="shared" si="2"/>
        <v>135.92304116865867</v>
      </c>
    </row>
    <row r="58" spans="1:13" x14ac:dyDescent="0.25">
      <c r="A58" t="str">
        <f t="shared" si="0"/>
        <v>KWICMBJan-2024</v>
      </c>
      <c r="B58" s="2">
        <v>2024</v>
      </c>
      <c r="C58" s="2" t="s">
        <v>196</v>
      </c>
      <c r="D58" t="s">
        <v>34</v>
      </c>
      <c r="E58" s="2" t="s">
        <v>10</v>
      </c>
      <c r="F58" t="s">
        <v>11</v>
      </c>
      <c r="G58">
        <v>607</v>
      </c>
      <c r="H58">
        <v>73937.840000000011</v>
      </c>
      <c r="I58">
        <v>48005.890000000014</v>
      </c>
      <c r="J58">
        <v>121943.73000000008</v>
      </c>
      <c r="K58">
        <v>2546365</v>
      </c>
      <c r="L58" s="26">
        <f t="shared" si="1"/>
        <v>4.7889336367724217E-2</v>
      </c>
      <c r="M58" s="1">
        <f t="shared" si="2"/>
        <v>200.89576606260312</v>
      </c>
    </row>
    <row r="59" spans="1:13" x14ac:dyDescent="0.25">
      <c r="A59" t="str">
        <f t="shared" si="0"/>
        <v>LHECMBJan-2024</v>
      </c>
      <c r="B59" s="2">
        <v>2024</v>
      </c>
      <c r="C59" s="2" t="s">
        <v>196</v>
      </c>
      <c r="D59" t="s">
        <v>35</v>
      </c>
      <c r="E59" s="2" t="s">
        <v>10</v>
      </c>
      <c r="F59" t="s">
        <v>15</v>
      </c>
      <c r="G59">
        <v>1503</v>
      </c>
      <c r="H59">
        <v>265431.45000000019</v>
      </c>
      <c r="I59">
        <v>39669.93</v>
      </c>
      <c r="J59">
        <v>305101.37999999995</v>
      </c>
      <c r="K59">
        <v>4185855</v>
      </c>
      <c r="L59" s="26">
        <f t="shared" si="1"/>
        <v>7.2888664323059432E-2</v>
      </c>
      <c r="M59" s="1">
        <f t="shared" si="2"/>
        <v>202.99493013972054</v>
      </c>
    </row>
    <row r="60" spans="1:13" x14ac:dyDescent="0.25">
      <c r="A60" t="str">
        <f t="shared" si="0"/>
        <v>LHRCMBJan-2024</v>
      </c>
      <c r="B60" s="2">
        <v>2024</v>
      </c>
      <c r="C60" s="2" t="s">
        <v>196</v>
      </c>
      <c r="D60" t="s">
        <v>36</v>
      </c>
      <c r="E60" s="2" t="s">
        <v>10</v>
      </c>
      <c r="F60" t="s">
        <v>19</v>
      </c>
      <c r="G60">
        <v>6862</v>
      </c>
      <c r="H60">
        <v>2261313.8199999994</v>
      </c>
      <c r="I60">
        <v>1478375.0000000023</v>
      </c>
      <c r="J60">
        <v>3739688.8200000003</v>
      </c>
      <c r="K60">
        <v>59829778</v>
      </c>
      <c r="L60" s="26">
        <f t="shared" si="1"/>
        <v>6.2505477122111339E-2</v>
      </c>
      <c r="M60" s="1">
        <f t="shared" si="2"/>
        <v>544.98525502768871</v>
      </c>
    </row>
    <row r="61" spans="1:13" x14ac:dyDescent="0.25">
      <c r="A61" t="str">
        <f t="shared" si="0"/>
        <v>MAACMBJan-2024</v>
      </c>
      <c r="B61" s="2">
        <v>2024</v>
      </c>
      <c r="C61" s="2" t="s">
        <v>196</v>
      </c>
      <c r="D61" t="s">
        <v>37</v>
      </c>
      <c r="E61" s="2" t="s">
        <v>10</v>
      </c>
      <c r="F61" t="s">
        <v>15</v>
      </c>
      <c r="G61">
        <v>3524</v>
      </c>
      <c r="H61">
        <v>144722.56999999995</v>
      </c>
      <c r="I61">
        <v>98381.160000000164</v>
      </c>
      <c r="J61">
        <v>243103.72999999975</v>
      </c>
      <c r="K61">
        <v>2417464</v>
      </c>
      <c r="L61" s="26">
        <f t="shared" si="1"/>
        <v>0.10056146854720474</v>
      </c>
      <c r="M61" s="1">
        <f t="shared" si="2"/>
        <v>68.98516742338245</v>
      </c>
    </row>
    <row r="62" spans="1:13" x14ac:dyDescent="0.25">
      <c r="A62" t="str">
        <f t="shared" si="0"/>
        <v>MELCMBJan-2024</v>
      </c>
      <c r="B62" s="2">
        <v>2024</v>
      </c>
      <c r="C62" s="2" t="s">
        <v>196</v>
      </c>
      <c r="D62" t="s">
        <v>38</v>
      </c>
      <c r="E62" s="2" t="s">
        <v>10</v>
      </c>
      <c r="F62" t="s">
        <v>13</v>
      </c>
      <c r="G62">
        <v>5618</v>
      </c>
      <c r="H62">
        <v>2085918.2599999977</v>
      </c>
      <c r="I62">
        <v>547361.81000000029</v>
      </c>
      <c r="J62">
        <v>2633280.0699999994</v>
      </c>
      <c r="K62">
        <v>47241762</v>
      </c>
      <c r="L62" s="26">
        <f t="shared" si="1"/>
        <v>5.574051344655602E-2</v>
      </c>
      <c r="M62" s="1">
        <f t="shared" si="2"/>
        <v>468.7219775720896</v>
      </c>
    </row>
    <row r="63" spans="1:13" x14ac:dyDescent="0.25">
      <c r="A63" t="str">
        <f t="shared" si="0"/>
        <v>MLECMBJan-2024</v>
      </c>
      <c r="B63" s="2">
        <v>2024</v>
      </c>
      <c r="C63" s="2" t="s">
        <v>196</v>
      </c>
      <c r="D63" t="s">
        <v>39</v>
      </c>
      <c r="E63" s="2" t="s">
        <v>10</v>
      </c>
      <c r="F63" t="s">
        <v>15</v>
      </c>
      <c r="G63">
        <v>4338</v>
      </c>
      <c r="H63">
        <v>341953.99000000017</v>
      </c>
      <c r="I63">
        <v>94665.810000000012</v>
      </c>
      <c r="J63">
        <v>436619.8000000004</v>
      </c>
      <c r="K63">
        <v>3331584</v>
      </c>
      <c r="L63" s="26">
        <f t="shared" si="1"/>
        <v>0.13105471751575237</v>
      </c>
      <c r="M63" s="1">
        <f t="shared" si="2"/>
        <v>100.65002305209784</v>
      </c>
    </row>
    <row r="64" spans="1:13" x14ac:dyDescent="0.25">
      <c r="A64" t="str">
        <f t="shared" si="0"/>
        <v>NRTCMBJan-2024</v>
      </c>
      <c r="B64" s="2">
        <v>2024</v>
      </c>
      <c r="C64" s="2" t="s">
        <v>196</v>
      </c>
      <c r="D64" t="s">
        <v>40</v>
      </c>
      <c r="E64" s="2" t="s">
        <v>10</v>
      </c>
      <c r="F64" t="s">
        <v>13</v>
      </c>
      <c r="G64">
        <v>1623</v>
      </c>
      <c r="H64">
        <v>601388.28000000038</v>
      </c>
      <c r="I64">
        <v>64684.219999999987</v>
      </c>
      <c r="J64">
        <v>666072.49999999953</v>
      </c>
      <c r="K64">
        <v>11140272</v>
      </c>
      <c r="L64" s="26">
        <f t="shared" si="1"/>
        <v>5.9789608368628656E-2</v>
      </c>
      <c r="M64" s="1">
        <f t="shared" si="2"/>
        <v>410.39587184226713</v>
      </c>
    </row>
    <row r="65" spans="1:13" x14ac:dyDescent="0.25">
      <c r="A65" t="str">
        <f t="shared" si="0"/>
        <v>PVGCMBJan-2024</v>
      </c>
      <c r="B65" s="2">
        <v>2024</v>
      </c>
      <c r="C65" s="2" t="s">
        <v>196</v>
      </c>
      <c r="D65" t="s">
        <v>50</v>
      </c>
      <c r="E65" s="2" t="s">
        <v>10</v>
      </c>
      <c r="F65" t="s">
        <v>13</v>
      </c>
      <c r="G65">
        <v>181</v>
      </c>
      <c r="H65">
        <v>36409.510000000009</v>
      </c>
      <c r="I65">
        <v>19712.87999999999</v>
      </c>
      <c r="J65">
        <v>56122.390000000029</v>
      </c>
      <c r="K65">
        <v>916946</v>
      </c>
      <c r="L65" s="26">
        <f t="shared" si="1"/>
        <v>6.1205774385841724E-2</v>
      </c>
      <c r="M65" s="1">
        <f t="shared" si="2"/>
        <v>310.06845303867419</v>
      </c>
    </row>
    <row r="66" spans="1:13" x14ac:dyDescent="0.25">
      <c r="A66" t="str">
        <f t="shared" ref="A66:A129" si="3">D66&amp;E66&amp;C66</f>
        <v>RUHCMBJan-2024</v>
      </c>
      <c r="B66" s="2">
        <v>2024</v>
      </c>
      <c r="C66" s="2" t="s">
        <v>196</v>
      </c>
      <c r="D66" t="s">
        <v>41</v>
      </c>
      <c r="E66" s="2" t="s">
        <v>10</v>
      </c>
      <c r="F66" t="s">
        <v>11</v>
      </c>
      <c r="G66">
        <v>734</v>
      </c>
      <c r="H66">
        <v>138108.06999999992</v>
      </c>
      <c r="I66">
        <v>67303.179999999935</v>
      </c>
      <c r="J66">
        <v>205411.25</v>
      </c>
      <c r="K66">
        <v>2969030</v>
      </c>
      <c r="L66" s="26">
        <f t="shared" ref="L66:L129" si="4">J66/K66</f>
        <v>6.9184632691485101E-2</v>
      </c>
      <c r="M66" s="1">
        <f t="shared" ref="M66:M129" si="5">J66/G66</f>
        <v>279.85183923705722</v>
      </c>
    </row>
    <row r="67" spans="1:13" x14ac:dyDescent="0.25">
      <c r="A67" t="str">
        <f t="shared" si="3"/>
        <v>SINCMBJan-2024</v>
      </c>
      <c r="B67" s="2">
        <v>2024</v>
      </c>
      <c r="C67" s="2" t="s">
        <v>196</v>
      </c>
      <c r="D67" t="s">
        <v>42</v>
      </c>
      <c r="E67" s="2" t="s">
        <v>10</v>
      </c>
      <c r="F67" t="s">
        <v>13</v>
      </c>
      <c r="G67">
        <v>1756</v>
      </c>
      <c r="H67">
        <v>212362.99999999983</v>
      </c>
      <c r="I67">
        <v>147866.88000000009</v>
      </c>
      <c r="J67">
        <v>360229.88000000018</v>
      </c>
      <c r="K67">
        <v>4827244</v>
      </c>
      <c r="L67" s="26">
        <f t="shared" si="4"/>
        <v>7.462433637081535E-2</v>
      </c>
      <c r="M67" s="1">
        <f t="shared" si="5"/>
        <v>205.14230068337139</v>
      </c>
    </row>
    <row r="68" spans="1:13" x14ac:dyDescent="0.25">
      <c r="A68" t="str">
        <f t="shared" si="3"/>
        <v>SYDCMBJan-2024</v>
      </c>
      <c r="B68" s="2">
        <v>2024</v>
      </c>
      <c r="C68" s="2" t="s">
        <v>196</v>
      </c>
      <c r="D68" t="s">
        <v>53</v>
      </c>
      <c r="E68" s="2" t="s">
        <v>10</v>
      </c>
      <c r="F68" t="s">
        <v>13</v>
      </c>
      <c r="G68">
        <v>2375</v>
      </c>
      <c r="H68">
        <v>972187.58</v>
      </c>
      <c r="I68">
        <v>227336.36</v>
      </c>
      <c r="J68">
        <v>1199523.9400000004</v>
      </c>
      <c r="K68">
        <v>20790750</v>
      </c>
      <c r="L68" s="26">
        <f t="shared" si="4"/>
        <v>5.7695077859144107E-2</v>
      </c>
      <c r="M68" s="1">
        <f t="shared" si="5"/>
        <v>505.06271157894753</v>
      </c>
    </row>
    <row r="69" spans="1:13" x14ac:dyDescent="0.25">
      <c r="A69" t="str">
        <f t="shared" si="3"/>
        <v>TRVCMBJan-2024</v>
      </c>
      <c r="B69" s="2">
        <v>2024</v>
      </c>
      <c r="C69" s="2" t="s">
        <v>196</v>
      </c>
      <c r="D69" t="s">
        <v>43</v>
      </c>
      <c r="E69" s="2" t="s">
        <v>10</v>
      </c>
      <c r="F69" t="s">
        <v>15</v>
      </c>
      <c r="G69">
        <v>1531</v>
      </c>
      <c r="H69">
        <v>59672.750000000007</v>
      </c>
      <c r="I69">
        <v>25290.999999999989</v>
      </c>
      <c r="J69">
        <v>84963.749999999985</v>
      </c>
      <c r="K69">
        <v>560346</v>
      </c>
      <c r="L69" s="26">
        <f t="shared" si="4"/>
        <v>0.15162729813365311</v>
      </c>
      <c r="M69" s="1">
        <f t="shared" si="5"/>
        <v>55.495591116917041</v>
      </c>
    </row>
    <row r="70" spans="1:13" x14ac:dyDescent="0.25">
      <c r="A70" t="str">
        <f t="shared" si="3"/>
        <v>TRZCMBJan-2024</v>
      </c>
      <c r="B70" s="2">
        <v>2024</v>
      </c>
      <c r="C70" s="2" t="s">
        <v>196</v>
      </c>
      <c r="D70" t="s">
        <v>44</v>
      </c>
      <c r="E70" s="2" t="s">
        <v>10</v>
      </c>
      <c r="F70" t="s">
        <v>15</v>
      </c>
      <c r="G70">
        <v>1378</v>
      </c>
      <c r="H70">
        <v>49683.530000000006</v>
      </c>
      <c r="I70">
        <v>29034.21</v>
      </c>
      <c r="J70">
        <v>78717.74000000002</v>
      </c>
      <c r="K70">
        <v>610454</v>
      </c>
      <c r="L70" s="26">
        <f t="shared" si="4"/>
        <v>0.12894950315666703</v>
      </c>
      <c r="M70" s="1">
        <f t="shared" si="5"/>
        <v>57.124629898403498</v>
      </c>
    </row>
    <row r="71" spans="1:13" x14ac:dyDescent="0.25">
      <c r="A71" t="str">
        <f t="shared" si="3"/>
        <v>JEDCMBJan-2024</v>
      </c>
      <c r="B71" s="2">
        <v>2024</v>
      </c>
      <c r="C71" s="2" t="s">
        <v>196</v>
      </c>
      <c r="D71" t="s">
        <v>51</v>
      </c>
      <c r="E71" s="2" t="s">
        <v>10</v>
      </c>
      <c r="F71" t="s">
        <v>11</v>
      </c>
      <c r="G71">
        <v>911</v>
      </c>
      <c r="H71">
        <v>173277.13999999996</v>
      </c>
      <c r="I71">
        <v>77050.180000000008</v>
      </c>
      <c r="J71">
        <v>250327.32</v>
      </c>
      <c r="K71">
        <v>4242527</v>
      </c>
      <c r="L71" s="26">
        <f t="shared" si="4"/>
        <v>5.9004296260224152E-2</v>
      </c>
      <c r="M71" s="1">
        <f t="shared" si="5"/>
        <v>274.7830076838639</v>
      </c>
    </row>
    <row r="72" spans="1:13" x14ac:dyDescent="0.25">
      <c r="A72" t="str">
        <f t="shared" si="3"/>
        <v>AUHCMBFeb-2024</v>
      </c>
      <c r="B72" s="2">
        <v>2024</v>
      </c>
      <c r="C72" s="2" t="s">
        <v>198</v>
      </c>
      <c r="D72" t="s">
        <v>9</v>
      </c>
      <c r="E72" s="2" t="s">
        <v>10</v>
      </c>
      <c r="F72" t="s">
        <v>11</v>
      </c>
      <c r="G72">
        <v>274</v>
      </c>
      <c r="H72">
        <v>39622.209999999992</v>
      </c>
      <c r="I72">
        <v>47335.589999999982</v>
      </c>
      <c r="J72">
        <v>86957.799999999974</v>
      </c>
      <c r="K72">
        <v>916256</v>
      </c>
      <c r="L72" s="26">
        <f t="shared" si="4"/>
        <v>9.490557224181885E-2</v>
      </c>
      <c r="M72" s="1">
        <f t="shared" si="5"/>
        <v>317.36423357664222</v>
      </c>
    </row>
    <row r="73" spans="1:13" x14ac:dyDescent="0.25">
      <c r="A73" t="str">
        <f t="shared" si="3"/>
        <v>BKKCMBFeb-2024</v>
      </c>
      <c r="B73" s="2">
        <v>2024</v>
      </c>
      <c r="C73" s="2" t="s">
        <v>198</v>
      </c>
      <c r="D73" t="s">
        <v>12</v>
      </c>
      <c r="E73" s="2" t="s">
        <v>10</v>
      </c>
      <c r="F73" t="s">
        <v>13</v>
      </c>
      <c r="G73">
        <v>1031</v>
      </c>
      <c r="H73">
        <v>100769.04999999997</v>
      </c>
      <c r="I73">
        <v>82654.489999999962</v>
      </c>
      <c r="J73">
        <v>183423.53999999995</v>
      </c>
      <c r="K73">
        <v>2458935</v>
      </c>
      <c r="L73" s="26">
        <f t="shared" si="4"/>
        <v>7.4594708684857444E-2</v>
      </c>
      <c r="M73" s="1">
        <f t="shared" si="5"/>
        <v>177.90838021338502</v>
      </c>
    </row>
    <row r="74" spans="1:13" x14ac:dyDescent="0.25">
      <c r="A74" t="str">
        <f t="shared" si="3"/>
        <v>BLRCMBFeb-2024</v>
      </c>
      <c r="B74" s="2">
        <v>2024</v>
      </c>
      <c r="C74" s="2" t="s">
        <v>198</v>
      </c>
      <c r="D74" t="s">
        <v>14</v>
      </c>
      <c r="E74" s="2" t="s">
        <v>10</v>
      </c>
      <c r="F74" t="s">
        <v>15</v>
      </c>
      <c r="G74">
        <v>442</v>
      </c>
      <c r="H74">
        <v>17591.289999999994</v>
      </c>
      <c r="I74">
        <v>12628.240000000002</v>
      </c>
      <c r="J74">
        <v>30219.53000000001</v>
      </c>
      <c r="K74">
        <v>316030</v>
      </c>
      <c r="L74" s="26">
        <f t="shared" si="4"/>
        <v>9.5622345979812076E-2</v>
      </c>
      <c r="M74" s="1">
        <f t="shared" si="5"/>
        <v>68.369977375565639</v>
      </c>
    </row>
    <row r="75" spans="1:13" x14ac:dyDescent="0.25">
      <c r="A75" t="str">
        <f t="shared" si="3"/>
        <v>BOMCMBFeb-2024</v>
      </c>
      <c r="B75" s="2">
        <v>2024</v>
      </c>
      <c r="C75" s="2" t="s">
        <v>198</v>
      </c>
      <c r="D75" t="s">
        <v>16</v>
      </c>
      <c r="E75" s="2" t="s">
        <v>10</v>
      </c>
      <c r="F75" t="s">
        <v>15</v>
      </c>
      <c r="G75">
        <v>614</v>
      </c>
      <c r="H75">
        <v>50555.55999999999</v>
      </c>
      <c r="I75">
        <v>20139.070000000014</v>
      </c>
      <c r="J75">
        <v>70694.630000000048</v>
      </c>
      <c r="K75">
        <v>951086</v>
      </c>
      <c r="L75" s="26">
        <f t="shared" si="4"/>
        <v>7.4330428583745375E-2</v>
      </c>
      <c r="M75" s="1">
        <f t="shared" si="5"/>
        <v>115.13783387622158</v>
      </c>
    </row>
    <row r="76" spans="1:13" x14ac:dyDescent="0.25">
      <c r="A76" t="str">
        <f t="shared" si="3"/>
        <v>CANCMBFeb-2024</v>
      </c>
      <c r="B76" s="2">
        <v>2024</v>
      </c>
      <c r="C76" s="2" t="s">
        <v>198</v>
      </c>
      <c r="D76" t="s">
        <v>17</v>
      </c>
      <c r="E76" s="2" t="s">
        <v>10</v>
      </c>
      <c r="F76" t="s">
        <v>13</v>
      </c>
      <c r="G76">
        <v>95</v>
      </c>
      <c r="H76">
        <v>25040.709999999995</v>
      </c>
      <c r="I76">
        <v>10757.500000000002</v>
      </c>
      <c r="J76">
        <v>35798.21</v>
      </c>
      <c r="K76">
        <v>378385</v>
      </c>
      <c r="L76" s="26">
        <f t="shared" si="4"/>
        <v>9.4607899361761172E-2</v>
      </c>
      <c r="M76" s="1">
        <f t="shared" si="5"/>
        <v>376.8232631578947</v>
      </c>
    </row>
    <row r="77" spans="1:13" x14ac:dyDescent="0.25">
      <c r="A77" t="str">
        <f t="shared" si="3"/>
        <v>CDGCMBFeb-2024</v>
      </c>
      <c r="B77" s="2">
        <v>2024</v>
      </c>
      <c r="C77" s="2" t="s">
        <v>198</v>
      </c>
      <c r="D77" t="s">
        <v>18</v>
      </c>
      <c r="E77" s="2" t="s">
        <v>10</v>
      </c>
      <c r="F77" t="s">
        <v>19</v>
      </c>
      <c r="G77">
        <v>1455</v>
      </c>
      <c r="H77">
        <v>362839.60999999987</v>
      </c>
      <c r="I77">
        <v>327461.20999999979</v>
      </c>
      <c r="J77">
        <v>690300.8200000003</v>
      </c>
      <c r="K77">
        <v>12380595</v>
      </c>
      <c r="L77" s="26">
        <f t="shared" si="4"/>
        <v>5.5756675668657309E-2</v>
      </c>
      <c r="M77" s="1">
        <f t="shared" si="5"/>
        <v>474.433553264605</v>
      </c>
    </row>
    <row r="78" spans="1:13" x14ac:dyDescent="0.25">
      <c r="A78" t="str">
        <f t="shared" si="3"/>
        <v>CGKCMBFeb-2024</v>
      </c>
      <c r="B78" s="2">
        <v>2024</v>
      </c>
      <c r="C78" s="2" t="s">
        <v>198</v>
      </c>
      <c r="D78" t="s">
        <v>20</v>
      </c>
      <c r="E78" s="2" t="s">
        <v>10</v>
      </c>
      <c r="F78" t="s">
        <v>13</v>
      </c>
      <c r="G78">
        <v>194</v>
      </c>
      <c r="H78">
        <v>14255.200000000003</v>
      </c>
      <c r="I78">
        <v>16305.500000000015</v>
      </c>
      <c r="J78">
        <v>30560.699999999986</v>
      </c>
      <c r="K78">
        <v>643692</v>
      </c>
      <c r="L78" s="26">
        <f t="shared" si="4"/>
        <v>4.7477209597136499E-2</v>
      </c>
      <c r="M78" s="1">
        <f t="shared" si="5"/>
        <v>157.52938144329889</v>
      </c>
    </row>
    <row r="79" spans="1:13" x14ac:dyDescent="0.25">
      <c r="A79" t="str">
        <f t="shared" si="3"/>
        <v>CMBAUHFeb-2024</v>
      </c>
      <c r="B79" s="2">
        <v>2024</v>
      </c>
      <c r="C79" s="2" t="s">
        <v>198</v>
      </c>
      <c r="D79" t="s">
        <v>10</v>
      </c>
      <c r="E79" s="2" t="s">
        <v>9</v>
      </c>
      <c r="F79" t="s">
        <v>11</v>
      </c>
      <c r="G79">
        <v>522</v>
      </c>
      <c r="H79">
        <v>59489.679999999986</v>
      </c>
      <c r="I79">
        <v>77894.8</v>
      </c>
      <c r="J79">
        <v>137384.48000000007</v>
      </c>
      <c r="K79">
        <v>1745568</v>
      </c>
      <c r="L79" s="26">
        <f t="shared" si="4"/>
        <v>7.8704742525069246E-2</v>
      </c>
      <c r="M79" s="1">
        <f t="shared" si="5"/>
        <v>263.18865900383156</v>
      </c>
    </row>
    <row r="80" spans="1:13" x14ac:dyDescent="0.25">
      <c r="A80" t="str">
        <f t="shared" si="3"/>
        <v>CMBBKKFeb-2024</v>
      </c>
      <c r="B80" s="2">
        <v>2024</v>
      </c>
      <c r="C80" s="2" t="s">
        <v>198</v>
      </c>
      <c r="D80" t="s">
        <v>10</v>
      </c>
      <c r="E80" s="2" t="s">
        <v>12</v>
      </c>
      <c r="F80" t="s">
        <v>13</v>
      </c>
      <c r="G80">
        <v>713</v>
      </c>
      <c r="H80">
        <v>83282.90999999996</v>
      </c>
      <c r="I80">
        <v>58622.019999999982</v>
      </c>
      <c r="J80">
        <v>141904.92999999991</v>
      </c>
      <c r="K80">
        <v>1700505</v>
      </c>
      <c r="L80" s="26">
        <f t="shared" si="4"/>
        <v>8.3448699062925374E-2</v>
      </c>
      <c r="M80" s="1">
        <f t="shared" si="5"/>
        <v>199.02514726507701</v>
      </c>
    </row>
    <row r="81" spans="1:13" x14ac:dyDescent="0.25">
      <c r="A81" t="str">
        <f t="shared" si="3"/>
        <v>CMBBLRFeb-2024</v>
      </c>
      <c r="B81" s="2">
        <v>2024</v>
      </c>
      <c r="C81" s="2" t="s">
        <v>198</v>
      </c>
      <c r="D81" t="s">
        <v>10</v>
      </c>
      <c r="E81" s="2" t="s">
        <v>14</v>
      </c>
      <c r="F81" t="s">
        <v>15</v>
      </c>
      <c r="G81">
        <v>406</v>
      </c>
      <c r="H81">
        <v>21619.420000000002</v>
      </c>
      <c r="I81">
        <v>13104.890000000005</v>
      </c>
      <c r="J81">
        <v>34724.31</v>
      </c>
      <c r="K81">
        <v>290290</v>
      </c>
      <c r="L81" s="26">
        <f t="shared" si="4"/>
        <v>0.11961938061938061</v>
      </c>
      <c r="M81" s="1">
        <f t="shared" si="5"/>
        <v>85.527857142857144</v>
      </c>
    </row>
    <row r="82" spans="1:13" x14ac:dyDescent="0.25">
      <c r="A82" t="str">
        <f t="shared" si="3"/>
        <v>CMBBOMFeb-2024</v>
      </c>
      <c r="B82" s="2">
        <v>2024</v>
      </c>
      <c r="C82" s="2" t="s">
        <v>198</v>
      </c>
      <c r="D82" t="s">
        <v>10</v>
      </c>
      <c r="E82" s="2" t="s">
        <v>16</v>
      </c>
      <c r="F82" t="s">
        <v>15</v>
      </c>
      <c r="G82">
        <v>521</v>
      </c>
      <c r="H82">
        <v>40898.659999999996</v>
      </c>
      <c r="I82">
        <v>17919.799999999996</v>
      </c>
      <c r="J82">
        <v>58818.46</v>
      </c>
      <c r="K82">
        <v>807029</v>
      </c>
      <c r="L82" s="26">
        <f t="shared" si="4"/>
        <v>7.2882709295452833E-2</v>
      </c>
      <c r="M82" s="1">
        <f t="shared" si="5"/>
        <v>112.89531669865643</v>
      </c>
    </row>
    <row r="83" spans="1:13" x14ac:dyDescent="0.25">
      <c r="A83" t="str">
        <f t="shared" si="3"/>
        <v>CMBCANFeb-2024</v>
      </c>
      <c r="B83" s="2">
        <v>2024</v>
      </c>
      <c r="C83" s="2" t="s">
        <v>198</v>
      </c>
      <c r="D83" t="s">
        <v>10</v>
      </c>
      <c r="E83" s="2" t="s">
        <v>17</v>
      </c>
      <c r="F83" t="s">
        <v>13</v>
      </c>
      <c r="G83">
        <v>141</v>
      </c>
      <c r="H83">
        <v>37063.82</v>
      </c>
      <c r="I83">
        <v>15111.060000000001</v>
      </c>
      <c r="J83">
        <v>52174.879999999997</v>
      </c>
      <c r="K83">
        <v>561603</v>
      </c>
      <c r="L83" s="26">
        <f t="shared" si="4"/>
        <v>9.2903492324649256E-2</v>
      </c>
      <c r="M83" s="1">
        <f t="shared" si="5"/>
        <v>370.03460992907799</v>
      </c>
    </row>
    <row r="84" spans="1:13" x14ac:dyDescent="0.25">
      <c r="A84" t="str">
        <f t="shared" si="3"/>
        <v>CMBCDGFeb-2024</v>
      </c>
      <c r="B84" s="2">
        <v>2024</v>
      </c>
      <c r="C84" s="2" t="s">
        <v>198</v>
      </c>
      <c r="D84" t="s">
        <v>10</v>
      </c>
      <c r="E84" s="2" t="s">
        <v>18</v>
      </c>
      <c r="F84" t="s">
        <v>19</v>
      </c>
      <c r="G84">
        <v>1866</v>
      </c>
      <c r="H84">
        <v>427284.42</v>
      </c>
      <c r="I84">
        <v>383509.74999999988</v>
      </c>
      <c r="J84">
        <v>810794.17</v>
      </c>
      <c r="K84">
        <v>15877794</v>
      </c>
      <c r="L84" s="26">
        <f t="shared" si="4"/>
        <v>5.1064661123579262E-2</v>
      </c>
      <c r="M84" s="1">
        <f t="shared" si="5"/>
        <v>434.50920150053594</v>
      </c>
    </row>
    <row r="85" spans="1:13" x14ac:dyDescent="0.25">
      <c r="A85" t="str">
        <f t="shared" si="3"/>
        <v>CMBCGKFeb-2024</v>
      </c>
      <c r="B85" s="2">
        <v>2024</v>
      </c>
      <c r="C85" s="2" t="s">
        <v>198</v>
      </c>
      <c r="D85" t="s">
        <v>10</v>
      </c>
      <c r="E85" s="2" t="s">
        <v>20</v>
      </c>
      <c r="F85" t="s">
        <v>13</v>
      </c>
      <c r="G85">
        <v>106</v>
      </c>
      <c r="H85">
        <v>9371.66</v>
      </c>
      <c r="I85">
        <v>9315.8500000000058</v>
      </c>
      <c r="J85">
        <v>18687.510000000002</v>
      </c>
      <c r="K85">
        <v>351708</v>
      </c>
      <c r="L85" s="26">
        <f t="shared" si="4"/>
        <v>5.3133593776655642E-2</v>
      </c>
      <c r="M85" s="1">
        <f t="shared" si="5"/>
        <v>176.29726415094342</v>
      </c>
    </row>
    <row r="86" spans="1:13" x14ac:dyDescent="0.25">
      <c r="A86" t="str">
        <f t="shared" si="3"/>
        <v>CMBCOKFeb-2024</v>
      </c>
      <c r="B86" s="2">
        <v>2024</v>
      </c>
      <c r="C86" s="2" t="s">
        <v>198</v>
      </c>
      <c r="D86" t="s">
        <v>10</v>
      </c>
      <c r="E86" s="2" t="s">
        <v>21</v>
      </c>
      <c r="F86" t="s">
        <v>15</v>
      </c>
      <c r="G86">
        <v>277</v>
      </c>
      <c r="H86">
        <v>16921.599999999999</v>
      </c>
      <c r="I86">
        <v>7358.66</v>
      </c>
      <c r="J86">
        <v>24280.260000000002</v>
      </c>
      <c r="K86">
        <v>143209</v>
      </c>
      <c r="L86" s="26">
        <f t="shared" si="4"/>
        <v>0.16954423255521653</v>
      </c>
      <c r="M86" s="1">
        <f t="shared" si="5"/>
        <v>87.654368231046945</v>
      </c>
    </row>
    <row r="87" spans="1:13" x14ac:dyDescent="0.25">
      <c r="A87" t="str">
        <f t="shared" si="3"/>
        <v>CMBDACFeb-2024</v>
      </c>
      <c r="B87" s="2">
        <v>2024</v>
      </c>
      <c r="C87" s="2" t="s">
        <v>198</v>
      </c>
      <c r="D87" t="s">
        <v>10</v>
      </c>
      <c r="E87" s="2" t="s">
        <v>22</v>
      </c>
      <c r="F87" t="s">
        <v>15</v>
      </c>
      <c r="G87">
        <v>159</v>
      </c>
      <c r="H87">
        <v>27007.720000000012</v>
      </c>
      <c r="I87">
        <v>1247.6999999999996</v>
      </c>
      <c r="J87">
        <v>28255.420000000002</v>
      </c>
      <c r="K87">
        <v>344235</v>
      </c>
      <c r="L87" s="26">
        <f t="shared" si="4"/>
        <v>8.2081775531250456E-2</v>
      </c>
      <c r="M87" s="1">
        <f t="shared" si="5"/>
        <v>177.70704402515724</v>
      </c>
    </row>
    <row r="88" spans="1:13" x14ac:dyDescent="0.25">
      <c r="A88" t="str">
        <f t="shared" si="3"/>
        <v>CMBDELFeb-2024</v>
      </c>
      <c r="B88" s="2">
        <v>2024</v>
      </c>
      <c r="C88" s="2" t="s">
        <v>198</v>
      </c>
      <c r="D88" t="s">
        <v>10</v>
      </c>
      <c r="E88" s="2" t="s">
        <v>23</v>
      </c>
      <c r="F88" t="s">
        <v>15</v>
      </c>
      <c r="G88">
        <v>1191</v>
      </c>
      <c r="H88">
        <v>123067.98</v>
      </c>
      <c r="I88">
        <v>41805.930000000022</v>
      </c>
      <c r="J88">
        <v>164873.90999999986</v>
      </c>
      <c r="K88">
        <v>2888175</v>
      </c>
      <c r="L88" s="26">
        <f t="shared" si="4"/>
        <v>5.7085844867433538E-2</v>
      </c>
      <c r="M88" s="1">
        <f t="shared" si="5"/>
        <v>138.43317380352633</v>
      </c>
    </row>
    <row r="89" spans="1:13" x14ac:dyDescent="0.25">
      <c r="A89" t="str">
        <f t="shared" si="3"/>
        <v>CMBDMMFeb-2024</v>
      </c>
      <c r="B89" s="2">
        <v>2024</v>
      </c>
      <c r="C89" s="2" t="s">
        <v>198</v>
      </c>
      <c r="D89" t="s">
        <v>10</v>
      </c>
      <c r="E89" s="2" t="s">
        <v>24</v>
      </c>
      <c r="F89" t="s">
        <v>11</v>
      </c>
      <c r="G89">
        <v>303</v>
      </c>
      <c r="H89">
        <v>48402.900000000016</v>
      </c>
      <c r="I89">
        <v>28075.870000000003</v>
      </c>
      <c r="J89">
        <v>76478.76999999999</v>
      </c>
      <c r="K89">
        <v>1167459</v>
      </c>
      <c r="L89" s="26">
        <f t="shared" si="4"/>
        <v>6.550874163460986E-2</v>
      </c>
      <c r="M89" s="1">
        <f t="shared" si="5"/>
        <v>252.40518151815178</v>
      </c>
    </row>
    <row r="90" spans="1:13" x14ac:dyDescent="0.25">
      <c r="A90" t="str">
        <f t="shared" si="3"/>
        <v>CMBDOHFeb-2024</v>
      </c>
      <c r="B90" s="2">
        <v>2024</v>
      </c>
      <c r="C90" s="2" t="s">
        <v>198</v>
      </c>
      <c r="D90" t="s">
        <v>10</v>
      </c>
      <c r="E90" s="2" t="s">
        <v>25</v>
      </c>
      <c r="F90" t="s">
        <v>11</v>
      </c>
      <c r="G90">
        <v>705</v>
      </c>
      <c r="H90">
        <v>96582.089999999982</v>
      </c>
      <c r="I90">
        <v>91569.339999999982</v>
      </c>
      <c r="J90">
        <v>188151.43000000011</v>
      </c>
      <c r="K90">
        <v>2561265</v>
      </c>
      <c r="L90" s="26">
        <f t="shared" si="4"/>
        <v>7.3460352599203957E-2</v>
      </c>
      <c r="M90" s="1">
        <f t="shared" si="5"/>
        <v>266.88146099290793</v>
      </c>
    </row>
    <row r="91" spans="1:13" x14ac:dyDescent="0.25">
      <c r="A91" t="str">
        <f t="shared" si="3"/>
        <v>CMBDXBFeb-2024</v>
      </c>
      <c r="B91" s="2">
        <v>2024</v>
      </c>
      <c r="C91" s="2" t="s">
        <v>198</v>
      </c>
      <c r="D91" t="s">
        <v>10</v>
      </c>
      <c r="E91" s="2" t="s">
        <v>26</v>
      </c>
      <c r="F91" t="s">
        <v>11</v>
      </c>
      <c r="G91">
        <v>629</v>
      </c>
      <c r="H91">
        <v>73959.969999999987</v>
      </c>
      <c r="I91">
        <v>75820.420000000027</v>
      </c>
      <c r="J91">
        <v>149780.39000000004</v>
      </c>
      <c r="K91">
        <v>2081361</v>
      </c>
      <c r="L91" s="26">
        <f t="shared" si="4"/>
        <v>7.1962715742247524E-2</v>
      </c>
      <c r="M91" s="1">
        <f t="shared" si="5"/>
        <v>238.12462639109705</v>
      </c>
    </row>
    <row r="92" spans="1:13" x14ac:dyDescent="0.25">
      <c r="A92" t="str">
        <f t="shared" si="3"/>
        <v>CMBFRAFeb-2024</v>
      </c>
      <c r="B92" s="2">
        <v>2024</v>
      </c>
      <c r="C92" s="2" t="s">
        <v>198</v>
      </c>
      <c r="D92" t="s">
        <v>10</v>
      </c>
      <c r="E92" s="2" t="s">
        <v>27</v>
      </c>
      <c r="F92" t="s">
        <v>19</v>
      </c>
      <c r="G92">
        <v>1704</v>
      </c>
      <c r="H92">
        <v>415865.0300000002</v>
      </c>
      <c r="I92">
        <v>369962.66000000021</v>
      </c>
      <c r="J92">
        <v>785827.68999999983</v>
      </c>
      <c r="K92">
        <v>13790472</v>
      </c>
      <c r="L92" s="26">
        <f t="shared" si="4"/>
        <v>5.6983378814010124E-2</v>
      </c>
      <c r="M92" s="1">
        <f t="shared" si="5"/>
        <v>461.16648474178396</v>
      </c>
    </row>
    <row r="93" spans="1:13" x14ac:dyDescent="0.25">
      <c r="A93" t="str">
        <f t="shared" si="3"/>
        <v>CMBGANFeb-2024</v>
      </c>
      <c r="B93" s="2">
        <v>2024</v>
      </c>
      <c r="C93" s="2" t="s">
        <v>198</v>
      </c>
      <c r="D93" t="s">
        <v>10</v>
      </c>
      <c r="E93" s="2" t="s">
        <v>28</v>
      </c>
      <c r="F93" t="s">
        <v>15</v>
      </c>
      <c r="G93">
        <v>189</v>
      </c>
      <c r="H93">
        <v>10125.949999999999</v>
      </c>
      <c r="I93">
        <v>7109.02</v>
      </c>
      <c r="J93">
        <v>17234.970000000005</v>
      </c>
      <c r="K93">
        <v>216783</v>
      </c>
      <c r="L93" s="26">
        <f t="shared" si="4"/>
        <v>7.9503328213005653E-2</v>
      </c>
      <c r="M93" s="1">
        <f t="shared" si="5"/>
        <v>91.190317460317488</v>
      </c>
    </row>
    <row r="94" spans="1:13" x14ac:dyDescent="0.25">
      <c r="A94" t="str">
        <f t="shared" si="3"/>
        <v>CMBHYDFeb-2024</v>
      </c>
      <c r="B94" s="2">
        <v>2024</v>
      </c>
      <c r="C94" s="2" t="s">
        <v>198</v>
      </c>
      <c r="D94" t="s">
        <v>10</v>
      </c>
      <c r="E94" s="2" t="s">
        <v>29</v>
      </c>
      <c r="F94" t="s">
        <v>15</v>
      </c>
      <c r="G94">
        <v>255</v>
      </c>
      <c r="H94">
        <v>15354.21</v>
      </c>
      <c r="I94">
        <v>9706.9</v>
      </c>
      <c r="J94">
        <v>25061.11</v>
      </c>
      <c r="K94">
        <v>298860</v>
      </c>
      <c r="L94" s="26">
        <f t="shared" si="4"/>
        <v>8.3855684936090483E-2</v>
      </c>
      <c r="M94" s="1">
        <f t="shared" si="5"/>
        <v>98.278862745098039</v>
      </c>
    </row>
    <row r="95" spans="1:13" x14ac:dyDescent="0.25">
      <c r="A95" t="str">
        <f t="shared" si="3"/>
        <v>CMBICNFeb-2024</v>
      </c>
      <c r="B95" s="2">
        <v>2024</v>
      </c>
      <c r="C95" s="2" t="s">
        <v>198</v>
      </c>
      <c r="D95" t="s">
        <v>10</v>
      </c>
      <c r="E95" s="2" t="s">
        <v>30</v>
      </c>
      <c r="F95" t="s">
        <v>13</v>
      </c>
      <c r="G95">
        <v>707</v>
      </c>
      <c r="H95">
        <v>179429.74000000005</v>
      </c>
      <c r="I95">
        <v>65390.160000000011</v>
      </c>
      <c r="J95">
        <v>244819.89999999997</v>
      </c>
      <c r="K95">
        <v>4075855</v>
      </c>
      <c r="L95" s="26">
        <f t="shared" si="4"/>
        <v>6.0065900283498792E-2</v>
      </c>
      <c r="M95" s="1">
        <f t="shared" si="5"/>
        <v>346.27991513437053</v>
      </c>
    </row>
    <row r="96" spans="1:13" x14ac:dyDescent="0.25">
      <c r="A96" t="str">
        <f t="shared" si="3"/>
        <v>CMBIXMFeb-2024</v>
      </c>
      <c r="B96" s="2">
        <v>2024</v>
      </c>
      <c r="C96" s="2" t="s">
        <v>198</v>
      </c>
      <c r="D96" t="s">
        <v>10</v>
      </c>
      <c r="E96" s="2" t="s">
        <v>31</v>
      </c>
      <c r="F96" t="s">
        <v>15</v>
      </c>
      <c r="G96">
        <v>120</v>
      </c>
      <c r="H96">
        <v>4865.28</v>
      </c>
      <c r="I96">
        <v>2714.6899999999982</v>
      </c>
      <c r="J96">
        <v>7579.9700000000012</v>
      </c>
      <c r="K96">
        <v>42480</v>
      </c>
      <c r="L96" s="26">
        <f t="shared" si="4"/>
        <v>0.17843620527306972</v>
      </c>
      <c r="M96" s="1">
        <f t="shared" si="5"/>
        <v>63.166416666666677</v>
      </c>
    </row>
    <row r="97" spans="1:13" x14ac:dyDescent="0.25">
      <c r="A97" t="str">
        <f t="shared" si="3"/>
        <v>CMBKHIFeb-2024</v>
      </c>
      <c r="B97" s="2">
        <v>2024</v>
      </c>
      <c r="C97" s="2" t="s">
        <v>198</v>
      </c>
      <c r="D97" t="s">
        <v>10</v>
      </c>
      <c r="E97" s="2" t="s">
        <v>32</v>
      </c>
      <c r="F97" t="s">
        <v>15</v>
      </c>
      <c r="G97">
        <v>344</v>
      </c>
      <c r="H97">
        <v>41038.859999999993</v>
      </c>
      <c r="I97">
        <v>12362.87</v>
      </c>
      <c r="J97">
        <v>53401.729999999989</v>
      </c>
      <c r="K97">
        <v>830416</v>
      </c>
      <c r="L97" s="26">
        <f t="shared" si="4"/>
        <v>6.4307202655054796E-2</v>
      </c>
      <c r="M97" s="1">
        <f t="shared" si="5"/>
        <v>155.23758720930229</v>
      </c>
    </row>
    <row r="98" spans="1:13" x14ac:dyDescent="0.25">
      <c r="A98" t="str">
        <f t="shared" si="3"/>
        <v>CMBKTMFeb-2024</v>
      </c>
      <c r="B98" s="2">
        <v>2024</v>
      </c>
      <c r="C98" s="2" t="s">
        <v>198</v>
      </c>
      <c r="D98" t="s">
        <v>10</v>
      </c>
      <c r="E98" s="2" t="s">
        <v>52</v>
      </c>
      <c r="F98" t="s">
        <v>15</v>
      </c>
      <c r="G98">
        <v>65</v>
      </c>
      <c r="H98">
        <v>11750.67</v>
      </c>
      <c r="I98">
        <v>2999.2700000000004</v>
      </c>
      <c r="J98">
        <v>14749.940000000002</v>
      </c>
      <c r="K98">
        <v>152945</v>
      </c>
      <c r="L98" s="26">
        <f t="shared" si="4"/>
        <v>9.6439504397005479E-2</v>
      </c>
      <c r="M98" s="1">
        <f t="shared" si="5"/>
        <v>226.92215384615389</v>
      </c>
    </row>
    <row r="99" spans="1:13" x14ac:dyDescent="0.25">
      <c r="A99" t="str">
        <f t="shared" si="3"/>
        <v>CMBKULFeb-2024</v>
      </c>
      <c r="B99" s="2">
        <v>2024</v>
      </c>
      <c r="C99" s="2" t="s">
        <v>198</v>
      </c>
      <c r="D99" t="s">
        <v>10</v>
      </c>
      <c r="E99" s="2" t="s">
        <v>33</v>
      </c>
      <c r="F99" t="s">
        <v>13</v>
      </c>
      <c r="G99">
        <v>830</v>
      </c>
      <c r="H99">
        <v>74383.180000000037</v>
      </c>
      <c r="I99">
        <v>57539.499999999971</v>
      </c>
      <c r="J99">
        <v>131922.68000000005</v>
      </c>
      <c r="K99">
        <v>2040970</v>
      </c>
      <c r="L99" s="26">
        <f t="shared" si="4"/>
        <v>6.4637246015375072E-2</v>
      </c>
      <c r="M99" s="1">
        <f t="shared" si="5"/>
        <v>158.94298795180728</v>
      </c>
    </row>
    <row r="100" spans="1:13" x14ac:dyDescent="0.25">
      <c r="A100" t="str">
        <f t="shared" si="3"/>
        <v>CMBKWIFeb-2024</v>
      </c>
      <c r="B100" s="2">
        <v>2024</v>
      </c>
      <c r="C100" s="2" t="s">
        <v>198</v>
      </c>
      <c r="D100" t="s">
        <v>10</v>
      </c>
      <c r="E100" s="2" t="s">
        <v>34</v>
      </c>
      <c r="F100" t="s">
        <v>11</v>
      </c>
      <c r="G100">
        <v>528</v>
      </c>
      <c r="H100">
        <v>69666.990000000005</v>
      </c>
      <c r="I100">
        <v>43362.369999999995</v>
      </c>
      <c r="J100">
        <v>113029.35999999994</v>
      </c>
      <c r="K100">
        <v>2214960</v>
      </c>
      <c r="L100" s="26">
        <f t="shared" si="4"/>
        <v>5.1029977967999393E-2</v>
      </c>
      <c r="M100" s="1">
        <f t="shared" si="5"/>
        <v>214.07075757575745</v>
      </c>
    </row>
    <row r="101" spans="1:13" x14ac:dyDescent="0.25">
      <c r="A101" t="str">
        <f t="shared" si="3"/>
        <v>CMBLHEFeb-2024</v>
      </c>
      <c r="B101" s="2">
        <v>2024</v>
      </c>
      <c r="C101" s="2" t="s">
        <v>198</v>
      </c>
      <c r="D101" t="s">
        <v>10</v>
      </c>
      <c r="E101" s="2" t="s">
        <v>35</v>
      </c>
      <c r="F101" t="s">
        <v>15</v>
      </c>
      <c r="G101">
        <v>447</v>
      </c>
      <c r="H101">
        <v>47477.590000000004</v>
      </c>
      <c r="I101">
        <v>13478.919999999998</v>
      </c>
      <c r="J101">
        <v>60956.509999999951</v>
      </c>
      <c r="K101">
        <v>1244895</v>
      </c>
      <c r="L101" s="26">
        <f t="shared" si="4"/>
        <v>4.8965181802481293E-2</v>
      </c>
      <c r="M101" s="1">
        <f t="shared" si="5"/>
        <v>136.36803131991041</v>
      </c>
    </row>
    <row r="102" spans="1:13" x14ac:dyDescent="0.25">
      <c r="A102" t="str">
        <f t="shared" si="3"/>
        <v>CMBLHRFeb-2024</v>
      </c>
      <c r="B102" s="2">
        <v>2024</v>
      </c>
      <c r="C102" s="2" t="s">
        <v>198</v>
      </c>
      <c r="D102" t="s">
        <v>10</v>
      </c>
      <c r="E102" s="2" t="s">
        <v>36</v>
      </c>
      <c r="F102" t="s">
        <v>19</v>
      </c>
      <c r="G102">
        <v>4735</v>
      </c>
      <c r="H102">
        <v>1614816.17</v>
      </c>
      <c r="I102">
        <v>989217.76999999979</v>
      </c>
      <c r="J102">
        <v>2604033.9400000004</v>
      </c>
      <c r="K102">
        <v>41284465</v>
      </c>
      <c r="L102" s="26">
        <f t="shared" si="4"/>
        <v>6.3075395066885337E-2</v>
      </c>
      <c r="M102" s="1">
        <f t="shared" si="5"/>
        <v>549.95436958817322</v>
      </c>
    </row>
    <row r="103" spans="1:13" x14ac:dyDescent="0.25">
      <c r="A103" t="str">
        <f t="shared" si="3"/>
        <v>CMBMAAFeb-2024</v>
      </c>
      <c r="B103" s="2">
        <v>2024</v>
      </c>
      <c r="C103" s="2" t="s">
        <v>198</v>
      </c>
      <c r="D103" t="s">
        <v>10</v>
      </c>
      <c r="E103" s="2" t="s">
        <v>37</v>
      </c>
      <c r="F103" t="s">
        <v>15</v>
      </c>
      <c r="G103">
        <v>612</v>
      </c>
      <c r="H103">
        <v>22766.570000000003</v>
      </c>
      <c r="I103">
        <v>16599.670000000002</v>
      </c>
      <c r="J103">
        <v>39366.240000000013</v>
      </c>
      <c r="K103">
        <v>419832</v>
      </c>
      <c r="L103" s="26">
        <f t="shared" si="4"/>
        <v>9.3766649516949671E-2</v>
      </c>
      <c r="M103" s="1">
        <f t="shared" si="5"/>
        <v>64.323921568627469</v>
      </c>
    </row>
    <row r="104" spans="1:13" x14ac:dyDescent="0.25">
      <c r="A104" t="str">
        <f t="shared" si="3"/>
        <v>CMBMELFeb-2024</v>
      </c>
      <c r="B104" s="2">
        <v>2024</v>
      </c>
      <c r="C104" s="2" t="s">
        <v>198</v>
      </c>
      <c r="D104" t="s">
        <v>10</v>
      </c>
      <c r="E104" s="2" t="s">
        <v>38</v>
      </c>
      <c r="F104" t="s">
        <v>13</v>
      </c>
      <c r="G104">
        <v>4252</v>
      </c>
      <c r="H104">
        <v>1491076.7699999998</v>
      </c>
      <c r="I104">
        <v>412683.47999999986</v>
      </c>
      <c r="J104">
        <v>1903760.2499999998</v>
      </c>
      <c r="K104">
        <v>35755068</v>
      </c>
      <c r="L104" s="26">
        <f t="shared" si="4"/>
        <v>5.3244486907422457E-2</v>
      </c>
      <c r="M104" s="1">
        <f t="shared" si="5"/>
        <v>447.73289040451544</v>
      </c>
    </row>
    <row r="105" spans="1:13" x14ac:dyDescent="0.25">
      <c r="A105" t="str">
        <f t="shared" si="3"/>
        <v>CMBMLEFeb-2024</v>
      </c>
      <c r="B105" s="2">
        <v>2024</v>
      </c>
      <c r="C105" s="2" t="s">
        <v>198</v>
      </c>
      <c r="D105" t="s">
        <v>10</v>
      </c>
      <c r="E105" s="2" t="s">
        <v>39</v>
      </c>
      <c r="F105" t="s">
        <v>15</v>
      </c>
      <c r="G105">
        <v>2948</v>
      </c>
      <c r="H105">
        <v>242437.02000000005</v>
      </c>
      <c r="I105">
        <v>79119.450000000128</v>
      </c>
      <c r="J105">
        <v>321556.47000000003</v>
      </c>
      <c r="K105">
        <v>2264064</v>
      </c>
      <c r="L105" s="26">
        <f t="shared" si="4"/>
        <v>0.14202622805715742</v>
      </c>
      <c r="M105" s="1">
        <f t="shared" si="5"/>
        <v>109.07614314789689</v>
      </c>
    </row>
    <row r="106" spans="1:13" x14ac:dyDescent="0.25">
      <c r="A106" t="str">
        <f t="shared" si="3"/>
        <v>CMBNRTFeb-2024</v>
      </c>
      <c r="B106" s="2">
        <v>2024</v>
      </c>
      <c r="C106" s="2" t="s">
        <v>198</v>
      </c>
      <c r="D106" t="s">
        <v>10</v>
      </c>
      <c r="E106" s="2" t="s">
        <v>40</v>
      </c>
      <c r="F106" t="s">
        <v>13</v>
      </c>
      <c r="G106">
        <v>730</v>
      </c>
      <c r="H106">
        <v>250464.80999999994</v>
      </c>
      <c r="I106">
        <v>13688.840000000009</v>
      </c>
      <c r="J106">
        <v>264153.64999999997</v>
      </c>
      <c r="K106">
        <v>5010720</v>
      </c>
      <c r="L106" s="26">
        <f t="shared" si="4"/>
        <v>5.2717703244244331E-2</v>
      </c>
      <c r="M106" s="1">
        <f t="shared" si="5"/>
        <v>361.85431506849312</v>
      </c>
    </row>
    <row r="107" spans="1:13" x14ac:dyDescent="0.25">
      <c r="A107" t="str">
        <f t="shared" si="3"/>
        <v>CMBPVGFeb-2024</v>
      </c>
      <c r="B107" s="2">
        <v>2024</v>
      </c>
      <c r="C107" s="2" t="s">
        <v>198</v>
      </c>
      <c r="D107" t="s">
        <v>10</v>
      </c>
      <c r="E107" s="2" t="s">
        <v>50</v>
      </c>
      <c r="F107" t="s">
        <v>13</v>
      </c>
      <c r="G107">
        <v>287</v>
      </c>
      <c r="H107">
        <v>65255.599999999977</v>
      </c>
      <c r="I107">
        <v>31419.73</v>
      </c>
      <c r="J107">
        <v>96675.33</v>
      </c>
      <c r="K107">
        <v>1453942</v>
      </c>
      <c r="L107" s="26">
        <f t="shared" si="4"/>
        <v>6.6491875191720159E-2</v>
      </c>
      <c r="M107" s="1">
        <f t="shared" si="5"/>
        <v>336.84783972125439</v>
      </c>
    </row>
    <row r="108" spans="1:13" x14ac:dyDescent="0.25">
      <c r="A108" t="str">
        <f t="shared" si="3"/>
        <v>CMBRUHFeb-2024</v>
      </c>
      <c r="B108" s="2">
        <v>2024</v>
      </c>
      <c r="C108" s="2" t="s">
        <v>198</v>
      </c>
      <c r="D108" t="s">
        <v>10</v>
      </c>
      <c r="E108" s="2" t="s">
        <v>41</v>
      </c>
      <c r="F108" t="s">
        <v>11</v>
      </c>
      <c r="G108">
        <v>563</v>
      </c>
      <c r="H108">
        <v>101127.55999999997</v>
      </c>
      <c r="I108">
        <v>51346.899999999892</v>
      </c>
      <c r="J108">
        <v>152474.46000000008</v>
      </c>
      <c r="K108">
        <v>2277335</v>
      </c>
      <c r="L108" s="26">
        <f t="shared" si="4"/>
        <v>6.6953021843514496E-2</v>
      </c>
      <c r="M108" s="1">
        <f t="shared" si="5"/>
        <v>270.82497335701612</v>
      </c>
    </row>
    <row r="109" spans="1:13" x14ac:dyDescent="0.25">
      <c r="A109" t="str">
        <f t="shared" si="3"/>
        <v>CMBSINFeb-2024</v>
      </c>
      <c r="B109" s="2">
        <v>2024</v>
      </c>
      <c r="C109" s="2" t="s">
        <v>198</v>
      </c>
      <c r="D109" t="s">
        <v>10</v>
      </c>
      <c r="E109" s="2" t="s">
        <v>42</v>
      </c>
      <c r="F109" t="s">
        <v>13</v>
      </c>
      <c r="G109">
        <v>789</v>
      </c>
      <c r="H109">
        <v>100942.61000000004</v>
      </c>
      <c r="I109">
        <v>64673.180000000015</v>
      </c>
      <c r="J109">
        <v>165615.79000000004</v>
      </c>
      <c r="K109">
        <v>2168961</v>
      </c>
      <c r="L109" s="26">
        <f t="shared" si="4"/>
        <v>7.6357200521355639E-2</v>
      </c>
      <c r="M109" s="1">
        <f t="shared" si="5"/>
        <v>209.90594423320664</v>
      </c>
    </row>
    <row r="110" spans="1:13" x14ac:dyDescent="0.25">
      <c r="A110" t="str">
        <f t="shared" si="3"/>
        <v>CMBSYDFeb-2024</v>
      </c>
      <c r="B110" s="2">
        <v>2024</v>
      </c>
      <c r="C110" s="2" t="s">
        <v>198</v>
      </c>
      <c r="D110" t="s">
        <v>10</v>
      </c>
      <c r="E110" s="2" t="s">
        <v>53</v>
      </c>
      <c r="F110" t="s">
        <v>13</v>
      </c>
      <c r="G110">
        <v>2227</v>
      </c>
      <c r="H110">
        <v>805745.68000000052</v>
      </c>
      <c r="I110">
        <v>204543.67</v>
      </c>
      <c r="J110">
        <v>1010289.3500000001</v>
      </c>
      <c r="K110">
        <v>19495158</v>
      </c>
      <c r="L110" s="26">
        <f t="shared" si="4"/>
        <v>5.1822578201212839E-2</v>
      </c>
      <c r="M110" s="1">
        <f t="shared" si="5"/>
        <v>453.65484957341721</v>
      </c>
    </row>
    <row r="111" spans="1:13" x14ac:dyDescent="0.25">
      <c r="A111" t="str">
        <f t="shared" si="3"/>
        <v>CMBTRVFeb-2024</v>
      </c>
      <c r="B111" s="2">
        <v>2024</v>
      </c>
      <c r="C111" s="2" t="s">
        <v>198</v>
      </c>
      <c r="D111" t="s">
        <v>10</v>
      </c>
      <c r="E111" s="2" t="s">
        <v>43</v>
      </c>
      <c r="F111" t="s">
        <v>15</v>
      </c>
      <c r="G111">
        <v>97</v>
      </c>
      <c r="H111">
        <v>6217.3699999999981</v>
      </c>
      <c r="I111">
        <v>2750.03</v>
      </c>
      <c r="J111">
        <v>8967.4000000000015</v>
      </c>
      <c r="K111">
        <v>35502</v>
      </c>
      <c r="L111" s="26">
        <f t="shared" si="4"/>
        <v>0.2525885865585038</v>
      </c>
      <c r="M111" s="1">
        <f t="shared" si="5"/>
        <v>92.447422680412387</v>
      </c>
    </row>
    <row r="112" spans="1:13" x14ac:dyDescent="0.25">
      <c r="A112" t="str">
        <f t="shared" si="3"/>
        <v>CMBTRZFeb-2024</v>
      </c>
      <c r="B112" s="2">
        <v>2024</v>
      </c>
      <c r="C112" s="2" t="s">
        <v>198</v>
      </c>
      <c r="D112" t="s">
        <v>10</v>
      </c>
      <c r="E112" s="2" t="s">
        <v>44</v>
      </c>
      <c r="F112" t="s">
        <v>15</v>
      </c>
      <c r="G112">
        <v>164</v>
      </c>
      <c r="H112">
        <v>4826.6299999999992</v>
      </c>
      <c r="I112">
        <v>3341.2599999999993</v>
      </c>
      <c r="J112">
        <v>8167.8899999999994</v>
      </c>
      <c r="K112">
        <v>72652</v>
      </c>
      <c r="L112" s="26">
        <f t="shared" si="4"/>
        <v>0.11242484721686945</v>
      </c>
      <c r="M112" s="1">
        <f t="shared" si="5"/>
        <v>49.804207317073164</v>
      </c>
    </row>
    <row r="113" spans="1:13" x14ac:dyDescent="0.25">
      <c r="A113" t="str">
        <f t="shared" si="3"/>
        <v>CMBJEDFeb-2024</v>
      </c>
      <c r="B113" s="2">
        <v>2024</v>
      </c>
      <c r="C113" s="2" t="s">
        <v>198</v>
      </c>
      <c r="D113" t="s">
        <v>10</v>
      </c>
      <c r="E113" s="2" t="s">
        <v>51</v>
      </c>
      <c r="F113" t="s">
        <v>11</v>
      </c>
      <c r="G113">
        <v>176</v>
      </c>
      <c r="H113">
        <v>19114.959999999995</v>
      </c>
      <c r="I113">
        <v>17797.100000000002</v>
      </c>
      <c r="J113">
        <v>36912.05999999999</v>
      </c>
      <c r="K113">
        <v>819632</v>
      </c>
      <c r="L113" s="26">
        <f t="shared" si="4"/>
        <v>4.5034918109590635E-2</v>
      </c>
      <c r="M113" s="1">
        <f t="shared" si="5"/>
        <v>209.72761363636357</v>
      </c>
    </row>
    <row r="114" spans="1:13" x14ac:dyDescent="0.25">
      <c r="A114" t="str">
        <f t="shared" si="3"/>
        <v>COKCMBFeb-2024</v>
      </c>
      <c r="B114" s="2">
        <v>2024</v>
      </c>
      <c r="C114" s="2" t="s">
        <v>198</v>
      </c>
      <c r="D114" t="s">
        <v>21</v>
      </c>
      <c r="E114" s="2" t="s">
        <v>10</v>
      </c>
      <c r="F114" t="s">
        <v>15</v>
      </c>
      <c r="G114">
        <v>833</v>
      </c>
      <c r="H114">
        <v>43951.92</v>
      </c>
      <c r="I114">
        <v>19006.939999999984</v>
      </c>
      <c r="J114">
        <v>62958.860000000008</v>
      </c>
      <c r="K114">
        <v>430661</v>
      </c>
      <c r="L114" s="26">
        <f t="shared" si="4"/>
        <v>0.14619122697434875</v>
      </c>
      <c r="M114" s="1">
        <f t="shared" si="5"/>
        <v>75.580864345738306</v>
      </c>
    </row>
    <row r="115" spans="1:13" x14ac:dyDescent="0.25">
      <c r="A115" t="str">
        <f t="shared" si="3"/>
        <v>DACCMBFeb-2024</v>
      </c>
      <c r="B115" s="2">
        <v>2024</v>
      </c>
      <c r="C115" s="2" t="s">
        <v>198</v>
      </c>
      <c r="D115" t="s">
        <v>22</v>
      </c>
      <c r="E115" s="2" t="s">
        <v>10</v>
      </c>
      <c r="F115" t="s">
        <v>15</v>
      </c>
      <c r="G115">
        <v>148</v>
      </c>
      <c r="H115">
        <v>26580.46999999999</v>
      </c>
      <c r="I115">
        <v>2035.58</v>
      </c>
      <c r="J115">
        <v>28616.049999999996</v>
      </c>
      <c r="K115">
        <v>320420</v>
      </c>
      <c r="L115" s="26">
        <f t="shared" si="4"/>
        <v>8.9307939579302151E-2</v>
      </c>
      <c r="M115" s="1">
        <f t="shared" si="5"/>
        <v>193.35168918918916</v>
      </c>
    </row>
    <row r="116" spans="1:13" x14ac:dyDescent="0.25">
      <c r="A116" t="str">
        <f t="shared" si="3"/>
        <v>DELCMBFeb-2024</v>
      </c>
      <c r="B116" s="2">
        <v>2024</v>
      </c>
      <c r="C116" s="2" t="s">
        <v>198</v>
      </c>
      <c r="D116" t="s">
        <v>23</v>
      </c>
      <c r="E116" s="2" t="s">
        <v>10</v>
      </c>
      <c r="F116" t="s">
        <v>15</v>
      </c>
      <c r="G116">
        <v>1436</v>
      </c>
      <c r="H116">
        <v>143758.21000000005</v>
      </c>
      <c r="I116">
        <v>48830.879999999976</v>
      </c>
      <c r="J116">
        <v>192589.08999999997</v>
      </c>
      <c r="K116">
        <v>3482300</v>
      </c>
      <c r="L116" s="26">
        <f t="shared" si="4"/>
        <v>5.5305140280848854E-2</v>
      </c>
      <c r="M116" s="1">
        <f t="shared" si="5"/>
        <v>134.11496518105847</v>
      </c>
    </row>
    <row r="117" spans="1:13" x14ac:dyDescent="0.25">
      <c r="A117" t="str">
        <f t="shared" si="3"/>
        <v>DMMCMBFeb-2024</v>
      </c>
      <c r="B117" s="2">
        <v>2024</v>
      </c>
      <c r="C117" s="2" t="s">
        <v>198</v>
      </c>
      <c r="D117" t="s">
        <v>24</v>
      </c>
      <c r="E117" s="2" t="s">
        <v>10</v>
      </c>
      <c r="F117" t="s">
        <v>11</v>
      </c>
      <c r="G117">
        <v>121</v>
      </c>
      <c r="H117">
        <v>19049.699999999997</v>
      </c>
      <c r="I117">
        <v>11123.920000000002</v>
      </c>
      <c r="J117">
        <v>30173.619999999992</v>
      </c>
      <c r="K117">
        <v>466213</v>
      </c>
      <c r="L117" s="26">
        <f t="shared" si="4"/>
        <v>6.4720674884655702E-2</v>
      </c>
      <c r="M117" s="1">
        <f t="shared" si="5"/>
        <v>249.36876033057845</v>
      </c>
    </row>
    <row r="118" spans="1:13" x14ac:dyDescent="0.25">
      <c r="A118" t="str">
        <f t="shared" si="3"/>
        <v>DOHCMBFeb-2024</v>
      </c>
      <c r="B118" s="2">
        <v>2024</v>
      </c>
      <c r="C118" s="2" t="s">
        <v>198</v>
      </c>
      <c r="D118" t="s">
        <v>25</v>
      </c>
      <c r="E118" s="2" t="s">
        <v>10</v>
      </c>
      <c r="F118" t="s">
        <v>11</v>
      </c>
      <c r="G118">
        <v>260</v>
      </c>
      <c r="H118">
        <v>36533.700000000019</v>
      </c>
      <c r="I118">
        <v>47272.21</v>
      </c>
      <c r="J118">
        <v>83805.91</v>
      </c>
      <c r="K118">
        <v>944580</v>
      </c>
      <c r="L118" s="26">
        <f t="shared" si="4"/>
        <v>8.8722935061085348E-2</v>
      </c>
      <c r="M118" s="1">
        <f t="shared" si="5"/>
        <v>322.33042307692307</v>
      </c>
    </row>
    <row r="119" spans="1:13" x14ac:dyDescent="0.25">
      <c r="A119" t="str">
        <f t="shared" si="3"/>
        <v>DXBCMBFeb-2024</v>
      </c>
      <c r="B119" s="2">
        <v>2024</v>
      </c>
      <c r="C119" s="2" t="s">
        <v>198</v>
      </c>
      <c r="D119" t="s">
        <v>26</v>
      </c>
      <c r="E119" s="2" t="s">
        <v>10</v>
      </c>
      <c r="F119" t="s">
        <v>11</v>
      </c>
      <c r="G119">
        <v>208</v>
      </c>
      <c r="H119">
        <v>24446.340000000015</v>
      </c>
      <c r="I119">
        <v>16661.280000000013</v>
      </c>
      <c r="J119">
        <v>41107.620000000032</v>
      </c>
      <c r="K119">
        <v>688272</v>
      </c>
      <c r="L119" s="26">
        <f t="shared" si="4"/>
        <v>5.9725835134946698E-2</v>
      </c>
      <c r="M119" s="1">
        <f t="shared" si="5"/>
        <v>197.63278846153861</v>
      </c>
    </row>
    <row r="120" spans="1:13" x14ac:dyDescent="0.25">
      <c r="A120" t="str">
        <f t="shared" si="3"/>
        <v>FRACMBFeb-2024</v>
      </c>
      <c r="B120" s="2">
        <v>2024</v>
      </c>
      <c r="C120" s="2" t="s">
        <v>198</v>
      </c>
      <c r="D120" t="s">
        <v>27</v>
      </c>
      <c r="E120" s="2" t="s">
        <v>10</v>
      </c>
      <c r="F120" t="s">
        <v>19</v>
      </c>
      <c r="G120">
        <v>1424</v>
      </c>
      <c r="H120">
        <v>335269.64999999973</v>
      </c>
      <c r="I120">
        <v>319559.44000000035</v>
      </c>
      <c r="J120">
        <v>654829.09000000055</v>
      </c>
      <c r="K120">
        <v>11524432</v>
      </c>
      <c r="L120" s="26">
        <f t="shared" si="4"/>
        <v>5.6820942672055383E-2</v>
      </c>
      <c r="M120" s="1">
        <f t="shared" si="5"/>
        <v>459.85188904494419</v>
      </c>
    </row>
    <row r="121" spans="1:13" x14ac:dyDescent="0.25">
      <c r="A121" t="str">
        <f t="shared" si="3"/>
        <v>GANCMBFeb-2024</v>
      </c>
      <c r="B121" s="2">
        <v>2024</v>
      </c>
      <c r="C121" s="2" t="s">
        <v>198</v>
      </c>
      <c r="D121" t="s">
        <v>28</v>
      </c>
      <c r="E121" s="2" t="s">
        <v>10</v>
      </c>
      <c r="F121" t="s">
        <v>15</v>
      </c>
      <c r="G121">
        <v>150</v>
      </c>
      <c r="H121">
        <v>9110.8300000000017</v>
      </c>
      <c r="I121">
        <v>6234.1700000000019</v>
      </c>
      <c r="J121">
        <v>15345.000000000002</v>
      </c>
      <c r="K121">
        <v>172050</v>
      </c>
      <c r="L121" s="26">
        <f t="shared" si="4"/>
        <v>8.9189189189189194E-2</v>
      </c>
      <c r="M121" s="1">
        <f t="shared" si="5"/>
        <v>102.30000000000001</v>
      </c>
    </row>
    <row r="122" spans="1:13" x14ac:dyDescent="0.25">
      <c r="A122" t="str">
        <f t="shared" si="3"/>
        <v>HYDCMBFeb-2024</v>
      </c>
      <c r="B122" s="2">
        <v>2024</v>
      </c>
      <c r="C122" s="2" t="s">
        <v>198</v>
      </c>
      <c r="D122" t="s">
        <v>29</v>
      </c>
      <c r="E122" s="2" t="s">
        <v>10</v>
      </c>
      <c r="F122" t="s">
        <v>15</v>
      </c>
      <c r="G122">
        <v>366</v>
      </c>
      <c r="H122">
        <v>22233.859999999997</v>
      </c>
      <c r="I122">
        <v>12713.560000000001</v>
      </c>
      <c r="J122">
        <v>34947.419999999991</v>
      </c>
      <c r="K122">
        <v>428952</v>
      </c>
      <c r="L122" s="26">
        <f t="shared" si="4"/>
        <v>8.1471633189727499E-2</v>
      </c>
      <c r="M122" s="1">
        <f t="shared" si="5"/>
        <v>95.484754098360625</v>
      </c>
    </row>
    <row r="123" spans="1:13" x14ac:dyDescent="0.25">
      <c r="A123" t="str">
        <f t="shared" si="3"/>
        <v>ICNCMBFeb-2024</v>
      </c>
      <c r="B123" s="2">
        <v>2024</v>
      </c>
      <c r="C123" s="2" t="s">
        <v>198</v>
      </c>
      <c r="D123" t="s">
        <v>30</v>
      </c>
      <c r="E123" s="2" t="s">
        <v>10</v>
      </c>
      <c r="F123" t="s">
        <v>13</v>
      </c>
      <c r="G123">
        <v>296</v>
      </c>
      <c r="H123">
        <v>88606.930000000022</v>
      </c>
      <c r="I123">
        <v>26906.880000000005</v>
      </c>
      <c r="J123">
        <v>115513.81</v>
      </c>
      <c r="K123">
        <v>1706440</v>
      </c>
      <c r="L123" s="26">
        <f t="shared" si="4"/>
        <v>6.76928635053093E-2</v>
      </c>
      <c r="M123" s="1">
        <f t="shared" si="5"/>
        <v>390.24935810810808</v>
      </c>
    </row>
    <row r="124" spans="1:13" x14ac:dyDescent="0.25">
      <c r="A124" t="str">
        <f t="shared" si="3"/>
        <v>IXMCMBFeb-2024</v>
      </c>
      <c r="B124" s="2">
        <v>2024</v>
      </c>
      <c r="C124" s="2" t="s">
        <v>198</v>
      </c>
      <c r="D124" t="s">
        <v>31</v>
      </c>
      <c r="E124" s="2" t="s">
        <v>10</v>
      </c>
      <c r="F124" t="s">
        <v>15</v>
      </c>
      <c r="G124">
        <v>229</v>
      </c>
      <c r="H124">
        <v>7193.2199999999975</v>
      </c>
      <c r="I124">
        <v>3729.7500000000014</v>
      </c>
      <c r="J124">
        <v>10922.970000000007</v>
      </c>
      <c r="K124">
        <v>81066</v>
      </c>
      <c r="L124" s="26">
        <f t="shared" si="4"/>
        <v>0.13474169195470365</v>
      </c>
      <c r="M124" s="1">
        <f t="shared" si="5"/>
        <v>47.698558951965097</v>
      </c>
    </row>
    <row r="125" spans="1:13" x14ac:dyDescent="0.25">
      <c r="A125" t="str">
        <f t="shared" si="3"/>
        <v>KHICMBFeb-2024</v>
      </c>
      <c r="B125" s="2">
        <v>2024</v>
      </c>
      <c r="C125" s="2" t="s">
        <v>198</v>
      </c>
      <c r="D125" t="s">
        <v>32</v>
      </c>
      <c r="E125" s="2" t="s">
        <v>10</v>
      </c>
      <c r="F125" t="s">
        <v>15</v>
      </c>
      <c r="G125">
        <v>803</v>
      </c>
      <c r="H125">
        <v>105933.18000000005</v>
      </c>
      <c r="I125">
        <v>20910.880000000012</v>
      </c>
      <c r="J125">
        <v>126844.06</v>
      </c>
      <c r="K125">
        <v>1938442</v>
      </c>
      <c r="L125" s="26">
        <f t="shared" si="4"/>
        <v>6.5436087331991355E-2</v>
      </c>
      <c r="M125" s="1">
        <f t="shared" si="5"/>
        <v>157.96271481942713</v>
      </c>
    </row>
    <row r="126" spans="1:13" x14ac:dyDescent="0.25">
      <c r="A126" t="str">
        <f t="shared" si="3"/>
        <v>KTMCMBFeb-2024</v>
      </c>
      <c r="B126" s="2">
        <v>2024</v>
      </c>
      <c r="C126" s="2" t="s">
        <v>198</v>
      </c>
      <c r="D126" t="s">
        <v>52</v>
      </c>
      <c r="E126" s="2" t="s">
        <v>10</v>
      </c>
      <c r="F126" t="s">
        <v>15</v>
      </c>
      <c r="G126">
        <v>247</v>
      </c>
      <c r="H126">
        <v>34272.449999999997</v>
      </c>
      <c r="I126">
        <v>10143.26</v>
      </c>
      <c r="J126">
        <v>44415.710000000006</v>
      </c>
      <c r="K126">
        <v>581191</v>
      </c>
      <c r="L126" s="26">
        <f t="shared" si="4"/>
        <v>7.6421881963072397E-2</v>
      </c>
      <c r="M126" s="1">
        <f t="shared" si="5"/>
        <v>179.82068825910935</v>
      </c>
    </row>
    <row r="127" spans="1:13" x14ac:dyDescent="0.25">
      <c r="A127" t="str">
        <f t="shared" si="3"/>
        <v>KULCMBFeb-2024</v>
      </c>
      <c r="B127" s="2">
        <v>2024</v>
      </c>
      <c r="C127" s="2" t="s">
        <v>198</v>
      </c>
      <c r="D127" t="s">
        <v>33</v>
      </c>
      <c r="E127" s="2" t="s">
        <v>10</v>
      </c>
      <c r="F127" t="s">
        <v>13</v>
      </c>
      <c r="G127">
        <v>831</v>
      </c>
      <c r="H127">
        <v>55403.179999999993</v>
      </c>
      <c r="I127">
        <v>54919.280000000021</v>
      </c>
      <c r="J127">
        <v>110322.45999999996</v>
      </c>
      <c r="K127">
        <v>2043429</v>
      </c>
      <c r="L127" s="26">
        <f t="shared" si="4"/>
        <v>5.3988888285328225E-2</v>
      </c>
      <c r="M127" s="1">
        <f t="shared" si="5"/>
        <v>132.7586762936221</v>
      </c>
    </row>
    <row r="128" spans="1:13" x14ac:dyDescent="0.25">
      <c r="A128" t="str">
        <f t="shared" si="3"/>
        <v>KWICMBFeb-2024</v>
      </c>
      <c r="B128" s="2">
        <v>2024</v>
      </c>
      <c r="C128" s="2" t="s">
        <v>198</v>
      </c>
      <c r="D128" t="s">
        <v>34</v>
      </c>
      <c r="E128" s="2" t="s">
        <v>10</v>
      </c>
      <c r="F128" t="s">
        <v>11</v>
      </c>
      <c r="G128">
        <v>104</v>
      </c>
      <c r="H128">
        <v>21260.32</v>
      </c>
      <c r="I128">
        <v>7200.55</v>
      </c>
      <c r="J128">
        <v>28460.870000000003</v>
      </c>
      <c r="K128">
        <v>436280</v>
      </c>
      <c r="L128" s="26">
        <f t="shared" si="4"/>
        <v>6.523533052168333E-2</v>
      </c>
      <c r="M128" s="1">
        <f t="shared" si="5"/>
        <v>273.66221153846158</v>
      </c>
    </row>
    <row r="129" spans="1:13" x14ac:dyDescent="0.25">
      <c r="A129" t="str">
        <f t="shared" si="3"/>
        <v>LHECMBFeb-2024</v>
      </c>
      <c r="B129" s="2">
        <v>2024</v>
      </c>
      <c r="C129" s="2" t="s">
        <v>198</v>
      </c>
      <c r="D129" t="s">
        <v>35</v>
      </c>
      <c r="E129" s="2" t="s">
        <v>10</v>
      </c>
      <c r="F129" t="s">
        <v>15</v>
      </c>
      <c r="G129">
        <v>936</v>
      </c>
      <c r="H129">
        <v>120162.70000000004</v>
      </c>
      <c r="I129">
        <v>24440.91</v>
      </c>
      <c r="J129">
        <v>144603.61000000002</v>
      </c>
      <c r="K129">
        <v>2606760</v>
      </c>
      <c r="L129" s="26">
        <f t="shared" si="4"/>
        <v>5.5472544461323645E-2</v>
      </c>
      <c r="M129" s="1">
        <f t="shared" si="5"/>
        <v>154.49103632478634</v>
      </c>
    </row>
    <row r="130" spans="1:13" x14ac:dyDescent="0.25">
      <c r="A130" t="str">
        <f t="shared" ref="A130:A193" si="6">D130&amp;E130&amp;C130</f>
        <v>LHRCMBFeb-2024</v>
      </c>
      <c r="B130" s="2">
        <v>2024</v>
      </c>
      <c r="C130" s="2" t="s">
        <v>198</v>
      </c>
      <c r="D130" t="s">
        <v>36</v>
      </c>
      <c r="E130" s="2" t="s">
        <v>10</v>
      </c>
      <c r="F130" t="s">
        <v>19</v>
      </c>
      <c r="G130">
        <v>4014</v>
      </c>
      <c r="H130">
        <v>1291305.6999999979</v>
      </c>
      <c r="I130">
        <v>880087.24000000057</v>
      </c>
      <c r="J130">
        <v>2171392.9400000004</v>
      </c>
      <c r="K130">
        <v>34998066</v>
      </c>
      <c r="L130" s="26">
        <f t="shared" ref="L130:L193" si="7">J130/K130</f>
        <v>6.2043226617150803E-2</v>
      </c>
      <c r="M130" s="1">
        <f t="shared" ref="M130:M193" si="8">J130/G130</f>
        <v>540.95489287493785</v>
      </c>
    </row>
    <row r="131" spans="1:13" x14ac:dyDescent="0.25">
      <c r="A131" t="str">
        <f t="shared" si="6"/>
        <v>MAACMBFeb-2024</v>
      </c>
      <c r="B131" s="2">
        <v>2024</v>
      </c>
      <c r="C131" s="2" t="s">
        <v>198</v>
      </c>
      <c r="D131" t="s">
        <v>37</v>
      </c>
      <c r="E131" s="2" t="s">
        <v>10</v>
      </c>
      <c r="F131" t="s">
        <v>15</v>
      </c>
      <c r="G131">
        <v>869</v>
      </c>
      <c r="H131">
        <v>32315.839999999986</v>
      </c>
      <c r="I131">
        <v>22977.000000000018</v>
      </c>
      <c r="J131">
        <v>55292.840000000018</v>
      </c>
      <c r="K131">
        <v>596134</v>
      </c>
      <c r="L131" s="26">
        <f t="shared" si="7"/>
        <v>9.2752367756242751E-2</v>
      </c>
      <c r="M131" s="1">
        <f t="shared" si="8"/>
        <v>63.628124280782529</v>
      </c>
    </row>
    <row r="132" spans="1:13" x14ac:dyDescent="0.25">
      <c r="A132" t="str">
        <f t="shared" si="6"/>
        <v>MELCMBFeb-2024</v>
      </c>
      <c r="B132" s="2">
        <v>2024</v>
      </c>
      <c r="C132" s="2" t="s">
        <v>198</v>
      </c>
      <c r="D132" t="s">
        <v>38</v>
      </c>
      <c r="E132" s="2" t="s">
        <v>10</v>
      </c>
      <c r="F132" t="s">
        <v>13</v>
      </c>
      <c r="G132">
        <v>3477</v>
      </c>
      <c r="H132">
        <v>991822.4499999996</v>
      </c>
      <c r="I132">
        <v>352799.64999999991</v>
      </c>
      <c r="J132">
        <v>1344622.0999999994</v>
      </c>
      <c r="K132">
        <v>29238093</v>
      </c>
      <c r="L132" s="26">
        <f t="shared" si="7"/>
        <v>4.598870726623653E-2</v>
      </c>
      <c r="M132" s="1">
        <f t="shared" si="8"/>
        <v>386.71903940178299</v>
      </c>
    </row>
    <row r="133" spans="1:13" x14ac:dyDescent="0.25">
      <c r="A133" t="str">
        <f t="shared" si="6"/>
        <v>MLECMBFeb-2024</v>
      </c>
      <c r="B133" s="2">
        <v>2024</v>
      </c>
      <c r="C133" s="2" t="s">
        <v>198</v>
      </c>
      <c r="D133" t="s">
        <v>39</v>
      </c>
      <c r="E133" s="2" t="s">
        <v>10</v>
      </c>
      <c r="F133" t="s">
        <v>15</v>
      </c>
      <c r="G133">
        <v>2183</v>
      </c>
      <c r="H133">
        <v>152900.19999999998</v>
      </c>
      <c r="I133">
        <v>56617.18000000008</v>
      </c>
      <c r="J133">
        <v>209517.37999999995</v>
      </c>
      <c r="K133">
        <v>1676544</v>
      </c>
      <c r="L133" s="26">
        <f t="shared" si="7"/>
        <v>0.12496980693617343</v>
      </c>
      <c r="M133" s="1">
        <f t="shared" si="8"/>
        <v>95.976811726981197</v>
      </c>
    </row>
    <row r="134" spans="1:13" x14ac:dyDescent="0.25">
      <c r="A134" t="str">
        <f t="shared" si="6"/>
        <v>NRTCMBFeb-2024</v>
      </c>
      <c r="B134" s="2">
        <v>2024</v>
      </c>
      <c r="C134" s="2" t="s">
        <v>198</v>
      </c>
      <c r="D134" t="s">
        <v>40</v>
      </c>
      <c r="E134" s="2" t="s">
        <v>10</v>
      </c>
      <c r="F134" t="s">
        <v>13</v>
      </c>
      <c r="G134">
        <v>654</v>
      </c>
      <c r="H134">
        <v>208366.53000000012</v>
      </c>
      <c r="I134">
        <v>21929.410000000007</v>
      </c>
      <c r="J134">
        <v>230295.93999999997</v>
      </c>
      <c r="K134">
        <v>4489056</v>
      </c>
      <c r="L134" s="26">
        <f t="shared" si="7"/>
        <v>5.1301641146824624E-2</v>
      </c>
      <c r="M134" s="1">
        <f t="shared" si="8"/>
        <v>352.13446483180422</v>
      </c>
    </row>
    <row r="135" spans="1:13" x14ac:dyDescent="0.25">
      <c r="A135" t="str">
        <f t="shared" si="6"/>
        <v>PVGCMBFeb-2024</v>
      </c>
      <c r="B135" s="2">
        <v>2024</v>
      </c>
      <c r="C135" s="2" t="s">
        <v>198</v>
      </c>
      <c r="D135" t="s">
        <v>50</v>
      </c>
      <c r="E135" s="2" t="s">
        <v>10</v>
      </c>
      <c r="F135" t="s">
        <v>13</v>
      </c>
      <c r="G135">
        <v>266</v>
      </c>
      <c r="H135">
        <v>68121.649999999994</v>
      </c>
      <c r="I135">
        <v>29836.850000000002</v>
      </c>
      <c r="J135">
        <v>97958.499999999971</v>
      </c>
      <c r="K135">
        <v>1347556</v>
      </c>
      <c r="L135" s="26">
        <f t="shared" si="7"/>
        <v>7.2693453926961082E-2</v>
      </c>
      <c r="M135" s="1">
        <f t="shared" si="8"/>
        <v>368.26503759398486</v>
      </c>
    </row>
    <row r="136" spans="1:13" x14ac:dyDescent="0.25">
      <c r="A136" t="str">
        <f t="shared" si="6"/>
        <v>RUHCMBFeb-2024</v>
      </c>
      <c r="B136" s="2">
        <v>2024</v>
      </c>
      <c r="C136" s="2" t="s">
        <v>198</v>
      </c>
      <c r="D136" t="s">
        <v>41</v>
      </c>
      <c r="E136" s="2" t="s">
        <v>10</v>
      </c>
      <c r="F136" t="s">
        <v>11</v>
      </c>
      <c r="G136">
        <v>211</v>
      </c>
      <c r="H136">
        <v>43093.319999999971</v>
      </c>
      <c r="I136">
        <v>19065.02</v>
      </c>
      <c r="J136">
        <v>62158.339999999989</v>
      </c>
      <c r="K136">
        <v>853495</v>
      </c>
      <c r="L136" s="26">
        <f t="shared" si="7"/>
        <v>7.2828007193949565E-2</v>
      </c>
      <c r="M136" s="1">
        <f t="shared" si="8"/>
        <v>294.58928909952601</v>
      </c>
    </row>
    <row r="137" spans="1:13" x14ac:dyDescent="0.25">
      <c r="A137" t="str">
        <f t="shared" si="6"/>
        <v>SINCMBFeb-2024</v>
      </c>
      <c r="B137" s="2">
        <v>2024</v>
      </c>
      <c r="C137" s="2" t="s">
        <v>198</v>
      </c>
      <c r="D137" t="s">
        <v>42</v>
      </c>
      <c r="E137" s="2" t="s">
        <v>10</v>
      </c>
      <c r="F137" t="s">
        <v>13</v>
      </c>
      <c r="G137">
        <v>700</v>
      </c>
      <c r="H137">
        <v>79571.559999999969</v>
      </c>
      <c r="I137">
        <v>62391.720000000008</v>
      </c>
      <c r="J137">
        <v>141963.28000000003</v>
      </c>
      <c r="K137">
        <v>1924300</v>
      </c>
      <c r="L137" s="26">
        <f t="shared" si="7"/>
        <v>7.3773985345320398E-2</v>
      </c>
      <c r="M137" s="1">
        <f t="shared" si="8"/>
        <v>202.80468571428577</v>
      </c>
    </row>
    <row r="138" spans="1:13" x14ac:dyDescent="0.25">
      <c r="A138" t="str">
        <f t="shared" si="6"/>
        <v>SYDCMBFeb-2024</v>
      </c>
      <c r="B138" s="2">
        <v>2024</v>
      </c>
      <c r="C138" s="2" t="s">
        <v>198</v>
      </c>
      <c r="D138" t="s">
        <v>53</v>
      </c>
      <c r="E138" s="2" t="s">
        <v>10</v>
      </c>
      <c r="F138" t="s">
        <v>13</v>
      </c>
      <c r="G138">
        <v>1152</v>
      </c>
      <c r="H138">
        <v>327878.72000000003</v>
      </c>
      <c r="I138">
        <v>109173.23999999998</v>
      </c>
      <c r="J138">
        <v>437051.96000000025</v>
      </c>
      <c r="K138">
        <v>10084608</v>
      </c>
      <c r="L138" s="26">
        <f t="shared" si="7"/>
        <v>4.3338517471378186E-2</v>
      </c>
      <c r="M138" s="1">
        <f t="shared" si="8"/>
        <v>379.38538194444465</v>
      </c>
    </row>
    <row r="139" spans="1:13" x14ac:dyDescent="0.25">
      <c r="A139" t="str">
        <f t="shared" si="6"/>
        <v>TRVCMBFeb-2024</v>
      </c>
      <c r="B139" s="2">
        <v>2024</v>
      </c>
      <c r="C139" s="2" t="s">
        <v>198</v>
      </c>
      <c r="D139" t="s">
        <v>43</v>
      </c>
      <c r="E139" s="2" t="s">
        <v>10</v>
      </c>
      <c r="F139" t="s">
        <v>15</v>
      </c>
      <c r="G139">
        <v>250</v>
      </c>
      <c r="H139">
        <v>12009.710000000006</v>
      </c>
      <c r="I139">
        <v>4971.9900000000025</v>
      </c>
      <c r="J139">
        <v>16981.699999999993</v>
      </c>
      <c r="K139">
        <v>91500</v>
      </c>
      <c r="L139" s="26">
        <f t="shared" si="7"/>
        <v>0.18559234972677588</v>
      </c>
      <c r="M139" s="1">
        <f t="shared" si="8"/>
        <v>67.926799999999972</v>
      </c>
    </row>
    <row r="140" spans="1:13" x14ac:dyDescent="0.25">
      <c r="A140" t="str">
        <f t="shared" si="6"/>
        <v>TRZCMBFeb-2024</v>
      </c>
      <c r="B140" s="2">
        <v>2024</v>
      </c>
      <c r="C140" s="2" t="s">
        <v>198</v>
      </c>
      <c r="D140" t="s">
        <v>44</v>
      </c>
      <c r="E140" s="2" t="s">
        <v>10</v>
      </c>
      <c r="F140" t="s">
        <v>15</v>
      </c>
      <c r="G140">
        <v>532</v>
      </c>
      <c r="H140">
        <v>17575.750000000022</v>
      </c>
      <c r="I140">
        <v>9353.6899999999987</v>
      </c>
      <c r="J140">
        <v>26929.440000000013</v>
      </c>
      <c r="K140">
        <v>235676</v>
      </c>
      <c r="L140" s="26">
        <f t="shared" si="7"/>
        <v>0.11426466844311688</v>
      </c>
      <c r="M140" s="1">
        <f t="shared" si="8"/>
        <v>50.619248120300774</v>
      </c>
    </row>
    <row r="141" spans="1:13" x14ac:dyDescent="0.25">
      <c r="A141" t="str">
        <f t="shared" si="6"/>
        <v>JEDCMBFeb-2024</v>
      </c>
      <c r="B141" s="2">
        <v>2024</v>
      </c>
      <c r="C141" s="2" t="s">
        <v>198</v>
      </c>
      <c r="D141" t="s">
        <v>51</v>
      </c>
      <c r="E141" s="2" t="s">
        <v>10</v>
      </c>
      <c r="F141" t="s">
        <v>11</v>
      </c>
      <c r="G141">
        <v>96</v>
      </c>
      <c r="H141">
        <v>8094.1199999999981</v>
      </c>
      <c r="I141">
        <v>10282.43</v>
      </c>
      <c r="J141">
        <v>18376.55</v>
      </c>
      <c r="K141">
        <v>447072</v>
      </c>
      <c r="L141" s="26">
        <f t="shared" si="7"/>
        <v>4.1104229296399682E-2</v>
      </c>
      <c r="M141" s="1">
        <f t="shared" si="8"/>
        <v>191.42239583333333</v>
      </c>
    </row>
    <row r="142" spans="1:13" x14ac:dyDescent="0.25">
      <c r="A142" t="str">
        <f t="shared" si="6"/>
        <v>AUHCMBMar-2024</v>
      </c>
      <c r="B142" s="2">
        <v>2024</v>
      </c>
      <c r="C142" s="2" t="s">
        <v>200</v>
      </c>
      <c r="D142" t="s">
        <v>9</v>
      </c>
      <c r="E142" s="2" t="s">
        <v>10</v>
      </c>
      <c r="F142" t="s">
        <v>11</v>
      </c>
      <c r="G142">
        <v>163</v>
      </c>
      <c r="H142">
        <v>23227.799999999992</v>
      </c>
      <c r="I142">
        <v>28708.690000000002</v>
      </c>
      <c r="J142">
        <v>51936.489999999991</v>
      </c>
      <c r="K142">
        <v>545072</v>
      </c>
      <c r="L142" s="26">
        <f t="shared" si="7"/>
        <v>9.5283723985088192E-2</v>
      </c>
      <c r="M142" s="1">
        <f t="shared" si="8"/>
        <v>318.62877300613491</v>
      </c>
    </row>
    <row r="143" spans="1:13" x14ac:dyDescent="0.25">
      <c r="A143" t="str">
        <f t="shared" si="6"/>
        <v>BKKCMBMar-2024</v>
      </c>
      <c r="B143" s="2">
        <v>2024</v>
      </c>
      <c r="C143" s="2" t="s">
        <v>200</v>
      </c>
      <c r="D143" t="s">
        <v>12</v>
      </c>
      <c r="E143" s="2" t="s">
        <v>10</v>
      </c>
      <c r="F143" t="s">
        <v>13</v>
      </c>
      <c r="G143">
        <v>263</v>
      </c>
      <c r="H143">
        <v>31991.389999999989</v>
      </c>
      <c r="I143">
        <v>19494.170000000002</v>
      </c>
      <c r="J143">
        <v>51485.560000000012</v>
      </c>
      <c r="K143">
        <v>627255</v>
      </c>
      <c r="L143" s="26">
        <f t="shared" si="7"/>
        <v>8.2080748658838923E-2</v>
      </c>
      <c r="M143" s="1">
        <f t="shared" si="8"/>
        <v>195.76258555133086</v>
      </c>
    </row>
    <row r="144" spans="1:13" x14ac:dyDescent="0.25">
      <c r="A144" t="str">
        <f t="shared" si="6"/>
        <v>BLRCMBMar-2024</v>
      </c>
      <c r="B144" s="2">
        <v>2024</v>
      </c>
      <c r="C144" s="2" t="s">
        <v>200</v>
      </c>
      <c r="D144" t="s">
        <v>14</v>
      </c>
      <c r="E144" s="2" t="s">
        <v>10</v>
      </c>
      <c r="F144" t="s">
        <v>15</v>
      </c>
      <c r="G144">
        <v>211</v>
      </c>
      <c r="H144">
        <v>9984.3500000000022</v>
      </c>
      <c r="I144">
        <v>5613.1</v>
      </c>
      <c r="J144">
        <v>15597.449999999999</v>
      </c>
      <c r="K144">
        <v>150865</v>
      </c>
      <c r="L144" s="26">
        <f t="shared" si="7"/>
        <v>0.10338680277068901</v>
      </c>
      <c r="M144" s="1">
        <f t="shared" si="8"/>
        <v>73.921563981042652</v>
      </c>
    </row>
    <row r="145" spans="1:13" x14ac:dyDescent="0.25">
      <c r="A145" t="str">
        <f t="shared" si="6"/>
        <v>BOMCMBMar-2024</v>
      </c>
      <c r="B145" s="2">
        <v>2024</v>
      </c>
      <c r="C145" s="2" t="s">
        <v>200</v>
      </c>
      <c r="D145" t="s">
        <v>16</v>
      </c>
      <c r="E145" s="2" t="s">
        <v>10</v>
      </c>
      <c r="F145" t="s">
        <v>15</v>
      </c>
      <c r="G145">
        <v>218</v>
      </c>
      <c r="H145">
        <v>20637.159999999993</v>
      </c>
      <c r="I145">
        <v>6714.2300000000023</v>
      </c>
      <c r="J145">
        <v>27351.39</v>
      </c>
      <c r="K145">
        <v>337682</v>
      </c>
      <c r="L145" s="26">
        <f t="shared" si="7"/>
        <v>8.0997476916151875E-2</v>
      </c>
      <c r="M145" s="1">
        <f t="shared" si="8"/>
        <v>125.46509174311926</v>
      </c>
    </row>
    <row r="146" spans="1:13" x14ac:dyDescent="0.25">
      <c r="A146" t="str">
        <f t="shared" si="6"/>
        <v>CANCMBMar-2024</v>
      </c>
      <c r="B146" s="2">
        <v>2024</v>
      </c>
      <c r="C146" s="2" t="s">
        <v>200</v>
      </c>
      <c r="D146" t="s">
        <v>17</v>
      </c>
      <c r="E146" s="2" t="s">
        <v>10</v>
      </c>
      <c r="F146" t="s">
        <v>13</v>
      </c>
      <c r="G146">
        <v>5</v>
      </c>
      <c r="H146">
        <v>761.81</v>
      </c>
      <c r="I146">
        <v>445.76</v>
      </c>
      <c r="J146">
        <v>1207.57</v>
      </c>
      <c r="K146">
        <v>19915</v>
      </c>
      <c r="L146" s="26">
        <f t="shared" si="7"/>
        <v>6.0636203866432335E-2</v>
      </c>
      <c r="M146" s="1">
        <f t="shared" si="8"/>
        <v>241.51399999999998</v>
      </c>
    </row>
    <row r="147" spans="1:13" x14ac:dyDescent="0.25">
      <c r="A147" t="str">
        <f t="shared" si="6"/>
        <v>CDGCMBMar-2024</v>
      </c>
      <c r="B147" s="2">
        <v>2024</v>
      </c>
      <c r="C147" s="2" t="s">
        <v>200</v>
      </c>
      <c r="D147" t="s">
        <v>18</v>
      </c>
      <c r="E147" s="2" t="s">
        <v>10</v>
      </c>
      <c r="F147" t="s">
        <v>19</v>
      </c>
      <c r="G147">
        <v>620</v>
      </c>
      <c r="H147">
        <v>126239.93000000002</v>
      </c>
      <c r="I147">
        <v>133222.75</v>
      </c>
      <c r="J147">
        <v>259462.68</v>
      </c>
      <c r="K147">
        <v>5275580</v>
      </c>
      <c r="L147" s="26">
        <f t="shared" si="7"/>
        <v>4.9181830244257499E-2</v>
      </c>
      <c r="M147" s="1">
        <f t="shared" si="8"/>
        <v>418.48819354838707</v>
      </c>
    </row>
    <row r="148" spans="1:13" x14ac:dyDescent="0.25">
      <c r="A148" t="str">
        <f t="shared" si="6"/>
        <v>CGKCMBMar-2024</v>
      </c>
      <c r="B148" s="2">
        <v>2024</v>
      </c>
      <c r="C148" s="2" t="s">
        <v>200</v>
      </c>
      <c r="D148" t="s">
        <v>20</v>
      </c>
      <c r="E148" s="2" t="s">
        <v>10</v>
      </c>
      <c r="F148" t="s">
        <v>13</v>
      </c>
      <c r="G148">
        <v>80</v>
      </c>
      <c r="H148">
        <v>9099.869999999999</v>
      </c>
      <c r="I148">
        <v>6977.1400000000021</v>
      </c>
      <c r="J148">
        <v>16077.010000000006</v>
      </c>
      <c r="K148">
        <v>265440</v>
      </c>
      <c r="L148" s="26">
        <f t="shared" si="7"/>
        <v>6.0567397528631731E-2</v>
      </c>
      <c r="M148" s="1">
        <f t="shared" si="8"/>
        <v>200.96262500000006</v>
      </c>
    </row>
    <row r="149" spans="1:13" x14ac:dyDescent="0.25">
      <c r="A149" t="str">
        <f t="shared" si="6"/>
        <v>CMBAUHMar-2024</v>
      </c>
      <c r="B149" s="2">
        <v>2024</v>
      </c>
      <c r="C149" s="2" t="s">
        <v>200</v>
      </c>
      <c r="D149" t="s">
        <v>10</v>
      </c>
      <c r="E149" s="2" t="s">
        <v>9</v>
      </c>
      <c r="F149" t="s">
        <v>11</v>
      </c>
      <c r="G149">
        <v>144</v>
      </c>
      <c r="H149">
        <v>17646.8</v>
      </c>
      <c r="I149">
        <v>23634.749999999989</v>
      </c>
      <c r="J149">
        <v>41281.550000000003</v>
      </c>
      <c r="K149">
        <v>481536</v>
      </c>
      <c r="L149" s="26">
        <f t="shared" si="7"/>
        <v>8.5728896697235518E-2</v>
      </c>
      <c r="M149" s="1">
        <f t="shared" si="8"/>
        <v>286.67743055555559</v>
      </c>
    </row>
    <row r="150" spans="1:13" x14ac:dyDescent="0.25">
      <c r="A150" t="str">
        <f t="shared" si="6"/>
        <v>CMBBKKMar-2024</v>
      </c>
      <c r="B150" s="2">
        <v>2024</v>
      </c>
      <c r="C150" s="2" t="s">
        <v>200</v>
      </c>
      <c r="D150" t="s">
        <v>10</v>
      </c>
      <c r="E150" s="2" t="s">
        <v>12</v>
      </c>
      <c r="F150" t="s">
        <v>13</v>
      </c>
      <c r="G150">
        <v>215</v>
      </c>
      <c r="H150">
        <v>32240.919999999995</v>
      </c>
      <c r="I150">
        <v>16595.62</v>
      </c>
      <c r="J150">
        <v>48836.54</v>
      </c>
      <c r="K150">
        <v>512775</v>
      </c>
      <c r="L150" s="26">
        <f t="shared" si="7"/>
        <v>9.5239705523865251E-2</v>
      </c>
      <c r="M150" s="1">
        <f t="shared" si="8"/>
        <v>227.14669767441862</v>
      </c>
    </row>
    <row r="151" spans="1:13" x14ac:dyDescent="0.25">
      <c r="A151" t="str">
        <f t="shared" si="6"/>
        <v>CMBBLRMar-2024</v>
      </c>
      <c r="B151" s="2">
        <v>2024</v>
      </c>
      <c r="C151" s="2" t="s">
        <v>200</v>
      </c>
      <c r="D151" t="s">
        <v>10</v>
      </c>
      <c r="E151" s="2" t="s">
        <v>14</v>
      </c>
      <c r="F151" t="s">
        <v>15</v>
      </c>
      <c r="G151">
        <v>164</v>
      </c>
      <c r="H151">
        <v>7631.7400000000007</v>
      </c>
      <c r="I151">
        <v>5269.5800000000008</v>
      </c>
      <c r="J151">
        <v>12901.319999999998</v>
      </c>
      <c r="K151">
        <v>117260</v>
      </c>
      <c r="L151" s="26">
        <f t="shared" si="7"/>
        <v>0.11002319631587923</v>
      </c>
      <c r="M151" s="1">
        <f t="shared" si="8"/>
        <v>78.666585365853649</v>
      </c>
    </row>
    <row r="152" spans="1:13" x14ac:dyDescent="0.25">
      <c r="A152" t="str">
        <f t="shared" si="6"/>
        <v>CMBBOMMar-2024</v>
      </c>
      <c r="B152" s="2">
        <v>2024</v>
      </c>
      <c r="C152" s="2" t="s">
        <v>200</v>
      </c>
      <c r="D152" t="s">
        <v>10</v>
      </c>
      <c r="E152" s="2" t="s">
        <v>16</v>
      </c>
      <c r="F152" t="s">
        <v>15</v>
      </c>
      <c r="G152">
        <v>279</v>
      </c>
      <c r="H152">
        <v>27424.469999999979</v>
      </c>
      <c r="I152">
        <v>10068.299999999997</v>
      </c>
      <c r="J152">
        <v>37492.770000000033</v>
      </c>
      <c r="K152">
        <v>432171</v>
      </c>
      <c r="L152" s="26">
        <f t="shared" si="7"/>
        <v>8.6754479129788981E-2</v>
      </c>
      <c r="M152" s="1">
        <f t="shared" si="8"/>
        <v>134.38268817204312</v>
      </c>
    </row>
    <row r="153" spans="1:13" x14ac:dyDescent="0.25">
      <c r="A153" t="str">
        <f t="shared" si="6"/>
        <v>CMBCANMar-2024</v>
      </c>
      <c r="B153" s="2">
        <v>2024</v>
      </c>
      <c r="C153" s="2" t="s">
        <v>200</v>
      </c>
      <c r="D153" t="s">
        <v>10</v>
      </c>
      <c r="E153" s="2" t="s">
        <v>17</v>
      </c>
      <c r="F153" t="s">
        <v>13</v>
      </c>
      <c r="G153">
        <v>1</v>
      </c>
      <c r="H153">
        <v>128.16999999999999</v>
      </c>
      <c r="I153">
        <v>125.2</v>
      </c>
      <c r="J153">
        <v>253.37</v>
      </c>
      <c r="K153">
        <v>3983</v>
      </c>
      <c r="L153" s="26">
        <f t="shared" si="7"/>
        <v>6.3612854632186799E-2</v>
      </c>
      <c r="M153" s="1">
        <f t="shared" si="8"/>
        <v>253.37</v>
      </c>
    </row>
    <row r="154" spans="1:13" x14ac:dyDescent="0.25">
      <c r="A154" t="str">
        <f t="shared" si="6"/>
        <v>CMBCDGMar-2024</v>
      </c>
      <c r="B154" s="2">
        <v>2024</v>
      </c>
      <c r="C154" s="2" t="s">
        <v>200</v>
      </c>
      <c r="D154" t="s">
        <v>10</v>
      </c>
      <c r="E154" s="2" t="s">
        <v>18</v>
      </c>
      <c r="F154" t="s">
        <v>19</v>
      </c>
      <c r="G154">
        <v>1004</v>
      </c>
      <c r="H154">
        <v>241159.61</v>
      </c>
      <c r="I154">
        <v>208913.90000000005</v>
      </c>
      <c r="J154">
        <v>450073.50999999983</v>
      </c>
      <c r="K154">
        <v>8543036</v>
      </c>
      <c r="L154" s="26">
        <f t="shared" si="7"/>
        <v>5.2683087136704075E-2</v>
      </c>
      <c r="M154" s="1">
        <f t="shared" si="8"/>
        <v>448.280388446215</v>
      </c>
    </row>
    <row r="155" spans="1:13" x14ac:dyDescent="0.25">
      <c r="A155" t="str">
        <f t="shared" si="6"/>
        <v>CMBCGKMar-2024</v>
      </c>
      <c r="B155" s="2">
        <v>2024</v>
      </c>
      <c r="C155" s="2" t="s">
        <v>200</v>
      </c>
      <c r="D155" t="s">
        <v>10</v>
      </c>
      <c r="E155" s="2" t="s">
        <v>20</v>
      </c>
      <c r="F155" t="s">
        <v>13</v>
      </c>
      <c r="G155">
        <v>57</v>
      </c>
      <c r="H155">
        <v>6019.8200000000015</v>
      </c>
      <c r="I155">
        <v>4759.6499999999996</v>
      </c>
      <c r="J155">
        <v>10779.470000000001</v>
      </c>
      <c r="K155">
        <v>189126</v>
      </c>
      <c r="L155" s="26">
        <f t="shared" si="7"/>
        <v>5.6996235314023459E-2</v>
      </c>
      <c r="M155" s="1">
        <f t="shared" si="8"/>
        <v>189.11350877192984</v>
      </c>
    </row>
    <row r="156" spans="1:13" x14ac:dyDescent="0.25">
      <c r="A156" t="str">
        <f t="shared" si="6"/>
        <v>CMBCOKMar-2024</v>
      </c>
      <c r="B156" s="2">
        <v>2024</v>
      </c>
      <c r="C156" s="2" t="s">
        <v>200</v>
      </c>
      <c r="D156" t="s">
        <v>10</v>
      </c>
      <c r="E156" s="2" t="s">
        <v>21</v>
      </c>
      <c r="F156" t="s">
        <v>15</v>
      </c>
      <c r="G156">
        <v>140</v>
      </c>
      <c r="H156">
        <v>8151.380000000001</v>
      </c>
      <c r="I156">
        <v>2864.5199999999995</v>
      </c>
      <c r="J156">
        <v>11015.899999999998</v>
      </c>
      <c r="K156">
        <v>72380</v>
      </c>
      <c r="L156" s="26">
        <f t="shared" si="7"/>
        <v>0.15219535783365568</v>
      </c>
      <c r="M156" s="1">
        <f t="shared" si="8"/>
        <v>78.684999999999988</v>
      </c>
    </row>
    <row r="157" spans="1:13" x14ac:dyDescent="0.25">
      <c r="A157" t="str">
        <f t="shared" si="6"/>
        <v>CMBDACMar-2024</v>
      </c>
      <c r="B157" s="2">
        <v>2024</v>
      </c>
      <c r="C157" s="2" t="s">
        <v>200</v>
      </c>
      <c r="D157" t="s">
        <v>10</v>
      </c>
      <c r="E157" s="2" t="s">
        <v>22</v>
      </c>
      <c r="F157" t="s">
        <v>15</v>
      </c>
      <c r="G157">
        <v>25</v>
      </c>
      <c r="H157">
        <v>5206.5400000000009</v>
      </c>
      <c r="I157">
        <v>319.63</v>
      </c>
      <c r="J157">
        <v>5526.17</v>
      </c>
      <c r="K157">
        <v>54125</v>
      </c>
      <c r="L157" s="26">
        <f t="shared" si="7"/>
        <v>0.10210013856812933</v>
      </c>
      <c r="M157" s="1">
        <f t="shared" si="8"/>
        <v>221.04679999999999</v>
      </c>
    </row>
    <row r="158" spans="1:13" x14ac:dyDescent="0.25">
      <c r="A158" t="str">
        <f t="shared" si="6"/>
        <v>CMBDELMar-2024</v>
      </c>
      <c r="B158" s="2">
        <v>2024</v>
      </c>
      <c r="C158" s="2" t="s">
        <v>200</v>
      </c>
      <c r="D158" t="s">
        <v>10</v>
      </c>
      <c r="E158" s="2" t="s">
        <v>23</v>
      </c>
      <c r="F158" t="s">
        <v>15</v>
      </c>
      <c r="G158">
        <v>519</v>
      </c>
      <c r="H158">
        <v>71999.78</v>
      </c>
      <c r="I158">
        <v>18308.730000000007</v>
      </c>
      <c r="J158">
        <v>90308.510000000024</v>
      </c>
      <c r="K158">
        <v>1258575</v>
      </c>
      <c r="L158" s="26">
        <f t="shared" si="7"/>
        <v>7.17545716385595E-2</v>
      </c>
      <c r="M158" s="1">
        <f t="shared" si="8"/>
        <v>174.0048362235068</v>
      </c>
    </row>
    <row r="159" spans="1:13" x14ac:dyDescent="0.25">
      <c r="A159" t="str">
        <f t="shared" si="6"/>
        <v>CMBDMMMar-2024</v>
      </c>
      <c r="B159" s="2">
        <v>2024</v>
      </c>
      <c r="C159" s="2" t="s">
        <v>200</v>
      </c>
      <c r="D159" t="s">
        <v>10</v>
      </c>
      <c r="E159" s="2" t="s">
        <v>24</v>
      </c>
      <c r="F159" t="s">
        <v>11</v>
      </c>
      <c r="G159">
        <v>122</v>
      </c>
      <c r="H159">
        <v>20897.770000000004</v>
      </c>
      <c r="I159">
        <v>11091.810000000001</v>
      </c>
      <c r="J159">
        <v>31989.579999999998</v>
      </c>
      <c r="K159">
        <v>470066</v>
      </c>
      <c r="L159" s="26">
        <f t="shared" si="7"/>
        <v>6.805337973816443E-2</v>
      </c>
      <c r="M159" s="1">
        <f t="shared" si="8"/>
        <v>262.2096721311475</v>
      </c>
    </row>
    <row r="160" spans="1:13" x14ac:dyDescent="0.25">
      <c r="A160" t="str">
        <f t="shared" si="6"/>
        <v>CMBDOHMar-2024</v>
      </c>
      <c r="B160" s="2">
        <v>2024</v>
      </c>
      <c r="C160" s="2" t="s">
        <v>200</v>
      </c>
      <c r="D160" t="s">
        <v>10</v>
      </c>
      <c r="E160" s="2" t="s">
        <v>25</v>
      </c>
      <c r="F160" t="s">
        <v>11</v>
      </c>
      <c r="G160">
        <v>266</v>
      </c>
      <c r="H160">
        <v>42823.619999999995</v>
      </c>
      <c r="I160">
        <v>37100.009999999951</v>
      </c>
      <c r="J160">
        <v>79923.629999999976</v>
      </c>
      <c r="K160">
        <v>966378</v>
      </c>
      <c r="L160" s="26">
        <f t="shared" si="7"/>
        <v>8.2704314460801023E-2</v>
      </c>
      <c r="M160" s="1">
        <f t="shared" si="8"/>
        <v>300.46477443609012</v>
      </c>
    </row>
    <row r="161" spans="1:13" x14ac:dyDescent="0.25">
      <c r="A161" t="str">
        <f t="shared" si="6"/>
        <v>CMBDXBMar-2024</v>
      </c>
      <c r="B161" s="2">
        <v>2024</v>
      </c>
      <c r="C161" s="2" t="s">
        <v>200</v>
      </c>
      <c r="D161" t="s">
        <v>10</v>
      </c>
      <c r="E161" s="2" t="s">
        <v>26</v>
      </c>
      <c r="F161" t="s">
        <v>11</v>
      </c>
      <c r="G161">
        <v>250</v>
      </c>
      <c r="H161">
        <v>35698.249999999978</v>
      </c>
      <c r="I161">
        <v>33585.019999999997</v>
      </c>
      <c r="J161">
        <v>69283.270000000019</v>
      </c>
      <c r="K161">
        <v>827250</v>
      </c>
      <c r="L161" s="26">
        <f t="shared" si="7"/>
        <v>8.3751308552432777E-2</v>
      </c>
      <c r="M161" s="1">
        <f t="shared" si="8"/>
        <v>277.13308000000006</v>
      </c>
    </row>
    <row r="162" spans="1:13" x14ac:dyDescent="0.25">
      <c r="A162" t="str">
        <f t="shared" si="6"/>
        <v>CMBFRAMar-2024</v>
      </c>
      <c r="B162" s="2">
        <v>2024</v>
      </c>
      <c r="C162" s="2" t="s">
        <v>200</v>
      </c>
      <c r="D162" t="s">
        <v>10</v>
      </c>
      <c r="E162" s="2" t="s">
        <v>27</v>
      </c>
      <c r="F162" t="s">
        <v>19</v>
      </c>
      <c r="G162">
        <v>1423</v>
      </c>
      <c r="H162">
        <v>325541.87999999983</v>
      </c>
      <c r="I162">
        <v>304000.9000000002</v>
      </c>
      <c r="J162">
        <v>629542.78000000038</v>
      </c>
      <c r="K162">
        <v>11516339</v>
      </c>
      <c r="L162" s="26">
        <f t="shared" si="7"/>
        <v>5.4665183093342458E-2</v>
      </c>
      <c r="M162" s="1">
        <f t="shared" si="8"/>
        <v>442.40532677442053</v>
      </c>
    </row>
    <row r="163" spans="1:13" x14ac:dyDescent="0.25">
      <c r="A163" t="str">
        <f t="shared" si="6"/>
        <v>CMBGANMar-2024</v>
      </c>
      <c r="B163" s="2">
        <v>2024</v>
      </c>
      <c r="C163" s="2" t="s">
        <v>200</v>
      </c>
      <c r="D163" t="s">
        <v>10</v>
      </c>
      <c r="E163" s="2" t="s">
        <v>28</v>
      </c>
      <c r="F163" t="s">
        <v>15</v>
      </c>
      <c r="G163">
        <v>83</v>
      </c>
      <c r="H163">
        <v>5068.26</v>
      </c>
      <c r="I163">
        <v>2564.6299999999997</v>
      </c>
      <c r="J163">
        <v>7632.8899999999994</v>
      </c>
      <c r="K163">
        <v>95201</v>
      </c>
      <c r="L163" s="26">
        <f t="shared" si="7"/>
        <v>8.0176573775485552E-2</v>
      </c>
      <c r="M163" s="1">
        <f t="shared" si="8"/>
        <v>91.962530120481915</v>
      </c>
    </row>
    <row r="164" spans="1:13" x14ac:dyDescent="0.25">
      <c r="A164" t="str">
        <f t="shared" si="6"/>
        <v>CMBHYDMar-2024</v>
      </c>
      <c r="B164" s="2">
        <v>2024</v>
      </c>
      <c r="C164" s="2" t="s">
        <v>200</v>
      </c>
      <c r="D164" t="s">
        <v>10</v>
      </c>
      <c r="E164" s="2" t="s">
        <v>29</v>
      </c>
      <c r="F164" t="s">
        <v>15</v>
      </c>
      <c r="G164">
        <v>20</v>
      </c>
      <c r="H164">
        <v>1976.8</v>
      </c>
      <c r="I164">
        <v>693.03</v>
      </c>
      <c r="J164">
        <v>2669.83</v>
      </c>
      <c r="K164">
        <v>23440</v>
      </c>
      <c r="L164" s="26">
        <f t="shared" si="7"/>
        <v>0.11390059726962456</v>
      </c>
      <c r="M164" s="1">
        <f t="shared" si="8"/>
        <v>133.4915</v>
      </c>
    </row>
    <row r="165" spans="1:13" x14ac:dyDescent="0.25">
      <c r="A165" t="str">
        <f t="shared" si="6"/>
        <v>CMBICNMar-2024</v>
      </c>
      <c r="B165" s="2">
        <v>2024</v>
      </c>
      <c r="C165" s="2" t="s">
        <v>200</v>
      </c>
      <c r="D165" t="s">
        <v>10</v>
      </c>
      <c r="E165" s="2" t="s">
        <v>30</v>
      </c>
      <c r="F165" t="s">
        <v>13</v>
      </c>
      <c r="G165">
        <v>321</v>
      </c>
      <c r="H165">
        <v>78975.23</v>
      </c>
      <c r="I165">
        <v>28321.7</v>
      </c>
      <c r="J165">
        <v>107296.92999999996</v>
      </c>
      <c r="K165">
        <v>1850565</v>
      </c>
      <c r="L165" s="26">
        <f t="shared" si="7"/>
        <v>5.7980632941831256E-2</v>
      </c>
      <c r="M165" s="1">
        <f t="shared" si="8"/>
        <v>334.25834890965723</v>
      </c>
    </row>
    <row r="166" spans="1:13" x14ac:dyDescent="0.25">
      <c r="A166" t="str">
        <f t="shared" si="6"/>
        <v>CMBIXMMar-2024</v>
      </c>
      <c r="B166" s="2">
        <v>2024</v>
      </c>
      <c r="C166" s="2" t="s">
        <v>200</v>
      </c>
      <c r="D166" t="s">
        <v>10</v>
      </c>
      <c r="E166" s="2" t="s">
        <v>31</v>
      </c>
      <c r="F166" t="s">
        <v>15</v>
      </c>
      <c r="G166">
        <v>44</v>
      </c>
      <c r="H166">
        <v>1426.75</v>
      </c>
      <c r="I166">
        <v>885.05</v>
      </c>
      <c r="J166">
        <v>2311.8000000000002</v>
      </c>
      <c r="K166">
        <v>15576</v>
      </c>
      <c r="L166" s="26">
        <f t="shared" si="7"/>
        <v>0.14842064714946071</v>
      </c>
      <c r="M166" s="1">
        <f t="shared" si="8"/>
        <v>52.540909090909096</v>
      </c>
    </row>
    <row r="167" spans="1:13" x14ac:dyDescent="0.25">
      <c r="A167" t="str">
        <f t="shared" si="6"/>
        <v>CMBKHIMar-2024</v>
      </c>
      <c r="B167" s="2">
        <v>2024</v>
      </c>
      <c r="C167" s="2" t="s">
        <v>200</v>
      </c>
      <c r="D167" t="s">
        <v>10</v>
      </c>
      <c r="E167" s="2" t="s">
        <v>32</v>
      </c>
      <c r="F167" t="s">
        <v>15</v>
      </c>
      <c r="G167">
        <v>240</v>
      </c>
      <c r="H167">
        <v>23534.239999999987</v>
      </c>
      <c r="I167">
        <v>7539.2899999999981</v>
      </c>
      <c r="J167">
        <v>31073.529999999995</v>
      </c>
      <c r="K167">
        <v>579360</v>
      </c>
      <c r="L167" s="26">
        <f t="shared" si="7"/>
        <v>5.3634234327533822E-2</v>
      </c>
      <c r="M167" s="1">
        <f t="shared" si="8"/>
        <v>129.47304166666666</v>
      </c>
    </row>
    <row r="168" spans="1:13" x14ac:dyDescent="0.25">
      <c r="A168" t="str">
        <f t="shared" si="6"/>
        <v>CMBKTMMar-2024</v>
      </c>
      <c r="B168" s="2">
        <v>2024</v>
      </c>
      <c r="C168" s="2" t="s">
        <v>200</v>
      </c>
      <c r="D168" t="s">
        <v>10</v>
      </c>
      <c r="E168" s="2" t="s">
        <v>52</v>
      </c>
      <c r="F168" t="s">
        <v>15</v>
      </c>
      <c r="G168">
        <v>74</v>
      </c>
      <c r="H168">
        <v>12316.39</v>
      </c>
      <c r="I168">
        <v>3575.21</v>
      </c>
      <c r="J168">
        <v>15891.6</v>
      </c>
      <c r="K168">
        <v>174122</v>
      </c>
      <c r="L168" s="26">
        <f t="shared" si="7"/>
        <v>9.126704264825812E-2</v>
      </c>
      <c r="M168" s="1">
        <f t="shared" si="8"/>
        <v>214.75135135135136</v>
      </c>
    </row>
    <row r="169" spans="1:13" x14ac:dyDescent="0.25">
      <c r="A169" t="str">
        <f t="shared" si="6"/>
        <v>CMBKULMar-2024</v>
      </c>
      <c r="B169" s="2">
        <v>2024</v>
      </c>
      <c r="C169" s="2" t="s">
        <v>200</v>
      </c>
      <c r="D169" t="s">
        <v>10</v>
      </c>
      <c r="E169" s="2" t="s">
        <v>33</v>
      </c>
      <c r="F169" t="s">
        <v>13</v>
      </c>
      <c r="G169">
        <v>253</v>
      </c>
      <c r="H169">
        <v>20318.829999999998</v>
      </c>
      <c r="I169">
        <v>15383.089999999998</v>
      </c>
      <c r="J169">
        <v>35701.919999999991</v>
      </c>
      <c r="K169">
        <v>622127</v>
      </c>
      <c r="L169" s="26">
        <f t="shared" si="7"/>
        <v>5.7386867954613757E-2</v>
      </c>
      <c r="M169" s="1">
        <f t="shared" si="8"/>
        <v>141.11430830039521</v>
      </c>
    </row>
    <row r="170" spans="1:13" x14ac:dyDescent="0.25">
      <c r="A170" t="str">
        <f t="shared" si="6"/>
        <v>CMBKWIMar-2024</v>
      </c>
      <c r="B170" s="2">
        <v>2024</v>
      </c>
      <c r="C170" s="2" t="s">
        <v>200</v>
      </c>
      <c r="D170" t="s">
        <v>10</v>
      </c>
      <c r="E170" s="2" t="s">
        <v>34</v>
      </c>
      <c r="F170" t="s">
        <v>11</v>
      </c>
      <c r="G170">
        <v>224</v>
      </c>
      <c r="H170">
        <v>36829.379999999983</v>
      </c>
      <c r="I170">
        <v>17917.66</v>
      </c>
      <c r="J170">
        <v>54747.040000000008</v>
      </c>
      <c r="K170">
        <v>939680</v>
      </c>
      <c r="L170" s="26">
        <f t="shared" si="7"/>
        <v>5.8261365571258307E-2</v>
      </c>
      <c r="M170" s="1">
        <f t="shared" si="8"/>
        <v>244.40642857142862</v>
      </c>
    </row>
    <row r="171" spans="1:13" x14ac:dyDescent="0.25">
      <c r="A171" t="str">
        <f t="shared" si="6"/>
        <v>CMBLHEMar-2024</v>
      </c>
      <c r="B171" s="2">
        <v>2024</v>
      </c>
      <c r="C171" s="2" t="s">
        <v>200</v>
      </c>
      <c r="D171" t="s">
        <v>10</v>
      </c>
      <c r="E171" s="2" t="s">
        <v>35</v>
      </c>
      <c r="F171" t="s">
        <v>15</v>
      </c>
      <c r="G171">
        <v>245</v>
      </c>
      <c r="H171">
        <v>25415.500000000004</v>
      </c>
      <c r="I171">
        <v>7006.8899999999985</v>
      </c>
      <c r="J171">
        <v>32422.389999999996</v>
      </c>
      <c r="K171">
        <v>682325</v>
      </c>
      <c r="L171" s="26">
        <f t="shared" si="7"/>
        <v>4.7517517312131309E-2</v>
      </c>
      <c r="M171" s="1">
        <f t="shared" si="8"/>
        <v>132.33628571428571</v>
      </c>
    </row>
    <row r="172" spans="1:13" x14ac:dyDescent="0.25">
      <c r="A172" t="str">
        <f t="shared" si="6"/>
        <v>CMBLHRMar-2024</v>
      </c>
      <c r="B172" s="2">
        <v>2024</v>
      </c>
      <c r="C172" s="2" t="s">
        <v>200</v>
      </c>
      <c r="D172" t="s">
        <v>10</v>
      </c>
      <c r="E172" s="2" t="s">
        <v>36</v>
      </c>
      <c r="F172" t="s">
        <v>19</v>
      </c>
      <c r="G172">
        <v>2724</v>
      </c>
      <c r="H172">
        <v>884377.18999999983</v>
      </c>
      <c r="I172">
        <v>549738.24000000011</v>
      </c>
      <c r="J172">
        <v>1434115.4300000009</v>
      </c>
      <c r="K172">
        <v>23750556</v>
      </c>
      <c r="L172" s="26">
        <f t="shared" si="7"/>
        <v>6.0382393995323767E-2</v>
      </c>
      <c r="M172" s="1">
        <f t="shared" si="8"/>
        <v>526.47409324522789</v>
      </c>
    </row>
    <row r="173" spans="1:13" x14ac:dyDescent="0.25">
      <c r="A173" t="str">
        <f t="shared" si="6"/>
        <v>CMBMAAMar-2024</v>
      </c>
      <c r="B173" s="2">
        <v>2024</v>
      </c>
      <c r="C173" s="2" t="s">
        <v>200</v>
      </c>
      <c r="D173" t="s">
        <v>10</v>
      </c>
      <c r="E173" s="2" t="s">
        <v>37</v>
      </c>
      <c r="F173" t="s">
        <v>15</v>
      </c>
      <c r="G173">
        <v>279</v>
      </c>
      <c r="H173">
        <v>12797.679999999998</v>
      </c>
      <c r="I173">
        <v>7174.18</v>
      </c>
      <c r="J173">
        <v>19971.859999999993</v>
      </c>
      <c r="K173">
        <v>191394</v>
      </c>
      <c r="L173" s="26">
        <f t="shared" si="7"/>
        <v>0.10434945714076718</v>
      </c>
      <c r="M173" s="1">
        <f t="shared" si="8"/>
        <v>71.583727598566284</v>
      </c>
    </row>
    <row r="174" spans="1:13" x14ac:dyDescent="0.25">
      <c r="A174" t="str">
        <f t="shared" si="6"/>
        <v>CMBMELMar-2024</v>
      </c>
      <c r="B174" s="2">
        <v>2024</v>
      </c>
      <c r="C174" s="2" t="s">
        <v>200</v>
      </c>
      <c r="D174" t="s">
        <v>10</v>
      </c>
      <c r="E174" s="2" t="s">
        <v>38</v>
      </c>
      <c r="F174" t="s">
        <v>13</v>
      </c>
      <c r="G174">
        <v>2562</v>
      </c>
      <c r="H174">
        <v>688553.34000000078</v>
      </c>
      <c r="I174">
        <v>194905.5</v>
      </c>
      <c r="J174">
        <v>883458.84000000043</v>
      </c>
      <c r="K174">
        <v>21543858</v>
      </c>
      <c r="L174" s="26">
        <f t="shared" si="7"/>
        <v>4.1007457438681616E-2</v>
      </c>
      <c r="M174" s="1">
        <f t="shared" si="8"/>
        <v>344.83170960187368</v>
      </c>
    </row>
    <row r="175" spans="1:13" x14ac:dyDescent="0.25">
      <c r="A175" t="str">
        <f t="shared" si="6"/>
        <v>CMBMLEMar-2024</v>
      </c>
      <c r="B175" s="2">
        <v>2024</v>
      </c>
      <c r="C175" s="2" t="s">
        <v>200</v>
      </c>
      <c r="D175" t="s">
        <v>10</v>
      </c>
      <c r="E175" s="2" t="s">
        <v>39</v>
      </c>
      <c r="F175" t="s">
        <v>15</v>
      </c>
      <c r="G175">
        <v>1670</v>
      </c>
      <c r="H175">
        <v>149874.86000000002</v>
      </c>
      <c r="I175">
        <v>40084.520000000033</v>
      </c>
      <c r="J175">
        <v>189959.38000000012</v>
      </c>
      <c r="K175">
        <v>1282560</v>
      </c>
      <c r="L175" s="26">
        <f t="shared" si="7"/>
        <v>0.14810954653193623</v>
      </c>
      <c r="M175" s="1">
        <f t="shared" si="8"/>
        <v>113.74813173652701</v>
      </c>
    </row>
    <row r="176" spans="1:13" x14ac:dyDescent="0.25">
      <c r="A176" t="str">
        <f t="shared" si="6"/>
        <v>CMBNRTMar-2024</v>
      </c>
      <c r="B176" s="2">
        <v>2024</v>
      </c>
      <c r="C176" s="2" t="s">
        <v>200</v>
      </c>
      <c r="D176" t="s">
        <v>10</v>
      </c>
      <c r="E176" s="2" t="s">
        <v>40</v>
      </c>
      <c r="F176" t="s">
        <v>13</v>
      </c>
      <c r="G176">
        <v>502</v>
      </c>
      <c r="H176">
        <v>178991.14999999991</v>
      </c>
      <c r="I176">
        <v>17088.030000000006</v>
      </c>
      <c r="J176">
        <v>196079.18000000014</v>
      </c>
      <c r="K176">
        <v>3445728</v>
      </c>
      <c r="L176" s="26">
        <f t="shared" si="7"/>
        <v>5.6905008172438494E-2</v>
      </c>
      <c r="M176" s="1">
        <f t="shared" si="8"/>
        <v>390.5959760956178</v>
      </c>
    </row>
    <row r="177" spans="1:13" x14ac:dyDescent="0.25">
      <c r="A177" t="str">
        <f t="shared" si="6"/>
        <v>CMBPVGMar-2024</v>
      </c>
      <c r="B177" s="2">
        <v>2024</v>
      </c>
      <c r="C177" s="2" t="s">
        <v>200</v>
      </c>
      <c r="D177" t="s">
        <v>10</v>
      </c>
      <c r="E177" s="2" t="s">
        <v>50</v>
      </c>
      <c r="F177" t="s">
        <v>13</v>
      </c>
      <c r="G177">
        <v>39</v>
      </c>
      <c r="H177">
        <v>5962.5</v>
      </c>
      <c r="I177">
        <v>3718.48</v>
      </c>
      <c r="J177">
        <v>9680.98</v>
      </c>
      <c r="K177">
        <v>197574</v>
      </c>
      <c r="L177" s="26">
        <f t="shared" si="7"/>
        <v>4.8999261036371179E-2</v>
      </c>
      <c r="M177" s="1">
        <f t="shared" si="8"/>
        <v>248.2302564102564</v>
      </c>
    </row>
    <row r="178" spans="1:13" x14ac:dyDescent="0.25">
      <c r="A178" t="str">
        <f t="shared" si="6"/>
        <v>CMBRUHMar-2024</v>
      </c>
      <c r="B178" s="2">
        <v>2024</v>
      </c>
      <c r="C178" s="2" t="s">
        <v>200</v>
      </c>
      <c r="D178" t="s">
        <v>10</v>
      </c>
      <c r="E178" s="2" t="s">
        <v>41</v>
      </c>
      <c r="F178" t="s">
        <v>11</v>
      </c>
      <c r="G178">
        <v>214</v>
      </c>
      <c r="H178">
        <v>39333.21999999995</v>
      </c>
      <c r="I178">
        <v>19732.7</v>
      </c>
      <c r="J178">
        <v>59065.919999999998</v>
      </c>
      <c r="K178">
        <v>865630</v>
      </c>
      <c r="L178" s="26">
        <f t="shared" si="7"/>
        <v>6.8234603699039997E-2</v>
      </c>
      <c r="M178" s="1">
        <f t="shared" si="8"/>
        <v>276.00897196261684</v>
      </c>
    </row>
    <row r="179" spans="1:13" x14ac:dyDescent="0.25">
      <c r="A179" t="str">
        <f t="shared" si="6"/>
        <v>CMBSINMar-2024</v>
      </c>
      <c r="B179" s="2">
        <v>2024</v>
      </c>
      <c r="C179" s="2" t="s">
        <v>200</v>
      </c>
      <c r="D179" t="s">
        <v>10</v>
      </c>
      <c r="E179" s="2" t="s">
        <v>42</v>
      </c>
      <c r="F179" t="s">
        <v>13</v>
      </c>
      <c r="G179">
        <v>315</v>
      </c>
      <c r="H179">
        <v>45898.900000000016</v>
      </c>
      <c r="I179">
        <v>25008.909999999989</v>
      </c>
      <c r="J179">
        <v>70907.810000000041</v>
      </c>
      <c r="K179">
        <v>865935</v>
      </c>
      <c r="L179" s="26">
        <f t="shared" si="7"/>
        <v>8.1885834387107628E-2</v>
      </c>
      <c r="M179" s="1">
        <f t="shared" si="8"/>
        <v>225.10415873015887</v>
      </c>
    </row>
    <row r="180" spans="1:13" x14ac:dyDescent="0.25">
      <c r="A180" t="str">
        <f t="shared" si="6"/>
        <v>CMBSYDMar-2024</v>
      </c>
      <c r="B180" s="2">
        <v>2024</v>
      </c>
      <c r="C180" s="2" t="s">
        <v>200</v>
      </c>
      <c r="D180" t="s">
        <v>10</v>
      </c>
      <c r="E180" s="2" t="s">
        <v>53</v>
      </c>
      <c r="F180" t="s">
        <v>13</v>
      </c>
      <c r="G180">
        <v>1035</v>
      </c>
      <c r="H180">
        <v>297614.38999999984</v>
      </c>
      <c r="I180">
        <v>80944.41</v>
      </c>
      <c r="J180">
        <v>378558.80000000005</v>
      </c>
      <c r="K180">
        <v>9060390</v>
      </c>
      <c r="L180" s="26">
        <f t="shared" si="7"/>
        <v>4.1781733457389808E-2</v>
      </c>
      <c r="M180" s="1">
        <f t="shared" si="8"/>
        <v>365.75729468599036</v>
      </c>
    </row>
    <row r="181" spans="1:13" x14ac:dyDescent="0.25">
      <c r="A181" t="str">
        <f t="shared" si="6"/>
        <v>CMBTRVMar-2024</v>
      </c>
      <c r="B181" s="2">
        <v>2024</v>
      </c>
      <c r="C181" s="2" t="s">
        <v>200</v>
      </c>
      <c r="D181" t="s">
        <v>10</v>
      </c>
      <c r="E181" s="2" t="s">
        <v>43</v>
      </c>
      <c r="F181" t="s">
        <v>15</v>
      </c>
      <c r="G181">
        <v>41</v>
      </c>
      <c r="H181">
        <v>2483.2999999999997</v>
      </c>
      <c r="I181">
        <v>737.76999999999975</v>
      </c>
      <c r="J181">
        <v>3221.07</v>
      </c>
      <c r="K181">
        <v>15006</v>
      </c>
      <c r="L181" s="26">
        <f t="shared" si="7"/>
        <v>0.21465213914434228</v>
      </c>
      <c r="M181" s="1">
        <f t="shared" si="8"/>
        <v>78.562682926829268</v>
      </c>
    </row>
    <row r="182" spans="1:13" x14ac:dyDescent="0.25">
      <c r="A182" t="str">
        <f t="shared" si="6"/>
        <v>CMBTRZMar-2024</v>
      </c>
      <c r="B182" s="2">
        <v>2024</v>
      </c>
      <c r="C182" s="2" t="s">
        <v>200</v>
      </c>
      <c r="D182" t="s">
        <v>10</v>
      </c>
      <c r="E182" s="2" t="s">
        <v>44</v>
      </c>
      <c r="F182" t="s">
        <v>15</v>
      </c>
      <c r="G182">
        <v>64</v>
      </c>
      <c r="H182">
        <v>1979.7499999999995</v>
      </c>
      <c r="I182">
        <v>1276.6799999999998</v>
      </c>
      <c r="J182">
        <v>3256.4300000000007</v>
      </c>
      <c r="K182">
        <v>28352</v>
      </c>
      <c r="L182" s="26">
        <f t="shared" si="7"/>
        <v>0.11485715293453727</v>
      </c>
      <c r="M182" s="1">
        <f t="shared" si="8"/>
        <v>50.881718750000012</v>
      </c>
    </row>
    <row r="183" spans="1:13" x14ac:dyDescent="0.25">
      <c r="A183" t="str">
        <f t="shared" si="6"/>
        <v>CMBJEDMar-2024</v>
      </c>
      <c r="B183" s="2">
        <v>2024</v>
      </c>
      <c r="C183" s="2" t="s">
        <v>200</v>
      </c>
      <c r="D183" t="s">
        <v>10</v>
      </c>
      <c r="E183" s="2" t="s">
        <v>51</v>
      </c>
      <c r="F183" t="s">
        <v>11</v>
      </c>
      <c r="G183">
        <v>41</v>
      </c>
      <c r="H183">
        <v>5297.4099999999989</v>
      </c>
      <c r="I183">
        <v>3853.1099999999997</v>
      </c>
      <c r="J183">
        <v>9150.52</v>
      </c>
      <c r="K183">
        <v>190937</v>
      </c>
      <c r="L183" s="26">
        <f t="shared" si="7"/>
        <v>4.7924289163441346E-2</v>
      </c>
      <c r="M183" s="1">
        <f t="shared" si="8"/>
        <v>223.18341463414635</v>
      </c>
    </row>
    <row r="184" spans="1:13" x14ac:dyDescent="0.25">
      <c r="A184" t="str">
        <f t="shared" si="6"/>
        <v>COKCMBMar-2024</v>
      </c>
      <c r="B184" s="2">
        <v>2024</v>
      </c>
      <c r="C184" s="2" t="s">
        <v>200</v>
      </c>
      <c r="D184" t="s">
        <v>21</v>
      </c>
      <c r="E184" s="2" t="s">
        <v>10</v>
      </c>
      <c r="F184" t="s">
        <v>15</v>
      </c>
      <c r="G184">
        <v>255</v>
      </c>
      <c r="H184">
        <v>16309.220000000001</v>
      </c>
      <c r="I184">
        <v>6371.97</v>
      </c>
      <c r="J184">
        <v>22681.190000000002</v>
      </c>
      <c r="K184">
        <v>131835</v>
      </c>
      <c r="L184" s="26">
        <f t="shared" si="7"/>
        <v>0.17204224978192439</v>
      </c>
      <c r="M184" s="1">
        <f t="shared" si="8"/>
        <v>88.945843137254911</v>
      </c>
    </row>
    <row r="185" spans="1:13" x14ac:dyDescent="0.25">
      <c r="A185" t="str">
        <f t="shared" si="6"/>
        <v>DACCMBMar-2024</v>
      </c>
      <c r="B185" s="2">
        <v>2024</v>
      </c>
      <c r="C185" s="2" t="s">
        <v>200</v>
      </c>
      <c r="D185" t="s">
        <v>22</v>
      </c>
      <c r="E185" s="2" t="s">
        <v>10</v>
      </c>
      <c r="F185" t="s">
        <v>15</v>
      </c>
      <c r="G185">
        <v>69</v>
      </c>
      <c r="H185">
        <v>10746.6</v>
      </c>
      <c r="I185">
        <v>1091.94</v>
      </c>
      <c r="J185">
        <v>11838.539999999999</v>
      </c>
      <c r="K185">
        <v>149385</v>
      </c>
      <c r="L185" s="26">
        <f t="shared" si="7"/>
        <v>7.9248518927603165E-2</v>
      </c>
      <c r="M185" s="1">
        <f t="shared" si="8"/>
        <v>171.57304347826084</v>
      </c>
    </row>
    <row r="186" spans="1:13" x14ac:dyDescent="0.25">
      <c r="A186" t="str">
        <f t="shared" si="6"/>
        <v>DELCMBMar-2024</v>
      </c>
      <c r="B186" s="2">
        <v>2024</v>
      </c>
      <c r="C186" s="2" t="s">
        <v>200</v>
      </c>
      <c r="D186" t="s">
        <v>23</v>
      </c>
      <c r="E186" s="2" t="s">
        <v>10</v>
      </c>
      <c r="F186" t="s">
        <v>15</v>
      </c>
      <c r="G186">
        <v>788</v>
      </c>
      <c r="H186">
        <v>70444.769999999975</v>
      </c>
      <c r="I186">
        <v>23385.230000000007</v>
      </c>
      <c r="J186">
        <v>93830</v>
      </c>
      <c r="K186">
        <v>1910900</v>
      </c>
      <c r="L186" s="26">
        <f t="shared" si="7"/>
        <v>4.9102517138521116E-2</v>
      </c>
      <c r="M186" s="1">
        <f t="shared" si="8"/>
        <v>119.07360406091371</v>
      </c>
    </row>
    <row r="187" spans="1:13" x14ac:dyDescent="0.25">
      <c r="A187" t="str">
        <f t="shared" si="6"/>
        <v>DMMCMBMar-2024</v>
      </c>
      <c r="B187" s="2">
        <v>2024</v>
      </c>
      <c r="C187" s="2" t="s">
        <v>200</v>
      </c>
      <c r="D187" t="s">
        <v>24</v>
      </c>
      <c r="E187" s="2" t="s">
        <v>10</v>
      </c>
      <c r="F187" t="s">
        <v>11</v>
      </c>
      <c r="G187">
        <v>35</v>
      </c>
      <c r="H187">
        <v>5594.1299999999992</v>
      </c>
      <c r="I187">
        <v>3201.32</v>
      </c>
      <c r="J187">
        <v>8795.4500000000007</v>
      </c>
      <c r="K187">
        <v>134855</v>
      </c>
      <c r="L187" s="26">
        <f t="shared" si="7"/>
        <v>6.5221534240480522E-2</v>
      </c>
      <c r="M187" s="1">
        <f t="shared" si="8"/>
        <v>251.29857142857145</v>
      </c>
    </row>
    <row r="188" spans="1:13" x14ac:dyDescent="0.25">
      <c r="A188" t="str">
        <f t="shared" si="6"/>
        <v>DOHCMBMar-2024</v>
      </c>
      <c r="B188" s="2">
        <v>2024</v>
      </c>
      <c r="C188" s="2" t="s">
        <v>200</v>
      </c>
      <c r="D188" t="s">
        <v>25</v>
      </c>
      <c r="E188" s="2" t="s">
        <v>10</v>
      </c>
      <c r="F188" t="s">
        <v>11</v>
      </c>
      <c r="G188">
        <v>159</v>
      </c>
      <c r="H188">
        <v>13817.220000000005</v>
      </c>
      <c r="I188">
        <v>27894.169999999995</v>
      </c>
      <c r="J188">
        <v>41711.39</v>
      </c>
      <c r="K188">
        <v>577647</v>
      </c>
      <c r="L188" s="26">
        <f t="shared" si="7"/>
        <v>7.2209134644514728E-2</v>
      </c>
      <c r="M188" s="1">
        <f t="shared" si="8"/>
        <v>262.33578616352202</v>
      </c>
    </row>
    <row r="189" spans="1:13" x14ac:dyDescent="0.25">
      <c r="A189" t="str">
        <f t="shared" si="6"/>
        <v>DXBCMBMar-2024</v>
      </c>
      <c r="B189" s="2">
        <v>2024</v>
      </c>
      <c r="C189" s="2" t="s">
        <v>200</v>
      </c>
      <c r="D189" t="s">
        <v>26</v>
      </c>
      <c r="E189" s="2" t="s">
        <v>10</v>
      </c>
      <c r="F189" t="s">
        <v>11</v>
      </c>
      <c r="G189">
        <v>106</v>
      </c>
      <c r="H189">
        <v>12845.230000000003</v>
      </c>
      <c r="I189">
        <v>9140.4499999999989</v>
      </c>
      <c r="J189">
        <v>21985.68</v>
      </c>
      <c r="K189">
        <v>350754</v>
      </c>
      <c r="L189" s="26">
        <f t="shared" si="7"/>
        <v>6.2681195367693593E-2</v>
      </c>
      <c r="M189" s="1">
        <f t="shared" si="8"/>
        <v>207.4120754716981</v>
      </c>
    </row>
    <row r="190" spans="1:13" x14ac:dyDescent="0.25">
      <c r="A190" t="str">
        <f t="shared" si="6"/>
        <v>FRACMBMar-2024</v>
      </c>
      <c r="B190" s="2">
        <v>2024</v>
      </c>
      <c r="C190" s="2" t="s">
        <v>200</v>
      </c>
      <c r="D190" t="s">
        <v>27</v>
      </c>
      <c r="E190" s="2" t="s">
        <v>10</v>
      </c>
      <c r="F190" t="s">
        <v>19</v>
      </c>
      <c r="G190">
        <v>905</v>
      </c>
      <c r="H190">
        <v>219984.28999999998</v>
      </c>
      <c r="I190">
        <v>197579.36</v>
      </c>
      <c r="J190">
        <v>417563.65</v>
      </c>
      <c r="K190">
        <v>7324165</v>
      </c>
      <c r="L190" s="26">
        <f t="shared" si="7"/>
        <v>5.7011775403749097E-2</v>
      </c>
      <c r="M190" s="1">
        <f t="shared" si="8"/>
        <v>461.39629834254146</v>
      </c>
    </row>
    <row r="191" spans="1:13" x14ac:dyDescent="0.25">
      <c r="A191" t="str">
        <f t="shared" si="6"/>
        <v>GANCMBMar-2024</v>
      </c>
      <c r="B191" s="2">
        <v>2024</v>
      </c>
      <c r="C191" s="2" t="s">
        <v>200</v>
      </c>
      <c r="D191" t="s">
        <v>28</v>
      </c>
      <c r="E191" s="2" t="s">
        <v>10</v>
      </c>
      <c r="F191" t="s">
        <v>15</v>
      </c>
      <c r="G191">
        <v>71</v>
      </c>
      <c r="H191">
        <v>5307.54</v>
      </c>
      <c r="I191">
        <v>2240.9700000000003</v>
      </c>
      <c r="J191">
        <v>7548.5100000000011</v>
      </c>
      <c r="K191">
        <v>81437</v>
      </c>
      <c r="L191" s="26">
        <f t="shared" si="7"/>
        <v>9.2691405626435172E-2</v>
      </c>
      <c r="M191" s="1">
        <f t="shared" si="8"/>
        <v>106.31704225352114</v>
      </c>
    </row>
    <row r="192" spans="1:13" x14ac:dyDescent="0.25">
      <c r="A192" t="str">
        <f t="shared" si="6"/>
        <v>HYDCMBMar-2024</v>
      </c>
      <c r="B192" s="2">
        <v>2024</v>
      </c>
      <c r="C192" s="2" t="s">
        <v>200</v>
      </c>
      <c r="D192" t="s">
        <v>29</v>
      </c>
      <c r="E192" s="2" t="s">
        <v>10</v>
      </c>
      <c r="F192" t="s">
        <v>15</v>
      </c>
      <c r="G192">
        <v>21</v>
      </c>
      <c r="H192">
        <v>961.09999999999991</v>
      </c>
      <c r="I192">
        <v>593.99</v>
      </c>
      <c r="J192">
        <v>1555.0900000000001</v>
      </c>
      <c r="K192">
        <v>24612</v>
      </c>
      <c r="L192" s="26">
        <f t="shared" si="7"/>
        <v>6.3184219080123519E-2</v>
      </c>
      <c r="M192" s="1">
        <f t="shared" si="8"/>
        <v>74.051904761904765</v>
      </c>
    </row>
    <row r="193" spans="1:13" x14ac:dyDescent="0.25">
      <c r="A193" t="str">
        <f t="shared" si="6"/>
        <v>ICNCMBMar-2024</v>
      </c>
      <c r="B193" s="2">
        <v>2024</v>
      </c>
      <c r="C193" s="2" t="s">
        <v>200</v>
      </c>
      <c r="D193" t="s">
        <v>30</v>
      </c>
      <c r="E193" s="2" t="s">
        <v>10</v>
      </c>
      <c r="F193" t="s">
        <v>13</v>
      </c>
      <c r="G193">
        <v>142</v>
      </c>
      <c r="H193">
        <v>39528.18</v>
      </c>
      <c r="I193">
        <v>11926.95</v>
      </c>
      <c r="J193">
        <v>51455.130000000026</v>
      </c>
      <c r="K193">
        <v>818630</v>
      </c>
      <c r="L193" s="26">
        <f t="shared" si="7"/>
        <v>6.285517266652825E-2</v>
      </c>
      <c r="M193" s="1">
        <f t="shared" si="8"/>
        <v>362.36007042253539</v>
      </c>
    </row>
    <row r="194" spans="1:13" x14ac:dyDescent="0.25">
      <c r="A194" t="str">
        <f t="shared" ref="A194:A257" si="9">D194&amp;E194&amp;C194</f>
        <v>IXMCMBMar-2024</v>
      </c>
      <c r="B194" s="2">
        <v>2024</v>
      </c>
      <c r="C194" s="2" t="s">
        <v>200</v>
      </c>
      <c r="D194" t="s">
        <v>31</v>
      </c>
      <c r="E194" s="2" t="s">
        <v>10</v>
      </c>
      <c r="F194" t="s">
        <v>15</v>
      </c>
      <c r="G194">
        <v>91</v>
      </c>
      <c r="H194">
        <v>2447.88</v>
      </c>
      <c r="I194">
        <v>1278.9399999999994</v>
      </c>
      <c r="J194">
        <v>3726.8199999999993</v>
      </c>
      <c r="K194">
        <v>32214</v>
      </c>
      <c r="L194" s="26">
        <f t="shared" ref="L194:L257" si="10">J194/K194</f>
        <v>0.11568945179114669</v>
      </c>
      <c r="M194" s="1">
        <f t="shared" ref="M194:M257" si="11">J194/G194</f>
        <v>40.954065934065923</v>
      </c>
    </row>
    <row r="195" spans="1:13" x14ac:dyDescent="0.25">
      <c r="A195" t="str">
        <f t="shared" si="9"/>
        <v>KHICMBMar-2024</v>
      </c>
      <c r="B195" s="2">
        <v>2024</v>
      </c>
      <c r="C195" s="2" t="s">
        <v>200</v>
      </c>
      <c r="D195" t="s">
        <v>32</v>
      </c>
      <c r="E195" s="2" t="s">
        <v>10</v>
      </c>
      <c r="F195" t="s">
        <v>15</v>
      </c>
      <c r="G195">
        <v>194</v>
      </c>
      <c r="H195">
        <v>21116.909999999996</v>
      </c>
      <c r="I195">
        <v>3912.9200000000019</v>
      </c>
      <c r="J195">
        <v>25029.83</v>
      </c>
      <c r="K195">
        <v>468316</v>
      </c>
      <c r="L195" s="26">
        <f t="shared" si="10"/>
        <v>5.3446454957763567E-2</v>
      </c>
      <c r="M195" s="1">
        <f t="shared" si="11"/>
        <v>129.01974226804126</v>
      </c>
    </row>
    <row r="196" spans="1:13" x14ac:dyDescent="0.25">
      <c r="A196" t="str">
        <f t="shared" si="9"/>
        <v>KTMCMBMar-2024</v>
      </c>
      <c r="B196" s="2">
        <v>2024</v>
      </c>
      <c r="C196" s="2" t="s">
        <v>200</v>
      </c>
      <c r="D196" t="s">
        <v>52</v>
      </c>
      <c r="E196" s="2" t="s">
        <v>10</v>
      </c>
      <c r="F196" t="s">
        <v>15</v>
      </c>
      <c r="G196">
        <v>65</v>
      </c>
      <c r="H196">
        <v>13162.380000000001</v>
      </c>
      <c r="I196">
        <v>2360.6200000000003</v>
      </c>
      <c r="J196">
        <v>15523.000000000004</v>
      </c>
      <c r="K196">
        <v>152945</v>
      </c>
      <c r="L196" s="26">
        <f t="shared" si="10"/>
        <v>0.1014940011115107</v>
      </c>
      <c r="M196" s="1">
        <f t="shared" si="11"/>
        <v>238.81538461538466</v>
      </c>
    </row>
    <row r="197" spans="1:13" x14ac:dyDescent="0.25">
      <c r="A197" t="str">
        <f t="shared" si="9"/>
        <v>KULCMBMar-2024</v>
      </c>
      <c r="B197" s="2">
        <v>2024</v>
      </c>
      <c r="C197" s="2" t="s">
        <v>200</v>
      </c>
      <c r="D197" t="s">
        <v>33</v>
      </c>
      <c r="E197" s="2" t="s">
        <v>10</v>
      </c>
      <c r="F197" t="s">
        <v>13</v>
      </c>
      <c r="G197">
        <v>262</v>
      </c>
      <c r="H197">
        <v>19153.700000000008</v>
      </c>
      <c r="I197">
        <v>16680.02</v>
      </c>
      <c r="J197">
        <v>35833.72</v>
      </c>
      <c r="K197">
        <v>644258</v>
      </c>
      <c r="L197" s="26">
        <f t="shared" si="10"/>
        <v>5.5620139757674721E-2</v>
      </c>
      <c r="M197" s="1">
        <f t="shared" si="11"/>
        <v>136.76992366412213</v>
      </c>
    </row>
    <row r="198" spans="1:13" x14ac:dyDescent="0.25">
      <c r="A198" t="str">
        <f t="shared" si="9"/>
        <v>KWICMBMar-2024</v>
      </c>
      <c r="B198" s="2">
        <v>2024</v>
      </c>
      <c r="C198" s="2" t="s">
        <v>200</v>
      </c>
      <c r="D198" t="s">
        <v>34</v>
      </c>
      <c r="E198" s="2" t="s">
        <v>10</v>
      </c>
      <c r="F198" t="s">
        <v>11</v>
      </c>
      <c r="G198">
        <v>23</v>
      </c>
      <c r="H198">
        <v>2724.58</v>
      </c>
      <c r="I198">
        <v>1949.4800000000002</v>
      </c>
      <c r="J198">
        <v>4674.0599999999995</v>
      </c>
      <c r="K198">
        <v>96485</v>
      </c>
      <c r="L198" s="26">
        <f t="shared" si="10"/>
        <v>4.8443384982121571E-2</v>
      </c>
      <c r="M198" s="1">
        <f t="shared" si="11"/>
        <v>203.21999999999997</v>
      </c>
    </row>
    <row r="199" spans="1:13" x14ac:dyDescent="0.25">
      <c r="A199" t="str">
        <f t="shared" si="9"/>
        <v>LHECMBMar-2024</v>
      </c>
      <c r="B199" s="2">
        <v>2024</v>
      </c>
      <c r="C199" s="2" t="s">
        <v>200</v>
      </c>
      <c r="D199" t="s">
        <v>35</v>
      </c>
      <c r="E199" s="2" t="s">
        <v>10</v>
      </c>
      <c r="F199" t="s">
        <v>15</v>
      </c>
      <c r="G199">
        <v>397</v>
      </c>
      <c r="H199">
        <v>41727.01</v>
      </c>
      <c r="I199">
        <v>8504.07</v>
      </c>
      <c r="J199">
        <v>50231.079999999994</v>
      </c>
      <c r="K199">
        <v>1105645</v>
      </c>
      <c r="L199" s="26">
        <f t="shared" si="10"/>
        <v>4.5431472127129405E-2</v>
      </c>
      <c r="M199" s="1">
        <f t="shared" si="11"/>
        <v>126.52664987405541</v>
      </c>
    </row>
    <row r="200" spans="1:13" x14ac:dyDescent="0.25">
      <c r="A200" t="str">
        <f t="shared" si="9"/>
        <v>LHRCMBMar-2024</v>
      </c>
      <c r="B200" s="2">
        <v>2024</v>
      </c>
      <c r="C200" s="2" t="s">
        <v>200</v>
      </c>
      <c r="D200" t="s">
        <v>36</v>
      </c>
      <c r="E200" s="2" t="s">
        <v>10</v>
      </c>
      <c r="F200" t="s">
        <v>19</v>
      </c>
      <c r="G200">
        <v>2271</v>
      </c>
      <c r="H200">
        <v>776071.76999999955</v>
      </c>
      <c r="I200">
        <v>492838.77999999991</v>
      </c>
      <c r="J200">
        <v>1268910.5500000003</v>
      </c>
      <c r="K200">
        <v>19800849</v>
      </c>
      <c r="L200" s="26">
        <f t="shared" si="10"/>
        <v>6.4083643585181635E-2</v>
      </c>
      <c r="M200" s="1">
        <f t="shared" si="11"/>
        <v>558.74528841919869</v>
      </c>
    </row>
    <row r="201" spans="1:13" x14ac:dyDescent="0.25">
      <c r="A201" t="str">
        <f t="shared" si="9"/>
        <v>MAACMBMar-2024</v>
      </c>
      <c r="B201" s="2">
        <v>2024</v>
      </c>
      <c r="C201" s="2" t="s">
        <v>200</v>
      </c>
      <c r="D201" t="s">
        <v>37</v>
      </c>
      <c r="E201" s="2" t="s">
        <v>10</v>
      </c>
      <c r="F201" t="s">
        <v>15</v>
      </c>
      <c r="G201">
        <v>399</v>
      </c>
      <c r="H201">
        <v>17033.89</v>
      </c>
      <c r="I201">
        <v>9733.619999999999</v>
      </c>
      <c r="J201">
        <v>26767.510000000017</v>
      </c>
      <c r="K201">
        <v>273714</v>
      </c>
      <c r="L201" s="26">
        <f t="shared" si="10"/>
        <v>9.7793718991355999E-2</v>
      </c>
      <c r="M201" s="1">
        <f t="shared" si="11"/>
        <v>67.086491228070216</v>
      </c>
    </row>
    <row r="202" spans="1:13" x14ac:dyDescent="0.25">
      <c r="A202" t="str">
        <f t="shared" si="9"/>
        <v>MELCMBMar-2024</v>
      </c>
      <c r="B202" s="2">
        <v>2024</v>
      </c>
      <c r="C202" s="2" t="s">
        <v>200</v>
      </c>
      <c r="D202" t="s">
        <v>38</v>
      </c>
      <c r="E202" s="2" t="s">
        <v>10</v>
      </c>
      <c r="F202" t="s">
        <v>13</v>
      </c>
      <c r="G202">
        <v>2958</v>
      </c>
      <c r="H202">
        <v>884341.98000000033</v>
      </c>
      <c r="I202">
        <v>268926.03000000014</v>
      </c>
      <c r="J202">
        <v>1153268.0099999988</v>
      </c>
      <c r="K202">
        <v>24873822</v>
      </c>
      <c r="L202" s="26">
        <f t="shared" si="10"/>
        <v>4.6364728749767478E-2</v>
      </c>
      <c r="M202" s="1">
        <f t="shared" si="11"/>
        <v>389.88100405679472</v>
      </c>
    </row>
    <row r="203" spans="1:13" x14ac:dyDescent="0.25">
      <c r="A203" t="str">
        <f t="shared" si="9"/>
        <v>MLECMBMar-2024</v>
      </c>
      <c r="B203" s="2">
        <v>2024</v>
      </c>
      <c r="C203" s="2" t="s">
        <v>200</v>
      </c>
      <c r="D203" t="s">
        <v>39</v>
      </c>
      <c r="E203" s="2" t="s">
        <v>10</v>
      </c>
      <c r="F203" t="s">
        <v>15</v>
      </c>
      <c r="G203">
        <v>1065</v>
      </c>
      <c r="H203">
        <v>72819.679999999993</v>
      </c>
      <c r="I203">
        <v>22870.930000000022</v>
      </c>
      <c r="J203">
        <v>95690.609999999971</v>
      </c>
      <c r="K203">
        <v>817920</v>
      </c>
      <c r="L203" s="26">
        <f t="shared" si="10"/>
        <v>0.11699262764084503</v>
      </c>
      <c r="M203" s="1">
        <f t="shared" si="11"/>
        <v>89.850338028168991</v>
      </c>
    </row>
    <row r="204" spans="1:13" x14ac:dyDescent="0.25">
      <c r="A204" t="str">
        <f t="shared" si="9"/>
        <v>NRTCMBMar-2024</v>
      </c>
      <c r="B204" s="2">
        <v>2024</v>
      </c>
      <c r="C204" s="2" t="s">
        <v>200</v>
      </c>
      <c r="D204" t="s">
        <v>40</v>
      </c>
      <c r="E204" s="2" t="s">
        <v>10</v>
      </c>
      <c r="F204" t="s">
        <v>13</v>
      </c>
      <c r="G204">
        <v>400</v>
      </c>
      <c r="H204">
        <v>138661.04000000007</v>
      </c>
      <c r="I204">
        <v>19203.290000000005</v>
      </c>
      <c r="J204">
        <v>157864.33000000002</v>
      </c>
      <c r="K204">
        <v>2745600</v>
      </c>
      <c r="L204" s="26">
        <f t="shared" si="10"/>
        <v>5.7497206439393947E-2</v>
      </c>
      <c r="M204" s="1">
        <f t="shared" si="11"/>
        <v>394.66082500000005</v>
      </c>
    </row>
    <row r="205" spans="1:13" x14ac:dyDescent="0.25">
      <c r="A205" t="str">
        <f t="shared" si="9"/>
        <v>PVGCMBMar-2024</v>
      </c>
      <c r="B205" s="2">
        <v>2024</v>
      </c>
      <c r="C205" s="2" t="s">
        <v>200</v>
      </c>
      <c r="D205" t="s">
        <v>50</v>
      </c>
      <c r="E205" s="2" t="s">
        <v>10</v>
      </c>
      <c r="F205" t="s">
        <v>13</v>
      </c>
      <c r="G205">
        <v>28</v>
      </c>
      <c r="H205">
        <v>7775.6599999999989</v>
      </c>
      <c r="I205">
        <v>3099.84</v>
      </c>
      <c r="J205">
        <v>10875.499999999998</v>
      </c>
      <c r="K205">
        <v>141848</v>
      </c>
      <c r="L205" s="26">
        <f t="shared" si="10"/>
        <v>7.6670097569229018E-2</v>
      </c>
      <c r="M205" s="1">
        <f t="shared" si="11"/>
        <v>388.41071428571422</v>
      </c>
    </row>
    <row r="206" spans="1:13" x14ac:dyDescent="0.25">
      <c r="A206" t="str">
        <f t="shared" si="9"/>
        <v>RUHCMBMar-2024</v>
      </c>
      <c r="B206" s="2">
        <v>2024</v>
      </c>
      <c r="C206" s="2" t="s">
        <v>200</v>
      </c>
      <c r="D206" t="s">
        <v>41</v>
      </c>
      <c r="E206" s="2" t="s">
        <v>10</v>
      </c>
      <c r="F206" t="s">
        <v>11</v>
      </c>
      <c r="G206">
        <v>101</v>
      </c>
      <c r="H206">
        <v>16135.95</v>
      </c>
      <c r="I206">
        <v>8817.4300000000039</v>
      </c>
      <c r="J206">
        <v>24953.379999999997</v>
      </c>
      <c r="K206">
        <v>408545</v>
      </c>
      <c r="L206" s="26">
        <f t="shared" si="10"/>
        <v>6.1078657185866914E-2</v>
      </c>
      <c r="M206" s="1">
        <f t="shared" si="11"/>
        <v>247.06316831683165</v>
      </c>
    </row>
    <row r="207" spans="1:13" x14ac:dyDescent="0.25">
      <c r="A207" t="str">
        <f t="shared" si="9"/>
        <v>SINCMBMar-2024</v>
      </c>
      <c r="B207" s="2">
        <v>2024</v>
      </c>
      <c r="C207" s="2" t="s">
        <v>200</v>
      </c>
      <c r="D207" t="s">
        <v>42</v>
      </c>
      <c r="E207" s="2" t="s">
        <v>10</v>
      </c>
      <c r="F207" t="s">
        <v>13</v>
      </c>
      <c r="G207">
        <v>199</v>
      </c>
      <c r="H207">
        <v>25921.919999999998</v>
      </c>
      <c r="I207">
        <v>17335.669999999998</v>
      </c>
      <c r="J207">
        <v>43257.590000000004</v>
      </c>
      <c r="K207">
        <v>547051</v>
      </c>
      <c r="L207" s="26">
        <f t="shared" si="10"/>
        <v>7.9074144823791576E-2</v>
      </c>
      <c r="M207" s="1">
        <f t="shared" si="11"/>
        <v>217.37482412060302</v>
      </c>
    </row>
    <row r="208" spans="1:13" x14ac:dyDescent="0.25">
      <c r="A208" t="str">
        <f t="shared" si="9"/>
        <v>SYDCMBMar-2024</v>
      </c>
      <c r="B208" s="2">
        <v>2024</v>
      </c>
      <c r="C208" s="2" t="s">
        <v>200</v>
      </c>
      <c r="D208" t="s">
        <v>53</v>
      </c>
      <c r="E208" s="2" t="s">
        <v>10</v>
      </c>
      <c r="F208" t="s">
        <v>13</v>
      </c>
      <c r="G208">
        <v>1483</v>
      </c>
      <c r="H208">
        <v>442601.64000000007</v>
      </c>
      <c r="I208">
        <v>127744.04000000007</v>
      </c>
      <c r="J208">
        <v>570345.67999999982</v>
      </c>
      <c r="K208">
        <v>12982182</v>
      </c>
      <c r="L208" s="26">
        <f t="shared" si="10"/>
        <v>4.3932959805986375E-2</v>
      </c>
      <c r="M208" s="1">
        <f t="shared" si="11"/>
        <v>384.58913014160476</v>
      </c>
    </row>
    <row r="209" spans="1:18" x14ac:dyDescent="0.25">
      <c r="A209" t="str">
        <f t="shared" si="9"/>
        <v>TRVCMBMar-2024</v>
      </c>
      <c r="B209" s="2">
        <v>2024</v>
      </c>
      <c r="C209" s="2" t="s">
        <v>200</v>
      </c>
      <c r="D209" t="s">
        <v>43</v>
      </c>
      <c r="E209" s="2" t="s">
        <v>10</v>
      </c>
      <c r="F209" t="s">
        <v>15</v>
      </c>
      <c r="G209">
        <v>86</v>
      </c>
      <c r="H209">
        <v>4038.4200000000005</v>
      </c>
      <c r="I209">
        <v>1784.2000000000005</v>
      </c>
      <c r="J209">
        <v>5822.62</v>
      </c>
      <c r="K209">
        <v>31476</v>
      </c>
      <c r="L209" s="26">
        <f t="shared" si="10"/>
        <v>0.1849860210954378</v>
      </c>
      <c r="M209" s="1">
        <f t="shared" si="11"/>
        <v>67.704883720930226</v>
      </c>
    </row>
    <row r="210" spans="1:18" x14ac:dyDescent="0.25">
      <c r="A210" t="str">
        <f t="shared" si="9"/>
        <v>TRZCMBMar-2024</v>
      </c>
      <c r="B210" s="2">
        <v>2024</v>
      </c>
      <c r="C210" s="2" t="s">
        <v>200</v>
      </c>
      <c r="D210" t="s">
        <v>44</v>
      </c>
      <c r="E210" s="2" t="s">
        <v>10</v>
      </c>
      <c r="F210" t="s">
        <v>15</v>
      </c>
      <c r="G210">
        <v>219</v>
      </c>
      <c r="H210">
        <v>7099.7199999999975</v>
      </c>
      <c r="I210">
        <v>3636.6200000000003</v>
      </c>
      <c r="J210">
        <v>10736.339999999998</v>
      </c>
      <c r="K210">
        <v>97017</v>
      </c>
      <c r="L210" s="26">
        <f t="shared" si="10"/>
        <v>0.11066452271251428</v>
      </c>
      <c r="M210" s="1">
        <f t="shared" si="11"/>
        <v>49.02438356164383</v>
      </c>
    </row>
    <row r="211" spans="1:18" x14ac:dyDescent="0.25">
      <c r="A211" t="str">
        <f t="shared" si="9"/>
        <v>JEDCMBMar-2024</v>
      </c>
      <c r="B211" s="2">
        <v>2024</v>
      </c>
      <c r="C211" s="2" t="s">
        <v>200</v>
      </c>
      <c r="D211" t="s">
        <v>51</v>
      </c>
      <c r="E211" s="2" t="s">
        <v>10</v>
      </c>
      <c r="F211" t="s">
        <v>11</v>
      </c>
      <c r="G211">
        <v>27</v>
      </c>
      <c r="H211">
        <v>4967.1000000000004</v>
      </c>
      <c r="I211">
        <v>2499.79</v>
      </c>
      <c r="J211">
        <v>7466.8900000000012</v>
      </c>
      <c r="K211">
        <v>125739</v>
      </c>
      <c r="L211" s="26">
        <f t="shared" si="10"/>
        <v>5.9384041546377823E-2</v>
      </c>
      <c r="M211" s="1">
        <f t="shared" si="11"/>
        <v>276.55148148148152</v>
      </c>
    </row>
    <row r="212" spans="1:18" x14ac:dyDescent="0.25">
      <c r="A212" t="str">
        <f t="shared" si="9"/>
        <v>AUHCMBApr-2024</v>
      </c>
      <c r="B212" s="2">
        <v>2024</v>
      </c>
      <c r="C212" s="2" t="s">
        <v>204</v>
      </c>
      <c r="D212" t="s">
        <v>9</v>
      </c>
      <c r="E212" s="2" t="s">
        <v>10</v>
      </c>
      <c r="F212" t="s">
        <v>11</v>
      </c>
      <c r="G212">
        <v>24</v>
      </c>
      <c r="H212">
        <v>4218.67</v>
      </c>
      <c r="I212">
        <v>3161.54</v>
      </c>
      <c r="J212">
        <v>7380.21</v>
      </c>
      <c r="K212">
        <v>80256</v>
      </c>
      <c r="L212" s="26">
        <f t="shared" si="10"/>
        <v>9.1958358253588515E-2</v>
      </c>
      <c r="M212" s="1">
        <f t="shared" si="11"/>
        <v>307.50875000000002</v>
      </c>
    </row>
    <row r="213" spans="1:18" x14ac:dyDescent="0.25">
      <c r="A213" t="str">
        <f t="shared" si="9"/>
        <v>BKKCMBApr-2024</v>
      </c>
      <c r="B213" s="2">
        <v>2024</v>
      </c>
      <c r="C213" s="2" t="s">
        <v>204</v>
      </c>
      <c r="D213" t="s">
        <v>12</v>
      </c>
      <c r="E213" s="2" t="s">
        <v>10</v>
      </c>
      <c r="F213" t="s">
        <v>13</v>
      </c>
      <c r="G213">
        <v>144</v>
      </c>
      <c r="H213">
        <v>18926.879999999994</v>
      </c>
      <c r="I213">
        <v>11624.480000000003</v>
      </c>
      <c r="J213">
        <v>30551.360000000004</v>
      </c>
      <c r="K213">
        <v>343440</v>
      </c>
      <c r="L213" s="26">
        <f t="shared" si="10"/>
        <v>8.8956906592126725E-2</v>
      </c>
      <c r="M213" s="1">
        <f t="shared" si="11"/>
        <v>212.16222222222225</v>
      </c>
    </row>
    <row r="214" spans="1:18" x14ac:dyDescent="0.25">
      <c r="A214" t="str">
        <f t="shared" si="9"/>
        <v>BLRCMBApr-2024</v>
      </c>
      <c r="B214" s="2">
        <v>2024</v>
      </c>
      <c r="C214" s="2" t="s">
        <v>204</v>
      </c>
      <c r="D214" t="s">
        <v>14</v>
      </c>
      <c r="E214" s="2" t="s">
        <v>10</v>
      </c>
      <c r="F214" t="s">
        <v>15</v>
      </c>
      <c r="G214">
        <v>100</v>
      </c>
      <c r="H214">
        <v>3930.54</v>
      </c>
      <c r="I214">
        <v>2468.7099999999991</v>
      </c>
      <c r="J214">
        <v>6399.2500000000009</v>
      </c>
      <c r="K214">
        <v>71500</v>
      </c>
      <c r="L214" s="26">
        <f t="shared" si="10"/>
        <v>8.950000000000001E-2</v>
      </c>
      <c r="M214" s="1">
        <f t="shared" si="11"/>
        <v>63.992500000000007</v>
      </c>
    </row>
    <row r="215" spans="1:18" x14ac:dyDescent="0.25">
      <c r="A215" t="str">
        <f t="shared" si="9"/>
        <v>BOMCMBApr-2024</v>
      </c>
      <c r="B215" s="2">
        <v>2024</v>
      </c>
      <c r="C215" s="2" t="s">
        <v>204</v>
      </c>
      <c r="D215" t="s">
        <v>16</v>
      </c>
      <c r="E215" s="2" t="s">
        <v>10</v>
      </c>
      <c r="F215" t="s">
        <v>15</v>
      </c>
      <c r="G215">
        <v>95</v>
      </c>
      <c r="H215">
        <v>8936.3799999999974</v>
      </c>
      <c r="I215">
        <v>2854.7899999999995</v>
      </c>
      <c r="J215">
        <v>11791.17</v>
      </c>
      <c r="K215">
        <v>147155</v>
      </c>
      <c r="L215" s="26">
        <f t="shared" si="10"/>
        <v>8.0127552580612285E-2</v>
      </c>
      <c r="M215" s="1">
        <f t="shared" si="11"/>
        <v>124.11757894736841</v>
      </c>
    </row>
    <row r="216" spans="1:18" x14ac:dyDescent="0.25">
      <c r="A216" t="str">
        <f t="shared" si="9"/>
        <v>CANCMBApr-2024</v>
      </c>
      <c r="B216" s="2">
        <v>2024</v>
      </c>
      <c r="C216" s="2" t="s">
        <v>204</v>
      </c>
      <c r="D216" t="s">
        <v>17</v>
      </c>
      <c r="E216" s="2" t="s">
        <v>10</v>
      </c>
      <c r="F216" t="s">
        <v>13</v>
      </c>
      <c r="G216">
        <v>3</v>
      </c>
      <c r="H216">
        <v>373.45000000000005</v>
      </c>
      <c r="I216">
        <v>155.35</v>
      </c>
      <c r="J216">
        <v>528.79999999999995</v>
      </c>
      <c r="K216">
        <v>11949</v>
      </c>
      <c r="L216" s="26">
        <f t="shared" si="10"/>
        <v>4.4254749351410154E-2</v>
      </c>
      <c r="M216" s="1">
        <f t="shared" si="11"/>
        <v>176.26666666666665</v>
      </c>
    </row>
    <row r="217" spans="1:18" x14ac:dyDescent="0.25">
      <c r="A217" t="str">
        <f t="shared" si="9"/>
        <v>CDGCMBApr-2024</v>
      </c>
      <c r="B217" s="2">
        <v>2024</v>
      </c>
      <c r="C217" s="2" t="s">
        <v>204</v>
      </c>
      <c r="D217" t="s">
        <v>18</v>
      </c>
      <c r="E217" s="2" t="s">
        <v>10</v>
      </c>
      <c r="F217" t="s">
        <v>19</v>
      </c>
      <c r="G217">
        <v>512</v>
      </c>
      <c r="H217">
        <v>80179.699999999983</v>
      </c>
      <c r="I217">
        <v>106882.81999999999</v>
      </c>
      <c r="J217">
        <v>187062.52000000002</v>
      </c>
      <c r="K217">
        <v>4356608</v>
      </c>
      <c r="L217" s="26">
        <f t="shared" si="10"/>
        <v>4.293765241215184E-2</v>
      </c>
      <c r="M217" s="1">
        <f t="shared" si="11"/>
        <v>365.35648437500004</v>
      </c>
    </row>
    <row r="218" spans="1:18" x14ac:dyDescent="0.25">
      <c r="A218" t="str">
        <f t="shared" si="9"/>
        <v>CGKCMBApr-2024</v>
      </c>
      <c r="B218" s="2">
        <v>2024</v>
      </c>
      <c r="C218" s="2" t="s">
        <v>204</v>
      </c>
      <c r="D218" t="s">
        <v>20</v>
      </c>
      <c r="E218" s="2" t="s">
        <v>10</v>
      </c>
      <c r="F218" t="s">
        <v>13</v>
      </c>
      <c r="G218">
        <v>116</v>
      </c>
      <c r="H218">
        <v>11214.35</v>
      </c>
      <c r="I218">
        <v>8599.25</v>
      </c>
      <c r="J218">
        <v>19813.600000000002</v>
      </c>
      <c r="K218">
        <v>384888</v>
      </c>
      <c r="L218" s="26">
        <f t="shared" si="10"/>
        <v>5.14788717756854E-2</v>
      </c>
      <c r="M218" s="1">
        <f t="shared" si="11"/>
        <v>170.80689655172415</v>
      </c>
      <c r="O218">
        <v>5</v>
      </c>
      <c r="P218">
        <v>865.53</v>
      </c>
      <c r="Q218">
        <v>0</v>
      </c>
      <c r="R218">
        <v>865.53</v>
      </c>
    </row>
    <row r="219" spans="1:18" x14ac:dyDescent="0.25">
      <c r="A219" t="str">
        <f t="shared" si="9"/>
        <v>CMBAUHApr-2024</v>
      </c>
      <c r="B219" s="2">
        <v>2024</v>
      </c>
      <c r="C219" s="2" t="s">
        <v>204</v>
      </c>
      <c r="D219" t="s">
        <v>10</v>
      </c>
      <c r="E219" s="2" t="s">
        <v>9</v>
      </c>
      <c r="F219" t="s">
        <v>11</v>
      </c>
      <c r="G219">
        <v>193</v>
      </c>
      <c r="H219">
        <v>25909.899999999998</v>
      </c>
      <c r="I219">
        <v>29708.910000000003</v>
      </c>
      <c r="J219">
        <v>55618.809999999983</v>
      </c>
      <c r="K219">
        <v>645392</v>
      </c>
      <c r="L219" s="26">
        <f t="shared" si="10"/>
        <v>8.6178338126286017E-2</v>
      </c>
      <c r="M219" s="1">
        <f t="shared" si="11"/>
        <v>288.18036269430041</v>
      </c>
    </row>
    <row r="220" spans="1:18" x14ac:dyDescent="0.25">
      <c r="A220" t="str">
        <f t="shared" si="9"/>
        <v>CMBBKKApr-2024</v>
      </c>
      <c r="B220" s="2">
        <v>2024</v>
      </c>
      <c r="C220" s="2" t="s">
        <v>204</v>
      </c>
      <c r="D220" t="s">
        <v>10</v>
      </c>
      <c r="E220" s="2" t="s">
        <v>12</v>
      </c>
      <c r="F220" t="s">
        <v>13</v>
      </c>
      <c r="G220">
        <v>161</v>
      </c>
      <c r="H220">
        <v>23902.13</v>
      </c>
      <c r="I220">
        <v>12978.640000000005</v>
      </c>
      <c r="J220">
        <v>36880.76999999999</v>
      </c>
      <c r="K220">
        <v>383985</v>
      </c>
      <c r="L220" s="26">
        <f t="shared" si="10"/>
        <v>9.6047423727489326E-2</v>
      </c>
      <c r="M220" s="1">
        <f t="shared" si="11"/>
        <v>229.07310559006206</v>
      </c>
    </row>
    <row r="221" spans="1:18" x14ac:dyDescent="0.25">
      <c r="A221" t="str">
        <f t="shared" si="9"/>
        <v>CMBBLRApr-2024</v>
      </c>
      <c r="B221" s="2">
        <v>2024</v>
      </c>
      <c r="C221" s="2" t="s">
        <v>204</v>
      </c>
      <c r="D221" t="s">
        <v>10</v>
      </c>
      <c r="E221" s="2" t="s">
        <v>14</v>
      </c>
      <c r="F221" t="s">
        <v>15</v>
      </c>
      <c r="G221">
        <v>132</v>
      </c>
      <c r="H221">
        <v>5586.5099999999975</v>
      </c>
      <c r="I221">
        <v>3325.9999999999995</v>
      </c>
      <c r="J221">
        <v>8912.51</v>
      </c>
      <c r="K221">
        <v>94380</v>
      </c>
      <c r="L221" s="26">
        <f t="shared" si="10"/>
        <v>9.443218902309812E-2</v>
      </c>
      <c r="M221" s="1">
        <f t="shared" si="11"/>
        <v>67.519015151515148</v>
      </c>
    </row>
    <row r="222" spans="1:18" x14ac:dyDescent="0.25">
      <c r="A222" t="str">
        <f t="shared" si="9"/>
        <v>CMBBOMApr-2024</v>
      </c>
      <c r="B222" s="2">
        <v>2024</v>
      </c>
      <c r="C222" s="2" t="s">
        <v>204</v>
      </c>
      <c r="D222" t="s">
        <v>10</v>
      </c>
      <c r="E222" s="2" t="s">
        <v>16</v>
      </c>
      <c r="F222" t="s">
        <v>15</v>
      </c>
      <c r="G222">
        <v>87</v>
      </c>
      <c r="H222">
        <v>9377.7799999999988</v>
      </c>
      <c r="I222">
        <v>3143.7999999999997</v>
      </c>
      <c r="J222">
        <v>12521.58</v>
      </c>
      <c r="K222">
        <v>134763</v>
      </c>
      <c r="L222" s="26">
        <f t="shared" si="10"/>
        <v>9.2915562877050828E-2</v>
      </c>
      <c r="M222" s="1">
        <f t="shared" si="11"/>
        <v>143.92620689655172</v>
      </c>
    </row>
    <row r="223" spans="1:18" x14ac:dyDescent="0.25">
      <c r="A223" t="str">
        <f t="shared" si="9"/>
        <v>CMBCANApr-2024</v>
      </c>
      <c r="B223" s="2">
        <v>2024</v>
      </c>
      <c r="C223" s="2" t="s">
        <v>204</v>
      </c>
      <c r="D223" t="s">
        <v>10</v>
      </c>
      <c r="E223" s="2" t="s">
        <v>17</v>
      </c>
      <c r="F223" t="s">
        <v>13</v>
      </c>
      <c r="G223">
        <v>1</v>
      </c>
      <c r="H223">
        <v>386.67</v>
      </c>
      <c r="I223">
        <v>91.66</v>
      </c>
      <c r="J223">
        <v>478.33000000000004</v>
      </c>
      <c r="K223">
        <v>3983</v>
      </c>
      <c r="L223" s="26">
        <f t="shared" si="10"/>
        <v>0.12009289480291238</v>
      </c>
      <c r="M223" s="1">
        <f t="shared" si="11"/>
        <v>478.33000000000004</v>
      </c>
    </row>
    <row r="224" spans="1:18" x14ac:dyDescent="0.25">
      <c r="A224" t="str">
        <f t="shared" si="9"/>
        <v>CMBCDGApr-2024</v>
      </c>
      <c r="B224" s="2">
        <v>2024</v>
      </c>
      <c r="C224" s="2" t="s">
        <v>204</v>
      </c>
      <c r="D224" t="s">
        <v>10</v>
      </c>
      <c r="E224" s="2" t="s">
        <v>18</v>
      </c>
      <c r="F224" t="s">
        <v>19</v>
      </c>
      <c r="G224">
        <v>756</v>
      </c>
      <c r="H224">
        <v>150722.62</v>
      </c>
      <c r="I224">
        <v>136594.96999999988</v>
      </c>
      <c r="J224">
        <v>287317.59000000003</v>
      </c>
      <c r="K224">
        <v>6432804</v>
      </c>
      <c r="L224" s="26">
        <f t="shared" si="10"/>
        <v>4.466444026586229E-2</v>
      </c>
      <c r="M224" s="1">
        <f t="shared" si="11"/>
        <v>380.04972222222227</v>
      </c>
    </row>
    <row r="225" spans="1:13" x14ac:dyDescent="0.25">
      <c r="A225" t="str">
        <f t="shared" si="9"/>
        <v>CMBCGKApr-2024</v>
      </c>
      <c r="B225" s="2">
        <v>2024</v>
      </c>
      <c r="C225" s="2" t="s">
        <v>204</v>
      </c>
      <c r="D225" t="s">
        <v>10</v>
      </c>
      <c r="E225" s="2" t="s">
        <v>20</v>
      </c>
      <c r="F225" t="s">
        <v>13</v>
      </c>
      <c r="G225">
        <v>99</v>
      </c>
      <c r="H225">
        <v>8108.05</v>
      </c>
      <c r="I225">
        <v>7290.0100000000011</v>
      </c>
      <c r="J225">
        <v>15398.059999999998</v>
      </c>
      <c r="K225">
        <v>328482</v>
      </c>
      <c r="L225" s="26">
        <f t="shared" si="10"/>
        <v>4.6876419408064973E-2</v>
      </c>
      <c r="M225" s="1">
        <f t="shared" si="11"/>
        <v>155.53595959595958</v>
      </c>
    </row>
    <row r="226" spans="1:13" x14ac:dyDescent="0.25">
      <c r="A226" t="str">
        <f t="shared" si="9"/>
        <v>CMBCOKApr-2024</v>
      </c>
      <c r="B226" s="2">
        <v>2024</v>
      </c>
      <c r="C226" s="2" t="s">
        <v>204</v>
      </c>
      <c r="D226" t="s">
        <v>10</v>
      </c>
      <c r="E226" s="2" t="s">
        <v>21</v>
      </c>
      <c r="F226" t="s">
        <v>15</v>
      </c>
      <c r="G226">
        <v>33</v>
      </c>
      <c r="H226">
        <v>1736.1899999999998</v>
      </c>
      <c r="I226">
        <v>656.78000000000009</v>
      </c>
      <c r="J226">
        <v>2392.9699999999998</v>
      </c>
      <c r="K226">
        <v>17061</v>
      </c>
      <c r="L226" s="26">
        <f t="shared" si="10"/>
        <v>0.14025965652658107</v>
      </c>
      <c r="M226" s="1">
        <f t="shared" si="11"/>
        <v>72.514242424242411</v>
      </c>
    </row>
    <row r="227" spans="1:13" x14ac:dyDescent="0.25">
      <c r="A227" t="str">
        <f t="shared" si="9"/>
        <v>CMBDACApr-2024</v>
      </c>
      <c r="B227" s="2">
        <v>2024</v>
      </c>
      <c r="C227" s="2" t="s">
        <v>204</v>
      </c>
      <c r="D227" t="s">
        <v>10</v>
      </c>
      <c r="E227" s="2" t="s">
        <v>22</v>
      </c>
      <c r="F227" t="s">
        <v>15</v>
      </c>
      <c r="G227">
        <v>38</v>
      </c>
      <c r="H227">
        <v>7221.1600000000017</v>
      </c>
      <c r="I227">
        <v>214.24</v>
      </c>
      <c r="J227">
        <v>7435.4000000000015</v>
      </c>
      <c r="K227">
        <v>82270</v>
      </c>
      <c r="L227" s="26">
        <f t="shared" si="10"/>
        <v>9.0378023580892197E-2</v>
      </c>
      <c r="M227" s="1">
        <f t="shared" si="11"/>
        <v>195.66842105263163</v>
      </c>
    </row>
    <row r="228" spans="1:13" x14ac:dyDescent="0.25">
      <c r="A228" t="str">
        <f t="shared" si="9"/>
        <v>CMBDELApr-2024</v>
      </c>
      <c r="B228" s="2">
        <v>2024</v>
      </c>
      <c r="C228" s="2" t="s">
        <v>204</v>
      </c>
      <c r="D228" t="s">
        <v>10</v>
      </c>
      <c r="E228" s="2" t="s">
        <v>23</v>
      </c>
      <c r="F228" t="s">
        <v>15</v>
      </c>
      <c r="G228">
        <v>193</v>
      </c>
      <c r="H228">
        <v>21304.99</v>
      </c>
      <c r="I228">
        <v>6670.87</v>
      </c>
      <c r="J228">
        <v>27975.860000000004</v>
      </c>
      <c r="K228">
        <v>468025</v>
      </c>
      <c r="L228" s="26">
        <f t="shared" si="10"/>
        <v>5.9774285561668722E-2</v>
      </c>
      <c r="M228" s="1">
        <f t="shared" si="11"/>
        <v>144.95264248704666</v>
      </c>
    </row>
    <row r="229" spans="1:13" x14ac:dyDescent="0.25">
      <c r="A229" t="str">
        <f t="shared" si="9"/>
        <v>CMBDMMApr-2024</v>
      </c>
      <c r="B229" s="2">
        <v>2024</v>
      </c>
      <c r="C229" s="2" t="s">
        <v>204</v>
      </c>
      <c r="D229" t="s">
        <v>10</v>
      </c>
      <c r="E229" s="2" t="s">
        <v>24</v>
      </c>
      <c r="F229" t="s">
        <v>11</v>
      </c>
      <c r="G229">
        <v>54</v>
      </c>
      <c r="H229">
        <v>11266.679999999998</v>
      </c>
      <c r="I229">
        <v>4663.8999999999996</v>
      </c>
      <c r="J229">
        <v>15930.580000000002</v>
      </c>
      <c r="K229">
        <v>208062</v>
      </c>
      <c r="L229" s="26">
        <f t="shared" si="10"/>
        <v>7.6566504215089745E-2</v>
      </c>
      <c r="M229" s="1">
        <f t="shared" si="11"/>
        <v>295.0107407407408</v>
      </c>
    </row>
    <row r="230" spans="1:13" x14ac:dyDescent="0.25">
      <c r="A230" t="str">
        <f t="shared" si="9"/>
        <v>CMBDOHApr-2024</v>
      </c>
      <c r="B230" s="2">
        <v>2024</v>
      </c>
      <c r="C230" s="2" t="s">
        <v>204</v>
      </c>
      <c r="D230" t="s">
        <v>10</v>
      </c>
      <c r="E230" s="2" t="s">
        <v>25</v>
      </c>
      <c r="F230" t="s">
        <v>11</v>
      </c>
      <c r="G230">
        <v>170</v>
      </c>
      <c r="H230">
        <v>21056.83</v>
      </c>
      <c r="I230">
        <v>27580.559999999983</v>
      </c>
      <c r="J230">
        <v>48637.390000000014</v>
      </c>
      <c r="K230">
        <v>617610</v>
      </c>
      <c r="L230" s="26">
        <f t="shared" si="10"/>
        <v>7.8750975534722586E-2</v>
      </c>
      <c r="M230" s="1">
        <f t="shared" si="11"/>
        <v>286.10229411764715</v>
      </c>
    </row>
    <row r="231" spans="1:13" x14ac:dyDescent="0.25">
      <c r="A231" t="str">
        <f t="shared" si="9"/>
        <v>CMBDXBApr-2024</v>
      </c>
      <c r="B231" s="2">
        <v>2024</v>
      </c>
      <c r="C231" s="2" t="s">
        <v>204</v>
      </c>
      <c r="D231" t="s">
        <v>10</v>
      </c>
      <c r="E231" s="2" t="s">
        <v>26</v>
      </c>
      <c r="F231" t="s">
        <v>11</v>
      </c>
      <c r="G231">
        <v>108</v>
      </c>
      <c r="H231">
        <v>17892.550000000003</v>
      </c>
      <c r="I231">
        <v>10135.030000000002</v>
      </c>
      <c r="J231">
        <v>28027.58</v>
      </c>
      <c r="K231">
        <v>357372</v>
      </c>
      <c r="L231" s="26">
        <f t="shared" si="10"/>
        <v>7.8426905297561092E-2</v>
      </c>
      <c r="M231" s="1">
        <f t="shared" si="11"/>
        <v>259.51462962962967</v>
      </c>
    </row>
    <row r="232" spans="1:13" x14ac:dyDescent="0.25">
      <c r="A232" t="str">
        <f t="shared" si="9"/>
        <v>CMBFRAApr-2024</v>
      </c>
      <c r="B232" s="2">
        <v>2024</v>
      </c>
      <c r="C232" s="2" t="s">
        <v>204</v>
      </c>
      <c r="D232" t="s">
        <v>10</v>
      </c>
      <c r="E232" s="2" t="s">
        <v>27</v>
      </c>
      <c r="F232" t="s">
        <v>19</v>
      </c>
      <c r="G232">
        <v>792</v>
      </c>
      <c r="H232">
        <v>214090.64000000004</v>
      </c>
      <c r="I232">
        <v>166024.90999999997</v>
      </c>
      <c r="J232">
        <v>380115.55000000005</v>
      </c>
      <c r="K232">
        <v>6409656</v>
      </c>
      <c r="L232" s="26">
        <f t="shared" si="10"/>
        <v>5.9303580410555584E-2</v>
      </c>
      <c r="M232" s="1">
        <f t="shared" si="11"/>
        <v>479.9438762626263</v>
      </c>
    </row>
    <row r="233" spans="1:13" x14ac:dyDescent="0.25">
      <c r="A233" t="str">
        <f t="shared" si="9"/>
        <v>CMBGANApr-2024</v>
      </c>
      <c r="B233" s="2">
        <v>2024</v>
      </c>
      <c r="C233" s="2" t="s">
        <v>204</v>
      </c>
      <c r="D233" t="s">
        <v>10</v>
      </c>
      <c r="E233" s="2" t="s">
        <v>28</v>
      </c>
      <c r="F233" t="s">
        <v>15</v>
      </c>
      <c r="G233">
        <v>31</v>
      </c>
      <c r="H233">
        <v>1291.1999999999998</v>
      </c>
      <c r="I233">
        <v>1079.45</v>
      </c>
      <c r="J233">
        <v>2370.65</v>
      </c>
      <c r="K233">
        <v>35557</v>
      </c>
      <c r="L233" s="26">
        <f t="shared" si="10"/>
        <v>6.6671822707202524E-2</v>
      </c>
      <c r="M233" s="1">
        <f t="shared" si="11"/>
        <v>76.472580645161287</v>
      </c>
    </row>
    <row r="234" spans="1:13" x14ac:dyDescent="0.25">
      <c r="A234" t="str">
        <f t="shared" si="9"/>
        <v>CMBHYDApr-2024</v>
      </c>
      <c r="B234" s="2">
        <v>2024</v>
      </c>
      <c r="C234" s="2" t="s">
        <v>204</v>
      </c>
      <c r="D234" t="s">
        <v>10</v>
      </c>
      <c r="E234" s="2" t="s">
        <v>29</v>
      </c>
      <c r="F234" t="s">
        <v>15</v>
      </c>
      <c r="G234">
        <v>26</v>
      </c>
      <c r="H234">
        <v>1250.7399999999998</v>
      </c>
      <c r="I234">
        <v>742.42</v>
      </c>
      <c r="J234">
        <v>1993.1600000000003</v>
      </c>
      <c r="K234">
        <v>30472</v>
      </c>
      <c r="L234" s="26">
        <f t="shared" si="10"/>
        <v>6.5409556313993186E-2</v>
      </c>
      <c r="M234" s="1">
        <f t="shared" si="11"/>
        <v>76.660000000000011</v>
      </c>
    </row>
    <row r="235" spans="1:13" x14ac:dyDescent="0.25">
      <c r="A235" t="str">
        <f t="shared" si="9"/>
        <v>CMBICNApr-2024</v>
      </c>
      <c r="B235" s="2">
        <v>2024</v>
      </c>
      <c r="C235" s="2" t="s">
        <v>204</v>
      </c>
      <c r="D235" t="s">
        <v>10</v>
      </c>
      <c r="E235" s="2" t="s">
        <v>30</v>
      </c>
      <c r="F235" t="s">
        <v>13</v>
      </c>
      <c r="G235">
        <v>200</v>
      </c>
      <c r="H235">
        <v>36886.040000000015</v>
      </c>
      <c r="I235">
        <v>16909.500000000004</v>
      </c>
      <c r="J235">
        <v>53795.54</v>
      </c>
      <c r="K235">
        <v>1153000</v>
      </c>
      <c r="L235" s="26">
        <f t="shared" si="10"/>
        <v>4.6657016478751083E-2</v>
      </c>
      <c r="M235" s="1">
        <f t="shared" si="11"/>
        <v>268.97770000000003</v>
      </c>
    </row>
    <row r="236" spans="1:13" x14ac:dyDescent="0.25">
      <c r="A236" t="str">
        <f t="shared" si="9"/>
        <v>CMBIXMApr-2024</v>
      </c>
      <c r="B236" s="2">
        <v>2024</v>
      </c>
      <c r="C236" s="2" t="s">
        <v>204</v>
      </c>
      <c r="D236" t="s">
        <v>10</v>
      </c>
      <c r="E236" s="2" t="s">
        <v>31</v>
      </c>
      <c r="F236" t="s">
        <v>15</v>
      </c>
      <c r="G236">
        <v>17</v>
      </c>
      <c r="H236">
        <v>436.93</v>
      </c>
      <c r="I236">
        <v>340.02</v>
      </c>
      <c r="J236">
        <v>776.94999999999993</v>
      </c>
      <c r="K236">
        <v>6018</v>
      </c>
      <c r="L236" s="26">
        <f t="shared" si="10"/>
        <v>0.1291043536058491</v>
      </c>
      <c r="M236" s="1">
        <f t="shared" si="11"/>
        <v>45.702941176470581</v>
      </c>
    </row>
    <row r="237" spans="1:13" x14ac:dyDescent="0.25">
      <c r="A237" t="str">
        <f t="shared" si="9"/>
        <v>CMBKHIApr-2024</v>
      </c>
      <c r="B237" s="2">
        <v>2024</v>
      </c>
      <c r="C237" s="2" t="s">
        <v>204</v>
      </c>
      <c r="D237" t="s">
        <v>10</v>
      </c>
      <c r="E237" s="2" t="s">
        <v>32</v>
      </c>
      <c r="F237" t="s">
        <v>15</v>
      </c>
      <c r="G237">
        <v>152</v>
      </c>
      <c r="H237">
        <v>15873.84</v>
      </c>
      <c r="I237">
        <v>5049.93</v>
      </c>
      <c r="J237">
        <v>20923.770000000004</v>
      </c>
      <c r="K237">
        <v>366928</v>
      </c>
      <c r="L237" s="26">
        <f t="shared" si="10"/>
        <v>5.7024184581171249E-2</v>
      </c>
      <c r="M237" s="1">
        <f t="shared" si="11"/>
        <v>137.65638157894739</v>
      </c>
    </row>
    <row r="238" spans="1:13" x14ac:dyDescent="0.25">
      <c r="A238" t="str">
        <f t="shared" si="9"/>
        <v>CMBKTMApr-2024</v>
      </c>
      <c r="B238" s="2">
        <v>2024</v>
      </c>
      <c r="C238" s="2" t="s">
        <v>204</v>
      </c>
      <c r="D238" t="s">
        <v>10</v>
      </c>
      <c r="E238" s="2" t="s">
        <v>52</v>
      </c>
      <c r="F238" t="s">
        <v>15</v>
      </c>
      <c r="G238">
        <v>20</v>
      </c>
      <c r="H238">
        <v>3945.51</v>
      </c>
      <c r="I238">
        <v>929.61000000000013</v>
      </c>
      <c r="J238">
        <v>4875.12</v>
      </c>
      <c r="K238">
        <v>47060</v>
      </c>
      <c r="L238" s="26">
        <f t="shared" si="10"/>
        <v>0.10359371015724607</v>
      </c>
      <c r="M238" s="1">
        <f t="shared" si="11"/>
        <v>243.756</v>
      </c>
    </row>
    <row r="239" spans="1:13" x14ac:dyDescent="0.25">
      <c r="A239" t="str">
        <f t="shared" si="9"/>
        <v>CMBKULApr-2024</v>
      </c>
      <c r="B239" s="2">
        <v>2024</v>
      </c>
      <c r="C239" s="2" t="s">
        <v>204</v>
      </c>
      <c r="D239" t="s">
        <v>10</v>
      </c>
      <c r="E239" s="2" t="s">
        <v>33</v>
      </c>
      <c r="F239" t="s">
        <v>13</v>
      </c>
      <c r="G239">
        <v>223</v>
      </c>
      <c r="H239">
        <v>13246.8</v>
      </c>
      <c r="I239">
        <v>14963.900000000003</v>
      </c>
      <c r="J239">
        <v>28210.700000000004</v>
      </c>
      <c r="K239">
        <v>548357</v>
      </c>
      <c r="L239" s="26">
        <f t="shared" si="10"/>
        <v>5.1445864646571492E-2</v>
      </c>
      <c r="M239" s="1">
        <f t="shared" si="11"/>
        <v>126.5053811659193</v>
      </c>
    </row>
    <row r="240" spans="1:13" x14ac:dyDescent="0.25">
      <c r="A240" t="str">
        <f t="shared" si="9"/>
        <v>CMBKWIApr-2024</v>
      </c>
      <c r="B240" s="2">
        <v>2024</v>
      </c>
      <c r="C240" s="2" t="s">
        <v>204</v>
      </c>
      <c r="D240" t="s">
        <v>10</v>
      </c>
      <c r="E240" s="2" t="s">
        <v>34</v>
      </c>
      <c r="F240" t="s">
        <v>11</v>
      </c>
      <c r="G240">
        <v>46</v>
      </c>
      <c r="H240">
        <v>8079.1799999999994</v>
      </c>
      <c r="I240">
        <v>3169.11</v>
      </c>
      <c r="J240">
        <v>11248.289999999995</v>
      </c>
      <c r="K240">
        <v>192970</v>
      </c>
      <c r="L240" s="26">
        <f t="shared" si="10"/>
        <v>5.8290356013888142E-2</v>
      </c>
      <c r="M240" s="1">
        <f t="shared" si="11"/>
        <v>244.52804347826077</v>
      </c>
    </row>
    <row r="241" spans="1:13" x14ac:dyDescent="0.25">
      <c r="A241" t="str">
        <f t="shared" si="9"/>
        <v>CMBLHEApr-2024</v>
      </c>
      <c r="B241" s="2">
        <v>2024</v>
      </c>
      <c r="C241" s="2" t="s">
        <v>204</v>
      </c>
      <c r="D241" t="s">
        <v>10</v>
      </c>
      <c r="E241" s="2" t="s">
        <v>35</v>
      </c>
      <c r="F241" t="s">
        <v>15</v>
      </c>
      <c r="G241">
        <v>102</v>
      </c>
      <c r="H241">
        <v>11609.960000000003</v>
      </c>
      <c r="I241">
        <v>2812.3300000000008</v>
      </c>
      <c r="J241">
        <v>14422.29</v>
      </c>
      <c r="K241">
        <v>284070</v>
      </c>
      <c r="L241" s="26">
        <f t="shared" si="10"/>
        <v>5.077019748653501E-2</v>
      </c>
      <c r="M241" s="1">
        <f t="shared" si="11"/>
        <v>141.39500000000001</v>
      </c>
    </row>
    <row r="242" spans="1:13" x14ac:dyDescent="0.25">
      <c r="A242" t="str">
        <f t="shared" si="9"/>
        <v>CMBLHRApr-2024</v>
      </c>
      <c r="B242" s="2">
        <v>2024</v>
      </c>
      <c r="C242" s="2" t="s">
        <v>204</v>
      </c>
      <c r="D242" t="s">
        <v>10</v>
      </c>
      <c r="E242" s="2" t="s">
        <v>36</v>
      </c>
      <c r="F242" t="s">
        <v>19</v>
      </c>
      <c r="G242">
        <v>1583</v>
      </c>
      <c r="H242">
        <v>617162.53000000038</v>
      </c>
      <c r="I242">
        <v>320029.06000000011</v>
      </c>
      <c r="J242">
        <v>937191.59000000008</v>
      </c>
      <c r="K242">
        <v>13802177</v>
      </c>
      <c r="L242" s="26">
        <f t="shared" si="10"/>
        <v>6.7901722315255056E-2</v>
      </c>
      <c r="M242" s="1">
        <f t="shared" si="11"/>
        <v>592.03511686670879</v>
      </c>
    </row>
    <row r="243" spans="1:13" x14ac:dyDescent="0.25">
      <c r="A243" t="str">
        <f t="shared" si="9"/>
        <v>CMBMAAApr-2024</v>
      </c>
      <c r="B243" s="2">
        <v>2024</v>
      </c>
      <c r="C243" s="2" t="s">
        <v>204</v>
      </c>
      <c r="D243" t="s">
        <v>10</v>
      </c>
      <c r="E243" s="2" t="s">
        <v>37</v>
      </c>
      <c r="F243" t="s">
        <v>15</v>
      </c>
      <c r="G243">
        <v>188</v>
      </c>
      <c r="H243">
        <v>6803.9100000000035</v>
      </c>
      <c r="I243">
        <v>4895.3</v>
      </c>
      <c r="J243">
        <v>11699.210000000003</v>
      </c>
      <c r="K243">
        <v>128968</v>
      </c>
      <c r="L243" s="26">
        <f t="shared" si="10"/>
        <v>9.0714053098443048E-2</v>
      </c>
      <c r="M243" s="1">
        <f t="shared" si="11"/>
        <v>62.229840425531933</v>
      </c>
    </row>
    <row r="244" spans="1:13" x14ac:dyDescent="0.25">
      <c r="A244" t="str">
        <f t="shared" si="9"/>
        <v>CMBMELApr-2024</v>
      </c>
      <c r="B244" s="2">
        <v>2024</v>
      </c>
      <c r="C244" s="2" t="s">
        <v>204</v>
      </c>
      <c r="D244" t="s">
        <v>10</v>
      </c>
      <c r="E244" s="2" t="s">
        <v>38</v>
      </c>
      <c r="F244" t="s">
        <v>13</v>
      </c>
      <c r="G244">
        <v>1476</v>
      </c>
      <c r="H244">
        <v>470952.53</v>
      </c>
      <c r="I244">
        <v>102286.55999999997</v>
      </c>
      <c r="J244">
        <v>573239.09000000008</v>
      </c>
      <c r="K244">
        <v>12411684</v>
      </c>
      <c r="L244" s="26">
        <f t="shared" si="10"/>
        <v>4.6185440267412552E-2</v>
      </c>
      <c r="M244" s="1">
        <f t="shared" si="11"/>
        <v>388.37336720867216</v>
      </c>
    </row>
    <row r="245" spans="1:13" x14ac:dyDescent="0.25">
      <c r="A245" t="str">
        <f t="shared" si="9"/>
        <v>CMBMLEApr-2024</v>
      </c>
      <c r="B245" s="2">
        <v>2024</v>
      </c>
      <c r="C245" s="2" t="s">
        <v>204</v>
      </c>
      <c r="D245" t="s">
        <v>10</v>
      </c>
      <c r="E245" s="2" t="s">
        <v>39</v>
      </c>
      <c r="F245" t="s">
        <v>15</v>
      </c>
      <c r="G245">
        <v>1292</v>
      </c>
      <c r="H245">
        <v>93656.959999999992</v>
      </c>
      <c r="I245">
        <v>28254.260000000006</v>
      </c>
      <c r="J245">
        <v>121911.22</v>
      </c>
      <c r="K245">
        <v>992256</v>
      </c>
      <c r="L245" s="26">
        <f t="shared" si="10"/>
        <v>0.12286266850490196</v>
      </c>
      <c r="M245" s="1">
        <f t="shared" si="11"/>
        <v>94.358529411764707</v>
      </c>
    </row>
    <row r="246" spans="1:13" x14ac:dyDescent="0.25">
      <c r="A246" t="str">
        <f t="shared" si="9"/>
        <v>CMBNRTApr-2024</v>
      </c>
      <c r="B246" s="2">
        <v>2024</v>
      </c>
      <c r="C246" s="2" t="s">
        <v>204</v>
      </c>
      <c r="D246" t="s">
        <v>10</v>
      </c>
      <c r="E246" s="2" t="s">
        <v>40</v>
      </c>
      <c r="F246" t="s">
        <v>13</v>
      </c>
      <c r="G246">
        <v>160</v>
      </c>
      <c r="H246">
        <v>47121.91</v>
      </c>
      <c r="I246">
        <v>6209.2600000000011</v>
      </c>
      <c r="J246">
        <v>53331.169999999991</v>
      </c>
      <c r="K246">
        <v>1098240</v>
      </c>
      <c r="L246" s="26">
        <f t="shared" si="10"/>
        <v>4.8560578744172488E-2</v>
      </c>
      <c r="M246" s="1">
        <f t="shared" si="11"/>
        <v>333.31981249999995</v>
      </c>
    </row>
    <row r="247" spans="1:13" x14ac:dyDescent="0.25">
      <c r="A247" t="str">
        <f t="shared" si="9"/>
        <v>CMBPEKApr-2024</v>
      </c>
      <c r="B247" s="2">
        <v>2024</v>
      </c>
      <c r="C247" s="2" t="s">
        <v>204</v>
      </c>
      <c r="D247" t="s">
        <v>10</v>
      </c>
      <c r="E247" s="2" t="s">
        <v>177</v>
      </c>
      <c r="F247" t="s">
        <v>13</v>
      </c>
      <c r="G247">
        <v>9</v>
      </c>
      <c r="H247">
        <v>3074.08</v>
      </c>
      <c r="I247">
        <v>785.54</v>
      </c>
      <c r="J247">
        <v>3859.6200000000003</v>
      </c>
      <c r="K247">
        <v>46521</v>
      </c>
      <c r="L247" s="26">
        <f t="shared" si="10"/>
        <v>8.2965112529825247E-2</v>
      </c>
      <c r="M247" s="1">
        <f t="shared" si="11"/>
        <v>428.84666666666669</v>
      </c>
    </row>
    <row r="248" spans="1:13" x14ac:dyDescent="0.25">
      <c r="A248" t="str">
        <f t="shared" si="9"/>
        <v>CMBPVGApr-2024</v>
      </c>
      <c r="B248" s="2">
        <v>2024</v>
      </c>
      <c r="C248" s="2" t="s">
        <v>204</v>
      </c>
      <c r="D248" t="s">
        <v>10</v>
      </c>
      <c r="E248" s="2" t="s">
        <v>50</v>
      </c>
      <c r="F248" t="s">
        <v>13</v>
      </c>
      <c r="G248">
        <v>7</v>
      </c>
      <c r="H248">
        <v>3451.1</v>
      </c>
      <c r="I248">
        <v>590.54999999999995</v>
      </c>
      <c r="J248">
        <v>4041.6499999999996</v>
      </c>
      <c r="K248">
        <v>35462</v>
      </c>
      <c r="L248" s="26">
        <f t="shared" si="10"/>
        <v>0.11397129321527268</v>
      </c>
      <c r="M248" s="1">
        <f t="shared" si="11"/>
        <v>577.37857142857138</v>
      </c>
    </row>
    <row r="249" spans="1:13" x14ac:dyDescent="0.25">
      <c r="A249" t="str">
        <f t="shared" si="9"/>
        <v>CMBRUHApr-2024</v>
      </c>
      <c r="B249" s="2">
        <v>2024</v>
      </c>
      <c r="C249" s="2" t="s">
        <v>204</v>
      </c>
      <c r="D249" t="s">
        <v>10</v>
      </c>
      <c r="E249" s="2" t="s">
        <v>41</v>
      </c>
      <c r="F249" t="s">
        <v>11</v>
      </c>
      <c r="G249">
        <v>124</v>
      </c>
      <c r="H249">
        <v>24540.3</v>
      </c>
      <c r="I249">
        <v>11665.130000000003</v>
      </c>
      <c r="J249">
        <v>36205.429999999986</v>
      </c>
      <c r="K249">
        <v>501580</v>
      </c>
      <c r="L249" s="26">
        <f t="shared" si="10"/>
        <v>7.2182762470592896E-2</v>
      </c>
      <c r="M249" s="1">
        <f t="shared" si="11"/>
        <v>291.97927419354829</v>
      </c>
    </row>
    <row r="250" spans="1:13" x14ac:dyDescent="0.25">
      <c r="A250" t="str">
        <f t="shared" si="9"/>
        <v>CMBSINApr-2024</v>
      </c>
      <c r="B250" s="2">
        <v>2024</v>
      </c>
      <c r="C250" s="2" t="s">
        <v>204</v>
      </c>
      <c r="D250" t="s">
        <v>10</v>
      </c>
      <c r="E250" s="2" t="s">
        <v>42</v>
      </c>
      <c r="F250" t="s">
        <v>13</v>
      </c>
      <c r="G250">
        <v>402</v>
      </c>
      <c r="H250">
        <v>49952.840000000047</v>
      </c>
      <c r="I250">
        <v>28728.820000000011</v>
      </c>
      <c r="J250">
        <v>78681.660000000062</v>
      </c>
      <c r="K250">
        <v>1105098</v>
      </c>
      <c r="L250" s="26">
        <f t="shared" si="10"/>
        <v>7.1198807707551784E-2</v>
      </c>
      <c r="M250" s="1">
        <f t="shared" si="11"/>
        <v>195.72552238805986</v>
      </c>
    </row>
    <row r="251" spans="1:13" x14ac:dyDescent="0.25">
      <c r="A251" t="str">
        <f t="shared" si="9"/>
        <v>CMBSYDApr-2024</v>
      </c>
      <c r="B251" s="2">
        <v>2024</v>
      </c>
      <c r="C251" s="2" t="s">
        <v>204</v>
      </c>
      <c r="D251" t="s">
        <v>10</v>
      </c>
      <c r="E251" s="2" t="s">
        <v>53</v>
      </c>
      <c r="F251" t="s">
        <v>13</v>
      </c>
      <c r="G251">
        <v>723</v>
      </c>
      <c r="H251">
        <v>266069.5</v>
      </c>
      <c r="I251">
        <v>56330.439999999995</v>
      </c>
      <c r="J251">
        <v>322399.93999999989</v>
      </c>
      <c r="K251">
        <v>6329142</v>
      </c>
      <c r="L251" s="26">
        <f t="shared" si="10"/>
        <v>5.0938964554753219E-2</v>
      </c>
      <c r="M251" s="1">
        <f t="shared" si="11"/>
        <v>445.91969571230965</v>
      </c>
    </row>
    <row r="252" spans="1:13" x14ac:dyDescent="0.25">
      <c r="A252" t="str">
        <f t="shared" si="9"/>
        <v>CMBTRVApr-2024</v>
      </c>
      <c r="B252" s="2">
        <v>2024</v>
      </c>
      <c r="C252" s="2" t="s">
        <v>204</v>
      </c>
      <c r="D252" t="s">
        <v>10</v>
      </c>
      <c r="E252" s="2" t="s">
        <v>43</v>
      </c>
      <c r="F252" t="s">
        <v>15</v>
      </c>
      <c r="G252">
        <v>23</v>
      </c>
      <c r="H252">
        <v>1012.2600000000001</v>
      </c>
      <c r="I252">
        <v>439.75</v>
      </c>
      <c r="J252">
        <v>1452.01</v>
      </c>
      <c r="K252">
        <v>8418</v>
      </c>
      <c r="L252" s="26">
        <f t="shared" si="10"/>
        <v>0.1724887146590639</v>
      </c>
      <c r="M252" s="1">
        <f t="shared" si="11"/>
        <v>63.130869565217388</v>
      </c>
    </row>
    <row r="253" spans="1:13" x14ac:dyDescent="0.25">
      <c r="A253" t="str">
        <f t="shared" si="9"/>
        <v>CMBTRZApr-2024</v>
      </c>
      <c r="B253" s="2">
        <v>2024</v>
      </c>
      <c r="C253" s="2" t="s">
        <v>204</v>
      </c>
      <c r="D253" t="s">
        <v>10</v>
      </c>
      <c r="E253" s="2" t="s">
        <v>44</v>
      </c>
      <c r="F253" t="s">
        <v>15</v>
      </c>
      <c r="G253">
        <v>52</v>
      </c>
      <c r="H253">
        <v>1003.83</v>
      </c>
      <c r="I253">
        <v>889.32</v>
      </c>
      <c r="J253">
        <v>1893.15</v>
      </c>
      <c r="K253">
        <v>23036</v>
      </c>
      <c r="L253" s="26">
        <f t="shared" si="10"/>
        <v>8.2182236499392256E-2</v>
      </c>
      <c r="M253" s="1">
        <f t="shared" si="11"/>
        <v>36.406730769230769</v>
      </c>
    </row>
    <row r="254" spans="1:13" x14ac:dyDescent="0.25">
      <c r="A254" t="str">
        <f t="shared" si="9"/>
        <v>CMBJEDApr-2024</v>
      </c>
      <c r="B254" s="2">
        <v>2024</v>
      </c>
      <c r="C254" s="2" t="s">
        <v>204</v>
      </c>
      <c r="D254" t="s">
        <v>10</v>
      </c>
      <c r="E254" s="2" t="s">
        <v>51</v>
      </c>
      <c r="F254" t="s">
        <v>11</v>
      </c>
      <c r="G254">
        <v>7</v>
      </c>
      <c r="H254">
        <v>1699.17</v>
      </c>
      <c r="I254">
        <v>624.92999999999995</v>
      </c>
      <c r="J254">
        <v>2324.1</v>
      </c>
      <c r="K254">
        <v>32599</v>
      </c>
      <c r="L254" s="26">
        <f t="shared" si="10"/>
        <v>7.1293597963127703E-2</v>
      </c>
      <c r="M254" s="1">
        <f t="shared" si="11"/>
        <v>332.01428571428568</v>
      </c>
    </row>
    <row r="255" spans="1:13" x14ac:dyDescent="0.25">
      <c r="A255" t="str">
        <f t="shared" si="9"/>
        <v>COKCMBApr-2024</v>
      </c>
      <c r="B255" s="2">
        <v>2024</v>
      </c>
      <c r="C255" s="2" t="s">
        <v>204</v>
      </c>
      <c r="D255" t="s">
        <v>21</v>
      </c>
      <c r="E255" s="2" t="s">
        <v>10</v>
      </c>
      <c r="F255" t="s">
        <v>15</v>
      </c>
      <c r="G255">
        <v>111</v>
      </c>
      <c r="H255">
        <v>5068.96</v>
      </c>
      <c r="I255">
        <v>2163.1</v>
      </c>
      <c r="J255">
        <v>7232.0599999999977</v>
      </c>
      <c r="K255">
        <v>57387</v>
      </c>
      <c r="L255" s="26">
        <f t="shared" si="10"/>
        <v>0.12602261836304385</v>
      </c>
      <c r="M255" s="1">
        <f t="shared" si="11"/>
        <v>65.153693693693668</v>
      </c>
    </row>
    <row r="256" spans="1:13" x14ac:dyDescent="0.25">
      <c r="A256" t="str">
        <f t="shared" si="9"/>
        <v>DACCMBApr-2024</v>
      </c>
      <c r="B256" s="2">
        <v>2024</v>
      </c>
      <c r="C256" s="2" t="s">
        <v>204</v>
      </c>
      <c r="D256" t="s">
        <v>22</v>
      </c>
      <c r="E256" s="2" t="s">
        <v>10</v>
      </c>
      <c r="F256" t="s">
        <v>15</v>
      </c>
      <c r="G256">
        <v>53</v>
      </c>
      <c r="H256">
        <v>13619.21</v>
      </c>
      <c r="I256">
        <v>1082.51</v>
      </c>
      <c r="J256">
        <v>14701.719999999996</v>
      </c>
      <c r="K256">
        <v>114745</v>
      </c>
      <c r="L256" s="26">
        <f t="shared" si="10"/>
        <v>0.12812514706523156</v>
      </c>
      <c r="M256" s="1">
        <f t="shared" si="11"/>
        <v>277.39094339622636</v>
      </c>
    </row>
    <row r="257" spans="1:13" x14ac:dyDescent="0.25">
      <c r="A257" t="str">
        <f t="shared" si="9"/>
        <v>DELCMBApr-2024</v>
      </c>
      <c r="B257" s="2">
        <v>2024</v>
      </c>
      <c r="C257" s="2" t="s">
        <v>204</v>
      </c>
      <c r="D257" t="s">
        <v>23</v>
      </c>
      <c r="E257" s="2" t="s">
        <v>10</v>
      </c>
      <c r="F257" t="s">
        <v>15</v>
      </c>
      <c r="G257">
        <v>273</v>
      </c>
      <c r="H257">
        <v>26275.41</v>
      </c>
      <c r="I257">
        <v>9160.989999999998</v>
      </c>
      <c r="J257">
        <v>35436.399999999987</v>
      </c>
      <c r="K257">
        <v>662025</v>
      </c>
      <c r="L257" s="26">
        <f t="shared" si="10"/>
        <v>5.3527283712850704E-2</v>
      </c>
      <c r="M257" s="1">
        <f t="shared" si="11"/>
        <v>129.80366300366296</v>
      </c>
    </row>
    <row r="258" spans="1:13" x14ac:dyDescent="0.25">
      <c r="A258" t="str">
        <f t="shared" ref="A258:A321" si="12">D258&amp;E258&amp;C258</f>
        <v>DMMCMBApr-2024</v>
      </c>
      <c r="B258" s="2">
        <v>2024</v>
      </c>
      <c r="C258" s="2" t="s">
        <v>204</v>
      </c>
      <c r="D258" t="s">
        <v>24</v>
      </c>
      <c r="E258" s="2" t="s">
        <v>10</v>
      </c>
      <c r="F258" t="s">
        <v>11</v>
      </c>
      <c r="G258">
        <v>28</v>
      </c>
      <c r="H258">
        <v>6593.09</v>
      </c>
      <c r="I258">
        <v>2627.8799999999997</v>
      </c>
      <c r="J258">
        <v>9220.9700000000012</v>
      </c>
      <c r="K258">
        <v>107884</v>
      </c>
      <c r="L258" s="26">
        <f t="shared" ref="L258:L321" si="13">J258/K258</f>
        <v>8.5471154202662131E-2</v>
      </c>
      <c r="M258" s="1">
        <f t="shared" ref="M258:M321" si="14">J258/G258</f>
        <v>329.32035714285718</v>
      </c>
    </row>
    <row r="259" spans="1:13" x14ac:dyDescent="0.25">
      <c r="A259" t="str">
        <f t="shared" si="12"/>
        <v>DOHCMBApr-2024</v>
      </c>
      <c r="B259" s="2">
        <v>2024</v>
      </c>
      <c r="C259" s="2" t="s">
        <v>204</v>
      </c>
      <c r="D259" t="s">
        <v>25</v>
      </c>
      <c r="E259" s="2" t="s">
        <v>10</v>
      </c>
      <c r="F259" t="s">
        <v>11</v>
      </c>
      <c r="G259">
        <v>33</v>
      </c>
      <c r="H259">
        <v>4507.2399999999989</v>
      </c>
      <c r="I259">
        <v>4901.4299999999994</v>
      </c>
      <c r="J259">
        <v>9408.67</v>
      </c>
      <c r="K259">
        <v>119889</v>
      </c>
      <c r="L259" s="26">
        <f t="shared" si="13"/>
        <v>7.8478175645805698E-2</v>
      </c>
      <c r="M259" s="1">
        <f t="shared" si="14"/>
        <v>285.11121212121213</v>
      </c>
    </row>
    <row r="260" spans="1:13" x14ac:dyDescent="0.25">
      <c r="A260" t="str">
        <f t="shared" si="12"/>
        <v>DXBCMBApr-2024</v>
      </c>
      <c r="B260" s="2">
        <v>2024</v>
      </c>
      <c r="C260" s="2" t="s">
        <v>204</v>
      </c>
      <c r="D260" t="s">
        <v>26</v>
      </c>
      <c r="E260" s="2" t="s">
        <v>10</v>
      </c>
      <c r="F260" t="s">
        <v>11</v>
      </c>
      <c r="G260">
        <v>39</v>
      </c>
      <c r="H260">
        <v>7895.38</v>
      </c>
      <c r="I260">
        <v>3856.0899999999992</v>
      </c>
      <c r="J260">
        <v>11751.470000000001</v>
      </c>
      <c r="K260">
        <v>129051</v>
      </c>
      <c r="L260" s="26">
        <f t="shared" si="13"/>
        <v>9.1060665938272473E-2</v>
      </c>
      <c r="M260" s="1">
        <f t="shared" si="14"/>
        <v>301.31974358974361</v>
      </c>
    </row>
    <row r="261" spans="1:13" x14ac:dyDescent="0.25">
      <c r="A261" t="str">
        <f t="shared" si="12"/>
        <v>FRACMBApr-2024</v>
      </c>
      <c r="B261" s="2">
        <v>2024</v>
      </c>
      <c r="C261" s="2" t="s">
        <v>204</v>
      </c>
      <c r="D261" t="s">
        <v>27</v>
      </c>
      <c r="E261" s="2" t="s">
        <v>10</v>
      </c>
      <c r="F261" t="s">
        <v>19</v>
      </c>
      <c r="G261">
        <v>220</v>
      </c>
      <c r="H261">
        <v>46730.69999999999</v>
      </c>
      <c r="I261">
        <v>49075.61</v>
      </c>
      <c r="J261">
        <v>95806.310000000041</v>
      </c>
      <c r="K261">
        <v>1780460</v>
      </c>
      <c r="L261" s="26">
        <f t="shared" si="13"/>
        <v>5.3809863743077654E-2</v>
      </c>
      <c r="M261" s="1">
        <f t="shared" si="14"/>
        <v>435.48322727272745</v>
      </c>
    </row>
    <row r="262" spans="1:13" x14ac:dyDescent="0.25">
      <c r="A262" t="str">
        <f t="shared" si="12"/>
        <v>GANCMBApr-2024</v>
      </c>
      <c r="B262" s="2">
        <v>2024</v>
      </c>
      <c r="C262" s="2" t="s">
        <v>204</v>
      </c>
      <c r="D262" t="s">
        <v>28</v>
      </c>
      <c r="E262" s="2" t="s">
        <v>10</v>
      </c>
      <c r="F262" t="s">
        <v>15</v>
      </c>
      <c r="G262">
        <v>16</v>
      </c>
      <c r="H262">
        <v>906.11</v>
      </c>
      <c r="I262">
        <v>536.14</v>
      </c>
      <c r="J262">
        <v>1442.25</v>
      </c>
      <c r="K262">
        <v>18352</v>
      </c>
      <c r="L262" s="26">
        <f t="shared" si="13"/>
        <v>7.8588164777680908E-2</v>
      </c>
      <c r="M262" s="1">
        <f t="shared" si="14"/>
        <v>90.140625</v>
      </c>
    </row>
    <row r="263" spans="1:13" x14ac:dyDescent="0.25">
      <c r="A263" t="str">
        <f t="shared" si="12"/>
        <v>HYDCMBApr-2024</v>
      </c>
      <c r="B263" s="2">
        <v>2024</v>
      </c>
      <c r="C263" s="2" t="s">
        <v>204</v>
      </c>
      <c r="D263" t="s">
        <v>29</v>
      </c>
      <c r="E263" s="2" t="s">
        <v>10</v>
      </c>
      <c r="F263" t="s">
        <v>15</v>
      </c>
      <c r="G263">
        <v>24</v>
      </c>
      <c r="H263">
        <v>1086.1100000000001</v>
      </c>
      <c r="I263">
        <v>706.3599999999999</v>
      </c>
      <c r="J263">
        <v>1792.47</v>
      </c>
      <c r="K263">
        <v>28128</v>
      </c>
      <c r="L263" s="26">
        <f t="shared" si="13"/>
        <v>6.3725469283276451E-2</v>
      </c>
      <c r="M263" s="1">
        <f t="shared" si="14"/>
        <v>74.686250000000001</v>
      </c>
    </row>
    <row r="264" spans="1:13" x14ac:dyDescent="0.25">
      <c r="A264" t="str">
        <f t="shared" si="12"/>
        <v>ICNCMBApr-2024</v>
      </c>
      <c r="B264" s="2">
        <v>2024</v>
      </c>
      <c r="C264" s="2" t="s">
        <v>204</v>
      </c>
      <c r="D264" t="s">
        <v>30</v>
      </c>
      <c r="E264" s="2" t="s">
        <v>10</v>
      </c>
      <c r="F264" t="s">
        <v>13</v>
      </c>
      <c r="G264">
        <v>207</v>
      </c>
      <c r="H264">
        <v>39780.549999999996</v>
      </c>
      <c r="I264">
        <v>16555.539999999997</v>
      </c>
      <c r="J264">
        <v>56336.090000000004</v>
      </c>
      <c r="K264">
        <v>1193355</v>
      </c>
      <c r="L264" s="26">
        <f t="shared" si="13"/>
        <v>4.7208156835141263E-2</v>
      </c>
      <c r="M264" s="1">
        <f t="shared" si="14"/>
        <v>272.1550241545894</v>
      </c>
    </row>
    <row r="265" spans="1:13" x14ac:dyDescent="0.25">
      <c r="A265" t="str">
        <f t="shared" si="12"/>
        <v>IXMCMBApr-2024</v>
      </c>
      <c r="B265" s="2">
        <v>2024</v>
      </c>
      <c r="C265" s="2" t="s">
        <v>204</v>
      </c>
      <c r="D265" t="s">
        <v>31</v>
      </c>
      <c r="E265" s="2" t="s">
        <v>10</v>
      </c>
      <c r="F265" t="s">
        <v>15</v>
      </c>
      <c r="G265">
        <v>67</v>
      </c>
      <c r="H265">
        <v>1602.0000000000005</v>
      </c>
      <c r="I265">
        <v>1164.0199999999998</v>
      </c>
      <c r="J265">
        <v>2766.0200000000004</v>
      </c>
      <c r="K265">
        <v>23718</v>
      </c>
      <c r="L265" s="26">
        <f t="shared" si="13"/>
        <v>0.11662113162998568</v>
      </c>
      <c r="M265" s="1">
        <f t="shared" si="14"/>
        <v>41.283880597014935</v>
      </c>
    </row>
    <row r="266" spans="1:13" x14ac:dyDescent="0.25">
      <c r="A266" t="str">
        <f t="shared" si="12"/>
        <v>KHICMBApr-2024</v>
      </c>
      <c r="B266" s="2">
        <v>2024</v>
      </c>
      <c r="C266" s="2" t="s">
        <v>204</v>
      </c>
      <c r="D266" t="s">
        <v>32</v>
      </c>
      <c r="E266" s="2" t="s">
        <v>10</v>
      </c>
      <c r="F266" t="s">
        <v>15</v>
      </c>
      <c r="G266">
        <v>148</v>
      </c>
      <c r="H266">
        <v>14400.329999999996</v>
      </c>
      <c r="I266">
        <v>3757.7799999999993</v>
      </c>
      <c r="J266">
        <v>18158.109999999993</v>
      </c>
      <c r="K266">
        <v>357272</v>
      </c>
      <c r="L266" s="26">
        <f t="shared" si="13"/>
        <v>5.0824329922300078E-2</v>
      </c>
      <c r="M266" s="1">
        <f t="shared" si="14"/>
        <v>122.68993243243239</v>
      </c>
    </row>
    <row r="267" spans="1:13" x14ac:dyDescent="0.25">
      <c r="A267" t="str">
        <f t="shared" si="12"/>
        <v>KTMCMBApr-2024</v>
      </c>
      <c r="B267" s="2">
        <v>2024</v>
      </c>
      <c r="C267" s="2" t="s">
        <v>204</v>
      </c>
      <c r="D267" t="s">
        <v>52</v>
      </c>
      <c r="E267" s="2" t="s">
        <v>10</v>
      </c>
      <c r="F267" t="s">
        <v>15</v>
      </c>
      <c r="G267">
        <v>45</v>
      </c>
      <c r="H267">
        <v>9028.2400000000016</v>
      </c>
      <c r="I267">
        <v>1773.3400000000001</v>
      </c>
      <c r="J267">
        <v>10801.580000000002</v>
      </c>
      <c r="K267">
        <v>105885</v>
      </c>
      <c r="L267" s="26">
        <f t="shared" si="13"/>
        <v>0.10201237191292442</v>
      </c>
      <c r="M267" s="1">
        <f t="shared" si="14"/>
        <v>240.03511111111115</v>
      </c>
    </row>
    <row r="268" spans="1:13" x14ac:dyDescent="0.25">
      <c r="A268" t="str">
        <f t="shared" si="12"/>
        <v>KULCMBApr-2024</v>
      </c>
      <c r="B268" s="2">
        <v>2024</v>
      </c>
      <c r="C268" s="2" t="s">
        <v>204</v>
      </c>
      <c r="D268" t="s">
        <v>33</v>
      </c>
      <c r="E268" s="2" t="s">
        <v>10</v>
      </c>
      <c r="F268" t="s">
        <v>13</v>
      </c>
      <c r="G268">
        <v>210</v>
      </c>
      <c r="H268">
        <v>12398.549999999997</v>
      </c>
      <c r="I268">
        <v>12931.4</v>
      </c>
      <c r="J268">
        <v>25329.94999999999</v>
      </c>
      <c r="K268">
        <v>516390</v>
      </c>
      <c r="L268" s="26">
        <f t="shared" si="13"/>
        <v>4.9051976219523986E-2</v>
      </c>
      <c r="M268" s="1">
        <f t="shared" si="14"/>
        <v>120.61880952380947</v>
      </c>
    </row>
    <row r="269" spans="1:13" x14ac:dyDescent="0.25">
      <c r="A269" t="str">
        <f t="shared" si="12"/>
        <v>KWICMBApr-2024</v>
      </c>
      <c r="B269" s="2">
        <v>2024</v>
      </c>
      <c r="C269" s="2" t="s">
        <v>204</v>
      </c>
      <c r="D269" t="s">
        <v>34</v>
      </c>
      <c r="E269" s="2" t="s">
        <v>10</v>
      </c>
      <c r="F269" t="s">
        <v>11</v>
      </c>
      <c r="G269">
        <v>25</v>
      </c>
      <c r="H269">
        <v>4820.1499999999996</v>
      </c>
      <c r="I269">
        <v>1734.11</v>
      </c>
      <c r="J269">
        <v>6554.26</v>
      </c>
      <c r="K269">
        <v>104875</v>
      </c>
      <c r="L269" s="26">
        <f t="shared" si="13"/>
        <v>6.2495923718712758E-2</v>
      </c>
      <c r="M269" s="1">
        <f t="shared" si="14"/>
        <v>262.17040000000003</v>
      </c>
    </row>
    <row r="270" spans="1:13" x14ac:dyDescent="0.25">
      <c r="A270" t="str">
        <f t="shared" si="12"/>
        <v>LHECMBApr-2024</v>
      </c>
      <c r="B270" s="2">
        <v>2024</v>
      </c>
      <c r="C270" s="2" t="s">
        <v>204</v>
      </c>
      <c r="D270" t="s">
        <v>35</v>
      </c>
      <c r="E270" s="2" t="s">
        <v>10</v>
      </c>
      <c r="F270" t="s">
        <v>15</v>
      </c>
      <c r="G270">
        <v>210</v>
      </c>
      <c r="H270">
        <v>24998.619999999992</v>
      </c>
      <c r="I270">
        <v>4410.01</v>
      </c>
      <c r="J270">
        <v>29408.63</v>
      </c>
      <c r="K270">
        <v>584850</v>
      </c>
      <c r="L270" s="26">
        <f t="shared" si="13"/>
        <v>5.0284055740788237E-2</v>
      </c>
      <c r="M270" s="1">
        <f t="shared" si="14"/>
        <v>140.04109523809524</v>
      </c>
    </row>
    <row r="271" spans="1:13" x14ac:dyDescent="0.25">
      <c r="A271" t="str">
        <f t="shared" si="12"/>
        <v>LHRCMBApr-2024</v>
      </c>
      <c r="B271" s="2">
        <v>2024</v>
      </c>
      <c r="C271" s="2" t="s">
        <v>204</v>
      </c>
      <c r="D271" t="s">
        <v>36</v>
      </c>
      <c r="E271" s="2" t="s">
        <v>10</v>
      </c>
      <c r="F271" t="s">
        <v>19</v>
      </c>
      <c r="G271">
        <v>769</v>
      </c>
      <c r="H271">
        <v>194033.35000000009</v>
      </c>
      <c r="I271">
        <v>169394.99000000014</v>
      </c>
      <c r="J271">
        <v>363428.34000000014</v>
      </c>
      <c r="K271">
        <v>6704911</v>
      </c>
      <c r="L271" s="26">
        <f t="shared" si="13"/>
        <v>5.4203305606890254E-2</v>
      </c>
      <c r="M271" s="1">
        <f t="shared" si="14"/>
        <v>472.5986215864761</v>
      </c>
    </row>
    <row r="272" spans="1:13" x14ac:dyDescent="0.25">
      <c r="A272" t="str">
        <f t="shared" si="12"/>
        <v>MAACMBApr-2024</v>
      </c>
      <c r="B272" s="2">
        <v>2024</v>
      </c>
      <c r="C272" s="2" t="s">
        <v>204</v>
      </c>
      <c r="D272" t="s">
        <v>37</v>
      </c>
      <c r="E272" s="2" t="s">
        <v>10</v>
      </c>
      <c r="F272" t="s">
        <v>15</v>
      </c>
      <c r="G272">
        <v>158</v>
      </c>
      <c r="H272">
        <v>5371.6399999999994</v>
      </c>
      <c r="I272">
        <v>3929.9800000000009</v>
      </c>
      <c r="J272">
        <v>9301.6200000000008</v>
      </c>
      <c r="K272">
        <v>108388</v>
      </c>
      <c r="L272" s="26">
        <f t="shared" si="13"/>
        <v>8.5817802708786958E-2</v>
      </c>
      <c r="M272" s="1">
        <f t="shared" si="14"/>
        <v>58.871012658227855</v>
      </c>
    </row>
    <row r="273" spans="1:13" x14ac:dyDescent="0.25">
      <c r="A273" t="str">
        <f t="shared" si="12"/>
        <v>MELCMBApr-2024</v>
      </c>
      <c r="B273" s="2">
        <v>2024</v>
      </c>
      <c r="C273" s="2" t="s">
        <v>204</v>
      </c>
      <c r="D273" t="s">
        <v>38</v>
      </c>
      <c r="E273" s="2" t="s">
        <v>10</v>
      </c>
      <c r="F273" t="s">
        <v>13</v>
      </c>
      <c r="G273">
        <v>863</v>
      </c>
      <c r="H273">
        <v>306097.00999999995</v>
      </c>
      <c r="I273">
        <v>85888.609999999957</v>
      </c>
      <c r="J273">
        <v>391985.61999999976</v>
      </c>
      <c r="K273">
        <v>7256967</v>
      </c>
      <c r="L273" s="26">
        <f t="shared" si="13"/>
        <v>5.4015075444052561E-2</v>
      </c>
      <c r="M273" s="1">
        <f t="shared" si="14"/>
        <v>454.21276940903795</v>
      </c>
    </row>
    <row r="274" spans="1:13" x14ac:dyDescent="0.25">
      <c r="A274" t="str">
        <f t="shared" si="12"/>
        <v>MLECMBApr-2024</v>
      </c>
      <c r="B274" s="2">
        <v>2024</v>
      </c>
      <c r="C274" s="2" t="s">
        <v>204</v>
      </c>
      <c r="D274" t="s">
        <v>39</v>
      </c>
      <c r="E274" s="2" t="s">
        <v>10</v>
      </c>
      <c r="F274" t="s">
        <v>15</v>
      </c>
      <c r="G274">
        <v>1120</v>
      </c>
      <c r="H274">
        <v>66995.229999999981</v>
      </c>
      <c r="I274">
        <v>24631.420000000031</v>
      </c>
      <c r="J274">
        <v>91626.650000000052</v>
      </c>
      <c r="K274">
        <v>860160</v>
      </c>
      <c r="L274" s="26">
        <f t="shared" si="13"/>
        <v>0.10652279808407744</v>
      </c>
      <c r="M274" s="1">
        <f t="shared" si="14"/>
        <v>81.809508928571475</v>
      </c>
    </row>
    <row r="275" spans="1:13" x14ac:dyDescent="0.25">
      <c r="A275" t="str">
        <f t="shared" si="12"/>
        <v>NRTCMBApr-2024</v>
      </c>
      <c r="B275" s="2">
        <v>2024</v>
      </c>
      <c r="C275" s="2" t="s">
        <v>204</v>
      </c>
      <c r="D275" t="s">
        <v>40</v>
      </c>
      <c r="E275" s="2" t="s">
        <v>10</v>
      </c>
      <c r="F275" t="s">
        <v>13</v>
      </c>
      <c r="G275">
        <v>387</v>
      </c>
      <c r="H275">
        <v>131931.34000000005</v>
      </c>
      <c r="I275">
        <v>10506.789999999997</v>
      </c>
      <c r="J275">
        <v>142438.13000000003</v>
      </c>
      <c r="K275">
        <v>2656368</v>
      </c>
      <c r="L275" s="26">
        <f t="shared" si="13"/>
        <v>5.3621384537082227E-2</v>
      </c>
      <c r="M275" s="1">
        <f t="shared" si="14"/>
        <v>368.05718346253241</v>
      </c>
    </row>
    <row r="276" spans="1:13" x14ac:dyDescent="0.25">
      <c r="A276" t="str">
        <f t="shared" si="12"/>
        <v>PEKCMBApr-2024</v>
      </c>
      <c r="B276" s="2">
        <v>2024</v>
      </c>
      <c r="C276" s="2" t="s">
        <v>204</v>
      </c>
      <c r="D276" t="s">
        <v>177</v>
      </c>
      <c r="E276" s="2" t="s">
        <v>10</v>
      </c>
      <c r="F276" t="s">
        <v>13</v>
      </c>
      <c r="G276">
        <v>18</v>
      </c>
      <c r="H276">
        <v>5785.920000000001</v>
      </c>
      <c r="I276">
        <v>1932.8600000000001</v>
      </c>
      <c r="J276">
        <v>7718.78</v>
      </c>
      <c r="K276">
        <v>93042</v>
      </c>
      <c r="L276" s="26">
        <f t="shared" si="13"/>
        <v>8.2960168526042002E-2</v>
      </c>
      <c r="M276" s="1">
        <f t="shared" si="14"/>
        <v>428.82111111111112</v>
      </c>
    </row>
    <row r="277" spans="1:13" x14ac:dyDescent="0.25">
      <c r="A277" t="str">
        <f t="shared" si="12"/>
        <v>PVGCMBApr-2024</v>
      </c>
      <c r="B277" s="2">
        <v>2024</v>
      </c>
      <c r="C277" s="2" t="s">
        <v>204</v>
      </c>
      <c r="D277" t="s">
        <v>50</v>
      </c>
      <c r="E277" s="2" t="s">
        <v>10</v>
      </c>
      <c r="F277" t="s">
        <v>13</v>
      </c>
      <c r="G277">
        <v>27</v>
      </c>
      <c r="H277">
        <v>2341.2700000000004</v>
      </c>
      <c r="I277">
        <v>3028.2499999999995</v>
      </c>
      <c r="J277">
        <v>5369.52</v>
      </c>
      <c r="K277">
        <v>136782</v>
      </c>
      <c r="L277" s="26">
        <f t="shared" si="13"/>
        <v>3.9256042461727425E-2</v>
      </c>
      <c r="M277" s="1">
        <f t="shared" si="14"/>
        <v>198.87111111111113</v>
      </c>
    </row>
    <row r="278" spans="1:13" x14ac:dyDescent="0.25">
      <c r="A278" t="str">
        <f t="shared" si="12"/>
        <v>RUHCMBApr-2024</v>
      </c>
      <c r="B278" s="2">
        <v>2024</v>
      </c>
      <c r="C278" s="2" t="s">
        <v>204</v>
      </c>
      <c r="D278" t="s">
        <v>41</v>
      </c>
      <c r="E278" s="2" t="s">
        <v>10</v>
      </c>
      <c r="F278" t="s">
        <v>11</v>
      </c>
      <c r="G278">
        <v>118</v>
      </c>
      <c r="H278">
        <v>22072.43</v>
      </c>
      <c r="I278">
        <v>10701.570000000005</v>
      </c>
      <c r="J278">
        <v>32773.999999999993</v>
      </c>
      <c r="K278">
        <v>477310</v>
      </c>
      <c r="L278" s="26">
        <f t="shared" si="13"/>
        <v>6.8663971004169183E-2</v>
      </c>
      <c r="M278" s="1">
        <f t="shared" si="14"/>
        <v>277.74576271186436</v>
      </c>
    </row>
    <row r="279" spans="1:13" x14ac:dyDescent="0.25">
      <c r="A279" t="str">
        <f t="shared" si="12"/>
        <v>SINCMBApr-2024</v>
      </c>
      <c r="B279" s="2">
        <v>2024</v>
      </c>
      <c r="C279" s="2" t="s">
        <v>204</v>
      </c>
      <c r="D279" t="s">
        <v>42</v>
      </c>
      <c r="E279" s="2" t="s">
        <v>10</v>
      </c>
      <c r="F279" t="s">
        <v>13</v>
      </c>
      <c r="G279">
        <v>290</v>
      </c>
      <c r="H279">
        <v>42102.49</v>
      </c>
      <c r="I279">
        <v>21683.84</v>
      </c>
      <c r="J279">
        <v>63786.330000000009</v>
      </c>
      <c r="K279">
        <v>797210</v>
      </c>
      <c r="L279" s="26">
        <f t="shared" si="13"/>
        <v>8.0011954190238474E-2</v>
      </c>
      <c r="M279" s="1">
        <f t="shared" si="14"/>
        <v>219.95286206896554</v>
      </c>
    </row>
    <row r="280" spans="1:13" x14ac:dyDescent="0.25">
      <c r="A280" t="str">
        <f t="shared" si="12"/>
        <v>SYDCMBApr-2024</v>
      </c>
      <c r="B280" s="2">
        <v>2024</v>
      </c>
      <c r="C280" s="2" t="s">
        <v>204</v>
      </c>
      <c r="D280" t="s">
        <v>53</v>
      </c>
      <c r="E280" s="2" t="s">
        <v>10</v>
      </c>
      <c r="F280" t="s">
        <v>13</v>
      </c>
      <c r="G280">
        <v>655</v>
      </c>
      <c r="H280">
        <v>220826.15999999997</v>
      </c>
      <c r="I280">
        <v>57902.25999999998</v>
      </c>
      <c r="J280">
        <v>278728.42</v>
      </c>
      <c r="K280">
        <v>5733870</v>
      </c>
      <c r="L280" s="26">
        <f t="shared" si="13"/>
        <v>4.8610871889317335E-2</v>
      </c>
      <c r="M280" s="1">
        <f t="shared" si="14"/>
        <v>425.53957251908395</v>
      </c>
    </row>
    <row r="281" spans="1:13" x14ac:dyDescent="0.25">
      <c r="A281" t="str">
        <f t="shared" si="12"/>
        <v>TRVCMBApr-2024</v>
      </c>
      <c r="B281" s="2">
        <v>2024</v>
      </c>
      <c r="C281" s="2" t="s">
        <v>204</v>
      </c>
      <c r="D281" t="s">
        <v>43</v>
      </c>
      <c r="E281" s="2" t="s">
        <v>10</v>
      </c>
      <c r="F281" t="s">
        <v>15</v>
      </c>
      <c r="G281">
        <v>39</v>
      </c>
      <c r="H281">
        <v>1634.81</v>
      </c>
      <c r="I281">
        <v>721.95000000000016</v>
      </c>
      <c r="J281">
        <v>2356.7599999999998</v>
      </c>
      <c r="K281">
        <v>14274</v>
      </c>
      <c r="L281" s="26">
        <f t="shared" si="13"/>
        <v>0.16510858904301526</v>
      </c>
      <c r="M281" s="1">
        <f t="shared" si="14"/>
        <v>60.42974358974358</v>
      </c>
    </row>
    <row r="282" spans="1:13" x14ac:dyDescent="0.25">
      <c r="A282" t="str">
        <f t="shared" si="12"/>
        <v>TRZCMBApr-2024</v>
      </c>
      <c r="B282" s="2">
        <v>2024</v>
      </c>
      <c r="C282" s="2" t="s">
        <v>204</v>
      </c>
      <c r="D282" t="s">
        <v>44</v>
      </c>
      <c r="E282" s="2" t="s">
        <v>10</v>
      </c>
      <c r="F282" t="s">
        <v>15</v>
      </c>
      <c r="G282">
        <v>81</v>
      </c>
      <c r="H282">
        <v>2012.7099999999996</v>
      </c>
      <c r="I282">
        <v>1170.27</v>
      </c>
      <c r="J282">
        <v>3182.9800000000005</v>
      </c>
      <c r="K282">
        <v>35883</v>
      </c>
      <c r="L282" s="26">
        <f t="shared" si="13"/>
        <v>8.8704400412451589E-2</v>
      </c>
      <c r="M282" s="1">
        <f t="shared" si="14"/>
        <v>39.296049382716056</v>
      </c>
    </row>
    <row r="283" spans="1:13" x14ac:dyDescent="0.25">
      <c r="A283" t="str">
        <f t="shared" si="12"/>
        <v>JEDCMBApr-2024</v>
      </c>
      <c r="B283" s="2">
        <v>2024</v>
      </c>
      <c r="C283" s="2" t="s">
        <v>204</v>
      </c>
      <c r="D283" t="s">
        <v>51</v>
      </c>
      <c r="E283" s="2" t="s">
        <v>10</v>
      </c>
      <c r="F283" t="s">
        <v>11</v>
      </c>
      <c r="G283">
        <v>5</v>
      </c>
      <c r="H283">
        <v>838.16</v>
      </c>
      <c r="I283">
        <v>534.64</v>
      </c>
      <c r="J283">
        <v>1372.8</v>
      </c>
      <c r="K283">
        <v>23285</v>
      </c>
      <c r="L283" s="26">
        <f t="shared" si="13"/>
        <v>5.8956409705819196E-2</v>
      </c>
      <c r="M283" s="1">
        <f t="shared" si="14"/>
        <v>274.56</v>
      </c>
    </row>
    <row r="284" spans="1:13" x14ac:dyDescent="0.25">
      <c r="A284" t="str">
        <f t="shared" si="12"/>
        <v>AUHCMBMay-2024</v>
      </c>
      <c r="B284" s="2">
        <v>2024</v>
      </c>
      <c r="C284" s="2" t="s">
        <v>206</v>
      </c>
      <c r="D284" t="s">
        <v>9</v>
      </c>
      <c r="E284" s="2" t="s">
        <v>10</v>
      </c>
      <c r="F284" t="s">
        <v>11</v>
      </c>
      <c r="G284">
        <v>19</v>
      </c>
      <c r="H284">
        <v>2654.4700000000003</v>
      </c>
      <c r="I284">
        <v>2047.7000000000003</v>
      </c>
      <c r="J284">
        <v>4702.17</v>
      </c>
      <c r="K284">
        <v>63536</v>
      </c>
      <c r="L284" s="26">
        <f t="shared" si="13"/>
        <v>7.4007963988919664E-2</v>
      </c>
      <c r="M284" s="1">
        <f t="shared" si="14"/>
        <v>247.48263157894738</v>
      </c>
    </row>
    <row r="285" spans="1:13" x14ac:dyDescent="0.25">
      <c r="A285" t="str">
        <f t="shared" si="12"/>
        <v>BKKCMBMay-2024</v>
      </c>
      <c r="B285" s="2">
        <v>2024</v>
      </c>
      <c r="C285" s="2" t="s">
        <v>206</v>
      </c>
      <c r="D285" t="s">
        <v>12</v>
      </c>
      <c r="E285" s="2" t="s">
        <v>10</v>
      </c>
      <c r="F285" t="s">
        <v>13</v>
      </c>
      <c r="G285">
        <v>49</v>
      </c>
      <c r="H285">
        <v>5812.67</v>
      </c>
      <c r="I285">
        <v>3036.5600000000004</v>
      </c>
      <c r="J285">
        <v>8849.2300000000014</v>
      </c>
      <c r="K285">
        <v>116865</v>
      </c>
      <c r="L285" s="26">
        <f t="shared" si="13"/>
        <v>7.5721815770333309E-2</v>
      </c>
      <c r="M285" s="1">
        <f t="shared" si="14"/>
        <v>180.59653061224492</v>
      </c>
    </row>
    <row r="286" spans="1:13" x14ac:dyDescent="0.25">
      <c r="A286" t="str">
        <f t="shared" si="12"/>
        <v>BLRCMBMay-2024</v>
      </c>
      <c r="B286" s="2">
        <v>2024</v>
      </c>
      <c r="C286" s="2" t="s">
        <v>206</v>
      </c>
      <c r="D286" t="s">
        <v>14</v>
      </c>
      <c r="E286" s="2" t="s">
        <v>10</v>
      </c>
      <c r="F286" t="s">
        <v>15</v>
      </c>
      <c r="G286">
        <v>27</v>
      </c>
      <c r="H286">
        <v>1344.0300000000002</v>
      </c>
      <c r="I286">
        <v>650.13</v>
      </c>
      <c r="J286">
        <v>1994.1599999999999</v>
      </c>
      <c r="K286">
        <v>19305</v>
      </c>
      <c r="L286" s="26">
        <f t="shared" si="13"/>
        <v>0.10329759129759129</v>
      </c>
      <c r="M286" s="1">
        <f t="shared" si="14"/>
        <v>73.85777777777777</v>
      </c>
    </row>
    <row r="287" spans="1:13" x14ac:dyDescent="0.25">
      <c r="A287" t="str">
        <f t="shared" si="12"/>
        <v>BOMCMBMay-2024</v>
      </c>
      <c r="B287" s="2">
        <v>2024</v>
      </c>
      <c r="C287" s="2" t="s">
        <v>206</v>
      </c>
      <c r="D287" t="s">
        <v>16</v>
      </c>
      <c r="E287" s="2" t="s">
        <v>10</v>
      </c>
      <c r="F287" t="s">
        <v>15</v>
      </c>
      <c r="G287">
        <v>69</v>
      </c>
      <c r="H287">
        <v>2607.91</v>
      </c>
      <c r="I287">
        <v>2620.6</v>
      </c>
      <c r="J287">
        <v>5228.51</v>
      </c>
      <c r="K287">
        <v>106881</v>
      </c>
      <c r="L287" s="26">
        <f t="shared" si="13"/>
        <v>4.8918984665188389E-2</v>
      </c>
      <c r="M287" s="1">
        <f t="shared" si="14"/>
        <v>75.775507246376819</v>
      </c>
    </row>
    <row r="288" spans="1:13" x14ac:dyDescent="0.25">
      <c r="A288" t="str">
        <f t="shared" si="12"/>
        <v>CANCMBMay-2024</v>
      </c>
      <c r="B288" s="2">
        <v>2024</v>
      </c>
      <c r="C288" s="2" t="s">
        <v>206</v>
      </c>
      <c r="D288" t="s">
        <v>17</v>
      </c>
      <c r="E288" s="2" t="s">
        <v>10</v>
      </c>
      <c r="F288" t="s">
        <v>13</v>
      </c>
      <c r="G288">
        <v>6</v>
      </c>
      <c r="H288">
        <v>1010.6999999999999</v>
      </c>
      <c r="I288">
        <v>664.34</v>
      </c>
      <c r="J288">
        <v>1675.04</v>
      </c>
      <c r="K288">
        <v>23898</v>
      </c>
      <c r="L288" s="26">
        <f t="shared" si="13"/>
        <v>7.0091221022679714E-2</v>
      </c>
      <c r="M288" s="1">
        <f t="shared" si="14"/>
        <v>279.17333333333335</v>
      </c>
    </row>
    <row r="289" spans="1:19" x14ac:dyDescent="0.25">
      <c r="A289" t="str">
        <f t="shared" si="12"/>
        <v>CDGCMBMay-2024</v>
      </c>
      <c r="B289" s="2">
        <v>2024</v>
      </c>
      <c r="C289" s="2" t="s">
        <v>206</v>
      </c>
      <c r="D289" t="s">
        <v>18</v>
      </c>
      <c r="E289" s="2" t="s">
        <v>10</v>
      </c>
      <c r="F289" t="s">
        <v>19</v>
      </c>
      <c r="G289">
        <v>317</v>
      </c>
      <c r="H289">
        <v>55250.149999999994</v>
      </c>
      <c r="I289">
        <v>32965.509999999987</v>
      </c>
      <c r="J289">
        <v>88215.659999999974</v>
      </c>
      <c r="K289">
        <v>2697353</v>
      </c>
      <c r="L289" s="26">
        <f t="shared" si="13"/>
        <v>3.270452921808898E-2</v>
      </c>
      <c r="M289" s="1">
        <f t="shared" si="14"/>
        <v>278.28283911671917</v>
      </c>
    </row>
    <row r="290" spans="1:19" x14ac:dyDescent="0.25">
      <c r="A290" t="str">
        <f t="shared" si="12"/>
        <v>CGKCMBMay-2024</v>
      </c>
      <c r="B290" s="2">
        <v>2024</v>
      </c>
      <c r="C290" s="2" t="s">
        <v>206</v>
      </c>
      <c r="D290" t="s">
        <v>20</v>
      </c>
      <c r="E290" s="2" t="s">
        <v>10</v>
      </c>
      <c r="F290" t="s">
        <v>13</v>
      </c>
      <c r="G290">
        <v>24</v>
      </c>
      <c r="H290">
        <v>3105.0800000000004</v>
      </c>
      <c r="I290">
        <v>2070.23</v>
      </c>
      <c r="J290">
        <v>5175.3100000000004</v>
      </c>
      <c r="K290">
        <v>79632</v>
      </c>
      <c r="L290" s="26">
        <f t="shared" si="13"/>
        <v>6.499033052039381E-2</v>
      </c>
      <c r="M290" s="1">
        <f t="shared" si="14"/>
        <v>215.63791666666668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x14ac:dyDescent="0.25">
      <c r="A291" t="str">
        <f t="shared" si="12"/>
        <v>CMBAUHMay-2024</v>
      </c>
      <c r="B291" s="2">
        <v>2024</v>
      </c>
      <c r="C291" s="2" t="s">
        <v>206</v>
      </c>
      <c r="D291" t="s">
        <v>10</v>
      </c>
      <c r="E291" s="2" t="s">
        <v>9</v>
      </c>
      <c r="F291" t="s">
        <v>11</v>
      </c>
      <c r="G291">
        <v>37</v>
      </c>
      <c r="H291">
        <v>5118.2799999999988</v>
      </c>
      <c r="I291">
        <v>5363.05</v>
      </c>
      <c r="J291">
        <v>10481.329999999998</v>
      </c>
      <c r="K291">
        <v>123728</v>
      </c>
      <c r="L291" s="26">
        <f t="shared" si="13"/>
        <v>8.4712676192939332E-2</v>
      </c>
      <c r="M291" s="1">
        <f t="shared" si="14"/>
        <v>283.27918918918914</v>
      </c>
    </row>
    <row r="292" spans="1:19" x14ac:dyDescent="0.25">
      <c r="A292" t="str">
        <f t="shared" si="12"/>
        <v>CMBBKKMay-2024</v>
      </c>
      <c r="B292" s="2">
        <v>2024</v>
      </c>
      <c r="C292" s="2" t="s">
        <v>206</v>
      </c>
      <c r="D292" t="s">
        <v>10</v>
      </c>
      <c r="E292" s="2" t="s">
        <v>12</v>
      </c>
      <c r="F292" t="s">
        <v>13</v>
      </c>
      <c r="G292">
        <v>64</v>
      </c>
      <c r="H292">
        <v>7911.38</v>
      </c>
      <c r="I292">
        <v>4130.17</v>
      </c>
      <c r="J292">
        <v>12041.55</v>
      </c>
      <c r="K292">
        <v>152640</v>
      </c>
      <c r="L292" s="26">
        <f t="shared" si="13"/>
        <v>7.888856132075471E-2</v>
      </c>
      <c r="M292" s="1">
        <f t="shared" si="14"/>
        <v>188.14921874999999</v>
      </c>
    </row>
    <row r="293" spans="1:19" x14ac:dyDescent="0.25">
      <c r="A293" t="str">
        <f t="shared" si="12"/>
        <v>CMBBLRMay-2024</v>
      </c>
      <c r="B293" s="2">
        <v>2024</v>
      </c>
      <c r="C293" s="2" t="s">
        <v>206</v>
      </c>
      <c r="D293" t="s">
        <v>10</v>
      </c>
      <c r="E293" s="2" t="s">
        <v>14</v>
      </c>
      <c r="F293" t="s">
        <v>15</v>
      </c>
      <c r="G293">
        <v>49</v>
      </c>
      <c r="H293">
        <v>1775.19</v>
      </c>
      <c r="I293">
        <v>1359.2999999999997</v>
      </c>
      <c r="J293">
        <v>3134.4900000000002</v>
      </c>
      <c r="K293">
        <v>35035</v>
      </c>
      <c r="L293" s="26">
        <f t="shared" si="13"/>
        <v>8.9467389753104046E-2</v>
      </c>
      <c r="M293" s="1">
        <f t="shared" si="14"/>
        <v>63.969183673469395</v>
      </c>
    </row>
    <row r="294" spans="1:19" x14ac:dyDescent="0.25">
      <c r="A294" t="str">
        <f t="shared" si="12"/>
        <v>CMBBOMMay-2024</v>
      </c>
      <c r="B294" s="2">
        <v>2024</v>
      </c>
      <c r="C294" s="2" t="s">
        <v>206</v>
      </c>
      <c r="D294" t="s">
        <v>10</v>
      </c>
      <c r="E294" s="2" t="s">
        <v>16</v>
      </c>
      <c r="F294" t="s">
        <v>15</v>
      </c>
      <c r="G294">
        <v>69</v>
      </c>
      <c r="H294">
        <v>3154.4</v>
      </c>
      <c r="I294">
        <v>2560.25</v>
      </c>
      <c r="J294">
        <v>5714.65</v>
      </c>
      <c r="K294">
        <v>106881</v>
      </c>
      <c r="L294" s="26">
        <f t="shared" si="13"/>
        <v>5.3467407677697622E-2</v>
      </c>
      <c r="M294" s="1">
        <f t="shared" si="14"/>
        <v>82.821014492753619</v>
      </c>
    </row>
    <row r="295" spans="1:19" x14ac:dyDescent="0.25">
      <c r="A295" t="str">
        <f t="shared" si="12"/>
        <v>CMBCANMay-2024</v>
      </c>
      <c r="B295" s="2">
        <v>2024</v>
      </c>
      <c r="C295" s="2" t="s">
        <v>206</v>
      </c>
      <c r="D295" t="s">
        <v>10</v>
      </c>
      <c r="E295" s="2" t="s">
        <v>17</v>
      </c>
      <c r="F295" t="s">
        <v>13</v>
      </c>
      <c r="G295">
        <v>5</v>
      </c>
      <c r="H295">
        <v>800.78</v>
      </c>
      <c r="I295">
        <v>565.05000000000007</v>
      </c>
      <c r="J295">
        <v>1365.83</v>
      </c>
      <c r="K295">
        <v>19915</v>
      </c>
      <c r="L295" s="26">
        <f t="shared" si="13"/>
        <v>6.8582977655033892E-2</v>
      </c>
      <c r="M295" s="1">
        <f t="shared" si="14"/>
        <v>273.166</v>
      </c>
    </row>
    <row r="296" spans="1:19" x14ac:dyDescent="0.25">
      <c r="A296" t="str">
        <f t="shared" si="12"/>
        <v>CMBCDGMay-2024</v>
      </c>
      <c r="B296" s="2">
        <v>2024</v>
      </c>
      <c r="C296" s="2" t="s">
        <v>206</v>
      </c>
      <c r="D296" t="s">
        <v>10</v>
      </c>
      <c r="E296" s="2" t="s">
        <v>18</v>
      </c>
      <c r="F296" t="s">
        <v>19</v>
      </c>
      <c r="G296">
        <v>456</v>
      </c>
      <c r="H296">
        <v>86069.429999999949</v>
      </c>
      <c r="I296">
        <v>75148.060000000041</v>
      </c>
      <c r="J296">
        <v>161217.49000000002</v>
      </c>
      <c r="K296">
        <v>3880104</v>
      </c>
      <c r="L296" s="26">
        <f t="shared" si="13"/>
        <v>4.1549785778937892E-2</v>
      </c>
      <c r="M296" s="1">
        <f t="shared" si="14"/>
        <v>353.54712719298249</v>
      </c>
    </row>
    <row r="297" spans="1:19" x14ac:dyDescent="0.25">
      <c r="A297" t="str">
        <f t="shared" si="12"/>
        <v>CMBCGKMay-2024</v>
      </c>
      <c r="B297" s="2">
        <v>2024</v>
      </c>
      <c r="C297" s="2" t="s">
        <v>206</v>
      </c>
      <c r="D297" t="s">
        <v>10</v>
      </c>
      <c r="E297" s="2" t="s">
        <v>20</v>
      </c>
      <c r="F297" t="s">
        <v>13</v>
      </c>
      <c r="G297">
        <v>14</v>
      </c>
      <c r="H297">
        <v>2373.5300000000002</v>
      </c>
      <c r="I297">
        <v>1226.8399999999999</v>
      </c>
      <c r="J297">
        <v>3600.3700000000003</v>
      </c>
      <c r="K297">
        <v>46452</v>
      </c>
      <c r="L297" s="26">
        <f t="shared" si="13"/>
        <v>7.7507319383449597E-2</v>
      </c>
      <c r="M297" s="1">
        <f t="shared" si="14"/>
        <v>257.16928571428576</v>
      </c>
    </row>
    <row r="298" spans="1:19" x14ac:dyDescent="0.25">
      <c r="A298" t="str">
        <f t="shared" si="12"/>
        <v>CMBCOKMay-2024</v>
      </c>
      <c r="B298" s="2">
        <v>2024</v>
      </c>
      <c r="C298" s="2" t="s">
        <v>206</v>
      </c>
      <c r="D298" t="s">
        <v>10</v>
      </c>
      <c r="E298" s="2" t="s">
        <v>21</v>
      </c>
      <c r="F298" t="s">
        <v>15</v>
      </c>
      <c r="G298">
        <v>10</v>
      </c>
      <c r="H298">
        <v>524.6</v>
      </c>
      <c r="I298">
        <v>240.45</v>
      </c>
      <c r="J298">
        <v>765.05</v>
      </c>
      <c r="K298">
        <v>5170</v>
      </c>
      <c r="L298" s="26">
        <f t="shared" si="13"/>
        <v>0.1479787234042553</v>
      </c>
      <c r="M298" s="1">
        <f t="shared" si="14"/>
        <v>76.504999999999995</v>
      </c>
    </row>
    <row r="299" spans="1:19" x14ac:dyDescent="0.25">
      <c r="A299" t="str">
        <f t="shared" si="12"/>
        <v>CMBDACMay-2024</v>
      </c>
      <c r="B299" s="2">
        <v>2024</v>
      </c>
      <c r="C299" s="2" t="s">
        <v>206</v>
      </c>
      <c r="D299" t="s">
        <v>10</v>
      </c>
      <c r="E299" s="2" t="s">
        <v>22</v>
      </c>
      <c r="F299" t="s">
        <v>15</v>
      </c>
      <c r="G299">
        <v>8</v>
      </c>
      <c r="H299">
        <v>1487.3300000000002</v>
      </c>
      <c r="I299">
        <v>82.13</v>
      </c>
      <c r="J299">
        <v>1569.46</v>
      </c>
      <c r="K299">
        <v>17320</v>
      </c>
      <c r="L299" s="26">
        <f t="shared" si="13"/>
        <v>9.0615473441108541E-2</v>
      </c>
      <c r="M299" s="1">
        <f t="shared" si="14"/>
        <v>196.1825</v>
      </c>
    </row>
    <row r="300" spans="1:19" x14ac:dyDescent="0.25">
      <c r="A300" t="str">
        <f t="shared" si="12"/>
        <v>CMBDELMay-2024</v>
      </c>
      <c r="B300" s="2">
        <v>2024</v>
      </c>
      <c r="C300" s="2" t="s">
        <v>206</v>
      </c>
      <c r="D300" t="s">
        <v>10</v>
      </c>
      <c r="E300" s="2" t="s">
        <v>23</v>
      </c>
      <c r="F300" t="s">
        <v>15</v>
      </c>
      <c r="G300">
        <v>78</v>
      </c>
      <c r="H300">
        <v>5625.8399999999992</v>
      </c>
      <c r="I300">
        <v>3763.4400000000014</v>
      </c>
      <c r="J300">
        <v>9389.2800000000025</v>
      </c>
      <c r="K300">
        <v>189150</v>
      </c>
      <c r="L300" s="26">
        <f t="shared" si="13"/>
        <v>4.9639333862014287E-2</v>
      </c>
      <c r="M300" s="1">
        <f t="shared" si="14"/>
        <v>120.37538461538465</v>
      </c>
    </row>
    <row r="301" spans="1:19" x14ac:dyDescent="0.25">
      <c r="A301" t="str">
        <f t="shared" si="12"/>
        <v>CMBDMMMay-2024</v>
      </c>
      <c r="B301" s="2">
        <v>2024</v>
      </c>
      <c r="C301" s="2" t="s">
        <v>206</v>
      </c>
      <c r="D301" t="s">
        <v>10</v>
      </c>
      <c r="E301" s="2" t="s">
        <v>24</v>
      </c>
      <c r="F301" t="s">
        <v>11</v>
      </c>
      <c r="G301">
        <v>19</v>
      </c>
      <c r="H301">
        <v>4077.12</v>
      </c>
      <c r="I301">
        <v>1836.2300000000002</v>
      </c>
      <c r="J301">
        <v>5913.35</v>
      </c>
      <c r="K301">
        <v>73207</v>
      </c>
      <c r="L301" s="26">
        <f t="shared" si="13"/>
        <v>8.0775745488819384E-2</v>
      </c>
      <c r="M301" s="1">
        <f t="shared" si="14"/>
        <v>311.22894736842107</v>
      </c>
    </row>
    <row r="302" spans="1:19" x14ac:dyDescent="0.25">
      <c r="A302" t="str">
        <f t="shared" si="12"/>
        <v>CMBDOHMay-2024</v>
      </c>
      <c r="B302" s="2">
        <v>2024</v>
      </c>
      <c r="C302" s="2" t="s">
        <v>206</v>
      </c>
      <c r="D302" t="s">
        <v>10</v>
      </c>
      <c r="E302" s="2" t="s">
        <v>25</v>
      </c>
      <c r="F302" t="s">
        <v>11</v>
      </c>
      <c r="G302">
        <v>47</v>
      </c>
      <c r="H302">
        <v>6148.7099999999991</v>
      </c>
      <c r="I302">
        <v>4855.9700000000012</v>
      </c>
      <c r="J302">
        <v>11004.68</v>
      </c>
      <c r="K302">
        <v>170751</v>
      </c>
      <c r="L302" s="26">
        <f t="shared" si="13"/>
        <v>6.4448700154025457E-2</v>
      </c>
      <c r="M302" s="1">
        <f t="shared" si="14"/>
        <v>234.14212765957447</v>
      </c>
    </row>
    <row r="303" spans="1:19" x14ac:dyDescent="0.25">
      <c r="A303" t="str">
        <f t="shared" si="12"/>
        <v>CMBDXBMay-2024</v>
      </c>
      <c r="B303" s="2">
        <v>2024</v>
      </c>
      <c r="C303" s="2" t="s">
        <v>206</v>
      </c>
      <c r="D303" t="s">
        <v>10</v>
      </c>
      <c r="E303" s="2" t="s">
        <v>26</v>
      </c>
      <c r="F303" t="s">
        <v>11</v>
      </c>
      <c r="G303">
        <v>14</v>
      </c>
      <c r="H303">
        <v>1500.7900000000002</v>
      </c>
      <c r="I303">
        <v>2001.79</v>
      </c>
      <c r="J303">
        <v>3502.5800000000004</v>
      </c>
      <c r="K303">
        <v>46326</v>
      </c>
      <c r="L303" s="26">
        <f t="shared" si="13"/>
        <v>7.5607218408669005E-2</v>
      </c>
      <c r="M303" s="1">
        <f t="shared" si="14"/>
        <v>250.18428571428575</v>
      </c>
    </row>
    <row r="304" spans="1:19" x14ac:dyDescent="0.25">
      <c r="A304" t="str">
        <f t="shared" si="12"/>
        <v>CMBFRAMay-2024</v>
      </c>
      <c r="B304" s="2">
        <v>2024</v>
      </c>
      <c r="C304" s="2" t="s">
        <v>206</v>
      </c>
      <c r="D304" t="s">
        <v>10</v>
      </c>
      <c r="E304" s="2" t="s">
        <v>27</v>
      </c>
      <c r="F304" t="s">
        <v>19</v>
      </c>
      <c r="G304">
        <v>208</v>
      </c>
      <c r="H304">
        <v>39564.290000000008</v>
      </c>
      <c r="I304">
        <v>41791.539999999986</v>
      </c>
      <c r="J304">
        <v>81355.829999999987</v>
      </c>
      <c r="K304">
        <v>1683344</v>
      </c>
      <c r="L304" s="26">
        <f t="shared" si="13"/>
        <v>4.8329889790797359E-2</v>
      </c>
      <c r="M304" s="1">
        <f t="shared" si="14"/>
        <v>391.13379807692303</v>
      </c>
    </row>
    <row r="305" spans="1:13" x14ac:dyDescent="0.25">
      <c r="A305" t="str">
        <f t="shared" si="12"/>
        <v>CMBHYDMay-2024</v>
      </c>
      <c r="B305" s="2">
        <v>2024</v>
      </c>
      <c r="C305" s="2" t="s">
        <v>206</v>
      </c>
      <c r="D305" t="s">
        <v>10</v>
      </c>
      <c r="E305" s="2" t="s">
        <v>29</v>
      </c>
      <c r="F305" t="s">
        <v>15</v>
      </c>
      <c r="G305">
        <v>11</v>
      </c>
      <c r="H305">
        <v>838.46999999999991</v>
      </c>
      <c r="I305">
        <v>260.03999999999996</v>
      </c>
      <c r="J305">
        <v>1098.51</v>
      </c>
      <c r="K305">
        <v>12892</v>
      </c>
      <c r="L305" s="26">
        <f t="shared" si="13"/>
        <v>8.5208656531182134E-2</v>
      </c>
      <c r="M305" s="1">
        <f t="shared" si="14"/>
        <v>99.86454545454545</v>
      </c>
    </row>
    <row r="306" spans="1:13" x14ac:dyDescent="0.25">
      <c r="A306" t="str">
        <f t="shared" si="12"/>
        <v>CMBICNMay-2024</v>
      </c>
      <c r="B306" s="2">
        <v>2024</v>
      </c>
      <c r="C306" s="2" t="s">
        <v>206</v>
      </c>
      <c r="D306" t="s">
        <v>10</v>
      </c>
      <c r="E306" s="2" t="s">
        <v>30</v>
      </c>
      <c r="F306" t="s">
        <v>13</v>
      </c>
      <c r="G306">
        <v>127</v>
      </c>
      <c r="H306">
        <v>23644</v>
      </c>
      <c r="I306">
        <v>9827.42</v>
      </c>
      <c r="J306">
        <v>33471.420000000013</v>
      </c>
      <c r="K306">
        <v>732155</v>
      </c>
      <c r="L306" s="26">
        <f t="shared" si="13"/>
        <v>4.5716303241799906E-2</v>
      </c>
      <c r="M306" s="1">
        <f t="shared" si="14"/>
        <v>263.55448818897651</v>
      </c>
    </row>
    <row r="307" spans="1:13" x14ac:dyDescent="0.25">
      <c r="A307" t="str">
        <f t="shared" si="12"/>
        <v>CMBIXMMay-2024</v>
      </c>
      <c r="B307" s="2">
        <v>2024</v>
      </c>
      <c r="C307" s="2" t="s">
        <v>206</v>
      </c>
      <c r="D307" t="s">
        <v>10</v>
      </c>
      <c r="E307" s="2" t="s">
        <v>31</v>
      </c>
      <c r="F307" t="s">
        <v>15</v>
      </c>
      <c r="G307">
        <v>26</v>
      </c>
      <c r="H307">
        <v>557.42999999999995</v>
      </c>
      <c r="I307">
        <v>446.25</v>
      </c>
      <c r="J307">
        <v>1003.6799999999998</v>
      </c>
      <c r="K307">
        <v>9204</v>
      </c>
      <c r="L307" s="26">
        <f t="shared" si="13"/>
        <v>0.10904823989569751</v>
      </c>
      <c r="M307" s="1">
        <f t="shared" si="14"/>
        <v>38.60307692307692</v>
      </c>
    </row>
    <row r="308" spans="1:13" x14ac:dyDescent="0.25">
      <c r="A308" t="str">
        <f t="shared" si="12"/>
        <v>CMBKHIMay-2024</v>
      </c>
      <c r="B308" s="2">
        <v>2024</v>
      </c>
      <c r="C308" s="2" t="s">
        <v>206</v>
      </c>
      <c r="D308" t="s">
        <v>10</v>
      </c>
      <c r="E308" s="2" t="s">
        <v>32</v>
      </c>
      <c r="F308" t="s">
        <v>15</v>
      </c>
      <c r="G308">
        <v>38</v>
      </c>
      <c r="H308">
        <v>4400.4099999999989</v>
      </c>
      <c r="I308">
        <v>1461.7099999999998</v>
      </c>
      <c r="J308">
        <v>5862.12</v>
      </c>
      <c r="K308">
        <v>91732</v>
      </c>
      <c r="L308" s="26">
        <f t="shared" si="13"/>
        <v>6.39048532682161E-2</v>
      </c>
      <c r="M308" s="1">
        <f t="shared" si="14"/>
        <v>154.26631578947368</v>
      </c>
    </row>
    <row r="309" spans="1:13" x14ac:dyDescent="0.25">
      <c r="A309" t="str">
        <f t="shared" si="12"/>
        <v>CMBKTMMay-2024</v>
      </c>
      <c r="B309" s="2">
        <v>2024</v>
      </c>
      <c r="C309" s="2" t="s">
        <v>206</v>
      </c>
      <c r="D309" t="s">
        <v>10</v>
      </c>
      <c r="E309" s="2" t="s">
        <v>52</v>
      </c>
      <c r="F309" t="s">
        <v>15</v>
      </c>
      <c r="G309">
        <v>21</v>
      </c>
      <c r="H309">
        <v>3001.0999999999995</v>
      </c>
      <c r="I309">
        <v>872.45</v>
      </c>
      <c r="J309">
        <v>3873.55</v>
      </c>
      <c r="K309">
        <v>49413</v>
      </c>
      <c r="L309" s="26">
        <f t="shared" si="13"/>
        <v>7.839131402667314E-2</v>
      </c>
      <c r="M309" s="1">
        <f t="shared" si="14"/>
        <v>184.45476190476191</v>
      </c>
    </row>
    <row r="310" spans="1:13" x14ac:dyDescent="0.25">
      <c r="A310" t="str">
        <f t="shared" si="12"/>
        <v>CMBKULMay-2024</v>
      </c>
      <c r="B310" s="2">
        <v>2024</v>
      </c>
      <c r="C310" s="2" t="s">
        <v>206</v>
      </c>
      <c r="D310" t="s">
        <v>10</v>
      </c>
      <c r="E310" s="2" t="s">
        <v>33</v>
      </c>
      <c r="F310" t="s">
        <v>13</v>
      </c>
      <c r="G310">
        <v>62</v>
      </c>
      <c r="H310">
        <v>4045.7200000000003</v>
      </c>
      <c r="I310">
        <v>3342.12</v>
      </c>
      <c r="J310">
        <v>7387.8400000000011</v>
      </c>
      <c r="K310">
        <v>152458</v>
      </c>
      <c r="L310" s="26">
        <f t="shared" si="13"/>
        <v>4.8458198323472701E-2</v>
      </c>
      <c r="M310" s="1">
        <f t="shared" si="14"/>
        <v>119.15870967741937</v>
      </c>
    </row>
    <row r="311" spans="1:13" x14ac:dyDescent="0.25">
      <c r="A311" t="str">
        <f t="shared" si="12"/>
        <v>CMBKWIMay-2024</v>
      </c>
      <c r="B311" s="2">
        <v>2024</v>
      </c>
      <c r="C311" s="2" t="s">
        <v>206</v>
      </c>
      <c r="D311" t="s">
        <v>10</v>
      </c>
      <c r="E311" s="2" t="s">
        <v>34</v>
      </c>
      <c r="F311" t="s">
        <v>11</v>
      </c>
      <c r="G311">
        <v>9</v>
      </c>
      <c r="H311">
        <v>2150.7000000000003</v>
      </c>
      <c r="I311">
        <v>652.27</v>
      </c>
      <c r="J311">
        <v>2802.9700000000003</v>
      </c>
      <c r="K311">
        <v>37755</v>
      </c>
      <c r="L311" s="26">
        <f t="shared" si="13"/>
        <v>7.4241027678453198E-2</v>
      </c>
      <c r="M311" s="1">
        <f t="shared" si="14"/>
        <v>311.44111111111113</v>
      </c>
    </row>
    <row r="312" spans="1:13" x14ac:dyDescent="0.25">
      <c r="A312" t="str">
        <f t="shared" si="12"/>
        <v>CMBLHEMay-2024</v>
      </c>
      <c r="B312" s="2">
        <v>2024</v>
      </c>
      <c r="C312" s="2" t="s">
        <v>206</v>
      </c>
      <c r="D312" t="s">
        <v>10</v>
      </c>
      <c r="E312" s="2" t="s">
        <v>35</v>
      </c>
      <c r="F312" t="s">
        <v>15</v>
      </c>
      <c r="G312">
        <v>17</v>
      </c>
      <c r="H312">
        <v>2002.6399999999999</v>
      </c>
      <c r="I312">
        <v>766.62</v>
      </c>
      <c r="J312">
        <v>2769.2599999999998</v>
      </c>
      <c r="K312">
        <v>47345</v>
      </c>
      <c r="L312" s="26">
        <f t="shared" si="13"/>
        <v>5.8491076143204132E-2</v>
      </c>
      <c r="M312" s="1">
        <f t="shared" si="14"/>
        <v>162.89764705882351</v>
      </c>
    </row>
    <row r="313" spans="1:13" x14ac:dyDescent="0.25">
      <c r="A313" t="str">
        <f t="shared" si="12"/>
        <v>CMBLHRMay-2024</v>
      </c>
      <c r="B313" s="2">
        <v>2024</v>
      </c>
      <c r="C313" s="2" t="s">
        <v>206</v>
      </c>
      <c r="D313" t="s">
        <v>10</v>
      </c>
      <c r="E313" s="2" t="s">
        <v>36</v>
      </c>
      <c r="F313" t="s">
        <v>19</v>
      </c>
      <c r="G313">
        <v>514</v>
      </c>
      <c r="H313">
        <v>124591.09000000001</v>
      </c>
      <c r="I313">
        <v>73765.490000000005</v>
      </c>
      <c r="J313">
        <v>198356.58000000005</v>
      </c>
      <c r="K313">
        <v>4481566</v>
      </c>
      <c r="L313" s="26">
        <f t="shared" si="13"/>
        <v>4.4260550887792356E-2</v>
      </c>
      <c r="M313" s="1">
        <f t="shared" si="14"/>
        <v>385.90774319066156</v>
      </c>
    </row>
    <row r="314" spans="1:13" x14ac:dyDescent="0.25">
      <c r="A314" t="str">
        <f t="shared" si="12"/>
        <v>CMBMAAMay-2024</v>
      </c>
      <c r="B314" s="2">
        <v>2024</v>
      </c>
      <c r="C314" s="2" t="s">
        <v>206</v>
      </c>
      <c r="D314" t="s">
        <v>10</v>
      </c>
      <c r="E314" s="2" t="s">
        <v>37</v>
      </c>
      <c r="F314" t="s">
        <v>15</v>
      </c>
      <c r="G314">
        <v>76</v>
      </c>
      <c r="H314">
        <v>2011.9599999999996</v>
      </c>
      <c r="I314">
        <v>1942.81</v>
      </c>
      <c r="J314">
        <v>3954.7699999999995</v>
      </c>
      <c r="K314">
        <v>52136</v>
      </c>
      <c r="L314" s="26">
        <f t="shared" si="13"/>
        <v>7.5854879545803278E-2</v>
      </c>
      <c r="M314" s="1">
        <f t="shared" si="14"/>
        <v>52.036447368421044</v>
      </c>
    </row>
    <row r="315" spans="1:13" x14ac:dyDescent="0.25">
      <c r="A315" t="str">
        <f t="shared" si="12"/>
        <v>CMBMELMay-2024</v>
      </c>
      <c r="B315" s="2">
        <v>2024</v>
      </c>
      <c r="C315" s="2" t="s">
        <v>206</v>
      </c>
      <c r="D315" t="s">
        <v>10</v>
      </c>
      <c r="E315" s="2" t="s">
        <v>38</v>
      </c>
      <c r="F315" t="s">
        <v>13</v>
      </c>
      <c r="G315">
        <v>732</v>
      </c>
      <c r="H315">
        <v>188827.99000000002</v>
      </c>
      <c r="I315">
        <v>44431.589999999989</v>
      </c>
      <c r="J315">
        <v>233259.58000000005</v>
      </c>
      <c r="K315">
        <v>6155388</v>
      </c>
      <c r="L315" s="26">
        <f t="shared" si="13"/>
        <v>3.789518711086938E-2</v>
      </c>
      <c r="M315" s="1">
        <f t="shared" si="14"/>
        <v>318.66062841530061</v>
      </c>
    </row>
    <row r="316" spans="1:13" x14ac:dyDescent="0.25">
      <c r="A316" t="str">
        <f t="shared" si="12"/>
        <v>CMBMLEMay-2024</v>
      </c>
      <c r="B316" s="2">
        <v>2024</v>
      </c>
      <c r="C316" s="2" t="s">
        <v>206</v>
      </c>
      <c r="D316" t="s">
        <v>10</v>
      </c>
      <c r="E316" s="2" t="s">
        <v>39</v>
      </c>
      <c r="F316" t="s">
        <v>15</v>
      </c>
      <c r="G316">
        <v>450</v>
      </c>
      <c r="H316">
        <v>24555.560000000005</v>
      </c>
      <c r="I316">
        <v>8679.279999999997</v>
      </c>
      <c r="J316">
        <v>33234.839999999997</v>
      </c>
      <c r="K316">
        <v>345600</v>
      </c>
      <c r="L316" s="26">
        <f t="shared" si="13"/>
        <v>9.6165624999999991E-2</v>
      </c>
      <c r="M316" s="1">
        <f t="shared" si="14"/>
        <v>73.855199999999996</v>
      </c>
    </row>
    <row r="317" spans="1:13" x14ac:dyDescent="0.25">
      <c r="A317" t="str">
        <f t="shared" si="12"/>
        <v>CMBNRTMay-2024</v>
      </c>
      <c r="B317" s="2">
        <v>2024</v>
      </c>
      <c r="C317" s="2" t="s">
        <v>206</v>
      </c>
      <c r="D317" t="s">
        <v>10</v>
      </c>
      <c r="E317" s="2" t="s">
        <v>40</v>
      </c>
      <c r="F317" t="s">
        <v>13</v>
      </c>
      <c r="G317">
        <v>118</v>
      </c>
      <c r="H317">
        <v>50198.37</v>
      </c>
      <c r="I317">
        <v>2580.27</v>
      </c>
      <c r="J317">
        <v>52778.640000000007</v>
      </c>
      <c r="K317">
        <v>809952</v>
      </c>
      <c r="L317" s="26">
        <f t="shared" si="13"/>
        <v>6.5162676306744105E-2</v>
      </c>
      <c r="M317" s="1">
        <f t="shared" si="14"/>
        <v>447.27661016949156</v>
      </c>
    </row>
    <row r="318" spans="1:13" x14ac:dyDescent="0.25">
      <c r="A318" t="str">
        <f t="shared" si="12"/>
        <v>CMBPEKMay-2024</v>
      </c>
      <c r="B318" s="2">
        <v>2024</v>
      </c>
      <c r="C318" s="2" t="s">
        <v>206</v>
      </c>
      <c r="D318" t="s">
        <v>10</v>
      </c>
      <c r="E318" s="2" t="s">
        <v>177</v>
      </c>
      <c r="F318" t="s">
        <v>13</v>
      </c>
      <c r="G318">
        <v>19</v>
      </c>
      <c r="H318">
        <v>4565.4399999999996</v>
      </c>
      <c r="I318">
        <v>2035.6499999999996</v>
      </c>
      <c r="J318">
        <v>6601.0899999999992</v>
      </c>
      <c r="K318">
        <v>98211</v>
      </c>
      <c r="L318" s="26">
        <f t="shared" si="13"/>
        <v>6.7213346773782975E-2</v>
      </c>
      <c r="M318" s="1">
        <f t="shared" si="14"/>
        <v>347.42578947368418</v>
      </c>
    </row>
    <row r="319" spans="1:13" x14ac:dyDescent="0.25">
      <c r="A319" t="str">
        <f t="shared" si="12"/>
        <v>CMBPVGMay-2024</v>
      </c>
      <c r="B319" s="2">
        <v>2024</v>
      </c>
      <c r="C319" s="2" t="s">
        <v>206</v>
      </c>
      <c r="D319" t="s">
        <v>10</v>
      </c>
      <c r="E319" s="2" t="s">
        <v>50</v>
      </c>
      <c r="F319" t="s">
        <v>13</v>
      </c>
      <c r="G319">
        <v>21</v>
      </c>
      <c r="H319">
        <v>1261.23</v>
      </c>
      <c r="I319">
        <v>2363.2799999999997</v>
      </c>
      <c r="J319">
        <v>3624.51</v>
      </c>
      <c r="K319">
        <v>106386</v>
      </c>
      <c r="L319" s="26">
        <f t="shared" si="13"/>
        <v>3.4069426428289439E-2</v>
      </c>
      <c r="M319" s="1">
        <f t="shared" si="14"/>
        <v>172.59571428571431</v>
      </c>
    </row>
    <row r="320" spans="1:13" x14ac:dyDescent="0.25">
      <c r="A320" t="str">
        <f t="shared" si="12"/>
        <v>CMBRUHMay-2024</v>
      </c>
      <c r="B320" s="2">
        <v>2024</v>
      </c>
      <c r="C320" s="2" t="s">
        <v>206</v>
      </c>
      <c r="D320" t="s">
        <v>10</v>
      </c>
      <c r="E320" s="2" t="s">
        <v>41</v>
      </c>
      <c r="F320" t="s">
        <v>11</v>
      </c>
      <c r="G320">
        <v>48</v>
      </c>
      <c r="H320">
        <v>8150.7</v>
      </c>
      <c r="I320">
        <v>4503.260000000002</v>
      </c>
      <c r="J320">
        <v>12653.959999999997</v>
      </c>
      <c r="K320">
        <v>194160</v>
      </c>
      <c r="L320" s="26">
        <f t="shared" si="13"/>
        <v>6.5172847136382356E-2</v>
      </c>
      <c r="M320" s="1">
        <f t="shared" si="14"/>
        <v>263.62416666666661</v>
      </c>
    </row>
    <row r="321" spans="1:13" x14ac:dyDescent="0.25">
      <c r="A321" t="str">
        <f t="shared" si="12"/>
        <v>CMBSINMay-2024</v>
      </c>
      <c r="B321" s="2">
        <v>2024</v>
      </c>
      <c r="C321" s="2" t="s">
        <v>206</v>
      </c>
      <c r="D321" t="s">
        <v>10</v>
      </c>
      <c r="E321" s="2" t="s">
        <v>42</v>
      </c>
      <c r="F321" t="s">
        <v>13</v>
      </c>
      <c r="G321">
        <v>135</v>
      </c>
      <c r="H321">
        <v>18393.280000000006</v>
      </c>
      <c r="I321">
        <v>7733.7899999999991</v>
      </c>
      <c r="J321">
        <v>26127.069999999992</v>
      </c>
      <c r="K321">
        <v>371115</v>
      </c>
      <c r="L321" s="26">
        <f t="shared" si="13"/>
        <v>7.0401546690378972E-2</v>
      </c>
      <c r="M321" s="1">
        <f t="shared" si="14"/>
        <v>193.53385185185181</v>
      </c>
    </row>
    <row r="322" spans="1:13" x14ac:dyDescent="0.25">
      <c r="A322" t="str">
        <f t="shared" ref="A322:A385" si="15">D322&amp;E322&amp;C322</f>
        <v>CMBSYDMay-2024</v>
      </c>
      <c r="B322" s="2">
        <v>2024</v>
      </c>
      <c r="C322" s="2" t="s">
        <v>206</v>
      </c>
      <c r="D322" t="s">
        <v>10</v>
      </c>
      <c r="E322" s="2" t="s">
        <v>53</v>
      </c>
      <c r="F322" t="s">
        <v>13</v>
      </c>
      <c r="G322">
        <v>366</v>
      </c>
      <c r="H322">
        <v>89046.939999999959</v>
      </c>
      <c r="I322">
        <v>24156.440000000002</v>
      </c>
      <c r="J322">
        <v>113203.37999999998</v>
      </c>
      <c r="K322">
        <v>3203964</v>
      </c>
      <c r="L322" s="26">
        <f t="shared" ref="L322:L385" si="16">J322/K322</f>
        <v>3.5332288377772025E-2</v>
      </c>
      <c r="M322" s="1">
        <f t="shared" ref="M322:M385" si="17">J322/G322</f>
        <v>309.2988524590163</v>
      </c>
    </row>
    <row r="323" spans="1:13" x14ac:dyDescent="0.25">
      <c r="A323" t="str">
        <f t="shared" si="15"/>
        <v>CMBTRVMay-2024</v>
      </c>
      <c r="B323" s="2">
        <v>2024</v>
      </c>
      <c r="C323" s="2" t="s">
        <v>206</v>
      </c>
      <c r="D323" t="s">
        <v>10</v>
      </c>
      <c r="E323" s="2" t="s">
        <v>43</v>
      </c>
      <c r="F323" t="s">
        <v>15</v>
      </c>
      <c r="G323">
        <v>12</v>
      </c>
      <c r="H323">
        <v>375.81999999999994</v>
      </c>
      <c r="I323">
        <v>255.14</v>
      </c>
      <c r="J323">
        <v>630.95999999999992</v>
      </c>
      <c r="K323">
        <v>4392</v>
      </c>
      <c r="L323" s="26">
        <f t="shared" si="16"/>
        <v>0.14366120218579234</v>
      </c>
      <c r="M323" s="1">
        <f t="shared" si="17"/>
        <v>52.579999999999991</v>
      </c>
    </row>
    <row r="324" spans="1:13" x14ac:dyDescent="0.25">
      <c r="A324" t="str">
        <f t="shared" si="15"/>
        <v>CMBTRZMay-2024</v>
      </c>
      <c r="B324" s="2">
        <v>2024</v>
      </c>
      <c r="C324" s="2" t="s">
        <v>206</v>
      </c>
      <c r="D324" t="s">
        <v>10</v>
      </c>
      <c r="E324" s="2" t="s">
        <v>44</v>
      </c>
      <c r="F324" t="s">
        <v>15</v>
      </c>
      <c r="G324">
        <v>21</v>
      </c>
      <c r="H324">
        <v>405.06</v>
      </c>
      <c r="I324">
        <v>372.46999999999997</v>
      </c>
      <c r="J324">
        <v>777.52999999999986</v>
      </c>
      <c r="K324">
        <v>9303</v>
      </c>
      <c r="L324" s="26">
        <f t="shared" si="16"/>
        <v>8.3578415564871528E-2</v>
      </c>
      <c r="M324" s="1">
        <f t="shared" si="17"/>
        <v>37.025238095238088</v>
      </c>
    </row>
    <row r="325" spans="1:13" x14ac:dyDescent="0.25">
      <c r="A325" t="str">
        <f t="shared" si="15"/>
        <v>COKCMBMay-2024</v>
      </c>
      <c r="B325" s="2">
        <v>2024</v>
      </c>
      <c r="C325" s="2" t="s">
        <v>206</v>
      </c>
      <c r="D325" t="s">
        <v>21</v>
      </c>
      <c r="E325" s="2" t="s">
        <v>10</v>
      </c>
      <c r="F325" t="s">
        <v>15</v>
      </c>
      <c r="G325">
        <v>46</v>
      </c>
      <c r="H325">
        <v>2100.7000000000003</v>
      </c>
      <c r="I325">
        <v>811.07000000000016</v>
      </c>
      <c r="J325">
        <v>2911.77</v>
      </c>
      <c r="K325">
        <v>23782</v>
      </c>
      <c r="L325" s="26">
        <f t="shared" si="16"/>
        <v>0.12243587587250862</v>
      </c>
      <c r="M325" s="1">
        <f t="shared" si="17"/>
        <v>63.299347826086958</v>
      </c>
    </row>
    <row r="326" spans="1:13" x14ac:dyDescent="0.25">
      <c r="A326" t="str">
        <f t="shared" si="15"/>
        <v>DACCMBMay-2024</v>
      </c>
      <c r="B326" s="2">
        <v>2024</v>
      </c>
      <c r="C326" s="2" t="s">
        <v>206</v>
      </c>
      <c r="D326" t="s">
        <v>22</v>
      </c>
      <c r="E326" s="2" t="s">
        <v>10</v>
      </c>
      <c r="F326" t="s">
        <v>15</v>
      </c>
      <c r="G326">
        <v>9</v>
      </c>
      <c r="H326">
        <v>1253.04</v>
      </c>
      <c r="I326">
        <v>174.02999999999994</v>
      </c>
      <c r="J326">
        <v>1427.0700000000002</v>
      </c>
      <c r="K326">
        <v>19485</v>
      </c>
      <c r="L326" s="26">
        <f t="shared" si="16"/>
        <v>7.3239414934565053E-2</v>
      </c>
      <c r="M326" s="1">
        <f t="shared" si="17"/>
        <v>158.56333333333336</v>
      </c>
    </row>
    <row r="327" spans="1:13" x14ac:dyDescent="0.25">
      <c r="A327" t="str">
        <f t="shared" si="15"/>
        <v>DELCMBMay-2024</v>
      </c>
      <c r="B327" s="2">
        <v>2024</v>
      </c>
      <c r="C327" s="2" t="s">
        <v>206</v>
      </c>
      <c r="D327" t="s">
        <v>23</v>
      </c>
      <c r="E327" s="2" t="s">
        <v>10</v>
      </c>
      <c r="F327" t="s">
        <v>15</v>
      </c>
      <c r="G327">
        <v>102</v>
      </c>
      <c r="H327">
        <v>8277.56</v>
      </c>
      <c r="I327">
        <v>3175.4</v>
      </c>
      <c r="J327">
        <v>11452.959999999995</v>
      </c>
      <c r="K327">
        <v>247350</v>
      </c>
      <c r="L327" s="26">
        <f t="shared" si="16"/>
        <v>4.6302648069537072E-2</v>
      </c>
      <c r="M327" s="1">
        <f t="shared" si="17"/>
        <v>112.28392156862741</v>
      </c>
    </row>
    <row r="328" spans="1:13" x14ac:dyDescent="0.25">
      <c r="A328" t="str">
        <f t="shared" si="15"/>
        <v>DMMCMBMay-2024</v>
      </c>
      <c r="B328" s="2">
        <v>2024</v>
      </c>
      <c r="C328" s="2" t="s">
        <v>206</v>
      </c>
      <c r="D328" t="s">
        <v>24</v>
      </c>
      <c r="E328" s="2" t="s">
        <v>10</v>
      </c>
      <c r="F328" t="s">
        <v>11</v>
      </c>
      <c r="G328">
        <v>5</v>
      </c>
      <c r="H328">
        <v>1729.11</v>
      </c>
      <c r="I328">
        <v>456.24</v>
      </c>
      <c r="J328">
        <v>2185.35</v>
      </c>
      <c r="K328">
        <v>19265</v>
      </c>
      <c r="L328" s="26">
        <f t="shared" si="16"/>
        <v>0.11343628341552037</v>
      </c>
      <c r="M328" s="1">
        <f t="shared" si="17"/>
        <v>437.07</v>
      </c>
    </row>
    <row r="329" spans="1:13" x14ac:dyDescent="0.25">
      <c r="A329" t="str">
        <f t="shared" si="15"/>
        <v>DOHCMBMay-2024</v>
      </c>
      <c r="B329" s="2">
        <v>2024</v>
      </c>
      <c r="C329" s="2" t="s">
        <v>206</v>
      </c>
      <c r="D329" t="s">
        <v>25</v>
      </c>
      <c r="E329" s="2" t="s">
        <v>10</v>
      </c>
      <c r="F329" t="s">
        <v>11</v>
      </c>
      <c r="G329">
        <v>4</v>
      </c>
      <c r="H329">
        <v>527.42999999999995</v>
      </c>
      <c r="I329">
        <v>405.7</v>
      </c>
      <c r="J329">
        <v>933.13</v>
      </c>
      <c r="K329">
        <v>14532</v>
      </c>
      <c r="L329" s="26">
        <f t="shared" si="16"/>
        <v>6.4212083677401596E-2</v>
      </c>
      <c r="M329" s="1">
        <f t="shared" si="17"/>
        <v>233.2825</v>
      </c>
    </row>
    <row r="330" spans="1:13" x14ac:dyDescent="0.25">
      <c r="A330" t="str">
        <f t="shared" si="15"/>
        <v>DXBCMBMay-2024</v>
      </c>
      <c r="B330" s="2">
        <v>2024</v>
      </c>
      <c r="C330" s="2" t="s">
        <v>206</v>
      </c>
      <c r="D330" t="s">
        <v>26</v>
      </c>
      <c r="E330" s="2" t="s">
        <v>10</v>
      </c>
      <c r="F330" t="s">
        <v>11</v>
      </c>
      <c r="G330">
        <v>18</v>
      </c>
      <c r="H330">
        <v>2990.6600000000003</v>
      </c>
      <c r="I330">
        <v>2436.09</v>
      </c>
      <c r="J330">
        <v>5426.75</v>
      </c>
      <c r="K330">
        <v>59562</v>
      </c>
      <c r="L330" s="26">
        <f t="shared" si="16"/>
        <v>9.11109432188308E-2</v>
      </c>
      <c r="M330" s="1">
        <f t="shared" si="17"/>
        <v>301.48611111111109</v>
      </c>
    </row>
    <row r="331" spans="1:13" x14ac:dyDescent="0.25">
      <c r="A331" t="str">
        <f t="shared" si="15"/>
        <v>FRACMBMay-2024</v>
      </c>
      <c r="B331" s="2">
        <v>2024</v>
      </c>
      <c r="C331" s="2" t="s">
        <v>206</v>
      </c>
      <c r="D331" t="s">
        <v>27</v>
      </c>
      <c r="E331" s="2" t="s">
        <v>10</v>
      </c>
      <c r="F331" t="s">
        <v>19</v>
      </c>
      <c r="G331">
        <v>101</v>
      </c>
      <c r="H331">
        <v>16538.75</v>
      </c>
      <c r="I331">
        <v>20493.269999999993</v>
      </c>
      <c r="J331">
        <v>37032.019999999997</v>
      </c>
      <c r="K331">
        <v>817393</v>
      </c>
      <c r="L331" s="26">
        <f t="shared" si="16"/>
        <v>4.5305036867210748E-2</v>
      </c>
      <c r="M331" s="1">
        <f t="shared" si="17"/>
        <v>366.65366336633662</v>
      </c>
    </row>
    <row r="332" spans="1:13" x14ac:dyDescent="0.25">
      <c r="A332" t="str">
        <f t="shared" si="15"/>
        <v>GANCMBMay-2024</v>
      </c>
      <c r="B332" s="2">
        <v>2024</v>
      </c>
      <c r="C332" s="2" t="s">
        <v>206</v>
      </c>
      <c r="D332" t="s">
        <v>28</v>
      </c>
      <c r="E332" s="2" t="s">
        <v>10</v>
      </c>
      <c r="F332" t="s">
        <v>15</v>
      </c>
      <c r="G332">
        <v>14</v>
      </c>
      <c r="H332">
        <v>336.86</v>
      </c>
      <c r="I332">
        <v>520.13</v>
      </c>
      <c r="J332">
        <v>856.99</v>
      </c>
      <c r="K332">
        <v>16058</v>
      </c>
      <c r="L332" s="26">
        <f t="shared" si="16"/>
        <v>5.3368414497446753E-2</v>
      </c>
      <c r="M332" s="1">
        <f t="shared" si="17"/>
        <v>61.213571428571427</v>
      </c>
    </row>
    <row r="333" spans="1:13" x14ac:dyDescent="0.25">
      <c r="A333" t="str">
        <f t="shared" si="15"/>
        <v>HYDCMBMay-2024</v>
      </c>
      <c r="B333" s="2">
        <v>2024</v>
      </c>
      <c r="C333" s="2" t="s">
        <v>206</v>
      </c>
      <c r="D333" t="s">
        <v>29</v>
      </c>
      <c r="E333" s="2" t="s">
        <v>10</v>
      </c>
      <c r="F333" t="s">
        <v>15</v>
      </c>
      <c r="G333">
        <v>11</v>
      </c>
      <c r="H333">
        <v>389.16999999999996</v>
      </c>
      <c r="I333">
        <v>200.47</v>
      </c>
      <c r="J333">
        <v>589.64</v>
      </c>
      <c r="K333">
        <v>12892</v>
      </c>
      <c r="L333" s="26">
        <f t="shared" si="16"/>
        <v>4.573689109525287E-2</v>
      </c>
      <c r="M333" s="1">
        <f t="shared" si="17"/>
        <v>53.603636363636362</v>
      </c>
    </row>
    <row r="334" spans="1:13" x14ac:dyDescent="0.25">
      <c r="A334" t="str">
        <f t="shared" si="15"/>
        <v>ICNCMBMay-2024</v>
      </c>
      <c r="B334" s="2">
        <v>2024</v>
      </c>
      <c r="C334" s="2" t="s">
        <v>206</v>
      </c>
      <c r="D334" t="s">
        <v>30</v>
      </c>
      <c r="E334" s="2" t="s">
        <v>10</v>
      </c>
      <c r="F334" t="s">
        <v>13</v>
      </c>
      <c r="G334">
        <v>82</v>
      </c>
      <c r="H334">
        <v>21188.030000000002</v>
      </c>
      <c r="I334">
        <v>6377.62</v>
      </c>
      <c r="J334">
        <v>27565.65</v>
      </c>
      <c r="K334">
        <v>472730</v>
      </c>
      <c r="L334" s="26">
        <f t="shared" si="16"/>
        <v>5.8311615509910521E-2</v>
      </c>
      <c r="M334" s="1">
        <f t="shared" si="17"/>
        <v>336.16646341463417</v>
      </c>
    </row>
    <row r="335" spans="1:13" x14ac:dyDescent="0.25">
      <c r="A335" t="str">
        <f t="shared" si="15"/>
        <v>IXMCMBMay-2024</v>
      </c>
      <c r="B335" s="2">
        <v>2024</v>
      </c>
      <c r="C335" s="2" t="s">
        <v>206</v>
      </c>
      <c r="D335" t="s">
        <v>31</v>
      </c>
      <c r="E335" s="2" t="s">
        <v>10</v>
      </c>
      <c r="F335" t="s">
        <v>15</v>
      </c>
      <c r="G335">
        <v>21</v>
      </c>
      <c r="H335">
        <v>492.32000000000005</v>
      </c>
      <c r="I335">
        <v>343.15000000000003</v>
      </c>
      <c r="J335">
        <v>835.47</v>
      </c>
      <c r="K335">
        <v>7434</v>
      </c>
      <c r="L335" s="26">
        <f t="shared" si="16"/>
        <v>0.11238498789346248</v>
      </c>
      <c r="M335" s="1">
        <f t="shared" si="17"/>
        <v>39.784285714285716</v>
      </c>
    </row>
    <row r="336" spans="1:13" x14ac:dyDescent="0.25">
      <c r="A336" t="str">
        <f t="shared" si="15"/>
        <v>KHICMBMay-2024</v>
      </c>
      <c r="B336" s="2">
        <v>2024</v>
      </c>
      <c r="C336" s="2" t="s">
        <v>206</v>
      </c>
      <c r="D336" t="s">
        <v>32</v>
      </c>
      <c r="E336" s="2" t="s">
        <v>10</v>
      </c>
      <c r="F336" t="s">
        <v>15</v>
      </c>
      <c r="G336">
        <v>107</v>
      </c>
      <c r="H336">
        <v>8710.8000000000011</v>
      </c>
      <c r="I336">
        <v>2617.4100000000003</v>
      </c>
      <c r="J336">
        <v>11328.210000000001</v>
      </c>
      <c r="K336">
        <v>258298</v>
      </c>
      <c r="L336" s="26">
        <f t="shared" si="16"/>
        <v>4.3857134008006261E-2</v>
      </c>
      <c r="M336" s="1">
        <f t="shared" si="17"/>
        <v>105.87112149532712</v>
      </c>
    </row>
    <row r="337" spans="1:13" x14ac:dyDescent="0.25">
      <c r="A337" t="str">
        <f t="shared" si="15"/>
        <v>KTMCMBMay-2024</v>
      </c>
      <c r="B337" s="2">
        <v>2024</v>
      </c>
      <c r="C337" s="2" t="s">
        <v>206</v>
      </c>
      <c r="D337" t="s">
        <v>52</v>
      </c>
      <c r="E337" s="2" t="s">
        <v>10</v>
      </c>
      <c r="F337" t="s">
        <v>15</v>
      </c>
      <c r="G337">
        <v>14</v>
      </c>
      <c r="H337">
        <v>3206.9799999999996</v>
      </c>
      <c r="I337">
        <v>456.37</v>
      </c>
      <c r="J337">
        <v>3663.35</v>
      </c>
      <c r="K337">
        <v>32942</v>
      </c>
      <c r="L337" s="26">
        <f t="shared" si="16"/>
        <v>0.11120605913423592</v>
      </c>
      <c r="M337" s="1">
        <f t="shared" si="17"/>
        <v>261.66785714285714</v>
      </c>
    </row>
    <row r="338" spans="1:13" x14ac:dyDescent="0.25">
      <c r="A338" t="str">
        <f t="shared" si="15"/>
        <v>KULCMBMay-2024</v>
      </c>
      <c r="B338" s="2">
        <v>2024</v>
      </c>
      <c r="C338" s="2" t="s">
        <v>206</v>
      </c>
      <c r="D338" t="s">
        <v>33</v>
      </c>
      <c r="E338" s="2" t="s">
        <v>10</v>
      </c>
      <c r="F338" t="s">
        <v>13</v>
      </c>
      <c r="G338">
        <v>117</v>
      </c>
      <c r="H338">
        <v>4888.04</v>
      </c>
      <c r="I338">
        <v>6315.92</v>
      </c>
      <c r="J338">
        <v>11203.960000000003</v>
      </c>
      <c r="K338">
        <v>287703</v>
      </c>
      <c r="L338" s="26">
        <f t="shared" si="16"/>
        <v>3.894279864999671E-2</v>
      </c>
      <c r="M338" s="1">
        <f t="shared" si="17"/>
        <v>95.760341880341898</v>
      </c>
    </row>
    <row r="339" spans="1:13" x14ac:dyDescent="0.25">
      <c r="A339" t="str">
        <f t="shared" si="15"/>
        <v>KWICMBMay-2024</v>
      </c>
      <c r="B339" s="2">
        <v>2024</v>
      </c>
      <c r="C339" s="2" t="s">
        <v>206</v>
      </c>
      <c r="D339" t="s">
        <v>34</v>
      </c>
      <c r="E339" s="2" t="s">
        <v>10</v>
      </c>
      <c r="F339" t="s">
        <v>11</v>
      </c>
      <c r="G339">
        <v>4</v>
      </c>
      <c r="H339">
        <v>564.17999999999995</v>
      </c>
      <c r="I339">
        <v>112</v>
      </c>
      <c r="J339">
        <v>676.18000000000006</v>
      </c>
      <c r="K339">
        <v>16780</v>
      </c>
      <c r="L339" s="26">
        <f t="shared" si="16"/>
        <v>4.0296781883194285E-2</v>
      </c>
      <c r="M339" s="1">
        <f t="shared" si="17"/>
        <v>169.04500000000002</v>
      </c>
    </row>
    <row r="340" spans="1:13" x14ac:dyDescent="0.25">
      <c r="A340" t="str">
        <f t="shared" si="15"/>
        <v>LHECMBMay-2024</v>
      </c>
      <c r="B340" s="2">
        <v>2024</v>
      </c>
      <c r="C340" s="2" t="s">
        <v>206</v>
      </c>
      <c r="D340" t="s">
        <v>35</v>
      </c>
      <c r="E340" s="2" t="s">
        <v>10</v>
      </c>
      <c r="F340" t="s">
        <v>15</v>
      </c>
      <c r="G340">
        <v>170</v>
      </c>
      <c r="H340">
        <v>15752.390000000001</v>
      </c>
      <c r="I340">
        <v>3871.3700000000003</v>
      </c>
      <c r="J340">
        <v>19623.760000000006</v>
      </c>
      <c r="K340">
        <v>473450</v>
      </c>
      <c r="L340" s="26">
        <f t="shared" si="16"/>
        <v>4.1448431724574943E-2</v>
      </c>
      <c r="M340" s="1">
        <f t="shared" si="17"/>
        <v>115.43388235294121</v>
      </c>
    </row>
    <row r="341" spans="1:13" x14ac:dyDescent="0.25">
      <c r="A341" t="str">
        <f t="shared" si="15"/>
        <v>LHRCMBMay-2024</v>
      </c>
      <c r="B341" s="2">
        <v>2024</v>
      </c>
      <c r="C341" s="2" t="s">
        <v>206</v>
      </c>
      <c r="D341" t="s">
        <v>36</v>
      </c>
      <c r="E341" s="2" t="s">
        <v>10</v>
      </c>
      <c r="F341" t="s">
        <v>19</v>
      </c>
      <c r="G341">
        <v>346</v>
      </c>
      <c r="H341">
        <v>84667.970000000016</v>
      </c>
      <c r="I341">
        <v>73575.98000000004</v>
      </c>
      <c r="J341">
        <v>158243.95000000004</v>
      </c>
      <c r="K341">
        <v>3016774</v>
      </c>
      <c r="L341" s="26">
        <f t="shared" si="16"/>
        <v>5.2454691667324117E-2</v>
      </c>
      <c r="M341" s="1">
        <f t="shared" si="17"/>
        <v>457.35245664739898</v>
      </c>
    </row>
    <row r="342" spans="1:13" x14ac:dyDescent="0.25">
      <c r="A342" t="str">
        <f t="shared" si="15"/>
        <v>MAACMBMay-2024</v>
      </c>
      <c r="B342" s="2">
        <v>2024</v>
      </c>
      <c r="C342" s="2" t="s">
        <v>206</v>
      </c>
      <c r="D342" t="s">
        <v>37</v>
      </c>
      <c r="E342" s="2" t="s">
        <v>10</v>
      </c>
      <c r="F342" t="s">
        <v>15</v>
      </c>
      <c r="G342">
        <v>64</v>
      </c>
      <c r="H342">
        <v>1743.9399999999998</v>
      </c>
      <c r="I342">
        <v>1297.2299999999996</v>
      </c>
      <c r="J342">
        <v>3041.1699999999996</v>
      </c>
      <c r="K342">
        <v>43904</v>
      </c>
      <c r="L342" s="26">
        <f t="shared" si="16"/>
        <v>6.9268631559766758E-2</v>
      </c>
      <c r="M342" s="1">
        <f t="shared" si="17"/>
        <v>47.518281249999994</v>
      </c>
    </row>
    <row r="343" spans="1:13" x14ac:dyDescent="0.25">
      <c r="A343" t="str">
        <f t="shared" si="15"/>
        <v>MELCMBMay-2024</v>
      </c>
      <c r="B343" s="2">
        <v>2024</v>
      </c>
      <c r="C343" s="2" t="s">
        <v>206</v>
      </c>
      <c r="D343" t="s">
        <v>38</v>
      </c>
      <c r="E343" s="2" t="s">
        <v>10</v>
      </c>
      <c r="F343" t="s">
        <v>13</v>
      </c>
      <c r="G343">
        <v>955</v>
      </c>
      <c r="H343">
        <v>236479.11000000004</v>
      </c>
      <c r="I343">
        <v>97392.040000000037</v>
      </c>
      <c r="J343">
        <v>333871.15000000002</v>
      </c>
      <c r="K343">
        <v>8030595</v>
      </c>
      <c r="L343" s="26">
        <f t="shared" si="16"/>
        <v>4.1574895758035364E-2</v>
      </c>
      <c r="M343" s="1">
        <f t="shared" si="17"/>
        <v>349.60329842931941</v>
      </c>
    </row>
    <row r="344" spans="1:13" x14ac:dyDescent="0.25">
      <c r="A344" t="str">
        <f t="shared" si="15"/>
        <v>MLECMBMay-2024</v>
      </c>
      <c r="B344" s="2">
        <v>2024</v>
      </c>
      <c r="C344" s="2" t="s">
        <v>206</v>
      </c>
      <c r="D344" t="s">
        <v>39</v>
      </c>
      <c r="E344" s="2" t="s">
        <v>10</v>
      </c>
      <c r="F344" t="s">
        <v>15</v>
      </c>
      <c r="G344">
        <v>505</v>
      </c>
      <c r="H344">
        <v>25692.01</v>
      </c>
      <c r="I344">
        <v>9162.76</v>
      </c>
      <c r="J344">
        <v>34854.769999999997</v>
      </c>
      <c r="K344">
        <v>387840</v>
      </c>
      <c r="L344" s="26">
        <f t="shared" si="16"/>
        <v>8.9868940800330019E-2</v>
      </c>
      <c r="M344" s="1">
        <f t="shared" si="17"/>
        <v>69.019346534653465</v>
      </c>
    </row>
    <row r="345" spans="1:13" x14ac:dyDescent="0.25">
      <c r="A345" t="str">
        <f t="shared" si="15"/>
        <v>NRTCMBMay-2024</v>
      </c>
      <c r="B345" s="2">
        <v>2024</v>
      </c>
      <c r="C345" s="2" t="s">
        <v>206</v>
      </c>
      <c r="D345" t="s">
        <v>40</v>
      </c>
      <c r="E345" s="2" t="s">
        <v>10</v>
      </c>
      <c r="F345" t="s">
        <v>13</v>
      </c>
      <c r="G345">
        <v>63</v>
      </c>
      <c r="H345">
        <v>30463.239999999994</v>
      </c>
      <c r="I345">
        <v>909.74999999999977</v>
      </c>
      <c r="J345">
        <v>31372.989999999998</v>
      </c>
      <c r="K345">
        <v>432432</v>
      </c>
      <c r="L345" s="26">
        <f t="shared" si="16"/>
        <v>7.2550111925111918E-2</v>
      </c>
      <c r="M345" s="1">
        <f t="shared" si="17"/>
        <v>497.98396825396821</v>
      </c>
    </row>
    <row r="346" spans="1:13" x14ac:dyDescent="0.25">
      <c r="A346" t="str">
        <f t="shared" si="15"/>
        <v>PEKCMBMay-2024</v>
      </c>
      <c r="B346" s="2">
        <v>2024</v>
      </c>
      <c r="C346" s="2" t="s">
        <v>206</v>
      </c>
      <c r="D346" t="s">
        <v>177</v>
      </c>
      <c r="E346" s="2" t="s">
        <v>10</v>
      </c>
      <c r="F346" t="s">
        <v>13</v>
      </c>
      <c r="G346">
        <v>2</v>
      </c>
      <c r="H346">
        <v>288.32</v>
      </c>
      <c r="I346">
        <v>213.88</v>
      </c>
      <c r="J346">
        <v>502.2</v>
      </c>
      <c r="K346">
        <v>10338</v>
      </c>
      <c r="L346" s="26">
        <f t="shared" si="16"/>
        <v>4.8578061520603601E-2</v>
      </c>
      <c r="M346" s="1">
        <f t="shared" si="17"/>
        <v>251.1</v>
      </c>
    </row>
    <row r="347" spans="1:13" x14ac:dyDescent="0.25">
      <c r="A347" t="str">
        <f t="shared" si="15"/>
        <v>PVGCMBMay-2024</v>
      </c>
      <c r="B347" s="2">
        <v>2024</v>
      </c>
      <c r="C347" s="2" t="s">
        <v>206</v>
      </c>
      <c r="D347" t="s">
        <v>50</v>
      </c>
      <c r="E347" s="2" t="s">
        <v>10</v>
      </c>
      <c r="F347" t="s">
        <v>13</v>
      </c>
      <c r="G347">
        <v>1</v>
      </c>
      <c r="H347">
        <v>178.95</v>
      </c>
      <c r="I347">
        <v>120.91</v>
      </c>
      <c r="J347">
        <v>299.86</v>
      </c>
      <c r="K347">
        <v>5066</v>
      </c>
      <c r="L347" s="26">
        <f t="shared" si="16"/>
        <v>5.9190682984603241E-2</v>
      </c>
      <c r="M347" s="1">
        <f t="shared" si="17"/>
        <v>299.86</v>
      </c>
    </row>
    <row r="348" spans="1:13" x14ac:dyDescent="0.25">
      <c r="A348" t="str">
        <f t="shared" si="15"/>
        <v>RUHCMBMay-2024</v>
      </c>
      <c r="B348" s="2">
        <v>2024</v>
      </c>
      <c r="C348" s="2" t="s">
        <v>206</v>
      </c>
      <c r="D348" t="s">
        <v>41</v>
      </c>
      <c r="E348" s="2" t="s">
        <v>10</v>
      </c>
      <c r="F348" t="s">
        <v>11</v>
      </c>
      <c r="G348">
        <v>23</v>
      </c>
      <c r="H348">
        <v>3348.06</v>
      </c>
      <c r="I348">
        <v>2096.7799999999997</v>
      </c>
      <c r="J348">
        <v>5444.84</v>
      </c>
      <c r="K348">
        <v>93035</v>
      </c>
      <c r="L348" s="26">
        <f t="shared" si="16"/>
        <v>5.8524641264040417E-2</v>
      </c>
      <c r="M348" s="1">
        <f t="shared" si="17"/>
        <v>236.73217391304348</v>
      </c>
    </row>
    <row r="349" spans="1:13" x14ac:dyDescent="0.25">
      <c r="A349" t="str">
        <f t="shared" si="15"/>
        <v>SINCMBMay-2024</v>
      </c>
      <c r="B349" s="2">
        <v>2024</v>
      </c>
      <c r="C349" s="2" t="s">
        <v>206</v>
      </c>
      <c r="D349" t="s">
        <v>42</v>
      </c>
      <c r="E349" s="2" t="s">
        <v>10</v>
      </c>
      <c r="F349" t="s">
        <v>13</v>
      </c>
      <c r="G349">
        <v>85</v>
      </c>
      <c r="H349">
        <v>9076.5300000000025</v>
      </c>
      <c r="I349">
        <v>7029.1699999999992</v>
      </c>
      <c r="J349">
        <v>16105.7</v>
      </c>
      <c r="K349">
        <v>233665</v>
      </c>
      <c r="L349" s="26">
        <f t="shared" si="16"/>
        <v>6.8926454539618681E-2</v>
      </c>
      <c r="M349" s="1">
        <f t="shared" si="17"/>
        <v>189.47882352941178</v>
      </c>
    </row>
    <row r="350" spans="1:13" x14ac:dyDescent="0.25">
      <c r="A350" t="str">
        <f t="shared" si="15"/>
        <v>SYDCMBMay-2024</v>
      </c>
      <c r="B350" s="2">
        <v>2024</v>
      </c>
      <c r="C350" s="2" t="s">
        <v>206</v>
      </c>
      <c r="D350" t="s">
        <v>53</v>
      </c>
      <c r="E350" s="2" t="s">
        <v>10</v>
      </c>
      <c r="F350" t="s">
        <v>13</v>
      </c>
      <c r="G350">
        <v>298</v>
      </c>
      <c r="H350">
        <v>91453.499999999985</v>
      </c>
      <c r="I350">
        <v>28226.55</v>
      </c>
      <c r="J350">
        <v>119680.04999999999</v>
      </c>
      <c r="K350">
        <v>2608692</v>
      </c>
      <c r="L350" s="26">
        <f t="shared" si="16"/>
        <v>4.5877416728383413E-2</v>
      </c>
      <c r="M350" s="1">
        <f t="shared" si="17"/>
        <v>401.61090604026839</v>
      </c>
    </row>
    <row r="351" spans="1:13" x14ac:dyDescent="0.25">
      <c r="A351" t="str">
        <f t="shared" si="15"/>
        <v>TRVCMBMay-2024</v>
      </c>
      <c r="B351" s="2">
        <v>2024</v>
      </c>
      <c r="C351" s="2" t="s">
        <v>206</v>
      </c>
      <c r="D351" t="s">
        <v>43</v>
      </c>
      <c r="E351" s="2" t="s">
        <v>10</v>
      </c>
      <c r="F351" t="s">
        <v>15</v>
      </c>
      <c r="G351">
        <v>21</v>
      </c>
      <c r="H351">
        <v>765.53</v>
      </c>
      <c r="I351">
        <v>415.55999999999995</v>
      </c>
      <c r="J351">
        <v>1181.0900000000001</v>
      </c>
      <c r="K351">
        <v>7686</v>
      </c>
      <c r="L351" s="26">
        <f t="shared" si="16"/>
        <v>0.15366770752016656</v>
      </c>
      <c r="M351" s="1">
        <f t="shared" si="17"/>
        <v>56.242380952380962</v>
      </c>
    </row>
    <row r="352" spans="1:13" x14ac:dyDescent="0.25">
      <c r="A352" t="str">
        <f t="shared" si="15"/>
        <v>TRZCMBMay-2024</v>
      </c>
      <c r="B352" s="2">
        <v>2024</v>
      </c>
      <c r="C352" s="2" t="s">
        <v>206</v>
      </c>
      <c r="D352" t="s">
        <v>44</v>
      </c>
      <c r="E352" s="2" t="s">
        <v>10</v>
      </c>
      <c r="F352" t="s">
        <v>15</v>
      </c>
      <c r="G352">
        <v>43</v>
      </c>
      <c r="H352">
        <v>1199.06</v>
      </c>
      <c r="I352">
        <v>765.48000000000025</v>
      </c>
      <c r="J352">
        <v>1964.5399999999997</v>
      </c>
      <c r="K352">
        <v>19049</v>
      </c>
      <c r="L352" s="26">
        <f t="shared" si="16"/>
        <v>0.10313087301170663</v>
      </c>
      <c r="M352" s="1">
        <f t="shared" si="17"/>
        <v>45.68697674418604</v>
      </c>
    </row>
    <row r="353" spans="1:19" x14ac:dyDescent="0.25">
      <c r="A353" t="str">
        <f t="shared" si="15"/>
        <v>AUHCMBDec-2023</v>
      </c>
      <c r="B353" s="2">
        <v>2023</v>
      </c>
      <c r="C353" s="2" t="s">
        <v>189</v>
      </c>
      <c r="D353" t="s">
        <v>9</v>
      </c>
      <c r="E353" s="2" t="s">
        <v>10</v>
      </c>
      <c r="F353" t="s">
        <v>11</v>
      </c>
      <c r="G353">
        <v>2109</v>
      </c>
      <c r="H353">
        <v>357145.29</v>
      </c>
      <c r="I353">
        <v>303026.13999999996</v>
      </c>
      <c r="J353">
        <v>660171.43000000028</v>
      </c>
      <c r="K353">
        <v>7052496</v>
      </c>
      <c r="L353" s="26">
        <f t="shared" si="16"/>
        <v>9.3608196303833463E-2</v>
      </c>
      <c r="M353" s="1">
        <f t="shared" si="17"/>
        <v>313.02580844001909</v>
      </c>
    </row>
    <row r="354" spans="1:19" x14ac:dyDescent="0.25">
      <c r="A354" t="str">
        <f t="shared" si="15"/>
        <v>BKKCMBDec-2023</v>
      </c>
      <c r="B354" s="2">
        <v>2023</v>
      </c>
      <c r="C354" s="2" t="s">
        <v>189</v>
      </c>
      <c r="D354" t="s">
        <v>12</v>
      </c>
      <c r="E354" s="2" t="s">
        <v>10</v>
      </c>
      <c r="F354" t="s">
        <v>13</v>
      </c>
      <c r="G354">
        <v>4674</v>
      </c>
      <c r="H354">
        <v>572843.450000001</v>
      </c>
      <c r="I354">
        <v>390011.58999999985</v>
      </c>
      <c r="J354">
        <v>962855.03999999922</v>
      </c>
      <c r="K354">
        <v>11147490</v>
      </c>
      <c r="L354" s="26">
        <f t="shared" si="16"/>
        <v>8.6374155975919173E-2</v>
      </c>
      <c r="M354" s="1">
        <f t="shared" si="17"/>
        <v>206.00236200256722</v>
      </c>
    </row>
    <row r="355" spans="1:19" x14ac:dyDescent="0.25">
      <c r="A355" t="str">
        <f t="shared" si="15"/>
        <v>BLRCMBDec-2023</v>
      </c>
      <c r="B355" s="2">
        <v>2023</v>
      </c>
      <c r="C355" s="2" t="s">
        <v>189</v>
      </c>
      <c r="D355" t="s">
        <v>14</v>
      </c>
      <c r="E355" s="2" t="s">
        <v>10</v>
      </c>
      <c r="F355" t="s">
        <v>15</v>
      </c>
      <c r="G355">
        <v>4095</v>
      </c>
      <c r="H355">
        <v>279355.55</v>
      </c>
      <c r="I355">
        <v>143178.54999999987</v>
      </c>
      <c r="J355">
        <v>422534.09999999974</v>
      </c>
      <c r="K355">
        <v>2927925</v>
      </c>
      <c r="L355" s="26">
        <f t="shared" si="16"/>
        <v>0.14431179077332915</v>
      </c>
      <c r="M355" s="1">
        <f t="shared" si="17"/>
        <v>103.18293040293034</v>
      </c>
    </row>
    <row r="356" spans="1:19" x14ac:dyDescent="0.25">
      <c r="A356" t="str">
        <f t="shared" si="15"/>
        <v>BOMCMBDec-2023</v>
      </c>
      <c r="B356" s="2">
        <v>2023</v>
      </c>
      <c r="C356" s="2" t="s">
        <v>189</v>
      </c>
      <c r="D356" t="s">
        <v>16</v>
      </c>
      <c r="E356" s="2" t="s">
        <v>10</v>
      </c>
      <c r="F356" t="s">
        <v>15</v>
      </c>
      <c r="G356">
        <v>5407</v>
      </c>
      <c r="H356">
        <v>607133.72000000067</v>
      </c>
      <c r="I356">
        <v>191900.77000000005</v>
      </c>
      <c r="J356">
        <v>799034.48999999941</v>
      </c>
      <c r="K356">
        <v>8375443</v>
      </c>
      <c r="L356" s="26">
        <f t="shared" si="16"/>
        <v>9.5402056941943175E-2</v>
      </c>
      <c r="M356" s="1">
        <f t="shared" si="17"/>
        <v>147.77778620306998</v>
      </c>
    </row>
    <row r="357" spans="1:19" x14ac:dyDescent="0.25">
      <c r="A357" t="str">
        <f t="shared" si="15"/>
        <v>CANCMBDec-2023</v>
      </c>
      <c r="B357" s="2">
        <v>2023</v>
      </c>
      <c r="C357" s="2" t="s">
        <v>189</v>
      </c>
      <c r="D357" t="s">
        <v>17</v>
      </c>
      <c r="E357" s="2" t="s">
        <v>10</v>
      </c>
      <c r="F357" t="s">
        <v>13</v>
      </c>
      <c r="G357">
        <v>1831</v>
      </c>
      <c r="H357">
        <v>342910.78000000014</v>
      </c>
      <c r="I357">
        <v>188175.63999999996</v>
      </c>
      <c r="J357">
        <v>531086.42000000039</v>
      </c>
      <c r="K357">
        <v>7292873</v>
      </c>
      <c r="L357" s="26">
        <f t="shared" si="16"/>
        <v>7.2822661247494702E-2</v>
      </c>
      <c r="M357" s="1">
        <f t="shared" si="17"/>
        <v>290.05265974877136</v>
      </c>
    </row>
    <row r="358" spans="1:19" x14ac:dyDescent="0.25">
      <c r="A358" t="str">
        <f t="shared" si="15"/>
        <v>CDGCMBDec-2023</v>
      </c>
      <c r="B358" s="2">
        <v>2023</v>
      </c>
      <c r="C358" s="2" t="s">
        <v>189</v>
      </c>
      <c r="D358" t="s">
        <v>18</v>
      </c>
      <c r="E358" s="2" t="s">
        <v>10</v>
      </c>
      <c r="F358" t="s">
        <v>19</v>
      </c>
      <c r="G358">
        <v>3321</v>
      </c>
      <c r="H358">
        <v>1065808.17</v>
      </c>
      <c r="I358">
        <v>740445.11000000034</v>
      </c>
      <c r="J358">
        <v>1806253.2799999996</v>
      </c>
      <c r="K358">
        <v>28258389</v>
      </c>
      <c r="L358" s="26">
        <f t="shared" si="16"/>
        <v>6.3919188032976665E-2</v>
      </c>
      <c r="M358" s="1">
        <f t="shared" si="17"/>
        <v>543.88837097259852</v>
      </c>
    </row>
    <row r="359" spans="1:19" x14ac:dyDescent="0.25">
      <c r="A359" t="str">
        <f t="shared" si="15"/>
        <v>CGKCMBDec-2023</v>
      </c>
      <c r="B359" s="2">
        <v>2023</v>
      </c>
      <c r="C359" s="2" t="s">
        <v>189</v>
      </c>
      <c r="D359" t="s">
        <v>20</v>
      </c>
      <c r="E359" s="2" t="s">
        <v>10</v>
      </c>
      <c r="F359" t="s">
        <v>13</v>
      </c>
      <c r="G359">
        <v>3180</v>
      </c>
      <c r="H359">
        <v>371464.48999999976</v>
      </c>
      <c r="I359">
        <v>220504.16999999995</v>
      </c>
      <c r="J359">
        <v>591968.65999999992</v>
      </c>
      <c r="K359">
        <v>10551240</v>
      </c>
      <c r="L359" s="26">
        <f t="shared" si="16"/>
        <v>5.6104179224432379E-2</v>
      </c>
      <c r="M359" s="1">
        <f t="shared" si="17"/>
        <v>186.15366666666665</v>
      </c>
    </row>
    <row r="360" spans="1:19" x14ac:dyDescent="0.25">
      <c r="A360" t="str">
        <f t="shared" si="15"/>
        <v>CMBAUHDec-2023</v>
      </c>
      <c r="B360" s="2">
        <v>2023</v>
      </c>
      <c r="C360" s="2" t="s">
        <v>189</v>
      </c>
      <c r="D360" t="s">
        <v>10</v>
      </c>
      <c r="E360" s="2" t="s">
        <v>9</v>
      </c>
      <c r="F360" t="s">
        <v>11</v>
      </c>
      <c r="G360">
        <v>1350</v>
      </c>
      <c r="H360">
        <v>186286.81000000003</v>
      </c>
      <c r="I360">
        <v>153656.97000000012</v>
      </c>
      <c r="J360">
        <v>339943.77999999968</v>
      </c>
      <c r="K360">
        <v>4514400</v>
      </c>
      <c r="L360" s="26">
        <f t="shared" si="16"/>
        <v>7.5302095516569134E-2</v>
      </c>
      <c r="M360" s="1">
        <f t="shared" si="17"/>
        <v>251.81020740740718</v>
      </c>
    </row>
    <row r="361" spans="1:19" x14ac:dyDescent="0.25">
      <c r="A361" t="str">
        <f t="shared" si="15"/>
        <v>CMBBKKDec-2023</v>
      </c>
      <c r="B361" s="2">
        <v>2023</v>
      </c>
      <c r="C361" s="2" t="s">
        <v>189</v>
      </c>
      <c r="D361" t="s">
        <v>10</v>
      </c>
      <c r="E361" s="2" t="s">
        <v>12</v>
      </c>
      <c r="F361" t="s">
        <v>13</v>
      </c>
      <c r="G361">
        <v>4556</v>
      </c>
      <c r="H361">
        <v>565366.19999999972</v>
      </c>
      <c r="I361">
        <v>371125.17000000022</v>
      </c>
      <c r="J361">
        <v>936491.37000000046</v>
      </c>
      <c r="K361">
        <v>10866060</v>
      </c>
      <c r="L361" s="26">
        <f t="shared" si="16"/>
        <v>8.6184998978470623E-2</v>
      </c>
      <c r="M361" s="1">
        <f t="shared" si="17"/>
        <v>205.55122256365243</v>
      </c>
    </row>
    <row r="362" spans="1:19" x14ac:dyDescent="0.25">
      <c r="A362" t="str">
        <f t="shared" si="15"/>
        <v>CMBBLRDec-2023</v>
      </c>
      <c r="B362" s="2">
        <v>2023</v>
      </c>
      <c r="C362" s="2" t="s">
        <v>189</v>
      </c>
      <c r="D362" t="s">
        <v>10</v>
      </c>
      <c r="E362" s="2" t="s">
        <v>14</v>
      </c>
      <c r="F362" t="s">
        <v>15</v>
      </c>
      <c r="G362">
        <v>3366</v>
      </c>
      <c r="H362">
        <v>249758.17000000013</v>
      </c>
      <c r="I362">
        <v>109354.97000000004</v>
      </c>
      <c r="J362">
        <v>359113.13999999966</v>
      </c>
      <c r="K362">
        <v>2406690</v>
      </c>
      <c r="L362" s="26">
        <f t="shared" si="16"/>
        <v>0.14921453947122382</v>
      </c>
      <c r="M362" s="1">
        <f t="shared" si="17"/>
        <v>106.68839572192503</v>
      </c>
      <c r="O362">
        <f>SUBTOTAL(9,O218:O290)</f>
        <v>12</v>
      </c>
      <c r="P362">
        <f>SUBTOTAL(9,P218:P290)</f>
        <v>1930.03</v>
      </c>
      <c r="Q362">
        <f>SUBTOTAL(9,Q218:Q290)</f>
        <v>0</v>
      </c>
      <c r="R362">
        <f>SUBTOTAL(9,R218:R290)</f>
        <v>1930.03</v>
      </c>
      <c r="S362">
        <f>SUBTOTAL(9,S218:S290)</f>
        <v>59563</v>
      </c>
    </row>
    <row r="363" spans="1:19" x14ac:dyDescent="0.25">
      <c r="A363" t="str">
        <f t="shared" si="15"/>
        <v>CMBBOMDec-2023</v>
      </c>
      <c r="B363" s="2">
        <v>2023</v>
      </c>
      <c r="C363" s="2" t="s">
        <v>189</v>
      </c>
      <c r="D363" t="s">
        <v>10</v>
      </c>
      <c r="E363" s="2" t="s">
        <v>16</v>
      </c>
      <c r="F363" t="s">
        <v>15</v>
      </c>
      <c r="G363">
        <v>4932</v>
      </c>
      <c r="H363">
        <v>577608.76</v>
      </c>
      <c r="I363">
        <v>168821.10000000018</v>
      </c>
      <c r="J363">
        <v>746429.8599999994</v>
      </c>
      <c r="K363">
        <v>7639668</v>
      </c>
      <c r="L363" s="26">
        <f t="shared" si="16"/>
        <v>9.7704489252674248E-2</v>
      </c>
      <c r="M363" s="1">
        <f t="shared" si="17"/>
        <v>151.34425385239243</v>
      </c>
    </row>
    <row r="364" spans="1:19" x14ac:dyDescent="0.25">
      <c r="A364" t="str">
        <f t="shared" si="15"/>
        <v>CMBCANDec-2023</v>
      </c>
      <c r="B364" s="2">
        <v>2023</v>
      </c>
      <c r="C364" s="2" t="s">
        <v>189</v>
      </c>
      <c r="D364" t="s">
        <v>10</v>
      </c>
      <c r="E364" s="2" t="s">
        <v>17</v>
      </c>
      <c r="F364" t="s">
        <v>13</v>
      </c>
      <c r="G364">
        <v>1394</v>
      </c>
      <c r="H364">
        <v>259393.44999999998</v>
      </c>
      <c r="I364">
        <v>137579.29999999996</v>
      </c>
      <c r="J364">
        <v>396972.74999999977</v>
      </c>
      <c r="K364">
        <v>5552302</v>
      </c>
      <c r="L364" s="26">
        <f t="shared" si="16"/>
        <v>7.149696648345133E-2</v>
      </c>
      <c r="M364" s="1">
        <f t="shared" si="17"/>
        <v>284.77241750358661</v>
      </c>
    </row>
    <row r="365" spans="1:19" x14ac:dyDescent="0.25">
      <c r="A365" t="str">
        <f t="shared" si="15"/>
        <v>CMBCDGDec-2023</v>
      </c>
      <c r="B365" s="2">
        <v>2023</v>
      </c>
      <c r="C365" s="2" t="s">
        <v>189</v>
      </c>
      <c r="D365" t="s">
        <v>10</v>
      </c>
      <c r="E365" s="2" t="s">
        <v>18</v>
      </c>
      <c r="F365" t="s">
        <v>19</v>
      </c>
      <c r="G365">
        <v>3330</v>
      </c>
      <c r="H365">
        <v>678097.52999999991</v>
      </c>
      <c r="I365">
        <v>724491.89999999991</v>
      </c>
      <c r="J365">
        <v>1402589.4300000002</v>
      </c>
      <c r="K365">
        <v>28334970</v>
      </c>
      <c r="L365" s="26">
        <f t="shared" si="16"/>
        <v>4.9500296982844881E-2</v>
      </c>
      <c r="M365" s="1">
        <f t="shared" si="17"/>
        <v>421.19802702702708</v>
      </c>
    </row>
    <row r="366" spans="1:19" x14ac:dyDescent="0.25">
      <c r="A366" t="str">
        <f t="shared" si="15"/>
        <v>CMBCGKDec-2023</v>
      </c>
      <c r="B366" s="2">
        <v>2023</v>
      </c>
      <c r="C366" s="2" t="s">
        <v>189</v>
      </c>
      <c r="D366" t="s">
        <v>10</v>
      </c>
      <c r="E366" s="2" t="s">
        <v>20</v>
      </c>
      <c r="F366" t="s">
        <v>13</v>
      </c>
      <c r="G366">
        <v>2409</v>
      </c>
      <c r="H366">
        <v>196087.57999999996</v>
      </c>
      <c r="I366">
        <v>195378.3300000001</v>
      </c>
      <c r="J366">
        <v>391465.91000000009</v>
      </c>
      <c r="K366">
        <v>7993062</v>
      </c>
      <c r="L366" s="26">
        <f t="shared" si="16"/>
        <v>4.8975712937044662E-2</v>
      </c>
      <c r="M366" s="1">
        <f t="shared" si="17"/>
        <v>162.5014155251142</v>
      </c>
    </row>
    <row r="367" spans="1:19" x14ac:dyDescent="0.25">
      <c r="A367" t="str">
        <f t="shared" si="15"/>
        <v>CMBCOKDec-2023</v>
      </c>
      <c r="B367" s="2">
        <v>2023</v>
      </c>
      <c r="C367" s="2" t="s">
        <v>189</v>
      </c>
      <c r="D367" t="s">
        <v>10</v>
      </c>
      <c r="E367" s="2" t="s">
        <v>21</v>
      </c>
      <c r="F367" t="s">
        <v>15</v>
      </c>
      <c r="G367">
        <v>3594</v>
      </c>
      <c r="H367">
        <v>175495.87000000008</v>
      </c>
      <c r="I367">
        <v>67670.330000000031</v>
      </c>
      <c r="J367">
        <v>243166.1999999999</v>
      </c>
      <c r="K367">
        <v>1858098</v>
      </c>
      <c r="L367" s="26">
        <f t="shared" si="16"/>
        <v>0.13086833956013078</v>
      </c>
      <c r="M367" s="1">
        <f t="shared" si="17"/>
        <v>67.658931552587617</v>
      </c>
    </row>
    <row r="368" spans="1:19" x14ac:dyDescent="0.25">
      <c r="A368" t="str">
        <f t="shared" si="15"/>
        <v>CMBDACDec-2023</v>
      </c>
      <c r="B368" s="2">
        <v>2023</v>
      </c>
      <c r="C368" s="2" t="s">
        <v>189</v>
      </c>
      <c r="D368" t="s">
        <v>10</v>
      </c>
      <c r="E368" s="2" t="s">
        <v>22</v>
      </c>
      <c r="F368" t="s">
        <v>15</v>
      </c>
      <c r="G368">
        <v>3806</v>
      </c>
      <c r="H368">
        <v>551990.75999999931</v>
      </c>
      <c r="I368">
        <v>43379.02999999997</v>
      </c>
      <c r="J368">
        <v>595369.78999999992</v>
      </c>
      <c r="K368">
        <v>8239990</v>
      </c>
      <c r="L368" s="26">
        <f t="shared" si="16"/>
        <v>7.2253702977794862E-2</v>
      </c>
      <c r="M368" s="1">
        <f t="shared" si="17"/>
        <v>156.42926694692588</v>
      </c>
    </row>
    <row r="369" spans="1:13" x14ac:dyDescent="0.25">
      <c r="A369" t="str">
        <f t="shared" si="15"/>
        <v>CMBDELDec-2023</v>
      </c>
      <c r="B369" s="2">
        <v>2023</v>
      </c>
      <c r="C369" s="2" t="s">
        <v>189</v>
      </c>
      <c r="D369" t="s">
        <v>10</v>
      </c>
      <c r="E369" s="2" t="s">
        <v>23</v>
      </c>
      <c r="F369" t="s">
        <v>15</v>
      </c>
      <c r="G369">
        <v>5619</v>
      </c>
      <c r="H369">
        <v>760995.84000000008</v>
      </c>
      <c r="I369">
        <v>200851.80000000008</v>
      </c>
      <c r="J369">
        <v>961847.6400000006</v>
      </c>
      <c r="K369">
        <v>13626075</v>
      </c>
      <c r="L369" s="26">
        <f t="shared" si="16"/>
        <v>7.0588752813998207E-2</v>
      </c>
      <c r="M369" s="1">
        <f t="shared" si="17"/>
        <v>171.17772557394565</v>
      </c>
    </row>
    <row r="370" spans="1:13" x14ac:dyDescent="0.25">
      <c r="A370" t="str">
        <f t="shared" si="15"/>
        <v>CMBDMMDec-2023</v>
      </c>
      <c r="B370" s="2">
        <v>2023</v>
      </c>
      <c r="C370" s="2" t="s">
        <v>189</v>
      </c>
      <c r="D370" t="s">
        <v>10</v>
      </c>
      <c r="E370" s="2" t="s">
        <v>24</v>
      </c>
      <c r="F370" t="s">
        <v>11</v>
      </c>
      <c r="G370">
        <v>1511</v>
      </c>
      <c r="H370">
        <v>183717.76999999993</v>
      </c>
      <c r="I370">
        <v>141121.00000000006</v>
      </c>
      <c r="J370">
        <v>324838.77000000008</v>
      </c>
      <c r="K370">
        <v>5821883</v>
      </c>
      <c r="L370" s="26">
        <f t="shared" si="16"/>
        <v>5.5796169383685666E-2</v>
      </c>
      <c r="M370" s="1">
        <f t="shared" si="17"/>
        <v>214.98264063534089</v>
      </c>
    </row>
    <row r="371" spans="1:13" x14ac:dyDescent="0.25">
      <c r="A371" t="str">
        <f t="shared" si="15"/>
        <v>CMBDOHDec-2023</v>
      </c>
      <c r="B371" s="2">
        <v>2023</v>
      </c>
      <c r="C371" s="2" t="s">
        <v>189</v>
      </c>
      <c r="D371" t="s">
        <v>10</v>
      </c>
      <c r="E371" s="2" t="s">
        <v>25</v>
      </c>
      <c r="F371" t="s">
        <v>11</v>
      </c>
      <c r="G371">
        <v>3246</v>
      </c>
      <c r="H371">
        <v>411437.20999999938</v>
      </c>
      <c r="I371">
        <v>316977.14999999991</v>
      </c>
      <c r="J371">
        <v>728414.36000000057</v>
      </c>
      <c r="K371">
        <v>11792718</v>
      </c>
      <c r="L371" s="26">
        <f t="shared" si="16"/>
        <v>6.1768148784699217E-2</v>
      </c>
      <c r="M371" s="1">
        <f t="shared" si="17"/>
        <v>224.40368453481224</v>
      </c>
    </row>
    <row r="372" spans="1:13" x14ac:dyDescent="0.25">
      <c r="A372" t="str">
        <f t="shared" si="15"/>
        <v>CMBDXBDec-2023</v>
      </c>
      <c r="B372" s="2">
        <v>2023</v>
      </c>
      <c r="C372" s="2" t="s">
        <v>189</v>
      </c>
      <c r="D372" t="s">
        <v>10</v>
      </c>
      <c r="E372" s="2" t="s">
        <v>26</v>
      </c>
      <c r="F372" t="s">
        <v>11</v>
      </c>
      <c r="G372">
        <v>4575</v>
      </c>
      <c r="H372">
        <v>600275.19000000064</v>
      </c>
      <c r="I372">
        <v>458992.88999999978</v>
      </c>
      <c r="J372">
        <v>1059268.0800000005</v>
      </c>
      <c r="K372">
        <v>15138675</v>
      </c>
      <c r="L372" s="26">
        <f t="shared" si="16"/>
        <v>6.9970990195641333E-2</v>
      </c>
      <c r="M372" s="1">
        <f t="shared" si="17"/>
        <v>231.53400655737715</v>
      </c>
    </row>
    <row r="373" spans="1:13" x14ac:dyDescent="0.25">
      <c r="A373" t="str">
        <f t="shared" si="15"/>
        <v>CMBFRADec-2023</v>
      </c>
      <c r="B373" s="2">
        <v>2023</v>
      </c>
      <c r="C373" s="2" t="s">
        <v>189</v>
      </c>
      <c r="D373" t="s">
        <v>10</v>
      </c>
      <c r="E373" s="2" t="s">
        <v>27</v>
      </c>
      <c r="F373" t="s">
        <v>19</v>
      </c>
      <c r="G373">
        <v>2912</v>
      </c>
      <c r="H373">
        <v>548427.52000000014</v>
      </c>
      <c r="I373">
        <v>625994.69999999925</v>
      </c>
      <c r="J373">
        <v>1174422.2200000002</v>
      </c>
      <c r="K373">
        <v>23566816</v>
      </c>
      <c r="L373" s="26">
        <f t="shared" si="16"/>
        <v>4.9833724674559356E-2</v>
      </c>
      <c r="M373" s="1">
        <f t="shared" si="17"/>
        <v>403.30433379120888</v>
      </c>
    </row>
    <row r="374" spans="1:13" x14ac:dyDescent="0.25">
      <c r="A374" t="str">
        <f t="shared" si="15"/>
        <v>CMBGANDec-2023</v>
      </c>
      <c r="B374" s="2">
        <v>2023</v>
      </c>
      <c r="C374" s="2" t="s">
        <v>189</v>
      </c>
      <c r="D374" t="s">
        <v>10</v>
      </c>
      <c r="E374" s="2" t="s">
        <v>28</v>
      </c>
      <c r="F374" t="s">
        <v>15</v>
      </c>
      <c r="G374">
        <v>746</v>
      </c>
      <c r="H374">
        <v>64852.63</v>
      </c>
      <c r="I374">
        <v>21517.929999999997</v>
      </c>
      <c r="J374">
        <v>86370.560000000027</v>
      </c>
      <c r="K374">
        <v>855662</v>
      </c>
      <c r="L374" s="26">
        <f t="shared" si="16"/>
        <v>0.10094004408282713</v>
      </c>
      <c r="M374" s="1">
        <f t="shared" si="17"/>
        <v>115.77823056300272</v>
      </c>
    </row>
    <row r="375" spans="1:13" x14ac:dyDescent="0.25">
      <c r="A375" t="str">
        <f t="shared" si="15"/>
        <v>CMBHYDDec-2023</v>
      </c>
      <c r="B375" s="2">
        <v>2023</v>
      </c>
      <c r="C375" s="2" t="s">
        <v>189</v>
      </c>
      <c r="D375" t="s">
        <v>10</v>
      </c>
      <c r="E375" s="2" t="s">
        <v>29</v>
      </c>
      <c r="F375" t="s">
        <v>15</v>
      </c>
      <c r="G375">
        <v>2198</v>
      </c>
      <c r="H375">
        <v>157909.42999999996</v>
      </c>
      <c r="I375">
        <v>73461.019999999946</v>
      </c>
      <c r="J375">
        <v>231370.45000000004</v>
      </c>
      <c r="K375">
        <v>2576056</v>
      </c>
      <c r="L375" s="26">
        <f t="shared" si="16"/>
        <v>8.9815768756579845E-2</v>
      </c>
      <c r="M375" s="1">
        <f t="shared" si="17"/>
        <v>105.26408098271158</v>
      </c>
    </row>
    <row r="376" spans="1:13" x14ac:dyDescent="0.25">
      <c r="A376" t="str">
        <f t="shared" si="15"/>
        <v>CMBICNDec-2023</v>
      </c>
      <c r="B376" s="2">
        <v>2023</v>
      </c>
      <c r="C376" s="2" t="s">
        <v>189</v>
      </c>
      <c r="D376" t="s">
        <v>10</v>
      </c>
      <c r="E376" s="2" t="s">
        <v>30</v>
      </c>
      <c r="F376" t="s">
        <v>13</v>
      </c>
      <c r="G376">
        <v>1985</v>
      </c>
      <c r="H376">
        <v>763362.3200000003</v>
      </c>
      <c r="I376">
        <v>227367.73000000004</v>
      </c>
      <c r="J376">
        <v>990730.05000000016</v>
      </c>
      <c r="K376">
        <v>11443525</v>
      </c>
      <c r="L376" s="26">
        <f t="shared" si="16"/>
        <v>8.6575600612573494E-2</v>
      </c>
      <c r="M376" s="1">
        <f t="shared" si="17"/>
        <v>499.10833753148626</v>
      </c>
    </row>
    <row r="377" spans="1:13" x14ac:dyDescent="0.25">
      <c r="A377" t="str">
        <f t="shared" si="15"/>
        <v>CMBIXMDec-2023</v>
      </c>
      <c r="B377" s="2">
        <v>2023</v>
      </c>
      <c r="C377" s="2" t="s">
        <v>189</v>
      </c>
      <c r="D377" t="s">
        <v>10</v>
      </c>
      <c r="E377" s="2" t="s">
        <v>31</v>
      </c>
      <c r="F377" t="s">
        <v>15</v>
      </c>
      <c r="G377">
        <v>1534</v>
      </c>
      <c r="H377">
        <v>64535.420000000006</v>
      </c>
      <c r="I377">
        <v>38150.080000000045</v>
      </c>
      <c r="J377">
        <v>102685.49999999993</v>
      </c>
      <c r="K377">
        <v>543036</v>
      </c>
      <c r="L377" s="26">
        <f t="shared" si="16"/>
        <v>0.18909519810841258</v>
      </c>
      <c r="M377" s="1">
        <f t="shared" si="17"/>
        <v>66.939700130378043</v>
      </c>
    </row>
    <row r="378" spans="1:13" x14ac:dyDescent="0.25">
      <c r="A378" t="str">
        <f t="shared" si="15"/>
        <v>CMBKHIDec-2023</v>
      </c>
      <c r="B378" s="2">
        <v>2023</v>
      </c>
      <c r="C378" s="2" t="s">
        <v>189</v>
      </c>
      <c r="D378" t="s">
        <v>10</v>
      </c>
      <c r="E378" s="2" t="s">
        <v>32</v>
      </c>
      <c r="F378" t="s">
        <v>15</v>
      </c>
      <c r="G378">
        <v>1873</v>
      </c>
      <c r="H378">
        <v>345342.3899999999</v>
      </c>
      <c r="I378">
        <v>52424.32</v>
      </c>
      <c r="J378">
        <v>397766.70999999985</v>
      </c>
      <c r="K378">
        <v>4521422</v>
      </c>
      <c r="L378" s="26">
        <f t="shared" si="16"/>
        <v>8.7973807797635306E-2</v>
      </c>
      <c r="M378" s="1">
        <f t="shared" si="17"/>
        <v>212.36877202349163</v>
      </c>
    </row>
    <row r="379" spans="1:13" x14ac:dyDescent="0.25">
      <c r="A379" t="str">
        <f t="shared" si="15"/>
        <v>CMBKTMDec-2023</v>
      </c>
      <c r="B379" s="2">
        <v>2023</v>
      </c>
      <c r="C379" s="2" t="s">
        <v>189</v>
      </c>
      <c r="D379" t="s">
        <v>10</v>
      </c>
      <c r="E379" s="2" t="s">
        <v>52</v>
      </c>
      <c r="F379" t="s">
        <v>15</v>
      </c>
      <c r="G379">
        <v>934</v>
      </c>
      <c r="H379">
        <v>154674.24000000005</v>
      </c>
      <c r="I379">
        <v>33223.62000000001</v>
      </c>
      <c r="J379">
        <v>187897.86</v>
      </c>
      <c r="K379">
        <v>2197702</v>
      </c>
      <c r="L379" s="26">
        <f t="shared" si="16"/>
        <v>8.5497424127565974E-2</v>
      </c>
      <c r="M379" s="1">
        <f t="shared" si="17"/>
        <v>201.17543897216274</v>
      </c>
    </row>
    <row r="380" spans="1:13" x14ac:dyDescent="0.25">
      <c r="A380" t="str">
        <f t="shared" si="15"/>
        <v>CMBKULDec-2023</v>
      </c>
      <c r="B380" s="2">
        <v>2023</v>
      </c>
      <c r="C380" s="2" t="s">
        <v>189</v>
      </c>
      <c r="D380" t="s">
        <v>10</v>
      </c>
      <c r="E380" s="2" t="s">
        <v>33</v>
      </c>
      <c r="F380" t="s">
        <v>13</v>
      </c>
      <c r="G380">
        <v>3909</v>
      </c>
      <c r="H380">
        <v>343259.31999999989</v>
      </c>
      <c r="I380">
        <v>286747.62999999971</v>
      </c>
      <c r="J380">
        <v>630006.94999999937</v>
      </c>
      <c r="K380">
        <v>9612231</v>
      </c>
      <c r="L380" s="26">
        <f t="shared" si="16"/>
        <v>6.5542219074843228E-2</v>
      </c>
      <c r="M380" s="1">
        <f t="shared" si="17"/>
        <v>161.1683167050395</v>
      </c>
    </row>
    <row r="381" spans="1:13" x14ac:dyDescent="0.25">
      <c r="A381" t="str">
        <f t="shared" si="15"/>
        <v>CMBKWIDec-2023</v>
      </c>
      <c r="B381" s="2">
        <v>2023</v>
      </c>
      <c r="C381" s="2" t="s">
        <v>189</v>
      </c>
      <c r="D381" t="s">
        <v>10</v>
      </c>
      <c r="E381" s="2" t="s">
        <v>34</v>
      </c>
      <c r="F381" t="s">
        <v>11</v>
      </c>
      <c r="G381">
        <v>3400</v>
      </c>
      <c r="H381">
        <v>512410.1</v>
      </c>
      <c r="I381">
        <v>315700.86999999994</v>
      </c>
      <c r="J381">
        <v>828110.97000000009</v>
      </c>
      <c r="K381">
        <v>14263000</v>
      </c>
      <c r="L381" s="26">
        <f t="shared" si="16"/>
        <v>5.8060083432657936E-2</v>
      </c>
      <c r="M381" s="1">
        <f t="shared" si="17"/>
        <v>243.56205000000003</v>
      </c>
    </row>
    <row r="382" spans="1:13" x14ac:dyDescent="0.25">
      <c r="A382" t="str">
        <f t="shared" si="15"/>
        <v>CMBLHEDec-2023</v>
      </c>
      <c r="B382" s="2">
        <v>2023</v>
      </c>
      <c r="C382" s="2" t="s">
        <v>189</v>
      </c>
      <c r="D382" t="s">
        <v>10</v>
      </c>
      <c r="E382" s="2" t="s">
        <v>35</v>
      </c>
      <c r="F382" t="s">
        <v>15</v>
      </c>
      <c r="G382">
        <v>2258</v>
      </c>
      <c r="H382">
        <v>377602.55999999994</v>
      </c>
      <c r="I382">
        <v>68008.950000000041</v>
      </c>
      <c r="J382">
        <v>445611.5100000003</v>
      </c>
      <c r="K382">
        <v>6288530</v>
      </c>
      <c r="L382" s="26">
        <f t="shared" si="16"/>
        <v>7.0860997721248098E-2</v>
      </c>
      <c r="M382" s="1">
        <f t="shared" si="17"/>
        <v>197.34787865367596</v>
      </c>
    </row>
    <row r="383" spans="1:13" x14ac:dyDescent="0.25">
      <c r="A383" t="str">
        <f t="shared" si="15"/>
        <v>CMBLHRDec-2023</v>
      </c>
      <c r="B383" s="2">
        <v>2023</v>
      </c>
      <c r="C383" s="2" t="s">
        <v>189</v>
      </c>
      <c r="D383" t="s">
        <v>10</v>
      </c>
      <c r="E383" s="2" t="s">
        <v>36</v>
      </c>
      <c r="F383" t="s">
        <v>19</v>
      </c>
      <c r="G383">
        <v>9713</v>
      </c>
      <c r="H383">
        <v>2832673.2400000007</v>
      </c>
      <c r="I383">
        <v>2013589.4700000009</v>
      </c>
      <c r="J383">
        <v>4846262.709999999</v>
      </c>
      <c r="K383">
        <v>84687647</v>
      </c>
      <c r="L383" s="26">
        <f t="shared" si="16"/>
        <v>5.7225143001080184E-2</v>
      </c>
      <c r="M383" s="1">
        <f t="shared" si="17"/>
        <v>498.94602182641808</v>
      </c>
    </row>
    <row r="384" spans="1:13" x14ac:dyDescent="0.25">
      <c r="A384" t="str">
        <f t="shared" si="15"/>
        <v>CMBMAADec-2023</v>
      </c>
      <c r="B384" s="2">
        <v>2023</v>
      </c>
      <c r="C384" s="2" t="s">
        <v>189</v>
      </c>
      <c r="D384" t="s">
        <v>10</v>
      </c>
      <c r="E384" s="2" t="s">
        <v>37</v>
      </c>
      <c r="F384" t="s">
        <v>15</v>
      </c>
      <c r="G384">
        <v>8612</v>
      </c>
      <c r="H384">
        <v>312282.17</v>
      </c>
      <c r="I384">
        <v>246534.19000000026</v>
      </c>
      <c r="J384">
        <v>558816.3600000001</v>
      </c>
      <c r="K384">
        <v>5907832</v>
      </c>
      <c r="L384" s="26">
        <f t="shared" si="16"/>
        <v>9.4589074300013967E-2</v>
      </c>
      <c r="M384" s="1">
        <f t="shared" si="17"/>
        <v>64.888104969809575</v>
      </c>
    </row>
    <row r="385" spans="1:13" x14ac:dyDescent="0.25">
      <c r="A385" t="str">
        <f t="shared" si="15"/>
        <v>CMBMELDec-2023</v>
      </c>
      <c r="B385" s="2">
        <v>2023</v>
      </c>
      <c r="C385" s="2" t="s">
        <v>189</v>
      </c>
      <c r="D385" t="s">
        <v>10</v>
      </c>
      <c r="E385" s="2" t="s">
        <v>38</v>
      </c>
      <c r="F385" t="s">
        <v>13</v>
      </c>
      <c r="G385">
        <v>7681</v>
      </c>
      <c r="H385">
        <v>2925593.7500000033</v>
      </c>
      <c r="I385">
        <v>836315.80000000063</v>
      </c>
      <c r="J385">
        <v>3761909.549999998</v>
      </c>
      <c r="K385">
        <v>64589529</v>
      </c>
      <c r="L385" s="26">
        <f t="shared" si="16"/>
        <v>5.8243334612333185E-2</v>
      </c>
      <c r="M385" s="1">
        <f t="shared" si="17"/>
        <v>489.76820075510972</v>
      </c>
    </row>
    <row r="386" spans="1:13" x14ac:dyDescent="0.25">
      <c r="A386" t="str">
        <f t="shared" ref="A386:A449" si="18">D386&amp;E386&amp;C386</f>
        <v>CMBMLEDec-2023</v>
      </c>
      <c r="B386" s="2">
        <v>2023</v>
      </c>
      <c r="C386" s="2" t="s">
        <v>189</v>
      </c>
      <c r="D386" t="s">
        <v>10</v>
      </c>
      <c r="E386" s="2" t="s">
        <v>39</v>
      </c>
      <c r="F386" t="s">
        <v>15</v>
      </c>
      <c r="G386">
        <v>11394</v>
      </c>
      <c r="H386">
        <v>822256.85000000102</v>
      </c>
      <c r="I386">
        <v>238965.41000000006</v>
      </c>
      <c r="J386">
        <v>1061222.2600000012</v>
      </c>
      <c r="K386">
        <v>8750592</v>
      </c>
      <c r="L386" s="26">
        <f t="shared" ref="L386:L449" si="19">J386/K386</f>
        <v>0.1212743389247266</v>
      </c>
      <c r="M386" s="1">
        <f t="shared" ref="M386:M449" si="20">J386/G386</f>
        <v>93.138692294190022</v>
      </c>
    </row>
    <row r="387" spans="1:13" x14ac:dyDescent="0.25">
      <c r="A387" t="str">
        <f t="shared" si="18"/>
        <v>CMBNRTDec-2023</v>
      </c>
      <c r="B387" s="2">
        <v>2023</v>
      </c>
      <c r="C387" s="2" t="s">
        <v>189</v>
      </c>
      <c r="D387" t="s">
        <v>10</v>
      </c>
      <c r="E387" s="2" t="s">
        <v>40</v>
      </c>
      <c r="F387" t="s">
        <v>13</v>
      </c>
      <c r="G387">
        <v>3704</v>
      </c>
      <c r="H387">
        <v>1203175.6700000002</v>
      </c>
      <c r="I387">
        <v>294978.39</v>
      </c>
      <c r="J387">
        <v>1498154.0599999998</v>
      </c>
      <c r="K387">
        <v>25424256</v>
      </c>
      <c r="L387" s="26">
        <f t="shared" si="19"/>
        <v>5.8926171133582034E-2</v>
      </c>
      <c r="M387" s="1">
        <f t="shared" si="20"/>
        <v>404.46923866090708</v>
      </c>
    </row>
    <row r="388" spans="1:13" x14ac:dyDescent="0.25">
      <c r="A388" t="str">
        <f t="shared" si="18"/>
        <v>CMBRUHDec-2023</v>
      </c>
      <c r="B388" s="2">
        <v>2023</v>
      </c>
      <c r="C388" s="2" t="s">
        <v>189</v>
      </c>
      <c r="D388" t="s">
        <v>10</v>
      </c>
      <c r="E388" s="2" t="s">
        <v>41</v>
      </c>
      <c r="F388" t="s">
        <v>11</v>
      </c>
      <c r="G388">
        <v>6106</v>
      </c>
      <c r="H388">
        <v>864513.07000000135</v>
      </c>
      <c r="I388">
        <v>422404.26000000123</v>
      </c>
      <c r="J388">
        <v>1286917.330000001</v>
      </c>
      <c r="K388">
        <v>24698770</v>
      </c>
      <c r="L388" s="26">
        <f t="shared" si="19"/>
        <v>5.2104510872403809E-2</v>
      </c>
      <c r="M388" s="1">
        <f t="shared" si="20"/>
        <v>210.7627464788734</v>
      </c>
    </row>
    <row r="389" spans="1:13" x14ac:dyDescent="0.25">
      <c r="A389" t="str">
        <f t="shared" si="18"/>
        <v>CMBSINDec-2023</v>
      </c>
      <c r="B389" s="2">
        <v>2023</v>
      </c>
      <c r="C389" s="2" t="s">
        <v>189</v>
      </c>
      <c r="D389" t="s">
        <v>10</v>
      </c>
      <c r="E389" s="2" t="s">
        <v>42</v>
      </c>
      <c r="F389" t="s">
        <v>13</v>
      </c>
      <c r="G389">
        <v>5079</v>
      </c>
      <c r="H389">
        <v>744293.51999999979</v>
      </c>
      <c r="I389">
        <v>438531.87999999995</v>
      </c>
      <c r="J389">
        <v>1182825.4000000015</v>
      </c>
      <c r="K389">
        <v>13962171</v>
      </c>
      <c r="L389" s="26">
        <f t="shared" si="19"/>
        <v>8.4716438439265754E-2</v>
      </c>
      <c r="M389" s="1">
        <f t="shared" si="20"/>
        <v>232.88548926954155</v>
      </c>
    </row>
    <row r="390" spans="1:13" x14ac:dyDescent="0.25">
      <c r="A390" t="str">
        <f t="shared" si="18"/>
        <v>CMBSYDDec-2023</v>
      </c>
      <c r="B390" s="2">
        <v>2023</v>
      </c>
      <c r="C390" s="2" t="s">
        <v>189</v>
      </c>
      <c r="D390" t="s">
        <v>10</v>
      </c>
      <c r="E390" s="2" t="s">
        <v>53</v>
      </c>
      <c r="F390" t="s">
        <v>13</v>
      </c>
      <c r="G390">
        <v>3164</v>
      </c>
      <c r="H390">
        <v>1197705.5700000005</v>
      </c>
      <c r="I390">
        <v>349734.37999999983</v>
      </c>
      <c r="J390">
        <v>1547439.9499999993</v>
      </c>
      <c r="K390">
        <v>27697656</v>
      </c>
      <c r="L390" s="26">
        <f t="shared" si="19"/>
        <v>5.5868985808762997E-2</v>
      </c>
      <c r="M390" s="1">
        <f t="shared" si="20"/>
        <v>489.07710176991128</v>
      </c>
    </row>
    <row r="391" spans="1:13" x14ac:dyDescent="0.25">
      <c r="A391" t="str">
        <f t="shared" si="18"/>
        <v>CMBTRVDec-2023</v>
      </c>
      <c r="B391" s="2">
        <v>2023</v>
      </c>
      <c r="C391" s="2" t="s">
        <v>189</v>
      </c>
      <c r="D391" t="s">
        <v>10</v>
      </c>
      <c r="E391" s="2" t="s">
        <v>43</v>
      </c>
      <c r="F391" t="s">
        <v>15</v>
      </c>
      <c r="G391">
        <v>3473</v>
      </c>
      <c r="H391">
        <v>114767.60999999987</v>
      </c>
      <c r="I391">
        <v>51388.899999999936</v>
      </c>
      <c r="J391">
        <v>166156.51</v>
      </c>
      <c r="K391">
        <v>1271118</v>
      </c>
      <c r="L391" s="26">
        <f t="shared" si="19"/>
        <v>0.13071682566056023</v>
      </c>
      <c r="M391" s="1">
        <f t="shared" si="20"/>
        <v>47.842358191765044</v>
      </c>
    </row>
    <row r="392" spans="1:13" x14ac:dyDescent="0.25">
      <c r="A392" t="str">
        <f t="shared" si="18"/>
        <v>CMBTRZDec-2023</v>
      </c>
      <c r="B392" s="2">
        <v>2023</v>
      </c>
      <c r="C392" s="2" t="s">
        <v>189</v>
      </c>
      <c r="D392" t="s">
        <v>10</v>
      </c>
      <c r="E392" s="2" t="s">
        <v>44</v>
      </c>
      <c r="F392" t="s">
        <v>15</v>
      </c>
      <c r="G392">
        <v>2238</v>
      </c>
      <c r="H392">
        <v>95694.640000000043</v>
      </c>
      <c r="I392">
        <v>51705.19999999999</v>
      </c>
      <c r="J392">
        <v>147399.84000000005</v>
      </c>
      <c r="K392">
        <v>991434</v>
      </c>
      <c r="L392" s="26">
        <f t="shared" si="19"/>
        <v>0.14867337614001544</v>
      </c>
      <c r="M392" s="1">
        <f t="shared" si="20"/>
        <v>65.862305630026839</v>
      </c>
    </row>
    <row r="393" spans="1:13" x14ac:dyDescent="0.25">
      <c r="A393" t="str">
        <f t="shared" si="18"/>
        <v>CMBJEDDec-2023</v>
      </c>
      <c r="B393" s="2">
        <v>2023</v>
      </c>
      <c r="C393" s="2" t="s">
        <v>189</v>
      </c>
      <c r="D393" t="s">
        <v>10</v>
      </c>
      <c r="E393" s="2" t="s">
        <v>51</v>
      </c>
      <c r="F393" t="s">
        <v>11</v>
      </c>
      <c r="G393">
        <v>2389</v>
      </c>
      <c r="H393">
        <v>392964.14000000013</v>
      </c>
      <c r="I393">
        <v>218748.62000000008</v>
      </c>
      <c r="J393">
        <v>611712.75999999954</v>
      </c>
      <c r="K393">
        <v>11125573</v>
      </c>
      <c r="L393" s="26">
        <f t="shared" si="19"/>
        <v>5.4982584717209577E-2</v>
      </c>
      <c r="M393" s="1">
        <f t="shared" si="20"/>
        <v>256.05389702804501</v>
      </c>
    </row>
    <row r="394" spans="1:13" x14ac:dyDescent="0.25">
      <c r="A394" t="str">
        <f t="shared" si="18"/>
        <v>COKCMBDec-2023</v>
      </c>
      <c r="B394" s="2">
        <v>2023</v>
      </c>
      <c r="C394" s="2" t="s">
        <v>189</v>
      </c>
      <c r="D394" t="s">
        <v>21</v>
      </c>
      <c r="E394" s="2" t="s">
        <v>10</v>
      </c>
      <c r="F394" t="s">
        <v>15</v>
      </c>
      <c r="G394">
        <v>2678</v>
      </c>
      <c r="H394">
        <v>157036.33000000002</v>
      </c>
      <c r="I394">
        <v>77421.789999999906</v>
      </c>
      <c r="J394">
        <v>234458.11999999991</v>
      </c>
      <c r="K394">
        <v>1384526</v>
      </c>
      <c r="L394" s="26">
        <f t="shared" si="19"/>
        <v>0.16934179639818964</v>
      </c>
      <c r="M394" s="1">
        <f t="shared" si="20"/>
        <v>87.549708737864037</v>
      </c>
    </row>
    <row r="395" spans="1:13" x14ac:dyDescent="0.25">
      <c r="A395" t="str">
        <f t="shared" si="18"/>
        <v>DACCMBDec-2023</v>
      </c>
      <c r="B395" s="2">
        <v>2023</v>
      </c>
      <c r="C395" s="2" t="s">
        <v>189</v>
      </c>
      <c r="D395" t="s">
        <v>22</v>
      </c>
      <c r="E395" s="2" t="s">
        <v>10</v>
      </c>
      <c r="F395" t="s">
        <v>15</v>
      </c>
      <c r="G395">
        <v>5064</v>
      </c>
      <c r="H395">
        <v>785143.17</v>
      </c>
      <c r="I395">
        <v>10604.949999999993</v>
      </c>
      <c r="J395">
        <v>795748.1199999993</v>
      </c>
      <c r="K395">
        <v>10963560</v>
      </c>
      <c r="L395" s="26">
        <f t="shared" si="19"/>
        <v>7.2581179835746717E-2</v>
      </c>
      <c r="M395" s="1">
        <f t="shared" si="20"/>
        <v>157.13825434439164</v>
      </c>
    </row>
    <row r="396" spans="1:13" x14ac:dyDescent="0.25">
      <c r="A396" t="str">
        <f t="shared" si="18"/>
        <v>DELCMBDec-2023</v>
      </c>
      <c r="B396" s="2">
        <v>2023</v>
      </c>
      <c r="C396" s="2" t="s">
        <v>189</v>
      </c>
      <c r="D396" t="s">
        <v>23</v>
      </c>
      <c r="E396" s="2" t="s">
        <v>10</v>
      </c>
      <c r="F396" t="s">
        <v>15</v>
      </c>
      <c r="G396">
        <v>6143</v>
      </c>
      <c r="H396">
        <v>878264.12999999942</v>
      </c>
      <c r="I396">
        <v>225311.00999999963</v>
      </c>
      <c r="J396">
        <v>1103575.1399999999</v>
      </c>
      <c r="K396">
        <v>14896775</v>
      </c>
      <c r="L396" s="26">
        <f t="shared" si="19"/>
        <v>7.4081480051890414E-2</v>
      </c>
      <c r="M396" s="1">
        <f t="shared" si="20"/>
        <v>179.64758912583426</v>
      </c>
    </row>
    <row r="397" spans="1:13" x14ac:dyDescent="0.25">
      <c r="A397" t="str">
        <f t="shared" si="18"/>
        <v>DMMCMBDec-2023</v>
      </c>
      <c r="B397" s="2">
        <v>2023</v>
      </c>
      <c r="C397" s="2" t="s">
        <v>189</v>
      </c>
      <c r="D397" t="s">
        <v>24</v>
      </c>
      <c r="E397" s="2" t="s">
        <v>10</v>
      </c>
      <c r="F397" t="s">
        <v>11</v>
      </c>
      <c r="G397">
        <v>2250</v>
      </c>
      <c r="H397">
        <v>267147.86</v>
      </c>
      <c r="I397">
        <v>202271.83</v>
      </c>
      <c r="J397">
        <v>469419.68999999971</v>
      </c>
      <c r="K397">
        <v>8669250</v>
      </c>
      <c r="L397" s="26">
        <f t="shared" si="19"/>
        <v>5.4147670213686272E-2</v>
      </c>
      <c r="M397" s="1">
        <f t="shared" si="20"/>
        <v>208.6309733333332</v>
      </c>
    </row>
    <row r="398" spans="1:13" x14ac:dyDescent="0.25">
      <c r="A398" t="str">
        <f t="shared" si="18"/>
        <v>DOHCMBDec-2023</v>
      </c>
      <c r="B398" s="2">
        <v>2023</v>
      </c>
      <c r="C398" s="2" t="s">
        <v>189</v>
      </c>
      <c r="D398" t="s">
        <v>25</v>
      </c>
      <c r="E398" s="2" t="s">
        <v>10</v>
      </c>
      <c r="F398" t="s">
        <v>11</v>
      </c>
      <c r="G398">
        <v>4622</v>
      </c>
      <c r="H398">
        <v>788633.83999999939</v>
      </c>
      <c r="I398">
        <v>555790.53000000014</v>
      </c>
      <c r="J398">
        <v>1344424.3699999994</v>
      </c>
      <c r="K398">
        <v>16791726</v>
      </c>
      <c r="L398" s="26">
        <f t="shared" si="19"/>
        <v>8.0064691979847655E-2</v>
      </c>
      <c r="M398" s="1">
        <f t="shared" si="20"/>
        <v>290.87502596278654</v>
      </c>
    </row>
    <row r="399" spans="1:13" x14ac:dyDescent="0.25">
      <c r="A399" t="str">
        <f t="shared" si="18"/>
        <v>DXBCMBDec-2023</v>
      </c>
      <c r="B399" s="2">
        <v>2023</v>
      </c>
      <c r="C399" s="2" t="s">
        <v>189</v>
      </c>
      <c r="D399" t="s">
        <v>26</v>
      </c>
      <c r="E399" s="2" t="s">
        <v>10</v>
      </c>
      <c r="F399" t="s">
        <v>11</v>
      </c>
      <c r="G399">
        <v>4781</v>
      </c>
      <c r="H399">
        <v>613174.82999999996</v>
      </c>
      <c r="I399">
        <v>425766.49000000063</v>
      </c>
      <c r="J399">
        <v>1038941.3200000006</v>
      </c>
      <c r="K399">
        <v>15820329</v>
      </c>
      <c r="L399" s="26">
        <f t="shared" si="19"/>
        <v>6.5671284080122516E-2</v>
      </c>
      <c r="M399" s="1">
        <f t="shared" si="20"/>
        <v>217.30627902112542</v>
      </c>
    </row>
    <row r="400" spans="1:13" x14ac:dyDescent="0.25">
      <c r="A400" t="str">
        <f t="shared" si="18"/>
        <v>FRACMBDec-2023</v>
      </c>
      <c r="B400" s="2">
        <v>2023</v>
      </c>
      <c r="C400" s="2" t="s">
        <v>189</v>
      </c>
      <c r="D400" t="s">
        <v>27</v>
      </c>
      <c r="E400" s="2" t="s">
        <v>10</v>
      </c>
      <c r="F400" t="s">
        <v>19</v>
      </c>
      <c r="G400">
        <v>3407</v>
      </c>
      <c r="H400">
        <v>1068337.3899999992</v>
      </c>
      <c r="I400">
        <v>748448.13000000047</v>
      </c>
      <c r="J400">
        <v>1816785.5200000014</v>
      </c>
      <c r="K400">
        <v>27572851</v>
      </c>
      <c r="L400" s="26">
        <f t="shared" si="19"/>
        <v>6.5890376007907245E-2</v>
      </c>
      <c r="M400" s="1">
        <f t="shared" si="20"/>
        <v>533.2508130319934</v>
      </c>
    </row>
    <row r="401" spans="1:13" x14ac:dyDescent="0.25">
      <c r="A401" t="str">
        <f t="shared" si="18"/>
        <v>GANCMBDec-2023</v>
      </c>
      <c r="B401" s="2">
        <v>2023</v>
      </c>
      <c r="C401" s="2" t="s">
        <v>189</v>
      </c>
      <c r="D401" t="s">
        <v>28</v>
      </c>
      <c r="E401" s="2" t="s">
        <v>10</v>
      </c>
      <c r="F401" t="s">
        <v>15</v>
      </c>
      <c r="G401">
        <v>1086</v>
      </c>
      <c r="H401">
        <v>109538.54999999999</v>
      </c>
      <c r="I401">
        <v>31425.57</v>
      </c>
      <c r="J401">
        <v>140964.12</v>
      </c>
      <c r="K401">
        <v>1245642</v>
      </c>
      <c r="L401" s="26">
        <f t="shared" si="19"/>
        <v>0.11316583737542568</v>
      </c>
      <c r="M401" s="1">
        <f t="shared" si="20"/>
        <v>129.80121546961325</v>
      </c>
    </row>
    <row r="402" spans="1:13" x14ac:dyDescent="0.25">
      <c r="A402" t="str">
        <f t="shared" si="18"/>
        <v>HYDCMBDec-2023</v>
      </c>
      <c r="B402" s="2">
        <v>2023</v>
      </c>
      <c r="C402" s="2" t="s">
        <v>189</v>
      </c>
      <c r="D402" t="s">
        <v>29</v>
      </c>
      <c r="E402" s="2" t="s">
        <v>10</v>
      </c>
      <c r="F402" t="s">
        <v>15</v>
      </c>
      <c r="G402">
        <v>2503</v>
      </c>
      <c r="H402">
        <v>180335.3</v>
      </c>
      <c r="I402">
        <v>92174.89</v>
      </c>
      <c r="J402">
        <v>272510.19</v>
      </c>
      <c r="K402">
        <v>2933516</v>
      </c>
      <c r="L402" s="26">
        <f t="shared" si="19"/>
        <v>9.2895416285440402E-2</v>
      </c>
      <c r="M402" s="1">
        <f t="shared" si="20"/>
        <v>108.87342788653616</v>
      </c>
    </row>
    <row r="403" spans="1:13" x14ac:dyDescent="0.25">
      <c r="A403" t="str">
        <f t="shared" si="18"/>
        <v>ICNCMBDec-2023</v>
      </c>
      <c r="B403" s="2">
        <v>2023</v>
      </c>
      <c r="C403" s="2" t="s">
        <v>189</v>
      </c>
      <c r="D403" t="s">
        <v>30</v>
      </c>
      <c r="E403" s="2" t="s">
        <v>10</v>
      </c>
      <c r="F403" t="s">
        <v>13</v>
      </c>
      <c r="G403">
        <v>1959</v>
      </c>
      <c r="H403">
        <v>472344.75000000012</v>
      </c>
      <c r="I403">
        <v>181992.38000000021</v>
      </c>
      <c r="J403">
        <v>654337.13000000035</v>
      </c>
      <c r="K403">
        <v>11293635</v>
      </c>
      <c r="L403" s="26">
        <f t="shared" si="19"/>
        <v>5.7938576020918009E-2</v>
      </c>
      <c r="M403" s="1">
        <f t="shared" si="20"/>
        <v>334.0158907605923</v>
      </c>
    </row>
    <row r="404" spans="1:13" x14ac:dyDescent="0.25">
      <c r="A404" t="str">
        <f t="shared" si="18"/>
        <v>IXMCMBDec-2023</v>
      </c>
      <c r="B404" s="2">
        <v>2023</v>
      </c>
      <c r="C404" s="2" t="s">
        <v>189</v>
      </c>
      <c r="D404" t="s">
        <v>31</v>
      </c>
      <c r="E404" s="2" t="s">
        <v>10</v>
      </c>
      <c r="F404" t="s">
        <v>15</v>
      </c>
      <c r="G404">
        <v>2257</v>
      </c>
      <c r="H404">
        <v>70556.040000000037</v>
      </c>
      <c r="I404">
        <v>49236.479999999989</v>
      </c>
      <c r="J404">
        <v>119792.51999999987</v>
      </c>
      <c r="K404">
        <v>798978</v>
      </c>
      <c r="L404" s="26">
        <f t="shared" si="19"/>
        <v>0.14993218837064334</v>
      </c>
      <c r="M404" s="1">
        <f t="shared" si="20"/>
        <v>53.075994683207739</v>
      </c>
    </row>
    <row r="405" spans="1:13" x14ac:dyDescent="0.25">
      <c r="A405" t="str">
        <f t="shared" si="18"/>
        <v>KHICMBDec-2023</v>
      </c>
      <c r="B405" s="2">
        <v>2023</v>
      </c>
      <c r="C405" s="2" t="s">
        <v>189</v>
      </c>
      <c r="D405" t="s">
        <v>32</v>
      </c>
      <c r="E405" s="2" t="s">
        <v>10</v>
      </c>
      <c r="F405" t="s">
        <v>15</v>
      </c>
      <c r="G405">
        <v>1435</v>
      </c>
      <c r="H405">
        <v>212976.90999999992</v>
      </c>
      <c r="I405">
        <v>50949.740000000005</v>
      </c>
      <c r="J405">
        <v>263926.65000000008</v>
      </c>
      <c r="K405">
        <v>3464090</v>
      </c>
      <c r="L405" s="26">
        <f t="shared" si="19"/>
        <v>7.6189316674797739E-2</v>
      </c>
      <c r="M405" s="1">
        <f t="shared" si="20"/>
        <v>183.92101045296172</v>
      </c>
    </row>
    <row r="406" spans="1:13" x14ac:dyDescent="0.25">
      <c r="A406" t="str">
        <f t="shared" si="18"/>
        <v>KTMCMBDec-2023</v>
      </c>
      <c r="B406" s="2">
        <v>2023</v>
      </c>
      <c r="C406" s="2" t="s">
        <v>189</v>
      </c>
      <c r="D406" t="s">
        <v>52</v>
      </c>
      <c r="E406" s="2" t="s">
        <v>10</v>
      </c>
      <c r="F406" t="s">
        <v>15</v>
      </c>
      <c r="G406">
        <v>2304</v>
      </c>
      <c r="H406">
        <v>378468.05</v>
      </c>
      <c r="I406">
        <v>110298.96000000006</v>
      </c>
      <c r="J406">
        <v>488767.00999999978</v>
      </c>
      <c r="K406">
        <v>5421312</v>
      </c>
      <c r="L406" s="26">
        <f t="shared" si="19"/>
        <v>9.015659124580909E-2</v>
      </c>
      <c r="M406" s="1">
        <f t="shared" si="20"/>
        <v>212.1384592013888</v>
      </c>
    </row>
    <row r="407" spans="1:13" x14ac:dyDescent="0.25">
      <c r="A407" t="str">
        <f t="shared" si="18"/>
        <v>KULCMBDec-2023</v>
      </c>
      <c r="B407" s="2">
        <v>2023</v>
      </c>
      <c r="C407" s="2" t="s">
        <v>189</v>
      </c>
      <c r="D407" t="s">
        <v>33</v>
      </c>
      <c r="E407" s="2" t="s">
        <v>10</v>
      </c>
      <c r="F407" t="s">
        <v>13</v>
      </c>
      <c r="G407">
        <v>5404</v>
      </c>
      <c r="H407">
        <v>432264.15</v>
      </c>
      <c r="I407">
        <v>348862.91999999969</v>
      </c>
      <c r="J407">
        <v>781127.06999999925</v>
      </c>
      <c r="K407">
        <v>13288436</v>
      </c>
      <c r="L407" s="26">
        <f t="shared" si="19"/>
        <v>5.8782468456031939E-2</v>
      </c>
      <c r="M407" s="1">
        <f t="shared" si="20"/>
        <v>144.54608993338255</v>
      </c>
    </row>
    <row r="408" spans="1:13" x14ac:dyDescent="0.25">
      <c r="A408" t="str">
        <f t="shared" si="18"/>
        <v>KWICMBDec-2023</v>
      </c>
      <c r="B408" s="2">
        <v>2023</v>
      </c>
      <c r="C408" s="2" t="s">
        <v>189</v>
      </c>
      <c r="D408" t="s">
        <v>34</v>
      </c>
      <c r="E408" s="2" t="s">
        <v>10</v>
      </c>
      <c r="F408" t="s">
        <v>11</v>
      </c>
      <c r="G408">
        <v>3538</v>
      </c>
      <c r="H408">
        <v>372448.55999999988</v>
      </c>
      <c r="I408">
        <v>281655.13999999996</v>
      </c>
      <c r="J408">
        <v>654103.69999999972</v>
      </c>
      <c r="K408">
        <v>14841910</v>
      </c>
      <c r="L408" s="26">
        <f t="shared" si="19"/>
        <v>4.4071396471208876E-2</v>
      </c>
      <c r="M408" s="1">
        <f t="shared" si="20"/>
        <v>184.87950819672122</v>
      </c>
    </row>
    <row r="409" spans="1:13" x14ac:dyDescent="0.25">
      <c r="A409" t="str">
        <f t="shared" si="18"/>
        <v>LHECMBDec-2023</v>
      </c>
      <c r="B409" s="2">
        <v>2023</v>
      </c>
      <c r="C409" s="2" t="s">
        <v>189</v>
      </c>
      <c r="D409" t="s">
        <v>35</v>
      </c>
      <c r="E409" s="2" t="s">
        <v>10</v>
      </c>
      <c r="F409" t="s">
        <v>15</v>
      </c>
      <c r="G409">
        <v>1807</v>
      </c>
      <c r="H409">
        <v>239162.9200000001</v>
      </c>
      <c r="I409">
        <v>69887.580000000016</v>
      </c>
      <c r="J409">
        <v>309050.49999999977</v>
      </c>
      <c r="K409">
        <v>5032495</v>
      </c>
      <c r="L409" s="26">
        <f t="shared" si="19"/>
        <v>6.141098997614499E-2</v>
      </c>
      <c r="M409" s="1">
        <f t="shared" si="20"/>
        <v>171.0296070835638</v>
      </c>
    </row>
    <row r="410" spans="1:13" x14ac:dyDescent="0.25">
      <c r="A410" t="str">
        <f t="shared" si="18"/>
        <v>LHRCMBDec-2023</v>
      </c>
      <c r="B410" s="2">
        <v>2023</v>
      </c>
      <c r="C410" s="2" t="s">
        <v>189</v>
      </c>
      <c r="D410" t="s">
        <v>36</v>
      </c>
      <c r="E410" s="2" t="s">
        <v>10</v>
      </c>
      <c r="F410" t="s">
        <v>19</v>
      </c>
      <c r="G410">
        <v>9948</v>
      </c>
      <c r="H410">
        <v>4602888.0499999905</v>
      </c>
      <c r="I410">
        <v>2103478.2199999993</v>
      </c>
      <c r="J410">
        <v>6706366.2700000033</v>
      </c>
      <c r="K410">
        <v>86736612</v>
      </c>
      <c r="L410" s="26">
        <f t="shared" si="19"/>
        <v>7.7318748281290983E-2</v>
      </c>
      <c r="M410" s="1">
        <f t="shared" si="20"/>
        <v>674.14216626457608</v>
      </c>
    </row>
    <row r="411" spans="1:13" x14ac:dyDescent="0.25">
      <c r="A411" t="str">
        <f t="shared" si="18"/>
        <v>MAACMBDec-2023</v>
      </c>
      <c r="B411" s="2">
        <v>2023</v>
      </c>
      <c r="C411" s="2" t="s">
        <v>189</v>
      </c>
      <c r="D411" t="s">
        <v>37</v>
      </c>
      <c r="E411" s="2" t="s">
        <v>10</v>
      </c>
      <c r="F411" t="s">
        <v>15</v>
      </c>
      <c r="G411">
        <v>9424</v>
      </c>
      <c r="H411">
        <v>394842.21000000014</v>
      </c>
      <c r="I411">
        <v>306128.85999999935</v>
      </c>
      <c r="J411">
        <v>700971.06999999937</v>
      </c>
      <c r="K411">
        <v>6464864</v>
      </c>
      <c r="L411" s="26">
        <f t="shared" si="19"/>
        <v>0.10842781379469071</v>
      </c>
      <c r="M411" s="1">
        <f t="shared" si="20"/>
        <v>74.381480263157826</v>
      </c>
    </row>
    <row r="412" spans="1:13" x14ac:dyDescent="0.25">
      <c r="A412" t="str">
        <f t="shared" si="18"/>
        <v>MELCMBDec-2023</v>
      </c>
      <c r="B412" s="2">
        <v>2023</v>
      </c>
      <c r="C412" s="2" t="s">
        <v>189</v>
      </c>
      <c r="D412" t="s">
        <v>38</v>
      </c>
      <c r="E412" s="2" t="s">
        <v>10</v>
      </c>
      <c r="F412" t="s">
        <v>13</v>
      </c>
      <c r="G412">
        <v>8361</v>
      </c>
      <c r="H412">
        <v>4888733.0100000082</v>
      </c>
      <c r="I412">
        <v>622887.35999999952</v>
      </c>
      <c r="J412">
        <v>5511620.3699999964</v>
      </c>
      <c r="K412">
        <v>70307649</v>
      </c>
      <c r="L412" s="26">
        <f t="shared" si="19"/>
        <v>7.8392898189498503E-2</v>
      </c>
      <c r="M412" s="1">
        <f t="shared" si="20"/>
        <v>659.20588087549288</v>
      </c>
    </row>
    <row r="413" spans="1:13" x14ac:dyDescent="0.25">
      <c r="A413" t="str">
        <f t="shared" si="18"/>
        <v>MLECMBDec-2023</v>
      </c>
      <c r="B413" s="2">
        <v>2023</v>
      </c>
      <c r="C413" s="2" t="s">
        <v>189</v>
      </c>
      <c r="D413" t="s">
        <v>39</v>
      </c>
      <c r="E413" s="2" t="s">
        <v>10</v>
      </c>
      <c r="F413" t="s">
        <v>15</v>
      </c>
      <c r="G413">
        <v>12051</v>
      </c>
      <c r="H413">
        <v>779160.8899999999</v>
      </c>
      <c r="I413">
        <v>259620.8699999997</v>
      </c>
      <c r="J413">
        <v>1038781.7600000009</v>
      </c>
      <c r="K413">
        <v>9255168</v>
      </c>
      <c r="L413" s="26">
        <f t="shared" si="19"/>
        <v>0.11223802312394555</v>
      </c>
      <c r="M413" s="1">
        <f t="shared" si="20"/>
        <v>86.198801759190189</v>
      </c>
    </row>
    <row r="414" spans="1:13" x14ac:dyDescent="0.25">
      <c r="A414" t="str">
        <f t="shared" si="18"/>
        <v>NRTCMBDec-2023</v>
      </c>
      <c r="B414" s="2">
        <v>2023</v>
      </c>
      <c r="C414" s="2" t="s">
        <v>189</v>
      </c>
      <c r="D414" t="s">
        <v>40</v>
      </c>
      <c r="E414" s="2" t="s">
        <v>10</v>
      </c>
      <c r="F414" t="s">
        <v>13</v>
      </c>
      <c r="G414">
        <v>4361</v>
      </c>
      <c r="H414">
        <v>1769197.34</v>
      </c>
      <c r="I414">
        <v>68750.969999999958</v>
      </c>
      <c r="J414">
        <v>1837948.3099999996</v>
      </c>
      <c r="K414">
        <v>29933904</v>
      </c>
      <c r="L414" s="26">
        <f t="shared" si="19"/>
        <v>6.1400220632764763E-2</v>
      </c>
      <c r="M414" s="1">
        <f t="shared" si="20"/>
        <v>421.45111442329733</v>
      </c>
    </row>
    <row r="415" spans="1:13" x14ac:dyDescent="0.25">
      <c r="A415" t="str">
        <f t="shared" si="18"/>
        <v>PVGCMBDec-2023</v>
      </c>
      <c r="B415" s="2">
        <v>2023</v>
      </c>
      <c r="C415" s="2" t="s">
        <v>189</v>
      </c>
      <c r="D415" t="s">
        <v>50</v>
      </c>
      <c r="E415" s="2" t="s">
        <v>10</v>
      </c>
      <c r="F415" t="s">
        <v>13</v>
      </c>
      <c r="G415">
        <v>170</v>
      </c>
      <c r="H415">
        <v>24155.089999999997</v>
      </c>
      <c r="I415">
        <v>17414.539999999997</v>
      </c>
      <c r="J415">
        <v>41569.629999999997</v>
      </c>
      <c r="K415">
        <v>861220</v>
      </c>
      <c r="L415" s="26">
        <f t="shared" si="19"/>
        <v>4.8268305427184688E-2</v>
      </c>
      <c r="M415" s="1">
        <f t="shared" si="20"/>
        <v>244.52723529411765</v>
      </c>
    </row>
    <row r="416" spans="1:13" x14ac:dyDescent="0.25">
      <c r="A416" t="str">
        <f t="shared" si="18"/>
        <v>RUHCMBDec-2023</v>
      </c>
      <c r="B416" s="4">
        <v>2023</v>
      </c>
      <c r="C416" s="2" t="s">
        <v>189</v>
      </c>
      <c r="D416" t="s">
        <v>41</v>
      </c>
      <c r="E416" s="2" t="s">
        <v>10</v>
      </c>
      <c r="F416" t="s">
        <v>11</v>
      </c>
      <c r="G416">
        <v>5163</v>
      </c>
      <c r="H416">
        <v>661044.81000000052</v>
      </c>
      <c r="I416">
        <v>465953.4100000005</v>
      </c>
      <c r="J416">
        <v>1126998.22</v>
      </c>
      <c r="K416">
        <v>20884335</v>
      </c>
      <c r="L416" s="26">
        <f t="shared" si="19"/>
        <v>5.3963806843741968E-2</v>
      </c>
      <c r="M416" s="1">
        <f t="shared" si="20"/>
        <v>218.28359868293626</v>
      </c>
    </row>
    <row r="417" spans="1:13" x14ac:dyDescent="0.25">
      <c r="A417" t="str">
        <f t="shared" si="18"/>
        <v>SINCMBDec-2023</v>
      </c>
      <c r="B417" s="2">
        <v>2023</v>
      </c>
      <c r="C417" s="2" t="s">
        <v>189</v>
      </c>
      <c r="D417" t="s">
        <v>42</v>
      </c>
      <c r="E417" s="2" t="s">
        <v>10</v>
      </c>
      <c r="F417" t="s">
        <v>13</v>
      </c>
      <c r="G417">
        <v>4622</v>
      </c>
      <c r="H417">
        <v>834971.7799999998</v>
      </c>
      <c r="I417">
        <v>395891.28</v>
      </c>
      <c r="J417">
        <v>1230863.0599999996</v>
      </c>
      <c r="K417">
        <v>12705878</v>
      </c>
      <c r="L417" s="26">
        <f t="shared" si="19"/>
        <v>9.6873514762222612E-2</v>
      </c>
      <c r="M417" s="1">
        <f t="shared" si="20"/>
        <v>266.30529208134999</v>
      </c>
    </row>
    <row r="418" spans="1:13" x14ac:dyDescent="0.25">
      <c r="A418" t="str">
        <f t="shared" si="18"/>
        <v>SYDCMBDec-2023</v>
      </c>
      <c r="B418" s="2">
        <v>2023</v>
      </c>
      <c r="C418" s="2" t="s">
        <v>189</v>
      </c>
      <c r="D418" t="s">
        <v>53</v>
      </c>
      <c r="E418" s="2" t="s">
        <v>10</v>
      </c>
      <c r="F418" t="s">
        <v>13</v>
      </c>
      <c r="G418">
        <v>3824</v>
      </c>
      <c r="H418">
        <v>2260869.5799999991</v>
      </c>
      <c r="I418">
        <v>268482.05000000034</v>
      </c>
      <c r="J418">
        <v>2529351.629999999</v>
      </c>
      <c r="K418">
        <v>33475296</v>
      </c>
      <c r="L418" s="26">
        <f t="shared" si="19"/>
        <v>7.5558753237013915E-2</v>
      </c>
      <c r="M418" s="1">
        <f t="shared" si="20"/>
        <v>661.44132583681983</v>
      </c>
    </row>
    <row r="419" spans="1:13" x14ac:dyDescent="0.25">
      <c r="A419" t="str">
        <f t="shared" si="18"/>
        <v>TRVCMBDec-2023</v>
      </c>
      <c r="B419" s="2">
        <v>2023</v>
      </c>
      <c r="C419" s="2" t="s">
        <v>189</v>
      </c>
      <c r="D419" t="s">
        <v>43</v>
      </c>
      <c r="E419" s="2" t="s">
        <v>10</v>
      </c>
      <c r="F419" t="s">
        <v>15</v>
      </c>
      <c r="G419">
        <v>2326</v>
      </c>
      <c r="H419">
        <v>69678.280000000028</v>
      </c>
      <c r="I419">
        <v>46745.549999999974</v>
      </c>
      <c r="J419">
        <v>116423.83000000002</v>
      </c>
      <c r="K419">
        <v>851316</v>
      </c>
      <c r="L419" s="26">
        <f t="shared" si="19"/>
        <v>0.13675747900896967</v>
      </c>
      <c r="M419" s="1">
        <f t="shared" si="20"/>
        <v>50.053237317282893</v>
      </c>
    </row>
    <row r="420" spans="1:13" x14ac:dyDescent="0.25">
      <c r="A420" t="str">
        <f t="shared" si="18"/>
        <v>TRZCMBDec-2023</v>
      </c>
      <c r="B420" s="2">
        <v>2023</v>
      </c>
      <c r="C420" s="2" t="s">
        <v>189</v>
      </c>
      <c r="D420" t="s">
        <v>44</v>
      </c>
      <c r="E420" s="2" t="s">
        <v>10</v>
      </c>
      <c r="F420" t="s">
        <v>15</v>
      </c>
      <c r="G420">
        <v>2938</v>
      </c>
      <c r="H420">
        <v>100458.24000000005</v>
      </c>
      <c r="I420">
        <v>66817.969999999943</v>
      </c>
      <c r="J420">
        <v>167276.21000000008</v>
      </c>
      <c r="K420">
        <v>1301534</v>
      </c>
      <c r="L420" s="26">
        <f t="shared" si="19"/>
        <v>0.1285223513177528</v>
      </c>
      <c r="M420" s="1">
        <f t="shared" si="20"/>
        <v>56.935401633764492</v>
      </c>
    </row>
    <row r="421" spans="1:13" x14ac:dyDescent="0.25">
      <c r="A421" t="str">
        <f t="shared" si="18"/>
        <v>JEDCMBDec-2023</v>
      </c>
      <c r="B421" s="2">
        <v>2023</v>
      </c>
      <c r="C421" s="2" t="s">
        <v>189</v>
      </c>
      <c r="D421" t="s">
        <v>51</v>
      </c>
      <c r="E421" s="2" t="s">
        <v>10</v>
      </c>
      <c r="F421" t="s">
        <v>11</v>
      </c>
      <c r="G421">
        <v>2706</v>
      </c>
      <c r="H421">
        <v>324214.55999999988</v>
      </c>
      <c r="I421">
        <v>242875.42</v>
      </c>
      <c r="J421">
        <v>567089.97999999975</v>
      </c>
      <c r="K421">
        <v>12601842</v>
      </c>
      <c r="L421" s="26">
        <f t="shared" si="19"/>
        <v>4.5000562616163552E-2</v>
      </c>
      <c r="M421" s="1">
        <f t="shared" si="20"/>
        <v>209.56762010347367</v>
      </c>
    </row>
    <row r="422" spans="1:13" x14ac:dyDescent="0.25">
      <c r="A422" t="str">
        <f t="shared" si="18"/>
        <v/>
      </c>
      <c r="B422" s="2"/>
      <c r="C422" s="2"/>
      <c r="E422" s="2"/>
      <c r="L422" s="26" t="e">
        <f t="shared" si="19"/>
        <v>#DIV/0!</v>
      </c>
      <c r="M422" s="1" t="e">
        <f t="shared" si="20"/>
        <v>#DIV/0!</v>
      </c>
    </row>
    <row r="423" spans="1:13" x14ac:dyDescent="0.25">
      <c r="A423" t="str">
        <f t="shared" si="18"/>
        <v/>
      </c>
      <c r="B423" s="2"/>
      <c r="C423" s="2"/>
      <c r="E423" s="2"/>
      <c r="L423" s="26" t="e">
        <f t="shared" si="19"/>
        <v>#DIV/0!</v>
      </c>
      <c r="M423" s="1" t="e">
        <f t="shared" si="20"/>
        <v>#DIV/0!</v>
      </c>
    </row>
    <row r="424" spans="1:13" x14ac:dyDescent="0.25">
      <c r="A424" t="str">
        <f t="shared" si="18"/>
        <v/>
      </c>
      <c r="B424" s="2"/>
      <c r="C424" s="2"/>
      <c r="E424" s="2"/>
      <c r="L424" s="26" t="e">
        <f t="shared" si="19"/>
        <v>#DIV/0!</v>
      </c>
      <c r="M424" s="1" t="e">
        <f t="shared" si="20"/>
        <v>#DIV/0!</v>
      </c>
    </row>
    <row r="425" spans="1:13" x14ac:dyDescent="0.25">
      <c r="A425" t="str">
        <f t="shared" si="18"/>
        <v/>
      </c>
      <c r="B425" s="2"/>
      <c r="C425" s="2"/>
      <c r="E425" s="2"/>
      <c r="L425" s="26" t="e">
        <f t="shared" si="19"/>
        <v>#DIV/0!</v>
      </c>
      <c r="M425" s="1" t="e">
        <f t="shared" si="20"/>
        <v>#DIV/0!</v>
      </c>
    </row>
    <row r="426" spans="1:13" x14ac:dyDescent="0.25">
      <c r="A426" t="str">
        <f t="shared" si="18"/>
        <v/>
      </c>
      <c r="B426" s="2"/>
      <c r="C426" s="2"/>
      <c r="E426" s="2"/>
      <c r="L426" s="26" t="e">
        <f t="shared" si="19"/>
        <v>#DIV/0!</v>
      </c>
      <c r="M426" s="1" t="e">
        <f t="shared" si="20"/>
        <v>#DIV/0!</v>
      </c>
    </row>
    <row r="427" spans="1:13" x14ac:dyDescent="0.25">
      <c r="A427" t="str">
        <f t="shared" si="18"/>
        <v/>
      </c>
      <c r="B427" s="2"/>
      <c r="C427" s="2"/>
      <c r="E427" s="2"/>
      <c r="L427" s="26" t="e">
        <f t="shared" si="19"/>
        <v>#DIV/0!</v>
      </c>
      <c r="M427" s="1" t="e">
        <f t="shared" si="20"/>
        <v>#DIV/0!</v>
      </c>
    </row>
    <row r="428" spans="1:13" x14ac:dyDescent="0.25">
      <c r="A428" t="str">
        <f t="shared" si="18"/>
        <v/>
      </c>
      <c r="B428" s="2"/>
      <c r="C428" s="2"/>
      <c r="E428" s="2"/>
      <c r="L428" s="26" t="e">
        <f t="shared" si="19"/>
        <v>#DIV/0!</v>
      </c>
      <c r="M428" s="1" t="e">
        <f t="shared" si="20"/>
        <v>#DIV/0!</v>
      </c>
    </row>
    <row r="429" spans="1:13" x14ac:dyDescent="0.25">
      <c r="A429" t="str">
        <f t="shared" si="18"/>
        <v/>
      </c>
      <c r="B429" s="2"/>
      <c r="C429" s="2"/>
      <c r="E429" s="2"/>
      <c r="L429" s="26" t="e">
        <f t="shared" si="19"/>
        <v>#DIV/0!</v>
      </c>
      <c r="M429" s="1" t="e">
        <f t="shared" si="20"/>
        <v>#DIV/0!</v>
      </c>
    </row>
    <row r="430" spans="1:13" x14ac:dyDescent="0.25">
      <c r="A430" t="str">
        <f t="shared" si="18"/>
        <v/>
      </c>
      <c r="B430" s="2"/>
      <c r="C430" s="2"/>
      <c r="E430" s="2"/>
      <c r="L430" s="26" t="e">
        <f t="shared" si="19"/>
        <v>#DIV/0!</v>
      </c>
      <c r="M430" s="1" t="e">
        <f t="shared" si="20"/>
        <v>#DIV/0!</v>
      </c>
    </row>
    <row r="431" spans="1:13" x14ac:dyDescent="0.25">
      <c r="A431" t="str">
        <f t="shared" si="18"/>
        <v/>
      </c>
      <c r="B431" s="2"/>
      <c r="C431" s="2"/>
      <c r="E431" s="2"/>
      <c r="L431" s="26" t="e">
        <f t="shared" si="19"/>
        <v>#DIV/0!</v>
      </c>
      <c r="M431" s="1" t="e">
        <f t="shared" si="20"/>
        <v>#DIV/0!</v>
      </c>
    </row>
    <row r="432" spans="1:13" x14ac:dyDescent="0.25">
      <c r="A432" t="str">
        <f t="shared" si="18"/>
        <v/>
      </c>
      <c r="B432" s="2"/>
      <c r="C432" s="2"/>
      <c r="E432" s="2"/>
      <c r="L432" s="26" t="e">
        <f t="shared" si="19"/>
        <v>#DIV/0!</v>
      </c>
      <c r="M432" s="1" t="e">
        <f t="shared" si="20"/>
        <v>#DIV/0!</v>
      </c>
    </row>
    <row r="433" spans="1:13" x14ac:dyDescent="0.25">
      <c r="A433" t="str">
        <f t="shared" si="18"/>
        <v/>
      </c>
      <c r="B433" s="2"/>
      <c r="C433" s="2"/>
      <c r="E433" s="2"/>
      <c r="L433" s="26" t="e">
        <f t="shared" si="19"/>
        <v>#DIV/0!</v>
      </c>
      <c r="M433" s="1" t="e">
        <f t="shared" si="20"/>
        <v>#DIV/0!</v>
      </c>
    </row>
    <row r="434" spans="1:13" x14ac:dyDescent="0.25">
      <c r="A434" t="str">
        <f t="shared" si="18"/>
        <v/>
      </c>
      <c r="B434" s="2"/>
      <c r="C434" s="2"/>
      <c r="E434" s="2"/>
      <c r="L434" s="26" t="e">
        <f t="shared" si="19"/>
        <v>#DIV/0!</v>
      </c>
      <c r="M434" s="1" t="e">
        <f t="shared" si="20"/>
        <v>#DIV/0!</v>
      </c>
    </row>
    <row r="435" spans="1:13" x14ac:dyDescent="0.25">
      <c r="A435" t="str">
        <f t="shared" si="18"/>
        <v/>
      </c>
      <c r="B435" s="2"/>
      <c r="C435" s="2"/>
      <c r="E435" s="2"/>
      <c r="L435" s="26" t="e">
        <f t="shared" si="19"/>
        <v>#DIV/0!</v>
      </c>
      <c r="M435" s="1" t="e">
        <f t="shared" si="20"/>
        <v>#DIV/0!</v>
      </c>
    </row>
    <row r="436" spans="1:13" x14ac:dyDescent="0.25">
      <c r="A436" t="str">
        <f t="shared" si="18"/>
        <v/>
      </c>
      <c r="B436" s="2"/>
      <c r="C436" s="2"/>
      <c r="E436" s="2"/>
      <c r="L436" s="26" t="e">
        <f t="shared" si="19"/>
        <v>#DIV/0!</v>
      </c>
      <c r="M436" s="1" t="e">
        <f t="shared" si="20"/>
        <v>#DIV/0!</v>
      </c>
    </row>
    <row r="437" spans="1:13" x14ac:dyDescent="0.25">
      <c r="A437" t="str">
        <f t="shared" si="18"/>
        <v/>
      </c>
      <c r="B437" s="2"/>
      <c r="C437" s="2"/>
      <c r="E437" s="2"/>
      <c r="L437" s="26" t="e">
        <f t="shared" si="19"/>
        <v>#DIV/0!</v>
      </c>
      <c r="M437" s="1" t="e">
        <f t="shared" si="20"/>
        <v>#DIV/0!</v>
      </c>
    </row>
    <row r="438" spans="1:13" x14ac:dyDescent="0.25">
      <c r="A438" t="str">
        <f t="shared" si="18"/>
        <v/>
      </c>
      <c r="B438" s="2"/>
      <c r="C438" s="2"/>
      <c r="E438" s="2"/>
      <c r="L438" s="26" t="e">
        <f t="shared" si="19"/>
        <v>#DIV/0!</v>
      </c>
      <c r="M438" s="1" t="e">
        <f t="shared" si="20"/>
        <v>#DIV/0!</v>
      </c>
    </row>
    <row r="439" spans="1:13" x14ac:dyDescent="0.25">
      <c r="A439" t="str">
        <f t="shared" si="18"/>
        <v/>
      </c>
      <c r="B439" s="2"/>
      <c r="C439" s="2"/>
      <c r="E439" s="2"/>
      <c r="L439" s="26" t="e">
        <f t="shared" si="19"/>
        <v>#DIV/0!</v>
      </c>
      <c r="M439" s="1" t="e">
        <f t="shared" si="20"/>
        <v>#DIV/0!</v>
      </c>
    </row>
    <row r="440" spans="1:13" x14ac:dyDescent="0.25">
      <c r="A440" t="str">
        <f t="shared" si="18"/>
        <v/>
      </c>
      <c r="B440" s="2"/>
      <c r="C440" s="2"/>
      <c r="E440" s="2"/>
      <c r="L440" s="26" t="e">
        <f t="shared" si="19"/>
        <v>#DIV/0!</v>
      </c>
      <c r="M440" s="1" t="e">
        <f t="shared" si="20"/>
        <v>#DIV/0!</v>
      </c>
    </row>
    <row r="441" spans="1:13" x14ac:dyDescent="0.25">
      <c r="A441" t="str">
        <f t="shared" si="18"/>
        <v/>
      </c>
      <c r="B441" s="2"/>
      <c r="C441" s="2"/>
      <c r="E441" s="2"/>
      <c r="L441" s="26" t="e">
        <f t="shared" si="19"/>
        <v>#DIV/0!</v>
      </c>
      <c r="M441" s="1" t="e">
        <f t="shared" si="20"/>
        <v>#DIV/0!</v>
      </c>
    </row>
    <row r="442" spans="1:13" x14ac:dyDescent="0.25">
      <c r="A442" t="str">
        <f t="shared" si="18"/>
        <v/>
      </c>
      <c r="B442" s="2"/>
      <c r="C442" s="2"/>
      <c r="E442" s="2"/>
      <c r="L442" s="26" t="e">
        <f t="shared" si="19"/>
        <v>#DIV/0!</v>
      </c>
      <c r="M442" s="1" t="e">
        <f t="shared" si="20"/>
        <v>#DIV/0!</v>
      </c>
    </row>
    <row r="443" spans="1:13" x14ac:dyDescent="0.25">
      <c r="A443" t="str">
        <f t="shared" si="18"/>
        <v/>
      </c>
      <c r="B443" s="2"/>
      <c r="C443" s="2"/>
      <c r="E443" s="2"/>
      <c r="L443" s="26" t="e">
        <f t="shared" si="19"/>
        <v>#DIV/0!</v>
      </c>
      <c r="M443" s="1" t="e">
        <f t="shared" si="20"/>
        <v>#DIV/0!</v>
      </c>
    </row>
    <row r="444" spans="1:13" x14ac:dyDescent="0.25">
      <c r="A444" t="str">
        <f t="shared" si="18"/>
        <v/>
      </c>
      <c r="B444" s="2"/>
      <c r="C444" s="2"/>
      <c r="E444" s="2"/>
      <c r="L444" s="26" t="e">
        <f t="shared" si="19"/>
        <v>#DIV/0!</v>
      </c>
      <c r="M444" s="1" t="e">
        <f t="shared" si="20"/>
        <v>#DIV/0!</v>
      </c>
    </row>
    <row r="445" spans="1:13" x14ac:dyDescent="0.25">
      <c r="A445" t="str">
        <f t="shared" si="18"/>
        <v/>
      </c>
      <c r="B445" s="2"/>
      <c r="C445" s="2"/>
      <c r="E445" s="2"/>
      <c r="L445" s="26" t="e">
        <f t="shared" si="19"/>
        <v>#DIV/0!</v>
      </c>
      <c r="M445" s="1" t="e">
        <f t="shared" si="20"/>
        <v>#DIV/0!</v>
      </c>
    </row>
    <row r="446" spans="1:13" x14ac:dyDescent="0.25">
      <c r="A446" t="str">
        <f t="shared" si="18"/>
        <v/>
      </c>
      <c r="B446" s="2"/>
      <c r="C446" s="2"/>
      <c r="E446" s="2"/>
      <c r="L446" s="26" t="e">
        <f t="shared" si="19"/>
        <v>#DIV/0!</v>
      </c>
      <c r="M446" s="1" t="e">
        <f t="shared" si="20"/>
        <v>#DIV/0!</v>
      </c>
    </row>
    <row r="447" spans="1:13" x14ac:dyDescent="0.25">
      <c r="A447" t="str">
        <f t="shared" si="18"/>
        <v/>
      </c>
      <c r="B447" s="2"/>
      <c r="C447" s="2"/>
      <c r="E447" s="2"/>
      <c r="L447" s="26" t="e">
        <f t="shared" si="19"/>
        <v>#DIV/0!</v>
      </c>
      <c r="M447" s="1" t="e">
        <f t="shared" si="20"/>
        <v>#DIV/0!</v>
      </c>
    </row>
    <row r="448" spans="1:13" x14ac:dyDescent="0.25">
      <c r="A448" t="str">
        <f t="shared" si="18"/>
        <v/>
      </c>
      <c r="B448" s="2"/>
      <c r="C448" s="2"/>
      <c r="E448" s="2"/>
      <c r="L448" s="26" t="e">
        <f t="shared" si="19"/>
        <v>#DIV/0!</v>
      </c>
      <c r="M448" s="1" t="e">
        <f t="shared" si="20"/>
        <v>#DIV/0!</v>
      </c>
    </row>
    <row r="449" spans="1:13" x14ac:dyDescent="0.25">
      <c r="A449" t="str">
        <f t="shared" si="18"/>
        <v/>
      </c>
      <c r="B449" s="2"/>
      <c r="C449" s="2"/>
      <c r="E449" s="2"/>
      <c r="L449" s="26" t="e">
        <f t="shared" si="19"/>
        <v>#DIV/0!</v>
      </c>
      <c r="M449" s="1" t="e">
        <f t="shared" si="20"/>
        <v>#DIV/0!</v>
      </c>
    </row>
    <row r="450" spans="1:13" x14ac:dyDescent="0.25">
      <c r="A450" t="str">
        <f t="shared" ref="A450:A513" si="21">D450&amp;E450&amp;C450</f>
        <v/>
      </c>
      <c r="B450" s="2"/>
      <c r="C450" s="2"/>
      <c r="E450" s="2"/>
      <c r="L450" s="26" t="e">
        <f t="shared" ref="L450:L513" si="22">J450/K450</f>
        <v>#DIV/0!</v>
      </c>
      <c r="M450" s="1" t="e">
        <f t="shared" ref="M450:M513" si="23">J450/G450</f>
        <v>#DIV/0!</v>
      </c>
    </row>
    <row r="451" spans="1:13" x14ac:dyDescent="0.25">
      <c r="A451" t="str">
        <f t="shared" si="21"/>
        <v/>
      </c>
      <c r="B451" s="2"/>
      <c r="C451" s="2"/>
      <c r="E451" s="2"/>
      <c r="L451" s="26" t="e">
        <f t="shared" si="22"/>
        <v>#DIV/0!</v>
      </c>
      <c r="M451" s="1" t="e">
        <f t="shared" si="23"/>
        <v>#DIV/0!</v>
      </c>
    </row>
    <row r="452" spans="1:13" x14ac:dyDescent="0.25">
      <c r="A452" t="str">
        <f t="shared" si="21"/>
        <v/>
      </c>
      <c r="B452" s="2"/>
      <c r="C452" s="2"/>
      <c r="E452" s="2"/>
      <c r="L452" s="26" t="e">
        <f t="shared" si="22"/>
        <v>#DIV/0!</v>
      </c>
      <c r="M452" s="1" t="e">
        <f t="shared" si="23"/>
        <v>#DIV/0!</v>
      </c>
    </row>
    <row r="453" spans="1:13" x14ac:dyDescent="0.25">
      <c r="A453" t="str">
        <f t="shared" si="21"/>
        <v/>
      </c>
      <c r="B453" s="2"/>
      <c r="C453" s="2"/>
      <c r="E453" s="2"/>
      <c r="L453" s="26" t="e">
        <f t="shared" si="22"/>
        <v>#DIV/0!</v>
      </c>
      <c r="M453" s="1" t="e">
        <f t="shared" si="23"/>
        <v>#DIV/0!</v>
      </c>
    </row>
    <row r="454" spans="1:13" x14ac:dyDescent="0.25">
      <c r="A454" t="str">
        <f t="shared" si="21"/>
        <v/>
      </c>
      <c r="B454" s="2"/>
      <c r="C454" s="2"/>
      <c r="E454" s="2"/>
      <c r="L454" s="26" t="e">
        <f t="shared" si="22"/>
        <v>#DIV/0!</v>
      </c>
      <c r="M454" s="1" t="e">
        <f t="shared" si="23"/>
        <v>#DIV/0!</v>
      </c>
    </row>
    <row r="455" spans="1:13" x14ac:dyDescent="0.25">
      <c r="A455" t="str">
        <f t="shared" si="21"/>
        <v/>
      </c>
      <c r="B455" s="2"/>
      <c r="C455" s="2"/>
      <c r="E455" s="2"/>
      <c r="L455" s="26" t="e">
        <f t="shared" si="22"/>
        <v>#DIV/0!</v>
      </c>
      <c r="M455" s="1" t="e">
        <f t="shared" si="23"/>
        <v>#DIV/0!</v>
      </c>
    </row>
    <row r="456" spans="1:13" x14ac:dyDescent="0.25">
      <c r="A456" t="str">
        <f t="shared" si="21"/>
        <v/>
      </c>
      <c r="B456" s="2"/>
      <c r="C456" s="2"/>
      <c r="E456" s="2"/>
      <c r="L456" s="26" t="e">
        <f t="shared" si="22"/>
        <v>#DIV/0!</v>
      </c>
      <c r="M456" s="1" t="e">
        <f t="shared" si="23"/>
        <v>#DIV/0!</v>
      </c>
    </row>
    <row r="457" spans="1:13" x14ac:dyDescent="0.25">
      <c r="A457" t="str">
        <f t="shared" si="21"/>
        <v/>
      </c>
      <c r="B457" s="2"/>
      <c r="C457" s="2"/>
      <c r="E457" s="2"/>
      <c r="L457" s="26" t="e">
        <f t="shared" si="22"/>
        <v>#DIV/0!</v>
      </c>
      <c r="M457" s="1" t="e">
        <f t="shared" si="23"/>
        <v>#DIV/0!</v>
      </c>
    </row>
    <row r="458" spans="1:13" x14ac:dyDescent="0.25">
      <c r="A458" t="str">
        <f t="shared" si="21"/>
        <v/>
      </c>
      <c r="B458" s="2"/>
      <c r="C458" s="2"/>
      <c r="E458" s="2"/>
      <c r="L458" s="26" t="e">
        <f t="shared" si="22"/>
        <v>#DIV/0!</v>
      </c>
      <c r="M458" s="1" t="e">
        <f t="shared" si="23"/>
        <v>#DIV/0!</v>
      </c>
    </row>
    <row r="459" spans="1:13" x14ac:dyDescent="0.25">
      <c r="A459" t="str">
        <f t="shared" si="21"/>
        <v/>
      </c>
      <c r="B459" s="2"/>
      <c r="C459" s="2"/>
      <c r="E459" s="2"/>
      <c r="L459" s="26" t="e">
        <f t="shared" si="22"/>
        <v>#DIV/0!</v>
      </c>
      <c r="M459" s="1" t="e">
        <f t="shared" si="23"/>
        <v>#DIV/0!</v>
      </c>
    </row>
    <row r="460" spans="1:13" x14ac:dyDescent="0.25">
      <c r="A460" t="str">
        <f t="shared" si="21"/>
        <v/>
      </c>
      <c r="B460" s="2"/>
      <c r="C460" s="2"/>
      <c r="E460" s="2"/>
      <c r="L460" s="26" t="e">
        <f t="shared" si="22"/>
        <v>#DIV/0!</v>
      </c>
      <c r="M460" s="1" t="e">
        <f t="shared" si="23"/>
        <v>#DIV/0!</v>
      </c>
    </row>
    <row r="461" spans="1:13" x14ac:dyDescent="0.25">
      <c r="A461" t="str">
        <f t="shared" si="21"/>
        <v/>
      </c>
      <c r="B461" s="2"/>
      <c r="C461" s="2"/>
      <c r="E461" s="2"/>
      <c r="L461" s="26" t="e">
        <f t="shared" si="22"/>
        <v>#DIV/0!</v>
      </c>
      <c r="M461" s="1" t="e">
        <f t="shared" si="23"/>
        <v>#DIV/0!</v>
      </c>
    </row>
    <row r="462" spans="1:13" x14ac:dyDescent="0.25">
      <c r="A462" t="str">
        <f t="shared" si="21"/>
        <v/>
      </c>
      <c r="B462" s="2"/>
      <c r="C462" s="2"/>
      <c r="E462" s="2"/>
      <c r="L462" s="26" t="e">
        <f t="shared" si="22"/>
        <v>#DIV/0!</v>
      </c>
      <c r="M462" s="1" t="e">
        <f t="shared" si="23"/>
        <v>#DIV/0!</v>
      </c>
    </row>
    <row r="463" spans="1:13" x14ac:dyDescent="0.25">
      <c r="A463" t="str">
        <f t="shared" si="21"/>
        <v/>
      </c>
      <c r="B463" s="2"/>
      <c r="C463" s="2"/>
      <c r="E463" s="2"/>
      <c r="L463" s="26" t="e">
        <f t="shared" si="22"/>
        <v>#DIV/0!</v>
      </c>
      <c r="M463" s="1" t="e">
        <f t="shared" si="23"/>
        <v>#DIV/0!</v>
      </c>
    </row>
    <row r="464" spans="1:13" x14ac:dyDescent="0.25">
      <c r="A464" t="str">
        <f t="shared" si="21"/>
        <v/>
      </c>
      <c r="B464" s="2"/>
      <c r="C464" s="2"/>
      <c r="E464" s="2"/>
      <c r="L464" s="26" t="e">
        <f t="shared" si="22"/>
        <v>#DIV/0!</v>
      </c>
      <c r="M464" s="1" t="e">
        <f t="shared" si="23"/>
        <v>#DIV/0!</v>
      </c>
    </row>
    <row r="465" spans="1:13" x14ac:dyDescent="0.25">
      <c r="A465" t="str">
        <f t="shared" si="21"/>
        <v/>
      </c>
      <c r="B465" s="2"/>
      <c r="C465" s="2"/>
      <c r="E465" s="2"/>
      <c r="L465" s="26" t="e">
        <f t="shared" si="22"/>
        <v>#DIV/0!</v>
      </c>
      <c r="M465" s="1" t="e">
        <f t="shared" si="23"/>
        <v>#DIV/0!</v>
      </c>
    </row>
    <row r="466" spans="1:13" x14ac:dyDescent="0.25">
      <c r="A466" t="str">
        <f t="shared" si="21"/>
        <v/>
      </c>
      <c r="B466" s="2"/>
      <c r="C466" s="2"/>
      <c r="E466" s="2"/>
      <c r="L466" s="26" t="e">
        <f t="shared" si="22"/>
        <v>#DIV/0!</v>
      </c>
      <c r="M466" s="1" t="e">
        <f t="shared" si="23"/>
        <v>#DIV/0!</v>
      </c>
    </row>
    <row r="467" spans="1:13" x14ac:dyDescent="0.25">
      <c r="A467" t="str">
        <f t="shared" si="21"/>
        <v/>
      </c>
      <c r="B467" s="2"/>
      <c r="C467" s="2"/>
      <c r="E467" s="2"/>
      <c r="L467" s="26" t="e">
        <f t="shared" si="22"/>
        <v>#DIV/0!</v>
      </c>
      <c r="M467" s="1" t="e">
        <f t="shared" si="23"/>
        <v>#DIV/0!</v>
      </c>
    </row>
    <row r="468" spans="1:13" x14ac:dyDescent="0.25">
      <c r="A468" t="str">
        <f t="shared" si="21"/>
        <v/>
      </c>
      <c r="B468" s="2"/>
      <c r="C468" s="2"/>
      <c r="E468" s="2"/>
      <c r="L468" s="26" t="e">
        <f t="shared" si="22"/>
        <v>#DIV/0!</v>
      </c>
      <c r="M468" s="1" t="e">
        <f t="shared" si="23"/>
        <v>#DIV/0!</v>
      </c>
    </row>
    <row r="469" spans="1:13" x14ac:dyDescent="0.25">
      <c r="A469" t="str">
        <f t="shared" si="21"/>
        <v/>
      </c>
      <c r="B469" s="2"/>
      <c r="C469" s="2"/>
      <c r="E469" s="2"/>
      <c r="L469" s="26" t="e">
        <f t="shared" si="22"/>
        <v>#DIV/0!</v>
      </c>
      <c r="M469" s="1" t="e">
        <f t="shared" si="23"/>
        <v>#DIV/0!</v>
      </c>
    </row>
    <row r="470" spans="1:13" x14ac:dyDescent="0.25">
      <c r="A470" t="str">
        <f t="shared" si="21"/>
        <v/>
      </c>
      <c r="B470" s="2"/>
      <c r="C470" s="2"/>
      <c r="E470" s="2"/>
      <c r="L470" s="26" t="e">
        <f t="shared" si="22"/>
        <v>#DIV/0!</v>
      </c>
      <c r="M470" s="1" t="e">
        <f t="shared" si="23"/>
        <v>#DIV/0!</v>
      </c>
    </row>
    <row r="471" spans="1:13" x14ac:dyDescent="0.25">
      <c r="A471" t="str">
        <f t="shared" si="21"/>
        <v/>
      </c>
      <c r="B471" s="2"/>
      <c r="C471" s="2"/>
      <c r="E471" s="2"/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B472" s="2"/>
      <c r="C472" s="2"/>
      <c r="E472" s="2"/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B473" s="2"/>
      <c r="C473" s="2"/>
      <c r="E473" s="2"/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B474" s="2"/>
      <c r="C474" s="2"/>
      <c r="E474" s="2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2"/>
      <c r="C479" s="2"/>
      <c r="E479" s="2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4"/>
      <c r="C485" s="2"/>
      <c r="E485" s="2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A1B29-8E73-43AB-879E-DDBB7BC94E07}">
  <dimension ref="A1:O786"/>
  <sheetViews>
    <sheetView zoomScale="85" zoomScaleNormal="85" workbookViewId="0">
      <pane ySplit="1" topLeftCell="A2" activePane="bottomLeft" state="frozen"/>
      <selection pane="bottomLeft" activeCell="J41" sqref="J41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AUHCMBDec-2024</v>
      </c>
      <c r="B2" s="2">
        <v>2024</v>
      </c>
      <c r="C2" s="2" t="s">
        <v>188</v>
      </c>
      <c r="D2" t="s">
        <v>9</v>
      </c>
      <c r="E2" s="2" t="s">
        <v>10</v>
      </c>
      <c r="F2" t="s">
        <v>11</v>
      </c>
      <c r="G2">
        <v>96</v>
      </c>
      <c r="H2">
        <v>4072.0399999999995</v>
      </c>
      <c r="I2">
        <v>6644.1400000000012</v>
      </c>
      <c r="J2">
        <v>10716.179999999998</v>
      </c>
      <c r="K2">
        <v>321024</v>
      </c>
      <c r="L2" s="26">
        <f t="shared" ref="L2:L65" si="1">J2/K2</f>
        <v>3.3381242523923438E-2</v>
      </c>
      <c r="M2" s="1">
        <f t="shared" ref="M2:M65" si="2">J2/G2</f>
        <v>111.62687499999998</v>
      </c>
      <c r="O2">
        <f>J2/G2</f>
        <v>111.62687499999998</v>
      </c>
    </row>
    <row r="3" spans="1:15" x14ac:dyDescent="0.25">
      <c r="A3" t="str">
        <f t="shared" si="0"/>
        <v>BKKCMBDec-2024</v>
      </c>
      <c r="B3" s="2">
        <v>2024</v>
      </c>
      <c r="C3" s="2" t="s">
        <v>188</v>
      </c>
      <c r="D3" t="s">
        <v>12</v>
      </c>
      <c r="E3" s="2" t="s">
        <v>10</v>
      </c>
      <c r="F3" t="s">
        <v>13</v>
      </c>
      <c r="G3">
        <v>4740</v>
      </c>
      <c r="H3">
        <v>657470.88999999978</v>
      </c>
      <c r="I3">
        <v>272150.43999999977</v>
      </c>
      <c r="J3">
        <v>929621.32999999949</v>
      </c>
      <c r="K3">
        <v>11304900</v>
      </c>
      <c r="L3" s="26">
        <f t="shared" si="1"/>
        <v>8.2231716335394348E-2</v>
      </c>
      <c r="M3" s="1">
        <f t="shared" si="2"/>
        <v>196.12264345991551</v>
      </c>
    </row>
    <row r="4" spans="1:15" x14ac:dyDescent="0.25">
      <c r="A4" t="str">
        <f t="shared" si="0"/>
        <v>BLRCMBDec-2024</v>
      </c>
      <c r="B4" s="2">
        <v>2024</v>
      </c>
      <c r="C4" s="2" t="s">
        <v>188</v>
      </c>
      <c r="D4" t="s">
        <v>14</v>
      </c>
      <c r="E4" s="2" t="s">
        <v>10</v>
      </c>
      <c r="F4" t="s">
        <v>15</v>
      </c>
      <c r="G4">
        <v>3916</v>
      </c>
      <c r="H4">
        <v>291346.03999999986</v>
      </c>
      <c r="I4">
        <v>98008.409999999945</v>
      </c>
      <c r="J4">
        <v>389354.4500000003</v>
      </c>
      <c r="K4">
        <v>2799940</v>
      </c>
      <c r="L4" s="26">
        <f t="shared" si="1"/>
        <v>0.13905814053158294</v>
      </c>
      <c r="M4" s="1">
        <f t="shared" si="2"/>
        <v>99.426570480081793</v>
      </c>
    </row>
    <row r="5" spans="1:15" x14ac:dyDescent="0.25">
      <c r="A5" t="str">
        <f t="shared" si="0"/>
        <v>BOMCMBDec-2024</v>
      </c>
      <c r="B5" s="2">
        <v>2024</v>
      </c>
      <c r="C5" s="2" t="s">
        <v>188</v>
      </c>
      <c r="D5" t="s">
        <v>16</v>
      </c>
      <c r="E5" s="2" t="s">
        <v>10</v>
      </c>
      <c r="F5" t="s">
        <v>15</v>
      </c>
      <c r="G5">
        <v>6593</v>
      </c>
      <c r="H5">
        <v>574511.07000000053</v>
      </c>
      <c r="I5">
        <v>183507.80000000022</v>
      </c>
      <c r="J5">
        <v>758018.86999999883</v>
      </c>
      <c r="K5">
        <v>10212557</v>
      </c>
      <c r="L5" s="26">
        <f t="shared" si="1"/>
        <v>7.4224199678885397E-2</v>
      </c>
      <c r="M5" s="1">
        <f t="shared" si="2"/>
        <v>114.97328530259348</v>
      </c>
    </row>
    <row r="6" spans="1:15" x14ac:dyDescent="0.25">
      <c r="A6" t="str">
        <f t="shared" si="0"/>
        <v>CANCMBDec-2024</v>
      </c>
      <c r="B6" s="2">
        <v>2024</v>
      </c>
      <c r="C6" s="2" t="s">
        <v>188</v>
      </c>
      <c r="D6" t="s">
        <v>17</v>
      </c>
      <c r="E6" s="2" t="s">
        <v>10</v>
      </c>
      <c r="F6" t="s">
        <v>13</v>
      </c>
      <c r="G6">
        <v>905</v>
      </c>
      <c r="H6">
        <v>168390.27000000005</v>
      </c>
      <c r="I6">
        <v>66896.710000000021</v>
      </c>
      <c r="J6">
        <v>235286.98000000007</v>
      </c>
      <c r="K6">
        <v>3604615</v>
      </c>
      <c r="L6" s="26">
        <f t="shared" si="1"/>
        <v>6.5273817037325779E-2</v>
      </c>
      <c r="M6" s="1">
        <f t="shared" si="2"/>
        <v>259.98561325966858</v>
      </c>
    </row>
    <row r="7" spans="1:15" x14ac:dyDescent="0.25">
      <c r="A7" t="str">
        <f t="shared" si="0"/>
        <v>CDGCMBDec-2024</v>
      </c>
      <c r="B7" s="2">
        <v>2024</v>
      </c>
      <c r="C7" s="2" t="s">
        <v>188</v>
      </c>
      <c r="D7" t="s">
        <v>18</v>
      </c>
      <c r="E7" s="2" t="s">
        <v>10</v>
      </c>
      <c r="F7" t="s">
        <v>19</v>
      </c>
      <c r="G7">
        <v>2429</v>
      </c>
      <c r="H7">
        <v>842282.68000000052</v>
      </c>
      <c r="I7">
        <v>589069.54000000015</v>
      </c>
      <c r="J7">
        <v>1431352.2200000007</v>
      </c>
      <c r="K7">
        <v>20668361</v>
      </c>
      <c r="L7" s="26">
        <f t="shared" si="1"/>
        <v>6.9253300733425394E-2</v>
      </c>
      <c r="M7" s="1">
        <f t="shared" si="2"/>
        <v>589.27633594071665</v>
      </c>
    </row>
    <row r="8" spans="1:15" x14ac:dyDescent="0.25">
      <c r="A8" t="str">
        <f t="shared" si="0"/>
        <v>CGKCMBDec-2024</v>
      </c>
      <c r="B8" s="2">
        <v>2024</v>
      </c>
      <c r="C8" s="2" t="s">
        <v>188</v>
      </c>
      <c r="D8" t="s">
        <v>20</v>
      </c>
      <c r="E8" s="2" t="s">
        <v>10</v>
      </c>
      <c r="F8" t="s">
        <v>13</v>
      </c>
      <c r="G8">
        <v>1532</v>
      </c>
      <c r="H8">
        <v>188717.13999999993</v>
      </c>
      <c r="I8">
        <v>94228.579999999973</v>
      </c>
      <c r="J8">
        <v>282945.72000000038</v>
      </c>
      <c r="K8">
        <v>5083176</v>
      </c>
      <c r="L8" s="26">
        <f t="shared" si="1"/>
        <v>5.5663175935674936E-2</v>
      </c>
      <c r="M8" s="1">
        <f t="shared" si="2"/>
        <v>184.69041775456944</v>
      </c>
    </row>
    <row r="9" spans="1:15" x14ac:dyDescent="0.25">
      <c r="A9" t="str">
        <f t="shared" si="0"/>
        <v>CMBAUHDec-2024</v>
      </c>
      <c r="B9" s="2">
        <v>2024</v>
      </c>
      <c r="C9" s="2" t="s">
        <v>188</v>
      </c>
      <c r="D9" t="s">
        <v>10</v>
      </c>
      <c r="E9" s="2" t="s">
        <v>9</v>
      </c>
      <c r="F9" t="s">
        <v>11</v>
      </c>
      <c r="G9">
        <v>244</v>
      </c>
      <c r="H9">
        <v>16512.150000000001</v>
      </c>
      <c r="I9">
        <v>15493.69</v>
      </c>
      <c r="J9">
        <v>32005.839999999993</v>
      </c>
      <c r="K9">
        <v>815936</v>
      </c>
      <c r="L9" s="26">
        <f t="shared" si="1"/>
        <v>3.9225919679974894E-2</v>
      </c>
      <c r="M9" s="1">
        <f t="shared" si="2"/>
        <v>131.17147540983603</v>
      </c>
    </row>
    <row r="10" spans="1:15" x14ac:dyDescent="0.25">
      <c r="A10" t="str">
        <f t="shared" si="0"/>
        <v>CMBBKKDec-2024</v>
      </c>
      <c r="B10" s="2">
        <v>2024</v>
      </c>
      <c r="C10" s="2" t="s">
        <v>188</v>
      </c>
      <c r="D10" t="s">
        <v>10</v>
      </c>
      <c r="E10" s="2" t="s">
        <v>12</v>
      </c>
      <c r="F10" t="s">
        <v>13</v>
      </c>
      <c r="G10">
        <v>4171</v>
      </c>
      <c r="H10">
        <v>588692.02999999956</v>
      </c>
      <c r="I10">
        <v>241065.32999999996</v>
      </c>
      <c r="J10">
        <v>829757.36000000045</v>
      </c>
      <c r="K10">
        <v>9947835</v>
      </c>
      <c r="L10" s="26">
        <f t="shared" si="1"/>
        <v>8.3410848692202916E-2</v>
      </c>
      <c r="M10" s="1">
        <f t="shared" si="2"/>
        <v>198.93487413090398</v>
      </c>
    </row>
    <row r="11" spans="1:15" x14ac:dyDescent="0.25">
      <c r="A11" t="str">
        <f t="shared" si="0"/>
        <v>CMBBLRDec-2024</v>
      </c>
      <c r="B11" s="2">
        <v>2024</v>
      </c>
      <c r="C11" s="2" t="s">
        <v>188</v>
      </c>
      <c r="D11" t="s">
        <v>10</v>
      </c>
      <c r="E11" s="2" t="s">
        <v>14</v>
      </c>
      <c r="F11" t="s">
        <v>15</v>
      </c>
      <c r="G11">
        <v>3423</v>
      </c>
      <c r="H11">
        <v>236582.9800000001</v>
      </c>
      <c r="I11">
        <v>71537.319999999963</v>
      </c>
      <c r="J11">
        <v>308120.30000000022</v>
      </c>
      <c r="K11">
        <v>2447445</v>
      </c>
      <c r="L11" s="26">
        <f t="shared" si="1"/>
        <v>0.12589467791921788</v>
      </c>
      <c r="M11" s="1">
        <f t="shared" si="2"/>
        <v>90.014694712240782</v>
      </c>
    </row>
    <row r="12" spans="1:15" x14ac:dyDescent="0.25">
      <c r="A12" t="str">
        <f t="shared" si="0"/>
        <v>CMBBOMDec-2024</v>
      </c>
      <c r="B12" s="2">
        <v>2024</v>
      </c>
      <c r="C12" s="2" t="s">
        <v>188</v>
      </c>
      <c r="D12" t="s">
        <v>10</v>
      </c>
      <c r="E12" s="2" t="s">
        <v>16</v>
      </c>
      <c r="F12" t="s">
        <v>15</v>
      </c>
      <c r="G12">
        <v>5382</v>
      </c>
      <c r="H12">
        <v>501221.53999999934</v>
      </c>
      <c r="I12">
        <v>142327.32000000007</v>
      </c>
      <c r="J12">
        <v>643548.85999999894</v>
      </c>
      <c r="K12">
        <v>8336718</v>
      </c>
      <c r="L12" s="26">
        <f t="shared" si="1"/>
        <v>7.7194509877867884E-2</v>
      </c>
      <c r="M12" s="1">
        <f t="shared" si="2"/>
        <v>119.57429580081734</v>
      </c>
    </row>
    <row r="13" spans="1:15" x14ac:dyDescent="0.25">
      <c r="A13" t="str">
        <f t="shared" si="0"/>
        <v>CMBCANDec-2024</v>
      </c>
      <c r="B13" s="2">
        <v>2024</v>
      </c>
      <c r="C13" s="2" t="s">
        <v>188</v>
      </c>
      <c r="D13" t="s">
        <v>10</v>
      </c>
      <c r="E13" s="2" t="s">
        <v>17</v>
      </c>
      <c r="F13" t="s">
        <v>13</v>
      </c>
      <c r="G13">
        <v>690</v>
      </c>
      <c r="H13">
        <v>112646.54999999997</v>
      </c>
      <c r="I13">
        <v>49190.749999999978</v>
      </c>
      <c r="J13">
        <v>161837.30000000005</v>
      </c>
      <c r="K13">
        <v>2748270</v>
      </c>
      <c r="L13" s="26">
        <f t="shared" si="1"/>
        <v>5.8886972531810938E-2</v>
      </c>
      <c r="M13" s="1">
        <f t="shared" si="2"/>
        <v>234.54681159420298</v>
      </c>
    </row>
    <row r="14" spans="1:15" x14ac:dyDescent="0.25">
      <c r="A14" t="str">
        <f t="shared" si="0"/>
        <v>CMBCDGDec-2024</v>
      </c>
      <c r="B14" s="2">
        <v>2024</v>
      </c>
      <c r="C14" s="2" t="s">
        <v>188</v>
      </c>
      <c r="D14" t="s">
        <v>10</v>
      </c>
      <c r="E14" s="2" t="s">
        <v>18</v>
      </c>
      <c r="F14" t="s">
        <v>19</v>
      </c>
      <c r="G14">
        <v>1572</v>
      </c>
      <c r="H14">
        <v>322019.74999999988</v>
      </c>
      <c r="I14">
        <v>354564.55999999982</v>
      </c>
      <c r="J14">
        <v>676584.30999999994</v>
      </c>
      <c r="K14">
        <v>13376148</v>
      </c>
      <c r="L14" s="26">
        <f t="shared" si="1"/>
        <v>5.0581401312246241E-2</v>
      </c>
      <c r="M14" s="1">
        <f t="shared" si="2"/>
        <v>430.39714376590325</v>
      </c>
    </row>
    <row r="15" spans="1:15" x14ac:dyDescent="0.25">
      <c r="A15" t="str">
        <f t="shared" si="0"/>
        <v>CMBCGKDec-2024</v>
      </c>
      <c r="B15" s="2">
        <v>2024</v>
      </c>
      <c r="C15" s="2" t="s">
        <v>188</v>
      </c>
      <c r="D15" t="s">
        <v>10</v>
      </c>
      <c r="E15" s="2" t="s">
        <v>20</v>
      </c>
      <c r="F15" t="s">
        <v>13</v>
      </c>
      <c r="G15">
        <v>1289</v>
      </c>
      <c r="H15">
        <v>133352.22999999984</v>
      </c>
      <c r="I15">
        <v>72784.53</v>
      </c>
      <c r="J15">
        <v>206136.76000000007</v>
      </c>
      <c r="K15">
        <v>4276902</v>
      </c>
      <c r="L15" s="26">
        <f t="shared" si="1"/>
        <v>4.8197681405840034E-2</v>
      </c>
      <c r="M15" s="1">
        <f t="shared" si="2"/>
        <v>159.91990690457723</v>
      </c>
    </row>
    <row r="16" spans="1:15" x14ac:dyDescent="0.25">
      <c r="A16" t="str">
        <f t="shared" si="0"/>
        <v>CMBCOKDec-2024</v>
      </c>
      <c r="B16" s="2">
        <v>2024</v>
      </c>
      <c r="C16" s="2" t="s">
        <v>188</v>
      </c>
      <c r="D16" t="s">
        <v>10</v>
      </c>
      <c r="E16" s="2" t="s">
        <v>21</v>
      </c>
      <c r="F16" t="s">
        <v>15</v>
      </c>
      <c r="G16">
        <v>3641</v>
      </c>
      <c r="H16">
        <v>181700.56999999995</v>
      </c>
      <c r="I16">
        <v>52878.099999999933</v>
      </c>
      <c r="J16">
        <v>234578.66999999975</v>
      </c>
      <c r="K16">
        <v>1882397</v>
      </c>
      <c r="L16" s="26">
        <f t="shared" si="1"/>
        <v>0.12461700162080568</v>
      </c>
      <c r="M16" s="1">
        <f t="shared" si="2"/>
        <v>64.42698983795654</v>
      </c>
    </row>
    <row r="17" spans="1:13" x14ac:dyDescent="0.25">
      <c r="A17" t="str">
        <f t="shared" si="0"/>
        <v>CMBDACDec-2024</v>
      </c>
      <c r="B17" s="2">
        <v>2024</v>
      </c>
      <c r="C17" s="2" t="s">
        <v>188</v>
      </c>
      <c r="D17" t="s">
        <v>10</v>
      </c>
      <c r="E17" s="2" t="s">
        <v>22</v>
      </c>
      <c r="F17" t="s">
        <v>15</v>
      </c>
      <c r="G17">
        <v>3280</v>
      </c>
      <c r="H17">
        <v>469466.23999999993</v>
      </c>
      <c r="I17">
        <v>36704.419999999984</v>
      </c>
      <c r="J17">
        <v>506170.66000000003</v>
      </c>
      <c r="K17">
        <v>7101200</v>
      </c>
      <c r="L17" s="26">
        <f t="shared" si="1"/>
        <v>7.1279594998028509E-2</v>
      </c>
      <c r="M17" s="1">
        <f t="shared" si="2"/>
        <v>154.32032317073171</v>
      </c>
    </row>
    <row r="18" spans="1:13" x14ac:dyDescent="0.25">
      <c r="A18" t="str">
        <f t="shared" si="0"/>
        <v>CMBDELDec-2024</v>
      </c>
      <c r="B18" s="2">
        <v>2024</v>
      </c>
      <c r="C18" s="2" t="s">
        <v>188</v>
      </c>
      <c r="D18" t="s">
        <v>10</v>
      </c>
      <c r="E18" s="2" t="s">
        <v>23</v>
      </c>
      <c r="F18" t="s">
        <v>15</v>
      </c>
      <c r="G18">
        <v>6493</v>
      </c>
      <c r="H18">
        <v>901966.36999999965</v>
      </c>
      <c r="I18">
        <v>169839.21000000022</v>
      </c>
      <c r="J18">
        <v>1071805.580000001</v>
      </c>
      <c r="K18">
        <v>15745525</v>
      </c>
      <c r="L18" s="26">
        <f t="shared" si="1"/>
        <v>6.8070488599141721E-2</v>
      </c>
      <c r="M18" s="1">
        <f t="shared" si="2"/>
        <v>165.07093485291867</v>
      </c>
    </row>
    <row r="19" spans="1:13" x14ac:dyDescent="0.25">
      <c r="A19" t="str">
        <f t="shared" si="0"/>
        <v>CMBDMMDec-2024</v>
      </c>
      <c r="B19" s="2">
        <v>2024</v>
      </c>
      <c r="C19" s="2" t="s">
        <v>188</v>
      </c>
      <c r="D19" t="s">
        <v>10</v>
      </c>
      <c r="E19" s="2" t="s">
        <v>24</v>
      </c>
      <c r="F19" t="s">
        <v>11</v>
      </c>
      <c r="G19">
        <v>1716</v>
      </c>
      <c r="H19">
        <v>240584.05</v>
      </c>
      <c r="I19">
        <v>101196.84</v>
      </c>
      <c r="J19">
        <v>341780.88999999996</v>
      </c>
      <c r="K19">
        <v>6611748</v>
      </c>
      <c r="L19" s="26">
        <f t="shared" si="1"/>
        <v>5.1692969847005658E-2</v>
      </c>
      <c r="M19" s="1">
        <f t="shared" si="2"/>
        <v>199.17301282051278</v>
      </c>
    </row>
    <row r="20" spans="1:13" x14ac:dyDescent="0.25">
      <c r="A20" t="str">
        <f t="shared" si="0"/>
        <v>CMBDOHDec-2024</v>
      </c>
      <c r="B20" s="2">
        <v>2024</v>
      </c>
      <c r="C20" s="2" t="s">
        <v>188</v>
      </c>
      <c r="D20" t="s">
        <v>10</v>
      </c>
      <c r="E20" s="2" t="s">
        <v>25</v>
      </c>
      <c r="F20" t="s">
        <v>11</v>
      </c>
      <c r="G20">
        <v>2430</v>
      </c>
      <c r="H20">
        <v>255327.55000000005</v>
      </c>
      <c r="I20">
        <v>179618.75999999998</v>
      </c>
      <c r="J20">
        <v>434946.30999999976</v>
      </c>
      <c r="K20">
        <v>8828190</v>
      </c>
      <c r="L20" s="26">
        <f t="shared" si="1"/>
        <v>4.9267891832867186E-2</v>
      </c>
      <c r="M20" s="1">
        <f t="shared" si="2"/>
        <v>178.99025102880648</v>
      </c>
    </row>
    <row r="21" spans="1:13" x14ac:dyDescent="0.25">
      <c r="A21" t="str">
        <f t="shared" si="0"/>
        <v>CMBDXBDec-2024</v>
      </c>
      <c r="B21" s="2">
        <v>2024</v>
      </c>
      <c r="C21" s="2" t="s">
        <v>188</v>
      </c>
      <c r="D21" t="s">
        <v>10</v>
      </c>
      <c r="E21" s="2" t="s">
        <v>26</v>
      </c>
      <c r="F21" t="s">
        <v>11</v>
      </c>
      <c r="G21">
        <v>4759</v>
      </c>
      <c r="H21">
        <v>525797.13000000035</v>
      </c>
      <c r="I21">
        <v>316678.07999999978</v>
      </c>
      <c r="J21">
        <v>842475.20999999926</v>
      </c>
      <c r="K21">
        <v>15747531</v>
      </c>
      <c r="L21" s="26">
        <f t="shared" si="1"/>
        <v>5.3498876109531031E-2</v>
      </c>
      <c r="M21" s="1">
        <f t="shared" si="2"/>
        <v>177.02778104643818</v>
      </c>
    </row>
    <row r="22" spans="1:13" x14ac:dyDescent="0.25">
      <c r="A22" t="str">
        <f t="shared" si="0"/>
        <v>CMBFRADec-2024</v>
      </c>
      <c r="B22" s="2">
        <v>2024</v>
      </c>
      <c r="C22" s="2" t="s">
        <v>188</v>
      </c>
      <c r="D22" t="s">
        <v>10</v>
      </c>
      <c r="E22" s="2" t="s">
        <v>27</v>
      </c>
      <c r="F22" t="s">
        <v>19</v>
      </c>
      <c r="G22">
        <v>1442</v>
      </c>
      <c r="H22">
        <v>274256.2300000001</v>
      </c>
      <c r="I22">
        <v>346239.87000000005</v>
      </c>
      <c r="J22">
        <v>620496.09999999974</v>
      </c>
      <c r="K22">
        <v>11670106</v>
      </c>
      <c r="L22" s="26">
        <f t="shared" si="1"/>
        <v>5.3169705570797705E-2</v>
      </c>
      <c r="M22" s="1">
        <f t="shared" si="2"/>
        <v>430.30242718446584</v>
      </c>
    </row>
    <row r="23" spans="1:13" x14ac:dyDescent="0.25">
      <c r="A23" t="str">
        <f t="shared" si="0"/>
        <v>CMBGANDec-2024</v>
      </c>
      <c r="B23" s="2">
        <v>2024</v>
      </c>
      <c r="C23" s="2" t="s">
        <v>188</v>
      </c>
      <c r="D23" t="s">
        <v>10</v>
      </c>
      <c r="E23" s="2" t="s">
        <v>28</v>
      </c>
      <c r="F23" t="s">
        <v>15</v>
      </c>
      <c r="G23">
        <v>559</v>
      </c>
      <c r="H23">
        <v>49323.839999999997</v>
      </c>
      <c r="I23">
        <v>10909.809999999998</v>
      </c>
      <c r="J23">
        <v>60233.649999999994</v>
      </c>
      <c r="K23">
        <v>641173</v>
      </c>
      <c r="L23" s="26">
        <f t="shared" si="1"/>
        <v>9.3942898406514305E-2</v>
      </c>
      <c r="M23" s="1">
        <f t="shared" si="2"/>
        <v>107.75250447227191</v>
      </c>
    </row>
    <row r="24" spans="1:13" x14ac:dyDescent="0.25">
      <c r="A24" t="str">
        <f t="shared" si="0"/>
        <v>CMBHYDDec-2024</v>
      </c>
      <c r="B24" s="2">
        <v>2024</v>
      </c>
      <c r="C24" s="2" t="s">
        <v>188</v>
      </c>
      <c r="D24" t="s">
        <v>10</v>
      </c>
      <c r="E24" s="2" t="s">
        <v>29</v>
      </c>
      <c r="F24" t="s">
        <v>15</v>
      </c>
      <c r="G24">
        <v>1673</v>
      </c>
      <c r="H24">
        <v>99443.410000000047</v>
      </c>
      <c r="I24">
        <v>37538.169999999984</v>
      </c>
      <c r="J24">
        <v>136981.58000000002</v>
      </c>
      <c r="K24">
        <v>1960756</v>
      </c>
      <c r="L24" s="26">
        <f t="shared" si="1"/>
        <v>6.9861614601714861E-2</v>
      </c>
      <c r="M24" s="1">
        <f t="shared" si="2"/>
        <v>81.877812313209816</v>
      </c>
    </row>
    <row r="25" spans="1:13" x14ac:dyDescent="0.25">
      <c r="A25" t="str">
        <f t="shared" si="0"/>
        <v>CMBICNDec-2024</v>
      </c>
      <c r="B25" s="2">
        <v>2024</v>
      </c>
      <c r="C25" s="2" t="s">
        <v>188</v>
      </c>
      <c r="D25" t="s">
        <v>10</v>
      </c>
      <c r="E25" s="2" t="s">
        <v>30</v>
      </c>
      <c r="F25" t="s">
        <v>13</v>
      </c>
      <c r="G25">
        <v>1380</v>
      </c>
      <c r="H25">
        <v>321197.05</v>
      </c>
      <c r="I25">
        <v>146235.50000000009</v>
      </c>
      <c r="J25">
        <v>467432.55</v>
      </c>
      <c r="K25">
        <v>7955700</v>
      </c>
      <c r="L25" s="26">
        <f t="shared" si="1"/>
        <v>5.8754421358271428E-2</v>
      </c>
      <c r="M25" s="1">
        <f t="shared" si="2"/>
        <v>338.7192391304348</v>
      </c>
    </row>
    <row r="26" spans="1:13" x14ac:dyDescent="0.25">
      <c r="A26" t="str">
        <f t="shared" si="0"/>
        <v>CMBIXMDec-2024</v>
      </c>
      <c r="B26" s="2">
        <v>2024</v>
      </c>
      <c r="C26" s="2" t="s">
        <v>188</v>
      </c>
      <c r="D26" t="s">
        <v>10</v>
      </c>
      <c r="E26" s="2" t="s">
        <v>31</v>
      </c>
      <c r="F26" t="s">
        <v>15</v>
      </c>
      <c r="G26">
        <v>1885</v>
      </c>
      <c r="H26">
        <v>75891.149999999994</v>
      </c>
      <c r="I26">
        <v>26917.649999999903</v>
      </c>
      <c r="J26">
        <v>102808.8</v>
      </c>
      <c r="K26">
        <v>667290</v>
      </c>
      <c r="L26" s="26">
        <f t="shared" si="1"/>
        <v>0.1540691453490986</v>
      </c>
      <c r="M26" s="1">
        <f t="shared" si="2"/>
        <v>54.540477453580905</v>
      </c>
    </row>
    <row r="27" spans="1:13" x14ac:dyDescent="0.25">
      <c r="A27" t="str">
        <f t="shared" si="0"/>
        <v>CMBKHIDec-2024</v>
      </c>
      <c r="B27" s="2">
        <v>2024</v>
      </c>
      <c r="C27" s="2" t="s">
        <v>188</v>
      </c>
      <c r="D27" t="s">
        <v>10</v>
      </c>
      <c r="E27" s="2" t="s">
        <v>32</v>
      </c>
      <c r="F27" t="s">
        <v>15</v>
      </c>
      <c r="G27">
        <v>1346</v>
      </c>
      <c r="H27">
        <v>204853.0000000002</v>
      </c>
      <c r="I27">
        <v>35842.36</v>
      </c>
      <c r="J27">
        <v>240695.3599999999</v>
      </c>
      <c r="K27">
        <v>3249244</v>
      </c>
      <c r="L27" s="26">
        <f t="shared" si="1"/>
        <v>7.4077342298700832E-2</v>
      </c>
      <c r="M27" s="1">
        <f t="shared" si="2"/>
        <v>178.82270430906382</v>
      </c>
    </row>
    <row r="28" spans="1:13" x14ac:dyDescent="0.25">
      <c r="A28" t="str">
        <f t="shared" si="0"/>
        <v>CMBKTMDec-2024</v>
      </c>
      <c r="B28" s="2">
        <v>2024</v>
      </c>
      <c r="C28" s="2" t="s">
        <v>188</v>
      </c>
      <c r="D28" t="s">
        <v>10</v>
      </c>
      <c r="E28" s="2" t="s">
        <v>52</v>
      </c>
      <c r="F28" t="s">
        <v>15</v>
      </c>
      <c r="G28">
        <v>1512</v>
      </c>
      <c r="H28">
        <v>212622.76000000013</v>
      </c>
      <c r="I28">
        <v>38155.839999999989</v>
      </c>
      <c r="J28">
        <v>250778.60000000027</v>
      </c>
      <c r="K28">
        <v>3557736</v>
      </c>
      <c r="L28" s="26">
        <f t="shared" si="1"/>
        <v>7.0488254328033406E-2</v>
      </c>
      <c r="M28" s="1">
        <f t="shared" si="2"/>
        <v>165.85886243386261</v>
      </c>
    </row>
    <row r="29" spans="1:13" x14ac:dyDescent="0.25">
      <c r="A29" t="str">
        <f t="shared" si="0"/>
        <v>CMBKULDec-2024</v>
      </c>
      <c r="B29" s="2">
        <v>2024</v>
      </c>
      <c r="C29" s="2" t="s">
        <v>188</v>
      </c>
      <c r="D29" t="s">
        <v>10</v>
      </c>
      <c r="E29" s="2" t="s">
        <v>33</v>
      </c>
      <c r="F29" t="s">
        <v>13</v>
      </c>
      <c r="G29">
        <v>4384</v>
      </c>
      <c r="H29">
        <v>394809.25000000081</v>
      </c>
      <c r="I29">
        <v>237786.75000000015</v>
      </c>
      <c r="J29">
        <v>632596.00000000081</v>
      </c>
      <c r="K29">
        <v>10780256</v>
      </c>
      <c r="L29" s="26">
        <f t="shared" si="1"/>
        <v>5.8680981230872516E-2</v>
      </c>
      <c r="M29" s="1">
        <f t="shared" si="2"/>
        <v>144.29653284671551</v>
      </c>
    </row>
    <row r="30" spans="1:13" x14ac:dyDescent="0.25">
      <c r="A30" t="str">
        <f t="shared" si="0"/>
        <v>CMBKWIDec-2024</v>
      </c>
      <c r="B30" s="2">
        <v>2024</v>
      </c>
      <c r="C30" s="2" t="s">
        <v>188</v>
      </c>
      <c r="D30" t="s">
        <v>10</v>
      </c>
      <c r="E30" s="2" t="s">
        <v>34</v>
      </c>
      <c r="F30" t="s">
        <v>11</v>
      </c>
      <c r="G30">
        <v>3060</v>
      </c>
      <c r="H30">
        <v>360897.58999999997</v>
      </c>
      <c r="I30">
        <v>196152.58999999976</v>
      </c>
      <c r="J30">
        <v>557050.17999999993</v>
      </c>
      <c r="K30">
        <v>12836700</v>
      </c>
      <c r="L30" s="26">
        <f t="shared" si="1"/>
        <v>4.3395123357249134E-2</v>
      </c>
      <c r="M30" s="1">
        <f t="shared" si="2"/>
        <v>182.0425424836601</v>
      </c>
    </row>
    <row r="31" spans="1:13" x14ac:dyDescent="0.25">
      <c r="A31" t="str">
        <f t="shared" si="0"/>
        <v>CMBLHEDec-2024</v>
      </c>
      <c r="B31" s="2">
        <v>2024</v>
      </c>
      <c r="C31" s="2" t="s">
        <v>188</v>
      </c>
      <c r="D31" t="s">
        <v>10</v>
      </c>
      <c r="E31" s="2" t="s">
        <v>35</v>
      </c>
      <c r="F31" t="s">
        <v>15</v>
      </c>
      <c r="G31">
        <v>2091</v>
      </c>
      <c r="H31">
        <v>274540.91999999981</v>
      </c>
      <c r="I31">
        <v>67159.130000000019</v>
      </c>
      <c r="J31">
        <v>341700.04999999981</v>
      </c>
      <c r="K31">
        <v>5823435</v>
      </c>
      <c r="L31" s="26">
        <f t="shared" si="1"/>
        <v>5.8676717435671523E-2</v>
      </c>
      <c r="M31" s="1">
        <f t="shared" si="2"/>
        <v>163.4146580583452</v>
      </c>
    </row>
    <row r="32" spans="1:13" x14ac:dyDescent="0.25">
      <c r="A32" t="str">
        <f t="shared" si="0"/>
        <v>CMBLHRDec-2024</v>
      </c>
      <c r="B32" s="2">
        <v>2024</v>
      </c>
      <c r="C32" s="2" t="s">
        <v>188</v>
      </c>
      <c r="D32" t="s">
        <v>10</v>
      </c>
      <c r="E32" s="2" t="s">
        <v>36</v>
      </c>
      <c r="F32" t="s">
        <v>19</v>
      </c>
      <c r="G32">
        <v>7141</v>
      </c>
      <c r="H32">
        <v>1980699.3400000005</v>
      </c>
      <c r="I32">
        <v>1588692.2900000012</v>
      </c>
      <c r="J32">
        <v>3569391.6300000008</v>
      </c>
      <c r="K32">
        <v>62262379</v>
      </c>
      <c r="L32" s="26">
        <f t="shared" si="1"/>
        <v>5.7328224319857755E-2</v>
      </c>
      <c r="M32" s="1">
        <f t="shared" si="2"/>
        <v>499.8447878448398</v>
      </c>
    </row>
    <row r="33" spans="1:13" x14ac:dyDescent="0.25">
      <c r="A33" t="str">
        <f t="shared" si="0"/>
        <v>CMBMAADec-2024</v>
      </c>
      <c r="B33" s="2">
        <v>2024</v>
      </c>
      <c r="C33" s="2" t="s">
        <v>188</v>
      </c>
      <c r="D33" t="s">
        <v>10</v>
      </c>
      <c r="E33" s="2" t="s">
        <v>37</v>
      </c>
      <c r="F33" t="s">
        <v>15</v>
      </c>
      <c r="G33">
        <v>10026</v>
      </c>
      <c r="H33">
        <v>341236.90999999986</v>
      </c>
      <c r="I33">
        <v>203900.2899999996</v>
      </c>
      <c r="J33">
        <v>545137.19999999995</v>
      </c>
      <c r="K33">
        <v>6877836</v>
      </c>
      <c r="L33" s="26">
        <f t="shared" si="1"/>
        <v>7.9259988170697876E-2</v>
      </c>
      <c r="M33" s="1">
        <f t="shared" si="2"/>
        <v>54.372351885098738</v>
      </c>
    </row>
    <row r="34" spans="1:13" x14ac:dyDescent="0.25">
      <c r="A34" t="str">
        <f t="shared" si="0"/>
        <v>CMBMELDec-2024</v>
      </c>
      <c r="B34" s="2">
        <v>2024</v>
      </c>
      <c r="C34" s="2" t="s">
        <v>188</v>
      </c>
      <c r="D34" t="s">
        <v>10</v>
      </c>
      <c r="E34" s="2" t="s">
        <v>38</v>
      </c>
      <c r="F34" t="s">
        <v>13</v>
      </c>
      <c r="G34">
        <v>6834</v>
      </c>
      <c r="H34">
        <v>2367981.649999999</v>
      </c>
      <c r="I34">
        <v>797215.049999999</v>
      </c>
      <c r="J34">
        <v>3165196.6999999993</v>
      </c>
      <c r="K34">
        <v>57467106</v>
      </c>
      <c r="L34" s="26">
        <f t="shared" si="1"/>
        <v>5.5078407811244214E-2</v>
      </c>
      <c r="M34" s="1">
        <f t="shared" si="2"/>
        <v>463.15433128475257</v>
      </c>
    </row>
    <row r="35" spans="1:13" x14ac:dyDescent="0.25">
      <c r="A35" t="str">
        <f t="shared" si="0"/>
        <v>CMBMLEDec-2024</v>
      </c>
      <c r="B35" s="2">
        <v>2024</v>
      </c>
      <c r="C35" s="2" t="s">
        <v>188</v>
      </c>
      <c r="D35" t="s">
        <v>10</v>
      </c>
      <c r="E35" s="2" t="s">
        <v>39</v>
      </c>
      <c r="F35" t="s">
        <v>15</v>
      </c>
      <c r="G35">
        <v>11827</v>
      </c>
      <c r="H35">
        <v>849445.34000000008</v>
      </c>
      <c r="I35">
        <v>191402.34000000029</v>
      </c>
      <c r="J35">
        <v>1040847.6800000002</v>
      </c>
      <c r="K35">
        <v>9083136</v>
      </c>
      <c r="L35" s="26">
        <f t="shared" si="1"/>
        <v>0.1145912248809222</v>
      </c>
      <c r="M35" s="1">
        <f t="shared" si="2"/>
        <v>88.006060708548247</v>
      </c>
    </row>
    <row r="36" spans="1:13" x14ac:dyDescent="0.25">
      <c r="A36" t="str">
        <f t="shared" si="0"/>
        <v>CMBNRTDec-2024</v>
      </c>
      <c r="B36" s="2">
        <v>2024</v>
      </c>
      <c r="C36" s="2" t="s">
        <v>188</v>
      </c>
      <c r="D36" t="s">
        <v>10</v>
      </c>
      <c r="E36" s="2" t="s">
        <v>40</v>
      </c>
      <c r="F36" t="s">
        <v>13</v>
      </c>
      <c r="G36">
        <v>2800</v>
      </c>
      <c r="H36">
        <v>881313.71999999986</v>
      </c>
      <c r="I36">
        <v>127056.88000000005</v>
      </c>
      <c r="J36">
        <v>1008370.5999999995</v>
      </c>
      <c r="K36">
        <v>19219200</v>
      </c>
      <c r="L36" s="26">
        <f t="shared" si="1"/>
        <v>5.2466835248085222E-2</v>
      </c>
      <c r="M36" s="1">
        <f t="shared" si="2"/>
        <v>360.13235714285696</v>
      </c>
    </row>
    <row r="37" spans="1:13" x14ac:dyDescent="0.25">
      <c r="A37" t="str">
        <f t="shared" si="0"/>
        <v>CMBRUHDec-2024</v>
      </c>
      <c r="B37" s="2">
        <v>2024</v>
      </c>
      <c r="C37" s="2" t="s">
        <v>188</v>
      </c>
      <c r="D37" t="s">
        <v>10</v>
      </c>
      <c r="E37" s="2" t="s">
        <v>41</v>
      </c>
      <c r="F37" t="s">
        <v>11</v>
      </c>
      <c r="G37">
        <v>4137</v>
      </c>
      <c r="H37">
        <v>707289.88999999978</v>
      </c>
      <c r="I37">
        <v>220209.06000000006</v>
      </c>
      <c r="J37">
        <v>927498.95000000007</v>
      </c>
      <c r="K37">
        <v>16734165</v>
      </c>
      <c r="L37" s="26">
        <f t="shared" si="1"/>
        <v>5.5425469391511321E-2</v>
      </c>
      <c r="M37" s="1">
        <f t="shared" si="2"/>
        <v>224.1960236886633</v>
      </c>
    </row>
    <row r="38" spans="1:13" x14ac:dyDescent="0.25">
      <c r="A38" t="str">
        <f t="shared" si="0"/>
        <v>CMBSINDec-2024</v>
      </c>
      <c r="B38" s="2">
        <v>2024</v>
      </c>
      <c r="C38" s="2" t="s">
        <v>188</v>
      </c>
      <c r="D38" t="s">
        <v>10</v>
      </c>
      <c r="E38" s="2" t="s">
        <v>42</v>
      </c>
      <c r="F38" t="s">
        <v>13</v>
      </c>
      <c r="G38">
        <v>3673</v>
      </c>
      <c r="H38">
        <v>551101.05000000005</v>
      </c>
      <c r="I38">
        <v>209151.53000000003</v>
      </c>
      <c r="J38">
        <v>760252.58000000019</v>
      </c>
      <c r="K38">
        <v>10097077</v>
      </c>
      <c r="L38" s="26">
        <f t="shared" si="1"/>
        <v>7.5294323297722718E-2</v>
      </c>
      <c r="M38" s="1">
        <f t="shared" si="2"/>
        <v>206.98409474543973</v>
      </c>
    </row>
    <row r="39" spans="1:13" x14ac:dyDescent="0.25">
      <c r="A39" t="str">
        <f t="shared" si="0"/>
        <v>CMBSYDDec-2024</v>
      </c>
      <c r="B39" s="2">
        <v>2024</v>
      </c>
      <c r="C39" s="2" t="s">
        <v>188</v>
      </c>
      <c r="D39" t="s">
        <v>10</v>
      </c>
      <c r="E39" s="2" t="s">
        <v>53</v>
      </c>
      <c r="F39" t="s">
        <v>13</v>
      </c>
      <c r="G39">
        <v>3536</v>
      </c>
      <c r="H39">
        <v>1273841.2599999998</v>
      </c>
      <c r="I39">
        <v>382667.90999999968</v>
      </c>
      <c r="J39">
        <v>1656509.1700000013</v>
      </c>
      <c r="K39">
        <v>30954144</v>
      </c>
      <c r="L39" s="26">
        <f t="shared" si="1"/>
        <v>5.3514940358228007E-2</v>
      </c>
      <c r="M39" s="1">
        <f t="shared" si="2"/>
        <v>468.46978789592799</v>
      </c>
    </row>
    <row r="40" spans="1:13" x14ac:dyDescent="0.25">
      <c r="A40" t="str">
        <f t="shared" si="0"/>
        <v>CMBTRVDec-2024</v>
      </c>
      <c r="B40" s="2">
        <v>2024</v>
      </c>
      <c r="C40" s="2" t="s">
        <v>188</v>
      </c>
      <c r="D40" t="s">
        <v>10</v>
      </c>
      <c r="E40" s="2" t="s">
        <v>43</v>
      </c>
      <c r="F40" t="s">
        <v>15</v>
      </c>
      <c r="G40">
        <v>2186</v>
      </c>
      <c r="H40">
        <v>84189.389999999883</v>
      </c>
      <c r="I40">
        <v>24082.470000000012</v>
      </c>
      <c r="J40">
        <v>108271.86000000004</v>
      </c>
      <c r="K40">
        <v>800076</v>
      </c>
      <c r="L40" s="26">
        <f t="shared" si="1"/>
        <v>0.13532696893795096</v>
      </c>
      <c r="M40" s="1">
        <f t="shared" si="2"/>
        <v>49.529670631290045</v>
      </c>
    </row>
    <row r="41" spans="1:13" x14ac:dyDescent="0.25">
      <c r="A41" t="str">
        <f t="shared" si="0"/>
        <v>CMBTRZDec-2024</v>
      </c>
      <c r="B41" s="2">
        <v>2024</v>
      </c>
      <c r="C41" s="2" t="s">
        <v>188</v>
      </c>
      <c r="D41" t="s">
        <v>10</v>
      </c>
      <c r="E41" s="2" t="s">
        <v>44</v>
      </c>
      <c r="F41" t="s">
        <v>15</v>
      </c>
      <c r="G41">
        <v>2726</v>
      </c>
      <c r="H41">
        <v>103428.44999999992</v>
      </c>
      <c r="I41">
        <v>38420.710000000006</v>
      </c>
      <c r="J41">
        <v>141849.16000000003</v>
      </c>
      <c r="K41">
        <v>1207618</v>
      </c>
      <c r="L41" s="26">
        <f t="shared" si="1"/>
        <v>0.11746194574774477</v>
      </c>
      <c r="M41" s="1">
        <f t="shared" si="2"/>
        <v>52.035641966250928</v>
      </c>
    </row>
    <row r="42" spans="1:13" x14ac:dyDescent="0.25">
      <c r="A42" t="str">
        <f t="shared" si="0"/>
        <v>COKCMBDec-2024</v>
      </c>
      <c r="B42" s="2">
        <v>2024</v>
      </c>
      <c r="C42" s="2" t="s">
        <v>188</v>
      </c>
      <c r="D42" t="s">
        <v>21</v>
      </c>
      <c r="E42" s="2" t="s">
        <v>10</v>
      </c>
      <c r="F42" t="s">
        <v>15</v>
      </c>
      <c r="G42">
        <v>2664</v>
      </c>
      <c r="H42">
        <v>150851.59000000014</v>
      </c>
      <c r="I42">
        <v>48554.109999999979</v>
      </c>
      <c r="J42">
        <v>199405.7</v>
      </c>
      <c r="K42">
        <v>1377288</v>
      </c>
      <c r="L42" s="26">
        <f t="shared" si="1"/>
        <v>0.14478141100481526</v>
      </c>
      <c r="M42" s="1">
        <f t="shared" si="2"/>
        <v>74.851989489489497</v>
      </c>
    </row>
    <row r="43" spans="1:13" x14ac:dyDescent="0.25">
      <c r="A43" t="str">
        <f t="shared" si="0"/>
        <v>DACCMBDec-2024</v>
      </c>
      <c r="B43" s="2">
        <v>2024</v>
      </c>
      <c r="C43" s="2" t="s">
        <v>188</v>
      </c>
      <c r="D43" t="s">
        <v>22</v>
      </c>
      <c r="E43" s="2" t="s">
        <v>10</v>
      </c>
      <c r="F43" t="s">
        <v>15</v>
      </c>
      <c r="G43">
        <v>3838</v>
      </c>
      <c r="H43">
        <v>643372.25999999966</v>
      </c>
      <c r="I43">
        <v>13437.629999999992</v>
      </c>
      <c r="J43">
        <v>656809.88999999966</v>
      </c>
      <c r="K43">
        <v>8309270</v>
      </c>
      <c r="L43" s="26">
        <f t="shared" si="1"/>
        <v>7.9045438407946741E-2</v>
      </c>
      <c r="M43" s="1">
        <f t="shared" si="2"/>
        <v>171.1333741532047</v>
      </c>
    </row>
    <row r="44" spans="1:13" x14ac:dyDescent="0.25">
      <c r="A44" t="str">
        <f t="shared" si="0"/>
        <v>DELCMBDec-2024</v>
      </c>
      <c r="B44" s="2">
        <v>2024</v>
      </c>
      <c r="C44" s="2" t="s">
        <v>188</v>
      </c>
      <c r="D44" t="s">
        <v>23</v>
      </c>
      <c r="E44" s="2" t="s">
        <v>10</v>
      </c>
      <c r="F44" t="s">
        <v>15</v>
      </c>
      <c r="G44">
        <v>6750</v>
      </c>
      <c r="H44">
        <v>905957.98999999929</v>
      </c>
      <c r="I44">
        <v>211769.47000000003</v>
      </c>
      <c r="J44">
        <v>1117727.4600000007</v>
      </c>
      <c r="K44">
        <v>16368750</v>
      </c>
      <c r="L44" s="26">
        <f t="shared" si="1"/>
        <v>6.8284228178694201E-2</v>
      </c>
      <c r="M44" s="1">
        <f t="shared" si="2"/>
        <v>165.58925333333343</v>
      </c>
    </row>
    <row r="45" spans="1:13" x14ac:dyDescent="0.25">
      <c r="A45" t="str">
        <f t="shared" si="0"/>
        <v>DMMCMBDec-2024</v>
      </c>
      <c r="B45" s="2">
        <v>2024</v>
      </c>
      <c r="C45" s="2" t="s">
        <v>188</v>
      </c>
      <c r="D45" t="s">
        <v>24</v>
      </c>
      <c r="E45" s="2" t="s">
        <v>10</v>
      </c>
      <c r="F45" t="s">
        <v>11</v>
      </c>
      <c r="G45">
        <v>2087</v>
      </c>
      <c r="H45">
        <v>282625.61000000004</v>
      </c>
      <c r="I45">
        <v>144824.64000000001</v>
      </c>
      <c r="J45">
        <v>427450.24999999948</v>
      </c>
      <c r="K45">
        <v>8041211</v>
      </c>
      <c r="L45" s="26">
        <f t="shared" si="1"/>
        <v>5.3157447304889707E-2</v>
      </c>
      <c r="M45" s="1">
        <f t="shared" si="2"/>
        <v>204.81564446574004</v>
      </c>
    </row>
    <row r="46" spans="1:13" x14ac:dyDescent="0.25">
      <c r="A46" t="str">
        <f t="shared" si="0"/>
        <v>DOHCMBDec-2024</v>
      </c>
      <c r="B46" s="2">
        <v>2024</v>
      </c>
      <c r="C46" s="2" t="s">
        <v>188</v>
      </c>
      <c r="D46" t="s">
        <v>25</v>
      </c>
      <c r="E46" s="2" t="s">
        <v>10</v>
      </c>
      <c r="F46" t="s">
        <v>11</v>
      </c>
      <c r="G46">
        <v>2808</v>
      </c>
      <c r="H46">
        <v>496420.10000000009</v>
      </c>
      <c r="I46">
        <v>309057.38999999984</v>
      </c>
      <c r="J46">
        <v>805477.49000000034</v>
      </c>
      <c r="K46">
        <v>10201464</v>
      </c>
      <c r="L46" s="26">
        <f t="shared" si="1"/>
        <v>7.8957048713792485E-2</v>
      </c>
      <c r="M46" s="1">
        <f t="shared" si="2"/>
        <v>286.85095797720811</v>
      </c>
    </row>
    <row r="47" spans="1:13" x14ac:dyDescent="0.25">
      <c r="A47" t="str">
        <f t="shared" si="0"/>
        <v>DXBCMBDec-2024</v>
      </c>
      <c r="B47" s="2">
        <v>2024</v>
      </c>
      <c r="C47" s="2" t="s">
        <v>188</v>
      </c>
      <c r="D47" t="s">
        <v>26</v>
      </c>
      <c r="E47" s="2" t="s">
        <v>10</v>
      </c>
      <c r="F47" t="s">
        <v>11</v>
      </c>
      <c r="G47">
        <v>5709</v>
      </c>
      <c r="H47">
        <v>708261.08</v>
      </c>
      <c r="I47">
        <v>398313.5000000007</v>
      </c>
      <c r="J47">
        <v>1106574.5799999991</v>
      </c>
      <c r="K47">
        <v>18891081</v>
      </c>
      <c r="L47" s="26">
        <f t="shared" si="1"/>
        <v>5.85765621353272E-2</v>
      </c>
      <c r="M47" s="1">
        <f t="shared" si="2"/>
        <v>193.82984410579772</v>
      </c>
    </row>
    <row r="48" spans="1:13" x14ac:dyDescent="0.25">
      <c r="A48" t="str">
        <f t="shared" si="0"/>
        <v>FRACMBDec-2024</v>
      </c>
      <c r="B48" s="2">
        <v>2024</v>
      </c>
      <c r="C48" s="2" t="s">
        <v>188</v>
      </c>
      <c r="D48" t="s">
        <v>27</v>
      </c>
      <c r="E48" s="2" t="s">
        <v>10</v>
      </c>
      <c r="F48" t="s">
        <v>19</v>
      </c>
      <c r="G48">
        <v>2865</v>
      </c>
      <c r="H48">
        <v>982146.72</v>
      </c>
      <c r="I48">
        <v>692865.81999999925</v>
      </c>
      <c r="J48">
        <v>1675012.54</v>
      </c>
      <c r="K48">
        <v>23186445</v>
      </c>
      <c r="L48" s="26">
        <f t="shared" si="1"/>
        <v>7.2241024443376295E-2</v>
      </c>
      <c r="M48" s="1">
        <f t="shared" si="2"/>
        <v>584.64661082024429</v>
      </c>
    </row>
    <row r="49" spans="1:13" x14ac:dyDescent="0.25">
      <c r="A49" t="str">
        <f t="shared" si="0"/>
        <v>GANCMBDec-2024</v>
      </c>
      <c r="B49" s="2">
        <v>2024</v>
      </c>
      <c r="C49" s="2" t="s">
        <v>188</v>
      </c>
      <c r="D49" t="s">
        <v>28</v>
      </c>
      <c r="E49" s="2" t="s">
        <v>10</v>
      </c>
      <c r="F49" t="s">
        <v>15</v>
      </c>
      <c r="G49">
        <v>1071</v>
      </c>
      <c r="H49">
        <v>114551.17999999998</v>
      </c>
      <c r="I49">
        <v>24974.899999999994</v>
      </c>
      <c r="J49">
        <v>139526.07999999999</v>
      </c>
      <c r="K49">
        <v>1228437</v>
      </c>
      <c r="L49" s="26">
        <f t="shared" si="1"/>
        <v>0.11358016731830772</v>
      </c>
      <c r="M49" s="1">
        <f t="shared" si="2"/>
        <v>130.27645191409897</v>
      </c>
    </row>
    <row r="50" spans="1:13" x14ac:dyDescent="0.25">
      <c r="A50" t="str">
        <f t="shared" si="0"/>
        <v>HYDCMBDec-2024</v>
      </c>
      <c r="B50" s="2">
        <v>2024</v>
      </c>
      <c r="C50" s="2" t="s">
        <v>188</v>
      </c>
      <c r="D50" t="s">
        <v>29</v>
      </c>
      <c r="E50" s="2" t="s">
        <v>10</v>
      </c>
      <c r="F50" t="s">
        <v>15</v>
      </c>
      <c r="G50">
        <v>1767</v>
      </c>
      <c r="H50">
        <v>115289.19999999997</v>
      </c>
      <c r="I50">
        <v>41523.82999999998</v>
      </c>
      <c r="J50">
        <v>156813.03000000012</v>
      </c>
      <c r="K50">
        <v>2070924</v>
      </c>
      <c r="L50" s="26">
        <f t="shared" si="1"/>
        <v>7.5721286729981449E-2</v>
      </c>
      <c r="M50" s="1">
        <f t="shared" si="2"/>
        <v>88.745348047538272</v>
      </c>
    </row>
    <row r="51" spans="1:13" x14ac:dyDescent="0.25">
      <c r="A51" t="str">
        <f t="shared" si="0"/>
        <v>ICNCMBDec-2024</v>
      </c>
      <c r="B51" s="2">
        <v>2024</v>
      </c>
      <c r="C51" s="2" t="s">
        <v>188</v>
      </c>
      <c r="D51" t="s">
        <v>30</v>
      </c>
      <c r="E51" s="2" t="s">
        <v>10</v>
      </c>
      <c r="F51" t="s">
        <v>13</v>
      </c>
      <c r="G51">
        <v>1637</v>
      </c>
      <c r="H51">
        <v>322761.06</v>
      </c>
      <c r="I51">
        <v>160945.69999999992</v>
      </c>
      <c r="J51">
        <v>483706.76000000007</v>
      </c>
      <c r="K51">
        <v>9437305</v>
      </c>
      <c r="L51" s="26">
        <f t="shared" si="1"/>
        <v>5.1254755462496977E-2</v>
      </c>
      <c r="M51" s="1">
        <f t="shared" si="2"/>
        <v>295.48366524129511</v>
      </c>
    </row>
    <row r="52" spans="1:13" x14ac:dyDescent="0.25">
      <c r="A52" t="str">
        <f t="shared" si="0"/>
        <v>IXMCMBDec-2024</v>
      </c>
      <c r="B52" s="2">
        <v>2024</v>
      </c>
      <c r="C52" s="2" t="s">
        <v>188</v>
      </c>
      <c r="D52" t="s">
        <v>31</v>
      </c>
      <c r="E52" s="2" t="s">
        <v>10</v>
      </c>
      <c r="F52" t="s">
        <v>15</v>
      </c>
      <c r="G52">
        <v>2238</v>
      </c>
      <c r="H52">
        <v>73579.509999999878</v>
      </c>
      <c r="I52">
        <v>33089.999999999927</v>
      </c>
      <c r="J52">
        <v>106669.50999999998</v>
      </c>
      <c r="K52">
        <v>792252</v>
      </c>
      <c r="L52" s="26">
        <f t="shared" si="1"/>
        <v>0.13464088446605371</v>
      </c>
      <c r="M52" s="1">
        <f t="shared" si="2"/>
        <v>47.662873100983013</v>
      </c>
    </row>
    <row r="53" spans="1:13" x14ac:dyDescent="0.25">
      <c r="A53" t="str">
        <f t="shared" si="0"/>
        <v>KHICMBDec-2024</v>
      </c>
      <c r="B53" s="2">
        <v>2024</v>
      </c>
      <c r="C53" s="2" t="s">
        <v>188</v>
      </c>
      <c r="D53" t="s">
        <v>32</v>
      </c>
      <c r="E53" s="2" t="s">
        <v>10</v>
      </c>
      <c r="F53" t="s">
        <v>15</v>
      </c>
      <c r="G53">
        <v>1366</v>
      </c>
      <c r="H53">
        <v>172915.41999999987</v>
      </c>
      <c r="I53">
        <v>42118.359999999993</v>
      </c>
      <c r="J53">
        <v>215033.78000000006</v>
      </c>
      <c r="K53">
        <v>3297524</v>
      </c>
      <c r="L53" s="26">
        <f t="shared" si="1"/>
        <v>6.5210679285427509E-2</v>
      </c>
      <c r="M53" s="1">
        <f t="shared" si="2"/>
        <v>157.418579795022</v>
      </c>
    </row>
    <row r="54" spans="1:13" x14ac:dyDescent="0.25">
      <c r="A54" t="str">
        <f t="shared" si="0"/>
        <v>KTMCMBDec-2024</v>
      </c>
      <c r="B54" s="2">
        <v>2024</v>
      </c>
      <c r="C54" s="2" t="s">
        <v>188</v>
      </c>
      <c r="D54" t="s">
        <v>52</v>
      </c>
      <c r="E54" s="2" t="s">
        <v>10</v>
      </c>
      <c r="F54" t="s">
        <v>15</v>
      </c>
      <c r="G54">
        <v>1633</v>
      </c>
      <c r="H54">
        <v>346810.14000000019</v>
      </c>
      <c r="I54">
        <v>45770.579999999973</v>
      </c>
      <c r="J54">
        <v>392580.7200000002</v>
      </c>
      <c r="K54">
        <v>3842449</v>
      </c>
      <c r="L54" s="26">
        <f t="shared" si="1"/>
        <v>0.10216940289903657</v>
      </c>
      <c r="M54" s="1">
        <f t="shared" si="2"/>
        <v>240.40460502143307</v>
      </c>
    </row>
    <row r="55" spans="1:13" x14ac:dyDescent="0.25">
      <c r="A55" t="str">
        <f t="shared" si="0"/>
        <v>KULCMBDec-2024</v>
      </c>
      <c r="B55" s="2">
        <v>2024</v>
      </c>
      <c r="C55" s="2" t="s">
        <v>188</v>
      </c>
      <c r="D55" t="s">
        <v>33</v>
      </c>
      <c r="E55" s="2" t="s">
        <v>10</v>
      </c>
      <c r="F55" t="s">
        <v>13</v>
      </c>
      <c r="G55">
        <v>5189</v>
      </c>
      <c r="H55">
        <v>513917.89000000048</v>
      </c>
      <c r="I55">
        <v>261411.9200000001</v>
      </c>
      <c r="J55">
        <v>775329.81000000029</v>
      </c>
      <c r="K55">
        <v>12759751</v>
      </c>
      <c r="L55" s="26">
        <f t="shared" si="1"/>
        <v>6.0763710044185057E-2</v>
      </c>
      <c r="M55" s="1">
        <f t="shared" si="2"/>
        <v>149.41796299865103</v>
      </c>
    </row>
    <row r="56" spans="1:13" x14ac:dyDescent="0.25">
      <c r="A56" t="str">
        <f t="shared" si="0"/>
        <v>KWICMBDec-2024</v>
      </c>
      <c r="B56" s="2">
        <v>2024</v>
      </c>
      <c r="C56" s="2" t="s">
        <v>188</v>
      </c>
      <c r="D56" t="s">
        <v>34</v>
      </c>
      <c r="E56" s="2" t="s">
        <v>10</v>
      </c>
      <c r="F56" t="s">
        <v>11</v>
      </c>
      <c r="G56">
        <v>3526</v>
      </c>
      <c r="H56">
        <v>442618.55999999988</v>
      </c>
      <c r="I56">
        <v>244158.55000000005</v>
      </c>
      <c r="J56">
        <v>686777.1100000001</v>
      </c>
      <c r="K56">
        <v>14791570</v>
      </c>
      <c r="L56" s="26">
        <f t="shared" si="1"/>
        <v>4.6430305234670836E-2</v>
      </c>
      <c r="M56" s="1">
        <f t="shared" si="2"/>
        <v>194.77513045944417</v>
      </c>
    </row>
    <row r="57" spans="1:13" x14ac:dyDescent="0.25">
      <c r="A57" t="str">
        <f t="shared" si="0"/>
        <v>LHECMBDec-2024</v>
      </c>
      <c r="B57" s="2">
        <v>2024</v>
      </c>
      <c r="C57" s="2" t="s">
        <v>188</v>
      </c>
      <c r="D57" t="s">
        <v>35</v>
      </c>
      <c r="E57" s="2" t="s">
        <v>10</v>
      </c>
      <c r="F57" t="s">
        <v>15</v>
      </c>
      <c r="G57">
        <v>1705</v>
      </c>
      <c r="H57">
        <v>193121.06000000011</v>
      </c>
      <c r="I57">
        <v>56164.849999999984</v>
      </c>
      <c r="J57">
        <v>249285.90999999992</v>
      </c>
      <c r="K57">
        <v>4748425</v>
      </c>
      <c r="L57" s="26">
        <f t="shared" si="1"/>
        <v>5.2498651658181378E-2</v>
      </c>
      <c r="M57" s="1">
        <f t="shared" si="2"/>
        <v>146.20874486803515</v>
      </c>
    </row>
    <row r="58" spans="1:13" x14ac:dyDescent="0.25">
      <c r="A58" t="str">
        <f t="shared" si="0"/>
        <v>LHRCMBDec-2024</v>
      </c>
      <c r="B58" s="2">
        <v>2024</v>
      </c>
      <c r="C58" s="2" t="s">
        <v>188</v>
      </c>
      <c r="D58" t="s">
        <v>36</v>
      </c>
      <c r="E58" s="2" t="s">
        <v>10</v>
      </c>
      <c r="F58" t="s">
        <v>19</v>
      </c>
      <c r="G58">
        <v>8965</v>
      </c>
      <c r="H58">
        <v>4407001.8899999987</v>
      </c>
      <c r="I58">
        <v>2069162.6099999982</v>
      </c>
      <c r="J58">
        <v>6476164.4999999991</v>
      </c>
      <c r="K58">
        <v>78165835</v>
      </c>
      <c r="L58" s="26">
        <f t="shared" si="1"/>
        <v>8.2851600062866335E-2</v>
      </c>
      <c r="M58" s="1">
        <f t="shared" si="2"/>
        <v>722.38310094813153</v>
      </c>
    </row>
    <row r="59" spans="1:13" x14ac:dyDescent="0.25">
      <c r="A59" t="str">
        <f t="shared" si="0"/>
        <v>MAACMBDec-2024</v>
      </c>
      <c r="B59" s="2">
        <v>2024</v>
      </c>
      <c r="C59" s="2" t="s">
        <v>188</v>
      </c>
      <c r="D59" t="s">
        <v>37</v>
      </c>
      <c r="E59" s="2" t="s">
        <v>10</v>
      </c>
      <c r="F59" t="s">
        <v>15</v>
      </c>
      <c r="G59">
        <v>10709</v>
      </c>
      <c r="H59">
        <v>375626.02000000037</v>
      </c>
      <c r="I59">
        <v>240401.62000000032</v>
      </c>
      <c r="J59">
        <v>616027.6400000006</v>
      </c>
      <c r="K59">
        <v>7346374</v>
      </c>
      <c r="L59" s="26">
        <f t="shared" si="1"/>
        <v>8.3854652649048442E-2</v>
      </c>
      <c r="M59" s="1">
        <f t="shared" si="2"/>
        <v>57.52429171724723</v>
      </c>
    </row>
    <row r="60" spans="1:13" x14ac:dyDescent="0.25">
      <c r="A60" t="str">
        <f t="shared" si="0"/>
        <v>MELCMBDec-2024</v>
      </c>
      <c r="B60" s="2">
        <v>2024</v>
      </c>
      <c r="C60" s="2" t="s">
        <v>188</v>
      </c>
      <c r="D60" t="s">
        <v>38</v>
      </c>
      <c r="E60" s="2" t="s">
        <v>10</v>
      </c>
      <c r="F60" t="s">
        <v>13</v>
      </c>
      <c r="G60">
        <v>7888</v>
      </c>
      <c r="H60">
        <v>4161924.5799999973</v>
      </c>
      <c r="I60">
        <v>702430.66999999923</v>
      </c>
      <c r="J60">
        <v>4864355.2500000009</v>
      </c>
      <c r="K60">
        <v>66330192</v>
      </c>
      <c r="L60" s="26">
        <f t="shared" si="1"/>
        <v>7.3335461625077175E-2</v>
      </c>
      <c r="M60" s="1">
        <f t="shared" si="2"/>
        <v>616.67789680527392</v>
      </c>
    </row>
    <row r="61" spans="1:13" x14ac:dyDescent="0.25">
      <c r="A61" t="str">
        <f t="shared" si="0"/>
        <v>MLECMBDec-2024</v>
      </c>
      <c r="B61" s="2">
        <v>2024</v>
      </c>
      <c r="C61" s="2" t="s">
        <v>188</v>
      </c>
      <c r="D61" t="s">
        <v>39</v>
      </c>
      <c r="E61" s="2" t="s">
        <v>10</v>
      </c>
      <c r="F61" t="s">
        <v>15</v>
      </c>
      <c r="G61">
        <v>11228</v>
      </c>
      <c r="H61">
        <v>768561.21999999986</v>
      </c>
      <c r="I61">
        <v>182327.24000000025</v>
      </c>
      <c r="J61">
        <v>950888.46000000043</v>
      </c>
      <c r="K61">
        <v>8623104</v>
      </c>
      <c r="L61" s="26">
        <f t="shared" si="1"/>
        <v>0.1102721780927147</v>
      </c>
      <c r="M61" s="1">
        <f t="shared" si="2"/>
        <v>84.689032775204879</v>
      </c>
    </row>
    <row r="62" spans="1:13" x14ac:dyDescent="0.25">
      <c r="A62" t="str">
        <f t="shared" si="0"/>
        <v>NRTCMBDec-2024</v>
      </c>
      <c r="B62" s="2">
        <v>2024</v>
      </c>
      <c r="C62" s="2" t="s">
        <v>188</v>
      </c>
      <c r="D62" t="s">
        <v>40</v>
      </c>
      <c r="E62" s="2" t="s">
        <v>10</v>
      </c>
      <c r="F62" t="s">
        <v>13</v>
      </c>
      <c r="G62">
        <v>3739</v>
      </c>
      <c r="H62">
        <v>1432011.0200000007</v>
      </c>
      <c r="I62">
        <v>71760.560000000012</v>
      </c>
      <c r="J62">
        <v>1503771.5800000003</v>
      </c>
      <c r="K62">
        <v>25664496</v>
      </c>
      <c r="L62" s="26">
        <f t="shared" si="1"/>
        <v>5.8593458449369133E-2</v>
      </c>
      <c r="M62" s="1">
        <f t="shared" si="2"/>
        <v>402.18549879646974</v>
      </c>
    </row>
    <row r="63" spans="1:13" x14ac:dyDescent="0.25">
      <c r="A63" t="str">
        <f t="shared" si="0"/>
        <v>RUHCMBDec-2024</v>
      </c>
      <c r="B63" s="2">
        <v>2024</v>
      </c>
      <c r="C63" s="2" t="s">
        <v>188</v>
      </c>
      <c r="D63" t="s">
        <v>41</v>
      </c>
      <c r="E63" s="2" t="s">
        <v>10</v>
      </c>
      <c r="F63" t="s">
        <v>11</v>
      </c>
      <c r="G63">
        <v>4712</v>
      </c>
      <c r="H63">
        <v>681317.98000000056</v>
      </c>
      <c r="I63">
        <v>329081.39</v>
      </c>
      <c r="J63">
        <v>1010399.3700000002</v>
      </c>
      <c r="K63">
        <v>19060040</v>
      </c>
      <c r="L63" s="26">
        <f t="shared" si="1"/>
        <v>5.3011398192238851E-2</v>
      </c>
      <c r="M63" s="1">
        <f t="shared" si="2"/>
        <v>214.43110568760616</v>
      </c>
    </row>
    <row r="64" spans="1:13" x14ac:dyDescent="0.25">
      <c r="A64" t="str">
        <f t="shared" si="0"/>
        <v>SINCMBDec-2024</v>
      </c>
      <c r="B64" s="2">
        <v>2024</v>
      </c>
      <c r="C64" s="2" t="s">
        <v>188</v>
      </c>
      <c r="D64" t="s">
        <v>42</v>
      </c>
      <c r="E64" s="2" t="s">
        <v>10</v>
      </c>
      <c r="F64" t="s">
        <v>13</v>
      </c>
      <c r="G64">
        <v>3352</v>
      </c>
      <c r="H64">
        <v>622388.29000000027</v>
      </c>
      <c r="I64">
        <v>161785.19999999995</v>
      </c>
      <c r="J64">
        <v>784173.49000000034</v>
      </c>
      <c r="K64">
        <v>9214648</v>
      </c>
      <c r="L64" s="26">
        <f t="shared" si="1"/>
        <v>8.510075371300134E-2</v>
      </c>
      <c r="M64" s="1">
        <f t="shared" si="2"/>
        <v>233.94197195704066</v>
      </c>
    </row>
    <row r="65" spans="1:13" x14ac:dyDescent="0.25">
      <c r="A65" t="str">
        <f t="shared" si="0"/>
        <v>SYDCMBDec-2024</v>
      </c>
      <c r="B65" s="2">
        <v>2024</v>
      </c>
      <c r="C65" s="2" t="s">
        <v>188</v>
      </c>
      <c r="D65" t="s">
        <v>53</v>
      </c>
      <c r="E65" s="2" t="s">
        <v>10</v>
      </c>
      <c r="F65" t="s">
        <v>13</v>
      </c>
      <c r="G65">
        <v>4468</v>
      </c>
      <c r="H65">
        <v>2387407.2899999991</v>
      </c>
      <c r="I65">
        <v>387216.87000000017</v>
      </c>
      <c r="J65">
        <v>2774624.1599999964</v>
      </c>
      <c r="K65">
        <v>39112872</v>
      </c>
      <c r="L65" s="26">
        <f t="shared" si="1"/>
        <v>7.0938901137200985E-2</v>
      </c>
      <c r="M65" s="1">
        <f t="shared" si="2"/>
        <v>620.99914055505735</v>
      </c>
    </row>
    <row r="66" spans="1:13" x14ac:dyDescent="0.25">
      <c r="A66" t="str">
        <f t="shared" ref="A66:A129" si="3">D66&amp;E66&amp;C66</f>
        <v>TRVCMBDec-2024</v>
      </c>
      <c r="B66" s="2">
        <v>2024</v>
      </c>
      <c r="C66" s="2" t="s">
        <v>188</v>
      </c>
      <c r="D66" t="s">
        <v>43</v>
      </c>
      <c r="E66" s="2" t="s">
        <v>10</v>
      </c>
      <c r="F66" t="s">
        <v>15</v>
      </c>
      <c r="G66">
        <v>1666</v>
      </c>
      <c r="H66">
        <v>68718.650000000009</v>
      </c>
      <c r="I66">
        <v>24764.600000000009</v>
      </c>
      <c r="J66">
        <v>93483.249999999942</v>
      </c>
      <c r="K66">
        <v>609756</v>
      </c>
      <c r="L66" s="26">
        <f t="shared" ref="L66:L129" si="4">J66/K66</f>
        <v>0.15331255453000864</v>
      </c>
      <c r="M66" s="1">
        <f t="shared" ref="M66:M129" si="5">J66/G66</f>
        <v>56.112394957983156</v>
      </c>
    </row>
    <row r="67" spans="1:13" x14ac:dyDescent="0.25">
      <c r="A67" t="str">
        <f t="shared" si="3"/>
        <v>TRZCMBDec-2024</v>
      </c>
      <c r="B67" s="4">
        <v>2024</v>
      </c>
      <c r="C67" s="2" t="s">
        <v>188</v>
      </c>
      <c r="D67" t="s">
        <v>44</v>
      </c>
      <c r="E67" s="2" t="s">
        <v>10</v>
      </c>
      <c r="F67" t="s">
        <v>15</v>
      </c>
      <c r="G67">
        <v>3267</v>
      </c>
      <c r="H67">
        <v>110299.91000000002</v>
      </c>
      <c r="I67">
        <v>48878.740000000049</v>
      </c>
      <c r="J67">
        <v>159178.65000000014</v>
      </c>
      <c r="K67">
        <v>1447281</v>
      </c>
      <c r="L67" s="26">
        <f t="shared" si="4"/>
        <v>0.10998461943465031</v>
      </c>
      <c r="M67" s="1">
        <f t="shared" si="5"/>
        <v>48.723186409550088</v>
      </c>
    </row>
    <row r="68" spans="1:13" x14ac:dyDescent="0.25">
      <c r="A68" t="str">
        <f t="shared" si="3"/>
        <v>AUHCMBJan-2025</v>
      </c>
      <c r="B68" s="2">
        <v>2025</v>
      </c>
      <c r="C68" s="2" t="s">
        <v>195</v>
      </c>
      <c r="D68" t="s">
        <v>9</v>
      </c>
      <c r="E68" s="2" t="s">
        <v>10</v>
      </c>
      <c r="F68" t="s">
        <v>11</v>
      </c>
      <c r="G68">
        <v>43</v>
      </c>
      <c r="H68">
        <v>3491.5000000000005</v>
      </c>
      <c r="I68">
        <v>3034.6800000000003</v>
      </c>
      <c r="J68">
        <v>6526.1799999999994</v>
      </c>
      <c r="K68">
        <v>143792</v>
      </c>
      <c r="L68" s="26">
        <f t="shared" si="4"/>
        <v>4.5386252364526536E-2</v>
      </c>
      <c r="M68" s="1">
        <f t="shared" si="5"/>
        <v>151.77162790697673</v>
      </c>
    </row>
    <row r="69" spans="1:13" x14ac:dyDescent="0.25">
      <c r="A69" t="str">
        <f t="shared" si="3"/>
        <v>BKKCMBJan-2025</v>
      </c>
      <c r="B69" s="2">
        <v>2025</v>
      </c>
      <c r="C69" s="2" t="s">
        <v>195</v>
      </c>
      <c r="D69" t="s">
        <v>12</v>
      </c>
      <c r="E69" s="2" t="s">
        <v>10</v>
      </c>
      <c r="F69" t="s">
        <v>13</v>
      </c>
      <c r="G69">
        <v>1672</v>
      </c>
      <c r="H69">
        <v>202487.75000000009</v>
      </c>
      <c r="I69">
        <v>100691.88999999997</v>
      </c>
      <c r="J69">
        <v>303179.63999999984</v>
      </c>
      <c r="K69">
        <v>3987720</v>
      </c>
      <c r="L69" s="26">
        <f t="shared" si="4"/>
        <v>7.6028316932984216E-2</v>
      </c>
      <c r="M69" s="1">
        <f t="shared" si="5"/>
        <v>181.32753588516738</v>
      </c>
    </row>
    <row r="70" spans="1:13" x14ac:dyDescent="0.25">
      <c r="A70" t="str">
        <f t="shared" si="3"/>
        <v>BLRCMBJan-2025</v>
      </c>
      <c r="B70" s="2">
        <v>2025</v>
      </c>
      <c r="C70" s="2" t="s">
        <v>195</v>
      </c>
      <c r="D70" t="s">
        <v>14</v>
      </c>
      <c r="E70" s="2" t="s">
        <v>10</v>
      </c>
      <c r="F70" t="s">
        <v>15</v>
      </c>
      <c r="G70">
        <v>1310</v>
      </c>
      <c r="H70">
        <v>76444.240000000005</v>
      </c>
      <c r="I70">
        <v>28585.829999999984</v>
      </c>
      <c r="J70">
        <v>105030.07</v>
      </c>
      <c r="K70">
        <v>936650</v>
      </c>
      <c r="L70" s="26">
        <f t="shared" si="4"/>
        <v>0.11213374259328458</v>
      </c>
      <c r="M70" s="1">
        <f t="shared" si="5"/>
        <v>80.17562595419848</v>
      </c>
    </row>
    <row r="71" spans="1:13" x14ac:dyDescent="0.25">
      <c r="A71" t="str">
        <f t="shared" si="3"/>
        <v>BOMCMBJan-2025</v>
      </c>
      <c r="B71" s="2">
        <v>2025</v>
      </c>
      <c r="C71" s="2" t="s">
        <v>195</v>
      </c>
      <c r="D71" t="s">
        <v>16</v>
      </c>
      <c r="E71" s="2" t="s">
        <v>10</v>
      </c>
      <c r="F71" t="s">
        <v>15</v>
      </c>
      <c r="G71">
        <v>2310</v>
      </c>
      <c r="H71">
        <v>190812.58000000013</v>
      </c>
      <c r="I71">
        <v>66496.670000000013</v>
      </c>
      <c r="J71">
        <v>257309.24999999988</v>
      </c>
      <c r="K71">
        <v>3578190</v>
      </c>
      <c r="L71" s="26">
        <f t="shared" si="4"/>
        <v>7.1910449137692484E-2</v>
      </c>
      <c r="M71" s="1">
        <f t="shared" si="5"/>
        <v>111.38928571428566</v>
      </c>
    </row>
    <row r="72" spans="1:13" x14ac:dyDescent="0.25">
      <c r="A72" t="str">
        <f t="shared" si="3"/>
        <v>CANCMBJan-2025</v>
      </c>
      <c r="B72" s="2">
        <v>2025</v>
      </c>
      <c r="C72" s="2" t="s">
        <v>195</v>
      </c>
      <c r="D72" t="s">
        <v>17</v>
      </c>
      <c r="E72" s="2" t="s">
        <v>10</v>
      </c>
      <c r="F72" t="s">
        <v>13</v>
      </c>
      <c r="G72">
        <v>216</v>
      </c>
      <c r="H72">
        <v>51125.280000000006</v>
      </c>
      <c r="I72">
        <v>17794.539999999994</v>
      </c>
      <c r="J72">
        <v>68919.819999999992</v>
      </c>
      <c r="K72">
        <v>860328</v>
      </c>
      <c r="L72" s="26">
        <f t="shared" si="4"/>
        <v>8.0108772468174924E-2</v>
      </c>
      <c r="M72" s="1">
        <f t="shared" si="5"/>
        <v>319.07324074074069</v>
      </c>
    </row>
    <row r="73" spans="1:13" x14ac:dyDescent="0.25">
      <c r="A73" t="str">
        <f t="shared" si="3"/>
        <v>CDGCMBJan-2025</v>
      </c>
      <c r="B73" s="2">
        <v>2025</v>
      </c>
      <c r="C73" s="2" t="s">
        <v>195</v>
      </c>
      <c r="D73" t="s">
        <v>18</v>
      </c>
      <c r="E73" s="2" t="s">
        <v>10</v>
      </c>
      <c r="F73" t="s">
        <v>19</v>
      </c>
      <c r="G73">
        <v>1778</v>
      </c>
      <c r="H73">
        <v>431556.96</v>
      </c>
      <c r="I73">
        <v>416512.38000000018</v>
      </c>
      <c r="J73">
        <v>848069.33999999927</v>
      </c>
      <c r="K73">
        <v>15129002</v>
      </c>
      <c r="L73" s="26">
        <f t="shared" si="4"/>
        <v>5.6055868060563362E-2</v>
      </c>
      <c r="M73" s="1">
        <f t="shared" si="5"/>
        <v>476.97938132733367</v>
      </c>
    </row>
    <row r="74" spans="1:13" x14ac:dyDescent="0.25">
      <c r="A74" t="str">
        <f t="shared" si="3"/>
        <v>CGKCMBJan-2025</v>
      </c>
      <c r="B74" s="2">
        <v>2025</v>
      </c>
      <c r="C74" s="2" t="s">
        <v>195</v>
      </c>
      <c r="D74" t="s">
        <v>20</v>
      </c>
      <c r="E74" s="2" t="s">
        <v>10</v>
      </c>
      <c r="F74" t="s">
        <v>13</v>
      </c>
      <c r="G74">
        <v>315</v>
      </c>
      <c r="H74">
        <v>41143.910000000011</v>
      </c>
      <c r="I74">
        <v>19057.290000000019</v>
      </c>
      <c r="J74">
        <v>60201.19999999999</v>
      </c>
      <c r="K74">
        <v>1045170</v>
      </c>
      <c r="L74" s="26">
        <f t="shared" si="4"/>
        <v>5.7599433584967032E-2</v>
      </c>
      <c r="M74" s="1">
        <f t="shared" si="5"/>
        <v>191.11492063492059</v>
      </c>
    </row>
    <row r="75" spans="1:13" x14ac:dyDescent="0.25">
      <c r="A75" t="str">
        <f t="shared" si="3"/>
        <v>CMBAUHJan-2025</v>
      </c>
      <c r="B75" s="2">
        <v>2025</v>
      </c>
      <c r="C75" s="2" t="s">
        <v>195</v>
      </c>
      <c r="D75" t="s">
        <v>10</v>
      </c>
      <c r="E75" s="2" t="s">
        <v>9</v>
      </c>
      <c r="F75" t="s">
        <v>11</v>
      </c>
      <c r="G75">
        <v>37</v>
      </c>
      <c r="H75">
        <v>4632.670000000001</v>
      </c>
      <c r="I75">
        <v>2958.44</v>
      </c>
      <c r="J75">
        <v>7591.1100000000006</v>
      </c>
      <c r="K75">
        <v>123728</v>
      </c>
      <c r="L75" s="26">
        <f t="shared" si="4"/>
        <v>6.1353210267683957E-2</v>
      </c>
      <c r="M75" s="1">
        <f t="shared" si="5"/>
        <v>205.16513513513516</v>
      </c>
    </row>
    <row r="76" spans="1:13" x14ac:dyDescent="0.25">
      <c r="A76" t="str">
        <f t="shared" si="3"/>
        <v>CMBBKKJan-2025</v>
      </c>
      <c r="B76" s="2">
        <v>2025</v>
      </c>
      <c r="C76" s="2" t="s">
        <v>195</v>
      </c>
      <c r="D76" t="s">
        <v>10</v>
      </c>
      <c r="E76" s="2" t="s">
        <v>12</v>
      </c>
      <c r="F76" t="s">
        <v>13</v>
      </c>
      <c r="G76">
        <v>1149</v>
      </c>
      <c r="H76">
        <v>164777.30000000005</v>
      </c>
      <c r="I76">
        <v>71800.429999999993</v>
      </c>
      <c r="J76">
        <v>236577.72999999995</v>
      </c>
      <c r="K76">
        <v>2740365</v>
      </c>
      <c r="L76" s="26">
        <f t="shared" si="4"/>
        <v>8.6330736963871585E-2</v>
      </c>
      <c r="M76" s="1">
        <f t="shared" si="5"/>
        <v>205.89880765883373</v>
      </c>
    </row>
    <row r="77" spans="1:13" x14ac:dyDescent="0.25">
      <c r="A77" t="str">
        <f t="shared" si="3"/>
        <v>CMBBLRJan-2025</v>
      </c>
      <c r="B77" s="2">
        <v>2025</v>
      </c>
      <c r="C77" s="2" t="s">
        <v>195</v>
      </c>
      <c r="D77" t="s">
        <v>10</v>
      </c>
      <c r="E77" s="2" t="s">
        <v>14</v>
      </c>
      <c r="F77" t="s">
        <v>15</v>
      </c>
      <c r="G77">
        <v>1526</v>
      </c>
      <c r="H77">
        <v>95753.520000000062</v>
      </c>
      <c r="I77">
        <v>40236.01</v>
      </c>
      <c r="J77">
        <v>135989.52999999997</v>
      </c>
      <c r="K77">
        <v>1091090</v>
      </c>
      <c r="L77" s="26">
        <f t="shared" si="4"/>
        <v>0.12463640029695072</v>
      </c>
      <c r="M77" s="1">
        <f t="shared" si="5"/>
        <v>89.115026212319776</v>
      </c>
    </row>
    <row r="78" spans="1:13" x14ac:dyDescent="0.25">
      <c r="A78" t="str">
        <f t="shared" si="3"/>
        <v>CMBBOMJan-2025</v>
      </c>
      <c r="B78" s="2">
        <v>2025</v>
      </c>
      <c r="C78" s="2" t="s">
        <v>195</v>
      </c>
      <c r="D78" t="s">
        <v>10</v>
      </c>
      <c r="E78" s="2" t="s">
        <v>16</v>
      </c>
      <c r="F78" t="s">
        <v>15</v>
      </c>
      <c r="G78">
        <v>2842</v>
      </c>
      <c r="H78">
        <v>264810.16000000003</v>
      </c>
      <c r="I78">
        <v>87347.879999999976</v>
      </c>
      <c r="J78">
        <v>352158.04000000015</v>
      </c>
      <c r="K78">
        <v>4402258</v>
      </c>
      <c r="L78" s="26">
        <f t="shared" si="4"/>
        <v>7.9994866270900106E-2</v>
      </c>
      <c r="M78" s="1">
        <f t="shared" si="5"/>
        <v>123.91204785362426</v>
      </c>
    </row>
    <row r="79" spans="1:13" x14ac:dyDescent="0.25">
      <c r="A79" t="str">
        <f t="shared" si="3"/>
        <v>CMBCANJan-2025</v>
      </c>
      <c r="B79" s="2">
        <v>2025</v>
      </c>
      <c r="C79" s="2" t="s">
        <v>195</v>
      </c>
      <c r="D79" t="s">
        <v>10</v>
      </c>
      <c r="E79" s="2" t="s">
        <v>17</v>
      </c>
      <c r="F79" t="s">
        <v>13</v>
      </c>
      <c r="G79">
        <v>156</v>
      </c>
      <c r="H79">
        <v>29455.74</v>
      </c>
      <c r="I79">
        <v>13795.349999999999</v>
      </c>
      <c r="J79">
        <v>43251.090000000004</v>
      </c>
      <c r="K79">
        <v>621348</v>
      </c>
      <c r="L79" s="26">
        <f t="shared" si="4"/>
        <v>6.9608480271924913E-2</v>
      </c>
      <c r="M79" s="1">
        <f t="shared" si="5"/>
        <v>277.25057692307695</v>
      </c>
    </row>
    <row r="80" spans="1:13" x14ac:dyDescent="0.25">
      <c r="A80" t="str">
        <f t="shared" si="3"/>
        <v>CMBCDGJan-2025</v>
      </c>
      <c r="B80" s="2">
        <v>2025</v>
      </c>
      <c r="C80" s="2" t="s">
        <v>195</v>
      </c>
      <c r="D80" t="s">
        <v>10</v>
      </c>
      <c r="E80" s="2" t="s">
        <v>18</v>
      </c>
      <c r="F80" t="s">
        <v>19</v>
      </c>
      <c r="G80">
        <v>2273</v>
      </c>
      <c r="H80">
        <v>766872.19000000029</v>
      </c>
      <c r="I80">
        <v>538468.66999999981</v>
      </c>
      <c r="J80">
        <v>1305340.8600000003</v>
      </c>
      <c r="K80">
        <v>19340957</v>
      </c>
      <c r="L80" s="26">
        <f t="shared" si="4"/>
        <v>6.7491017119783697E-2</v>
      </c>
      <c r="M80" s="1">
        <f t="shared" si="5"/>
        <v>574.28106467223949</v>
      </c>
    </row>
    <row r="81" spans="1:13" x14ac:dyDescent="0.25">
      <c r="A81" t="str">
        <f t="shared" si="3"/>
        <v>CMBCGKJan-2025</v>
      </c>
      <c r="B81" s="2">
        <v>2025</v>
      </c>
      <c r="C81" s="2" t="s">
        <v>195</v>
      </c>
      <c r="D81" t="s">
        <v>10</v>
      </c>
      <c r="E81" s="2" t="s">
        <v>20</v>
      </c>
      <c r="F81" t="s">
        <v>13</v>
      </c>
      <c r="G81">
        <v>721</v>
      </c>
      <c r="H81">
        <v>84956.599999999977</v>
      </c>
      <c r="I81">
        <v>43724.960000000036</v>
      </c>
      <c r="J81">
        <v>128681.56000000001</v>
      </c>
      <c r="K81">
        <v>2392278</v>
      </c>
      <c r="L81" s="26">
        <f t="shared" si="4"/>
        <v>5.3790387237603661E-2</v>
      </c>
      <c r="M81" s="1">
        <f t="shared" si="5"/>
        <v>178.47650485436895</v>
      </c>
    </row>
    <row r="82" spans="1:13" x14ac:dyDescent="0.25">
      <c r="A82" t="str">
        <f t="shared" si="3"/>
        <v>CMBCOKJan-2025</v>
      </c>
      <c r="B82" s="2">
        <v>2025</v>
      </c>
      <c r="C82" s="2" t="s">
        <v>195</v>
      </c>
      <c r="D82" t="s">
        <v>10</v>
      </c>
      <c r="E82" s="2" t="s">
        <v>21</v>
      </c>
      <c r="F82" t="s">
        <v>15</v>
      </c>
      <c r="G82">
        <v>780</v>
      </c>
      <c r="H82">
        <v>54220.33</v>
      </c>
      <c r="I82">
        <v>13753.299999999997</v>
      </c>
      <c r="J82">
        <v>67973.630000000092</v>
      </c>
      <c r="K82">
        <v>403260</v>
      </c>
      <c r="L82" s="26">
        <f t="shared" si="4"/>
        <v>0.16856030848584064</v>
      </c>
      <c r="M82" s="1">
        <f t="shared" si="5"/>
        <v>87.145679487179606</v>
      </c>
    </row>
    <row r="83" spans="1:13" x14ac:dyDescent="0.25">
      <c r="A83" t="str">
        <f t="shared" si="3"/>
        <v>CMBDACJan-2025</v>
      </c>
      <c r="B83" s="2">
        <v>2025</v>
      </c>
      <c r="C83" s="2" t="s">
        <v>195</v>
      </c>
      <c r="D83" t="s">
        <v>10</v>
      </c>
      <c r="E83" s="2" t="s">
        <v>22</v>
      </c>
      <c r="F83" t="s">
        <v>15</v>
      </c>
      <c r="G83">
        <v>1402</v>
      </c>
      <c r="H83">
        <v>226298.08999999985</v>
      </c>
      <c r="I83">
        <v>5025.3800000000019</v>
      </c>
      <c r="J83">
        <v>231323.46999999991</v>
      </c>
      <c r="K83">
        <v>3035330</v>
      </c>
      <c r="L83" s="26">
        <f t="shared" si="4"/>
        <v>7.6210319800482956E-2</v>
      </c>
      <c r="M83" s="1">
        <f t="shared" si="5"/>
        <v>164.99534236804558</v>
      </c>
    </row>
    <row r="84" spans="1:13" x14ac:dyDescent="0.25">
      <c r="A84" t="str">
        <f t="shared" si="3"/>
        <v>CMBDELJan-2025</v>
      </c>
      <c r="B84" s="2">
        <v>2025</v>
      </c>
      <c r="C84" s="2" t="s">
        <v>195</v>
      </c>
      <c r="D84" t="s">
        <v>10</v>
      </c>
      <c r="E84" s="2" t="s">
        <v>23</v>
      </c>
      <c r="F84" t="s">
        <v>15</v>
      </c>
      <c r="G84">
        <v>3703</v>
      </c>
      <c r="H84">
        <v>484918.94999999978</v>
      </c>
      <c r="I84">
        <v>112085.33</v>
      </c>
      <c r="J84">
        <v>597004.28000000049</v>
      </c>
      <c r="K84">
        <v>8979775</v>
      </c>
      <c r="L84" s="26">
        <f t="shared" si="4"/>
        <v>6.6483211439039458E-2</v>
      </c>
      <c r="M84" s="1">
        <f t="shared" si="5"/>
        <v>161.22178773967067</v>
      </c>
    </row>
    <row r="85" spans="1:13" x14ac:dyDescent="0.25">
      <c r="A85" t="str">
        <f t="shared" si="3"/>
        <v>CMBDMMJan-2025</v>
      </c>
      <c r="B85" s="2">
        <v>2025</v>
      </c>
      <c r="C85" s="2" t="s">
        <v>195</v>
      </c>
      <c r="D85" t="s">
        <v>10</v>
      </c>
      <c r="E85" s="2" t="s">
        <v>24</v>
      </c>
      <c r="F85" t="s">
        <v>11</v>
      </c>
      <c r="G85">
        <v>960</v>
      </c>
      <c r="H85">
        <v>146935.07999999996</v>
      </c>
      <c r="I85">
        <v>68876.740000000034</v>
      </c>
      <c r="J85">
        <v>215811.82000000009</v>
      </c>
      <c r="K85">
        <v>3698880</v>
      </c>
      <c r="L85" s="26">
        <f t="shared" si="4"/>
        <v>5.8345180162643853E-2</v>
      </c>
      <c r="M85" s="1">
        <f t="shared" si="5"/>
        <v>224.80397916666678</v>
      </c>
    </row>
    <row r="86" spans="1:13" x14ac:dyDescent="0.25">
      <c r="A86" t="str">
        <f t="shared" si="3"/>
        <v>CMBDOHJan-2025</v>
      </c>
      <c r="B86" s="2">
        <v>2025</v>
      </c>
      <c r="C86" s="2" t="s">
        <v>195</v>
      </c>
      <c r="D86" t="s">
        <v>10</v>
      </c>
      <c r="E86" s="2" t="s">
        <v>25</v>
      </c>
      <c r="F86" t="s">
        <v>11</v>
      </c>
      <c r="G86">
        <v>1519</v>
      </c>
      <c r="H86">
        <v>318597.12999999995</v>
      </c>
      <c r="I86">
        <v>216315.37000000011</v>
      </c>
      <c r="J86">
        <v>534912.50000000023</v>
      </c>
      <c r="K86">
        <v>5518527</v>
      </c>
      <c r="L86" s="26">
        <f t="shared" si="4"/>
        <v>9.6930304046713961E-2</v>
      </c>
      <c r="M86" s="1">
        <f t="shared" si="5"/>
        <v>352.14779460171178</v>
      </c>
    </row>
    <row r="87" spans="1:13" x14ac:dyDescent="0.25">
      <c r="A87" t="str">
        <f t="shared" si="3"/>
        <v>CMBDXBJan-2025</v>
      </c>
      <c r="B87" s="2">
        <v>2025</v>
      </c>
      <c r="C87" s="2" t="s">
        <v>195</v>
      </c>
      <c r="D87" t="s">
        <v>10</v>
      </c>
      <c r="E87" s="2" t="s">
        <v>26</v>
      </c>
      <c r="F87" t="s">
        <v>11</v>
      </c>
      <c r="G87">
        <v>2424</v>
      </c>
      <c r="H87">
        <v>309424.38000000018</v>
      </c>
      <c r="I87">
        <v>180877.07999999996</v>
      </c>
      <c r="J87">
        <v>490301.45999999979</v>
      </c>
      <c r="K87">
        <v>8021016</v>
      </c>
      <c r="L87" s="26">
        <f t="shared" si="4"/>
        <v>6.1127101604086041E-2</v>
      </c>
      <c r="M87" s="1">
        <f t="shared" si="5"/>
        <v>202.26957920792071</v>
      </c>
    </row>
    <row r="88" spans="1:13" x14ac:dyDescent="0.25">
      <c r="A88" t="str">
        <f t="shared" si="3"/>
        <v>CMBFRAJan-2025</v>
      </c>
      <c r="B88" s="2">
        <v>2025</v>
      </c>
      <c r="C88" s="2" t="s">
        <v>195</v>
      </c>
      <c r="D88" t="s">
        <v>10</v>
      </c>
      <c r="E88" s="2" t="s">
        <v>27</v>
      </c>
      <c r="F88" t="s">
        <v>19</v>
      </c>
      <c r="G88">
        <v>2915</v>
      </c>
      <c r="H88">
        <v>1001481.3899999999</v>
      </c>
      <c r="I88">
        <v>693143.5899999995</v>
      </c>
      <c r="J88">
        <v>1694624.9799999997</v>
      </c>
      <c r="K88">
        <v>23591095</v>
      </c>
      <c r="L88" s="26">
        <f t="shared" si="4"/>
        <v>7.1833248096368554E-2</v>
      </c>
      <c r="M88" s="1">
        <f t="shared" si="5"/>
        <v>581.34647684391075</v>
      </c>
    </row>
    <row r="89" spans="1:13" x14ac:dyDescent="0.25">
      <c r="A89" t="str">
        <f t="shared" si="3"/>
        <v>CMBGANJan-2025</v>
      </c>
      <c r="B89" s="2">
        <v>2025</v>
      </c>
      <c r="C89" s="2" t="s">
        <v>195</v>
      </c>
      <c r="D89" t="s">
        <v>10</v>
      </c>
      <c r="E89" s="2" t="s">
        <v>28</v>
      </c>
      <c r="F89" t="s">
        <v>15</v>
      </c>
      <c r="G89">
        <v>808</v>
      </c>
      <c r="H89">
        <v>78716.14999999998</v>
      </c>
      <c r="I89">
        <v>20695.949999999997</v>
      </c>
      <c r="J89">
        <v>99412.099999999962</v>
      </c>
      <c r="K89">
        <v>926776</v>
      </c>
      <c r="L89" s="26">
        <f t="shared" si="4"/>
        <v>0.10726658869025521</v>
      </c>
      <c r="M89" s="1">
        <f t="shared" si="5"/>
        <v>123.03477722772273</v>
      </c>
    </row>
    <row r="90" spans="1:13" x14ac:dyDescent="0.25">
      <c r="A90" t="str">
        <f t="shared" si="3"/>
        <v>CMBHYDJan-2025</v>
      </c>
      <c r="B90" s="2">
        <v>2025</v>
      </c>
      <c r="C90" s="2" t="s">
        <v>195</v>
      </c>
      <c r="D90" t="s">
        <v>10</v>
      </c>
      <c r="E90" s="2" t="s">
        <v>29</v>
      </c>
      <c r="F90" t="s">
        <v>15</v>
      </c>
      <c r="G90">
        <v>461</v>
      </c>
      <c r="H90">
        <v>28157.48</v>
      </c>
      <c r="I90">
        <v>11768.520000000006</v>
      </c>
      <c r="J90">
        <v>39926</v>
      </c>
      <c r="K90">
        <v>540292</v>
      </c>
      <c r="L90" s="26">
        <f t="shared" si="4"/>
        <v>7.3897077876407577E-2</v>
      </c>
      <c r="M90" s="1">
        <f t="shared" si="5"/>
        <v>86.607375271149678</v>
      </c>
    </row>
    <row r="91" spans="1:13" x14ac:dyDescent="0.25">
      <c r="A91" t="str">
        <f t="shared" si="3"/>
        <v>CMBICNJan-2025</v>
      </c>
      <c r="B91" s="2">
        <v>2025</v>
      </c>
      <c r="C91" s="2" t="s">
        <v>195</v>
      </c>
      <c r="D91" t="s">
        <v>10</v>
      </c>
      <c r="E91" s="2" t="s">
        <v>30</v>
      </c>
      <c r="F91" t="s">
        <v>13</v>
      </c>
      <c r="G91">
        <v>953</v>
      </c>
      <c r="H91">
        <v>179559.55000000005</v>
      </c>
      <c r="I91">
        <v>95926.47</v>
      </c>
      <c r="J91">
        <v>275486.02000000008</v>
      </c>
      <c r="K91">
        <v>5494045</v>
      </c>
      <c r="L91" s="26">
        <f t="shared" si="4"/>
        <v>5.0142658096175054E-2</v>
      </c>
      <c r="M91" s="1">
        <f t="shared" si="5"/>
        <v>289.0724239244492</v>
      </c>
    </row>
    <row r="92" spans="1:13" x14ac:dyDescent="0.25">
      <c r="A92" t="str">
        <f t="shared" si="3"/>
        <v>CMBIXMJan-2025</v>
      </c>
      <c r="B92" s="2">
        <v>2025</v>
      </c>
      <c r="C92" s="2" t="s">
        <v>195</v>
      </c>
      <c r="D92" t="s">
        <v>10</v>
      </c>
      <c r="E92" s="2" t="s">
        <v>31</v>
      </c>
      <c r="F92" t="s">
        <v>15</v>
      </c>
      <c r="G92">
        <v>691</v>
      </c>
      <c r="H92">
        <v>23747.079999999994</v>
      </c>
      <c r="I92">
        <v>10913.550000000001</v>
      </c>
      <c r="J92">
        <v>34660.630000000012</v>
      </c>
      <c r="K92">
        <v>244614</v>
      </c>
      <c r="L92" s="26">
        <f t="shared" si="4"/>
        <v>0.14169520141937916</v>
      </c>
      <c r="M92" s="1">
        <f t="shared" si="5"/>
        <v>50.16010130246022</v>
      </c>
    </row>
    <row r="93" spans="1:13" x14ac:dyDescent="0.25">
      <c r="A93" t="str">
        <f t="shared" si="3"/>
        <v>CMBKHIJan-2025</v>
      </c>
      <c r="B93" s="2">
        <v>2025</v>
      </c>
      <c r="C93" s="2" t="s">
        <v>195</v>
      </c>
      <c r="D93" t="s">
        <v>10</v>
      </c>
      <c r="E93" s="2" t="s">
        <v>32</v>
      </c>
      <c r="F93" t="s">
        <v>15</v>
      </c>
      <c r="G93">
        <v>810</v>
      </c>
      <c r="H93">
        <v>113837.11000000002</v>
      </c>
      <c r="I93">
        <v>27044.169999999995</v>
      </c>
      <c r="J93">
        <v>140881.27999999997</v>
      </c>
      <c r="K93">
        <v>1955340</v>
      </c>
      <c r="L93" s="26">
        <f t="shared" si="4"/>
        <v>7.2049505456851473E-2</v>
      </c>
      <c r="M93" s="1">
        <f t="shared" si="5"/>
        <v>173.92750617283946</v>
      </c>
    </row>
    <row r="94" spans="1:13" x14ac:dyDescent="0.25">
      <c r="A94" t="str">
        <f t="shared" si="3"/>
        <v>CMBKTMJan-2025</v>
      </c>
      <c r="B94" s="2">
        <v>2025</v>
      </c>
      <c r="C94" s="2" t="s">
        <v>195</v>
      </c>
      <c r="D94" t="s">
        <v>10</v>
      </c>
      <c r="E94" s="2" t="s">
        <v>52</v>
      </c>
      <c r="F94" t="s">
        <v>15</v>
      </c>
      <c r="G94">
        <v>576</v>
      </c>
      <c r="H94">
        <v>76710.559999999969</v>
      </c>
      <c r="I94">
        <v>14119.219999999994</v>
      </c>
      <c r="J94">
        <v>90829.77999999997</v>
      </c>
      <c r="K94">
        <v>1355328</v>
      </c>
      <c r="L94" s="26">
        <f t="shared" si="4"/>
        <v>6.7016825447419354E-2</v>
      </c>
      <c r="M94" s="1">
        <f t="shared" si="5"/>
        <v>157.69059027777772</v>
      </c>
    </row>
    <row r="95" spans="1:13" x14ac:dyDescent="0.25">
      <c r="A95" t="str">
        <f t="shared" si="3"/>
        <v>CMBKULJan-2025</v>
      </c>
      <c r="B95" s="2">
        <v>2025</v>
      </c>
      <c r="C95" s="2" t="s">
        <v>195</v>
      </c>
      <c r="D95" t="s">
        <v>10</v>
      </c>
      <c r="E95" s="2" t="s">
        <v>33</v>
      </c>
      <c r="F95" t="s">
        <v>13</v>
      </c>
      <c r="G95">
        <v>1509</v>
      </c>
      <c r="H95">
        <v>127227.14999999994</v>
      </c>
      <c r="I95">
        <v>81179.820000000051</v>
      </c>
      <c r="J95">
        <v>208406.97000000012</v>
      </c>
      <c r="K95">
        <v>3710631</v>
      </c>
      <c r="L95" s="26">
        <f t="shared" si="4"/>
        <v>5.6164832881523415E-2</v>
      </c>
      <c r="M95" s="1">
        <f t="shared" si="5"/>
        <v>138.10932405566609</v>
      </c>
    </row>
    <row r="96" spans="1:13" x14ac:dyDescent="0.25">
      <c r="A96" t="str">
        <f t="shared" si="3"/>
        <v>CMBKWIJan-2025</v>
      </c>
      <c r="B96" s="2">
        <v>2025</v>
      </c>
      <c r="C96" s="2" t="s">
        <v>195</v>
      </c>
      <c r="D96" t="s">
        <v>10</v>
      </c>
      <c r="E96" s="2" t="s">
        <v>34</v>
      </c>
      <c r="F96" t="s">
        <v>11</v>
      </c>
      <c r="G96">
        <v>1705</v>
      </c>
      <c r="H96">
        <v>229555.48000000016</v>
      </c>
      <c r="I96">
        <v>117429.68000000005</v>
      </c>
      <c r="J96">
        <v>346985.15999999992</v>
      </c>
      <c r="K96">
        <v>7152475</v>
      </c>
      <c r="L96" s="26">
        <f t="shared" si="4"/>
        <v>4.8512600183852429E-2</v>
      </c>
      <c r="M96" s="1">
        <f t="shared" si="5"/>
        <v>203.51035777126094</v>
      </c>
    </row>
    <row r="97" spans="1:13" x14ac:dyDescent="0.25">
      <c r="A97" t="str">
        <f t="shared" si="3"/>
        <v>CMBLHEJan-2025</v>
      </c>
      <c r="B97" s="2">
        <v>2025</v>
      </c>
      <c r="C97" s="2" t="s">
        <v>195</v>
      </c>
      <c r="D97" t="s">
        <v>10</v>
      </c>
      <c r="E97" s="2" t="s">
        <v>35</v>
      </c>
      <c r="F97" t="s">
        <v>15</v>
      </c>
      <c r="G97">
        <v>728</v>
      </c>
      <c r="H97">
        <v>84975.669999999984</v>
      </c>
      <c r="I97">
        <v>25733.180000000004</v>
      </c>
      <c r="J97">
        <v>110708.85000000003</v>
      </c>
      <c r="K97">
        <v>2027480</v>
      </c>
      <c r="L97" s="26">
        <f t="shared" si="4"/>
        <v>5.4604163789531847E-2</v>
      </c>
      <c r="M97" s="1">
        <f t="shared" si="5"/>
        <v>152.07259615384621</v>
      </c>
    </row>
    <row r="98" spans="1:13" x14ac:dyDescent="0.25">
      <c r="A98" t="str">
        <f t="shared" si="3"/>
        <v>CMBLHRJan-2025</v>
      </c>
      <c r="B98" s="2">
        <v>2025</v>
      </c>
      <c r="C98" s="2" t="s">
        <v>195</v>
      </c>
      <c r="D98" t="s">
        <v>10</v>
      </c>
      <c r="E98" s="2" t="s">
        <v>36</v>
      </c>
      <c r="F98" t="s">
        <v>19</v>
      </c>
      <c r="G98">
        <v>6629</v>
      </c>
      <c r="H98">
        <v>3542912.9699999988</v>
      </c>
      <c r="I98">
        <v>1530851.0300000014</v>
      </c>
      <c r="J98">
        <v>5073763.9999999991</v>
      </c>
      <c r="K98">
        <v>57798251</v>
      </c>
      <c r="L98" s="26">
        <f t="shared" si="4"/>
        <v>8.7784040385581893E-2</v>
      </c>
      <c r="M98" s="1">
        <f t="shared" si="5"/>
        <v>765.38904812188855</v>
      </c>
    </row>
    <row r="99" spans="1:13" x14ac:dyDescent="0.25">
      <c r="A99" t="str">
        <f t="shared" si="3"/>
        <v>CMBMAAJan-2025</v>
      </c>
      <c r="B99" s="2">
        <v>2025</v>
      </c>
      <c r="C99" s="2" t="s">
        <v>195</v>
      </c>
      <c r="D99" t="s">
        <v>10</v>
      </c>
      <c r="E99" s="2" t="s">
        <v>37</v>
      </c>
      <c r="F99" t="s">
        <v>15</v>
      </c>
      <c r="G99">
        <v>3788</v>
      </c>
      <c r="H99">
        <v>127676.02000000006</v>
      </c>
      <c r="I99">
        <v>91595.590000000055</v>
      </c>
      <c r="J99">
        <v>219271.61</v>
      </c>
      <c r="K99">
        <v>2598568</v>
      </c>
      <c r="L99" s="26">
        <f t="shared" si="4"/>
        <v>8.4381709464597415E-2</v>
      </c>
      <c r="M99" s="1">
        <f t="shared" si="5"/>
        <v>57.885852692713833</v>
      </c>
    </row>
    <row r="100" spans="1:13" x14ac:dyDescent="0.25">
      <c r="A100" t="str">
        <f t="shared" si="3"/>
        <v>CMBMELJan-2025</v>
      </c>
      <c r="B100" s="2">
        <v>2025</v>
      </c>
      <c r="C100" s="2" t="s">
        <v>195</v>
      </c>
      <c r="D100" t="s">
        <v>10</v>
      </c>
      <c r="E100" s="2" t="s">
        <v>38</v>
      </c>
      <c r="F100" t="s">
        <v>13</v>
      </c>
      <c r="G100">
        <v>7601</v>
      </c>
      <c r="H100">
        <v>3781005.839999998</v>
      </c>
      <c r="I100">
        <v>753095.59000000102</v>
      </c>
      <c r="J100">
        <v>4534101.4299999969</v>
      </c>
      <c r="K100">
        <v>63916809</v>
      </c>
      <c r="L100" s="26">
        <f t="shared" si="4"/>
        <v>7.0937543674935294E-2</v>
      </c>
      <c r="M100" s="1">
        <f t="shared" si="5"/>
        <v>596.51380476253087</v>
      </c>
    </row>
    <row r="101" spans="1:13" x14ac:dyDescent="0.25">
      <c r="A101" t="str">
        <f t="shared" si="3"/>
        <v>CMBMLEJan-2025</v>
      </c>
      <c r="B101" s="2">
        <v>2025</v>
      </c>
      <c r="C101" s="2" t="s">
        <v>195</v>
      </c>
      <c r="D101" t="s">
        <v>10</v>
      </c>
      <c r="E101" s="2" t="s">
        <v>39</v>
      </c>
      <c r="F101" t="s">
        <v>15</v>
      </c>
      <c r="G101">
        <v>8591</v>
      </c>
      <c r="H101">
        <v>705326.87000000116</v>
      </c>
      <c r="I101">
        <v>159601.84999999995</v>
      </c>
      <c r="J101">
        <v>864928.72000000102</v>
      </c>
      <c r="K101">
        <v>6597888</v>
      </c>
      <c r="L101" s="26">
        <f t="shared" si="4"/>
        <v>0.13109175542234136</v>
      </c>
      <c r="M101" s="1">
        <f t="shared" si="5"/>
        <v>100.67846816435816</v>
      </c>
    </row>
    <row r="102" spans="1:13" x14ac:dyDescent="0.25">
      <c r="A102" t="str">
        <f t="shared" si="3"/>
        <v>CMBNRTJan-2025</v>
      </c>
      <c r="B102" s="2">
        <v>2025</v>
      </c>
      <c r="C102" s="2" t="s">
        <v>195</v>
      </c>
      <c r="D102" t="s">
        <v>10</v>
      </c>
      <c r="E102" s="2" t="s">
        <v>40</v>
      </c>
      <c r="F102" t="s">
        <v>13</v>
      </c>
      <c r="G102">
        <v>2151</v>
      </c>
      <c r="H102">
        <v>898487.49000000011</v>
      </c>
      <c r="I102">
        <v>30165.300000000003</v>
      </c>
      <c r="J102">
        <v>928652.79000000015</v>
      </c>
      <c r="K102">
        <v>14764464</v>
      </c>
      <c r="L102" s="26">
        <f t="shared" si="4"/>
        <v>6.2897832931828754E-2</v>
      </c>
      <c r="M102" s="1">
        <f t="shared" si="5"/>
        <v>431.73072524407257</v>
      </c>
    </row>
    <row r="103" spans="1:13" x14ac:dyDescent="0.25">
      <c r="A103" t="str">
        <f t="shared" si="3"/>
        <v>CMBRUHJan-2025</v>
      </c>
      <c r="B103" s="2">
        <v>2025</v>
      </c>
      <c r="C103" s="2" t="s">
        <v>195</v>
      </c>
      <c r="D103" t="s">
        <v>10</v>
      </c>
      <c r="E103" s="2" t="s">
        <v>41</v>
      </c>
      <c r="F103" t="s">
        <v>11</v>
      </c>
      <c r="G103">
        <v>2200</v>
      </c>
      <c r="H103">
        <v>383778.63999999996</v>
      </c>
      <c r="I103">
        <v>151872.4</v>
      </c>
      <c r="J103">
        <v>535651.04</v>
      </c>
      <c r="K103">
        <v>8899000</v>
      </c>
      <c r="L103" s="26">
        <f t="shared" si="4"/>
        <v>6.0192273289133617E-2</v>
      </c>
      <c r="M103" s="1">
        <f t="shared" si="5"/>
        <v>243.47774545454547</v>
      </c>
    </row>
    <row r="104" spans="1:13" x14ac:dyDescent="0.25">
      <c r="A104" t="str">
        <f t="shared" si="3"/>
        <v>CMBSINJan-2025</v>
      </c>
      <c r="B104" s="2">
        <v>2025</v>
      </c>
      <c r="C104" s="2" t="s">
        <v>195</v>
      </c>
      <c r="D104" t="s">
        <v>10</v>
      </c>
      <c r="E104" s="2" t="s">
        <v>42</v>
      </c>
      <c r="F104" t="s">
        <v>13</v>
      </c>
      <c r="G104">
        <v>1580</v>
      </c>
      <c r="H104">
        <v>335009.87999999995</v>
      </c>
      <c r="I104">
        <v>92457.500000000029</v>
      </c>
      <c r="J104">
        <v>427467.37999999948</v>
      </c>
      <c r="K104">
        <v>4343420</v>
      </c>
      <c r="L104" s="26">
        <f t="shared" si="4"/>
        <v>9.8417233424352116E-2</v>
      </c>
      <c r="M104" s="1">
        <f t="shared" si="5"/>
        <v>270.54897468354397</v>
      </c>
    </row>
    <row r="105" spans="1:13" x14ac:dyDescent="0.25">
      <c r="A105" t="str">
        <f t="shared" si="3"/>
        <v>CMBSYDJan-2025</v>
      </c>
      <c r="B105" s="2">
        <v>2025</v>
      </c>
      <c r="C105" s="2" t="s">
        <v>195</v>
      </c>
      <c r="D105" t="s">
        <v>10</v>
      </c>
      <c r="E105" s="2" t="s">
        <v>53</v>
      </c>
      <c r="F105" t="s">
        <v>13</v>
      </c>
      <c r="G105">
        <v>4064</v>
      </c>
      <c r="H105">
        <v>2203128.3899999983</v>
      </c>
      <c r="I105">
        <v>392053.35999999987</v>
      </c>
      <c r="J105">
        <v>2595181.7499999981</v>
      </c>
      <c r="K105">
        <v>35576256</v>
      </c>
      <c r="L105" s="26">
        <f t="shared" si="4"/>
        <v>7.294701696547265E-2</v>
      </c>
      <c r="M105" s="1">
        <f t="shared" si="5"/>
        <v>638.57818651574757</v>
      </c>
    </row>
    <row r="106" spans="1:13" x14ac:dyDescent="0.25">
      <c r="A106" t="str">
        <f t="shared" si="3"/>
        <v>CMBTRVJan-2025</v>
      </c>
      <c r="B106" s="2">
        <v>2025</v>
      </c>
      <c r="C106" s="2" t="s">
        <v>195</v>
      </c>
      <c r="D106" t="s">
        <v>10</v>
      </c>
      <c r="E106" s="2" t="s">
        <v>43</v>
      </c>
      <c r="F106" t="s">
        <v>15</v>
      </c>
      <c r="G106">
        <v>279</v>
      </c>
      <c r="H106">
        <v>14633.709999999995</v>
      </c>
      <c r="I106">
        <v>4455.1699999999973</v>
      </c>
      <c r="J106">
        <v>19088.879999999986</v>
      </c>
      <c r="K106">
        <v>102114</v>
      </c>
      <c r="L106" s="26">
        <f t="shared" si="4"/>
        <v>0.18693695281743919</v>
      </c>
      <c r="M106" s="1">
        <f t="shared" si="5"/>
        <v>68.418924731182742</v>
      </c>
    </row>
    <row r="107" spans="1:13" x14ac:dyDescent="0.25">
      <c r="A107" t="str">
        <f t="shared" si="3"/>
        <v>CMBTRZJan-2025</v>
      </c>
      <c r="B107" s="2">
        <v>2025</v>
      </c>
      <c r="C107" s="2" t="s">
        <v>195</v>
      </c>
      <c r="D107" t="s">
        <v>10</v>
      </c>
      <c r="E107" s="2" t="s">
        <v>44</v>
      </c>
      <c r="F107" t="s">
        <v>15</v>
      </c>
      <c r="G107">
        <v>904</v>
      </c>
      <c r="H107">
        <v>32584.240000000023</v>
      </c>
      <c r="I107">
        <v>14432.509999999975</v>
      </c>
      <c r="J107">
        <v>47016.750000000022</v>
      </c>
      <c r="K107">
        <v>400472</v>
      </c>
      <c r="L107" s="26">
        <f t="shared" si="4"/>
        <v>0.11740333905990936</v>
      </c>
      <c r="M107" s="1">
        <f t="shared" si="5"/>
        <v>52.009679203539847</v>
      </c>
    </row>
    <row r="108" spans="1:13" x14ac:dyDescent="0.25">
      <c r="A108" t="str">
        <f t="shared" si="3"/>
        <v>COKCMBJan-2025</v>
      </c>
      <c r="B108" s="2">
        <v>2025</v>
      </c>
      <c r="C108" s="2" t="s">
        <v>195</v>
      </c>
      <c r="D108" t="s">
        <v>21</v>
      </c>
      <c r="E108" s="2" t="s">
        <v>10</v>
      </c>
      <c r="F108" t="s">
        <v>15</v>
      </c>
      <c r="G108">
        <v>2182</v>
      </c>
      <c r="H108">
        <v>113373.0100000001</v>
      </c>
      <c r="I108">
        <v>31748.789999999979</v>
      </c>
      <c r="J108">
        <v>145121.80000000005</v>
      </c>
      <c r="K108">
        <v>1128094</v>
      </c>
      <c r="L108" s="26">
        <f t="shared" si="4"/>
        <v>0.12864335773437324</v>
      </c>
      <c r="M108" s="1">
        <f t="shared" si="5"/>
        <v>66.508615948670965</v>
      </c>
    </row>
    <row r="109" spans="1:13" x14ac:dyDescent="0.25">
      <c r="A109" t="str">
        <f t="shared" si="3"/>
        <v>DACCMBJan-2025</v>
      </c>
      <c r="B109" s="2">
        <v>2025</v>
      </c>
      <c r="C109" s="2" t="s">
        <v>195</v>
      </c>
      <c r="D109" t="s">
        <v>22</v>
      </c>
      <c r="E109" s="2" t="s">
        <v>10</v>
      </c>
      <c r="F109" t="s">
        <v>15</v>
      </c>
      <c r="G109">
        <v>1448</v>
      </c>
      <c r="H109">
        <v>176433.75999999989</v>
      </c>
      <c r="I109">
        <v>11277.709999999997</v>
      </c>
      <c r="J109">
        <v>187711.46999999994</v>
      </c>
      <c r="K109">
        <v>3134920</v>
      </c>
      <c r="L109" s="26">
        <f t="shared" si="4"/>
        <v>5.9877594962550858E-2</v>
      </c>
      <c r="M109" s="1">
        <f t="shared" si="5"/>
        <v>129.63499309392262</v>
      </c>
    </row>
    <row r="110" spans="1:13" x14ac:dyDescent="0.25">
      <c r="A110" t="str">
        <f t="shared" si="3"/>
        <v>DELCMBJan-2025</v>
      </c>
      <c r="B110" s="2">
        <v>2025</v>
      </c>
      <c r="C110" s="2" t="s">
        <v>195</v>
      </c>
      <c r="D110" t="s">
        <v>23</v>
      </c>
      <c r="E110" s="2" t="s">
        <v>10</v>
      </c>
      <c r="F110" t="s">
        <v>15</v>
      </c>
      <c r="G110">
        <v>2574</v>
      </c>
      <c r="H110">
        <v>298206.45000000013</v>
      </c>
      <c r="I110">
        <v>77223.660000000033</v>
      </c>
      <c r="J110">
        <v>375430.11000000004</v>
      </c>
      <c r="K110">
        <v>6241950</v>
      </c>
      <c r="L110" s="26">
        <f t="shared" si="4"/>
        <v>6.0146286016389119E-2</v>
      </c>
      <c r="M110" s="1">
        <f t="shared" si="5"/>
        <v>145.85474358974361</v>
      </c>
    </row>
    <row r="111" spans="1:13" x14ac:dyDescent="0.25">
      <c r="A111" t="str">
        <f t="shared" si="3"/>
        <v>DMMCMBJan-2025</v>
      </c>
      <c r="B111" s="2">
        <v>2025</v>
      </c>
      <c r="C111" s="2" t="s">
        <v>195</v>
      </c>
      <c r="D111" t="s">
        <v>24</v>
      </c>
      <c r="E111" s="2" t="s">
        <v>10</v>
      </c>
      <c r="F111" t="s">
        <v>11</v>
      </c>
      <c r="G111">
        <v>320</v>
      </c>
      <c r="H111">
        <v>49127.159999999982</v>
      </c>
      <c r="I111">
        <v>20152.240000000009</v>
      </c>
      <c r="J111">
        <v>69279.399999999994</v>
      </c>
      <c r="K111">
        <v>1232960</v>
      </c>
      <c r="L111" s="26">
        <f t="shared" si="4"/>
        <v>5.6189495198546581E-2</v>
      </c>
      <c r="M111" s="1">
        <f t="shared" si="5"/>
        <v>216.49812499999999</v>
      </c>
    </row>
    <row r="112" spans="1:13" x14ac:dyDescent="0.25">
      <c r="A112" t="str">
        <f t="shared" si="3"/>
        <v>DOHCMBJan-2025</v>
      </c>
      <c r="B112" s="2">
        <v>2025</v>
      </c>
      <c r="C112" s="2" t="s">
        <v>195</v>
      </c>
      <c r="D112" t="s">
        <v>25</v>
      </c>
      <c r="E112" s="2" t="s">
        <v>10</v>
      </c>
      <c r="F112" t="s">
        <v>11</v>
      </c>
      <c r="G112">
        <v>407</v>
      </c>
      <c r="H112">
        <v>57693.099999999969</v>
      </c>
      <c r="I112">
        <v>33244.769999999968</v>
      </c>
      <c r="J112">
        <v>90937.870000000024</v>
      </c>
      <c r="K112">
        <v>1478631</v>
      </c>
      <c r="L112" s="26">
        <f t="shared" si="4"/>
        <v>6.1501395547638338E-2</v>
      </c>
      <c r="M112" s="1">
        <f t="shared" si="5"/>
        <v>223.43457002457009</v>
      </c>
    </row>
    <row r="113" spans="1:13" x14ac:dyDescent="0.25">
      <c r="A113" t="str">
        <f t="shared" si="3"/>
        <v>DXBCMBJan-2025</v>
      </c>
      <c r="B113" s="2">
        <v>2025</v>
      </c>
      <c r="C113" s="2" t="s">
        <v>195</v>
      </c>
      <c r="D113" t="s">
        <v>26</v>
      </c>
      <c r="E113" s="2" t="s">
        <v>10</v>
      </c>
      <c r="F113" t="s">
        <v>11</v>
      </c>
      <c r="G113">
        <v>1696</v>
      </c>
      <c r="H113">
        <v>208936.6700000001</v>
      </c>
      <c r="I113">
        <v>115180.42000000004</v>
      </c>
      <c r="J113">
        <v>324117.08999999991</v>
      </c>
      <c r="K113">
        <v>5612064</v>
      </c>
      <c r="L113" s="26">
        <f t="shared" si="4"/>
        <v>5.775363395713233E-2</v>
      </c>
      <c r="M113" s="1">
        <f t="shared" si="5"/>
        <v>191.10677476415088</v>
      </c>
    </row>
    <row r="114" spans="1:13" x14ac:dyDescent="0.25">
      <c r="A114" t="str">
        <f t="shared" si="3"/>
        <v>FRACMBJan-2025</v>
      </c>
      <c r="B114" s="2">
        <v>2025</v>
      </c>
      <c r="C114" s="2" t="s">
        <v>195</v>
      </c>
      <c r="D114" t="s">
        <v>27</v>
      </c>
      <c r="E114" s="2" t="s">
        <v>10</v>
      </c>
      <c r="F114" t="s">
        <v>19</v>
      </c>
      <c r="G114">
        <v>1858</v>
      </c>
      <c r="H114">
        <v>446552.6799999997</v>
      </c>
      <c r="I114">
        <v>443050.57</v>
      </c>
      <c r="J114">
        <v>889603.25</v>
      </c>
      <c r="K114">
        <v>15036794</v>
      </c>
      <c r="L114" s="26">
        <f t="shared" si="4"/>
        <v>5.916176347165493E-2</v>
      </c>
      <c r="M114" s="1">
        <f t="shared" si="5"/>
        <v>478.79615177610333</v>
      </c>
    </row>
    <row r="115" spans="1:13" x14ac:dyDescent="0.25">
      <c r="A115" t="str">
        <f t="shared" si="3"/>
        <v>GANCMBJan-2025</v>
      </c>
      <c r="B115" s="2">
        <v>2025</v>
      </c>
      <c r="C115" s="2" t="s">
        <v>195</v>
      </c>
      <c r="D115" t="s">
        <v>28</v>
      </c>
      <c r="E115" s="2" t="s">
        <v>10</v>
      </c>
      <c r="F115" t="s">
        <v>15</v>
      </c>
      <c r="G115">
        <v>89</v>
      </c>
      <c r="H115">
        <v>9660.2899999999972</v>
      </c>
      <c r="I115">
        <v>1790.4299999999998</v>
      </c>
      <c r="J115">
        <v>11450.72</v>
      </c>
      <c r="K115">
        <v>102083</v>
      </c>
      <c r="L115" s="26">
        <f t="shared" si="4"/>
        <v>0.11217068463897024</v>
      </c>
      <c r="M115" s="1">
        <f t="shared" si="5"/>
        <v>128.65977528089886</v>
      </c>
    </row>
    <row r="116" spans="1:13" x14ac:dyDescent="0.25">
      <c r="A116" t="str">
        <f t="shared" si="3"/>
        <v>HYDCMBJan-2025</v>
      </c>
      <c r="B116" s="2">
        <v>2025</v>
      </c>
      <c r="C116" s="2" t="s">
        <v>195</v>
      </c>
      <c r="D116" t="s">
        <v>29</v>
      </c>
      <c r="E116" s="2" t="s">
        <v>10</v>
      </c>
      <c r="F116" t="s">
        <v>15</v>
      </c>
      <c r="G116">
        <v>434</v>
      </c>
      <c r="H116">
        <v>23029.31</v>
      </c>
      <c r="I116">
        <v>10368.880000000001</v>
      </c>
      <c r="J116">
        <v>33398.19</v>
      </c>
      <c r="K116">
        <v>508648</v>
      </c>
      <c r="L116" s="26">
        <f t="shared" si="4"/>
        <v>6.5660712319718165E-2</v>
      </c>
      <c r="M116" s="1">
        <f t="shared" si="5"/>
        <v>76.954354838709676</v>
      </c>
    </row>
    <row r="117" spans="1:13" x14ac:dyDescent="0.25">
      <c r="A117" t="str">
        <f t="shared" si="3"/>
        <v>ICNCMBJan-2025</v>
      </c>
      <c r="B117" s="2">
        <v>2025</v>
      </c>
      <c r="C117" s="2" t="s">
        <v>195</v>
      </c>
      <c r="D117" t="s">
        <v>30</v>
      </c>
      <c r="E117" s="2" t="s">
        <v>10</v>
      </c>
      <c r="F117" t="s">
        <v>13</v>
      </c>
      <c r="G117">
        <v>1234</v>
      </c>
      <c r="H117">
        <v>261093.68000000008</v>
      </c>
      <c r="I117">
        <v>121047.67</v>
      </c>
      <c r="J117">
        <v>382141.35000000021</v>
      </c>
      <c r="K117">
        <v>7114010</v>
      </c>
      <c r="L117" s="26">
        <f t="shared" si="4"/>
        <v>5.3716729383287372E-2</v>
      </c>
      <c r="M117" s="1">
        <f t="shared" si="5"/>
        <v>309.67694489465168</v>
      </c>
    </row>
    <row r="118" spans="1:13" x14ac:dyDescent="0.25">
      <c r="A118" t="str">
        <f t="shared" si="3"/>
        <v>IXMCMBJan-2025</v>
      </c>
      <c r="B118" s="2">
        <v>2025</v>
      </c>
      <c r="C118" s="2" t="s">
        <v>195</v>
      </c>
      <c r="D118" t="s">
        <v>31</v>
      </c>
      <c r="E118" s="2" t="s">
        <v>10</v>
      </c>
      <c r="F118" t="s">
        <v>15</v>
      </c>
      <c r="G118">
        <v>1145</v>
      </c>
      <c r="H118">
        <v>36666.030000000006</v>
      </c>
      <c r="I118">
        <v>14714.070000000003</v>
      </c>
      <c r="J118">
        <v>51380.099999999962</v>
      </c>
      <c r="K118">
        <v>405330</v>
      </c>
      <c r="L118" s="26">
        <f t="shared" si="4"/>
        <v>0.12676115757530892</v>
      </c>
      <c r="M118" s="1">
        <f t="shared" si="5"/>
        <v>44.873449781659353</v>
      </c>
    </row>
    <row r="119" spans="1:13" x14ac:dyDescent="0.25">
      <c r="A119" t="str">
        <f t="shared" si="3"/>
        <v>KHICMBJan-2025</v>
      </c>
      <c r="B119" s="2">
        <v>2025</v>
      </c>
      <c r="C119" s="2" t="s">
        <v>195</v>
      </c>
      <c r="D119" t="s">
        <v>32</v>
      </c>
      <c r="E119" s="2" t="s">
        <v>10</v>
      </c>
      <c r="F119" t="s">
        <v>15</v>
      </c>
      <c r="G119">
        <v>788</v>
      </c>
      <c r="H119">
        <v>130412.65000000001</v>
      </c>
      <c r="I119">
        <v>23729.889999999996</v>
      </c>
      <c r="J119">
        <v>154142.54000000004</v>
      </c>
      <c r="K119">
        <v>1902232</v>
      </c>
      <c r="L119" s="26">
        <f t="shared" si="4"/>
        <v>8.1032460814453783E-2</v>
      </c>
      <c r="M119" s="1">
        <f t="shared" si="5"/>
        <v>195.61236040609143</v>
      </c>
    </row>
    <row r="120" spans="1:13" x14ac:dyDescent="0.25">
      <c r="A120" t="str">
        <f t="shared" si="3"/>
        <v>KTMCMBJan-2025</v>
      </c>
      <c r="B120" s="2">
        <v>2025</v>
      </c>
      <c r="C120" s="2" t="s">
        <v>195</v>
      </c>
      <c r="D120" t="s">
        <v>52</v>
      </c>
      <c r="E120" s="2" t="s">
        <v>10</v>
      </c>
      <c r="F120" t="s">
        <v>15</v>
      </c>
      <c r="G120">
        <v>662</v>
      </c>
      <c r="H120">
        <v>91231.76999999999</v>
      </c>
      <c r="I120">
        <v>17986.390000000003</v>
      </c>
      <c r="J120">
        <v>109218.15999999999</v>
      </c>
      <c r="K120">
        <v>1557686</v>
      </c>
      <c r="L120" s="26">
        <f t="shared" si="4"/>
        <v>7.0115645900393264E-2</v>
      </c>
      <c r="M120" s="1">
        <f t="shared" si="5"/>
        <v>164.98211480362536</v>
      </c>
    </row>
    <row r="121" spans="1:13" x14ac:dyDescent="0.25">
      <c r="A121" t="str">
        <f t="shared" si="3"/>
        <v>KULCMBJan-2025</v>
      </c>
      <c r="B121" s="2">
        <v>2025</v>
      </c>
      <c r="C121" s="2" t="s">
        <v>195</v>
      </c>
      <c r="D121" t="s">
        <v>33</v>
      </c>
      <c r="E121" s="2" t="s">
        <v>10</v>
      </c>
      <c r="F121" t="s">
        <v>13</v>
      </c>
      <c r="G121">
        <v>2013</v>
      </c>
      <c r="H121">
        <v>171830.35000000012</v>
      </c>
      <c r="I121">
        <v>104846.91999999998</v>
      </c>
      <c r="J121">
        <v>276677.2699999999</v>
      </c>
      <c r="K121">
        <v>4949967</v>
      </c>
      <c r="L121" s="26">
        <f t="shared" si="4"/>
        <v>5.5894770611602036E-2</v>
      </c>
      <c r="M121" s="1">
        <f t="shared" si="5"/>
        <v>137.4452409339294</v>
      </c>
    </row>
    <row r="122" spans="1:13" x14ac:dyDescent="0.25">
      <c r="A122" t="str">
        <f t="shared" si="3"/>
        <v>KWICMBJan-2025</v>
      </c>
      <c r="B122" s="2">
        <v>2025</v>
      </c>
      <c r="C122" s="2" t="s">
        <v>195</v>
      </c>
      <c r="D122" t="s">
        <v>34</v>
      </c>
      <c r="E122" s="2" t="s">
        <v>10</v>
      </c>
      <c r="F122" t="s">
        <v>11</v>
      </c>
      <c r="G122">
        <v>382</v>
      </c>
      <c r="H122">
        <v>45770.270000000004</v>
      </c>
      <c r="I122">
        <v>25722.309999999998</v>
      </c>
      <c r="J122">
        <v>71492.579999999987</v>
      </c>
      <c r="K122">
        <v>1602490</v>
      </c>
      <c r="L122" s="26">
        <f t="shared" si="4"/>
        <v>4.4613432845134748E-2</v>
      </c>
      <c r="M122" s="1">
        <f t="shared" si="5"/>
        <v>187.15335078534028</v>
      </c>
    </row>
    <row r="123" spans="1:13" x14ac:dyDescent="0.25">
      <c r="A123" t="str">
        <f t="shared" si="3"/>
        <v>LHECMBJan-2025</v>
      </c>
      <c r="B123" s="2">
        <v>2025</v>
      </c>
      <c r="C123" s="2" t="s">
        <v>195</v>
      </c>
      <c r="D123" t="s">
        <v>35</v>
      </c>
      <c r="E123" s="2" t="s">
        <v>10</v>
      </c>
      <c r="F123" t="s">
        <v>15</v>
      </c>
      <c r="G123">
        <v>844</v>
      </c>
      <c r="H123">
        <v>116446.78</v>
      </c>
      <c r="I123">
        <v>26756.440000000002</v>
      </c>
      <c r="J123">
        <v>143203.21999999994</v>
      </c>
      <c r="K123">
        <v>2350540</v>
      </c>
      <c r="L123" s="26">
        <f t="shared" si="4"/>
        <v>6.0923540973563499E-2</v>
      </c>
      <c r="M123" s="1">
        <f t="shared" si="5"/>
        <v>169.67206161137435</v>
      </c>
    </row>
    <row r="124" spans="1:13" x14ac:dyDescent="0.25">
      <c r="A124" t="str">
        <f t="shared" si="3"/>
        <v>LHRCMBJan-2025</v>
      </c>
      <c r="B124" s="2">
        <v>2025</v>
      </c>
      <c r="C124" s="2" t="s">
        <v>195</v>
      </c>
      <c r="D124" t="s">
        <v>36</v>
      </c>
      <c r="E124" s="2" t="s">
        <v>10</v>
      </c>
      <c r="F124" t="s">
        <v>19</v>
      </c>
      <c r="G124">
        <v>5169</v>
      </c>
      <c r="H124">
        <v>1854316.4099999995</v>
      </c>
      <c r="I124">
        <v>1186416.0299999972</v>
      </c>
      <c r="J124">
        <v>3040732.4399999981</v>
      </c>
      <c r="K124">
        <v>45068511</v>
      </c>
      <c r="L124" s="26">
        <f t="shared" si="4"/>
        <v>6.7469112525150837E-2</v>
      </c>
      <c r="M124" s="1">
        <f t="shared" si="5"/>
        <v>588.26319210679014</v>
      </c>
    </row>
    <row r="125" spans="1:13" x14ac:dyDescent="0.25">
      <c r="A125" t="str">
        <f t="shared" si="3"/>
        <v>MAACMBJan-2025</v>
      </c>
      <c r="B125" s="2">
        <v>2025</v>
      </c>
      <c r="C125" s="2" t="s">
        <v>195</v>
      </c>
      <c r="D125" t="s">
        <v>37</v>
      </c>
      <c r="E125" s="2" t="s">
        <v>10</v>
      </c>
      <c r="F125" t="s">
        <v>15</v>
      </c>
      <c r="G125">
        <v>4138</v>
      </c>
      <c r="H125">
        <v>147090.03999999989</v>
      </c>
      <c r="I125">
        <v>88310.140000000349</v>
      </c>
      <c r="J125">
        <v>235400.18000000011</v>
      </c>
      <c r="K125">
        <v>2838668</v>
      </c>
      <c r="L125" s="26">
        <f t="shared" si="4"/>
        <v>8.2926280917669876E-2</v>
      </c>
      <c r="M125" s="1">
        <f t="shared" si="5"/>
        <v>56.887428709521537</v>
      </c>
    </row>
    <row r="126" spans="1:13" x14ac:dyDescent="0.25">
      <c r="A126" t="str">
        <f t="shared" si="3"/>
        <v>MELCMBJan-2025</v>
      </c>
      <c r="B126" s="2">
        <v>2025</v>
      </c>
      <c r="C126" s="2" t="s">
        <v>195</v>
      </c>
      <c r="D126" t="s">
        <v>38</v>
      </c>
      <c r="E126" s="2" t="s">
        <v>10</v>
      </c>
      <c r="F126" t="s">
        <v>13</v>
      </c>
      <c r="G126">
        <v>4670</v>
      </c>
      <c r="H126">
        <v>1688080.8700000015</v>
      </c>
      <c r="I126">
        <v>560326.40000000049</v>
      </c>
      <c r="J126">
        <v>2248407.2699999996</v>
      </c>
      <c r="K126">
        <v>39270030</v>
      </c>
      <c r="L126" s="26">
        <f t="shared" si="4"/>
        <v>5.7255043349852278E-2</v>
      </c>
      <c r="M126" s="1">
        <f t="shared" si="5"/>
        <v>481.45765952890781</v>
      </c>
    </row>
    <row r="127" spans="1:13" x14ac:dyDescent="0.25">
      <c r="A127" t="str">
        <f t="shared" si="3"/>
        <v>MLECMBJan-2025</v>
      </c>
      <c r="B127" s="2">
        <v>2025</v>
      </c>
      <c r="C127" s="2" t="s">
        <v>195</v>
      </c>
      <c r="D127" t="s">
        <v>39</v>
      </c>
      <c r="E127" s="2" t="s">
        <v>10</v>
      </c>
      <c r="F127" t="s">
        <v>15</v>
      </c>
      <c r="G127">
        <v>4049</v>
      </c>
      <c r="H127">
        <v>329147.43000000023</v>
      </c>
      <c r="I127">
        <v>69218.569999999978</v>
      </c>
      <c r="J127">
        <v>398366.00000000029</v>
      </c>
      <c r="K127">
        <v>3109632</v>
      </c>
      <c r="L127" s="26">
        <f t="shared" si="4"/>
        <v>0.12810712007079947</v>
      </c>
      <c r="M127" s="1">
        <f t="shared" si="5"/>
        <v>98.386268214373985</v>
      </c>
    </row>
    <row r="128" spans="1:13" x14ac:dyDescent="0.25">
      <c r="A128" t="str">
        <f t="shared" si="3"/>
        <v>NRTCMBJan-2025</v>
      </c>
      <c r="B128" s="2">
        <v>2025</v>
      </c>
      <c r="C128" s="2" t="s">
        <v>195</v>
      </c>
      <c r="D128" t="s">
        <v>40</v>
      </c>
      <c r="E128" s="2" t="s">
        <v>10</v>
      </c>
      <c r="F128" t="s">
        <v>13</v>
      </c>
      <c r="G128">
        <v>1119</v>
      </c>
      <c r="H128">
        <v>359759.05999999994</v>
      </c>
      <c r="I128">
        <v>56419.290000000008</v>
      </c>
      <c r="J128">
        <v>416178.35000000003</v>
      </c>
      <c r="K128">
        <v>7680816</v>
      </c>
      <c r="L128" s="26">
        <f t="shared" si="4"/>
        <v>5.4184132258864169E-2</v>
      </c>
      <c r="M128" s="1">
        <f t="shared" si="5"/>
        <v>371.91988382484362</v>
      </c>
    </row>
    <row r="129" spans="1:13" x14ac:dyDescent="0.25">
      <c r="A129" t="str">
        <f t="shared" si="3"/>
        <v>PEKCMBJan-2025</v>
      </c>
      <c r="B129" s="2">
        <v>2025</v>
      </c>
      <c r="C129" s="2" t="s">
        <v>195</v>
      </c>
      <c r="D129" t="s">
        <v>177</v>
      </c>
      <c r="E129" s="2" t="s">
        <v>10</v>
      </c>
      <c r="F129" t="s">
        <v>13</v>
      </c>
      <c r="G129">
        <v>8</v>
      </c>
      <c r="H129">
        <v>1739.92</v>
      </c>
      <c r="I129">
        <v>885.08</v>
      </c>
      <c r="J129">
        <v>2625</v>
      </c>
      <c r="K129">
        <v>41352</v>
      </c>
      <c r="L129" s="26">
        <f t="shared" si="4"/>
        <v>6.3479396401625074E-2</v>
      </c>
      <c r="M129" s="1">
        <f t="shared" si="5"/>
        <v>328.125</v>
      </c>
    </row>
    <row r="130" spans="1:13" x14ac:dyDescent="0.25">
      <c r="A130" t="str">
        <f t="shared" ref="A130:A193" si="6">D130&amp;E130&amp;C130</f>
        <v>RUHCMBJan-2025</v>
      </c>
      <c r="B130" s="2">
        <v>2025</v>
      </c>
      <c r="C130" s="2" t="s">
        <v>195</v>
      </c>
      <c r="D130" t="s">
        <v>41</v>
      </c>
      <c r="E130" s="2" t="s">
        <v>10</v>
      </c>
      <c r="F130" t="s">
        <v>11</v>
      </c>
      <c r="G130">
        <v>1020</v>
      </c>
      <c r="H130">
        <v>146054.77999999997</v>
      </c>
      <c r="I130">
        <v>66286.629999999946</v>
      </c>
      <c r="J130">
        <v>212341.41000000021</v>
      </c>
      <c r="K130">
        <v>4125900</v>
      </c>
      <c r="L130" s="26">
        <f t="shared" ref="L130:L193" si="7">J130/K130</f>
        <v>5.1465476623282241E-2</v>
      </c>
      <c r="M130" s="1">
        <f t="shared" ref="M130:M193" si="8">J130/G130</f>
        <v>208.17785294117667</v>
      </c>
    </row>
    <row r="131" spans="1:13" x14ac:dyDescent="0.25">
      <c r="A131" t="str">
        <f t="shared" si="6"/>
        <v>SINCMBJan-2025</v>
      </c>
      <c r="B131" s="2">
        <v>2025</v>
      </c>
      <c r="C131" s="2" t="s">
        <v>195</v>
      </c>
      <c r="D131" t="s">
        <v>42</v>
      </c>
      <c r="E131" s="2" t="s">
        <v>10</v>
      </c>
      <c r="F131" t="s">
        <v>13</v>
      </c>
      <c r="G131">
        <v>1376</v>
      </c>
      <c r="H131">
        <v>214234.91999999998</v>
      </c>
      <c r="I131">
        <v>69735.77</v>
      </c>
      <c r="J131">
        <v>283970.68999999983</v>
      </c>
      <c r="K131">
        <v>3782624</v>
      </c>
      <c r="L131" s="26">
        <f t="shared" si="7"/>
        <v>7.5072407408190669E-2</v>
      </c>
      <c r="M131" s="1">
        <f t="shared" si="8"/>
        <v>206.37404796511615</v>
      </c>
    </row>
    <row r="132" spans="1:13" x14ac:dyDescent="0.25">
      <c r="A132" t="str">
        <f t="shared" si="6"/>
        <v>SYDCMBJan-2025</v>
      </c>
      <c r="B132" s="2">
        <v>2025</v>
      </c>
      <c r="C132" s="2" t="s">
        <v>195</v>
      </c>
      <c r="D132" t="s">
        <v>53</v>
      </c>
      <c r="E132" s="2" t="s">
        <v>10</v>
      </c>
      <c r="F132" t="s">
        <v>13</v>
      </c>
      <c r="G132">
        <v>2597</v>
      </c>
      <c r="H132">
        <v>983743.28000000084</v>
      </c>
      <c r="I132">
        <v>299559.63000000024</v>
      </c>
      <c r="J132">
        <v>1283302.9100000004</v>
      </c>
      <c r="K132">
        <v>22734138</v>
      </c>
      <c r="L132" s="26">
        <f t="shared" si="7"/>
        <v>5.6448276596192053E-2</v>
      </c>
      <c r="M132" s="1">
        <f t="shared" si="8"/>
        <v>494.14821332306525</v>
      </c>
    </row>
    <row r="133" spans="1:13" x14ac:dyDescent="0.25">
      <c r="A133" t="str">
        <f t="shared" si="6"/>
        <v>TRVCMBJan-2025</v>
      </c>
      <c r="B133" s="2">
        <v>2025</v>
      </c>
      <c r="C133" s="2" t="s">
        <v>195</v>
      </c>
      <c r="D133" t="s">
        <v>43</v>
      </c>
      <c r="E133" s="2" t="s">
        <v>10</v>
      </c>
      <c r="F133" t="s">
        <v>15</v>
      </c>
      <c r="G133">
        <v>808</v>
      </c>
      <c r="H133">
        <v>35057.089999999997</v>
      </c>
      <c r="I133">
        <v>9750.6299999999956</v>
      </c>
      <c r="J133">
        <v>44807.720000000008</v>
      </c>
      <c r="K133">
        <v>295728</v>
      </c>
      <c r="L133" s="26">
        <f t="shared" si="7"/>
        <v>0.15151666396147814</v>
      </c>
      <c r="M133" s="1">
        <f t="shared" si="8"/>
        <v>55.455099009900998</v>
      </c>
    </row>
    <row r="134" spans="1:13" x14ac:dyDescent="0.25">
      <c r="A134" t="str">
        <f t="shared" si="6"/>
        <v>TRZCMBJan-2025</v>
      </c>
      <c r="B134" s="2">
        <v>2025</v>
      </c>
      <c r="C134" s="2" t="s">
        <v>195</v>
      </c>
      <c r="D134" t="s">
        <v>44</v>
      </c>
      <c r="E134" s="2" t="s">
        <v>10</v>
      </c>
      <c r="F134" t="s">
        <v>15</v>
      </c>
      <c r="G134">
        <v>1491</v>
      </c>
      <c r="H134">
        <v>50385.569999999992</v>
      </c>
      <c r="I134">
        <v>21660.269999999986</v>
      </c>
      <c r="J134">
        <v>72045.840000000026</v>
      </c>
      <c r="K134">
        <v>660513</v>
      </c>
      <c r="L134" s="26">
        <f t="shared" si="7"/>
        <v>0.10907558216113843</v>
      </c>
      <c r="M134" s="1">
        <f t="shared" si="8"/>
        <v>48.320482897384323</v>
      </c>
    </row>
    <row r="135" spans="1:13" x14ac:dyDescent="0.25">
      <c r="A135" t="str">
        <f t="shared" si="6"/>
        <v>AUHCMBFeb-2025</v>
      </c>
      <c r="B135" s="2">
        <v>2025</v>
      </c>
      <c r="C135" s="2" t="s">
        <v>197</v>
      </c>
      <c r="D135" t="s">
        <v>9</v>
      </c>
      <c r="E135" s="2" t="s">
        <v>10</v>
      </c>
      <c r="F135" t="s">
        <v>11</v>
      </c>
      <c r="G135">
        <v>86</v>
      </c>
      <c r="H135">
        <v>10569.38</v>
      </c>
      <c r="I135">
        <v>6509.93</v>
      </c>
      <c r="J135">
        <v>17079.310000000001</v>
      </c>
      <c r="K135">
        <v>287584</v>
      </c>
      <c r="L135" s="26">
        <f t="shared" si="7"/>
        <v>5.9388943752086351E-2</v>
      </c>
      <c r="M135" s="1">
        <f t="shared" si="8"/>
        <v>198.59662790697675</v>
      </c>
    </row>
    <row r="136" spans="1:13" x14ac:dyDescent="0.25">
      <c r="A136" t="str">
        <f t="shared" si="6"/>
        <v>BKKCMBFeb-2025</v>
      </c>
      <c r="B136" s="2">
        <v>2025</v>
      </c>
      <c r="C136" s="2" t="s">
        <v>197</v>
      </c>
      <c r="D136" t="s">
        <v>12</v>
      </c>
      <c r="E136" s="2" t="s">
        <v>10</v>
      </c>
      <c r="F136" t="s">
        <v>13</v>
      </c>
      <c r="G136">
        <v>666</v>
      </c>
      <c r="H136">
        <v>75905.799999999974</v>
      </c>
      <c r="I136">
        <v>41466.789999999986</v>
      </c>
      <c r="J136">
        <v>117372.59000000003</v>
      </c>
      <c r="K136">
        <v>1588410</v>
      </c>
      <c r="L136" s="26">
        <f t="shared" si="7"/>
        <v>7.389313212583655E-2</v>
      </c>
      <c r="M136" s="1">
        <f t="shared" si="8"/>
        <v>176.23512012012017</v>
      </c>
    </row>
    <row r="137" spans="1:13" x14ac:dyDescent="0.25">
      <c r="A137" t="str">
        <f t="shared" si="6"/>
        <v>BLRCMBFeb-2025</v>
      </c>
      <c r="B137" s="2">
        <v>2025</v>
      </c>
      <c r="C137" s="2" t="s">
        <v>197</v>
      </c>
      <c r="D137" t="s">
        <v>14</v>
      </c>
      <c r="E137" s="2" t="s">
        <v>10</v>
      </c>
      <c r="F137" t="s">
        <v>15</v>
      </c>
      <c r="G137">
        <v>242</v>
      </c>
      <c r="H137">
        <v>12626.269999999999</v>
      </c>
      <c r="I137">
        <v>5318.2799999999979</v>
      </c>
      <c r="J137">
        <v>17944.550000000003</v>
      </c>
      <c r="K137">
        <v>173030</v>
      </c>
      <c r="L137" s="26">
        <f t="shared" si="7"/>
        <v>0.1037077385424493</v>
      </c>
      <c r="M137" s="1">
        <f t="shared" si="8"/>
        <v>74.151033057851251</v>
      </c>
    </row>
    <row r="138" spans="1:13" x14ac:dyDescent="0.25">
      <c r="A138" t="str">
        <f t="shared" si="6"/>
        <v>BOMCMBFeb-2025</v>
      </c>
      <c r="B138" s="2">
        <v>2025</v>
      </c>
      <c r="C138" s="2" t="s">
        <v>197</v>
      </c>
      <c r="D138" t="s">
        <v>16</v>
      </c>
      <c r="E138" s="2" t="s">
        <v>10</v>
      </c>
      <c r="F138" t="s">
        <v>15</v>
      </c>
      <c r="G138">
        <v>555</v>
      </c>
      <c r="H138">
        <v>47856.86000000003</v>
      </c>
      <c r="I138">
        <v>15326.4</v>
      </c>
      <c r="J138">
        <v>63183.259999999987</v>
      </c>
      <c r="K138">
        <v>859695</v>
      </c>
      <c r="L138" s="26">
        <f t="shared" si="7"/>
        <v>7.3494972054042401E-2</v>
      </c>
      <c r="M138" s="1">
        <f t="shared" si="8"/>
        <v>113.84371171171169</v>
      </c>
    </row>
    <row r="139" spans="1:13" x14ac:dyDescent="0.25">
      <c r="A139" t="str">
        <f t="shared" si="6"/>
        <v>CANCMBFeb-2025</v>
      </c>
      <c r="B139" s="2">
        <v>2025</v>
      </c>
      <c r="C139" s="2" t="s">
        <v>197</v>
      </c>
      <c r="D139" t="s">
        <v>17</v>
      </c>
      <c r="E139" s="2" t="s">
        <v>10</v>
      </c>
      <c r="F139" t="s">
        <v>13</v>
      </c>
      <c r="G139">
        <v>36</v>
      </c>
      <c r="H139">
        <v>9405.6500000000015</v>
      </c>
      <c r="I139">
        <v>3508.4099999999994</v>
      </c>
      <c r="J139">
        <v>12914.06</v>
      </c>
      <c r="K139">
        <v>143388</v>
      </c>
      <c r="L139" s="26">
        <f t="shared" si="7"/>
        <v>9.0063743130526952E-2</v>
      </c>
      <c r="M139" s="1">
        <f t="shared" si="8"/>
        <v>358.72388888888889</v>
      </c>
    </row>
    <row r="140" spans="1:13" x14ac:dyDescent="0.25">
      <c r="A140" t="str">
        <f t="shared" si="6"/>
        <v>CDGCMBFeb-2025</v>
      </c>
      <c r="B140" s="2">
        <v>2025</v>
      </c>
      <c r="C140" s="2" t="s">
        <v>197</v>
      </c>
      <c r="D140" t="s">
        <v>18</v>
      </c>
      <c r="E140" s="2" t="s">
        <v>10</v>
      </c>
      <c r="F140" t="s">
        <v>19</v>
      </c>
      <c r="G140">
        <v>1207</v>
      </c>
      <c r="H140">
        <v>306740.93999999989</v>
      </c>
      <c r="I140">
        <v>281395.93000000011</v>
      </c>
      <c r="J140">
        <v>588136.87</v>
      </c>
      <c r="K140">
        <v>10270363</v>
      </c>
      <c r="L140" s="26">
        <f t="shared" si="7"/>
        <v>5.7265441348080884E-2</v>
      </c>
      <c r="M140" s="1">
        <f t="shared" si="8"/>
        <v>487.27164043082018</v>
      </c>
    </row>
    <row r="141" spans="1:13" x14ac:dyDescent="0.25">
      <c r="A141" t="str">
        <f t="shared" si="6"/>
        <v>CGKCMBFeb-2025</v>
      </c>
      <c r="B141" s="2">
        <v>2025</v>
      </c>
      <c r="C141" s="2" t="s">
        <v>197</v>
      </c>
      <c r="D141" t="s">
        <v>20</v>
      </c>
      <c r="E141" s="2" t="s">
        <v>10</v>
      </c>
      <c r="F141" t="s">
        <v>13</v>
      </c>
      <c r="G141">
        <v>130</v>
      </c>
      <c r="H141">
        <v>15441.61</v>
      </c>
      <c r="I141">
        <v>6869.5599999999968</v>
      </c>
      <c r="J141">
        <v>22311.17</v>
      </c>
      <c r="K141">
        <v>431340</v>
      </c>
      <c r="L141" s="26">
        <f t="shared" si="7"/>
        <v>5.1725251541707234E-2</v>
      </c>
      <c r="M141" s="1">
        <f t="shared" si="8"/>
        <v>171.6243846153846</v>
      </c>
    </row>
    <row r="142" spans="1:13" x14ac:dyDescent="0.25">
      <c r="A142" t="str">
        <f t="shared" si="6"/>
        <v>CMBAUHFeb-2025</v>
      </c>
      <c r="B142" s="2">
        <v>2025</v>
      </c>
      <c r="C142" s="2" t="s">
        <v>197</v>
      </c>
      <c r="D142" t="s">
        <v>10</v>
      </c>
      <c r="E142" s="2" t="s">
        <v>9</v>
      </c>
      <c r="F142" t="s">
        <v>11</v>
      </c>
      <c r="G142">
        <v>305</v>
      </c>
      <c r="H142">
        <v>35042.320000000007</v>
      </c>
      <c r="I142">
        <v>22709.17</v>
      </c>
      <c r="J142">
        <v>57751.49</v>
      </c>
      <c r="K142">
        <v>1019920</v>
      </c>
      <c r="L142" s="26">
        <f t="shared" si="7"/>
        <v>5.6623548905796531E-2</v>
      </c>
      <c r="M142" s="1">
        <f t="shared" si="8"/>
        <v>189.34914754098361</v>
      </c>
    </row>
    <row r="143" spans="1:13" x14ac:dyDescent="0.25">
      <c r="A143" t="str">
        <f t="shared" si="6"/>
        <v>CMBBKKFeb-2025</v>
      </c>
      <c r="B143" s="2">
        <v>2025</v>
      </c>
      <c r="C143" s="2" t="s">
        <v>197</v>
      </c>
      <c r="D143" t="s">
        <v>10</v>
      </c>
      <c r="E143" s="2" t="s">
        <v>12</v>
      </c>
      <c r="F143" t="s">
        <v>13</v>
      </c>
      <c r="G143">
        <v>601</v>
      </c>
      <c r="H143">
        <v>72772.630000000019</v>
      </c>
      <c r="I143">
        <v>37739.130000000012</v>
      </c>
      <c r="J143">
        <v>110511.75999999998</v>
      </c>
      <c r="K143">
        <v>1433385</v>
      </c>
      <c r="L143" s="26">
        <f t="shared" si="7"/>
        <v>7.7098448776846407E-2</v>
      </c>
      <c r="M143" s="1">
        <f t="shared" si="8"/>
        <v>183.87980033277867</v>
      </c>
    </row>
    <row r="144" spans="1:13" x14ac:dyDescent="0.25">
      <c r="A144" t="str">
        <f t="shared" si="6"/>
        <v>CMBBLRFeb-2025</v>
      </c>
      <c r="B144" s="2">
        <v>2025</v>
      </c>
      <c r="C144" s="2" t="s">
        <v>197</v>
      </c>
      <c r="D144" t="s">
        <v>10</v>
      </c>
      <c r="E144" s="2" t="s">
        <v>14</v>
      </c>
      <c r="F144" t="s">
        <v>15</v>
      </c>
      <c r="G144">
        <v>261</v>
      </c>
      <c r="H144">
        <v>14081.96</v>
      </c>
      <c r="I144">
        <v>5827.91</v>
      </c>
      <c r="J144">
        <v>19909.870000000003</v>
      </c>
      <c r="K144">
        <v>186615</v>
      </c>
      <c r="L144" s="26">
        <f t="shared" si="7"/>
        <v>0.10668954799989284</v>
      </c>
      <c r="M144" s="1">
        <f t="shared" si="8"/>
        <v>76.283026819923379</v>
      </c>
    </row>
    <row r="145" spans="1:13" x14ac:dyDescent="0.25">
      <c r="A145" t="str">
        <f t="shared" si="6"/>
        <v>CMBBOMFeb-2025</v>
      </c>
      <c r="B145" s="2">
        <v>2025</v>
      </c>
      <c r="C145" s="2" t="s">
        <v>197</v>
      </c>
      <c r="D145" t="s">
        <v>10</v>
      </c>
      <c r="E145" s="2" t="s">
        <v>16</v>
      </c>
      <c r="F145" t="s">
        <v>15</v>
      </c>
      <c r="G145">
        <v>535</v>
      </c>
      <c r="H145">
        <v>46200.070000000029</v>
      </c>
      <c r="I145">
        <v>15815.64000000001</v>
      </c>
      <c r="J145">
        <v>62015.709999999977</v>
      </c>
      <c r="K145">
        <v>828715</v>
      </c>
      <c r="L145" s="26">
        <f t="shared" si="7"/>
        <v>7.4833579698690117E-2</v>
      </c>
      <c r="M145" s="1">
        <f t="shared" si="8"/>
        <v>115.91721495327099</v>
      </c>
    </row>
    <row r="146" spans="1:13" x14ac:dyDescent="0.25">
      <c r="A146" t="str">
        <f t="shared" si="6"/>
        <v>CMBCANFeb-2025</v>
      </c>
      <c r="B146" s="2">
        <v>2025</v>
      </c>
      <c r="C146" s="2" t="s">
        <v>197</v>
      </c>
      <c r="D146" t="s">
        <v>10</v>
      </c>
      <c r="E146" s="2" t="s">
        <v>17</v>
      </c>
      <c r="F146" t="s">
        <v>13</v>
      </c>
      <c r="G146">
        <v>83</v>
      </c>
      <c r="H146">
        <v>23647</v>
      </c>
      <c r="I146">
        <v>6806.3300000000017</v>
      </c>
      <c r="J146">
        <v>30453.33</v>
      </c>
      <c r="K146">
        <v>330589</v>
      </c>
      <c r="L146" s="26">
        <f t="shared" si="7"/>
        <v>9.2118400793734831E-2</v>
      </c>
      <c r="M146" s="1">
        <f t="shared" si="8"/>
        <v>366.90759036144578</v>
      </c>
    </row>
    <row r="147" spans="1:13" x14ac:dyDescent="0.25">
      <c r="A147" t="str">
        <f t="shared" si="6"/>
        <v>CMBCDGFeb-2025</v>
      </c>
      <c r="B147" s="2">
        <v>2025</v>
      </c>
      <c r="C147" s="2" t="s">
        <v>197</v>
      </c>
      <c r="D147" t="s">
        <v>10</v>
      </c>
      <c r="E147" s="2" t="s">
        <v>18</v>
      </c>
      <c r="F147" t="s">
        <v>19</v>
      </c>
      <c r="G147">
        <v>1444</v>
      </c>
      <c r="H147">
        <v>351526.85</v>
      </c>
      <c r="I147">
        <v>339038.40000000026</v>
      </c>
      <c r="J147">
        <v>690565.24999999965</v>
      </c>
      <c r="K147">
        <v>12286996</v>
      </c>
      <c r="L147" s="26">
        <f t="shared" si="7"/>
        <v>5.6202936014628772E-2</v>
      </c>
      <c r="M147" s="1">
        <f t="shared" si="8"/>
        <v>478.23078254847621</v>
      </c>
    </row>
    <row r="148" spans="1:13" x14ac:dyDescent="0.25">
      <c r="A148" t="str">
        <f t="shared" si="6"/>
        <v>CMBCGKFeb-2025</v>
      </c>
      <c r="B148" s="2">
        <v>2025</v>
      </c>
      <c r="C148" s="2" t="s">
        <v>197</v>
      </c>
      <c r="D148" t="s">
        <v>10</v>
      </c>
      <c r="E148" s="2" t="s">
        <v>20</v>
      </c>
      <c r="F148" t="s">
        <v>13</v>
      </c>
      <c r="G148">
        <v>84</v>
      </c>
      <c r="H148">
        <v>9216.2899999999972</v>
      </c>
      <c r="I148">
        <v>4894.4199999999983</v>
      </c>
      <c r="J148">
        <v>14110.710000000005</v>
      </c>
      <c r="K148">
        <v>278712</v>
      </c>
      <c r="L148" s="26">
        <f t="shared" si="7"/>
        <v>5.0628282958753136E-2</v>
      </c>
      <c r="M148" s="1">
        <f t="shared" si="8"/>
        <v>167.98464285714292</v>
      </c>
    </row>
    <row r="149" spans="1:13" x14ac:dyDescent="0.25">
      <c r="A149" t="str">
        <f t="shared" si="6"/>
        <v>CMBCOKFeb-2025</v>
      </c>
      <c r="B149" s="2">
        <v>2025</v>
      </c>
      <c r="C149" s="2" t="s">
        <v>197</v>
      </c>
      <c r="D149" t="s">
        <v>10</v>
      </c>
      <c r="E149" s="2" t="s">
        <v>21</v>
      </c>
      <c r="F149" t="s">
        <v>15</v>
      </c>
      <c r="G149">
        <v>365</v>
      </c>
      <c r="H149">
        <v>25476.099999999991</v>
      </c>
      <c r="I149">
        <v>6233.81</v>
      </c>
      <c r="J149">
        <v>31709.910000000011</v>
      </c>
      <c r="K149">
        <v>188705</v>
      </c>
      <c r="L149" s="26">
        <f t="shared" si="7"/>
        <v>0.16803958559656612</v>
      </c>
      <c r="M149" s="1">
        <f t="shared" si="8"/>
        <v>86.876465753424682</v>
      </c>
    </row>
    <row r="150" spans="1:13" x14ac:dyDescent="0.25">
      <c r="A150" t="str">
        <f t="shared" si="6"/>
        <v>CMBDACFeb-2025</v>
      </c>
      <c r="B150" s="2">
        <v>2025</v>
      </c>
      <c r="C150" s="2" t="s">
        <v>197</v>
      </c>
      <c r="D150" t="s">
        <v>10</v>
      </c>
      <c r="E150" s="2" t="s">
        <v>22</v>
      </c>
      <c r="F150" t="s">
        <v>15</v>
      </c>
      <c r="G150">
        <v>162</v>
      </c>
      <c r="H150">
        <v>19418.759999999991</v>
      </c>
      <c r="I150">
        <v>1121.1400000000003</v>
      </c>
      <c r="J150">
        <v>20539.899999999991</v>
      </c>
      <c r="K150">
        <v>350730</v>
      </c>
      <c r="L150" s="26">
        <f t="shared" si="7"/>
        <v>5.8563282296923536E-2</v>
      </c>
      <c r="M150" s="1">
        <f t="shared" si="8"/>
        <v>126.78950617283945</v>
      </c>
    </row>
    <row r="151" spans="1:13" x14ac:dyDescent="0.25">
      <c r="A151" t="str">
        <f t="shared" si="6"/>
        <v>CMBDELFeb-2025</v>
      </c>
      <c r="B151" s="2">
        <v>2025</v>
      </c>
      <c r="C151" s="2" t="s">
        <v>197</v>
      </c>
      <c r="D151" t="s">
        <v>10</v>
      </c>
      <c r="E151" s="2" t="s">
        <v>23</v>
      </c>
      <c r="F151" t="s">
        <v>15</v>
      </c>
      <c r="G151">
        <v>963</v>
      </c>
      <c r="H151">
        <v>119736.35000000006</v>
      </c>
      <c r="I151">
        <v>28995.59</v>
      </c>
      <c r="J151">
        <v>148731.94000000006</v>
      </c>
      <c r="K151">
        <v>2335275</v>
      </c>
      <c r="L151" s="26">
        <f t="shared" si="7"/>
        <v>6.3689261436019343E-2</v>
      </c>
      <c r="M151" s="1">
        <f t="shared" si="8"/>
        <v>154.44645898234688</v>
      </c>
    </row>
    <row r="152" spans="1:13" x14ac:dyDescent="0.25">
      <c r="A152" t="str">
        <f t="shared" si="6"/>
        <v>CMBDMMFeb-2025</v>
      </c>
      <c r="B152" s="2">
        <v>2025</v>
      </c>
      <c r="C152" s="2" t="s">
        <v>197</v>
      </c>
      <c r="D152" t="s">
        <v>10</v>
      </c>
      <c r="E152" s="2" t="s">
        <v>24</v>
      </c>
      <c r="F152" t="s">
        <v>11</v>
      </c>
      <c r="G152">
        <v>358</v>
      </c>
      <c r="H152">
        <v>48481.760000000002</v>
      </c>
      <c r="I152">
        <v>24847.130000000012</v>
      </c>
      <c r="J152">
        <v>73328.890000000043</v>
      </c>
      <c r="K152">
        <v>1379374</v>
      </c>
      <c r="L152" s="26">
        <f t="shared" si="7"/>
        <v>5.3160991870225223E-2</v>
      </c>
      <c r="M152" s="1">
        <f t="shared" si="8"/>
        <v>204.82930167597777</v>
      </c>
    </row>
    <row r="153" spans="1:13" x14ac:dyDescent="0.25">
      <c r="A153" t="str">
        <f t="shared" si="6"/>
        <v>CMBDOHFeb-2025</v>
      </c>
      <c r="B153" s="2">
        <v>2025</v>
      </c>
      <c r="C153" s="2" t="s">
        <v>197</v>
      </c>
      <c r="D153" t="s">
        <v>10</v>
      </c>
      <c r="E153" s="2" t="s">
        <v>25</v>
      </c>
      <c r="F153" t="s">
        <v>11</v>
      </c>
      <c r="G153">
        <v>374</v>
      </c>
      <c r="H153">
        <v>55091.529999999955</v>
      </c>
      <c r="I153">
        <v>32775.039999999935</v>
      </c>
      <c r="J153">
        <v>87866.569999999992</v>
      </c>
      <c r="K153">
        <v>1358742</v>
      </c>
      <c r="L153" s="26">
        <f t="shared" si="7"/>
        <v>6.4667589579184268E-2</v>
      </c>
      <c r="M153" s="1">
        <f t="shared" si="8"/>
        <v>234.93735294117644</v>
      </c>
    </row>
    <row r="154" spans="1:13" x14ac:dyDescent="0.25">
      <c r="A154" t="str">
        <f t="shared" si="6"/>
        <v>CMBDXBFeb-2025</v>
      </c>
      <c r="B154" s="2">
        <v>2025</v>
      </c>
      <c r="C154" s="2" t="s">
        <v>197</v>
      </c>
      <c r="D154" t="s">
        <v>10</v>
      </c>
      <c r="E154" s="2" t="s">
        <v>26</v>
      </c>
      <c r="F154" t="s">
        <v>11</v>
      </c>
      <c r="G154">
        <v>389</v>
      </c>
      <c r="H154">
        <v>49489.099999999969</v>
      </c>
      <c r="I154">
        <v>30536.22</v>
      </c>
      <c r="J154">
        <v>80025.319999999978</v>
      </c>
      <c r="K154">
        <v>1287201</v>
      </c>
      <c r="L154" s="26">
        <f t="shared" si="7"/>
        <v>6.2170026281831645E-2</v>
      </c>
      <c r="M154" s="1">
        <f t="shared" si="8"/>
        <v>205.72061696658093</v>
      </c>
    </row>
    <row r="155" spans="1:13" x14ac:dyDescent="0.25">
      <c r="A155" t="str">
        <f t="shared" si="6"/>
        <v>CMBFRAFeb-2025</v>
      </c>
      <c r="B155" s="2">
        <v>2025</v>
      </c>
      <c r="C155" s="2" t="s">
        <v>197</v>
      </c>
      <c r="D155" t="s">
        <v>10</v>
      </c>
      <c r="E155" s="2" t="s">
        <v>27</v>
      </c>
      <c r="F155" t="s">
        <v>19</v>
      </c>
      <c r="G155">
        <v>1646</v>
      </c>
      <c r="H155">
        <v>376007.94999999984</v>
      </c>
      <c r="I155">
        <v>391366.04999999987</v>
      </c>
      <c r="J155">
        <v>767373.99999999988</v>
      </c>
      <c r="K155">
        <v>13321078</v>
      </c>
      <c r="L155" s="26">
        <f t="shared" si="7"/>
        <v>5.7605998553570507E-2</v>
      </c>
      <c r="M155" s="1">
        <f t="shared" si="8"/>
        <v>466.20534629404608</v>
      </c>
    </row>
    <row r="156" spans="1:13" x14ac:dyDescent="0.25">
      <c r="A156" t="str">
        <f t="shared" si="6"/>
        <v>CMBGANFeb-2025</v>
      </c>
      <c r="B156" s="2">
        <v>2025</v>
      </c>
      <c r="C156" s="2" t="s">
        <v>197</v>
      </c>
      <c r="D156" t="s">
        <v>10</v>
      </c>
      <c r="E156" s="2" t="s">
        <v>28</v>
      </c>
      <c r="F156" t="s">
        <v>15</v>
      </c>
      <c r="G156">
        <v>189</v>
      </c>
      <c r="H156">
        <v>16654.34</v>
      </c>
      <c r="I156">
        <v>5811.9600000000009</v>
      </c>
      <c r="J156">
        <v>22466.300000000003</v>
      </c>
      <c r="K156">
        <v>216783</v>
      </c>
      <c r="L156" s="26">
        <f t="shared" si="7"/>
        <v>0.10363497137690687</v>
      </c>
      <c r="M156" s="1">
        <f t="shared" si="8"/>
        <v>118.86931216931218</v>
      </c>
    </row>
    <row r="157" spans="1:13" x14ac:dyDescent="0.25">
      <c r="A157" t="str">
        <f t="shared" si="6"/>
        <v>CMBHYDFeb-2025</v>
      </c>
      <c r="B157" s="2">
        <v>2025</v>
      </c>
      <c r="C157" s="2" t="s">
        <v>197</v>
      </c>
      <c r="D157" t="s">
        <v>10</v>
      </c>
      <c r="E157" s="2" t="s">
        <v>29</v>
      </c>
      <c r="F157" t="s">
        <v>15</v>
      </c>
      <c r="G157">
        <v>46</v>
      </c>
      <c r="H157">
        <v>4107.37</v>
      </c>
      <c r="I157">
        <v>1290.3600000000001</v>
      </c>
      <c r="J157">
        <v>5397.73</v>
      </c>
      <c r="K157">
        <v>53912</v>
      </c>
      <c r="L157" s="26">
        <f t="shared" si="7"/>
        <v>0.1001211233120641</v>
      </c>
      <c r="M157" s="1">
        <f t="shared" si="8"/>
        <v>117.34195652173912</v>
      </c>
    </row>
    <row r="158" spans="1:13" x14ac:dyDescent="0.25">
      <c r="A158" t="str">
        <f t="shared" si="6"/>
        <v>CMBICNFeb-2025</v>
      </c>
      <c r="B158" s="2">
        <v>2025</v>
      </c>
      <c r="C158" s="2" t="s">
        <v>197</v>
      </c>
      <c r="D158" t="s">
        <v>10</v>
      </c>
      <c r="E158" s="2" t="s">
        <v>30</v>
      </c>
      <c r="F158" t="s">
        <v>13</v>
      </c>
      <c r="G158">
        <v>846</v>
      </c>
      <c r="H158">
        <v>176368.76999999996</v>
      </c>
      <c r="I158">
        <v>82834.699999999968</v>
      </c>
      <c r="J158">
        <v>259203.46999999997</v>
      </c>
      <c r="K158">
        <v>4877190</v>
      </c>
      <c r="L158" s="26">
        <f t="shared" si="7"/>
        <v>5.3146067715221262E-2</v>
      </c>
      <c r="M158" s="1">
        <f t="shared" si="8"/>
        <v>306.38708037825057</v>
      </c>
    </row>
    <row r="159" spans="1:13" x14ac:dyDescent="0.25">
      <c r="A159" t="str">
        <f t="shared" si="6"/>
        <v>CMBIXMFeb-2025</v>
      </c>
      <c r="B159" s="2">
        <v>2025</v>
      </c>
      <c r="C159" s="2" t="s">
        <v>197</v>
      </c>
      <c r="D159" t="s">
        <v>10</v>
      </c>
      <c r="E159" s="2" t="s">
        <v>31</v>
      </c>
      <c r="F159" t="s">
        <v>15</v>
      </c>
      <c r="G159">
        <v>89</v>
      </c>
      <c r="H159">
        <v>3968.15</v>
      </c>
      <c r="I159">
        <v>1362.6999999999991</v>
      </c>
      <c r="J159">
        <v>5330.8499999999995</v>
      </c>
      <c r="K159">
        <v>31506</v>
      </c>
      <c r="L159" s="26">
        <f t="shared" si="7"/>
        <v>0.16920110455151399</v>
      </c>
      <c r="M159" s="1">
        <f t="shared" si="8"/>
        <v>59.897191011235947</v>
      </c>
    </row>
    <row r="160" spans="1:13" x14ac:dyDescent="0.25">
      <c r="A160" t="str">
        <f t="shared" si="6"/>
        <v>CMBKHIFeb-2025</v>
      </c>
      <c r="B160" s="2">
        <v>2025</v>
      </c>
      <c r="C160" s="2" t="s">
        <v>197</v>
      </c>
      <c r="D160" t="s">
        <v>10</v>
      </c>
      <c r="E160" s="2" t="s">
        <v>32</v>
      </c>
      <c r="F160" t="s">
        <v>15</v>
      </c>
      <c r="G160">
        <v>234</v>
      </c>
      <c r="H160">
        <v>24071.810000000009</v>
      </c>
      <c r="I160">
        <v>7755.55</v>
      </c>
      <c r="J160">
        <v>31827.360000000008</v>
      </c>
      <c r="K160">
        <v>564876</v>
      </c>
      <c r="L160" s="26">
        <f t="shared" si="7"/>
        <v>5.6343976377116405E-2</v>
      </c>
      <c r="M160" s="1">
        <f t="shared" si="8"/>
        <v>136.014358974359</v>
      </c>
    </row>
    <row r="161" spans="1:13" x14ac:dyDescent="0.25">
      <c r="A161" t="str">
        <f t="shared" si="6"/>
        <v>CMBKTMFeb-2025</v>
      </c>
      <c r="B161" s="2">
        <v>2025</v>
      </c>
      <c r="C161" s="2" t="s">
        <v>197</v>
      </c>
      <c r="D161" t="s">
        <v>10</v>
      </c>
      <c r="E161" s="2" t="s">
        <v>52</v>
      </c>
      <c r="F161" t="s">
        <v>15</v>
      </c>
      <c r="G161">
        <v>167</v>
      </c>
      <c r="H161">
        <v>24835.39</v>
      </c>
      <c r="I161">
        <v>4091.4099999999985</v>
      </c>
      <c r="J161">
        <v>28926.800000000007</v>
      </c>
      <c r="K161">
        <v>392951</v>
      </c>
      <c r="L161" s="26">
        <f t="shared" si="7"/>
        <v>7.3614267427745461E-2</v>
      </c>
      <c r="M161" s="1">
        <f t="shared" si="8"/>
        <v>173.21437125748506</v>
      </c>
    </row>
    <row r="162" spans="1:13" x14ac:dyDescent="0.25">
      <c r="A162" t="str">
        <f t="shared" si="6"/>
        <v>CMBKULFeb-2025</v>
      </c>
      <c r="B162" s="2">
        <v>2025</v>
      </c>
      <c r="C162" s="2" t="s">
        <v>197</v>
      </c>
      <c r="D162" t="s">
        <v>10</v>
      </c>
      <c r="E162" s="2" t="s">
        <v>33</v>
      </c>
      <c r="F162" t="s">
        <v>13</v>
      </c>
      <c r="G162">
        <v>697</v>
      </c>
      <c r="H162">
        <v>55379.729999999989</v>
      </c>
      <c r="I162">
        <v>42605.959999999985</v>
      </c>
      <c r="J162">
        <v>97985.689999999959</v>
      </c>
      <c r="K162">
        <v>1713923</v>
      </c>
      <c r="L162" s="26">
        <f t="shared" si="7"/>
        <v>5.7170415473740625E-2</v>
      </c>
      <c r="M162" s="1">
        <f t="shared" si="8"/>
        <v>140.58205164992822</v>
      </c>
    </row>
    <row r="163" spans="1:13" x14ac:dyDescent="0.25">
      <c r="A163" t="str">
        <f t="shared" si="6"/>
        <v>CMBKWIFeb-2025</v>
      </c>
      <c r="B163" s="2">
        <v>2025</v>
      </c>
      <c r="C163" s="2" t="s">
        <v>197</v>
      </c>
      <c r="D163" t="s">
        <v>10</v>
      </c>
      <c r="E163" s="2" t="s">
        <v>34</v>
      </c>
      <c r="F163" t="s">
        <v>11</v>
      </c>
      <c r="G163">
        <v>772</v>
      </c>
      <c r="H163">
        <v>92037.22</v>
      </c>
      <c r="I163">
        <v>54401.060000000056</v>
      </c>
      <c r="J163">
        <v>146438.27999999994</v>
      </c>
      <c r="K163">
        <v>3238540</v>
      </c>
      <c r="L163" s="26">
        <f t="shared" si="7"/>
        <v>4.5217375731039275E-2</v>
      </c>
      <c r="M163" s="1">
        <f t="shared" si="8"/>
        <v>189.68689119170978</v>
      </c>
    </row>
    <row r="164" spans="1:13" x14ac:dyDescent="0.25">
      <c r="A164" t="str">
        <f t="shared" si="6"/>
        <v>CMBLHEFeb-2025</v>
      </c>
      <c r="B164" s="2">
        <v>2025</v>
      </c>
      <c r="C164" s="2" t="s">
        <v>197</v>
      </c>
      <c r="D164" t="s">
        <v>10</v>
      </c>
      <c r="E164" s="2" t="s">
        <v>35</v>
      </c>
      <c r="F164" t="s">
        <v>15</v>
      </c>
      <c r="G164">
        <v>262</v>
      </c>
      <c r="H164">
        <v>28413.489999999987</v>
      </c>
      <c r="I164">
        <v>9793.31</v>
      </c>
      <c r="J164">
        <v>38206.800000000003</v>
      </c>
      <c r="K164">
        <v>729670</v>
      </c>
      <c r="L164" s="26">
        <f t="shared" si="7"/>
        <v>5.2361752573080983E-2</v>
      </c>
      <c r="M164" s="1">
        <f t="shared" si="8"/>
        <v>145.82748091603054</v>
      </c>
    </row>
    <row r="165" spans="1:13" x14ac:dyDescent="0.25">
      <c r="A165" t="str">
        <f t="shared" si="6"/>
        <v>CMBLHRFeb-2025</v>
      </c>
      <c r="B165" s="2">
        <v>2025</v>
      </c>
      <c r="C165" s="2" t="s">
        <v>197</v>
      </c>
      <c r="D165" t="s">
        <v>10</v>
      </c>
      <c r="E165" s="2" t="s">
        <v>36</v>
      </c>
      <c r="F165" t="s">
        <v>19</v>
      </c>
      <c r="G165">
        <v>4350</v>
      </c>
      <c r="H165">
        <v>1546074.1500000004</v>
      </c>
      <c r="I165">
        <v>1009913.9899999993</v>
      </c>
      <c r="J165">
        <v>2555988.1399999997</v>
      </c>
      <c r="K165">
        <v>37927650</v>
      </c>
      <c r="L165" s="26">
        <f t="shared" si="7"/>
        <v>6.7391155001694E-2</v>
      </c>
      <c r="M165" s="1">
        <f t="shared" si="8"/>
        <v>587.58348045977004</v>
      </c>
    </row>
    <row r="166" spans="1:13" x14ac:dyDescent="0.25">
      <c r="A166" t="str">
        <f t="shared" si="6"/>
        <v>CMBMAAFeb-2025</v>
      </c>
      <c r="B166" s="2">
        <v>2025</v>
      </c>
      <c r="C166" s="2" t="s">
        <v>197</v>
      </c>
      <c r="D166" t="s">
        <v>10</v>
      </c>
      <c r="E166" s="2" t="s">
        <v>37</v>
      </c>
      <c r="F166" t="s">
        <v>15</v>
      </c>
      <c r="G166">
        <v>840</v>
      </c>
      <c r="H166">
        <v>25107.909999999993</v>
      </c>
      <c r="I166">
        <v>19684.189999999999</v>
      </c>
      <c r="J166">
        <v>44792.099999999977</v>
      </c>
      <c r="K166">
        <v>576240</v>
      </c>
      <c r="L166" s="26">
        <f t="shared" si="7"/>
        <v>7.7731674302373974E-2</v>
      </c>
      <c r="M166" s="1">
        <f t="shared" si="8"/>
        <v>53.323928571428546</v>
      </c>
    </row>
    <row r="167" spans="1:13" x14ac:dyDescent="0.25">
      <c r="A167" t="str">
        <f t="shared" si="6"/>
        <v>CMBMELFeb-2025</v>
      </c>
      <c r="B167" s="2">
        <v>2025</v>
      </c>
      <c r="C167" s="2" t="s">
        <v>197</v>
      </c>
      <c r="D167" t="s">
        <v>10</v>
      </c>
      <c r="E167" s="2" t="s">
        <v>38</v>
      </c>
      <c r="F167" t="s">
        <v>13</v>
      </c>
      <c r="G167">
        <v>2928</v>
      </c>
      <c r="H167">
        <v>1132093.4699999995</v>
      </c>
      <c r="I167">
        <v>288964.37000000029</v>
      </c>
      <c r="J167">
        <v>1421057.8399999996</v>
      </c>
      <c r="K167">
        <v>24621552</v>
      </c>
      <c r="L167" s="26">
        <f t="shared" si="7"/>
        <v>5.7716014002691607E-2</v>
      </c>
      <c r="M167" s="1">
        <f t="shared" si="8"/>
        <v>485.33396174863373</v>
      </c>
    </row>
    <row r="168" spans="1:13" x14ac:dyDescent="0.25">
      <c r="A168" t="str">
        <f t="shared" si="6"/>
        <v>CMBMLEFeb-2025</v>
      </c>
      <c r="B168" s="2">
        <v>2025</v>
      </c>
      <c r="C168" s="2" t="s">
        <v>197</v>
      </c>
      <c r="D168" t="s">
        <v>10</v>
      </c>
      <c r="E168" s="2" t="s">
        <v>39</v>
      </c>
      <c r="F168" t="s">
        <v>15</v>
      </c>
      <c r="G168">
        <v>3296</v>
      </c>
      <c r="H168">
        <v>304738.12999999977</v>
      </c>
      <c r="I168">
        <v>68034.069999999963</v>
      </c>
      <c r="J168">
        <v>372772.20000000036</v>
      </c>
      <c r="K168">
        <v>2531328</v>
      </c>
      <c r="L168" s="26">
        <f t="shared" si="7"/>
        <v>0.14726349173240305</v>
      </c>
      <c r="M168" s="1">
        <f t="shared" si="8"/>
        <v>113.09836165048554</v>
      </c>
    </row>
    <row r="169" spans="1:13" x14ac:dyDescent="0.25">
      <c r="A169" t="str">
        <f t="shared" si="6"/>
        <v>CMBNRTFeb-2025</v>
      </c>
      <c r="B169" s="2">
        <v>2025</v>
      </c>
      <c r="C169" s="2" t="s">
        <v>197</v>
      </c>
      <c r="D169" t="s">
        <v>10</v>
      </c>
      <c r="E169" s="2" t="s">
        <v>40</v>
      </c>
      <c r="F169" t="s">
        <v>13</v>
      </c>
      <c r="G169">
        <v>536</v>
      </c>
      <c r="H169">
        <v>193489.63</v>
      </c>
      <c r="I169">
        <v>7934.2599999999993</v>
      </c>
      <c r="J169">
        <v>201423.89</v>
      </c>
      <c r="K169">
        <v>3679104</v>
      </c>
      <c r="L169" s="26">
        <f t="shared" si="7"/>
        <v>5.4748082685349482E-2</v>
      </c>
      <c r="M169" s="1">
        <f t="shared" si="8"/>
        <v>375.79083955223882</v>
      </c>
    </row>
    <row r="170" spans="1:13" x14ac:dyDescent="0.25">
      <c r="A170" t="str">
        <f t="shared" si="6"/>
        <v>CMBPEKFeb-2025</v>
      </c>
      <c r="B170" s="2">
        <v>2025</v>
      </c>
      <c r="C170" s="2" t="s">
        <v>197</v>
      </c>
      <c r="D170" t="s">
        <v>10</v>
      </c>
      <c r="E170" s="2" t="s">
        <v>177</v>
      </c>
      <c r="F170" t="s">
        <v>13</v>
      </c>
      <c r="G170">
        <v>9</v>
      </c>
      <c r="H170">
        <v>1883.66</v>
      </c>
      <c r="I170">
        <v>992.18000000000006</v>
      </c>
      <c r="J170">
        <v>2875.84</v>
      </c>
      <c r="K170">
        <v>46521</v>
      </c>
      <c r="L170" s="26">
        <f t="shared" si="7"/>
        <v>6.1818103652114105E-2</v>
      </c>
      <c r="M170" s="1">
        <f t="shared" si="8"/>
        <v>319.53777777777782</v>
      </c>
    </row>
    <row r="171" spans="1:13" x14ac:dyDescent="0.25">
      <c r="A171" t="str">
        <f t="shared" si="6"/>
        <v>CMBRUHFeb-2025</v>
      </c>
      <c r="B171" s="2">
        <v>2025</v>
      </c>
      <c r="C171" s="2" t="s">
        <v>197</v>
      </c>
      <c r="D171" t="s">
        <v>10</v>
      </c>
      <c r="E171" s="2" t="s">
        <v>41</v>
      </c>
      <c r="F171" t="s">
        <v>11</v>
      </c>
      <c r="G171">
        <v>894</v>
      </c>
      <c r="H171">
        <v>125964.65000000001</v>
      </c>
      <c r="I171">
        <v>60040.089999999975</v>
      </c>
      <c r="J171">
        <v>186004.73999999993</v>
      </c>
      <c r="K171">
        <v>3616230</v>
      </c>
      <c r="L171" s="26">
        <f t="shared" si="7"/>
        <v>5.1436092283953162E-2</v>
      </c>
      <c r="M171" s="1">
        <f t="shared" si="8"/>
        <v>208.05899328859053</v>
      </c>
    </row>
    <row r="172" spans="1:13" x14ac:dyDescent="0.25">
      <c r="A172" t="str">
        <f t="shared" si="6"/>
        <v>CMBSINFeb-2025</v>
      </c>
      <c r="B172" s="2">
        <v>2025</v>
      </c>
      <c r="C172" s="2" t="s">
        <v>197</v>
      </c>
      <c r="D172" t="s">
        <v>10</v>
      </c>
      <c r="E172" s="2" t="s">
        <v>42</v>
      </c>
      <c r="F172" t="s">
        <v>13</v>
      </c>
      <c r="G172">
        <v>902</v>
      </c>
      <c r="H172">
        <v>139068.50000000003</v>
      </c>
      <c r="I172">
        <v>49403.109999999979</v>
      </c>
      <c r="J172">
        <v>188471.61000000004</v>
      </c>
      <c r="K172">
        <v>2479598</v>
      </c>
      <c r="L172" s="26">
        <f t="shared" si="7"/>
        <v>7.6008937739101279E-2</v>
      </c>
      <c r="M172" s="1">
        <f t="shared" si="8"/>
        <v>208.9485698447894</v>
      </c>
    </row>
    <row r="173" spans="1:13" x14ac:dyDescent="0.25">
      <c r="A173" t="str">
        <f t="shared" si="6"/>
        <v>CMBSYDFeb-2025</v>
      </c>
      <c r="B173" s="2">
        <v>2025</v>
      </c>
      <c r="C173" s="2" t="s">
        <v>197</v>
      </c>
      <c r="D173" t="s">
        <v>10</v>
      </c>
      <c r="E173" s="2" t="s">
        <v>53</v>
      </c>
      <c r="F173" t="s">
        <v>13</v>
      </c>
      <c r="G173">
        <v>1514</v>
      </c>
      <c r="H173">
        <v>656040.83999999973</v>
      </c>
      <c r="I173">
        <v>141211.25999999989</v>
      </c>
      <c r="J173">
        <v>797252.09999999939</v>
      </c>
      <c r="K173">
        <v>13253556</v>
      </c>
      <c r="L173" s="26">
        <f t="shared" si="7"/>
        <v>6.0153825886426211E-2</v>
      </c>
      <c r="M173" s="1">
        <f t="shared" si="8"/>
        <v>526.58659180977497</v>
      </c>
    </row>
    <row r="174" spans="1:13" x14ac:dyDescent="0.25">
      <c r="A174" t="str">
        <f t="shared" si="6"/>
        <v>CMBTRVFeb-2025</v>
      </c>
      <c r="B174" s="2">
        <v>2025</v>
      </c>
      <c r="C174" s="2" t="s">
        <v>197</v>
      </c>
      <c r="D174" t="s">
        <v>10</v>
      </c>
      <c r="E174" s="2" t="s">
        <v>43</v>
      </c>
      <c r="F174" t="s">
        <v>15</v>
      </c>
      <c r="G174">
        <v>37</v>
      </c>
      <c r="H174">
        <v>2179.6999999999998</v>
      </c>
      <c r="I174">
        <v>364.31999999999994</v>
      </c>
      <c r="J174">
        <v>2544.0199999999995</v>
      </c>
      <c r="K174">
        <v>13542</v>
      </c>
      <c r="L174" s="26">
        <f t="shared" si="7"/>
        <v>0.18786146802540241</v>
      </c>
      <c r="M174" s="1">
        <f t="shared" si="8"/>
        <v>68.757297297297285</v>
      </c>
    </row>
    <row r="175" spans="1:13" x14ac:dyDescent="0.25">
      <c r="A175" t="str">
        <f t="shared" si="6"/>
        <v>CMBTRZFeb-2025</v>
      </c>
      <c r="B175" s="2">
        <v>2025</v>
      </c>
      <c r="C175" s="2" t="s">
        <v>197</v>
      </c>
      <c r="D175" t="s">
        <v>10</v>
      </c>
      <c r="E175" s="2" t="s">
        <v>44</v>
      </c>
      <c r="F175" t="s">
        <v>15</v>
      </c>
      <c r="G175">
        <v>153</v>
      </c>
      <c r="H175">
        <v>6604.2599999999984</v>
      </c>
      <c r="I175">
        <v>2329.9199999999996</v>
      </c>
      <c r="J175">
        <v>8934.1800000000021</v>
      </c>
      <c r="K175">
        <v>67779</v>
      </c>
      <c r="L175" s="26">
        <f t="shared" si="7"/>
        <v>0.13181339352896917</v>
      </c>
      <c r="M175" s="1">
        <f t="shared" si="8"/>
        <v>58.393333333333345</v>
      </c>
    </row>
    <row r="176" spans="1:13" x14ac:dyDescent="0.25">
      <c r="A176" t="str">
        <f t="shared" si="6"/>
        <v>COKCMBFeb-2025</v>
      </c>
      <c r="B176" s="2">
        <v>2025</v>
      </c>
      <c r="C176" s="2" t="s">
        <v>197</v>
      </c>
      <c r="D176" t="s">
        <v>21</v>
      </c>
      <c r="E176" s="2" t="s">
        <v>10</v>
      </c>
      <c r="F176" t="s">
        <v>15</v>
      </c>
      <c r="G176">
        <v>503</v>
      </c>
      <c r="H176">
        <v>39596.259999999973</v>
      </c>
      <c r="I176">
        <v>10066.459999999995</v>
      </c>
      <c r="J176">
        <v>49662.719999999972</v>
      </c>
      <c r="K176">
        <v>260051</v>
      </c>
      <c r="L176" s="26">
        <f t="shared" si="7"/>
        <v>0.19097300144971552</v>
      </c>
      <c r="M176" s="1">
        <f t="shared" si="8"/>
        <v>98.733041749502931</v>
      </c>
    </row>
    <row r="177" spans="1:13" x14ac:dyDescent="0.25">
      <c r="A177" t="str">
        <f t="shared" si="6"/>
        <v>DACCMBFeb-2025</v>
      </c>
      <c r="B177" s="2">
        <v>2025</v>
      </c>
      <c r="C177" s="2" t="s">
        <v>197</v>
      </c>
      <c r="D177" t="s">
        <v>22</v>
      </c>
      <c r="E177" s="2" t="s">
        <v>10</v>
      </c>
      <c r="F177" t="s">
        <v>15</v>
      </c>
      <c r="G177">
        <v>411</v>
      </c>
      <c r="H177">
        <v>31896.169999999987</v>
      </c>
      <c r="I177">
        <v>7464.7100000000019</v>
      </c>
      <c r="J177">
        <v>39360.880000000019</v>
      </c>
      <c r="K177">
        <v>889815</v>
      </c>
      <c r="L177" s="26">
        <f t="shared" si="7"/>
        <v>4.4234902760686229E-2</v>
      </c>
      <c r="M177" s="1">
        <f t="shared" si="8"/>
        <v>95.768564476885686</v>
      </c>
    </row>
    <row r="178" spans="1:13" x14ac:dyDescent="0.25">
      <c r="A178" t="str">
        <f t="shared" si="6"/>
        <v>DELCMBFeb-2025</v>
      </c>
      <c r="B178" s="2">
        <v>2025</v>
      </c>
      <c r="C178" s="2" t="s">
        <v>197</v>
      </c>
      <c r="D178" t="s">
        <v>23</v>
      </c>
      <c r="E178" s="2" t="s">
        <v>10</v>
      </c>
      <c r="F178" t="s">
        <v>15</v>
      </c>
      <c r="G178">
        <v>940</v>
      </c>
      <c r="H178">
        <v>112046.32999999997</v>
      </c>
      <c r="I178">
        <v>30540.100000000002</v>
      </c>
      <c r="J178">
        <v>142586.43</v>
      </c>
      <c r="K178">
        <v>2279500</v>
      </c>
      <c r="L178" s="26">
        <f t="shared" si="7"/>
        <v>6.2551625356437809E-2</v>
      </c>
      <c r="M178" s="1">
        <f t="shared" si="8"/>
        <v>151.6876914893617</v>
      </c>
    </row>
    <row r="179" spans="1:13" x14ac:dyDescent="0.25">
      <c r="A179" t="str">
        <f t="shared" si="6"/>
        <v>DMMCMBFeb-2025</v>
      </c>
      <c r="B179" s="2">
        <v>2025</v>
      </c>
      <c r="C179" s="2" t="s">
        <v>197</v>
      </c>
      <c r="D179" t="s">
        <v>24</v>
      </c>
      <c r="E179" s="2" t="s">
        <v>10</v>
      </c>
      <c r="F179" t="s">
        <v>11</v>
      </c>
      <c r="G179">
        <v>61</v>
      </c>
      <c r="H179">
        <v>10287.39</v>
      </c>
      <c r="I179">
        <v>3794.44</v>
      </c>
      <c r="J179">
        <v>14081.830000000004</v>
      </c>
      <c r="K179">
        <v>235033</v>
      </c>
      <c r="L179" s="26">
        <f t="shared" si="7"/>
        <v>5.9914267358200782E-2</v>
      </c>
      <c r="M179" s="1">
        <f t="shared" si="8"/>
        <v>230.8496721311476</v>
      </c>
    </row>
    <row r="180" spans="1:13" x14ac:dyDescent="0.25">
      <c r="A180" t="str">
        <f t="shared" si="6"/>
        <v>DOHCMBFeb-2025</v>
      </c>
      <c r="B180" s="2">
        <v>2025</v>
      </c>
      <c r="C180" s="2" t="s">
        <v>197</v>
      </c>
      <c r="D180" t="s">
        <v>25</v>
      </c>
      <c r="E180" s="2" t="s">
        <v>10</v>
      </c>
      <c r="F180" t="s">
        <v>11</v>
      </c>
      <c r="G180">
        <v>69</v>
      </c>
      <c r="H180">
        <v>12879.289999999994</v>
      </c>
      <c r="I180">
        <v>7153.010000000002</v>
      </c>
      <c r="J180">
        <v>20032.299999999996</v>
      </c>
      <c r="K180">
        <v>250677</v>
      </c>
      <c r="L180" s="26">
        <f t="shared" si="7"/>
        <v>7.9912796148031109E-2</v>
      </c>
      <c r="M180" s="1">
        <f t="shared" si="8"/>
        <v>290.32318840579705</v>
      </c>
    </row>
    <row r="181" spans="1:13" x14ac:dyDescent="0.25">
      <c r="A181" t="str">
        <f t="shared" si="6"/>
        <v>DXBCMBFeb-2025</v>
      </c>
      <c r="B181" s="2">
        <v>2025</v>
      </c>
      <c r="C181" s="2" t="s">
        <v>197</v>
      </c>
      <c r="D181" t="s">
        <v>26</v>
      </c>
      <c r="E181" s="2" t="s">
        <v>10</v>
      </c>
      <c r="F181" t="s">
        <v>11</v>
      </c>
      <c r="G181">
        <v>377</v>
      </c>
      <c r="H181">
        <v>48683.249999999971</v>
      </c>
      <c r="I181">
        <v>29753.94000000001</v>
      </c>
      <c r="J181">
        <v>78437.19</v>
      </c>
      <c r="K181">
        <v>1247493</v>
      </c>
      <c r="L181" s="26">
        <f t="shared" si="7"/>
        <v>6.2875855816425422E-2</v>
      </c>
      <c r="M181" s="1">
        <f t="shared" si="8"/>
        <v>208.05620689655174</v>
      </c>
    </row>
    <row r="182" spans="1:13" x14ac:dyDescent="0.25">
      <c r="A182" t="str">
        <f t="shared" si="6"/>
        <v>FRACMBFeb-2025</v>
      </c>
      <c r="B182" s="2">
        <v>2025</v>
      </c>
      <c r="C182" s="2" t="s">
        <v>197</v>
      </c>
      <c r="D182" t="s">
        <v>27</v>
      </c>
      <c r="E182" s="2" t="s">
        <v>10</v>
      </c>
      <c r="F182" t="s">
        <v>19</v>
      </c>
      <c r="G182">
        <v>1240</v>
      </c>
      <c r="H182">
        <v>288067.76999999996</v>
      </c>
      <c r="I182">
        <v>294354.28000000044</v>
      </c>
      <c r="J182">
        <v>582422.0500000004</v>
      </c>
      <c r="K182">
        <v>10035320</v>
      </c>
      <c r="L182" s="26">
        <f t="shared" si="7"/>
        <v>5.8037217547621839E-2</v>
      </c>
      <c r="M182" s="1">
        <f t="shared" si="8"/>
        <v>469.69520161290353</v>
      </c>
    </row>
    <row r="183" spans="1:13" x14ac:dyDescent="0.25">
      <c r="A183" t="str">
        <f t="shared" si="6"/>
        <v>GANCMBFeb-2025</v>
      </c>
      <c r="B183" s="2">
        <v>2025</v>
      </c>
      <c r="C183" s="2" t="s">
        <v>197</v>
      </c>
      <c r="D183" t="s">
        <v>28</v>
      </c>
      <c r="E183" s="2" t="s">
        <v>10</v>
      </c>
      <c r="F183" t="s">
        <v>15</v>
      </c>
      <c r="G183">
        <v>284</v>
      </c>
      <c r="H183">
        <v>28486.550000000007</v>
      </c>
      <c r="I183">
        <v>7745.9599999999982</v>
      </c>
      <c r="J183">
        <v>36232.51</v>
      </c>
      <c r="K183">
        <v>325748</v>
      </c>
      <c r="L183" s="26">
        <f t="shared" si="7"/>
        <v>0.11122864913982589</v>
      </c>
      <c r="M183" s="1">
        <f t="shared" si="8"/>
        <v>127.57926056338029</v>
      </c>
    </row>
    <row r="184" spans="1:13" x14ac:dyDescent="0.25">
      <c r="A184" t="str">
        <f t="shared" si="6"/>
        <v>HYDCMBFeb-2025</v>
      </c>
      <c r="B184" s="2">
        <v>2025</v>
      </c>
      <c r="C184" s="2" t="s">
        <v>197</v>
      </c>
      <c r="D184" t="s">
        <v>29</v>
      </c>
      <c r="E184" s="2" t="s">
        <v>10</v>
      </c>
      <c r="F184" t="s">
        <v>15</v>
      </c>
      <c r="G184">
        <v>59</v>
      </c>
      <c r="H184">
        <v>4450.5800000000017</v>
      </c>
      <c r="I184">
        <v>1690.94</v>
      </c>
      <c r="J184">
        <v>6141.52</v>
      </c>
      <c r="K184">
        <v>69148</v>
      </c>
      <c r="L184" s="26">
        <f t="shared" si="7"/>
        <v>8.8817030138254191E-2</v>
      </c>
      <c r="M184" s="1">
        <f t="shared" si="8"/>
        <v>104.09355932203391</v>
      </c>
    </row>
    <row r="185" spans="1:13" x14ac:dyDescent="0.25">
      <c r="A185" t="str">
        <f t="shared" si="6"/>
        <v>ICNCMBFeb-2025</v>
      </c>
      <c r="B185" s="2">
        <v>2025</v>
      </c>
      <c r="C185" s="2" t="s">
        <v>197</v>
      </c>
      <c r="D185" t="s">
        <v>30</v>
      </c>
      <c r="E185" s="2" t="s">
        <v>10</v>
      </c>
      <c r="F185" t="s">
        <v>13</v>
      </c>
      <c r="G185">
        <v>282</v>
      </c>
      <c r="H185">
        <v>60832.98</v>
      </c>
      <c r="I185">
        <v>27349.369999999995</v>
      </c>
      <c r="J185">
        <v>88182.349999999991</v>
      </c>
      <c r="K185">
        <v>1625730</v>
      </c>
      <c r="L185" s="26">
        <f t="shared" si="7"/>
        <v>5.4241694500316774E-2</v>
      </c>
      <c r="M185" s="1">
        <f t="shared" si="8"/>
        <v>312.7033687943262</v>
      </c>
    </row>
    <row r="186" spans="1:13" x14ac:dyDescent="0.25">
      <c r="A186" t="str">
        <f t="shared" si="6"/>
        <v>IXMCMBFeb-2025</v>
      </c>
      <c r="B186" s="2">
        <v>2025</v>
      </c>
      <c r="C186" s="2" t="s">
        <v>197</v>
      </c>
      <c r="D186" t="s">
        <v>31</v>
      </c>
      <c r="E186" s="2" t="s">
        <v>10</v>
      </c>
      <c r="F186" t="s">
        <v>15</v>
      </c>
      <c r="G186">
        <v>394</v>
      </c>
      <c r="H186">
        <v>16889.719999999994</v>
      </c>
      <c r="I186">
        <v>6789.9200000000164</v>
      </c>
      <c r="J186">
        <v>23679.64</v>
      </c>
      <c r="K186">
        <v>139476</v>
      </c>
      <c r="L186" s="26">
        <f t="shared" si="7"/>
        <v>0.16977573202558147</v>
      </c>
      <c r="M186" s="1">
        <f t="shared" si="8"/>
        <v>60.100609137055834</v>
      </c>
    </row>
    <row r="187" spans="1:13" x14ac:dyDescent="0.25">
      <c r="A187" t="str">
        <f t="shared" si="6"/>
        <v>KHICMBFeb-2025</v>
      </c>
      <c r="B187" s="2">
        <v>2025</v>
      </c>
      <c r="C187" s="2" t="s">
        <v>197</v>
      </c>
      <c r="D187" t="s">
        <v>32</v>
      </c>
      <c r="E187" s="2" t="s">
        <v>10</v>
      </c>
      <c r="F187" t="s">
        <v>15</v>
      </c>
      <c r="G187">
        <v>220</v>
      </c>
      <c r="H187">
        <v>27983.070000000011</v>
      </c>
      <c r="I187">
        <v>7019.1499999999969</v>
      </c>
      <c r="J187">
        <v>35002.219999999994</v>
      </c>
      <c r="K187">
        <v>531080</v>
      </c>
      <c r="L187" s="26">
        <f t="shared" si="7"/>
        <v>6.5907622203811092E-2</v>
      </c>
      <c r="M187" s="1">
        <f t="shared" si="8"/>
        <v>159.10099999999997</v>
      </c>
    </row>
    <row r="188" spans="1:13" x14ac:dyDescent="0.25">
      <c r="A188" t="str">
        <f t="shared" si="6"/>
        <v>KTMCMBFeb-2025</v>
      </c>
      <c r="B188" s="2">
        <v>2025</v>
      </c>
      <c r="C188" s="2" t="s">
        <v>197</v>
      </c>
      <c r="D188" t="s">
        <v>52</v>
      </c>
      <c r="E188" s="2" t="s">
        <v>10</v>
      </c>
      <c r="F188" t="s">
        <v>15</v>
      </c>
      <c r="G188">
        <v>311</v>
      </c>
      <c r="H188">
        <v>42073.4</v>
      </c>
      <c r="I188">
        <v>8859.1699999999928</v>
      </c>
      <c r="J188">
        <v>50932.569999999978</v>
      </c>
      <c r="K188">
        <v>731783</v>
      </c>
      <c r="L188" s="26">
        <f t="shared" si="7"/>
        <v>6.9600646639782535E-2</v>
      </c>
      <c r="M188" s="1">
        <f t="shared" si="8"/>
        <v>163.7703215434083</v>
      </c>
    </row>
    <row r="189" spans="1:13" x14ac:dyDescent="0.25">
      <c r="A189" t="str">
        <f t="shared" si="6"/>
        <v>KULCMBFeb-2025</v>
      </c>
      <c r="B189" s="2">
        <v>2025</v>
      </c>
      <c r="C189" s="2" t="s">
        <v>197</v>
      </c>
      <c r="D189" t="s">
        <v>33</v>
      </c>
      <c r="E189" s="2" t="s">
        <v>10</v>
      </c>
      <c r="F189" t="s">
        <v>13</v>
      </c>
      <c r="G189">
        <v>397</v>
      </c>
      <c r="H189">
        <v>29133.360000000001</v>
      </c>
      <c r="I189">
        <v>20781.530000000006</v>
      </c>
      <c r="J189">
        <v>49914.890000000021</v>
      </c>
      <c r="K189">
        <v>976223</v>
      </c>
      <c r="L189" s="26">
        <f t="shared" si="7"/>
        <v>5.1130622818761719E-2</v>
      </c>
      <c r="M189" s="1">
        <f t="shared" si="8"/>
        <v>125.73020151133507</v>
      </c>
    </row>
    <row r="190" spans="1:13" x14ac:dyDescent="0.25">
      <c r="A190" t="str">
        <f t="shared" si="6"/>
        <v>KWICMBFeb-2025</v>
      </c>
      <c r="B190" s="2">
        <v>2025</v>
      </c>
      <c r="C190" s="2" t="s">
        <v>197</v>
      </c>
      <c r="D190" t="s">
        <v>34</v>
      </c>
      <c r="E190" s="2" t="s">
        <v>10</v>
      </c>
      <c r="F190" t="s">
        <v>11</v>
      </c>
      <c r="G190">
        <v>117</v>
      </c>
      <c r="H190">
        <v>22987.300000000007</v>
      </c>
      <c r="I190">
        <v>7724.0999999999985</v>
      </c>
      <c r="J190">
        <v>30711.4</v>
      </c>
      <c r="K190">
        <v>490815</v>
      </c>
      <c r="L190" s="26">
        <f t="shared" si="7"/>
        <v>6.2572252274278498E-2</v>
      </c>
      <c r="M190" s="1">
        <f t="shared" si="8"/>
        <v>262.49059829059831</v>
      </c>
    </row>
    <row r="191" spans="1:13" x14ac:dyDescent="0.25">
      <c r="A191" t="str">
        <f t="shared" si="6"/>
        <v>LHECMBFeb-2025</v>
      </c>
      <c r="B191" s="2">
        <v>2025</v>
      </c>
      <c r="C191" s="2" t="s">
        <v>197</v>
      </c>
      <c r="D191" t="s">
        <v>35</v>
      </c>
      <c r="E191" s="2" t="s">
        <v>10</v>
      </c>
      <c r="F191" t="s">
        <v>15</v>
      </c>
      <c r="G191">
        <v>355</v>
      </c>
      <c r="H191">
        <v>42162.909999999982</v>
      </c>
      <c r="I191">
        <v>10783.440000000002</v>
      </c>
      <c r="J191">
        <v>52946.350000000006</v>
      </c>
      <c r="K191">
        <v>988675</v>
      </c>
      <c r="L191" s="26">
        <f t="shared" si="7"/>
        <v>5.3552835866184548E-2</v>
      </c>
      <c r="M191" s="1">
        <f t="shared" si="8"/>
        <v>149.14464788732397</v>
      </c>
    </row>
    <row r="192" spans="1:13" x14ac:dyDescent="0.25">
      <c r="A192" t="str">
        <f t="shared" si="6"/>
        <v>LHRCMBFeb-2025</v>
      </c>
      <c r="B192" s="2">
        <v>2025</v>
      </c>
      <c r="C192" s="2" t="s">
        <v>197</v>
      </c>
      <c r="D192" t="s">
        <v>36</v>
      </c>
      <c r="E192" s="2" t="s">
        <v>10</v>
      </c>
      <c r="F192" t="s">
        <v>19</v>
      </c>
      <c r="G192">
        <v>3549</v>
      </c>
      <c r="H192">
        <v>1231763.8499999996</v>
      </c>
      <c r="I192">
        <v>833739.74999999953</v>
      </c>
      <c r="J192">
        <v>2065503.5999999999</v>
      </c>
      <c r="K192">
        <v>30943731</v>
      </c>
      <c r="L192" s="26">
        <f t="shared" si="7"/>
        <v>6.6750308810530956E-2</v>
      </c>
      <c r="M192" s="1">
        <f t="shared" si="8"/>
        <v>581.99594251901942</v>
      </c>
    </row>
    <row r="193" spans="1:13" x14ac:dyDescent="0.25">
      <c r="A193" t="str">
        <f t="shared" si="6"/>
        <v>MAACMBFeb-2025</v>
      </c>
      <c r="B193" s="2">
        <v>2025</v>
      </c>
      <c r="C193" s="2" t="s">
        <v>197</v>
      </c>
      <c r="D193" t="s">
        <v>37</v>
      </c>
      <c r="E193" s="2" t="s">
        <v>10</v>
      </c>
      <c r="F193" t="s">
        <v>15</v>
      </c>
      <c r="G193">
        <v>1044</v>
      </c>
      <c r="H193">
        <v>35921.179999999957</v>
      </c>
      <c r="I193">
        <v>23189.150000000034</v>
      </c>
      <c r="J193">
        <v>59110.330000000016</v>
      </c>
      <c r="K193">
        <v>716184</v>
      </c>
      <c r="L193" s="26">
        <f t="shared" si="7"/>
        <v>8.2535116673927392E-2</v>
      </c>
      <c r="M193" s="1">
        <f t="shared" si="8"/>
        <v>56.619090038314191</v>
      </c>
    </row>
    <row r="194" spans="1:13" x14ac:dyDescent="0.25">
      <c r="A194" t="str">
        <f t="shared" ref="A194:A257" si="9">D194&amp;E194&amp;C194</f>
        <v>MELCMBFeb-2025</v>
      </c>
      <c r="B194" s="2">
        <v>2025</v>
      </c>
      <c r="C194" s="2" t="s">
        <v>197</v>
      </c>
      <c r="D194" t="s">
        <v>38</v>
      </c>
      <c r="E194" s="2" t="s">
        <v>10</v>
      </c>
      <c r="F194" t="s">
        <v>13</v>
      </c>
      <c r="G194">
        <v>2157</v>
      </c>
      <c r="H194">
        <v>709386.69</v>
      </c>
      <c r="I194">
        <v>253643.71</v>
      </c>
      <c r="J194">
        <v>963030.39999999921</v>
      </c>
      <c r="K194">
        <v>18138213</v>
      </c>
      <c r="L194" s="26">
        <f t="shared" ref="L194:L257" si="10">J194/K194</f>
        <v>5.309400655952156E-2</v>
      </c>
      <c r="M194" s="1">
        <f t="shared" ref="M194:M257" si="11">J194/G194</f>
        <v>446.46750115901676</v>
      </c>
    </row>
    <row r="195" spans="1:13" x14ac:dyDescent="0.25">
      <c r="A195" t="str">
        <f t="shared" si="9"/>
        <v>MLECMBFeb-2025</v>
      </c>
      <c r="B195" s="2">
        <v>2025</v>
      </c>
      <c r="C195" s="2" t="s">
        <v>197</v>
      </c>
      <c r="D195" t="s">
        <v>39</v>
      </c>
      <c r="E195" s="2" t="s">
        <v>10</v>
      </c>
      <c r="F195" t="s">
        <v>15</v>
      </c>
      <c r="G195">
        <v>2215</v>
      </c>
      <c r="H195">
        <v>155468.15000000005</v>
      </c>
      <c r="I195">
        <v>46519.200000000041</v>
      </c>
      <c r="J195">
        <v>201987.35000000012</v>
      </c>
      <c r="K195">
        <v>1701120</v>
      </c>
      <c r="L195" s="26">
        <f t="shared" si="10"/>
        <v>0.11873786093867576</v>
      </c>
      <c r="M195" s="1">
        <f t="shared" si="11"/>
        <v>91.190677200902996</v>
      </c>
    </row>
    <row r="196" spans="1:13" x14ac:dyDescent="0.25">
      <c r="A196" t="str">
        <f t="shared" si="9"/>
        <v>NRTCMBFeb-2025</v>
      </c>
      <c r="B196" s="2">
        <v>2025</v>
      </c>
      <c r="C196" s="2" t="s">
        <v>197</v>
      </c>
      <c r="D196" t="s">
        <v>40</v>
      </c>
      <c r="E196" s="2" t="s">
        <v>10</v>
      </c>
      <c r="F196" t="s">
        <v>13</v>
      </c>
      <c r="G196">
        <v>422</v>
      </c>
      <c r="H196">
        <v>159290.28999999992</v>
      </c>
      <c r="I196">
        <v>15559.850000000002</v>
      </c>
      <c r="J196">
        <v>174850.13999999998</v>
      </c>
      <c r="K196">
        <v>2896608</v>
      </c>
      <c r="L196" s="26">
        <f t="shared" si="10"/>
        <v>6.0363756504159344E-2</v>
      </c>
      <c r="M196" s="1">
        <f t="shared" si="11"/>
        <v>414.33682464454972</v>
      </c>
    </row>
    <row r="197" spans="1:13" x14ac:dyDescent="0.25">
      <c r="A197" t="str">
        <f t="shared" si="9"/>
        <v>RUHCMBFeb-2025</v>
      </c>
      <c r="B197" s="2">
        <v>2025</v>
      </c>
      <c r="C197" s="2" t="s">
        <v>197</v>
      </c>
      <c r="D197" t="s">
        <v>41</v>
      </c>
      <c r="E197" s="2" t="s">
        <v>10</v>
      </c>
      <c r="F197" t="s">
        <v>11</v>
      </c>
      <c r="G197">
        <v>229</v>
      </c>
      <c r="H197">
        <v>35181.759999999995</v>
      </c>
      <c r="I197">
        <v>14883.16</v>
      </c>
      <c r="J197">
        <v>50064.919999999984</v>
      </c>
      <c r="K197">
        <v>926305</v>
      </c>
      <c r="L197" s="26">
        <f t="shared" si="10"/>
        <v>5.4047986354386499E-2</v>
      </c>
      <c r="M197" s="1">
        <f t="shared" si="11"/>
        <v>218.62410480349337</v>
      </c>
    </row>
    <row r="198" spans="1:13" x14ac:dyDescent="0.25">
      <c r="A198" t="str">
        <f t="shared" si="9"/>
        <v>SINCMBFeb-2025</v>
      </c>
      <c r="B198" s="2">
        <v>2025</v>
      </c>
      <c r="C198" s="2" t="s">
        <v>197</v>
      </c>
      <c r="D198" t="s">
        <v>42</v>
      </c>
      <c r="E198" s="2" t="s">
        <v>10</v>
      </c>
      <c r="F198" t="s">
        <v>13</v>
      </c>
      <c r="G198">
        <v>348</v>
      </c>
      <c r="H198">
        <v>64898.069999999985</v>
      </c>
      <c r="I198">
        <v>17271.149999999998</v>
      </c>
      <c r="J198">
        <v>82169.22000000003</v>
      </c>
      <c r="K198">
        <v>956652</v>
      </c>
      <c r="L198" s="26">
        <f t="shared" si="10"/>
        <v>8.5892487550331811E-2</v>
      </c>
      <c r="M198" s="1">
        <f t="shared" si="11"/>
        <v>236.11844827586216</v>
      </c>
    </row>
    <row r="199" spans="1:13" x14ac:dyDescent="0.25">
      <c r="A199" t="str">
        <f t="shared" si="9"/>
        <v>SYDCMBFeb-2025</v>
      </c>
      <c r="B199" s="2">
        <v>2025</v>
      </c>
      <c r="C199" s="2" t="s">
        <v>197</v>
      </c>
      <c r="D199" t="s">
        <v>53</v>
      </c>
      <c r="E199" s="2" t="s">
        <v>10</v>
      </c>
      <c r="F199" t="s">
        <v>13</v>
      </c>
      <c r="G199">
        <v>838</v>
      </c>
      <c r="H199">
        <v>335271.17999999993</v>
      </c>
      <c r="I199">
        <v>93018.40999999996</v>
      </c>
      <c r="J199">
        <v>428289.58999999991</v>
      </c>
      <c r="K199">
        <v>7335852</v>
      </c>
      <c r="L199" s="26">
        <f t="shared" si="10"/>
        <v>5.8383073976955906E-2</v>
      </c>
      <c r="M199" s="1">
        <f t="shared" si="11"/>
        <v>511.08542959427194</v>
      </c>
    </row>
    <row r="200" spans="1:13" x14ac:dyDescent="0.25">
      <c r="A200" t="str">
        <f t="shared" si="9"/>
        <v>TRVCMBFeb-2025</v>
      </c>
      <c r="B200" s="2">
        <v>2025</v>
      </c>
      <c r="C200" s="2" t="s">
        <v>197</v>
      </c>
      <c r="D200" t="s">
        <v>43</v>
      </c>
      <c r="E200" s="2" t="s">
        <v>10</v>
      </c>
      <c r="F200" t="s">
        <v>15</v>
      </c>
      <c r="G200">
        <v>77</v>
      </c>
      <c r="H200">
        <v>3315.3900000000008</v>
      </c>
      <c r="I200">
        <v>1296.6300000000003</v>
      </c>
      <c r="J200">
        <v>4612.0199999999995</v>
      </c>
      <c r="K200">
        <v>28182</v>
      </c>
      <c r="L200" s="26">
        <f t="shared" si="10"/>
        <v>0.16365126676602085</v>
      </c>
      <c r="M200" s="1">
        <f t="shared" si="11"/>
        <v>59.896363636363631</v>
      </c>
    </row>
    <row r="201" spans="1:13" x14ac:dyDescent="0.25">
      <c r="A201" t="str">
        <f t="shared" si="9"/>
        <v>TRZCMBFeb-2025</v>
      </c>
      <c r="B201" s="2">
        <v>2025</v>
      </c>
      <c r="C201" s="2" t="s">
        <v>197</v>
      </c>
      <c r="D201" t="s">
        <v>44</v>
      </c>
      <c r="E201" s="2" t="s">
        <v>10</v>
      </c>
      <c r="F201" t="s">
        <v>15</v>
      </c>
      <c r="G201">
        <v>580</v>
      </c>
      <c r="H201">
        <v>16699.690000000002</v>
      </c>
      <c r="I201">
        <v>7777.17</v>
      </c>
      <c r="J201">
        <v>24476.859999999975</v>
      </c>
      <c r="K201">
        <v>256940</v>
      </c>
      <c r="L201" s="26">
        <f t="shared" si="10"/>
        <v>9.5262940764380688E-2</v>
      </c>
      <c r="M201" s="1">
        <f t="shared" si="11"/>
        <v>42.201482758620649</v>
      </c>
    </row>
    <row r="202" spans="1:13" x14ac:dyDescent="0.25">
      <c r="A202" t="str">
        <f t="shared" si="9"/>
        <v>AUHCMBMar-2025</v>
      </c>
      <c r="B202" s="2">
        <v>2025</v>
      </c>
      <c r="C202" s="2" t="s">
        <v>199</v>
      </c>
      <c r="D202" t="s">
        <v>9</v>
      </c>
      <c r="E202" s="2" t="s">
        <v>10</v>
      </c>
      <c r="F202" t="s">
        <v>11</v>
      </c>
      <c r="G202">
        <v>125</v>
      </c>
      <c r="H202">
        <v>11023.769999999999</v>
      </c>
      <c r="I202">
        <v>8410.1899999999987</v>
      </c>
      <c r="J202">
        <v>19433.959999999992</v>
      </c>
      <c r="K202">
        <v>418000</v>
      </c>
      <c r="L202" s="26">
        <f t="shared" si="10"/>
        <v>4.6492727272727255E-2</v>
      </c>
      <c r="M202" s="1">
        <f t="shared" si="11"/>
        <v>155.47167999999994</v>
      </c>
    </row>
    <row r="203" spans="1:13" x14ac:dyDescent="0.25">
      <c r="A203" t="str">
        <f t="shared" si="9"/>
        <v>BKKCMBMar-2025</v>
      </c>
      <c r="B203" s="2">
        <v>2025</v>
      </c>
      <c r="C203" s="2" t="s">
        <v>199</v>
      </c>
      <c r="D203" t="s">
        <v>12</v>
      </c>
      <c r="E203" s="2" t="s">
        <v>10</v>
      </c>
      <c r="F203" t="s">
        <v>13</v>
      </c>
      <c r="G203">
        <v>348</v>
      </c>
      <c r="H203">
        <v>44463.47</v>
      </c>
      <c r="I203">
        <v>20936.199999999997</v>
      </c>
      <c r="J203">
        <v>65399.670000000006</v>
      </c>
      <c r="K203">
        <v>829980</v>
      </c>
      <c r="L203" s="26">
        <f t="shared" si="10"/>
        <v>7.8796681847755373E-2</v>
      </c>
      <c r="M203" s="1">
        <f t="shared" si="11"/>
        <v>187.93008620689656</v>
      </c>
    </row>
    <row r="204" spans="1:13" x14ac:dyDescent="0.25">
      <c r="A204" t="str">
        <f t="shared" si="9"/>
        <v>BLRCMBMar-2025</v>
      </c>
      <c r="B204" s="2">
        <v>2025</v>
      </c>
      <c r="C204" s="2" t="s">
        <v>199</v>
      </c>
      <c r="D204" t="s">
        <v>14</v>
      </c>
      <c r="E204" s="2" t="s">
        <v>10</v>
      </c>
      <c r="F204" t="s">
        <v>15</v>
      </c>
      <c r="G204">
        <v>64</v>
      </c>
      <c r="H204">
        <v>3781.1200000000003</v>
      </c>
      <c r="I204">
        <v>1194.1999999999998</v>
      </c>
      <c r="J204">
        <v>4975.3200000000024</v>
      </c>
      <c r="K204">
        <v>45760</v>
      </c>
      <c r="L204" s="26">
        <f t="shared" si="10"/>
        <v>0.10872639860139865</v>
      </c>
      <c r="M204" s="1">
        <f t="shared" si="11"/>
        <v>77.739375000000038</v>
      </c>
    </row>
    <row r="205" spans="1:13" x14ac:dyDescent="0.25">
      <c r="A205" t="str">
        <f t="shared" si="9"/>
        <v>BOMCMBMar-2025</v>
      </c>
      <c r="B205" s="2">
        <v>2025</v>
      </c>
      <c r="C205" s="2" t="s">
        <v>199</v>
      </c>
      <c r="D205" t="s">
        <v>16</v>
      </c>
      <c r="E205" s="2" t="s">
        <v>10</v>
      </c>
      <c r="F205" t="s">
        <v>15</v>
      </c>
      <c r="G205">
        <v>193</v>
      </c>
      <c r="H205">
        <v>11923.030000000002</v>
      </c>
      <c r="I205">
        <v>5129.3899999999985</v>
      </c>
      <c r="J205">
        <v>17052.420000000002</v>
      </c>
      <c r="K205">
        <v>298957</v>
      </c>
      <c r="L205" s="26">
        <f t="shared" si="10"/>
        <v>5.7039708051659609E-2</v>
      </c>
      <c r="M205" s="1">
        <f t="shared" si="11"/>
        <v>88.354507772020739</v>
      </c>
    </row>
    <row r="206" spans="1:13" x14ac:dyDescent="0.25">
      <c r="A206" t="str">
        <f t="shared" si="9"/>
        <v>CANCMBMar-2025</v>
      </c>
      <c r="B206" s="2">
        <v>2025</v>
      </c>
      <c r="C206" s="2" t="s">
        <v>199</v>
      </c>
      <c r="D206" t="s">
        <v>17</v>
      </c>
      <c r="E206" s="2" t="s">
        <v>10</v>
      </c>
      <c r="F206" t="s">
        <v>13</v>
      </c>
      <c r="G206">
        <v>3</v>
      </c>
      <c r="H206">
        <v>497.56000000000006</v>
      </c>
      <c r="I206">
        <v>214.17000000000002</v>
      </c>
      <c r="J206">
        <v>711.7299999999999</v>
      </c>
      <c r="K206">
        <v>11949</v>
      </c>
      <c r="L206" s="26">
        <f t="shared" si="10"/>
        <v>5.9563980249393245E-2</v>
      </c>
      <c r="M206" s="1">
        <f t="shared" si="11"/>
        <v>237.24333333333331</v>
      </c>
    </row>
    <row r="207" spans="1:13" x14ac:dyDescent="0.25">
      <c r="A207" t="str">
        <f t="shared" si="9"/>
        <v>CDGCMBMar-2025</v>
      </c>
      <c r="B207" s="2">
        <v>2025</v>
      </c>
      <c r="C207" s="2" t="s">
        <v>199</v>
      </c>
      <c r="D207" t="s">
        <v>18</v>
      </c>
      <c r="E207" s="2" t="s">
        <v>10</v>
      </c>
      <c r="F207" t="s">
        <v>19</v>
      </c>
      <c r="G207">
        <v>355</v>
      </c>
      <c r="H207">
        <v>116910.53999999996</v>
      </c>
      <c r="I207">
        <v>82329.48000000001</v>
      </c>
      <c r="J207">
        <v>199240.01999999993</v>
      </c>
      <c r="K207">
        <v>3020695</v>
      </c>
      <c r="L207" s="26">
        <f t="shared" si="10"/>
        <v>6.5958337402485162E-2</v>
      </c>
      <c r="M207" s="1">
        <f t="shared" si="11"/>
        <v>561.23949295774628</v>
      </c>
    </row>
    <row r="208" spans="1:13" x14ac:dyDescent="0.25">
      <c r="A208" t="str">
        <f t="shared" si="9"/>
        <v>CGKCMBMar-2025</v>
      </c>
      <c r="B208" s="2">
        <v>2025</v>
      </c>
      <c r="C208" s="2" t="s">
        <v>199</v>
      </c>
      <c r="D208" t="s">
        <v>20</v>
      </c>
      <c r="E208" s="2" t="s">
        <v>10</v>
      </c>
      <c r="F208" t="s">
        <v>13</v>
      </c>
      <c r="G208">
        <v>130</v>
      </c>
      <c r="H208">
        <v>13521.300000000003</v>
      </c>
      <c r="I208">
        <v>8349</v>
      </c>
      <c r="J208">
        <v>21870.299999999992</v>
      </c>
      <c r="K208">
        <v>431340</v>
      </c>
      <c r="L208" s="26">
        <f t="shared" si="10"/>
        <v>5.0703157601891757E-2</v>
      </c>
      <c r="M208" s="1">
        <f t="shared" si="11"/>
        <v>168.23307692307685</v>
      </c>
    </row>
    <row r="209" spans="1:13" x14ac:dyDescent="0.25">
      <c r="A209" t="str">
        <f t="shared" si="9"/>
        <v>CMBAUHMar-2025</v>
      </c>
      <c r="B209" s="2">
        <v>2025</v>
      </c>
      <c r="C209" s="2" t="s">
        <v>199</v>
      </c>
      <c r="D209" t="s">
        <v>10</v>
      </c>
      <c r="E209" s="2" t="s">
        <v>9</v>
      </c>
      <c r="F209" t="s">
        <v>11</v>
      </c>
      <c r="G209">
        <v>202</v>
      </c>
      <c r="H209">
        <v>24980.789999999994</v>
      </c>
      <c r="I209">
        <v>14683.169999999995</v>
      </c>
      <c r="J209">
        <v>39663.960000000006</v>
      </c>
      <c r="K209">
        <v>675488</v>
      </c>
      <c r="L209" s="26">
        <f t="shared" si="10"/>
        <v>5.871897058126866E-2</v>
      </c>
      <c r="M209" s="1">
        <f t="shared" si="11"/>
        <v>196.35623762376241</v>
      </c>
    </row>
    <row r="210" spans="1:13" x14ac:dyDescent="0.25">
      <c r="A210" t="str">
        <f t="shared" si="9"/>
        <v>CMBBKKMar-2025</v>
      </c>
      <c r="B210" s="2">
        <v>2025</v>
      </c>
      <c r="C210" s="2" t="s">
        <v>199</v>
      </c>
      <c r="D210" t="s">
        <v>10</v>
      </c>
      <c r="E210" s="2" t="s">
        <v>12</v>
      </c>
      <c r="F210" t="s">
        <v>13</v>
      </c>
      <c r="G210">
        <v>268</v>
      </c>
      <c r="H210">
        <v>37639.07</v>
      </c>
      <c r="I210">
        <v>17740.689999999995</v>
      </c>
      <c r="J210">
        <v>55379.760000000009</v>
      </c>
      <c r="K210">
        <v>639180</v>
      </c>
      <c r="L210" s="26">
        <f t="shared" si="10"/>
        <v>8.6641884915047415E-2</v>
      </c>
      <c r="M210" s="1">
        <f t="shared" si="11"/>
        <v>206.64089552238809</v>
      </c>
    </row>
    <row r="211" spans="1:13" x14ac:dyDescent="0.25">
      <c r="A211" t="str">
        <f t="shared" si="9"/>
        <v>CMBBLRMar-2025</v>
      </c>
      <c r="B211" s="2">
        <v>2025</v>
      </c>
      <c r="C211" s="2" t="s">
        <v>199</v>
      </c>
      <c r="D211" t="s">
        <v>10</v>
      </c>
      <c r="E211" s="2" t="s">
        <v>14</v>
      </c>
      <c r="F211" t="s">
        <v>15</v>
      </c>
      <c r="G211">
        <v>92</v>
      </c>
      <c r="H211">
        <v>5303.5</v>
      </c>
      <c r="I211">
        <v>1954.04</v>
      </c>
      <c r="J211">
        <v>7257.54</v>
      </c>
      <c r="K211">
        <v>65780</v>
      </c>
      <c r="L211" s="26">
        <f t="shared" si="10"/>
        <v>0.11033049559136515</v>
      </c>
      <c r="M211" s="1">
        <f t="shared" si="11"/>
        <v>78.886304347826083</v>
      </c>
    </row>
    <row r="212" spans="1:13" x14ac:dyDescent="0.25">
      <c r="A212" t="str">
        <f t="shared" si="9"/>
        <v>CMBBOMMar-2025</v>
      </c>
      <c r="B212" s="2">
        <v>2025</v>
      </c>
      <c r="C212" s="2" t="s">
        <v>199</v>
      </c>
      <c r="D212" t="s">
        <v>10</v>
      </c>
      <c r="E212" s="2" t="s">
        <v>16</v>
      </c>
      <c r="F212" t="s">
        <v>15</v>
      </c>
      <c r="G212">
        <v>168</v>
      </c>
      <c r="H212">
        <v>13303.27</v>
      </c>
      <c r="I212">
        <v>5700.14</v>
      </c>
      <c r="J212">
        <v>19003.409999999996</v>
      </c>
      <c r="K212">
        <v>260232</v>
      </c>
      <c r="L212" s="26">
        <f t="shared" si="10"/>
        <v>7.3024877801346477E-2</v>
      </c>
      <c r="M212" s="1">
        <f t="shared" si="11"/>
        <v>113.1155357142857</v>
      </c>
    </row>
    <row r="213" spans="1:13" x14ac:dyDescent="0.25">
      <c r="A213" t="str">
        <f t="shared" si="9"/>
        <v>CMBCANMar-2025</v>
      </c>
      <c r="B213" s="2">
        <v>2025</v>
      </c>
      <c r="C213" s="2" t="s">
        <v>199</v>
      </c>
      <c r="D213" t="s">
        <v>10</v>
      </c>
      <c r="E213" s="2" t="s">
        <v>17</v>
      </c>
      <c r="F213" t="s">
        <v>13</v>
      </c>
      <c r="G213">
        <v>13</v>
      </c>
      <c r="H213">
        <v>1281.49</v>
      </c>
      <c r="I213">
        <v>851.52</v>
      </c>
      <c r="J213">
        <v>2133.0099999999998</v>
      </c>
      <c r="K213">
        <v>51779</v>
      </c>
      <c r="L213" s="26">
        <f t="shared" si="10"/>
        <v>4.1194499700650838E-2</v>
      </c>
      <c r="M213" s="1">
        <f t="shared" si="11"/>
        <v>164.0776923076923</v>
      </c>
    </row>
    <row r="214" spans="1:13" x14ac:dyDescent="0.25">
      <c r="A214" t="str">
        <f t="shared" si="9"/>
        <v>CMBCDGMar-2025</v>
      </c>
      <c r="B214" s="2">
        <v>2025</v>
      </c>
      <c r="C214" s="2" t="s">
        <v>199</v>
      </c>
      <c r="D214" t="s">
        <v>10</v>
      </c>
      <c r="E214" s="2" t="s">
        <v>18</v>
      </c>
      <c r="F214" t="s">
        <v>19</v>
      </c>
      <c r="G214">
        <v>910</v>
      </c>
      <c r="H214">
        <v>273604.98999999987</v>
      </c>
      <c r="I214">
        <v>211811.98000000007</v>
      </c>
      <c r="J214">
        <v>485416.97000000015</v>
      </c>
      <c r="K214">
        <v>7743190</v>
      </c>
      <c r="L214" s="26">
        <f t="shared" si="10"/>
        <v>6.2689533641819478E-2</v>
      </c>
      <c r="M214" s="1">
        <f t="shared" si="11"/>
        <v>533.4252417582419</v>
      </c>
    </row>
    <row r="215" spans="1:13" x14ac:dyDescent="0.25">
      <c r="A215" t="str">
        <f t="shared" si="9"/>
        <v>CMBCGKMar-2025</v>
      </c>
      <c r="B215" s="2">
        <v>2025</v>
      </c>
      <c r="C215" s="2" t="s">
        <v>199</v>
      </c>
      <c r="D215" t="s">
        <v>10</v>
      </c>
      <c r="E215" s="2" t="s">
        <v>20</v>
      </c>
      <c r="F215" t="s">
        <v>13</v>
      </c>
      <c r="G215">
        <v>23</v>
      </c>
      <c r="H215">
        <v>3653.7100000000005</v>
      </c>
      <c r="I215">
        <v>1394.11</v>
      </c>
      <c r="J215">
        <v>5047.82</v>
      </c>
      <c r="K215">
        <v>76314</v>
      </c>
      <c r="L215" s="26">
        <f t="shared" si="10"/>
        <v>6.6145399271431191E-2</v>
      </c>
      <c r="M215" s="1">
        <f t="shared" si="11"/>
        <v>219.47043478260869</v>
      </c>
    </row>
    <row r="216" spans="1:13" x14ac:dyDescent="0.25">
      <c r="A216" t="str">
        <f t="shared" si="9"/>
        <v>CMBCOKMar-2025</v>
      </c>
      <c r="B216" s="2">
        <v>2025</v>
      </c>
      <c r="C216" s="2" t="s">
        <v>199</v>
      </c>
      <c r="D216" t="s">
        <v>10</v>
      </c>
      <c r="E216" s="2" t="s">
        <v>21</v>
      </c>
      <c r="F216" t="s">
        <v>15</v>
      </c>
      <c r="G216">
        <v>117</v>
      </c>
      <c r="H216">
        <v>6976.83</v>
      </c>
      <c r="I216">
        <v>1606.1500000000008</v>
      </c>
      <c r="J216">
        <v>8582.98</v>
      </c>
      <c r="K216">
        <v>60489</v>
      </c>
      <c r="L216" s="26">
        <f t="shared" si="10"/>
        <v>0.14189323678685381</v>
      </c>
      <c r="M216" s="1">
        <f t="shared" si="11"/>
        <v>73.358803418803419</v>
      </c>
    </row>
    <row r="217" spans="1:13" x14ac:dyDescent="0.25">
      <c r="A217" t="str">
        <f t="shared" si="9"/>
        <v>CMBDACMar-2025</v>
      </c>
      <c r="B217" s="2">
        <v>2025</v>
      </c>
      <c r="C217" s="2" t="s">
        <v>199</v>
      </c>
      <c r="D217" t="s">
        <v>10</v>
      </c>
      <c r="E217" s="2" t="s">
        <v>22</v>
      </c>
      <c r="F217" t="s">
        <v>15</v>
      </c>
      <c r="G217">
        <v>45</v>
      </c>
      <c r="H217">
        <v>4914.09</v>
      </c>
      <c r="I217">
        <v>818.56000000000006</v>
      </c>
      <c r="J217">
        <v>5732.6500000000015</v>
      </c>
      <c r="K217">
        <v>97425</v>
      </c>
      <c r="L217" s="26">
        <f t="shared" si="10"/>
        <v>5.8841673081857851E-2</v>
      </c>
      <c r="M217" s="1">
        <f t="shared" si="11"/>
        <v>127.39222222222226</v>
      </c>
    </row>
    <row r="218" spans="1:13" x14ac:dyDescent="0.25">
      <c r="A218" t="str">
        <f t="shared" si="9"/>
        <v>CMBDELMar-2025</v>
      </c>
      <c r="B218" s="2">
        <v>2025</v>
      </c>
      <c r="C218" s="2" t="s">
        <v>199</v>
      </c>
      <c r="D218" t="s">
        <v>10</v>
      </c>
      <c r="E218" s="2" t="s">
        <v>23</v>
      </c>
      <c r="F218" t="s">
        <v>15</v>
      </c>
      <c r="G218">
        <v>296</v>
      </c>
      <c r="H218">
        <v>41028.270000000026</v>
      </c>
      <c r="I218">
        <v>9808.2400000000052</v>
      </c>
      <c r="J218">
        <v>50836.509999999987</v>
      </c>
      <c r="K218">
        <v>717800</v>
      </c>
      <c r="L218" s="26">
        <f t="shared" si="10"/>
        <v>7.0822666480913885E-2</v>
      </c>
      <c r="M218" s="1">
        <f t="shared" si="11"/>
        <v>171.74496621621617</v>
      </c>
    </row>
    <row r="219" spans="1:13" x14ac:dyDescent="0.25">
      <c r="A219" t="str">
        <f t="shared" si="9"/>
        <v>CMBDMMMar-2025</v>
      </c>
      <c r="B219" s="2">
        <v>2025</v>
      </c>
      <c r="C219" s="2" t="s">
        <v>199</v>
      </c>
      <c r="D219" t="s">
        <v>10</v>
      </c>
      <c r="E219" s="2" t="s">
        <v>24</v>
      </c>
      <c r="F219" t="s">
        <v>11</v>
      </c>
      <c r="G219">
        <v>78</v>
      </c>
      <c r="H219">
        <v>13790.849999999999</v>
      </c>
      <c r="I219">
        <v>5599.68</v>
      </c>
      <c r="J219">
        <v>19390.53</v>
      </c>
      <c r="K219">
        <v>300534</v>
      </c>
      <c r="L219" s="26">
        <f t="shared" si="10"/>
        <v>6.4520253947972603E-2</v>
      </c>
      <c r="M219" s="1">
        <f t="shared" si="11"/>
        <v>248.59653846153844</v>
      </c>
    </row>
    <row r="220" spans="1:13" x14ac:dyDescent="0.25">
      <c r="A220" t="str">
        <f t="shared" si="9"/>
        <v>CMBDOHMar-2025</v>
      </c>
      <c r="B220" s="2">
        <v>2025</v>
      </c>
      <c r="C220" s="2" t="s">
        <v>199</v>
      </c>
      <c r="D220" t="s">
        <v>10</v>
      </c>
      <c r="E220" s="2" t="s">
        <v>25</v>
      </c>
      <c r="F220" t="s">
        <v>11</v>
      </c>
      <c r="G220">
        <v>107</v>
      </c>
      <c r="H220">
        <v>18145.39</v>
      </c>
      <c r="I220">
        <v>10574.400000000001</v>
      </c>
      <c r="J220">
        <v>28719.78999999999</v>
      </c>
      <c r="K220">
        <v>388731</v>
      </c>
      <c r="L220" s="26">
        <f t="shared" si="10"/>
        <v>7.3880884210417969E-2</v>
      </c>
      <c r="M220" s="1">
        <f t="shared" si="11"/>
        <v>268.4092523364485</v>
      </c>
    </row>
    <row r="221" spans="1:13" x14ac:dyDescent="0.25">
      <c r="A221" t="str">
        <f t="shared" si="9"/>
        <v>CMBDXBMar-2025</v>
      </c>
      <c r="B221" s="2">
        <v>2025</v>
      </c>
      <c r="C221" s="2" t="s">
        <v>199</v>
      </c>
      <c r="D221" t="s">
        <v>10</v>
      </c>
      <c r="E221" s="2" t="s">
        <v>26</v>
      </c>
      <c r="F221" t="s">
        <v>11</v>
      </c>
      <c r="G221">
        <v>140</v>
      </c>
      <c r="H221">
        <v>16352.16</v>
      </c>
      <c r="I221">
        <v>9919.1299999999992</v>
      </c>
      <c r="J221">
        <v>26271.289999999994</v>
      </c>
      <c r="K221">
        <v>463260</v>
      </c>
      <c r="L221" s="26">
        <f t="shared" si="10"/>
        <v>5.6709601519664969E-2</v>
      </c>
      <c r="M221" s="1">
        <f t="shared" si="11"/>
        <v>187.65207142857139</v>
      </c>
    </row>
    <row r="222" spans="1:13" x14ac:dyDescent="0.25">
      <c r="A222" t="str">
        <f t="shared" si="9"/>
        <v>CMBFRAMar-2025</v>
      </c>
      <c r="B222" s="2">
        <v>2025</v>
      </c>
      <c r="C222" s="2" t="s">
        <v>199</v>
      </c>
      <c r="D222" t="s">
        <v>10</v>
      </c>
      <c r="E222" s="2" t="s">
        <v>27</v>
      </c>
      <c r="F222" t="s">
        <v>19</v>
      </c>
      <c r="G222">
        <v>1168</v>
      </c>
      <c r="H222">
        <v>295713.54000000027</v>
      </c>
      <c r="I222">
        <v>272331.05</v>
      </c>
      <c r="J222">
        <v>568044.59000000008</v>
      </c>
      <c r="K222">
        <v>9452624</v>
      </c>
      <c r="L222" s="26">
        <f t="shared" si="10"/>
        <v>6.0093852246741228E-2</v>
      </c>
      <c r="M222" s="1">
        <f t="shared" si="11"/>
        <v>486.33954623287678</v>
      </c>
    </row>
    <row r="223" spans="1:13" x14ac:dyDescent="0.25">
      <c r="A223" t="str">
        <f t="shared" si="9"/>
        <v>CMBGANMar-2025</v>
      </c>
      <c r="B223" s="2">
        <v>2025</v>
      </c>
      <c r="C223" s="2" t="s">
        <v>199</v>
      </c>
      <c r="D223" t="s">
        <v>10</v>
      </c>
      <c r="E223" s="2" t="s">
        <v>28</v>
      </c>
      <c r="F223" t="s">
        <v>15</v>
      </c>
      <c r="G223">
        <v>195</v>
      </c>
      <c r="H223">
        <v>14165.1</v>
      </c>
      <c r="I223">
        <v>6502.3200000000015</v>
      </c>
      <c r="J223">
        <v>20667.419999999998</v>
      </c>
      <c r="K223">
        <v>223665</v>
      </c>
      <c r="L223" s="26">
        <f t="shared" si="10"/>
        <v>9.2403460532492779E-2</v>
      </c>
      <c r="M223" s="1">
        <f t="shared" si="11"/>
        <v>105.98676923076923</v>
      </c>
    </row>
    <row r="224" spans="1:13" x14ac:dyDescent="0.25">
      <c r="A224" t="str">
        <f t="shared" si="9"/>
        <v>CMBHYDMar-2025</v>
      </c>
      <c r="B224" s="2">
        <v>2025</v>
      </c>
      <c r="C224" s="2" t="s">
        <v>199</v>
      </c>
      <c r="D224" t="s">
        <v>10</v>
      </c>
      <c r="E224" s="2" t="s">
        <v>29</v>
      </c>
      <c r="F224" t="s">
        <v>15</v>
      </c>
      <c r="G224">
        <v>6</v>
      </c>
      <c r="H224">
        <v>346.3</v>
      </c>
      <c r="I224">
        <v>211.75000000000003</v>
      </c>
      <c r="J224">
        <v>558.05000000000007</v>
      </c>
      <c r="K224">
        <v>7032</v>
      </c>
      <c r="L224" s="26">
        <f t="shared" si="10"/>
        <v>7.9358646188850981E-2</v>
      </c>
      <c r="M224" s="1">
        <f t="shared" si="11"/>
        <v>93.00833333333334</v>
      </c>
    </row>
    <row r="225" spans="1:13" x14ac:dyDescent="0.25">
      <c r="A225" t="str">
        <f t="shared" si="9"/>
        <v>CMBICNMar-2025</v>
      </c>
      <c r="B225" s="2">
        <v>2025</v>
      </c>
      <c r="C225" s="2" t="s">
        <v>199</v>
      </c>
      <c r="D225" t="s">
        <v>10</v>
      </c>
      <c r="E225" s="2" t="s">
        <v>30</v>
      </c>
      <c r="F225" t="s">
        <v>13</v>
      </c>
      <c r="G225">
        <v>332</v>
      </c>
      <c r="H225">
        <v>61831.229999999996</v>
      </c>
      <c r="I225">
        <v>31424.82</v>
      </c>
      <c r="J225">
        <v>93256.050000000017</v>
      </c>
      <c r="K225">
        <v>1913980</v>
      </c>
      <c r="L225" s="26">
        <f t="shared" si="10"/>
        <v>4.8723628251078913E-2</v>
      </c>
      <c r="M225" s="1">
        <f t="shared" si="11"/>
        <v>280.89171686746994</v>
      </c>
    </row>
    <row r="226" spans="1:13" x14ac:dyDescent="0.25">
      <c r="A226" t="str">
        <f t="shared" si="9"/>
        <v>CMBIXMMar-2025</v>
      </c>
      <c r="B226" s="2">
        <v>2025</v>
      </c>
      <c r="C226" s="2" t="s">
        <v>199</v>
      </c>
      <c r="D226" t="s">
        <v>10</v>
      </c>
      <c r="E226" s="2" t="s">
        <v>31</v>
      </c>
      <c r="F226" t="s">
        <v>15</v>
      </c>
      <c r="G226">
        <v>74</v>
      </c>
      <c r="H226">
        <v>1930.5900000000004</v>
      </c>
      <c r="I226">
        <v>1043.1099999999997</v>
      </c>
      <c r="J226">
        <v>2973.7000000000007</v>
      </c>
      <c r="K226">
        <v>26196</v>
      </c>
      <c r="L226" s="26">
        <f t="shared" si="10"/>
        <v>0.11351733089021228</v>
      </c>
      <c r="M226" s="1">
        <f t="shared" si="11"/>
        <v>40.185135135135148</v>
      </c>
    </row>
    <row r="227" spans="1:13" x14ac:dyDescent="0.25">
      <c r="A227" t="str">
        <f t="shared" si="9"/>
        <v>CMBKHIMar-2025</v>
      </c>
      <c r="B227" s="2">
        <v>2025</v>
      </c>
      <c r="C227" s="2" t="s">
        <v>199</v>
      </c>
      <c r="D227" t="s">
        <v>10</v>
      </c>
      <c r="E227" s="2" t="s">
        <v>32</v>
      </c>
      <c r="F227" t="s">
        <v>15</v>
      </c>
      <c r="G227">
        <v>81</v>
      </c>
      <c r="H227">
        <v>8538.15</v>
      </c>
      <c r="I227">
        <v>2536.2100000000005</v>
      </c>
      <c r="J227">
        <v>11074.359999999999</v>
      </c>
      <c r="K227">
        <v>195534</v>
      </c>
      <c r="L227" s="26">
        <f t="shared" si="10"/>
        <v>5.6636492886147673E-2</v>
      </c>
      <c r="M227" s="1">
        <f t="shared" si="11"/>
        <v>136.72049382716048</v>
      </c>
    </row>
    <row r="228" spans="1:13" x14ac:dyDescent="0.25">
      <c r="A228" t="str">
        <f t="shared" si="9"/>
        <v>CMBKTMMar-2025</v>
      </c>
      <c r="B228" s="2">
        <v>2025</v>
      </c>
      <c r="C228" s="2" t="s">
        <v>199</v>
      </c>
      <c r="D228" t="s">
        <v>10</v>
      </c>
      <c r="E228" s="2" t="s">
        <v>52</v>
      </c>
      <c r="F228" t="s">
        <v>15</v>
      </c>
      <c r="G228">
        <v>113</v>
      </c>
      <c r="H228">
        <v>14375.609999999999</v>
      </c>
      <c r="I228">
        <v>2786.6900000000005</v>
      </c>
      <c r="J228">
        <v>17162.3</v>
      </c>
      <c r="K228">
        <v>265889</v>
      </c>
      <c r="L228" s="26">
        <f t="shared" si="10"/>
        <v>6.4546859779832932E-2</v>
      </c>
      <c r="M228" s="1">
        <f t="shared" si="11"/>
        <v>151.8787610619469</v>
      </c>
    </row>
    <row r="229" spans="1:13" x14ac:dyDescent="0.25">
      <c r="A229" t="str">
        <f t="shared" si="9"/>
        <v>CMBKULMar-2025</v>
      </c>
      <c r="B229" s="2">
        <v>2025</v>
      </c>
      <c r="C229" s="2" t="s">
        <v>199</v>
      </c>
      <c r="D229" t="s">
        <v>10</v>
      </c>
      <c r="E229" s="2" t="s">
        <v>33</v>
      </c>
      <c r="F229" t="s">
        <v>13</v>
      </c>
      <c r="G229">
        <v>170</v>
      </c>
      <c r="H229">
        <v>14837.369999999999</v>
      </c>
      <c r="I229">
        <v>9364.3099999999959</v>
      </c>
      <c r="J229">
        <v>24201.679999999993</v>
      </c>
      <c r="K229">
        <v>418030</v>
      </c>
      <c r="L229" s="26">
        <f t="shared" si="10"/>
        <v>5.7894600865966539E-2</v>
      </c>
      <c r="M229" s="1">
        <f t="shared" si="11"/>
        <v>142.36282352941171</v>
      </c>
    </row>
    <row r="230" spans="1:13" x14ac:dyDescent="0.25">
      <c r="A230" t="str">
        <f t="shared" si="9"/>
        <v>CMBKWIMar-2025</v>
      </c>
      <c r="B230" s="2">
        <v>2025</v>
      </c>
      <c r="C230" s="2" t="s">
        <v>199</v>
      </c>
      <c r="D230" t="s">
        <v>10</v>
      </c>
      <c r="E230" s="2" t="s">
        <v>34</v>
      </c>
      <c r="F230" t="s">
        <v>11</v>
      </c>
      <c r="G230">
        <v>144</v>
      </c>
      <c r="H230">
        <v>16530.229999999996</v>
      </c>
      <c r="I230">
        <v>9902.4599999999955</v>
      </c>
      <c r="J230">
        <v>26432.690000000013</v>
      </c>
      <c r="K230">
        <v>604080</v>
      </c>
      <c r="L230" s="26">
        <f t="shared" si="10"/>
        <v>4.3756936167395066E-2</v>
      </c>
      <c r="M230" s="1">
        <f t="shared" si="11"/>
        <v>183.5603472222223</v>
      </c>
    </row>
    <row r="231" spans="1:13" x14ac:dyDescent="0.25">
      <c r="A231" t="str">
        <f t="shared" si="9"/>
        <v>CMBLHEMar-2025</v>
      </c>
      <c r="B231" s="2">
        <v>2025</v>
      </c>
      <c r="C231" s="2" t="s">
        <v>199</v>
      </c>
      <c r="D231" t="s">
        <v>10</v>
      </c>
      <c r="E231" s="2" t="s">
        <v>35</v>
      </c>
      <c r="F231" t="s">
        <v>15</v>
      </c>
      <c r="G231">
        <v>152</v>
      </c>
      <c r="H231">
        <v>14871.799999999997</v>
      </c>
      <c r="I231">
        <v>5014.8799999999992</v>
      </c>
      <c r="J231">
        <v>19886.679999999997</v>
      </c>
      <c r="K231">
        <v>423320</v>
      </c>
      <c r="L231" s="26">
        <f t="shared" si="10"/>
        <v>4.6977889067372193E-2</v>
      </c>
      <c r="M231" s="1">
        <f t="shared" si="11"/>
        <v>130.83342105263156</v>
      </c>
    </row>
    <row r="232" spans="1:13" x14ac:dyDescent="0.25">
      <c r="A232" t="str">
        <f t="shared" si="9"/>
        <v>CMBLHRMar-2025</v>
      </c>
      <c r="B232" s="2">
        <v>2025</v>
      </c>
      <c r="C232" s="2" t="s">
        <v>199</v>
      </c>
      <c r="D232" t="s">
        <v>10</v>
      </c>
      <c r="E232" s="2" t="s">
        <v>36</v>
      </c>
      <c r="F232" t="s">
        <v>19</v>
      </c>
      <c r="G232">
        <v>2438</v>
      </c>
      <c r="H232">
        <v>808107.14000000013</v>
      </c>
      <c r="I232">
        <v>559129.55999999971</v>
      </c>
      <c r="J232">
        <v>1367236.6999999995</v>
      </c>
      <c r="K232">
        <v>21256922</v>
      </c>
      <c r="L232" s="26">
        <f t="shared" si="10"/>
        <v>6.4319599046371786E-2</v>
      </c>
      <c r="M232" s="1">
        <f t="shared" si="11"/>
        <v>560.80258408531563</v>
      </c>
    </row>
    <row r="233" spans="1:13" x14ac:dyDescent="0.25">
      <c r="A233" t="str">
        <f t="shared" si="9"/>
        <v>CMBMAAMar-2025</v>
      </c>
      <c r="B233" s="2">
        <v>2025</v>
      </c>
      <c r="C233" s="2" t="s">
        <v>199</v>
      </c>
      <c r="D233" t="s">
        <v>10</v>
      </c>
      <c r="E233" s="2" t="s">
        <v>37</v>
      </c>
      <c r="F233" t="s">
        <v>15</v>
      </c>
      <c r="G233">
        <v>346</v>
      </c>
      <c r="H233">
        <v>12874.620000000003</v>
      </c>
      <c r="I233">
        <v>7153.5799999999972</v>
      </c>
      <c r="J233">
        <v>20028.199999999997</v>
      </c>
      <c r="K233">
        <v>237356</v>
      </c>
      <c r="L233" s="26">
        <f t="shared" si="10"/>
        <v>8.4380424341495466E-2</v>
      </c>
      <c r="M233" s="1">
        <f t="shared" si="11"/>
        <v>57.884971098265886</v>
      </c>
    </row>
    <row r="234" spans="1:13" x14ac:dyDescent="0.25">
      <c r="A234" t="str">
        <f t="shared" si="9"/>
        <v>CMBMELMar-2025</v>
      </c>
      <c r="B234" s="2">
        <v>2025</v>
      </c>
      <c r="C234" s="2" t="s">
        <v>199</v>
      </c>
      <c r="D234" t="s">
        <v>10</v>
      </c>
      <c r="E234" s="2" t="s">
        <v>38</v>
      </c>
      <c r="F234" t="s">
        <v>13</v>
      </c>
      <c r="G234">
        <v>1118</v>
      </c>
      <c r="H234">
        <v>355544.88999999978</v>
      </c>
      <c r="I234">
        <v>94262.170000000027</v>
      </c>
      <c r="J234">
        <v>449807.05999999982</v>
      </c>
      <c r="K234">
        <v>9401262</v>
      </c>
      <c r="L234" s="26">
        <f t="shared" si="10"/>
        <v>4.7845391395325419E-2</v>
      </c>
      <c r="M234" s="1">
        <f t="shared" si="11"/>
        <v>402.33189624329145</v>
      </c>
    </row>
    <row r="235" spans="1:13" x14ac:dyDescent="0.25">
      <c r="A235" t="str">
        <f t="shared" si="9"/>
        <v>CMBMLEMar-2025</v>
      </c>
      <c r="B235" s="2">
        <v>2025</v>
      </c>
      <c r="C235" s="2" t="s">
        <v>199</v>
      </c>
      <c r="D235" t="s">
        <v>10</v>
      </c>
      <c r="E235" s="2" t="s">
        <v>39</v>
      </c>
      <c r="F235" t="s">
        <v>15</v>
      </c>
      <c r="G235">
        <v>1858</v>
      </c>
      <c r="H235">
        <v>186305.2699999999</v>
      </c>
      <c r="I235">
        <v>36623.24000000002</v>
      </c>
      <c r="J235">
        <v>222928.51000000013</v>
      </c>
      <c r="K235">
        <v>1426944</v>
      </c>
      <c r="L235" s="26">
        <f t="shared" si="10"/>
        <v>0.15622793185997497</v>
      </c>
      <c r="M235" s="1">
        <f t="shared" si="11"/>
        <v>119.98305166846077</v>
      </c>
    </row>
    <row r="236" spans="1:13" x14ac:dyDescent="0.25">
      <c r="A236" t="str">
        <f t="shared" si="9"/>
        <v>CMBNRTMar-2025</v>
      </c>
      <c r="B236" s="2">
        <v>2025</v>
      </c>
      <c r="C236" s="2" t="s">
        <v>199</v>
      </c>
      <c r="D236" t="s">
        <v>10</v>
      </c>
      <c r="E236" s="2" t="s">
        <v>40</v>
      </c>
      <c r="F236" t="s">
        <v>13</v>
      </c>
      <c r="G236">
        <v>277</v>
      </c>
      <c r="H236">
        <v>116131.72999999997</v>
      </c>
      <c r="I236">
        <v>8660.1200000000026</v>
      </c>
      <c r="J236">
        <v>124791.84999999996</v>
      </c>
      <c r="K236">
        <v>1901328</v>
      </c>
      <c r="L236" s="26">
        <f t="shared" si="10"/>
        <v>6.5634046308685273E-2</v>
      </c>
      <c r="M236" s="1">
        <f t="shared" si="11"/>
        <v>450.51209386281573</v>
      </c>
    </row>
    <row r="237" spans="1:13" x14ac:dyDescent="0.25">
      <c r="A237" t="str">
        <f t="shared" si="9"/>
        <v>CMBRUHMar-2025</v>
      </c>
      <c r="B237" s="2">
        <v>2025</v>
      </c>
      <c r="C237" s="2" t="s">
        <v>199</v>
      </c>
      <c r="D237" t="s">
        <v>10</v>
      </c>
      <c r="E237" s="2" t="s">
        <v>41</v>
      </c>
      <c r="F237" t="s">
        <v>11</v>
      </c>
      <c r="G237">
        <v>250</v>
      </c>
      <c r="H237">
        <v>33524.23000000001</v>
      </c>
      <c r="I237">
        <v>16044.640000000003</v>
      </c>
      <c r="J237">
        <v>49568.869999999988</v>
      </c>
      <c r="K237">
        <v>1011250</v>
      </c>
      <c r="L237" s="26">
        <f t="shared" si="10"/>
        <v>4.9017423980222484E-2</v>
      </c>
      <c r="M237" s="1">
        <f t="shared" si="11"/>
        <v>198.27547999999996</v>
      </c>
    </row>
    <row r="238" spans="1:13" x14ac:dyDescent="0.25">
      <c r="A238" t="str">
        <f t="shared" si="9"/>
        <v>CMBSINMar-2025</v>
      </c>
      <c r="B238" s="2">
        <v>2025</v>
      </c>
      <c r="C238" s="2" t="s">
        <v>199</v>
      </c>
      <c r="D238" t="s">
        <v>10</v>
      </c>
      <c r="E238" s="2" t="s">
        <v>42</v>
      </c>
      <c r="F238" t="s">
        <v>13</v>
      </c>
      <c r="G238">
        <v>183</v>
      </c>
      <c r="H238">
        <v>39966.29</v>
      </c>
      <c r="I238">
        <v>11409.64</v>
      </c>
      <c r="J238">
        <v>51375.930000000022</v>
      </c>
      <c r="K238">
        <v>503067</v>
      </c>
      <c r="L238" s="26">
        <f t="shared" si="10"/>
        <v>0.10212542265741943</v>
      </c>
      <c r="M238" s="1">
        <f t="shared" si="11"/>
        <v>280.74278688524601</v>
      </c>
    </row>
    <row r="239" spans="1:13" x14ac:dyDescent="0.25">
      <c r="A239" t="str">
        <f t="shared" si="9"/>
        <v>CMBSYDMar-2025</v>
      </c>
      <c r="B239" s="2">
        <v>2025</v>
      </c>
      <c r="C239" s="2" t="s">
        <v>199</v>
      </c>
      <c r="D239" t="s">
        <v>10</v>
      </c>
      <c r="E239" s="2" t="s">
        <v>53</v>
      </c>
      <c r="F239" t="s">
        <v>13</v>
      </c>
      <c r="G239">
        <v>444</v>
      </c>
      <c r="H239">
        <v>207506.80000000005</v>
      </c>
      <c r="I239">
        <v>39618.039999999972</v>
      </c>
      <c r="J239">
        <v>247124.84000000005</v>
      </c>
      <c r="K239">
        <v>3886776</v>
      </c>
      <c r="L239" s="26">
        <f t="shared" si="10"/>
        <v>6.3580931857148457E-2</v>
      </c>
      <c r="M239" s="1">
        <f t="shared" si="11"/>
        <v>556.58747747747759</v>
      </c>
    </row>
    <row r="240" spans="1:13" x14ac:dyDescent="0.25">
      <c r="A240" t="str">
        <f t="shared" si="9"/>
        <v>CMBTRVMar-2025</v>
      </c>
      <c r="B240" s="2">
        <v>2025</v>
      </c>
      <c r="C240" s="2" t="s">
        <v>199</v>
      </c>
      <c r="D240" t="s">
        <v>10</v>
      </c>
      <c r="E240" s="2" t="s">
        <v>43</v>
      </c>
      <c r="F240" t="s">
        <v>15</v>
      </c>
      <c r="G240">
        <v>8</v>
      </c>
      <c r="H240">
        <v>221.94</v>
      </c>
      <c r="I240">
        <v>73.460000000000008</v>
      </c>
      <c r="J240">
        <v>295.39999999999998</v>
      </c>
      <c r="K240">
        <v>2928</v>
      </c>
      <c r="L240" s="26">
        <f t="shared" si="10"/>
        <v>0.10088797814207649</v>
      </c>
      <c r="M240" s="1">
        <f t="shared" si="11"/>
        <v>36.924999999999997</v>
      </c>
    </row>
    <row r="241" spans="1:13" x14ac:dyDescent="0.25">
      <c r="A241" t="str">
        <f t="shared" si="9"/>
        <v>CMBTRZMar-2025</v>
      </c>
      <c r="B241" s="2">
        <v>2025</v>
      </c>
      <c r="C241" s="2" t="s">
        <v>199</v>
      </c>
      <c r="D241" t="s">
        <v>10</v>
      </c>
      <c r="E241" s="2" t="s">
        <v>44</v>
      </c>
      <c r="F241" t="s">
        <v>15</v>
      </c>
      <c r="G241">
        <v>54</v>
      </c>
      <c r="H241">
        <v>1652.9899999999996</v>
      </c>
      <c r="I241">
        <v>815.81</v>
      </c>
      <c r="J241">
        <v>2468.8000000000002</v>
      </c>
      <c r="K241">
        <v>23922</v>
      </c>
      <c r="L241" s="26">
        <f t="shared" si="10"/>
        <v>0.10320207340523369</v>
      </c>
      <c r="M241" s="1">
        <f t="shared" si="11"/>
        <v>45.718518518518522</v>
      </c>
    </row>
    <row r="242" spans="1:13" x14ac:dyDescent="0.25">
      <c r="A242" t="str">
        <f t="shared" si="9"/>
        <v>COKCMBMar-2025</v>
      </c>
      <c r="B242" s="2">
        <v>2025</v>
      </c>
      <c r="C242" s="2" t="s">
        <v>199</v>
      </c>
      <c r="D242" t="s">
        <v>21</v>
      </c>
      <c r="E242" s="2" t="s">
        <v>10</v>
      </c>
      <c r="F242" t="s">
        <v>15</v>
      </c>
      <c r="G242">
        <v>253</v>
      </c>
      <c r="H242">
        <v>15215.05</v>
      </c>
      <c r="I242">
        <v>4616.0600000000004</v>
      </c>
      <c r="J242">
        <v>19831.11</v>
      </c>
      <c r="K242">
        <v>130801</v>
      </c>
      <c r="L242" s="26">
        <f t="shared" si="10"/>
        <v>0.15161283170617962</v>
      </c>
      <c r="M242" s="1">
        <f t="shared" si="11"/>
        <v>78.383833992094864</v>
      </c>
    </row>
    <row r="243" spans="1:13" x14ac:dyDescent="0.25">
      <c r="A243" t="str">
        <f t="shared" si="9"/>
        <v>DACCMBMar-2025</v>
      </c>
      <c r="B243" s="2">
        <v>2025</v>
      </c>
      <c r="C243" s="2" t="s">
        <v>199</v>
      </c>
      <c r="D243" t="s">
        <v>22</v>
      </c>
      <c r="E243" s="2" t="s">
        <v>10</v>
      </c>
      <c r="F243" t="s">
        <v>15</v>
      </c>
      <c r="G243">
        <v>91</v>
      </c>
      <c r="H243">
        <v>7714.7999999999984</v>
      </c>
      <c r="I243">
        <v>1963.8500000000017</v>
      </c>
      <c r="J243">
        <v>9678.6499999999978</v>
      </c>
      <c r="K243">
        <v>197015</v>
      </c>
      <c r="L243" s="26">
        <f t="shared" si="10"/>
        <v>4.9126462452097543E-2</v>
      </c>
      <c r="M243" s="1">
        <f t="shared" si="11"/>
        <v>106.35879120879119</v>
      </c>
    </row>
    <row r="244" spans="1:13" x14ac:dyDescent="0.25">
      <c r="A244" t="str">
        <f t="shared" si="9"/>
        <v>DELCMBMar-2025</v>
      </c>
      <c r="B244" s="2">
        <v>2025</v>
      </c>
      <c r="C244" s="2" t="s">
        <v>199</v>
      </c>
      <c r="D244" t="s">
        <v>23</v>
      </c>
      <c r="E244" s="2" t="s">
        <v>10</v>
      </c>
      <c r="F244" t="s">
        <v>15</v>
      </c>
      <c r="G244">
        <v>370</v>
      </c>
      <c r="H244">
        <v>48329.009999999995</v>
      </c>
      <c r="I244">
        <v>11905.74</v>
      </c>
      <c r="J244">
        <v>60234.750000000015</v>
      </c>
      <c r="K244">
        <v>897250</v>
      </c>
      <c r="L244" s="26">
        <f t="shared" si="10"/>
        <v>6.7132627472833675E-2</v>
      </c>
      <c r="M244" s="1">
        <f t="shared" si="11"/>
        <v>162.79662162162165</v>
      </c>
    </row>
    <row r="245" spans="1:13" x14ac:dyDescent="0.25">
      <c r="A245" t="str">
        <f t="shared" si="9"/>
        <v>DMMCMBMar-2025</v>
      </c>
      <c r="B245" s="2">
        <v>2025</v>
      </c>
      <c r="C245" s="2" t="s">
        <v>199</v>
      </c>
      <c r="D245" t="s">
        <v>24</v>
      </c>
      <c r="E245" s="2" t="s">
        <v>10</v>
      </c>
      <c r="F245" t="s">
        <v>11</v>
      </c>
      <c r="G245">
        <v>41</v>
      </c>
      <c r="H245">
        <v>8423.76</v>
      </c>
      <c r="I245">
        <v>2940.2400000000002</v>
      </c>
      <c r="J245">
        <v>11363.999999999998</v>
      </c>
      <c r="K245">
        <v>157973</v>
      </c>
      <c r="L245" s="26">
        <f t="shared" si="10"/>
        <v>7.1936343552379198E-2</v>
      </c>
      <c r="M245" s="1">
        <f t="shared" si="11"/>
        <v>277.17073170731703</v>
      </c>
    </row>
    <row r="246" spans="1:13" x14ac:dyDescent="0.25">
      <c r="A246" t="str">
        <f t="shared" si="9"/>
        <v>DOHCMBMar-2025</v>
      </c>
      <c r="B246" s="2">
        <v>2025</v>
      </c>
      <c r="C246" s="2" t="s">
        <v>199</v>
      </c>
      <c r="D246" t="s">
        <v>25</v>
      </c>
      <c r="E246" s="2" t="s">
        <v>10</v>
      </c>
      <c r="F246" t="s">
        <v>11</v>
      </c>
      <c r="G246">
        <v>58</v>
      </c>
      <c r="H246">
        <v>10664.44</v>
      </c>
      <c r="I246">
        <v>5594.829999999999</v>
      </c>
      <c r="J246">
        <v>16259.269999999997</v>
      </c>
      <c r="K246">
        <v>210714</v>
      </c>
      <c r="L246" s="26">
        <f t="shared" si="10"/>
        <v>7.7162741915582242E-2</v>
      </c>
      <c r="M246" s="1">
        <f t="shared" si="11"/>
        <v>280.33224137931029</v>
      </c>
    </row>
    <row r="247" spans="1:13" x14ac:dyDescent="0.25">
      <c r="A247" t="str">
        <f t="shared" si="9"/>
        <v>DXBCMBMar-2025</v>
      </c>
      <c r="B247" s="2">
        <v>2025</v>
      </c>
      <c r="C247" s="2" t="s">
        <v>199</v>
      </c>
      <c r="D247" t="s">
        <v>26</v>
      </c>
      <c r="E247" s="2" t="s">
        <v>10</v>
      </c>
      <c r="F247" t="s">
        <v>11</v>
      </c>
      <c r="G247">
        <v>268</v>
      </c>
      <c r="H247">
        <v>37273.01</v>
      </c>
      <c r="I247">
        <v>20881.59</v>
      </c>
      <c r="J247">
        <v>58154.599999999991</v>
      </c>
      <c r="K247">
        <v>886812</v>
      </c>
      <c r="L247" s="26">
        <f t="shared" si="10"/>
        <v>6.5577146001632808E-2</v>
      </c>
      <c r="M247" s="1">
        <f t="shared" si="11"/>
        <v>216.99477611940296</v>
      </c>
    </row>
    <row r="248" spans="1:13" x14ac:dyDescent="0.25">
      <c r="A248" t="str">
        <f t="shared" si="9"/>
        <v>FRACMBMar-2025</v>
      </c>
      <c r="B248" s="2">
        <v>2025</v>
      </c>
      <c r="C248" s="2" t="s">
        <v>199</v>
      </c>
      <c r="D248" t="s">
        <v>27</v>
      </c>
      <c r="E248" s="2" t="s">
        <v>10</v>
      </c>
      <c r="F248" t="s">
        <v>19</v>
      </c>
      <c r="G248">
        <v>589</v>
      </c>
      <c r="H248">
        <v>146071.9</v>
      </c>
      <c r="I248">
        <v>141243.02999999991</v>
      </c>
      <c r="J248">
        <v>287314.93000000005</v>
      </c>
      <c r="K248">
        <v>4766777</v>
      </c>
      <c r="L248" s="26">
        <f t="shared" si="10"/>
        <v>6.0274464276386337E-2</v>
      </c>
      <c r="M248" s="1">
        <f t="shared" si="11"/>
        <v>487.80123938879467</v>
      </c>
    </row>
    <row r="249" spans="1:13" x14ac:dyDescent="0.25">
      <c r="A249" t="str">
        <f t="shared" si="9"/>
        <v>GANCMBMar-2025</v>
      </c>
      <c r="B249" s="2">
        <v>2025</v>
      </c>
      <c r="C249" s="2" t="s">
        <v>199</v>
      </c>
      <c r="D249" t="s">
        <v>28</v>
      </c>
      <c r="E249" s="2" t="s">
        <v>10</v>
      </c>
      <c r="F249" t="s">
        <v>15</v>
      </c>
      <c r="G249">
        <v>175</v>
      </c>
      <c r="H249">
        <v>12570.659999999998</v>
      </c>
      <c r="I249">
        <v>6110.4400000000014</v>
      </c>
      <c r="J249">
        <v>18681.100000000002</v>
      </c>
      <c r="K249">
        <v>200725</v>
      </c>
      <c r="L249" s="26">
        <f t="shared" si="10"/>
        <v>9.3068128035869988E-2</v>
      </c>
      <c r="M249" s="1">
        <f t="shared" si="11"/>
        <v>106.74914285714287</v>
      </c>
    </row>
    <row r="250" spans="1:13" x14ac:dyDescent="0.25">
      <c r="A250" t="str">
        <f t="shared" si="9"/>
        <v>HYDCMBMar-2025</v>
      </c>
      <c r="B250" s="2">
        <v>2025</v>
      </c>
      <c r="C250" s="2" t="s">
        <v>199</v>
      </c>
      <c r="D250" t="s">
        <v>29</v>
      </c>
      <c r="E250" s="2" t="s">
        <v>10</v>
      </c>
      <c r="F250" t="s">
        <v>15</v>
      </c>
      <c r="G250">
        <v>26</v>
      </c>
      <c r="H250">
        <v>1028.8300000000002</v>
      </c>
      <c r="I250">
        <v>522.72</v>
      </c>
      <c r="J250">
        <v>1551.5500000000002</v>
      </c>
      <c r="K250">
        <v>30472</v>
      </c>
      <c r="L250" s="26">
        <f t="shared" si="10"/>
        <v>5.0917235494880551E-2</v>
      </c>
      <c r="M250" s="1">
        <f t="shared" si="11"/>
        <v>59.675000000000004</v>
      </c>
    </row>
    <row r="251" spans="1:13" x14ac:dyDescent="0.25">
      <c r="A251" t="str">
        <f t="shared" si="9"/>
        <v>ICNCMBMar-2025</v>
      </c>
      <c r="B251" s="2">
        <v>2025</v>
      </c>
      <c r="C251" s="2" t="s">
        <v>199</v>
      </c>
      <c r="D251" t="s">
        <v>30</v>
      </c>
      <c r="E251" s="2" t="s">
        <v>10</v>
      </c>
      <c r="F251" t="s">
        <v>13</v>
      </c>
      <c r="G251">
        <v>58</v>
      </c>
      <c r="H251">
        <v>16515.189999999999</v>
      </c>
      <c r="I251">
        <v>5456.2500000000009</v>
      </c>
      <c r="J251">
        <v>21971.439999999999</v>
      </c>
      <c r="K251">
        <v>334370</v>
      </c>
      <c r="L251" s="26">
        <f t="shared" si="10"/>
        <v>6.5709962018123638E-2</v>
      </c>
      <c r="M251" s="1">
        <f t="shared" si="11"/>
        <v>378.81793103448274</v>
      </c>
    </row>
    <row r="252" spans="1:13" x14ac:dyDescent="0.25">
      <c r="A252" t="str">
        <f t="shared" si="9"/>
        <v>IXMCMBMar-2025</v>
      </c>
      <c r="B252" s="2">
        <v>2025</v>
      </c>
      <c r="C252" s="2" t="s">
        <v>199</v>
      </c>
      <c r="D252" t="s">
        <v>31</v>
      </c>
      <c r="E252" s="2" t="s">
        <v>10</v>
      </c>
      <c r="F252" t="s">
        <v>15</v>
      </c>
      <c r="G252">
        <v>93</v>
      </c>
      <c r="H252">
        <v>2693.56</v>
      </c>
      <c r="I252">
        <v>1287.059999999999</v>
      </c>
      <c r="J252">
        <v>3980.6199999999994</v>
      </c>
      <c r="K252">
        <v>32922</v>
      </c>
      <c r="L252" s="26">
        <f t="shared" si="10"/>
        <v>0.12091063726383572</v>
      </c>
      <c r="M252" s="1">
        <f t="shared" si="11"/>
        <v>42.802365591397844</v>
      </c>
    </row>
    <row r="253" spans="1:13" x14ac:dyDescent="0.25">
      <c r="A253" t="str">
        <f t="shared" si="9"/>
        <v>KHICMBMar-2025</v>
      </c>
      <c r="B253" s="2">
        <v>2025</v>
      </c>
      <c r="C253" s="2" t="s">
        <v>199</v>
      </c>
      <c r="D253" t="s">
        <v>32</v>
      </c>
      <c r="E253" s="2" t="s">
        <v>10</v>
      </c>
      <c r="F253" t="s">
        <v>15</v>
      </c>
      <c r="G253">
        <v>48</v>
      </c>
      <c r="H253">
        <v>5503.58</v>
      </c>
      <c r="I253">
        <v>1445.9799999999998</v>
      </c>
      <c r="J253">
        <v>6949.56</v>
      </c>
      <c r="K253">
        <v>115872</v>
      </c>
      <c r="L253" s="26">
        <f t="shared" si="10"/>
        <v>5.9976180613090312E-2</v>
      </c>
      <c r="M253" s="1">
        <f t="shared" si="11"/>
        <v>144.7825</v>
      </c>
    </row>
    <row r="254" spans="1:13" x14ac:dyDescent="0.25">
      <c r="A254" t="str">
        <f t="shared" si="9"/>
        <v>KTMCMBMar-2025</v>
      </c>
      <c r="B254" s="2">
        <v>2025</v>
      </c>
      <c r="C254" s="2" t="s">
        <v>199</v>
      </c>
      <c r="D254" t="s">
        <v>52</v>
      </c>
      <c r="E254" s="2" t="s">
        <v>10</v>
      </c>
      <c r="F254" t="s">
        <v>15</v>
      </c>
      <c r="G254">
        <v>155</v>
      </c>
      <c r="H254">
        <v>25008.809999999979</v>
      </c>
      <c r="I254">
        <v>4480.3799999999965</v>
      </c>
      <c r="J254">
        <v>29489.190000000002</v>
      </c>
      <c r="K254">
        <v>364715</v>
      </c>
      <c r="L254" s="26">
        <f t="shared" si="10"/>
        <v>8.0855435065736267E-2</v>
      </c>
      <c r="M254" s="1">
        <f t="shared" si="11"/>
        <v>190.25283870967743</v>
      </c>
    </row>
    <row r="255" spans="1:13" x14ac:dyDescent="0.25">
      <c r="A255" t="str">
        <f t="shared" si="9"/>
        <v>KULCMBMar-2025</v>
      </c>
      <c r="B255" s="2">
        <v>2025</v>
      </c>
      <c r="C255" s="2" t="s">
        <v>199</v>
      </c>
      <c r="D255" t="s">
        <v>33</v>
      </c>
      <c r="E255" s="2" t="s">
        <v>10</v>
      </c>
      <c r="F255" t="s">
        <v>13</v>
      </c>
      <c r="G255">
        <v>121</v>
      </c>
      <c r="H255">
        <v>12064.52</v>
      </c>
      <c r="I255">
        <v>6855.96</v>
      </c>
      <c r="J255">
        <v>18920.479999999992</v>
      </c>
      <c r="K255">
        <v>297539</v>
      </c>
      <c r="L255" s="26">
        <f t="shared" si="10"/>
        <v>6.3589915943792222E-2</v>
      </c>
      <c r="M255" s="1">
        <f t="shared" si="11"/>
        <v>156.36760330578505</v>
      </c>
    </row>
    <row r="256" spans="1:13" x14ac:dyDescent="0.25">
      <c r="A256" t="str">
        <f t="shared" si="9"/>
        <v>KWICMBMar-2025</v>
      </c>
      <c r="B256" s="2">
        <v>2025</v>
      </c>
      <c r="C256" s="2" t="s">
        <v>199</v>
      </c>
      <c r="D256" t="s">
        <v>34</v>
      </c>
      <c r="E256" s="2" t="s">
        <v>10</v>
      </c>
      <c r="F256" t="s">
        <v>11</v>
      </c>
      <c r="G256">
        <v>19</v>
      </c>
      <c r="H256">
        <v>2415.33</v>
      </c>
      <c r="I256">
        <v>1177.96</v>
      </c>
      <c r="J256">
        <v>3593.2900000000004</v>
      </c>
      <c r="K256">
        <v>79705</v>
      </c>
      <c r="L256" s="26">
        <f t="shared" si="10"/>
        <v>4.5082366225456375E-2</v>
      </c>
      <c r="M256" s="1">
        <f t="shared" si="11"/>
        <v>189.1205263157895</v>
      </c>
    </row>
    <row r="257" spans="1:13" x14ac:dyDescent="0.25">
      <c r="A257" t="str">
        <f t="shared" si="9"/>
        <v>LHECMBMar-2025</v>
      </c>
      <c r="B257" s="2">
        <v>2025</v>
      </c>
      <c r="C257" s="2" t="s">
        <v>199</v>
      </c>
      <c r="D257" t="s">
        <v>35</v>
      </c>
      <c r="E257" s="2" t="s">
        <v>10</v>
      </c>
      <c r="F257" t="s">
        <v>15</v>
      </c>
      <c r="G257">
        <v>87</v>
      </c>
      <c r="H257">
        <v>7402.66</v>
      </c>
      <c r="I257">
        <v>2653.93</v>
      </c>
      <c r="J257">
        <v>10056.590000000004</v>
      </c>
      <c r="K257">
        <v>242295</v>
      </c>
      <c r="L257" s="26">
        <f t="shared" si="10"/>
        <v>4.1505561402422682E-2</v>
      </c>
      <c r="M257" s="1">
        <f t="shared" si="11"/>
        <v>115.59298850574717</v>
      </c>
    </row>
    <row r="258" spans="1:13" x14ac:dyDescent="0.25">
      <c r="A258" t="str">
        <f t="shared" ref="A258:A321" si="12">D258&amp;E258&amp;C258</f>
        <v>LHRCMBMar-2025</v>
      </c>
      <c r="B258" s="2">
        <v>2025</v>
      </c>
      <c r="C258" s="2" t="s">
        <v>199</v>
      </c>
      <c r="D258" t="s">
        <v>36</v>
      </c>
      <c r="E258" s="2" t="s">
        <v>10</v>
      </c>
      <c r="F258" t="s">
        <v>19</v>
      </c>
      <c r="G258">
        <v>1515</v>
      </c>
      <c r="H258">
        <v>469510.17999999993</v>
      </c>
      <c r="I258">
        <v>352397.98999999982</v>
      </c>
      <c r="J258">
        <v>821908.17000000062</v>
      </c>
      <c r="K258">
        <v>13209285</v>
      </c>
      <c r="L258" s="26">
        <f t="shared" ref="L258:L321" si="13">J258/K258</f>
        <v>6.2222002932028543E-2</v>
      </c>
      <c r="M258" s="1">
        <f t="shared" ref="M258:M321" si="14">J258/G258</f>
        <v>542.51364356435681</v>
      </c>
    </row>
    <row r="259" spans="1:13" x14ac:dyDescent="0.25">
      <c r="A259" t="str">
        <f t="shared" si="12"/>
        <v>MAACMBMar-2025</v>
      </c>
      <c r="B259" s="2">
        <v>2025</v>
      </c>
      <c r="C259" s="2" t="s">
        <v>199</v>
      </c>
      <c r="D259" t="s">
        <v>37</v>
      </c>
      <c r="E259" s="2" t="s">
        <v>10</v>
      </c>
      <c r="F259" t="s">
        <v>15</v>
      </c>
      <c r="G259">
        <v>266</v>
      </c>
      <c r="H259">
        <v>12786.739999999994</v>
      </c>
      <c r="I259">
        <v>5492.920000000001</v>
      </c>
      <c r="J259">
        <v>18279.660000000003</v>
      </c>
      <c r="K259">
        <v>182476</v>
      </c>
      <c r="L259" s="26">
        <f t="shared" si="13"/>
        <v>0.10017569433788555</v>
      </c>
      <c r="M259" s="1">
        <f t="shared" si="14"/>
        <v>68.720526315789485</v>
      </c>
    </row>
    <row r="260" spans="1:13" x14ac:dyDescent="0.25">
      <c r="A260" t="str">
        <f t="shared" si="12"/>
        <v>MELCMBMar-2025</v>
      </c>
      <c r="B260" s="2">
        <v>2025</v>
      </c>
      <c r="C260" s="2" t="s">
        <v>199</v>
      </c>
      <c r="D260" t="s">
        <v>38</v>
      </c>
      <c r="E260" s="2" t="s">
        <v>10</v>
      </c>
      <c r="F260" t="s">
        <v>13</v>
      </c>
      <c r="G260">
        <v>1386</v>
      </c>
      <c r="H260">
        <v>455957.06999999977</v>
      </c>
      <c r="I260">
        <v>153230.79999999993</v>
      </c>
      <c r="J260">
        <v>609187.87000000034</v>
      </c>
      <c r="K260">
        <v>11654874</v>
      </c>
      <c r="L260" s="26">
        <f t="shared" si="13"/>
        <v>5.2268936583956233E-2</v>
      </c>
      <c r="M260" s="1">
        <f t="shared" si="14"/>
        <v>439.52948773448799</v>
      </c>
    </row>
    <row r="261" spans="1:13" x14ac:dyDescent="0.25">
      <c r="A261" t="str">
        <f t="shared" si="12"/>
        <v>MLECMBMar-2025</v>
      </c>
      <c r="B261" s="2">
        <v>2025</v>
      </c>
      <c r="C261" s="2" t="s">
        <v>199</v>
      </c>
      <c r="D261" t="s">
        <v>39</v>
      </c>
      <c r="E261" s="2" t="s">
        <v>10</v>
      </c>
      <c r="F261" t="s">
        <v>15</v>
      </c>
      <c r="G261">
        <v>930</v>
      </c>
      <c r="H261">
        <v>71712.860000000044</v>
      </c>
      <c r="I261">
        <v>20392.729999999996</v>
      </c>
      <c r="J261">
        <v>92105.590000000069</v>
      </c>
      <c r="K261">
        <v>714240</v>
      </c>
      <c r="L261" s="26">
        <f t="shared" si="13"/>
        <v>0.12895607918906821</v>
      </c>
      <c r="M261" s="1">
        <f t="shared" si="14"/>
        <v>99.038268817204369</v>
      </c>
    </row>
    <row r="262" spans="1:13" x14ac:dyDescent="0.25">
      <c r="A262" t="str">
        <f t="shared" si="12"/>
        <v>NRTCMBMar-2025</v>
      </c>
      <c r="B262" s="2">
        <v>2025</v>
      </c>
      <c r="C262" s="2" t="s">
        <v>199</v>
      </c>
      <c r="D262" t="s">
        <v>40</v>
      </c>
      <c r="E262" s="2" t="s">
        <v>10</v>
      </c>
      <c r="F262" t="s">
        <v>13</v>
      </c>
      <c r="G262">
        <v>239</v>
      </c>
      <c r="H262">
        <v>90123.28999999995</v>
      </c>
      <c r="I262">
        <v>8224.9600000000009</v>
      </c>
      <c r="J262">
        <v>98348.25</v>
      </c>
      <c r="K262">
        <v>1640496</v>
      </c>
      <c r="L262" s="26">
        <f t="shared" si="13"/>
        <v>5.995031380753138E-2</v>
      </c>
      <c r="M262" s="1">
        <f t="shared" si="14"/>
        <v>411.49895397489541</v>
      </c>
    </row>
    <row r="263" spans="1:13" x14ac:dyDescent="0.25">
      <c r="A263" t="str">
        <f t="shared" si="12"/>
        <v>RUHCMBMar-2025</v>
      </c>
      <c r="B263" s="2">
        <v>2025</v>
      </c>
      <c r="C263" s="2" t="s">
        <v>199</v>
      </c>
      <c r="D263" t="s">
        <v>41</v>
      </c>
      <c r="E263" s="2" t="s">
        <v>10</v>
      </c>
      <c r="F263" t="s">
        <v>11</v>
      </c>
      <c r="G263">
        <v>146</v>
      </c>
      <c r="H263">
        <v>28551.05</v>
      </c>
      <c r="I263">
        <v>11029.990000000003</v>
      </c>
      <c r="J263">
        <v>39581.039999999986</v>
      </c>
      <c r="K263">
        <v>590570</v>
      </c>
      <c r="L263" s="26">
        <f t="shared" si="13"/>
        <v>6.702175863995799E-2</v>
      </c>
      <c r="M263" s="1">
        <f t="shared" si="14"/>
        <v>271.10301369863004</v>
      </c>
    </row>
    <row r="264" spans="1:13" x14ac:dyDescent="0.25">
      <c r="A264" t="str">
        <f t="shared" si="12"/>
        <v>SINCMBMar-2025</v>
      </c>
      <c r="B264" s="2">
        <v>2025</v>
      </c>
      <c r="C264" s="2" t="s">
        <v>199</v>
      </c>
      <c r="D264" t="s">
        <v>42</v>
      </c>
      <c r="E264" s="2" t="s">
        <v>10</v>
      </c>
      <c r="F264" t="s">
        <v>13</v>
      </c>
      <c r="G264">
        <v>203</v>
      </c>
      <c r="H264">
        <v>32875.759999999987</v>
      </c>
      <c r="I264">
        <v>11477.170000000002</v>
      </c>
      <c r="J264">
        <v>44352.929999999993</v>
      </c>
      <c r="K264">
        <v>558047</v>
      </c>
      <c r="L264" s="26">
        <f t="shared" si="13"/>
        <v>7.9478843179875525E-2</v>
      </c>
      <c r="M264" s="1">
        <f t="shared" si="14"/>
        <v>218.48733990147781</v>
      </c>
    </row>
    <row r="265" spans="1:13" x14ac:dyDescent="0.25">
      <c r="A265" t="str">
        <f t="shared" si="12"/>
        <v>SYDCMBMar-2025</v>
      </c>
      <c r="B265" s="2">
        <v>2025</v>
      </c>
      <c r="C265" s="2" t="s">
        <v>199</v>
      </c>
      <c r="D265" t="s">
        <v>53</v>
      </c>
      <c r="E265" s="2" t="s">
        <v>10</v>
      </c>
      <c r="F265" t="s">
        <v>13</v>
      </c>
      <c r="G265">
        <v>635</v>
      </c>
      <c r="H265">
        <v>258021.92999999991</v>
      </c>
      <c r="I265">
        <v>67650.039999999994</v>
      </c>
      <c r="J265">
        <v>325671.97000000009</v>
      </c>
      <c r="K265">
        <v>5558790</v>
      </c>
      <c r="L265" s="26">
        <f t="shared" si="13"/>
        <v>5.8586845338643855E-2</v>
      </c>
      <c r="M265" s="1">
        <f t="shared" si="14"/>
        <v>512.86924409448829</v>
      </c>
    </row>
    <row r="266" spans="1:13" x14ac:dyDescent="0.25">
      <c r="A266" t="str">
        <f t="shared" si="12"/>
        <v>TRVCMBMar-2025</v>
      </c>
      <c r="B266" s="2">
        <v>2025</v>
      </c>
      <c r="C266" s="2" t="s">
        <v>199</v>
      </c>
      <c r="D266" t="s">
        <v>43</v>
      </c>
      <c r="E266" s="2" t="s">
        <v>10</v>
      </c>
      <c r="F266" t="s">
        <v>15</v>
      </c>
      <c r="G266">
        <v>29</v>
      </c>
      <c r="H266">
        <v>1025.1000000000001</v>
      </c>
      <c r="I266">
        <v>377.06</v>
      </c>
      <c r="J266">
        <v>1402.1599999999996</v>
      </c>
      <c r="K266">
        <v>10614</v>
      </c>
      <c r="L266" s="26">
        <f t="shared" si="13"/>
        <v>0.13210476728848686</v>
      </c>
      <c r="M266" s="1">
        <f t="shared" si="14"/>
        <v>48.350344827586191</v>
      </c>
    </row>
    <row r="267" spans="1:13" x14ac:dyDescent="0.25">
      <c r="A267" t="str">
        <f t="shared" si="12"/>
        <v>TRZCMBMar-2025</v>
      </c>
      <c r="B267" s="2">
        <v>2025</v>
      </c>
      <c r="C267" s="2" t="s">
        <v>199</v>
      </c>
      <c r="D267" t="s">
        <v>44</v>
      </c>
      <c r="E267" s="2" t="s">
        <v>10</v>
      </c>
      <c r="F267" t="s">
        <v>15</v>
      </c>
      <c r="G267">
        <v>135</v>
      </c>
      <c r="H267">
        <v>4417.5500000000011</v>
      </c>
      <c r="I267">
        <v>1627.800000000002</v>
      </c>
      <c r="J267">
        <v>6045.35</v>
      </c>
      <c r="K267">
        <v>59805</v>
      </c>
      <c r="L267" s="26">
        <f t="shared" si="13"/>
        <v>0.10108435749519272</v>
      </c>
      <c r="M267" s="1">
        <f t="shared" si="14"/>
        <v>44.78037037037037</v>
      </c>
    </row>
    <row r="268" spans="1:13" x14ac:dyDescent="0.25">
      <c r="A268" t="str">
        <f t="shared" si="12"/>
        <v>AUHCMBApr-2025</v>
      </c>
      <c r="B268" s="2">
        <v>2025</v>
      </c>
      <c r="C268" s="2" t="s">
        <v>203</v>
      </c>
      <c r="D268" t="s">
        <v>9</v>
      </c>
      <c r="E268" s="2" t="s">
        <v>10</v>
      </c>
      <c r="F268" t="s">
        <v>11</v>
      </c>
      <c r="G268">
        <v>64</v>
      </c>
      <c r="H268">
        <v>12994.59</v>
      </c>
      <c r="I268">
        <v>5205.4500000000007</v>
      </c>
      <c r="J268">
        <v>18200.04</v>
      </c>
      <c r="K268">
        <v>214016</v>
      </c>
      <c r="L268" s="26">
        <f t="shared" si="13"/>
        <v>8.5040557715311008E-2</v>
      </c>
      <c r="M268" s="1">
        <f t="shared" si="14"/>
        <v>284.37562500000001</v>
      </c>
    </row>
    <row r="269" spans="1:13" x14ac:dyDescent="0.25">
      <c r="A269" t="str">
        <f t="shared" si="12"/>
        <v>BKKCMBApr-2025</v>
      </c>
      <c r="B269" s="2">
        <v>2025</v>
      </c>
      <c r="C269" s="2" t="s">
        <v>203</v>
      </c>
      <c r="D269" t="s">
        <v>12</v>
      </c>
      <c r="E269" s="2" t="s">
        <v>10</v>
      </c>
      <c r="F269" t="s">
        <v>13</v>
      </c>
      <c r="G269">
        <v>114</v>
      </c>
      <c r="H269">
        <v>17138.63</v>
      </c>
      <c r="I269">
        <v>7016.5299999999988</v>
      </c>
      <c r="J269">
        <v>24155.16</v>
      </c>
      <c r="K269">
        <v>271890</v>
      </c>
      <c r="L269" s="26">
        <f t="shared" si="13"/>
        <v>8.8841663908198171E-2</v>
      </c>
      <c r="M269" s="1">
        <f t="shared" si="14"/>
        <v>211.88736842105263</v>
      </c>
    </row>
    <row r="270" spans="1:13" x14ac:dyDescent="0.25">
      <c r="A270" t="str">
        <f t="shared" si="12"/>
        <v>BLRCMBApr-2025</v>
      </c>
      <c r="B270" s="2">
        <v>2025</v>
      </c>
      <c r="C270" s="2" t="s">
        <v>203</v>
      </c>
      <c r="D270" t="s">
        <v>14</v>
      </c>
      <c r="E270" s="2" t="s">
        <v>10</v>
      </c>
      <c r="F270" t="s">
        <v>15</v>
      </c>
      <c r="G270">
        <v>74</v>
      </c>
      <c r="H270">
        <v>3918.85</v>
      </c>
      <c r="I270">
        <v>1402.0900000000006</v>
      </c>
      <c r="J270">
        <v>5320.9400000000005</v>
      </c>
      <c r="K270">
        <v>52910</v>
      </c>
      <c r="L270" s="26">
        <f t="shared" si="13"/>
        <v>0.10056586656586658</v>
      </c>
      <c r="M270" s="1">
        <f t="shared" si="14"/>
        <v>71.904594594594599</v>
      </c>
    </row>
    <row r="271" spans="1:13" x14ac:dyDescent="0.25">
      <c r="A271" t="str">
        <f t="shared" si="12"/>
        <v>BOMCMBApr-2025</v>
      </c>
      <c r="B271" s="2">
        <v>2025</v>
      </c>
      <c r="C271" s="2" t="s">
        <v>203</v>
      </c>
      <c r="D271" t="s">
        <v>16</v>
      </c>
      <c r="E271" s="2" t="s">
        <v>10</v>
      </c>
      <c r="F271" t="s">
        <v>15</v>
      </c>
      <c r="G271">
        <v>156</v>
      </c>
      <c r="H271">
        <v>12224.830000000002</v>
      </c>
      <c r="I271">
        <v>4447.2700000000013</v>
      </c>
      <c r="J271">
        <v>16672.099999999999</v>
      </c>
      <c r="K271">
        <v>241644</v>
      </c>
      <c r="L271" s="26">
        <f t="shared" si="13"/>
        <v>6.8994471205575142E-2</v>
      </c>
      <c r="M271" s="1">
        <f t="shared" si="14"/>
        <v>106.87243589743589</v>
      </c>
    </row>
    <row r="272" spans="1:13" x14ac:dyDescent="0.25">
      <c r="A272" t="str">
        <f t="shared" si="12"/>
        <v>CANCMBApr-2025</v>
      </c>
      <c r="B272" s="2">
        <v>2025</v>
      </c>
      <c r="C272" s="2" t="s">
        <v>203</v>
      </c>
      <c r="D272" t="s">
        <v>17</v>
      </c>
      <c r="E272" s="2" t="s">
        <v>10</v>
      </c>
      <c r="F272" t="s">
        <v>13</v>
      </c>
      <c r="G272">
        <v>2</v>
      </c>
      <c r="H272">
        <v>159.43</v>
      </c>
      <c r="I272">
        <v>124.51</v>
      </c>
      <c r="J272">
        <v>283.94</v>
      </c>
      <c r="K272">
        <v>7966</v>
      </c>
      <c r="L272" s="26">
        <f t="shared" si="13"/>
        <v>3.5643986944514185E-2</v>
      </c>
      <c r="M272" s="1">
        <f t="shared" si="14"/>
        <v>141.97</v>
      </c>
    </row>
    <row r="273" spans="1:13" x14ac:dyDescent="0.25">
      <c r="A273" t="str">
        <f t="shared" si="12"/>
        <v>CDGCMBApr-2025</v>
      </c>
      <c r="B273" s="2">
        <v>2025</v>
      </c>
      <c r="C273" s="2" t="s">
        <v>203</v>
      </c>
      <c r="D273" t="s">
        <v>18</v>
      </c>
      <c r="E273" s="2" t="s">
        <v>10</v>
      </c>
      <c r="F273" t="s">
        <v>19</v>
      </c>
      <c r="G273">
        <v>318</v>
      </c>
      <c r="H273">
        <v>98670.420000000027</v>
      </c>
      <c r="I273">
        <v>69561.820000000007</v>
      </c>
      <c r="J273">
        <v>168232.24000000002</v>
      </c>
      <c r="K273">
        <v>2705862</v>
      </c>
      <c r="L273" s="26">
        <f t="shared" si="13"/>
        <v>6.2173251998808521E-2</v>
      </c>
      <c r="M273" s="1">
        <f t="shared" si="14"/>
        <v>529.03220125786174</v>
      </c>
    </row>
    <row r="274" spans="1:13" x14ac:dyDescent="0.25">
      <c r="A274" t="str">
        <f t="shared" si="12"/>
        <v>CGKCMBApr-2025</v>
      </c>
      <c r="B274" s="2">
        <v>2025</v>
      </c>
      <c r="C274" s="2" t="s">
        <v>203</v>
      </c>
      <c r="D274" t="s">
        <v>20</v>
      </c>
      <c r="E274" s="2" t="s">
        <v>10</v>
      </c>
      <c r="F274" t="s">
        <v>13</v>
      </c>
      <c r="G274">
        <v>73</v>
      </c>
      <c r="H274">
        <v>8663.6500000000033</v>
      </c>
      <c r="I274">
        <v>4031.1000000000013</v>
      </c>
      <c r="J274">
        <v>12694.750000000004</v>
      </c>
      <c r="K274">
        <v>242214</v>
      </c>
      <c r="L274" s="26">
        <f t="shared" si="13"/>
        <v>5.2411297447711544E-2</v>
      </c>
      <c r="M274" s="1">
        <f t="shared" si="14"/>
        <v>173.9006849315069</v>
      </c>
    </row>
    <row r="275" spans="1:13" x14ac:dyDescent="0.25">
      <c r="A275" t="str">
        <f t="shared" si="12"/>
        <v>CMBAUHApr-2025</v>
      </c>
      <c r="B275" s="2">
        <v>2025</v>
      </c>
      <c r="C275" s="2" t="s">
        <v>203</v>
      </c>
      <c r="D275" t="s">
        <v>10</v>
      </c>
      <c r="E275" s="2" t="s">
        <v>9</v>
      </c>
      <c r="F275" t="s">
        <v>11</v>
      </c>
      <c r="G275">
        <v>158</v>
      </c>
      <c r="H275">
        <v>28074.550000000003</v>
      </c>
      <c r="I275">
        <v>13374.499999999996</v>
      </c>
      <c r="J275">
        <v>41449.049999999996</v>
      </c>
      <c r="K275">
        <v>528352</v>
      </c>
      <c r="L275" s="26">
        <f t="shared" si="13"/>
        <v>7.8449688843801088E-2</v>
      </c>
      <c r="M275" s="1">
        <f t="shared" si="14"/>
        <v>262.33575949367088</v>
      </c>
    </row>
    <row r="276" spans="1:13" x14ac:dyDescent="0.25">
      <c r="A276" t="str">
        <f t="shared" si="12"/>
        <v>CMBBKKApr-2025</v>
      </c>
      <c r="B276" s="2">
        <v>2025</v>
      </c>
      <c r="C276" s="2" t="s">
        <v>203</v>
      </c>
      <c r="D276" t="s">
        <v>10</v>
      </c>
      <c r="E276" s="2" t="s">
        <v>12</v>
      </c>
      <c r="F276" t="s">
        <v>13</v>
      </c>
      <c r="G276">
        <v>77</v>
      </c>
      <c r="H276">
        <v>13449.359999999995</v>
      </c>
      <c r="I276">
        <v>5573.49</v>
      </c>
      <c r="J276">
        <v>19022.849999999999</v>
      </c>
      <c r="K276">
        <v>183645</v>
      </c>
      <c r="L276" s="26">
        <f t="shared" si="13"/>
        <v>0.10358490566037735</v>
      </c>
      <c r="M276" s="1">
        <f t="shared" si="14"/>
        <v>247.04999999999998</v>
      </c>
    </row>
    <row r="277" spans="1:13" x14ac:dyDescent="0.25">
      <c r="A277" t="str">
        <f t="shared" si="12"/>
        <v>CMBBLRApr-2025</v>
      </c>
      <c r="B277" s="2">
        <v>2025</v>
      </c>
      <c r="C277" s="2" t="s">
        <v>203</v>
      </c>
      <c r="D277" t="s">
        <v>10</v>
      </c>
      <c r="E277" s="2" t="s">
        <v>14</v>
      </c>
      <c r="F277" t="s">
        <v>15</v>
      </c>
      <c r="G277">
        <v>66</v>
      </c>
      <c r="H277">
        <v>3708.25</v>
      </c>
      <c r="I277">
        <v>1398.4600000000003</v>
      </c>
      <c r="J277">
        <v>5106.7099999999991</v>
      </c>
      <c r="K277">
        <v>47190</v>
      </c>
      <c r="L277" s="26">
        <f t="shared" si="13"/>
        <v>0.10821593557957193</v>
      </c>
      <c r="M277" s="1">
        <f t="shared" si="14"/>
        <v>77.374393939393926</v>
      </c>
    </row>
    <row r="278" spans="1:13" x14ac:dyDescent="0.25">
      <c r="A278" t="str">
        <f t="shared" si="12"/>
        <v>CMBBOMApr-2025</v>
      </c>
      <c r="B278" s="2">
        <v>2025</v>
      </c>
      <c r="C278" s="2" t="s">
        <v>203</v>
      </c>
      <c r="D278" t="s">
        <v>10</v>
      </c>
      <c r="E278" s="2" t="s">
        <v>16</v>
      </c>
      <c r="F278" t="s">
        <v>15</v>
      </c>
      <c r="G278">
        <v>115</v>
      </c>
      <c r="H278">
        <v>7758.87</v>
      </c>
      <c r="I278">
        <v>4062.5200000000004</v>
      </c>
      <c r="J278">
        <v>11821.390000000003</v>
      </c>
      <c r="K278">
        <v>178135</v>
      </c>
      <c r="L278" s="26">
        <f t="shared" si="13"/>
        <v>6.6361972661183946E-2</v>
      </c>
      <c r="M278" s="1">
        <f t="shared" si="14"/>
        <v>102.79469565217394</v>
      </c>
    </row>
    <row r="279" spans="1:13" x14ac:dyDescent="0.25">
      <c r="A279" t="str">
        <f t="shared" si="12"/>
        <v>CMBCANApr-2025</v>
      </c>
      <c r="B279" s="2">
        <v>2025</v>
      </c>
      <c r="C279" s="2" t="s">
        <v>203</v>
      </c>
      <c r="D279" t="s">
        <v>10</v>
      </c>
      <c r="E279" s="2" t="s">
        <v>17</v>
      </c>
      <c r="F279" t="s">
        <v>13</v>
      </c>
      <c r="G279">
        <v>3</v>
      </c>
      <c r="H279">
        <v>970.05</v>
      </c>
      <c r="I279">
        <v>301.58000000000004</v>
      </c>
      <c r="J279">
        <v>1271.6300000000001</v>
      </c>
      <c r="K279">
        <v>11949</v>
      </c>
      <c r="L279" s="26">
        <f t="shared" si="13"/>
        <v>0.10642145786258266</v>
      </c>
      <c r="M279" s="1">
        <f t="shared" si="14"/>
        <v>423.87666666666672</v>
      </c>
    </row>
    <row r="280" spans="1:13" x14ac:dyDescent="0.25">
      <c r="A280" t="str">
        <f t="shared" si="12"/>
        <v>CMBCDGApr-2025</v>
      </c>
      <c r="B280" s="2">
        <v>2025</v>
      </c>
      <c r="C280" s="2" t="s">
        <v>203</v>
      </c>
      <c r="D280" t="s">
        <v>10</v>
      </c>
      <c r="E280" s="2" t="s">
        <v>18</v>
      </c>
      <c r="F280" t="s">
        <v>19</v>
      </c>
      <c r="G280">
        <v>419</v>
      </c>
      <c r="H280">
        <v>118284.9</v>
      </c>
      <c r="I280">
        <v>93957.080000000031</v>
      </c>
      <c r="J280">
        <v>212241.98000000007</v>
      </c>
      <c r="K280">
        <v>3565271</v>
      </c>
      <c r="L280" s="26">
        <f t="shared" si="13"/>
        <v>5.9530391939350495E-2</v>
      </c>
      <c r="M280" s="1">
        <f t="shared" si="14"/>
        <v>506.54410501193331</v>
      </c>
    </row>
    <row r="281" spans="1:13" x14ac:dyDescent="0.25">
      <c r="A281" t="str">
        <f t="shared" si="12"/>
        <v>CMBCGKApr-2025</v>
      </c>
      <c r="B281" s="2">
        <v>2025</v>
      </c>
      <c r="C281" s="2" t="s">
        <v>203</v>
      </c>
      <c r="D281" t="s">
        <v>10</v>
      </c>
      <c r="E281" s="2" t="s">
        <v>20</v>
      </c>
      <c r="F281" t="s">
        <v>13</v>
      </c>
      <c r="G281">
        <v>61</v>
      </c>
      <c r="H281">
        <v>7502.53</v>
      </c>
      <c r="I281">
        <v>4606.7299999999996</v>
      </c>
      <c r="J281">
        <v>12109.259999999998</v>
      </c>
      <c r="K281">
        <v>202398</v>
      </c>
      <c r="L281" s="26">
        <f t="shared" si="13"/>
        <v>5.982895087896125E-2</v>
      </c>
      <c r="M281" s="1">
        <f t="shared" si="14"/>
        <v>198.51245901639342</v>
      </c>
    </row>
    <row r="282" spans="1:13" x14ac:dyDescent="0.25">
      <c r="A282" t="str">
        <f t="shared" si="12"/>
        <v>CMBCOKApr-2025</v>
      </c>
      <c r="B282" s="2">
        <v>2025</v>
      </c>
      <c r="C282" s="2" t="s">
        <v>203</v>
      </c>
      <c r="D282" t="s">
        <v>10</v>
      </c>
      <c r="E282" s="2" t="s">
        <v>21</v>
      </c>
      <c r="F282" t="s">
        <v>15</v>
      </c>
      <c r="G282">
        <v>54</v>
      </c>
      <c r="H282">
        <v>4866.4200000000019</v>
      </c>
      <c r="I282">
        <v>835.06000000000006</v>
      </c>
      <c r="J282">
        <v>5701.4800000000005</v>
      </c>
      <c r="K282">
        <v>27918</v>
      </c>
      <c r="L282" s="26">
        <f t="shared" si="13"/>
        <v>0.20422236549896125</v>
      </c>
      <c r="M282" s="1">
        <f t="shared" si="14"/>
        <v>105.58296296296297</v>
      </c>
    </row>
    <row r="283" spans="1:13" x14ac:dyDescent="0.25">
      <c r="A283" t="str">
        <f t="shared" si="12"/>
        <v>CMBDACApr-2025</v>
      </c>
      <c r="B283" s="2">
        <v>2025</v>
      </c>
      <c r="C283" s="2" t="s">
        <v>203</v>
      </c>
      <c r="D283" t="s">
        <v>10</v>
      </c>
      <c r="E283" s="2" t="s">
        <v>22</v>
      </c>
      <c r="F283" t="s">
        <v>15</v>
      </c>
      <c r="G283">
        <v>22</v>
      </c>
      <c r="H283">
        <v>3474.5499999999993</v>
      </c>
      <c r="I283">
        <v>202.72</v>
      </c>
      <c r="J283">
        <v>3677.2699999999995</v>
      </c>
      <c r="K283">
        <v>47630</v>
      </c>
      <c r="L283" s="26">
        <f t="shared" si="13"/>
        <v>7.7204912870039874E-2</v>
      </c>
      <c r="M283" s="1">
        <f t="shared" si="14"/>
        <v>167.14863636363634</v>
      </c>
    </row>
    <row r="284" spans="1:13" x14ac:dyDescent="0.25">
      <c r="A284" t="str">
        <f t="shared" si="12"/>
        <v>CMBDELApr-2025</v>
      </c>
      <c r="B284" s="2">
        <v>2025</v>
      </c>
      <c r="C284" s="2" t="s">
        <v>203</v>
      </c>
      <c r="D284" t="s">
        <v>10</v>
      </c>
      <c r="E284" s="2" t="s">
        <v>23</v>
      </c>
      <c r="F284" t="s">
        <v>15</v>
      </c>
      <c r="G284">
        <v>238</v>
      </c>
      <c r="H284">
        <v>31236.069999999992</v>
      </c>
      <c r="I284">
        <v>6728.08</v>
      </c>
      <c r="J284">
        <v>37964.15</v>
      </c>
      <c r="K284">
        <v>577150</v>
      </c>
      <c r="L284" s="26">
        <f t="shared" si="13"/>
        <v>6.5778653729533051E-2</v>
      </c>
      <c r="M284" s="1">
        <f t="shared" si="14"/>
        <v>159.51323529411766</v>
      </c>
    </row>
    <row r="285" spans="1:13" x14ac:dyDescent="0.25">
      <c r="A285" t="str">
        <f t="shared" si="12"/>
        <v>CMBDMMApr-2025</v>
      </c>
      <c r="B285" s="2">
        <v>2025</v>
      </c>
      <c r="C285" s="2" t="s">
        <v>203</v>
      </c>
      <c r="D285" t="s">
        <v>10</v>
      </c>
      <c r="E285" s="2" t="s">
        <v>24</v>
      </c>
      <c r="F285" t="s">
        <v>11</v>
      </c>
      <c r="G285">
        <v>25</v>
      </c>
      <c r="H285">
        <v>5423.72</v>
      </c>
      <c r="I285">
        <v>1728.1000000000001</v>
      </c>
      <c r="J285">
        <v>7151.8200000000006</v>
      </c>
      <c r="K285">
        <v>96325</v>
      </c>
      <c r="L285" s="26">
        <f t="shared" si="13"/>
        <v>7.4246768751622116E-2</v>
      </c>
      <c r="M285" s="1">
        <f t="shared" si="14"/>
        <v>286.07280000000003</v>
      </c>
    </row>
    <row r="286" spans="1:13" x14ac:dyDescent="0.25">
      <c r="A286" t="str">
        <f t="shared" si="12"/>
        <v>CMBDOHApr-2025</v>
      </c>
      <c r="B286" s="2">
        <v>2025</v>
      </c>
      <c r="C286" s="2" t="s">
        <v>203</v>
      </c>
      <c r="D286" t="s">
        <v>10</v>
      </c>
      <c r="E286" s="2" t="s">
        <v>25</v>
      </c>
      <c r="F286" t="s">
        <v>11</v>
      </c>
      <c r="G286">
        <v>91</v>
      </c>
      <c r="H286">
        <v>17855.699999999993</v>
      </c>
      <c r="I286">
        <v>7812.76</v>
      </c>
      <c r="J286">
        <v>25668.459999999988</v>
      </c>
      <c r="K286">
        <v>330603</v>
      </c>
      <c r="L286" s="26">
        <f t="shared" si="13"/>
        <v>7.7641340217723342E-2</v>
      </c>
      <c r="M286" s="1">
        <f t="shared" si="14"/>
        <v>282.07098901098885</v>
      </c>
    </row>
    <row r="287" spans="1:13" x14ac:dyDescent="0.25">
      <c r="A287" t="str">
        <f t="shared" si="12"/>
        <v>CMBDXBApr-2025</v>
      </c>
      <c r="B287" s="2">
        <v>2025</v>
      </c>
      <c r="C287" s="2" t="s">
        <v>203</v>
      </c>
      <c r="D287" t="s">
        <v>10</v>
      </c>
      <c r="E287" s="2" t="s">
        <v>26</v>
      </c>
      <c r="F287" t="s">
        <v>11</v>
      </c>
      <c r="G287">
        <v>129</v>
      </c>
      <c r="H287">
        <v>15050.12</v>
      </c>
      <c r="I287">
        <v>7753.1899999999987</v>
      </c>
      <c r="J287">
        <v>22803.31</v>
      </c>
      <c r="K287">
        <v>426861</v>
      </c>
      <c r="L287" s="26">
        <f t="shared" si="13"/>
        <v>5.3420926249997072E-2</v>
      </c>
      <c r="M287" s="1">
        <f t="shared" si="14"/>
        <v>176.76984496124032</v>
      </c>
    </row>
    <row r="288" spans="1:13" x14ac:dyDescent="0.25">
      <c r="A288" t="str">
        <f t="shared" si="12"/>
        <v>CMBFRAApr-2025</v>
      </c>
      <c r="B288" s="2">
        <v>2025</v>
      </c>
      <c r="C288" s="2" t="s">
        <v>203</v>
      </c>
      <c r="D288" t="s">
        <v>10</v>
      </c>
      <c r="E288" s="2" t="s">
        <v>27</v>
      </c>
      <c r="F288" t="s">
        <v>19</v>
      </c>
      <c r="G288">
        <v>504</v>
      </c>
      <c r="H288">
        <v>148605.18</v>
      </c>
      <c r="I288">
        <v>115497.18</v>
      </c>
      <c r="J288">
        <v>264102.36000000004</v>
      </c>
      <c r="K288">
        <v>4078872</v>
      </c>
      <c r="L288" s="26">
        <f t="shared" si="13"/>
        <v>6.474887174689474E-2</v>
      </c>
      <c r="M288" s="1">
        <f t="shared" si="14"/>
        <v>524.01261904761918</v>
      </c>
    </row>
    <row r="289" spans="1:13" x14ac:dyDescent="0.25">
      <c r="A289" t="str">
        <f t="shared" si="12"/>
        <v>CMBGANApr-2025</v>
      </c>
      <c r="B289" s="2">
        <v>2025</v>
      </c>
      <c r="C289" s="2" t="s">
        <v>203</v>
      </c>
      <c r="D289" t="s">
        <v>10</v>
      </c>
      <c r="E289" s="2" t="s">
        <v>28</v>
      </c>
      <c r="F289" t="s">
        <v>15</v>
      </c>
      <c r="G289">
        <v>190</v>
      </c>
      <c r="H289">
        <v>10163.85</v>
      </c>
      <c r="I289">
        <v>4027.2400000000002</v>
      </c>
      <c r="J289">
        <v>14191.090000000002</v>
      </c>
      <c r="K289">
        <v>217930</v>
      </c>
      <c r="L289" s="26">
        <f t="shared" si="13"/>
        <v>6.5117652457211045E-2</v>
      </c>
      <c r="M289" s="1">
        <f t="shared" si="14"/>
        <v>74.689947368421059</v>
      </c>
    </row>
    <row r="290" spans="1:13" x14ac:dyDescent="0.25">
      <c r="A290" t="str">
        <f t="shared" si="12"/>
        <v>CMBHYDApr-2025</v>
      </c>
      <c r="B290" s="2">
        <v>2025</v>
      </c>
      <c r="C290" s="2" t="s">
        <v>203</v>
      </c>
      <c r="D290" t="s">
        <v>10</v>
      </c>
      <c r="E290" s="2" t="s">
        <v>29</v>
      </c>
      <c r="F290" t="s">
        <v>15</v>
      </c>
      <c r="G290">
        <v>15</v>
      </c>
      <c r="H290">
        <v>571.47</v>
      </c>
      <c r="I290">
        <v>409.20999999999992</v>
      </c>
      <c r="J290">
        <v>980.68</v>
      </c>
      <c r="K290">
        <v>17580</v>
      </c>
      <c r="L290" s="26">
        <f t="shared" si="13"/>
        <v>5.5783845278725819E-2</v>
      </c>
      <c r="M290" s="1">
        <f t="shared" si="14"/>
        <v>65.37866666666666</v>
      </c>
    </row>
    <row r="291" spans="1:13" x14ac:dyDescent="0.25">
      <c r="A291" t="str">
        <f t="shared" si="12"/>
        <v>CMBICNApr-2025</v>
      </c>
      <c r="B291" s="2">
        <v>2025</v>
      </c>
      <c r="C291" s="2" t="s">
        <v>203</v>
      </c>
      <c r="D291" t="s">
        <v>10</v>
      </c>
      <c r="E291" s="2" t="s">
        <v>30</v>
      </c>
      <c r="F291" t="s">
        <v>13</v>
      </c>
      <c r="G291">
        <v>58</v>
      </c>
      <c r="H291">
        <v>11761.189999999997</v>
      </c>
      <c r="I291">
        <v>5372.54</v>
      </c>
      <c r="J291">
        <v>17133.73</v>
      </c>
      <c r="K291">
        <v>334370</v>
      </c>
      <c r="L291" s="26">
        <f t="shared" si="13"/>
        <v>5.124182791518378E-2</v>
      </c>
      <c r="M291" s="1">
        <f t="shared" si="14"/>
        <v>295.40913793103448</v>
      </c>
    </row>
    <row r="292" spans="1:13" x14ac:dyDescent="0.25">
      <c r="A292" t="str">
        <f t="shared" si="12"/>
        <v>CMBIXMApr-2025</v>
      </c>
      <c r="B292" s="2">
        <v>2025</v>
      </c>
      <c r="C292" s="2" t="s">
        <v>203</v>
      </c>
      <c r="D292" t="s">
        <v>10</v>
      </c>
      <c r="E292" s="2" t="s">
        <v>31</v>
      </c>
      <c r="F292" t="s">
        <v>15</v>
      </c>
      <c r="G292">
        <v>31</v>
      </c>
      <c r="H292">
        <v>1009.19</v>
      </c>
      <c r="I292">
        <v>339.55</v>
      </c>
      <c r="J292">
        <v>1348.7399999999998</v>
      </c>
      <c r="K292">
        <v>10974</v>
      </c>
      <c r="L292" s="26">
        <f t="shared" si="13"/>
        <v>0.12290322580645159</v>
      </c>
      <c r="M292" s="1">
        <f t="shared" si="14"/>
        <v>43.507741935483864</v>
      </c>
    </row>
    <row r="293" spans="1:13" x14ac:dyDescent="0.25">
      <c r="A293" t="str">
        <f t="shared" si="12"/>
        <v>CMBKHIApr-2025</v>
      </c>
      <c r="B293" s="2">
        <v>2025</v>
      </c>
      <c r="C293" s="2" t="s">
        <v>203</v>
      </c>
      <c r="D293" t="s">
        <v>10</v>
      </c>
      <c r="E293" s="2" t="s">
        <v>32</v>
      </c>
      <c r="F293" t="s">
        <v>15</v>
      </c>
      <c r="G293">
        <v>53</v>
      </c>
      <c r="H293">
        <v>5497.2300000000005</v>
      </c>
      <c r="I293">
        <v>1786.9200000000005</v>
      </c>
      <c r="J293">
        <v>7284.15</v>
      </c>
      <c r="K293">
        <v>127942</v>
      </c>
      <c r="L293" s="26">
        <f t="shared" si="13"/>
        <v>5.6933219740194774E-2</v>
      </c>
      <c r="M293" s="1">
        <f t="shared" si="14"/>
        <v>137.43679245283019</v>
      </c>
    </row>
    <row r="294" spans="1:13" x14ac:dyDescent="0.25">
      <c r="A294" t="str">
        <f t="shared" si="12"/>
        <v>CMBKTMApr-2025</v>
      </c>
      <c r="B294" s="2">
        <v>2025</v>
      </c>
      <c r="C294" s="2" t="s">
        <v>203</v>
      </c>
      <c r="D294" t="s">
        <v>10</v>
      </c>
      <c r="E294" s="2" t="s">
        <v>52</v>
      </c>
      <c r="F294" t="s">
        <v>15</v>
      </c>
      <c r="G294">
        <v>35</v>
      </c>
      <c r="H294">
        <v>9197.5800000000017</v>
      </c>
      <c r="I294">
        <v>814.85000000000014</v>
      </c>
      <c r="J294">
        <v>10012.43</v>
      </c>
      <c r="K294">
        <v>82355</v>
      </c>
      <c r="L294" s="26">
        <f t="shared" si="13"/>
        <v>0.12157646773116387</v>
      </c>
      <c r="M294" s="1">
        <f t="shared" si="14"/>
        <v>286.0694285714286</v>
      </c>
    </row>
    <row r="295" spans="1:13" x14ac:dyDescent="0.25">
      <c r="A295" t="str">
        <f t="shared" si="12"/>
        <v>CMBKULApr-2025</v>
      </c>
      <c r="B295" s="2">
        <v>2025</v>
      </c>
      <c r="C295" s="2" t="s">
        <v>203</v>
      </c>
      <c r="D295" t="s">
        <v>10</v>
      </c>
      <c r="E295" s="2" t="s">
        <v>33</v>
      </c>
      <c r="F295" t="s">
        <v>13</v>
      </c>
      <c r="G295">
        <v>107</v>
      </c>
      <c r="H295">
        <v>9386.6400000000031</v>
      </c>
      <c r="I295">
        <v>5496.29</v>
      </c>
      <c r="J295">
        <v>14882.930000000002</v>
      </c>
      <c r="K295">
        <v>263113</v>
      </c>
      <c r="L295" s="26">
        <f t="shared" si="13"/>
        <v>5.656478395214224E-2</v>
      </c>
      <c r="M295" s="1">
        <f t="shared" si="14"/>
        <v>139.09280373831777</v>
      </c>
    </row>
    <row r="296" spans="1:13" x14ac:dyDescent="0.25">
      <c r="A296" t="str">
        <f t="shared" si="12"/>
        <v>CMBKWIApr-2025</v>
      </c>
      <c r="B296" s="2">
        <v>2025</v>
      </c>
      <c r="C296" s="2" t="s">
        <v>203</v>
      </c>
      <c r="D296" t="s">
        <v>10</v>
      </c>
      <c r="E296" s="2" t="s">
        <v>34</v>
      </c>
      <c r="F296" t="s">
        <v>11</v>
      </c>
      <c r="G296">
        <v>50</v>
      </c>
      <c r="H296">
        <v>4883.1899999999996</v>
      </c>
      <c r="I296">
        <v>3242.5800000000004</v>
      </c>
      <c r="J296">
        <v>8125.7700000000013</v>
      </c>
      <c r="K296">
        <v>209750</v>
      </c>
      <c r="L296" s="26">
        <f t="shared" si="13"/>
        <v>3.874026221692492E-2</v>
      </c>
      <c r="M296" s="1">
        <f t="shared" si="14"/>
        <v>162.51540000000003</v>
      </c>
    </row>
    <row r="297" spans="1:13" x14ac:dyDescent="0.25">
      <c r="A297" t="str">
        <f t="shared" si="12"/>
        <v>CMBLHEApr-2025</v>
      </c>
      <c r="B297" s="2">
        <v>2025</v>
      </c>
      <c r="C297" s="2" t="s">
        <v>203</v>
      </c>
      <c r="D297" t="s">
        <v>10</v>
      </c>
      <c r="E297" s="2" t="s">
        <v>35</v>
      </c>
      <c r="F297" t="s">
        <v>15</v>
      </c>
      <c r="G297">
        <v>63</v>
      </c>
      <c r="H297">
        <v>6604.079999999999</v>
      </c>
      <c r="I297">
        <v>2068.75</v>
      </c>
      <c r="J297">
        <v>8672.83</v>
      </c>
      <c r="K297">
        <v>175455</v>
      </c>
      <c r="L297" s="26">
        <f t="shared" si="13"/>
        <v>4.9430509247385367E-2</v>
      </c>
      <c r="M297" s="1">
        <f t="shared" si="14"/>
        <v>137.66396825396825</v>
      </c>
    </row>
    <row r="298" spans="1:13" x14ac:dyDescent="0.25">
      <c r="A298" t="str">
        <f t="shared" si="12"/>
        <v>CMBLHRApr-2025</v>
      </c>
      <c r="B298" s="2">
        <v>2025</v>
      </c>
      <c r="C298" s="2" t="s">
        <v>203</v>
      </c>
      <c r="D298" t="s">
        <v>10</v>
      </c>
      <c r="E298" s="2" t="s">
        <v>36</v>
      </c>
      <c r="F298" t="s">
        <v>19</v>
      </c>
      <c r="G298">
        <v>1613</v>
      </c>
      <c r="H298">
        <v>585978.22999999986</v>
      </c>
      <c r="I298">
        <v>366788.37999999995</v>
      </c>
      <c r="J298">
        <v>952766.61000000022</v>
      </c>
      <c r="K298">
        <v>14063747</v>
      </c>
      <c r="L298" s="26">
        <f t="shared" si="13"/>
        <v>6.7746284827222808E-2</v>
      </c>
      <c r="M298" s="1">
        <f t="shared" si="14"/>
        <v>590.67985740855568</v>
      </c>
    </row>
    <row r="299" spans="1:13" x14ac:dyDescent="0.25">
      <c r="A299" t="str">
        <f t="shared" si="12"/>
        <v>CMBMAAApr-2025</v>
      </c>
      <c r="B299" s="2">
        <v>2025</v>
      </c>
      <c r="C299" s="2" t="s">
        <v>203</v>
      </c>
      <c r="D299" t="s">
        <v>10</v>
      </c>
      <c r="E299" s="2" t="s">
        <v>37</v>
      </c>
      <c r="F299" t="s">
        <v>15</v>
      </c>
      <c r="G299">
        <v>180</v>
      </c>
      <c r="H299">
        <v>5567.1200000000008</v>
      </c>
      <c r="I299">
        <v>3576.4800000000018</v>
      </c>
      <c r="J299">
        <v>9143.6000000000022</v>
      </c>
      <c r="K299">
        <v>123480</v>
      </c>
      <c r="L299" s="26">
        <f t="shared" si="13"/>
        <v>7.4049238743116308E-2</v>
      </c>
      <c r="M299" s="1">
        <f t="shared" si="14"/>
        <v>50.797777777777789</v>
      </c>
    </row>
    <row r="300" spans="1:13" x14ac:dyDescent="0.25">
      <c r="A300" t="str">
        <f t="shared" si="12"/>
        <v>CMBMELApr-2025</v>
      </c>
      <c r="B300" s="2">
        <v>2025</v>
      </c>
      <c r="C300" s="2" t="s">
        <v>203</v>
      </c>
      <c r="D300" t="s">
        <v>10</v>
      </c>
      <c r="E300" s="2" t="s">
        <v>38</v>
      </c>
      <c r="F300" t="s">
        <v>13</v>
      </c>
      <c r="G300">
        <v>932</v>
      </c>
      <c r="H300">
        <v>348752.72999999975</v>
      </c>
      <c r="I300">
        <v>78586.700000000012</v>
      </c>
      <c r="J300">
        <v>427339.42999999993</v>
      </c>
      <c r="K300">
        <v>7837188</v>
      </c>
      <c r="L300" s="26">
        <f t="shared" si="13"/>
        <v>5.4527137794831503E-2</v>
      </c>
      <c r="M300" s="1">
        <f t="shared" si="14"/>
        <v>458.51870171673812</v>
      </c>
    </row>
    <row r="301" spans="1:13" x14ac:dyDescent="0.25">
      <c r="A301" t="str">
        <f t="shared" si="12"/>
        <v>CMBMLEApr-2025</v>
      </c>
      <c r="B301" s="2">
        <v>2025</v>
      </c>
      <c r="C301" s="2" t="s">
        <v>203</v>
      </c>
      <c r="D301" t="s">
        <v>10</v>
      </c>
      <c r="E301" s="2" t="s">
        <v>39</v>
      </c>
      <c r="F301" t="s">
        <v>15</v>
      </c>
      <c r="G301">
        <v>2056</v>
      </c>
      <c r="H301">
        <v>167217.8900000001</v>
      </c>
      <c r="I301">
        <v>37910.19</v>
      </c>
      <c r="J301">
        <v>205128.07999999981</v>
      </c>
      <c r="K301">
        <v>1579008</v>
      </c>
      <c r="L301" s="26">
        <f t="shared" si="13"/>
        <v>0.12990946214332025</v>
      </c>
      <c r="M301" s="1">
        <f t="shared" si="14"/>
        <v>99.770466926069943</v>
      </c>
    </row>
    <row r="302" spans="1:13" x14ac:dyDescent="0.25">
      <c r="A302" t="str">
        <f t="shared" si="12"/>
        <v>CMBNRTApr-2025</v>
      </c>
      <c r="B302" s="2">
        <v>2025</v>
      </c>
      <c r="C302" s="2" t="s">
        <v>203</v>
      </c>
      <c r="D302" t="s">
        <v>10</v>
      </c>
      <c r="E302" s="2" t="s">
        <v>40</v>
      </c>
      <c r="F302" t="s">
        <v>13</v>
      </c>
      <c r="G302">
        <v>102</v>
      </c>
      <c r="H302">
        <v>32782.030000000006</v>
      </c>
      <c r="I302">
        <v>6221.88</v>
      </c>
      <c r="J302">
        <v>39003.910000000003</v>
      </c>
      <c r="K302">
        <v>700128</v>
      </c>
      <c r="L302" s="26">
        <f t="shared" si="13"/>
        <v>5.5709684514831576E-2</v>
      </c>
      <c r="M302" s="1">
        <f t="shared" si="14"/>
        <v>382.39127450980396</v>
      </c>
    </row>
    <row r="303" spans="1:13" x14ac:dyDescent="0.25">
      <c r="A303" t="str">
        <f t="shared" si="12"/>
        <v>CMBPEKApr-2025</v>
      </c>
      <c r="B303" s="2">
        <v>2025</v>
      </c>
      <c r="C303" s="2" t="s">
        <v>203</v>
      </c>
      <c r="D303" t="s">
        <v>10</v>
      </c>
      <c r="E303" s="2" t="s">
        <v>177</v>
      </c>
      <c r="F303" t="s">
        <v>13</v>
      </c>
      <c r="G303">
        <v>4</v>
      </c>
      <c r="H303">
        <v>1372.17</v>
      </c>
      <c r="I303">
        <v>271.29000000000002</v>
      </c>
      <c r="J303">
        <v>1643.4600000000003</v>
      </c>
      <c r="K303">
        <v>20676</v>
      </c>
      <c r="L303" s="26">
        <f t="shared" si="13"/>
        <v>7.948636099825887E-2</v>
      </c>
      <c r="M303" s="1">
        <f t="shared" si="14"/>
        <v>410.86500000000007</v>
      </c>
    </row>
    <row r="304" spans="1:13" x14ac:dyDescent="0.25">
      <c r="A304" t="str">
        <f t="shared" si="12"/>
        <v>CMBRUHApr-2025</v>
      </c>
      <c r="B304" s="2">
        <v>2025</v>
      </c>
      <c r="C304" s="2" t="s">
        <v>203</v>
      </c>
      <c r="D304" t="s">
        <v>10</v>
      </c>
      <c r="E304" s="2" t="s">
        <v>41</v>
      </c>
      <c r="F304" t="s">
        <v>11</v>
      </c>
      <c r="G304">
        <v>162</v>
      </c>
      <c r="H304">
        <v>28802.830000000005</v>
      </c>
      <c r="I304">
        <v>11589.06</v>
      </c>
      <c r="J304">
        <v>40391.889999999992</v>
      </c>
      <c r="K304">
        <v>655290</v>
      </c>
      <c r="L304" s="26">
        <f t="shared" si="13"/>
        <v>6.1639716766622402E-2</v>
      </c>
      <c r="M304" s="1">
        <f t="shared" si="14"/>
        <v>249.33265432098761</v>
      </c>
    </row>
    <row r="305" spans="1:13" x14ac:dyDescent="0.25">
      <c r="A305" t="str">
        <f t="shared" si="12"/>
        <v>CMBSINApr-2025</v>
      </c>
      <c r="B305" s="2">
        <v>2025</v>
      </c>
      <c r="C305" s="2" t="s">
        <v>203</v>
      </c>
      <c r="D305" t="s">
        <v>10</v>
      </c>
      <c r="E305" s="2" t="s">
        <v>42</v>
      </c>
      <c r="F305" t="s">
        <v>13</v>
      </c>
      <c r="G305">
        <v>167</v>
      </c>
      <c r="H305">
        <v>24604.44999999999</v>
      </c>
      <c r="I305">
        <v>8366.23</v>
      </c>
      <c r="J305">
        <v>32970.680000000008</v>
      </c>
      <c r="K305">
        <v>459083</v>
      </c>
      <c r="L305" s="26">
        <f t="shared" si="13"/>
        <v>7.1818560042519561E-2</v>
      </c>
      <c r="M305" s="1">
        <f t="shared" si="14"/>
        <v>197.42922155688626</v>
      </c>
    </row>
    <row r="306" spans="1:13" x14ac:dyDescent="0.25">
      <c r="A306" t="str">
        <f t="shared" si="12"/>
        <v>CMBSYDApr-2025</v>
      </c>
      <c r="B306" s="2">
        <v>2025</v>
      </c>
      <c r="C306" s="2" t="s">
        <v>203</v>
      </c>
      <c r="D306" t="s">
        <v>10</v>
      </c>
      <c r="E306" s="2" t="s">
        <v>53</v>
      </c>
      <c r="F306" t="s">
        <v>13</v>
      </c>
      <c r="G306">
        <v>661</v>
      </c>
      <c r="H306">
        <v>269047.75999999995</v>
      </c>
      <c r="I306">
        <v>56601.34</v>
      </c>
      <c r="J306">
        <v>325649.10000000009</v>
      </c>
      <c r="K306">
        <v>5786394</v>
      </c>
      <c r="L306" s="26">
        <f t="shared" si="13"/>
        <v>5.6278417957712538E-2</v>
      </c>
      <c r="M306" s="1">
        <f t="shared" si="14"/>
        <v>492.66127080181559</v>
      </c>
    </row>
    <row r="307" spans="1:13" x14ac:dyDescent="0.25">
      <c r="A307" t="str">
        <f t="shared" si="12"/>
        <v>CMBTRVApr-2025</v>
      </c>
      <c r="B307" s="2">
        <v>2025</v>
      </c>
      <c r="C307" s="2" t="s">
        <v>203</v>
      </c>
      <c r="D307" t="s">
        <v>10</v>
      </c>
      <c r="E307" s="2" t="s">
        <v>43</v>
      </c>
      <c r="F307" t="s">
        <v>15</v>
      </c>
      <c r="G307">
        <v>9</v>
      </c>
      <c r="H307">
        <v>572.61999999999989</v>
      </c>
      <c r="I307">
        <v>141.9</v>
      </c>
      <c r="J307">
        <v>714.52</v>
      </c>
      <c r="K307">
        <v>3294</v>
      </c>
      <c r="L307" s="26">
        <f t="shared" si="13"/>
        <v>0.21691560412871888</v>
      </c>
      <c r="M307" s="1">
        <f t="shared" si="14"/>
        <v>79.391111111111115</v>
      </c>
    </row>
    <row r="308" spans="1:13" x14ac:dyDescent="0.25">
      <c r="A308" t="str">
        <f t="shared" si="12"/>
        <v>CMBTRZApr-2025</v>
      </c>
      <c r="B308" s="2">
        <v>2025</v>
      </c>
      <c r="C308" s="2" t="s">
        <v>203</v>
      </c>
      <c r="D308" t="s">
        <v>10</v>
      </c>
      <c r="E308" s="2" t="s">
        <v>44</v>
      </c>
      <c r="F308" t="s">
        <v>15</v>
      </c>
      <c r="G308">
        <v>20</v>
      </c>
      <c r="H308">
        <v>507.71</v>
      </c>
      <c r="I308">
        <v>266.11</v>
      </c>
      <c r="J308">
        <v>773.82</v>
      </c>
      <c r="K308">
        <v>8860</v>
      </c>
      <c r="L308" s="26">
        <f t="shared" si="13"/>
        <v>8.7338600451467269E-2</v>
      </c>
      <c r="M308" s="1">
        <f t="shared" si="14"/>
        <v>38.691000000000003</v>
      </c>
    </row>
    <row r="309" spans="1:13" x14ac:dyDescent="0.25">
      <c r="A309" t="str">
        <f t="shared" si="12"/>
        <v>CMBPVGApr-2025</v>
      </c>
      <c r="B309" s="2">
        <v>2025</v>
      </c>
      <c r="C309" s="2" t="s">
        <v>203</v>
      </c>
      <c r="D309" t="s">
        <v>10</v>
      </c>
      <c r="E309" s="2" t="s">
        <v>50</v>
      </c>
      <c r="F309" t="s">
        <v>13</v>
      </c>
      <c r="G309">
        <v>2</v>
      </c>
      <c r="H309">
        <v>177.1</v>
      </c>
      <c r="I309">
        <v>83.18</v>
      </c>
      <c r="J309">
        <v>260.27999999999997</v>
      </c>
      <c r="K309">
        <v>10132</v>
      </c>
      <c r="L309" s="26">
        <f t="shared" si="13"/>
        <v>2.5688906435057241E-2</v>
      </c>
      <c r="M309" s="1">
        <f t="shared" si="14"/>
        <v>130.13999999999999</v>
      </c>
    </row>
    <row r="310" spans="1:13" x14ac:dyDescent="0.25">
      <c r="A310" t="str">
        <f t="shared" si="12"/>
        <v>COKCMBApr-2025</v>
      </c>
      <c r="B310" s="2">
        <v>2025</v>
      </c>
      <c r="C310" s="2" t="s">
        <v>203</v>
      </c>
      <c r="D310" t="s">
        <v>21</v>
      </c>
      <c r="E310" s="2" t="s">
        <v>10</v>
      </c>
      <c r="F310" t="s">
        <v>15</v>
      </c>
      <c r="G310">
        <v>549</v>
      </c>
      <c r="H310">
        <v>21592.270000000004</v>
      </c>
      <c r="I310">
        <v>6445.1599999999971</v>
      </c>
      <c r="J310">
        <v>28037.430000000004</v>
      </c>
      <c r="K310">
        <v>283833</v>
      </c>
      <c r="L310" s="26">
        <f t="shared" si="13"/>
        <v>9.8781431334622832E-2</v>
      </c>
      <c r="M310" s="1">
        <f t="shared" si="14"/>
        <v>51.070000000000007</v>
      </c>
    </row>
    <row r="311" spans="1:13" x14ac:dyDescent="0.25">
      <c r="A311" t="str">
        <f t="shared" si="12"/>
        <v>DACCMBApr-2025</v>
      </c>
      <c r="B311" s="2">
        <v>2025</v>
      </c>
      <c r="C311" s="2" t="s">
        <v>203</v>
      </c>
      <c r="D311" t="s">
        <v>22</v>
      </c>
      <c r="E311" s="2" t="s">
        <v>10</v>
      </c>
      <c r="F311" t="s">
        <v>15</v>
      </c>
      <c r="G311">
        <v>48</v>
      </c>
      <c r="H311">
        <v>3866.8799999999997</v>
      </c>
      <c r="I311">
        <v>748.66</v>
      </c>
      <c r="J311">
        <v>4615.54</v>
      </c>
      <c r="K311">
        <v>103920</v>
      </c>
      <c r="L311" s="26">
        <f t="shared" si="13"/>
        <v>4.4414357197844492E-2</v>
      </c>
      <c r="M311" s="1">
        <f t="shared" si="14"/>
        <v>96.157083333333333</v>
      </c>
    </row>
    <row r="312" spans="1:13" x14ac:dyDescent="0.25">
      <c r="A312" t="str">
        <f t="shared" si="12"/>
        <v>DELCMBApr-2025</v>
      </c>
      <c r="B312" s="2">
        <v>2025</v>
      </c>
      <c r="C312" s="2" t="s">
        <v>203</v>
      </c>
      <c r="D312" t="s">
        <v>23</v>
      </c>
      <c r="E312" s="2" t="s">
        <v>10</v>
      </c>
      <c r="F312" t="s">
        <v>15</v>
      </c>
      <c r="G312">
        <v>233</v>
      </c>
      <c r="H312">
        <v>29895.650000000005</v>
      </c>
      <c r="I312">
        <v>6014.6400000000031</v>
      </c>
      <c r="J312">
        <v>35910.29</v>
      </c>
      <c r="K312">
        <v>565025</v>
      </c>
      <c r="L312" s="26">
        <f t="shared" si="13"/>
        <v>6.3555223220211496E-2</v>
      </c>
      <c r="M312" s="1">
        <f t="shared" si="14"/>
        <v>154.12141630901289</v>
      </c>
    </row>
    <row r="313" spans="1:13" x14ac:dyDescent="0.25">
      <c r="A313" t="str">
        <f t="shared" si="12"/>
        <v>DMMCMBApr-2025</v>
      </c>
      <c r="B313" s="2">
        <v>2025</v>
      </c>
      <c r="C313" s="2" t="s">
        <v>203</v>
      </c>
      <c r="D313" t="s">
        <v>24</v>
      </c>
      <c r="E313" s="2" t="s">
        <v>10</v>
      </c>
      <c r="F313" t="s">
        <v>11</v>
      </c>
      <c r="G313">
        <v>12</v>
      </c>
      <c r="H313">
        <v>2102.56</v>
      </c>
      <c r="I313">
        <v>711.65</v>
      </c>
      <c r="J313">
        <v>2814.21</v>
      </c>
      <c r="K313">
        <v>46236</v>
      </c>
      <c r="L313" s="26">
        <f t="shared" si="13"/>
        <v>6.0866208149493901E-2</v>
      </c>
      <c r="M313" s="1">
        <f t="shared" si="14"/>
        <v>234.51750000000001</v>
      </c>
    </row>
    <row r="314" spans="1:13" x14ac:dyDescent="0.25">
      <c r="A314" t="str">
        <f t="shared" si="12"/>
        <v>DOHCMBApr-2025</v>
      </c>
      <c r="B314" s="2">
        <v>2025</v>
      </c>
      <c r="C314" s="2" t="s">
        <v>203</v>
      </c>
      <c r="D314" t="s">
        <v>25</v>
      </c>
      <c r="E314" s="2" t="s">
        <v>10</v>
      </c>
      <c r="F314" t="s">
        <v>11</v>
      </c>
      <c r="G314">
        <v>32</v>
      </c>
      <c r="H314">
        <v>8999.6799999999985</v>
      </c>
      <c r="I314">
        <v>4972.5200000000004</v>
      </c>
      <c r="J314">
        <v>13972.200000000003</v>
      </c>
      <c r="K314">
        <v>116256</v>
      </c>
      <c r="L314" s="26">
        <f t="shared" si="13"/>
        <v>0.12018476465730803</v>
      </c>
      <c r="M314" s="1">
        <f t="shared" si="14"/>
        <v>436.63125000000008</v>
      </c>
    </row>
    <row r="315" spans="1:13" x14ac:dyDescent="0.25">
      <c r="A315" t="str">
        <f t="shared" si="12"/>
        <v>DXBCMBApr-2025</v>
      </c>
      <c r="B315" s="2">
        <v>2025</v>
      </c>
      <c r="C315" s="2" t="s">
        <v>203</v>
      </c>
      <c r="D315" t="s">
        <v>26</v>
      </c>
      <c r="E315" s="2" t="s">
        <v>10</v>
      </c>
      <c r="F315" t="s">
        <v>11</v>
      </c>
      <c r="G315">
        <v>78</v>
      </c>
      <c r="H315">
        <v>15310.789999999999</v>
      </c>
      <c r="I315">
        <v>9345.08</v>
      </c>
      <c r="J315">
        <v>24655.87</v>
      </c>
      <c r="K315">
        <v>258102</v>
      </c>
      <c r="L315" s="26">
        <f t="shared" si="13"/>
        <v>9.5527620863069637E-2</v>
      </c>
      <c r="M315" s="1">
        <f t="shared" si="14"/>
        <v>316.10089743589742</v>
      </c>
    </row>
    <row r="316" spans="1:13" x14ac:dyDescent="0.25">
      <c r="A316" t="str">
        <f t="shared" si="12"/>
        <v>FRACMBApr-2025</v>
      </c>
      <c r="B316" s="2">
        <v>2025</v>
      </c>
      <c r="C316" s="2" t="s">
        <v>203</v>
      </c>
      <c r="D316" t="s">
        <v>27</v>
      </c>
      <c r="E316" s="2" t="s">
        <v>10</v>
      </c>
      <c r="F316" t="s">
        <v>19</v>
      </c>
      <c r="G316">
        <v>308</v>
      </c>
      <c r="H316">
        <v>96434.37000000001</v>
      </c>
      <c r="I316">
        <v>73388.47000000003</v>
      </c>
      <c r="J316">
        <v>169822.84</v>
      </c>
      <c r="K316">
        <v>2492644</v>
      </c>
      <c r="L316" s="26">
        <f t="shared" si="13"/>
        <v>6.8129600536618942E-2</v>
      </c>
      <c r="M316" s="1">
        <f t="shared" si="14"/>
        <v>551.37285714285713</v>
      </c>
    </row>
    <row r="317" spans="1:13" x14ac:dyDescent="0.25">
      <c r="A317" t="str">
        <f t="shared" si="12"/>
        <v>GANCMBApr-2025</v>
      </c>
      <c r="B317" s="2">
        <v>2025</v>
      </c>
      <c r="C317" s="2" t="s">
        <v>203</v>
      </c>
      <c r="D317" t="s">
        <v>28</v>
      </c>
      <c r="E317" s="2" t="s">
        <v>10</v>
      </c>
      <c r="F317" t="s">
        <v>15</v>
      </c>
      <c r="G317">
        <v>34</v>
      </c>
      <c r="H317">
        <v>2550.5100000000002</v>
      </c>
      <c r="I317">
        <v>1043.9100000000001</v>
      </c>
      <c r="J317">
        <v>3594.4199999999996</v>
      </c>
      <c r="K317">
        <v>38998</v>
      </c>
      <c r="L317" s="26">
        <f t="shared" si="13"/>
        <v>9.2169342017539346E-2</v>
      </c>
      <c r="M317" s="1">
        <f t="shared" si="14"/>
        <v>105.71823529411763</v>
      </c>
    </row>
    <row r="318" spans="1:13" x14ac:dyDescent="0.25">
      <c r="A318" t="str">
        <f t="shared" si="12"/>
        <v>HYDCMBApr-2025</v>
      </c>
      <c r="B318" s="2">
        <v>2025</v>
      </c>
      <c r="C318" s="2" t="s">
        <v>203</v>
      </c>
      <c r="D318" t="s">
        <v>29</v>
      </c>
      <c r="E318" s="2" t="s">
        <v>10</v>
      </c>
      <c r="F318" t="s">
        <v>15</v>
      </c>
      <c r="G318">
        <v>49</v>
      </c>
      <c r="H318">
        <v>1676.83</v>
      </c>
      <c r="I318">
        <v>1123.8300000000002</v>
      </c>
      <c r="J318">
        <v>2800.6600000000003</v>
      </c>
      <c r="K318">
        <v>57428</v>
      </c>
      <c r="L318" s="26">
        <f t="shared" si="13"/>
        <v>4.8768196698474618E-2</v>
      </c>
      <c r="M318" s="1">
        <f t="shared" si="14"/>
        <v>57.156326530612255</v>
      </c>
    </row>
    <row r="319" spans="1:13" x14ac:dyDescent="0.25">
      <c r="A319" t="str">
        <f t="shared" si="12"/>
        <v>ICNCMBApr-2025</v>
      </c>
      <c r="B319" s="2">
        <v>2025</v>
      </c>
      <c r="C319" s="2" t="s">
        <v>203</v>
      </c>
      <c r="D319" t="s">
        <v>30</v>
      </c>
      <c r="E319" s="2" t="s">
        <v>10</v>
      </c>
      <c r="F319" t="s">
        <v>13</v>
      </c>
      <c r="G319">
        <v>56</v>
      </c>
      <c r="H319">
        <v>14302.07</v>
      </c>
      <c r="I319">
        <v>4912.4900000000007</v>
      </c>
      <c r="J319">
        <v>19214.560000000001</v>
      </c>
      <c r="K319">
        <v>322840</v>
      </c>
      <c r="L319" s="26">
        <f t="shared" si="13"/>
        <v>5.9517284103580724E-2</v>
      </c>
      <c r="M319" s="1">
        <f t="shared" si="14"/>
        <v>343.11714285714288</v>
      </c>
    </row>
    <row r="320" spans="1:13" x14ac:dyDescent="0.25">
      <c r="A320" t="str">
        <f t="shared" si="12"/>
        <v>IXMCMBApr-2025</v>
      </c>
      <c r="B320" s="2">
        <v>2025</v>
      </c>
      <c r="C320" s="2" t="s">
        <v>203</v>
      </c>
      <c r="D320" t="s">
        <v>31</v>
      </c>
      <c r="E320" s="2" t="s">
        <v>10</v>
      </c>
      <c r="F320" t="s">
        <v>15</v>
      </c>
      <c r="G320">
        <v>94</v>
      </c>
      <c r="H320">
        <v>2382.6000000000004</v>
      </c>
      <c r="I320">
        <v>964.4899999999999</v>
      </c>
      <c r="J320">
        <v>3347.0899999999997</v>
      </c>
      <c r="K320">
        <v>33276</v>
      </c>
      <c r="L320" s="26">
        <f t="shared" si="13"/>
        <v>0.10058570741675681</v>
      </c>
      <c r="M320" s="1">
        <f t="shared" si="14"/>
        <v>35.607340425531909</v>
      </c>
    </row>
    <row r="321" spans="1:13" x14ac:dyDescent="0.25">
      <c r="A321" t="str">
        <f t="shared" si="12"/>
        <v>KHICMBApr-2025</v>
      </c>
      <c r="B321" s="2">
        <v>2025</v>
      </c>
      <c r="C321" s="2" t="s">
        <v>203</v>
      </c>
      <c r="D321" t="s">
        <v>32</v>
      </c>
      <c r="E321" s="2" t="s">
        <v>10</v>
      </c>
      <c r="F321" t="s">
        <v>15</v>
      </c>
      <c r="G321">
        <v>39</v>
      </c>
      <c r="H321">
        <v>3154.8700000000003</v>
      </c>
      <c r="I321">
        <v>924.61999999999989</v>
      </c>
      <c r="J321">
        <v>4079.49</v>
      </c>
      <c r="K321">
        <v>94146</v>
      </c>
      <c r="L321" s="26">
        <f t="shared" si="13"/>
        <v>4.3331527627302274E-2</v>
      </c>
      <c r="M321" s="1">
        <f t="shared" si="14"/>
        <v>104.60230769230769</v>
      </c>
    </row>
    <row r="322" spans="1:13" x14ac:dyDescent="0.25">
      <c r="A322" t="str">
        <f t="shared" ref="A322:A385" si="15">D322&amp;E322&amp;C322</f>
        <v>KTMCMBApr-2025</v>
      </c>
      <c r="B322" s="2">
        <v>2025</v>
      </c>
      <c r="C322" s="2" t="s">
        <v>203</v>
      </c>
      <c r="D322" t="s">
        <v>52</v>
      </c>
      <c r="E322" s="2" t="s">
        <v>10</v>
      </c>
      <c r="F322" t="s">
        <v>15</v>
      </c>
      <c r="G322">
        <v>63</v>
      </c>
      <c r="H322">
        <v>14324.610000000002</v>
      </c>
      <c r="I322">
        <v>1782.59</v>
      </c>
      <c r="J322">
        <v>16107.199999999999</v>
      </c>
      <c r="K322">
        <v>148239</v>
      </c>
      <c r="L322" s="26">
        <f t="shared" ref="L322:L385" si="16">J322/K322</f>
        <v>0.10865696611552965</v>
      </c>
      <c r="M322" s="1">
        <f t="shared" ref="M322:M385" si="17">J322/G322</f>
        <v>255.66984126984124</v>
      </c>
    </row>
    <row r="323" spans="1:13" x14ac:dyDescent="0.25">
      <c r="A323" t="str">
        <f t="shared" si="15"/>
        <v>KULCMBApr-2025</v>
      </c>
      <c r="B323" s="2">
        <v>2025</v>
      </c>
      <c r="C323" s="2" t="s">
        <v>203</v>
      </c>
      <c r="D323" t="s">
        <v>33</v>
      </c>
      <c r="E323" s="2" t="s">
        <v>10</v>
      </c>
      <c r="F323" t="s">
        <v>13</v>
      </c>
      <c r="G323">
        <v>85</v>
      </c>
      <c r="H323">
        <v>9308.66</v>
      </c>
      <c r="I323">
        <v>4561.7900000000009</v>
      </c>
      <c r="J323">
        <v>13870.449999999997</v>
      </c>
      <c r="K323">
        <v>209015</v>
      </c>
      <c r="L323" s="26">
        <f t="shared" si="16"/>
        <v>6.6361026720570274E-2</v>
      </c>
      <c r="M323" s="1">
        <f t="shared" si="17"/>
        <v>163.18176470588233</v>
      </c>
    </row>
    <row r="324" spans="1:13" x14ac:dyDescent="0.25">
      <c r="A324" t="str">
        <f t="shared" si="15"/>
        <v>KWICMBApr-2025</v>
      </c>
      <c r="B324" s="2">
        <v>2025</v>
      </c>
      <c r="C324" s="2" t="s">
        <v>203</v>
      </c>
      <c r="D324" t="s">
        <v>34</v>
      </c>
      <c r="E324" s="2" t="s">
        <v>10</v>
      </c>
      <c r="F324" t="s">
        <v>11</v>
      </c>
      <c r="G324">
        <v>15</v>
      </c>
      <c r="H324">
        <v>1488.4</v>
      </c>
      <c r="I324">
        <v>1099.8699999999999</v>
      </c>
      <c r="J324">
        <v>2588.27</v>
      </c>
      <c r="K324">
        <v>62925</v>
      </c>
      <c r="L324" s="26">
        <f t="shared" si="16"/>
        <v>4.1132618196265396E-2</v>
      </c>
      <c r="M324" s="1">
        <f t="shared" si="17"/>
        <v>172.55133333333333</v>
      </c>
    </row>
    <row r="325" spans="1:13" x14ac:dyDescent="0.25">
      <c r="A325" t="str">
        <f t="shared" si="15"/>
        <v>LHECMBApr-2025</v>
      </c>
      <c r="B325" s="2">
        <v>2025</v>
      </c>
      <c r="C325" s="2" t="s">
        <v>203</v>
      </c>
      <c r="D325" t="s">
        <v>35</v>
      </c>
      <c r="E325" s="2" t="s">
        <v>10</v>
      </c>
      <c r="F325" t="s">
        <v>15</v>
      </c>
      <c r="G325">
        <v>66</v>
      </c>
      <c r="H325">
        <v>6159.2699999999995</v>
      </c>
      <c r="I325">
        <v>2050.9799999999996</v>
      </c>
      <c r="J325">
        <v>8210.25</v>
      </c>
      <c r="K325">
        <v>183810</v>
      </c>
      <c r="L325" s="26">
        <f t="shared" si="16"/>
        <v>4.4667047494695612E-2</v>
      </c>
      <c r="M325" s="1">
        <f t="shared" si="17"/>
        <v>124.39772727272727</v>
      </c>
    </row>
    <row r="326" spans="1:13" x14ac:dyDescent="0.25">
      <c r="A326" t="str">
        <f t="shared" si="15"/>
        <v>LHRCMBApr-2025</v>
      </c>
      <c r="B326" s="2">
        <v>2025</v>
      </c>
      <c r="C326" s="2" t="s">
        <v>203</v>
      </c>
      <c r="D326" t="s">
        <v>36</v>
      </c>
      <c r="E326" s="2" t="s">
        <v>10</v>
      </c>
      <c r="F326" t="s">
        <v>19</v>
      </c>
      <c r="G326">
        <v>1033</v>
      </c>
      <c r="H326">
        <v>399499.32999999996</v>
      </c>
      <c r="I326">
        <v>234970.93000000008</v>
      </c>
      <c r="J326">
        <v>634470.25999999966</v>
      </c>
      <c r="K326">
        <v>9006727</v>
      </c>
      <c r="L326" s="26">
        <f t="shared" si="16"/>
        <v>7.0444042547309321E-2</v>
      </c>
      <c r="M326" s="1">
        <f t="shared" si="17"/>
        <v>614.20160696998994</v>
      </c>
    </row>
    <row r="327" spans="1:13" x14ac:dyDescent="0.25">
      <c r="A327" t="str">
        <f t="shared" si="15"/>
        <v>MAACMBApr-2025</v>
      </c>
      <c r="B327" s="2">
        <v>2025</v>
      </c>
      <c r="C327" s="2" t="s">
        <v>203</v>
      </c>
      <c r="D327" t="s">
        <v>37</v>
      </c>
      <c r="E327" s="2" t="s">
        <v>10</v>
      </c>
      <c r="F327" t="s">
        <v>15</v>
      </c>
      <c r="G327">
        <v>228</v>
      </c>
      <c r="H327">
        <v>7689.0200000000013</v>
      </c>
      <c r="I327">
        <v>4046.9000000000005</v>
      </c>
      <c r="J327">
        <v>11735.920000000002</v>
      </c>
      <c r="K327">
        <v>156408</v>
      </c>
      <c r="L327" s="26">
        <f t="shared" si="16"/>
        <v>7.5034013605442193E-2</v>
      </c>
      <c r="M327" s="1">
        <f t="shared" si="17"/>
        <v>51.473333333333343</v>
      </c>
    </row>
    <row r="328" spans="1:13" x14ac:dyDescent="0.25">
      <c r="A328" t="str">
        <f t="shared" si="15"/>
        <v>MELCMBApr-2025</v>
      </c>
      <c r="B328" s="2">
        <v>2025</v>
      </c>
      <c r="C328" s="2" t="s">
        <v>203</v>
      </c>
      <c r="D328" t="s">
        <v>38</v>
      </c>
      <c r="E328" s="2" t="s">
        <v>10</v>
      </c>
      <c r="F328" t="s">
        <v>13</v>
      </c>
      <c r="G328">
        <v>1112</v>
      </c>
      <c r="H328">
        <v>377859.10000000009</v>
      </c>
      <c r="I328">
        <v>114020.04</v>
      </c>
      <c r="J328">
        <v>491879.14000000007</v>
      </c>
      <c r="K328">
        <v>9350808</v>
      </c>
      <c r="L328" s="26">
        <f t="shared" si="16"/>
        <v>5.2602848866108692E-2</v>
      </c>
      <c r="M328" s="1">
        <f t="shared" si="17"/>
        <v>442.33735611510798</v>
      </c>
    </row>
    <row r="329" spans="1:13" x14ac:dyDescent="0.25">
      <c r="A329" t="str">
        <f t="shared" si="15"/>
        <v>MLECMBApr-2025</v>
      </c>
      <c r="B329" s="2">
        <v>2025</v>
      </c>
      <c r="C329" s="2" t="s">
        <v>203</v>
      </c>
      <c r="D329" t="s">
        <v>39</v>
      </c>
      <c r="E329" s="2" t="s">
        <v>10</v>
      </c>
      <c r="F329" t="s">
        <v>15</v>
      </c>
      <c r="G329">
        <v>734</v>
      </c>
      <c r="H329">
        <v>54631.69000000001</v>
      </c>
      <c r="I329">
        <v>15964.149999999996</v>
      </c>
      <c r="J329">
        <v>70595.84000000004</v>
      </c>
      <c r="K329">
        <v>563712</v>
      </c>
      <c r="L329" s="26">
        <f t="shared" si="16"/>
        <v>0.12523387829246146</v>
      </c>
      <c r="M329" s="1">
        <f t="shared" si="17"/>
        <v>96.179618528610405</v>
      </c>
    </row>
    <row r="330" spans="1:13" x14ac:dyDescent="0.25">
      <c r="A330" t="str">
        <f t="shared" si="15"/>
        <v>NRTCMBApr-2025</v>
      </c>
      <c r="B330" s="2">
        <v>2025</v>
      </c>
      <c r="C330" s="2" t="s">
        <v>203</v>
      </c>
      <c r="D330" t="s">
        <v>40</v>
      </c>
      <c r="E330" s="2" t="s">
        <v>10</v>
      </c>
      <c r="F330" t="s">
        <v>13</v>
      </c>
      <c r="G330">
        <v>169</v>
      </c>
      <c r="H330">
        <v>64922.179999999993</v>
      </c>
      <c r="I330">
        <v>5135.1900000000014</v>
      </c>
      <c r="J330">
        <v>70057.369999999966</v>
      </c>
      <c r="K330">
        <v>1160016</v>
      </c>
      <c r="L330" s="26">
        <f t="shared" si="16"/>
        <v>6.0393451469634873E-2</v>
      </c>
      <c r="M330" s="1">
        <f t="shared" si="17"/>
        <v>414.54065088757375</v>
      </c>
    </row>
    <row r="331" spans="1:13" x14ac:dyDescent="0.25">
      <c r="A331" t="str">
        <f t="shared" si="15"/>
        <v>PEKCMBApr-2025</v>
      </c>
      <c r="B331" s="2">
        <v>2025</v>
      </c>
      <c r="C331" s="2" t="s">
        <v>203</v>
      </c>
      <c r="D331" t="s">
        <v>177</v>
      </c>
      <c r="E331" s="2" t="s">
        <v>10</v>
      </c>
      <c r="F331" t="s">
        <v>13</v>
      </c>
      <c r="G331">
        <v>12</v>
      </c>
      <c r="H331">
        <v>3535.3199999999997</v>
      </c>
      <c r="I331">
        <v>1405.6100000000001</v>
      </c>
      <c r="J331">
        <v>4940.93</v>
      </c>
      <c r="K331">
        <v>62028</v>
      </c>
      <c r="L331" s="26">
        <f t="shared" si="16"/>
        <v>7.9656445476236543E-2</v>
      </c>
      <c r="M331" s="1">
        <f t="shared" si="17"/>
        <v>411.74416666666667</v>
      </c>
    </row>
    <row r="332" spans="1:13" x14ac:dyDescent="0.25">
      <c r="A332" t="str">
        <f t="shared" si="15"/>
        <v>RUHCMBApr-2025</v>
      </c>
      <c r="B332" s="2">
        <v>2025</v>
      </c>
      <c r="C332" s="2" t="s">
        <v>203</v>
      </c>
      <c r="D332" t="s">
        <v>41</v>
      </c>
      <c r="E332" s="2" t="s">
        <v>10</v>
      </c>
      <c r="F332" t="s">
        <v>11</v>
      </c>
      <c r="G332">
        <v>54</v>
      </c>
      <c r="H332">
        <v>12826.870000000003</v>
      </c>
      <c r="I332">
        <v>4109.6099999999997</v>
      </c>
      <c r="J332">
        <v>16936.48</v>
      </c>
      <c r="K332">
        <v>218430</v>
      </c>
      <c r="L332" s="26">
        <f t="shared" si="16"/>
        <v>7.7537334615208536E-2</v>
      </c>
      <c r="M332" s="1">
        <f t="shared" si="17"/>
        <v>313.63851851851854</v>
      </c>
    </row>
    <row r="333" spans="1:13" x14ac:dyDescent="0.25">
      <c r="A333" t="str">
        <f t="shared" si="15"/>
        <v>SINCMBApr-2025</v>
      </c>
      <c r="B333" s="2">
        <v>2025</v>
      </c>
      <c r="C333" s="2" t="s">
        <v>203</v>
      </c>
      <c r="D333" t="s">
        <v>42</v>
      </c>
      <c r="E333" s="2" t="s">
        <v>10</v>
      </c>
      <c r="F333" t="s">
        <v>13</v>
      </c>
      <c r="G333">
        <v>193</v>
      </c>
      <c r="H333">
        <v>35728.850000000006</v>
      </c>
      <c r="I333">
        <v>9679.2799999999988</v>
      </c>
      <c r="J333">
        <v>45408.130000000026</v>
      </c>
      <c r="K333">
        <v>530557</v>
      </c>
      <c r="L333" s="26">
        <f t="shared" si="16"/>
        <v>8.5585771180099454E-2</v>
      </c>
      <c r="M333" s="1">
        <f t="shared" si="17"/>
        <v>235.27528497409341</v>
      </c>
    </row>
    <row r="334" spans="1:13" x14ac:dyDescent="0.25">
      <c r="A334" t="str">
        <f t="shared" si="15"/>
        <v>SYDCMBApr-2025</v>
      </c>
      <c r="B334" s="2">
        <v>2025</v>
      </c>
      <c r="C334" s="2" t="s">
        <v>203</v>
      </c>
      <c r="D334" t="s">
        <v>53</v>
      </c>
      <c r="E334" s="2" t="s">
        <v>10</v>
      </c>
      <c r="F334" t="s">
        <v>13</v>
      </c>
      <c r="G334">
        <v>836</v>
      </c>
      <c r="H334">
        <v>292849.58999999991</v>
      </c>
      <c r="I334">
        <v>80024.729999999967</v>
      </c>
      <c r="J334">
        <v>372874.32000000024</v>
      </c>
      <c r="K334">
        <v>7318344</v>
      </c>
      <c r="L334" s="26">
        <f t="shared" si="16"/>
        <v>5.0950641292620329E-2</v>
      </c>
      <c r="M334" s="1">
        <f t="shared" si="17"/>
        <v>446.02191387559839</v>
      </c>
    </row>
    <row r="335" spans="1:13" x14ac:dyDescent="0.25">
      <c r="A335" t="str">
        <f t="shared" si="15"/>
        <v>TRVCMBApr-2025</v>
      </c>
      <c r="B335" s="2">
        <v>2025</v>
      </c>
      <c r="C335" s="2" t="s">
        <v>203</v>
      </c>
      <c r="D335" t="s">
        <v>43</v>
      </c>
      <c r="E335" s="2" t="s">
        <v>10</v>
      </c>
      <c r="F335" t="s">
        <v>15</v>
      </c>
      <c r="G335">
        <v>237</v>
      </c>
      <c r="H335">
        <v>5804.4299999999985</v>
      </c>
      <c r="I335">
        <v>2230.2000000000003</v>
      </c>
      <c r="J335">
        <v>8034.6299999999992</v>
      </c>
      <c r="K335">
        <v>86742</v>
      </c>
      <c r="L335" s="26">
        <f t="shared" si="16"/>
        <v>9.2626755205090949E-2</v>
      </c>
      <c r="M335" s="1">
        <f t="shared" si="17"/>
        <v>33.901392405063291</v>
      </c>
    </row>
    <row r="336" spans="1:13" x14ac:dyDescent="0.25">
      <c r="A336" t="str">
        <f t="shared" si="15"/>
        <v>TRZCMBApr-2025</v>
      </c>
      <c r="B336" s="2">
        <v>2025</v>
      </c>
      <c r="C336" s="2" t="s">
        <v>203</v>
      </c>
      <c r="D336" t="s">
        <v>44</v>
      </c>
      <c r="E336" s="2" t="s">
        <v>10</v>
      </c>
      <c r="F336" t="s">
        <v>15</v>
      </c>
      <c r="G336">
        <v>69</v>
      </c>
      <c r="H336">
        <v>2221.08</v>
      </c>
      <c r="I336">
        <v>776.46</v>
      </c>
      <c r="J336">
        <v>2997.5399999999986</v>
      </c>
      <c r="K336">
        <v>30567</v>
      </c>
      <c r="L336" s="26">
        <f t="shared" si="16"/>
        <v>9.8064579448424727E-2</v>
      </c>
      <c r="M336" s="1">
        <f t="shared" si="17"/>
        <v>43.442608695652154</v>
      </c>
    </row>
    <row r="337" spans="1:13" x14ac:dyDescent="0.25">
      <c r="A337" t="str">
        <f t="shared" si="15"/>
        <v>PVGCMBApr-2025</v>
      </c>
      <c r="B337" s="2">
        <v>2025</v>
      </c>
      <c r="C337" s="2" t="s">
        <v>203</v>
      </c>
      <c r="D337" t="s">
        <v>50</v>
      </c>
      <c r="E337" s="2" t="s">
        <v>10</v>
      </c>
      <c r="F337" t="s">
        <v>13</v>
      </c>
      <c r="G337">
        <v>27</v>
      </c>
      <c r="H337">
        <v>2980.93</v>
      </c>
      <c r="I337">
        <v>2928.8800000000006</v>
      </c>
      <c r="J337">
        <v>5909.81</v>
      </c>
      <c r="K337">
        <v>136782</v>
      </c>
      <c r="L337" s="26">
        <f t="shared" si="16"/>
        <v>4.3206050503721255E-2</v>
      </c>
      <c r="M337" s="1">
        <f t="shared" si="17"/>
        <v>218.88185185185188</v>
      </c>
    </row>
    <row r="338" spans="1:13" x14ac:dyDescent="0.25">
      <c r="A338" t="str">
        <f t="shared" si="15"/>
        <v>AUHCMBMay-2025</v>
      </c>
      <c r="B338" s="2">
        <v>2025</v>
      </c>
      <c r="C338" s="2" t="s">
        <v>205</v>
      </c>
      <c r="D338" t="s">
        <v>9</v>
      </c>
      <c r="E338" s="2" t="s">
        <v>10</v>
      </c>
      <c r="F338" t="s">
        <v>11</v>
      </c>
      <c r="G338">
        <v>34</v>
      </c>
      <c r="H338">
        <v>3100.17</v>
      </c>
      <c r="I338">
        <v>2155.2199999999998</v>
      </c>
      <c r="J338">
        <v>5255.39</v>
      </c>
      <c r="K338">
        <v>113696</v>
      </c>
      <c r="L338" s="26">
        <f t="shared" si="16"/>
        <v>4.6223174078243744E-2</v>
      </c>
      <c r="M338" s="1">
        <f t="shared" si="17"/>
        <v>154.57029411764708</v>
      </c>
    </row>
    <row r="339" spans="1:13" x14ac:dyDescent="0.25">
      <c r="A339" t="str">
        <f t="shared" si="15"/>
        <v>BKKCMBMay-2025</v>
      </c>
      <c r="B339" s="2">
        <v>2025</v>
      </c>
      <c r="C339" s="2" t="s">
        <v>205</v>
      </c>
      <c r="D339" t="s">
        <v>12</v>
      </c>
      <c r="E339" s="2" t="s">
        <v>10</v>
      </c>
      <c r="F339" t="s">
        <v>13</v>
      </c>
      <c r="G339">
        <v>27</v>
      </c>
      <c r="H339">
        <v>3743.14</v>
      </c>
      <c r="I339">
        <v>1432.5200000000002</v>
      </c>
      <c r="J339">
        <v>5175.66</v>
      </c>
      <c r="K339">
        <v>64395</v>
      </c>
      <c r="L339" s="26">
        <f t="shared" si="16"/>
        <v>8.0373631493128345E-2</v>
      </c>
      <c r="M339" s="1">
        <f t="shared" si="17"/>
        <v>191.6911111111111</v>
      </c>
    </row>
    <row r="340" spans="1:13" x14ac:dyDescent="0.25">
      <c r="A340" t="str">
        <f t="shared" si="15"/>
        <v>BLRCMBMay-2025</v>
      </c>
      <c r="B340" s="2">
        <v>2025</v>
      </c>
      <c r="C340" s="2" t="s">
        <v>205</v>
      </c>
      <c r="D340" t="s">
        <v>14</v>
      </c>
      <c r="E340" s="2" t="s">
        <v>10</v>
      </c>
      <c r="F340" t="s">
        <v>15</v>
      </c>
      <c r="G340">
        <v>50</v>
      </c>
      <c r="H340">
        <v>1311.79</v>
      </c>
      <c r="I340">
        <v>955.91999999999985</v>
      </c>
      <c r="J340">
        <v>2267.71</v>
      </c>
      <c r="K340">
        <v>35750</v>
      </c>
      <c r="L340" s="26">
        <f t="shared" si="16"/>
        <v>6.3432447552447549E-2</v>
      </c>
      <c r="M340" s="1">
        <f t="shared" si="17"/>
        <v>45.354199999999999</v>
      </c>
    </row>
    <row r="341" spans="1:13" x14ac:dyDescent="0.25">
      <c r="A341" t="str">
        <f t="shared" si="15"/>
        <v>BOMCMBMay-2025</v>
      </c>
      <c r="B341" s="2">
        <v>2025</v>
      </c>
      <c r="C341" s="2" t="s">
        <v>205</v>
      </c>
      <c r="D341" t="s">
        <v>16</v>
      </c>
      <c r="E341" s="2" t="s">
        <v>10</v>
      </c>
      <c r="F341" t="s">
        <v>15</v>
      </c>
      <c r="G341">
        <v>119</v>
      </c>
      <c r="H341">
        <v>4811.7</v>
      </c>
      <c r="I341">
        <v>2937.4100000000003</v>
      </c>
      <c r="J341">
        <v>7749.11</v>
      </c>
      <c r="K341">
        <v>184331</v>
      </c>
      <c r="L341" s="26">
        <f t="shared" si="16"/>
        <v>4.2039103569122938E-2</v>
      </c>
      <c r="M341" s="1">
        <f t="shared" si="17"/>
        <v>65.118571428571428</v>
      </c>
    </row>
    <row r="342" spans="1:13" x14ac:dyDescent="0.25">
      <c r="A342" t="str">
        <f t="shared" si="15"/>
        <v>CANCMBMay-2025</v>
      </c>
      <c r="B342" s="2">
        <v>2025</v>
      </c>
      <c r="C342" s="2" t="s">
        <v>205</v>
      </c>
      <c r="D342" t="s">
        <v>17</v>
      </c>
      <c r="E342" s="2" t="s">
        <v>10</v>
      </c>
      <c r="F342" t="s">
        <v>13</v>
      </c>
      <c r="G342">
        <v>4</v>
      </c>
      <c r="H342">
        <v>858.19</v>
      </c>
      <c r="I342">
        <v>426.9</v>
      </c>
      <c r="J342">
        <v>1285.0899999999999</v>
      </c>
      <c r="K342">
        <v>15932</v>
      </c>
      <c r="L342" s="26">
        <f t="shared" si="16"/>
        <v>8.0660933969369811E-2</v>
      </c>
      <c r="M342" s="1">
        <f t="shared" si="17"/>
        <v>321.27249999999998</v>
      </c>
    </row>
    <row r="343" spans="1:13" x14ac:dyDescent="0.25">
      <c r="A343" t="str">
        <f t="shared" si="15"/>
        <v>CDGCMBMay-2025</v>
      </c>
      <c r="B343" s="2">
        <v>2025</v>
      </c>
      <c r="C343" s="2" t="s">
        <v>205</v>
      </c>
      <c r="D343" t="s">
        <v>18</v>
      </c>
      <c r="E343" s="2" t="s">
        <v>10</v>
      </c>
      <c r="F343" t="s">
        <v>19</v>
      </c>
      <c r="G343">
        <v>40</v>
      </c>
      <c r="H343">
        <v>9707.0300000000007</v>
      </c>
      <c r="I343">
        <v>4975.329999999999</v>
      </c>
      <c r="J343">
        <v>14682.36</v>
      </c>
      <c r="K343">
        <v>340360</v>
      </c>
      <c r="L343" s="26">
        <f t="shared" si="16"/>
        <v>4.3137736514278997E-2</v>
      </c>
      <c r="M343" s="1">
        <f t="shared" si="17"/>
        <v>367.05900000000003</v>
      </c>
    </row>
    <row r="344" spans="1:13" x14ac:dyDescent="0.25">
      <c r="A344" t="str">
        <f t="shared" si="15"/>
        <v>CGKCMBMay-2025</v>
      </c>
      <c r="B344" s="2">
        <v>2025</v>
      </c>
      <c r="C344" s="2" t="s">
        <v>205</v>
      </c>
      <c r="D344" t="s">
        <v>20</v>
      </c>
      <c r="E344" s="2" t="s">
        <v>10</v>
      </c>
      <c r="F344" t="s">
        <v>13</v>
      </c>
      <c r="G344">
        <v>22</v>
      </c>
      <c r="H344">
        <v>3013.83</v>
      </c>
      <c r="I344">
        <v>1316.18</v>
      </c>
      <c r="J344">
        <v>4330.0100000000011</v>
      </c>
      <c r="K344">
        <v>72996</v>
      </c>
      <c r="L344" s="26">
        <f t="shared" si="16"/>
        <v>5.9318455805797594E-2</v>
      </c>
      <c r="M344" s="1">
        <f t="shared" si="17"/>
        <v>196.81863636363641</v>
      </c>
    </row>
    <row r="345" spans="1:13" x14ac:dyDescent="0.25">
      <c r="A345" t="str">
        <f t="shared" si="15"/>
        <v>CMBAUHMay-2025</v>
      </c>
      <c r="B345" s="2">
        <v>2025</v>
      </c>
      <c r="C345" s="2" t="s">
        <v>205</v>
      </c>
      <c r="D345" t="s">
        <v>10</v>
      </c>
      <c r="E345" s="2" t="s">
        <v>9</v>
      </c>
      <c r="F345" t="s">
        <v>11</v>
      </c>
      <c r="G345">
        <v>80</v>
      </c>
      <c r="H345">
        <v>11769.87</v>
      </c>
      <c r="I345">
        <v>6192.96</v>
      </c>
      <c r="J345">
        <v>17962.829999999998</v>
      </c>
      <c r="K345">
        <v>267520</v>
      </c>
      <c r="L345" s="26">
        <f t="shared" si="16"/>
        <v>6.7145746112440188E-2</v>
      </c>
      <c r="M345" s="1">
        <f t="shared" si="17"/>
        <v>224.53537499999999</v>
      </c>
    </row>
    <row r="346" spans="1:13" x14ac:dyDescent="0.25">
      <c r="A346" t="str">
        <f t="shared" si="15"/>
        <v>CMBBKKMay-2025</v>
      </c>
      <c r="B346" s="2">
        <v>2025</v>
      </c>
      <c r="C346" s="2" t="s">
        <v>205</v>
      </c>
      <c r="D346" t="s">
        <v>10</v>
      </c>
      <c r="E346" s="2" t="s">
        <v>12</v>
      </c>
      <c r="F346" t="s">
        <v>13</v>
      </c>
      <c r="G346">
        <v>24</v>
      </c>
      <c r="H346">
        <v>3568.2</v>
      </c>
      <c r="I346">
        <v>1042.1399999999999</v>
      </c>
      <c r="J346">
        <v>4610.34</v>
      </c>
      <c r="K346">
        <v>57240</v>
      </c>
      <c r="L346" s="26">
        <f t="shared" si="16"/>
        <v>8.0544025157232704E-2</v>
      </c>
      <c r="M346" s="1">
        <f t="shared" si="17"/>
        <v>192.0975</v>
      </c>
    </row>
    <row r="347" spans="1:13" x14ac:dyDescent="0.25">
      <c r="A347" t="str">
        <f t="shared" si="15"/>
        <v>CMBBLRMay-2025</v>
      </c>
      <c r="B347" s="2">
        <v>2025</v>
      </c>
      <c r="C347" s="2" t="s">
        <v>205</v>
      </c>
      <c r="D347" t="s">
        <v>10</v>
      </c>
      <c r="E347" s="2" t="s">
        <v>14</v>
      </c>
      <c r="F347" t="s">
        <v>15</v>
      </c>
      <c r="G347">
        <v>76</v>
      </c>
      <c r="H347">
        <v>2939.13</v>
      </c>
      <c r="I347">
        <v>1403.7800000000002</v>
      </c>
      <c r="J347">
        <v>4342.9100000000008</v>
      </c>
      <c r="K347">
        <v>54340</v>
      </c>
      <c r="L347" s="26">
        <f t="shared" si="16"/>
        <v>7.9921052631578962E-2</v>
      </c>
      <c r="M347" s="1">
        <f t="shared" si="17"/>
        <v>57.143552631578956</v>
      </c>
    </row>
    <row r="348" spans="1:13" x14ac:dyDescent="0.25">
      <c r="A348" t="str">
        <f t="shared" si="15"/>
        <v>CMBBOMMay-2025</v>
      </c>
      <c r="B348" s="2">
        <v>2025</v>
      </c>
      <c r="C348" s="2" t="s">
        <v>205</v>
      </c>
      <c r="D348" t="s">
        <v>10</v>
      </c>
      <c r="E348" s="2" t="s">
        <v>16</v>
      </c>
      <c r="F348" t="s">
        <v>15</v>
      </c>
      <c r="G348">
        <v>142</v>
      </c>
      <c r="H348">
        <v>4652.3</v>
      </c>
      <c r="I348">
        <v>4059.41</v>
      </c>
      <c r="J348">
        <v>8711.7099999999973</v>
      </c>
      <c r="K348">
        <v>219958</v>
      </c>
      <c r="L348" s="26">
        <f t="shared" si="16"/>
        <v>3.9606243010029178E-2</v>
      </c>
      <c r="M348" s="1">
        <f t="shared" si="17"/>
        <v>61.35007042253519</v>
      </c>
    </row>
    <row r="349" spans="1:13" x14ac:dyDescent="0.25">
      <c r="A349" t="str">
        <f t="shared" si="15"/>
        <v>CMBCANMay-2025</v>
      </c>
      <c r="B349" s="2">
        <v>2025</v>
      </c>
      <c r="C349" s="2" t="s">
        <v>205</v>
      </c>
      <c r="D349" t="s">
        <v>10</v>
      </c>
      <c r="E349" s="2" t="s">
        <v>17</v>
      </c>
      <c r="F349" t="s">
        <v>13</v>
      </c>
      <c r="G349">
        <v>3</v>
      </c>
      <c r="H349">
        <v>776.97</v>
      </c>
      <c r="I349">
        <v>335.27</v>
      </c>
      <c r="J349">
        <v>1112.24</v>
      </c>
      <c r="K349">
        <v>11949</v>
      </c>
      <c r="L349" s="26">
        <f t="shared" si="16"/>
        <v>9.308226629843501E-2</v>
      </c>
      <c r="M349" s="1">
        <f t="shared" si="17"/>
        <v>370.74666666666667</v>
      </c>
    </row>
    <row r="350" spans="1:13" x14ac:dyDescent="0.25">
      <c r="A350" t="str">
        <f t="shared" si="15"/>
        <v>CMBCDGMay-2025</v>
      </c>
      <c r="B350" s="2">
        <v>2025</v>
      </c>
      <c r="C350" s="2" t="s">
        <v>205</v>
      </c>
      <c r="D350" t="s">
        <v>10</v>
      </c>
      <c r="E350" s="2" t="s">
        <v>18</v>
      </c>
      <c r="F350" t="s">
        <v>19</v>
      </c>
      <c r="G350">
        <v>144</v>
      </c>
      <c r="H350">
        <v>35874.319999999992</v>
      </c>
      <c r="I350">
        <v>33890.53</v>
      </c>
      <c r="J350">
        <v>69764.849999999991</v>
      </c>
      <c r="K350">
        <v>1225296</v>
      </c>
      <c r="L350" s="26">
        <f t="shared" si="16"/>
        <v>5.6937140086966737E-2</v>
      </c>
      <c r="M350" s="1">
        <f t="shared" si="17"/>
        <v>484.47812499999992</v>
      </c>
    </row>
    <row r="351" spans="1:13" x14ac:dyDescent="0.25">
      <c r="A351" t="str">
        <f t="shared" si="15"/>
        <v>CMBCGKMay-2025</v>
      </c>
      <c r="B351" s="2">
        <v>2025</v>
      </c>
      <c r="C351" s="2" t="s">
        <v>205</v>
      </c>
      <c r="D351" t="s">
        <v>10</v>
      </c>
      <c r="E351" s="2" t="s">
        <v>20</v>
      </c>
      <c r="F351" t="s">
        <v>13</v>
      </c>
      <c r="G351">
        <v>25</v>
      </c>
      <c r="H351">
        <v>3708.3300000000008</v>
      </c>
      <c r="I351">
        <v>1401.34</v>
      </c>
      <c r="J351">
        <v>5109.67</v>
      </c>
      <c r="K351">
        <v>82950</v>
      </c>
      <c r="L351" s="26">
        <f t="shared" si="16"/>
        <v>6.1599397227245327E-2</v>
      </c>
      <c r="M351" s="1">
        <f t="shared" si="17"/>
        <v>204.38679999999999</v>
      </c>
    </row>
    <row r="352" spans="1:13" x14ac:dyDescent="0.25">
      <c r="A352" t="str">
        <f t="shared" si="15"/>
        <v>CMBCOKMay-2025</v>
      </c>
      <c r="B352" s="2">
        <v>2025</v>
      </c>
      <c r="C352" s="2" t="s">
        <v>205</v>
      </c>
      <c r="D352" t="s">
        <v>10</v>
      </c>
      <c r="E352" s="2" t="s">
        <v>21</v>
      </c>
      <c r="F352" t="s">
        <v>15</v>
      </c>
      <c r="G352">
        <v>49</v>
      </c>
      <c r="H352">
        <v>985.96</v>
      </c>
      <c r="I352">
        <v>727.02</v>
      </c>
      <c r="J352">
        <v>1712.98</v>
      </c>
      <c r="K352">
        <v>25333</v>
      </c>
      <c r="L352" s="26">
        <f t="shared" si="16"/>
        <v>6.7618521296332848E-2</v>
      </c>
      <c r="M352" s="1">
        <f t="shared" si="17"/>
        <v>34.958775510204084</v>
      </c>
    </row>
    <row r="353" spans="1:13" x14ac:dyDescent="0.25">
      <c r="A353" t="str">
        <f t="shared" si="15"/>
        <v>CMBDACMay-2025</v>
      </c>
      <c r="B353" s="2">
        <v>2025</v>
      </c>
      <c r="C353" s="2" t="s">
        <v>205</v>
      </c>
      <c r="D353" t="s">
        <v>10</v>
      </c>
      <c r="E353" s="2" t="s">
        <v>22</v>
      </c>
      <c r="F353" t="s">
        <v>15</v>
      </c>
      <c r="G353">
        <v>3</v>
      </c>
      <c r="H353">
        <v>1388.0500000000002</v>
      </c>
      <c r="I353">
        <v>126.88</v>
      </c>
      <c r="J353">
        <v>1514.93</v>
      </c>
      <c r="K353">
        <v>6495</v>
      </c>
      <c r="L353" s="26">
        <f t="shared" si="16"/>
        <v>0.23324557351809086</v>
      </c>
      <c r="M353" s="1">
        <f t="shared" si="17"/>
        <v>504.97666666666669</v>
      </c>
    </row>
    <row r="354" spans="1:13" x14ac:dyDescent="0.25">
      <c r="A354" t="str">
        <f t="shared" si="15"/>
        <v>CMBDELMay-2025</v>
      </c>
      <c r="B354" s="2">
        <v>2025</v>
      </c>
      <c r="C354" s="2" t="s">
        <v>205</v>
      </c>
      <c r="D354" t="s">
        <v>10</v>
      </c>
      <c r="E354" s="2" t="s">
        <v>23</v>
      </c>
      <c r="F354" t="s">
        <v>15</v>
      </c>
      <c r="G354">
        <v>52</v>
      </c>
      <c r="H354">
        <v>4548.0200000000004</v>
      </c>
      <c r="I354">
        <v>1651.5100000000004</v>
      </c>
      <c r="J354">
        <v>6199.53</v>
      </c>
      <c r="K354">
        <v>126100</v>
      </c>
      <c r="L354" s="26">
        <f t="shared" si="16"/>
        <v>4.916360031720856E-2</v>
      </c>
      <c r="M354" s="1">
        <f t="shared" si="17"/>
        <v>119.22173076923076</v>
      </c>
    </row>
    <row r="355" spans="1:13" x14ac:dyDescent="0.25">
      <c r="A355" t="str">
        <f t="shared" si="15"/>
        <v>CMBDMMMay-2025</v>
      </c>
      <c r="B355" s="2">
        <v>2025</v>
      </c>
      <c r="C355" s="2" t="s">
        <v>205</v>
      </c>
      <c r="D355" t="s">
        <v>10</v>
      </c>
      <c r="E355" s="2" t="s">
        <v>24</v>
      </c>
      <c r="F355" t="s">
        <v>11</v>
      </c>
      <c r="G355">
        <v>11</v>
      </c>
      <c r="H355">
        <v>2255.65</v>
      </c>
      <c r="I355">
        <v>749.03</v>
      </c>
      <c r="J355">
        <v>3004.6800000000007</v>
      </c>
      <c r="K355">
        <v>42383</v>
      </c>
      <c r="L355" s="26">
        <f t="shared" si="16"/>
        <v>7.0893518627751714E-2</v>
      </c>
      <c r="M355" s="1">
        <f t="shared" si="17"/>
        <v>273.15272727272736</v>
      </c>
    </row>
    <row r="356" spans="1:13" x14ac:dyDescent="0.25">
      <c r="A356" t="str">
        <f t="shared" si="15"/>
        <v>CMBDOHMay-2025</v>
      </c>
      <c r="B356" s="2">
        <v>2025</v>
      </c>
      <c r="C356" s="2" t="s">
        <v>205</v>
      </c>
      <c r="D356" t="s">
        <v>10</v>
      </c>
      <c r="E356" s="2" t="s">
        <v>25</v>
      </c>
      <c r="F356" t="s">
        <v>11</v>
      </c>
      <c r="G356">
        <v>37</v>
      </c>
      <c r="H356">
        <v>5010.59</v>
      </c>
      <c r="I356">
        <v>4400.75</v>
      </c>
      <c r="J356">
        <v>9411.3399999999983</v>
      </c>
      <c r="K356">
        <v>134421</v>
      </c>
      <c r="L356" s="26">
        <f t="shared" si="16"/>
        <v>7.0013911516801683E-2</v>
      </c>
      <c r="M356" s="1">
        <f t="shared" si="17"/>
        <v>254.36054054054048</v>
      </c>
    </row>
    <row r="357" spans="1:13" x14ac:dyDescent="0.25">
      <c r="A357" t="str">
        <f t="shared" si="15"/>
        <v>CMBDXBMay-2025</v>
      </c>
      <c r="B357" s="2">
        <v>2025</v>
      </c>
      <c r="C357" s="2" t="s">
        <v>205</v>
      </c>
      <c r="D357" t="s">
        <v>10</v>
      </c>
      <c r="E357" s="2" t="s">
        <v>26</v>
      </c>
      <c r="F357" t="s">
        <v>11</v>
      </c>
      <c r="G357">
        <v>25</v>
      </c>
      <c r="H357">
        <v>3038.06</v>
      </c>
      <c r="I357">
        <v>2745.95</v>
      </c>
      <c r="J357">
        <v>5784.01</v>
      </c>
      <c r="K357">
        <v>82725</v>
      </c>
      <c r="L357" s="26">
        <f t="shared" si="16"/>
        <v>6.991852523420973E-2</v>
      </c>
      <c r="M357" s="1">
        <f t="shared" si="17"/>
        <v>231.3604</v>
      </c>
    </row>
    <row r="358" spans="1:13" x14ac:dyDescent="0.25">
      <c r="A358" t="str">
        <f t="shared" si="15"/>
        <v>CMBFRAMay-2025</v>
      </c>
      <c r="B358" s="2">
        <v>2025</v>
      </c>
      <c r="C358" s="2" t="s">
        <v>205</v>
      </c>
      <c r="D358" t="s">
        <v>10</v>
      </c>
      <c r="E358" s="2" t="s">
        <v>27</v>
      </c>
      <c r="F358" t="s">
        <v>19</v>
      </c>
      <c r="G358">
        <v>76</v>
      </c>
      <c r="H358">
        <v>19885.59</v>
      </c>
      <c r="I358">
        <v>16246.92</v>
      </c>
      <c r="J358">
        <v>36132.510000000009</v>
      </c>
      <c r="K358">
        <v>615068</v>
      </c>
      <c r="L358" s="26">
        <f t="shared" si="16"/>
        <v>5.8745553337192002E-2</v>
      </c>
      <c r="M358" s="1">
        <f t="shared" si="17"/>
        <v>475.42776315789484</v>
      </c>
    </row>
    <row r="359" spans="1:13" x14ac:dyDescent="0.25">
      <c r="A359" t="str">
        <f t="shared" si="15"/>
        <v>CMBGANMay-2025</v>
      </c>
      <c r="B359" s="2">
        <v>2025</v>
      </c>
      <c r="C359" s="2" t="s">
        <v>205</v>
      </c>
      <c r="D359" t="s">
        <v>10</v>
      </c>
      <c r="E359" s="2" t="s">
        <v>28</v>
      </c>
      <c r="F359" t="s">
        <v>15</v>
      </c>
      <c r="G359">
        <v>3</v>
      </c>
      <c r="H359">
        <v>327.68</v>
      </c>
      <c r="I359">
        <v>54.78</v>
      </c>
      <c r="J359">
        <v>382.46</v>
      </c>
      <c r="K359">
        <v>3441</v>
      </c>
      <c r="L359" s="26">
        <f t="shared" si="16"/>
        <v>0.11114792211566404</v>
      </c>
      <c r="M359" s="1">
        <f t="shared" si="17"/>
        <v>127.48666666666666</v>
      </c>
    </row>
    <row r="360" spans="1:13" x14ac:dyDescent="0.25">
      <c r="A360" t="str">
        <f t="shared" si="15"/>
        <v>CMBHYDMay-2025</v>
      </c>
      <c r="B360" s="2">
        <v>2025</v>
      </c>
      <c r="C360" s="2" t="s">
        <v>205</v>
      </c>
      <c r="D360" t="s">
        <v>10</v>
      </c>
      <c r="E360" s="2" t="s">
        <v>29</v>
      </c>
      <c r="F360" t="s">
        <v>15</v>
      </c>
      <c r="G360">
        <v>9</v>
      </c>
      <c r="H360">
        <v>250.31</v>
      </c>
      <c r="I360">
        <v>258.62</v>
      </c>
      <c r="J360">
        <v>508.93000000000006</v>
      </c>
      <c r="K360">
        <v>10548</v>
      </c>
      <c r="L360" s="26">
        <f t="shared" si="16"/>
        <v>4.8248957148274561E-2</v>
      </c>
      <c r="M360" s="1">
        <f t="shared" si="17"/>
        <v>56.547777777777782</v>
      </c>
    </row>
    <row r="361" spans="1:13" x14ac:dyDescent="0.25">
      <c r="A361" t="str">
        <f t="shared" si="15"/>
        <v>CMBICNMay-2025</v>
      </c>
      <c r="B361" s="2">
        <v>2025</v>
      </c>
      <c r="C361" s="2" t="s">
        <v>205</v>
      </c>
      <c r="D361" t="s">
        <v>10</v>
      </c>
      <c r="E361" s="2" t="s">
        <v>30</v>
      </c>
      <c r="F361" t="s">
        <v>13</v>
      </c>
      <c r="G361">
        <v>63</v>
      </c>
      <c r="H361">
        <v>11654.760000000002</v>
      </c>
      <c r="I361">
        <v>5834.8400000000011</v>
      </c>
      <c r="J361">
        <v>17489.599999999995</v>
      </c>
      <c r="K361">
        <v>363195</v>
      </c>
      <c r="L361" s="26">
        <f t="shared" si="16"/>
        <v>4.8154847946695285E-2</v>
      </c>
      <c r="M361" s="1">
        <f t="shared" si="17"/>
        <v>277.61269841269831</v>
      </c>
    </row>
    <row r="362" spans="1:13" x14ac:dyDescent="0.25">
      <c r="A362" t="str">
        <f t="shared" si="15"/>
        <v>CMBIXMMay-2025</v>
      </c>
      <c r="B362" s="2">
        <v>2025</v>
      </c>
      <c r="C362" s="2" t="s">
        <v>205</v>
      </c>
      <c r="D362" t="s">
        <v>10</v>
      </c>
      <c r="E362" s="2" t="s">
        <v>31</v>
      </c>
      <c r="F362" t="s">
        <v>15</v>
      </c>
      <c r="G362">
        <v>30</v>
      </c>
      <c r="H362">
        <v>538.21</v>
      </c>
      <c r="I362">
        <v>318.45</v>
      </c>
      <c r="J362">
        <v>856.66</v>
      </c>
      <c r="K362">
        <v>10620</v>
      </c>
      <c r="L362" s="26">
        <f t="shared" si="16"/>
        <v>8.0664783427495293E-2</v>
      </c>
      <c r="M362" s="1">
        <f t="shared" si="17"/>
        <v>28.555333333333333</v>
      </c>
    </row>
    <row r="363" spans="1:13" x14ac:dyDescent="0.25">
      <c r="A363" t="str">
        <f t="shared" si="15"/>
        <v>CMBKHIMay-2025</v>
      </c>
      <c r="B363" s="2">
        <v>2025</v>
      </c>
      <c r="C363" s="2" t="s">
        <v>205</v>
      </c>
      <c r="D363" t="s">
        <v>10</v>
      </c>
      <c r="E363" s="2" t="s">
        <v>32</v>
      </c>
      <c r="F363" t="s">
        <v>15</v>
      </c>
      <c r="G363">
        <v>44</v>
      </c>
      <c r="H363">
        <v>4919.55</v>
      </c>
      <c r="I363">
        <v>1543.08</v>
      </c>
      <c r="J363">
        <v>6462.6299999999983</v>
      </c>
      <c r="K363">
        <v>106216</v>
      </c>
      <c r="L363" s="26">
        <f t="shared" si="16"/>
        <v>6.0844223092566076E-2</v>
      </c>
      <c r="M363" s="1">
        <f t="shared" si="17"/>
        <v>146.87795454545451</v>
      </c>
    </row>
    <row r="364" spans="1:13" x14ac:dyDescent="0.25">
      <c r="A364" t="str">
        <f t="shared" si="15"/>
        <v>CMBKTMMay-2025</v>
      </c>
      <c r="B364" s="2">
        <v>2025</v>
      </c>
      <c r="C364" s="2" t="s">
        <v>205</v>
      </c>
      <c r="D364" t="s">
        <v>10</v>
      </c>
      <c r="E364" s="2" t="s">
        <v>52</v>
      </c>
      <c r="F364" t="s">
        <v>15</v>
      </c>
      <c r="G364">
        <v>10</v>
      </c>
      <c r="H364">
        <v>2649.2</v>
      </c>
      <c r="I364">
        <v>230.52000000000004</v>
      </c>
      <c r="J364">
        <v>2879.7200000000003</v>
      </c>
      <c r="K364">
        <v>23530</v>
      </c>
      <c r="L364" s="26">
        <f t="shared" si="16"/>
        <v>0.12238504037399066</v>
      </c>
      <c r="M364" s="1">
        <f t="shared" si="17"/>
        <v>287.97200000000004</v>
      </c>
    </row>
    <row r="365" spans="1:13" x14ac:dyDescent="0.25">
      <c r="A365" t="str">
        <f t="shared" si="15"/>
        <v>CMBKULMay-2025</v>
      </c>
      <c r="B365" s="2">
        <v>2025</v>
      </c>
      <c r="C365" s="2" t="s">
        <v>205</v>
      </c>
      <c r="D365" t="s">
        <v>10</v>
      </c>
      <c r="E365" s="2" t="s">
        <v>33</v>
      </c>
      <c r="F365" t="s">
        <v>13</v>
      </c>
      <c r="G365">
        <v>65</v>
      </c>
      <c r="H365">
        <v>3284.9200000000005</v>
      </c>
      <c r="I365">
        <v>3064.47</v>
      </c>
      <c r="J365">
        <v>6349.3899999999985</v>
      </c>
      <c r="K365">
        <v>159835</v>
      </c>
      <c r="L365" s="26">
        <f t="shared" si="16"/>
        <v>3.9724653548972366E-2</v>
      </c>
      <c r="M365" s="1">
        <f t="shared" si="17"/>
        <v>97.682923076923061</v>
      </c>
    </row>
    <row r="366" spans="1:13" x14ac:dyDescent="0.25">
      <c r="A366" t="str">
        <f t="shared" si="15"/>
        <v>CMBKWIMay-2025</v>
      </c>
      <c r="B366" s="2">
        <v>2025</v>
      </c>
      <c r="C366" s="2" t="s">
        <v>205</v>
      </c>
      <c r="D366" t="s">
        <v>10</v>
      </c>
      <c r="E366" s="2" t="s">
        <v>34</v>
      </c>
      <c r="F366" t="s">
        <v>11</v>
      </c>
      <c r="G366">
        <v>16</v>
      </c>
      <c r="H366">
        <v>2462.7800000000007</v>
      </c>
      <c r="I366">
        <v>1094.5600000000002</v>
      </c>
      <c r="J366">
        <v>3557.3399999999997</v>
      </c>
      <c r="K366">
        <v>67120</v>
      </c>
      <c r="L366" s="26">
        <f t="shared" si="16"/>
        <v>5.2999702026221687E-2</v>
      </c>
      <c r="M366" s="1">
        <f t="shared" si="17"/>
        <v>222.33374999999998</v>
      </c>
    </row>
    <row r="367" spans="1:13" x14ac:dyDescent="0.25">
      <c r="A367" t="str">
        <f t="shared" si="15"/>
        <v>CMBLHEMay-2025</v>
      </c>
      <c r="B367" s="2">
        <v>2025</v>
      </c>
      <c r="C367" s="2" t="s">
        <v>205</v>
      </c>
      <c r="D367" t="s">
        <v>10</v>
      </c>
      <c r="E367" s="2" t="s">
        <v>35</v>
      </c>
      <c r="F367" t="s">
        <v>15</v>
      </c>
      <c r="G367">
        <v>17</v>
      </c>
      <c r="H367">
        <v>1774.1899999999998</v>
      </c>
      <c r="I367">
        <v>724.11</v>
      </c>
      <c r="J367">
        <v>2498.3000000000006</v>
      </c>
      <c r="K367">
        <v>47345</v>
      </c>
      <c r="L367" s="26">
        <f t="shared" si="16"/>
        <v>5.2767979723307649E-2</v>
      </c>
      <c r="M367" s="1">
        <f t="shared" si="17"/>
        <v>146.9588235294118</v>
      </c>
    </row>
    <row r="368" spans="1:13" x14ac:dyDescent="0.25">
      <c r="A368" t="str">
        <f t="shared" si="15"/>
        <v>CMBLHRMay-2025</v>
      </c>
      <c r="B368" s="2">
        <v>2025</v>
      </c>
      <c r="C368" s="2" t="s">
        <v>205</v>
      </c>
      <c r="D368" t="s">
        <v>10</v>
      </c>
      <c r="E368" s="2" t="s">
        <v>36</v>
      </c>
      <c r="F368" t="s">
        <v>19</v>
      </c>
      <c r="G368">
        <v>361</v>
      </c>
      <c r="H368">
        <v>97084.98</v>
      </c>
      <c r="I368">
        <v>78805.34</v>
      </c>
      <c r="J368">
        <v>175890.32</v>
      </c>
      <c r="K368">
        <v>3147559</v>
      </c>
      <c r="L368" s="26">
        <f t="shared" si="16"/>
        <v>5.5881500553285897E-2</v>
      </c>
      <c r="M368" s="1">
        <f t="shared" si="17"/>
        <v>487.23080332409972</v>
      </c>
    </row>
    <row r="369" spans="1:13" x14ac:dyDescent="0.25">
      <c r="A369" t="str">
        <f t="shared" si="15"/>
        <v>CMBMAAMay-2025</v>
      </c>
      <c r="B369" s="2">
        <v>2025</v>
      </c>
      <c r="C369" s="2" t="s">
        <v>205</v>
      </c>
      <c r="D369" t="s">
        <v>10</v>
      </c>
      <c r="E369" s="2" t="s">
        <v>37</v>
      </c>
      <c r="F369" t="s">
        <v>15</v>
      </c>
      <c r="G369">
        <v>95</v>
      </c>
      <c r="H369">
        <v>1495.1100000000004</v>
      </c>
      <c r="I369">
        <v>1506.97</v>
      </c>
      <c r="J369">
        <v>3002.08</v>
      </c>
      <c r="K369">
        <v>65170</v>
      </c>
      <c r="L369" s="26">
        <f t="shared" si="16"/>
        <v>4.6065367500383612E-2</v>
      </c>
      <c r="M369" s="1">
        <f t="shared" si="17"/>
        <v>31.600842105263158</v>
      </c>
    </row>
    <row r="370" spans="1:13" x14ac:dyDescent="0.25">
      <c r="A370" t="str">
        <f t="shared" si="15"/>
        <v>CMBMELMay-2025</v>
      </c>
      <c r="B370" s="2">
        <v>2025</v>
      </c>
      <c r="C370" s="2" t="s">
        <v>205</v>
      </c>
      <c r="D370" t="s">
        <v>10</v>
      </c>
      <c r="E370" s="2" t="s">
        <v>38</v>
      </c>
      <c r="F370" t="s">
        <v>13</v>
      </c>
      <c r="G370">
        <v>453</v>
      </c>
      <c r="H370">
        <v>134902.65999999997</v>
      </c>
      <c r="I370">
        <v>36161.530000000006</v>
      </c>
      <c r="J370">
        <v>171064.19</v>
      </c>
      <c r="K370">
        <v>3809277</v>
      </c>
      <c r="L370" s="26">
        <f t="shared" si="16"/>
        <v>4.4907259304062162E-2</v>
      </c>
      <c r="M370" s="1">
        <f t="shared" si="17"/>
        <v>377.62514348785874</v>
      </c>
    </row>
    <row r="371" spans="1:13" x14ac:dyDescent="0.25">
      <c r="A371" t="str">
        <f t="shared" si="15"/>
        <v>CMBMLEMay-2025</v>
      </c>
      <c r="B371" s="2">
        <v>2025</v>
      </c>
      <c r="C371" s="2" t="s">
        <v>205</v>
      </c>
      <c r="D371" t="s">
        <v>10</v>
      </c>
      <c r="E371" s="2" t="s">
        <v>39</v>
      </c>
      <c r="F371" t="s">
        <v>15</v>
      </c>
      <c r="G371">
        <v>375</v>
      </c>
      <c r="H371">
        <v>28980.160000000011</v>
      </c>
      <c r="I371">
        <v>6626.0899999999983</v>
      </c>
      <c r="J371">
        <v>35606.249999999985</v>
      </c>
      <c r="K371">
        <v>288000</v>
      </c>
      <c r="L371" s="26">
        <f t="shared" si="16"/>
        <v>0.12363281249999995</v>
      </c>
      <c r="M371" s="1">
        <f t="shared" si="17"/>
        <v>94.94999999999996</v>
      </c>
    </row>
    <row r="372" spans="1:13" x14ac:dyDescent="0.25">
      <c r="A372" t="str">
        <f t="shared" si="15"/>
        <v>CMBNRTMay-2025</v>
      </c>
      <c r="B372" s="2">
        <v>2025</v>
      </c>
      <c r="C372" s="2" t="s">
        <v>205</v>
      </c>
      <c r="D372" t="s">
        <v>10</v>
      </c>
      <c r="E372" s="2" t="s">
        <v>40</v>
      </c>
      <c r="F372" t="s">
        <v>13</v>
      </c>
      <c r="G372">
        <v>52</v>
      </c>
      <c r="H372">
        <v>31426.820000000003</v>
      </c>
      <c r="I372">
        <v>779.45999999999992</v>
      </c>
      <c r="J372">
        <v>32206.279999999995</v>
      </c>
      <c r="K372">
        <v>356928</v>
      </c>
      <c r="L372" s="26">
        <f t="shared" si="16"/>
        <v>9.0231867491482862E-2</v>
      </c>
      <c r="M372" s="1">
        <f t="shared" si="17"/>
        <v>619.35153846153833</v>
      </c>
    </row>
    <row r="373" spans="1:13" x14ac:dyDescent="0.25">
      <c r="A373" t="str">
        <f t="shared" si="15"/>
        <v>CMBPEKMay-2025</v>
      </c>
      <c r="B373" s="2">
        <v>2025</v>
      </c>
      <c r="C373" s="2" t="s">
        <v>205</v>
      </c>
      <c r="D373" t="s">
        <v>10</v>
      </c>
      <c r="E373" s="2" t="s">
        <v>177</v>
      </c>
      <c r="F373" t="s">
        <v>13</v>
      </c>
      <c r="G373">
        <v>6</v>
      </c>
      <c r="H373">
        <v>1346.05</v>
      </c>
      <c r="I373">
        <v>574.37</v>
      </c>
      <c r="J373">
        <v>1920.42</v>
      </c>
      <c r="K373">
        <v>31014</v>
      </c>
      <c r="L373" s="26">
        <f t="shared" si="16"/>
        <v>6.1921067904817183E-2</v>
      </c>
      <c r="M373" s="1">
        <f t="shared" si="17"/>
        <v>320.07</v>
      </c>
    </row>
    <row r="374" spans="1:13" x14ac:dyDescent="0.25">
      <c r="A374" t="str">
        <f t="shared" si="15"/>
        <v>CMBRUHMay-2025</v>
      </c>
      <c r="B374" s="2">
        <v>2025</v>
      </c>
      <c r="C374" s="2" t="s">
        <v>205</v>
      </c>
      <c r="D374" t="s">
        <v>10</v>
      </c>
      <c r="E374" s="2" t="s">
        <v>41</v>
      </c>
      <c r="F374" t="s">
        <v>11</v>
      </c>
      <c r="G374">
        <v>51</v>
      </c>
      <c r="H374">
        <v>12454.130000000001</v>
      </c>
      <c r="I374">
        <v>3743.7999999999997</v>
      </c>
      <c r="J374">
        <v>16197.93</v>
      </c>
      <c r="K374">
        <v>206295</v>
      </c>
      <c r="L374" s="26">
        <f t="shared" si="16"/>
        <v>7.8518286919217625E-2</v>
      </c>
      <c r="M374" s="1">
        <f t="shared" si="17"/>
        <v>317.60647058823531</v>
      </c>
    </row>
    <row r="375" spans="1:13" x14ac:dyDescent="0.25">
      <c r="A375" t="str">
        <f t="shared" si="15"/>
        <v>CMBSINMay-2025</v>
      </c>
      <c r="B375" s="2">
        <v>2025</v>
      </c>
      <c r="C375" s="2" t="s">
        <v>205</v>
      </c>
      <c r="D375" t="s">
        <v>10</v>
      </c>
      <c r="E375" s="2" t="s">
        <v>42</v>
      </c>
      <c r="F375" t="s">
        <v>13</v>
      </c>
      <c r="G375">
        <v>113</v>
      </c>
      <c r="H375">
        <v>13882.479999999996</v>
      </c>
      <c r="I375">
        <v>6058.26</v>
      </c>
      <c r="J375">
        <v>19940.740000000005</v>
      </c>
      <c r="K375">
        <v>310637</v>
      </c>
      <c r="L375" s="26">
        <f t="shared" si="16"/>
        <v>6.4193061354571423E-2</v>
      </c>
      <c r="M375" s="1">
        <f t="shared" si="17"/>
        <v>176.46672566371686</v>
      </c>
    </row>
    <row r="376" spans="1:13" x14ac:dyDescent="0.25">
      <c r="A376" t="str">
        <f t="shared" si="15"/>
        <v>CMBSYDMay-2025</v>
      </c>
      <c r="B376" s="2">
        <v>2025</v>
      </c>
      <c r="C376" s="2" t="s">
        <v>205</v>
      </c>
      <c r="D376" t="s">
        <v>10</v>
      </c>
      <c r="E376" s="2" t="s">
        <v>53</v>
      </c>
      <c r="F376" t="s">
        <v>13</v>
      </c>
      <c r="G376">
        <v>296</v>
      </c>
      <c r="H376">
        <v>93703.87</v>
      </c>
      <c r="I376">
        <v>24702.799999999996</v>
      </c>
      <c r="J376">
        <v>118406.66999999994</v>
      </c>
      <c r="K376">
        <v>2591184</v>
      </c>
      <c r="L376" s="26">
        <f t="shared" si="16"/>
        <v>4.5695971416927529E-2</v>
      </c>
      <c r="M376" s="1">
        <f t="shared" si="17"/>
        <v>400.02253378378356</v>
      </c>
    </row>
    <row r="377" spans="1:13" x14ac:dyDescent="0.25">
      <c r="A377" t="str">
        <f t="shared" si="15"/>
        <v>CMBTRVMay-2025</v>
      </c>
      <c r="B377" s="2">
        <v>2025</v>
      </c>
      <c r="C377" s="2" t="s">
        <v>205</v>
      </c>
      <c r="D377" t="s">
        <v>10</v>
      </c>
      <c r="E377" s="2" t="s">
        <v>43</v>
      </c>
      <c r="F377" t="s">
        <v>15</v>
      </c>
      <c r="G377">
        <v>3</v>
      </c>
      <c r="H377">
        <v>65.48</v>
      </c>
      <c r="I377">
        <v>29.81</v>
      </c>
      <c r="J377">
        <v>95.289999999999992</v>
      </c>
      <c r="K377">
        <v>1098</v>
      </c>
      <c r="L377" s="26">
        <f t="shared" si="16"/>
        <v>8.6785063752276861E-2</v>
      </c>
      <c r="M377" s="1">
        <f t="shared" si="17"/>
        <v>31.763333333333332</v>
      </c>
    </row>
    <row r="378" spans="1:13" x14ac:dyDescent="0.25">
      <c r="A378" t="str">
        <f t="shared" si="15"/>
        <v>CMBTRZMay-2025</v>
      </c>
      <c r="B378" s="2">
        <v>2025</v>
      </c>
      <c r="C378" s="2" t="s">
        <v>205</v>
      </c>
      <c r="D378" t="s">
        <v>10</v>
      </c>
      <c r="E378" s="2" t="s">
        <v>44</v>
      </c>
      <c r="F378" t="s">
        <v>15</v>
      </c>
      <c r="G378">
        <v>26</v>
      </c>
      <c r="H378">
        <v>800.56000000000006</v>
      </c>
      <c r="I378">
        <v>376.80000000000007</v>
      </c>
      <c r="J378">
        <v>1177.3599999999999</v>
      </c>
      <c r="K378">
        <v>11518</v>
      </c>
      <c r="L378" s="26">
        <f t="shared" si="16"/>
        <v>0.10221913526653932</v>
      </c>
      <c r="M378" s="1">
        <f t="shared" si="17"/>
        <v>45.283076923076919</v>
      </c>
    </row>
    <row r="379" spans="1:13" x14ac:dyDescent="0.25">
      <c r="A379" t="str">
        <f t="shared" si="15"/>
        <v>CMBPVGMay-2025</v>
      </c>
      <c r="B379" s="2">
        <v>2025</v>
      </c>
      <c r="C379" s="2" t="s">
        <v>205</v>
      </c>
      <c r="D379" t="s">
        <v>10</v>
      </c>
      <c r="E379" s="2" t="s">
        <v>50</v>
      </c>
      <c r="F379" t="s">
        <v>13</v>
      </c>
      <c r="G379">
        <v>138</v>
      </c>
      <c r="H379">
        <v>10062.320000000002</v>
      </c>
      <c r="I379">
        <v>14332.810000000003</v>
      </c>
      <c r="J379">
        <v>24395.129999999997</v>
      </c>
      <c r="K379">
        <v>699108</v>
      </c>
      <c r="L379" s="26">
        <f t="shared" si="16"/>
        <v>3.4894651470159112E-2</v>
      </c>
      <c r="M379" s="1">
        <f t="shared" si="17"/>
        <v>176.77630434782606</v>
      </c>
    </row>
    <row r="380" spans="1:13" x14ac:dyDescent="0.25">
      <c r="A380" t="str">
        <f t="shared" si="15"/>
        <v>COKCMBMay-2025</v>
      </c>
      <c r="B380" s="2">
        <v>2025</v>
      </c>
      <c r="C380" s="2" t="s">
        <v>205</v>
      </c>
      <c r="D380" t="s">
        <v>21</v>
      </c>
      <c r="E380" s="2" t="s">
        <v>10</v>
      </c>
      <c r="F380" t="s">
        <v>15</v>
      </c>
      <c r="G380">
        <v>35</v>
      </c>
      <c r="H380">
        <v>1362.0099999999998</v>
      </c>
      <c r="I380">
        <v>544.19999999999993</v>
      </c>
      <c r="J380">
        <v>1906.21</v>
      </c>
      <c r="K380">
        <v>18095</v>
      </c>
      <c r="L380" s="26">
        <f t="shared" si="16"/>
        <v>0.10534457032329372</v>
      </c>
      <c r="M380" s="1">
        <f t="shared" si="17"/>
        <v>54.463142857142856</v>
      </c>
    </row>
    <row r="381" spans="1:13" x14ac:dyDescent="0.25">
      <c r="A381" t="str">
        <f t="shared" si="15"/>
        <v>DACCMBMay-2025</v>
      </c>
      <c r="B381" s="2">
        <v>2025</v>
      </c>
      <c r="C381" s="2" t="s">
        <v>205</v>
      </c>
      <c r="D381" t="s">
        <v>22</v>
      </c>
      <c r="E381" s="2" t="s">
        <v>10</v>
      </c>
      <c r="F381" t="s">
        <v>15</v>
      </c>
      <c r="G381">
        <v>22</v>
      </c>
      <c r="H381">
        <v>2200.64</v>
      </c>
      <c r="I381">
        <v>228.79</v>
      </c>
      <c r="J381">
        <v>2429.4300000000003</v>
      </c>
      <c r="K381">
        <v>47630</v>
      </c>
      <c r="L381" s="26">
        <f t="shared" si="16"/>
        <v>5.10062985513332E-2</v>
      </c>
      <c r="M381" s="1">
        <f t="shared" si="17"/>
        <v>110.42863636363637</v>
      </c>
    </row>
    <row r="382" spans="1:13" x14ac:dyDescent="0.25">
      <c r="A382" t="str">
        <f t="shared" si="15"/>
        <v>DELCMBMay-2025</v>
      </c>
      <c r="B382" s="2">
        <v>2025</v>
      </c>
      <c r="C382" s="2" t="s">
        <v>205</v>
      </c>
      <c r="D382" t="s">
        <v>23</v>
      </c>
      <c r="E382" s="2" t="s">
        <v>10</v>
      </c>
      <c r="F382" t="s">
        <v>15</v>
      </c>
      <c r="G382">
        <v>148</v>
      </c>
      <c r="H382">
        <v>12734.259999999998</v>
      </c>
      <c r="I382">
        <v>5056.2900000000018</v>
      </c>
      <c r="J382">
        <v>17790.55</v>
      </c>
      <c r="K382">
        <v>358900</v>
      </c>
      <c r="L382" s="26">
        <f t="shared" si="16"/>
        <v>4.9569657286152133E-2</v>
      </c>
      <c r="M382" s="1">
        <f t="shared" si="17"/>
        <v>120.20641891891891</v>
      </c>
    </row>
    <row r="383" spans="1:13" x14ac:dyDescent="0.25">
      <c r="A383" t="str">
        <f t="shared" si="15"/>
        <v>DMMCMBMay-2025</v>
      </c>
      <c r="B383" s="2">
        <v>2025</v>
      </c>
      <c r="C383" s="2" t="s">
        <v>205</v>
      </c>
      <c r="D383" t="s">
        <v>24</v>
      </c>
      <c r="E383" s="2" t="s">
        <v>10</v>
      </c>
      <c r="F383" t="s">
        <v>11</v>
      </c>
      <c r="G383">
        <v>3</v>
      </c>
      <c r="H383">
        <v>669.25</v>
      </c>
      <c r="I383">
        <v>236.09</v>
      </c>
      <c r="J383">
        <v>905.33999999999992</v>
      </c>
      <c r="K383">
        <v>11559</v>
      </c>
      <c r="L383" s="26">
        <f t="shared" si="16"/>
        <v>7.8323384375811045E-2</v>
      </c>
      <c r="M383" s="1">
        <f t="shared" si="17"/>
        <v>301.77999999999997</v>
      </c>
    </row>
    <row r="384" spans="1:13" x14ac:dyDescent="0.25">
      <c r="A384" t="str">
        <f t="shared" si="15"/>
        <v>DOHCMBMay-2025</v>
      </c>
      <c r="B384" s="2">
        <v>2025</v>
      </c>
      <c r="C384" s="2" t="s">
        <v>205</v>
      </c>
      <c r="D384" t="s">
        <v>25</v>
      </c>
      <c r="E384" s="2" t="s">
        <v>10</v>
      </c>
      <c r="F384" t="s">
        <v>11</v>
      </c>
      <c r="G384">
        <v>9</v>
      </c>
      <c r="H384">
        <v>1199</v>
      </c>
      <c r="I384">
        <v>621.15</v>
      </c>
      <c r="J384">
        <v>1820.15</v>
      </c>
      <c r="K384">
        <v>32697</v>
      </c>
      <c r="L384" s="26">
        <f t="shared" si="16"/>
        <v>5.5667186592042089E-2</v>
      </c>
      <c r="M384" s="1">
        <f t="shared" si="17"/>
        <v>202.23888888888891</v>
      </c>
    </row>
    <row r="385" spans="1:13" x14ac:dyDescent="0.25">
      <c r="A385" t="str">
        <f t="shared" si="15"/>
        <v>DXBCMBMay-2025</v>
      </c>
      <c r="B385" s="2">
        <v>2025</v>
      </c>
      <c r="C385" s="2" t="s">
        <v>205</v>
      </c>
      <c r="D385" t="s">
        <v>26</v>
      </c>
      <c r="E385" s="2" t="s">
        <v>10</v>
      </c>
      <c r="F385" t="s">
        <v>11</v>
      </c>
      <c r="G385">
        <v>52</v>
      </c>
      <c r="H385">
        <v>5701.95</v>
      </c>
      <c r="I385">
        <v>3715.23</v>
      </c>
      <c r="J385">
        <v>9417.1799999999985</v>
      </c>
      <c r="K385">
        <v>172068</v>
      </c>
      <c r="L385" s="26">
        <f t="shared" si="16"/>
        <v>5.4729409303298684E-2</v>
      </c>
      <c r="M385" s="1">
        <f t="shared" si="17"/>
        <v>181.09961538461536</v>
      </c>
    </row>
    <row r="386" spans="1:13" x14ac:dyDescent="0.25">
      <c r="A386" t="str">
        <f t="shared" ref="A386:A449" si="18">D386&amp;E386&amp;C386</f>
        <v>FRACMBMay-2025</v>
      </c>
      <c r="B386" s="2">
        <v>2025</v>
      </c>
      <c r="C386" s="2" t="s">
        <v>205</v>
      </c>
      <c r="D386" t="s">
        <v>27</v>
      </c>
      <c r="E386" s="2" t="s">
        <v>10</v>
      </c>
      <c r="F386" t="s">
        <v>19</v>
      </c>
      <c r="G386">
        <v>25</v>
      </c>
      <c r="H386">
        <v>3225.83</v>
      </c>
      <c r="I386">
        <v>6107.130000000001</v>
      </c>
      <c r="J386">
        <v>9332.9600000000009</v>
      </c>
      <c r="K386">
        <v>202325</v>
      </c>
      <c r="L386" s="26">
        <f t="shared" ref="L386:L449" si="19">J386/K386</f>
        <v>4.6128555541826273E-2</v>
      </c>
      <c r="M386" s="1">
        <f t="shared" ref="M386:M449" si="20">J386/G386</f>
        <v>373.31840000000005</v>
      </c>
    </row>
    <row r="387" spans="1:13" x14ac:dyDescent="0.25">
      <c r="A387" t="str">
        <f t="shared" si="18"/>
        <v>GANCMBMay-2025</v>
      </c>
      <c r="B387" s="2">
        <v>2025</v>
      </c>
      <c r="C387" s="2" t="s">
        <v>205</v>
      </c>
      <c r="D387" t="s">
        <v>28</v>
      </c>
      <c r="E387" s="2" t="s">
        <v>10</v>
      </c>
      <c r="F387" t="s">
        <v>15</v>
      </c>
      <c r="G387">
        <v>6</v>
      </c>
      <c r="H387">
        <v>447.9</v>
      </c>
      <c r="I387">
        <v>201.72</v>
      </c>
      <c r="J387">
        <v>649.62</v>
      </c>
      <c r="K387">
        <v>6882</v>
      </c>
      <c r="L387" s="26">
        <f t="shared" si="19"/>
        <v>9.439407149084568E-2</v>
      </c>
      <c r="M387" s="1">
        <f t="shared" si="20"/>
        <v>108.27</v>
      </c>
    </row>
    <row r="388" spans="1:13" x14ac:dyDescent="0.25">
      <c r="A388" t="str">
        <f t="shared" si="18"/>
        <v>HYDCMBMay-2025</v>
      </c>
      <c r="B388" s="2">
        <v>2025</v>
      </c>
      <c r="C388" s="2" t="s">
        <v>205</v>
      </c>
      <c r="D388" t="s">
        <v>29</v>
      </c>
      <c r="E388" s="2" t="s">
        <v>10</v>
      </c>
      <c r="F388" t="s">
        <v>15</v>
      </c>
      <c r="G388">
        <v>5</v>
      </c>
      <c r="H388">
        <v>53.14</v>
      </c>
      <c r="I388">
        <v>131.72</v>
      </c>
      <c r="J388">
        <v>184.86</v>
      </c>
      <c r="K388">
        <v>5860</v>
      </c>
      <c r="L388" s="26">
        <f t="shared" si="19"/>
        <v>3.1546075085324234E-2</v>
      </c>
      <c r="M388" s="1">
        <f t="shared" si="20"/>
        <v>36.972000000000001</v>
      </c>
    </row>
    <row r="389" spans="1:13" x14ac:dyDescent="0.25">
      <c r="A389" t="str">
        <f t="shared" si="18"/>
        <v>ICNCMBMay-2025</v>
      </c>
      <c r="B389" s="2">
        <v>2025</v>
      </c>
      <c r="C389" s="2" t="s">
        <v>205</v>
      </c>
      <c r="D389" t="s">
        <v>30</v>
      </c>
      <c r="E389" s="2" t="s">
        <v>10</v>
      </c>
      <c r="F389" t="s">
        <v>13</v>
      </c>
      <c r="G389">
        <v>38</v>
      </c>
      <c r="H389">
        <v>6286.5</v>
      </c>
      <c r="I389">
        <v>3503.8400000000006</v>
      </c>
      <c r="J389">
        <v>9790.34</v>
      </c>
      <c r="K389">
        <v>219070</v>
      </c>
      <c r="L389" s="26">
        <f t="shared" si="19"/>
        <v>4.4690464235175975E-2</v>
      </c>
      <c r="M389" s="1">
        <f t="shared" si="20"/>
        <v>257.64052631578949</v>
      </c>
    </row>
    <row r="390" spans="1:13" x14ac:dyDescent="0.25">
      <c r="A390" t="str">
        <f t="shared" si="18"/>
        <v>IXMCMBMay-2025</v>
      </c>
      <c r="B390" s="2">
        <v>2025</v>
      </c>
      <c r="C390" s="2" t="s">
        <v>205</v>
      </c>
      <c r="D390" t="s">
        <v>31</v>
      </c>
      <c r="E390" s="2" t="s">
        <v>10</v>
      </c>
      <c r="F390" t="s">
        <v>15</v>
      </c>
      <c r="G390">
        <v>14</v>
      </c>
      <c r="H390">
        <v>464.39999999999992</v>
      </c>
      <c r="I390">
        <v>142.35999999999999</v>
      </c>
      <c r="J390">
        <v>606.76</v>
      </c>
      <c r="K390">
        <v>4956</v>
      </c>
      <c r="L390" s="26">
        <f t="shared" si="19"/>
        <v>0.12242937853107344</v>
      </c>
      <c r="M390" s="1">
        <f t="shared" si="20"/>
        <v>43.339999999999996</v>
      </c>
    </row>
    <row r="391" spans="1:13" x14ac:dyDescent="0.25">
      <c r="A391" t="str">
        <f t="shared" si="18"/>
        <v>KHICMBMay-2025</v>
      </c>
      <c r="B391" s="2">
        <v>2025</v>
      </c>
      <c r="C391" s="2" t="s">
        <v>205</v>
      </c>
      <c r="D391" t="s">
        <v>32</v>
      </c>
      <c r="E391" s="2" t="s">
        <v>10</v>
      </c>
      <c r="F391" t="s">
        <v>15</v>
      </c>
      <c r="G391">
        <v>17</v>
      </c>
      <c r="H391">
        <v>1174.6000000000001</v>
      </c>
      <c r="I391">
        <v>458.89</v>
      </c>
      <c r="J391">
        <v>1633.49</v>
      </c>
      <c r="K391">
        <v>41038</v>
      </c>
      <c r="L391" s="26">
        <f t="shared" si="19"/>
        <v>3.9804327696281498E-2</v>
      </c>
      <c r="M391" s="1">
        <f t="shared" si="20"/>
        <v>96.087647058823535</v>
      </c>
    </row>
    <row r="392" spans="1:13" x14ac:dyDescent="0.25">
      <c r="A392" t="str">
        <f t="shared" si="18"/>
        <v>KTMCMBMay-2025</v>
      </c>
      <c r="B392" s="2">
        <v>2025</v>
      </c>
      <c r="C392" s="2" t="s">
        <v>205</v>
      </c>
      <c r="D392" t="s">
        <v>52</v>
      </c>
      <c r="E392" s="2" t="s">
        <v>10</v>
      </c>
      <c r="F392" t="s">
        <v>15</v>
      </c>
      <c r="G392">
        <v>13</v>
      </c>
      <c r="H392">
        <v>3463.01</v>
      </c>
      <c r="I392">
        <v>369.29999999999995</v>
      </c>
      <c r="J392">
        <v>3832.31</v>
      </c>
      <c r="K392">
        <v>30589</v>
      </c>
      <c r="L392" s="26">
        <f t="shared" si="19"/>
        <v>0.12528392559416784</v>
      </c>
      <c r="M392" s="1">
        <f t="shared" si="20"/>
        <v>294.79307692307691</v>
      </c>
    </row>
    <row r="393" spans="1:13" x14ac:dyDescent="0.25">
      <c r="A393" t="str">
        <f t="shared" si="18"/>
        <v>KULCMBMay-2025</v>
      </c>
      <c r="B393" s="2">
        <v>2025</v>
      </c>
      <c r="C393" s="2" t="s">
        <v>205</v>
      </c>
      <c r="D393" t="s">
        <v>33</v>
      </c>
      <c r="E393" s="2" t="s">
        <v>10</v>
      </c>
      <c r="F393" t="s">
        <v>13</v>
      </c>
      <c r="G393">
        <v>81</v>
      </c>
      <c r="H393">
        <v>4077.2099999999996</v>
      </c>
      <c r="I393">
        <v>4273.369999999999</v>
      </c>
      <c r="J393">
        <v>8350.58</v>
      </c>
      <c r="K393">
        <v>199179</v>
      </c>
      <c r="L393" s="26">
        <f t="shared" si="19"/>
        <v>4.1925002133759083E-2</v>
      </c>
      <c r="M393" s="1">
        <f t="shared" si="20"/>
        <v>103.09358024691358</v>
      </c>
    </row>
    <row r="394" spans="1:13" x14ac:dyDescent="0.25">
      <c r="A394" t="str">
        <f t="shared" si="18"/>
        <v>KWICMBMay-2025</v>
      </c>
      <c r="B394" s="2">
        <v>2025</v>
      </c>
      <c r="C394" s="2" t="s">
        <v>205</v>
      </c>
      <c r="D394" t="s">
        <v>34</v>
      </c>
      <c r="E394" s="2" t="s">
        <v>10</v>
      </c>
      <c r="F394" t="s">
        <v>11</v>
      </c>
      <c r="G394">
        <v>11</v>
      </c>
      <c r="H394">
        <v>1008.4900000000001</v>
      </c>
      <c r="I394">
        <v>742.35</v>
      </c>
      <c r="J394">
        <v>1750.8400000000001</v>
      </c>
      <c r="K394">
        <v>46145</v>
      </c>
      <c r="L394" s="26">
        <f t="shared" si="19"/>
        <v>3.7942138909957748E-2</v>
      </c>
      <c r="M394" s="1">
        <f t="shared" si="20"/>
        <v>159.16727272727275</v>
      </c>
    </row>
    <row r="395" spans="1:13" x14ac:dyDescent="0.25">
      <c r="A395" t="str">
        <f t="shared" si="18"/>
        <v>LHECMBMay-2025</v>
      </c>
      <c r="B395" s="2">
        <v>2025</v>
      </c>
      <c r="C395" s="2" t="s">
        <v>205</v>
      </c>
      <c r="D395" t="s">
        <v>35</v>
      </c>
      <c r="E395" s="2" t="s">
        <v>10</v>
      </c>
      <c r="F395" t="s">
        <v>15</v>
      </c>
      <c r="G395">
        <v>56</v>
      </c>
      <c r="H395">
        <v>4352.63</v>
      </c>
      <c r="I395">
        <v>1401.7199999999998</v>
      </c>
      <c r="J395">
        <v>5754.35</v>
      </c>
      <c r="K395">
        <v>155960</v>
      </c>
      <c r="L395" s="26">
        <f t="shared" si="19"/>
        <v>3.6896319569120289E-2</v>
      </c>
      <c r="M395" s="1">
        <f t="shared" si="20"/>
        <v>102.75625000000001</v>
      </c>
    </row>
    <row r="396" spans="1:13" x14ac:dyDescent="0.25">
      <c r="A396" t="str">
        <f t="shared" si="18"/>
        <v>LHRCMBMay-2025</v>
      </c>
      <c r="B396" s="2">
        <v>2025</v>
      </c>
      <c r="C396" s="2" t="s">
        <v>205</v>
      </c>
      <c r="D396" t="s">
        <v>36</v>
      </c>
      <c r="E396" s="2" t="s">
        <v>10</v>
      </c>
      <c r="F396" t="s">
        <v>19</v>
      </c>
      <c r="G396">
        <v>209</v>
      </c>
      <c r="H396">
        <v>50783.32</v>
      </c>
      <c r="I396">
        <v>47668.60000000002</v>
      </c>
      <c r="J396">
        <v>98451.92</v>
      </c>
      <c r="K396">
        <v>1822271</v>
      </c>
      <c r="L396" s="26">
        <f t="shared" si="19"/>
        <v>5.4027046471134092E-2</v>
      </c>
      <c r="M396" s="1">
        <f t="shared" si="20"/>
        <v>471.06181818181818</v>
      </c>
    </row>
    <row r="397" spans="1:13" x14ac:dyDescent="0.25">
      <c r="A397" t="str">
        <f t="shared" si="18"/>
        <v>MAACMBMay-2025</v>
      </c>
      <c r="B397" s="2">
        <v>2025</v>
      </c>
      <c r="C397" s="2" t="s">
        <v>205</v>
      </c>
      <c r="D397" t="s">
        <v>37</v>
      </c>
      <c r="E397" s="2" t="s">
        <v>10</v>
      </c>
      <c r="F397" t="s">
        <v>15</v>
      </c>
      <c r="G397">
        <v>54</v>
      </c>
      <c r="H397">
        <v>1398.66</v>
      </c>
      <c r="I397">
        <v>1182.1099999999997</v>
      </c>
      <c r="J397">
        <v>2580.7699999999995</v>
      </c>
      <c r="K397">
        <v>37044</v>
      </c>
      <c r="L397" s="26">
        <f t="shared" si="19"/>
        <v>6.9667692473814907E-2</v>
      </c>
      <c r="M397" s="1">
        <f t="shared" si="20"/>
        <v>47.792037037037026</v>
      </c>
    </row>
    <row r="398" spans="1:13" x14ac:dyDescent="0.25">
      <c r="A398" t="str">
        <f t="shared" si="18"/>
        <v>MELCMBMay-2025</v>
      </c>
      <c r="B398" s="2">
        <v>2025</v>
      </c>
      <c r="C398" s="2" t="s">
        <v>205</v>
      </c>
      <c r="D398" t="s">
        <v>38</v>
      </c>
      <c r="E398" s="2" t="s">
        <v>10</v>
      </c>
      <c r="F398" t="s">
        <v>13</v>
      </c>
      <c r="G398">
        <v>437</v>
      </c>
      <c r="H398">
        <v>144503.53999999998</v>
      </c>
      <c r="I398">
        <v>53704.109999999986</v>
      </c>
      <c r="J398">
        <v>198207.65</v>
      </c>
      <c r="K398">
        <v>3674733</v>
      </c>
      <c r="L398" s="26">
        <f t="shared" si="19"/>
        <v>5.3937973180636527E-2</v>
      </c>
      <c r="M398" s="1">
        <f t="shared" si="20"/>
        <v>453.56441647597251</v>
      </c>
    </row>
    <row r="399" spans="1:13" x14ac:dyDescent="0.25">
      <c r="A399" t="str">
        <f t="shared" si="18"/>
        <v>MLECMBMay-2025</v>
      </c>
      <c r="B399" s="2">
        <v>2025</v>
      </c>
      <c r="C399" s="2" t="s">
        <v>205</v>
      </c>
      <c r="D399" t="s">
        <v>39</v>
      </c>
      <c r="E399" s="2" t="s">
        <v>10</v>
      </c>
      <c r="F399" t="s">
        <v>15</v>
      </c>
      <c r="G399">
        <v>325</v>
      </c>
      <c r="H399">
        <v>21814.75</v>
      </c>
      <c r="I399">
        <v>6151.91</v>
      </c>
      <c r="J399">
        <v>27966.66</v>
      </c>
      <c r="K399">
        <v>249600</v>
      </c>
      <c r="L399" s="26">
        <f t="shared" si="19"/>
        <v>0.11204591346153846</v>
      </c>
      <c r="M399" s="1">
        <f t="shared" si="20"/>
        <v>86.051261538461532</v>
      </c>
    </row>
    <row r="400" spans="1:13" x14ac:dyDescent="0.25">
      <c r="A400" t="str">
        <f t="shared" si="18"/>
        <v>NRTCMBMay-2025</v>
      </c>
      <c r="B400" s="2">
        <v>2025</v>
      </c>
      <c r="C400" s="2" t="s">
        <v>205</v>
      </c>
      <c r="D400" t="s">
        <v>40</v>
      </c>
      <c r="E400" s="2" t="s">
        <v>10</v>
      </c>
      <c r="F400" t="s">
        <v>13</v>
      </c>
      <c r="G400">
        <v>41</v>
      </c>
      <c r="H400">
        <v>23405.27</v>
      </c>
      <c r="I400">
        <v>1196.18</v>
      </c>
      <c r="J400">
        <v>24601.45</v>
      </c>
      <c r="K400">
        <v>281424</v>
      </c>
      <c r="L400" s="26">
        <f t="shared" si="19"/>
        <v>8.7417739780544665E-2</v>
      </c>
      <c r="M400" s="1">
        <f t="shared" si="20"/>
        <v>600.0353658536585</v>
      </c>
    </row>
    <row r="401" spans="1:13" x14ac:dyDescent="0.25">
      <c r="A401" t="str">
        <f t="shared" si="18"/>
        <v>PEKCMBMay-2025</v>
      </c>
      <c r="B401" s="2">
        <v>2025</v>
      </c>
      <c r="C401" s="2" t="s">
        <v>205</v>
      </c>
      <c r="D401" t="s">
        <v>177</v>
      </c>
      <c r="E401" s="2" t="s">
        <v>10</v>
      </c>
      <c r="F401" t="s">
        <v>13</v>
      </c>
      <c r="G401">
        <v>4</v>
      </c>
      <c r="H401">
        <v>423.87</v>
      </c>
      <c r="I401">
        <v>325.71999999999997</v>
      </c>
      <c r="J401">
        <v>749.59</v>
      </c>
      <c r="K401">
        <v>20676</v>
      </c>
      <c r="L401" s="26">
        <f t="shared" si="19"/>
        <v>3.6254111046624106E-2</v>
      </c>
      <c r="M401" s="1">
        <f t="shared" si="20"/>
        <v>187.39750000000001</v>
      </c>
    </row>
    <row r="402" spans="1:13" x14ac:dyDescent="0.25">
      <c r="A402" t="str">
        <f t="shared" si="18"/>
        <v>RUHCMBMay-2025</v>
      </c>
      <c r="B402" s="2">
        <v>2025</v>
      </c>
      <c r="C402" s="2" t="s">
        <v>205</v>
      </c>
      <c r="D402" t="s">
        <v>41</v>
      </c>
      <c r="E402" s="2" t="s">
        <v>10</v>
      </c>
      <c r="F402" t="s">
        <v>11</v>
      </c>
      <c r="G402">
        <v>20</v>
      </c>
      <c r="H402">
        <v>3916.0699999999997</v>
      </c>
      <c r="I402">
        <v>1348.1899999999998</v>
      </c>
      <c r="J402">
        <v>5264.26</v>
      </c>
      <c r="K402">
        <v>80900</v>
      </c>
      <c r="L402" s="26">
        <f t="shared" si="19"/>
        <v>6.5071199011124847E-2</v>
      </c>
      <c r="M402" s="1">
        <f t="shared" si="20"/>
        <v>263.21300000000002</v>
      </c>
    </row>
    <row r="403" spans="1:13" x14ac:dyDescent="0.25">
      <c r="A403" t="str">
        <f t="shared" si="18"/>
        <v>SINCMBMay-2025</v>
      </c>
      <c r="B403" s="2">
        <v>2025</v>
      </c>
      <c r="C403" s="2" t="s">
        <v>205</v>
      </c>
      <c r="D403" t="s">
        <v>42</v>
      </c>
      <c r="E403" s="2" t="s">
        <v>10</v>
      </c>
      <c r="F403" t="s">
        <v>13</v>
      </c>
      <c r="G403">
        <v>116</v>
      </c>
      <c r="H403">
        <v>7830.16</v>
      </c>
      <c r="I403">
        <v>3715.4000000000015</v>
      </c>
      <c r="J403">
        <v>11545.56</v>
      </c>
      <c r="K403">
        <v>318884</v>
      </c>
      <c r="L403" s="26">
        <f t="shared" si="19"/>
        <v>3.6206143926945218E-2</v>
      </c>
      <c r="M403" s="1">
        <f t="shared" si="20"/>
        <v>99.530689655172409</v>
      </c>
    </row>
    <row r="404" spans="1:13" x14ac:dyDescent="0.25">
      <c r="A404" t="str">
        <f t="shared" si="18"/>
        <v>SYDCMBMay-2025</v>
      </c>
      <c r="B404" s="2">
        <v>2025</v>
      </c>
      <c r="C404" s="2" t="s">
        <v>205</v>
      </c>
      <c r="D404" t="s">
        <v>53</v>
      </c>
      <c r="E404" s="2" t="s">
        <v>10</v>
      </c>
      <c r="F404" t="s">
        <v>13</v>
      </c>
      <c r="G404">
        <v>190</v>
      </c>
      <c r="H404">
        <v>48545.459999999985</v>
      </c>
      <c r="I404">
        <v>24983.53</v>
      </c>
      <c r="J404">
        <v>73528.989999999991</v>
      </c>
      <c r="K404">
        <v>1663260</v>
      </c>
      <c r="L404" s="26">
        <f t="shared" si="19"/>
        <v>4.420775465050563E-2</v>
      </c>
      <c r="M404" s="1">
        <f t="shared" si="20"/>
        <v>386.99468421052626</v>
      </c>
    </row>
    <row r="405" spans="1:13" x14ac:dyDescent="0.25">
      <c r="A405" t="str">
        <f t="shared" si="18"/>
        <v>TRVCMBMay-2025</v>
      </c>
      <c r="B405" s="2">
        <v>2025</v>
      </c>
      <c r="C405" s="2" t="s">
        <v>205</v>
      </c>
      <c r="D405" t="s">
        <v>43</v>
      </c>
      <c r="E405" s="2" t="s">
        <v>10</v>
      </c>
      <c r="F405" t="s">
        <v>15</v>
      </c>
      <c r="G405">
        <v>14</v>
      </c>
      <c r="H405">
        <v>421.44</v>
      </c>
      <c r="I405">
        <v>291.39999999999998</v>
      </c>
      <c r="J405">
        <v>712.84</v>
      </c>
      <c r="K405">
        <v>5124</v>
      </c>
      <c r="L405" s="26">
        <f t="shared" si="19"/>
        <v>0.13911787665886027</v>
      </c>
      <c r="M405" s="1">
        <f t="shared" si="20"/>
        <v>50.917142857142856</v>
      </c>
    </row>
    <row r="406" spans="1:13" x14ac:dyDescent="0.25">
      <c r="A406" t="str">
        <f t="shared" si="18"/>
        <v>TRZCMBMay-2025</v>
      </c>
      <c r="B406" s="2">
        <v>2025</v>
      </c>
      <c r="C406" s="2" t="s">
        <v>205</v>
      </c>
      <c r="D406" t="s">
        <v>44</v>
      </c>
      <c r="E406" s="2" t="s">
        <v>10</v>
      </c>
      <c r="F406" t="s">
        <v>15</v>
      </c>
      <c r="G406">
        <v>31</v>
      </c>
      <c r="H406">
        <v>853.24000000000012</v>
      </c>
      <c r="I406">
        <v>430.13</v>
      </c>
      <c r="J406">
        <v>1283.3699999999999</v>
      </c>
      <c r="K406">
        <v>13733</v>
      </c>
      <c r="L406" s="26">
        <f t="shared" si="19"/>
        <v>9.3451540085924406E-2</v>
      </c>
      <c r="M406" s="1">
        <f t="shared" si="20"/>
        <v>41.399032258064516</v>
      </c>
    </row>
    <row r="407" spans="1:13" x14ac:dyDescent="0.25">
      <c r="A407" t="str">
        <f t="shared" si="18"/>
        <v>PVGCMBMay-2025</v>
      </c>
      <c r="B407" s="2">
        <v>2025</v>
      </c>
      <c r="C407" s="2" t="s">
        <v>205</v>
      </c>
      <c r="D407" t="s">
        <v>50</v>
      </c>
      <c r="E407" s="2" t="s">
        <v>10</v>
      </c>
      <c r="F407" t="s">
        <v>13</v>
      </c>
      <c r="G407">
        <v>115</v>
      </c>
      <c r="H407">
        <v>8664.15</v>
      </c>
      <c r="I407">
        <v>11770.34</v>
      </c>
      <c r="J407">
        <v>20434.490000000002</v>
      </c>
      <c r="K407">
        <v>582590</v>
      </c>
      <c r="L407" s="26">
        <f t="shared" si="19"/>
        <v>3.5075250175938481E-2</v>
      </c>
      <c r="M407" s="1">
        <f t="shared" si="20"/>
        <v>177.69121739130435</v>
      </c>
    </row>
    <row r="408" spans="1:13" x14ac:dyDescent="0.25">
      <c r="A408" t="str">
        <f t="shared" si="18"/>
        <v>AUHCMBJun-2025</v>
      </c>
      <c r="B408" s="2">
        <v>2025</v>
      </c>
      <c r="C408" s="2" t="s">
        <v>221</v>
      </c>
      <c r="D408" t="s">
        <v>9</v>
      </c>
      <c r="E408" s="2" t="s">
        <v>10</v>
      </c>
      <c r="F408" t="s">
        <v>11</v>
      </c>
      <c r="G408">
        <v>17</v>
      </c>
      <c r="H408">
        <v>2352.61</v>
      </c>
      <c r="I408">
        <v>1169.1599999999999</v>
      </c>
      <c r="J408">
        <v>3521.7700000000004</v>
      </c>
      <c r="K408">
        <v>56848</v>
      </c>
      <c r="L408" s="26">
        <f t="shared" si="19"/>
        <v>6.1950640303968484E-2</v>
      </c>
      <c r="M408" s="1">
        <f t="shared" si="20"/>
        <v>207.16294117647061</v>
      </c>
    </row>
    <row r="409" spans="1:13" x14ac:dyDescent="0.25">
      <c r="A409" t="str">
        <f t="shared" si="18"/>
        <v>BKKCMBJun-2025</v>
      </c>
      <c r="B409" s="2">
        <v>2025</v>
      </c>
      <c r="C409" s="2" t="s">
        <v>221</v>
      </c>
      <c r="D409" t="s">
        <v>12</v>
      </c>
      <c r="E409" s="2" t="s">
        <v>10</v>
      </c>
      <c r="F409" t="s">
        <v>13</v>
      </c>
      <c r="G409">
        <v>19</v>
      </c>
      <c r="H409">
        <v>3378.2000000000003</v>
      </c>
      <c r="I409">
        <v>704.31</v>
      </c>
      <c r="J409">
        <v>4082.51</v>
      </c>
      <c r="K409">
        <v>45315</v>
      </c>
      <c r="L409" s="26">
        <f t="shared" si="19"/>
        <v>9.0091801831623089E-2</v>
      </c>
      <c r="M409" s="1">
        <f t="shared" si="20"/>
        <v>214.86894736842106</v>
      </c>
    </row>
    <row r="410" spans="1:13" x14ac:dyDescent="0.25">
      <c r="A410" t="str">
        <f t="shared" si="18"/>
        <v>BLRCMBJun-2025</v>
      </c>
      <c r="B410" s="2">
        <v>2025</v>
      </c>
      <c r="C410" s="2" t="s">
        <v>221</v>
      </c>
      <c r="D410" t="s">
        <v>14</v>
      </c>
      <c r="E410" s="2" t="s">
        <v>10</v>
      </c>
      <c r="F410" t="s">
        <v>15</v>
      </c>
      <c r="G410">
        <v>5</v>
      </c>
      <c r="H410">
        <v>268.77</v>
      </c>
      <c r="I410">
        <v>80.039999999999992</v>
      </c>
      <c r="J410">
        <v>348.81</v>
      </c>
      <c r="K410">
        <v>3575</v>
      </c>
      <c r="L410" s="26">
        <f t="shared" si="19"/>
        <v>9.7569230769230769E-2</v>
      </c>
      <c r="M410" s="1">
        <f t="shared" si="20"/>
        <v>69.762</v>
      </c>
    </row>
    <row r="411" spans="1:13" x14ac:dyDescent="0.25">
      <c r="A411" t="str">
        <f t="shared" si="18"/>
        <v>BOMCMBJun-2025</v>
      </c>
      <c r="B411" s="2">
        <v>2025</v>
      </c>
      <c r="C411" s="2" t="s">
        <v>221</v>
      </c>
      <c r="D411" t="s">
        <v>16</v>
      </c>
      <c r="E411" s="2" t="s">
        <v>10</v>
      </c>
      <c r="F411" t="s">
        <v>15</v>
      </c>
      <c r="G411">
        <v>20</v>
      </c>
      <c r="H411">
        <v>2205.0299999999997</v>
      </c>
      <c r="I411">
        <v>604.11999999999989</v>
      </c>
      <c r="J411">
        <v>2809.15</v>
      </c>
      <c r="K411">
        <v>30980</v>
      </c>
      <c r="L411" s="26">
        <f t="shared" si="19"/>
        <v>9.0676242737249835E-2</v>
      </c>
      <c r="M411" s="1">
        <f t="shared" si="20"/>
        <v>140.45750000000001</v>
      </c>
    </row>
    <row r="412" spans="1:13" x14ac:dyDescent="0.25">
      <c r="A412" t="str">
        <f t="shared" si="18"/>
        <v>CANCMBJun-2025</v>
      </c>
      <c r="B412" s="2">
        <v>2025</v>
      </c>
      <c r="C412" s="2" t="s">
        <v>221</v>
      </c>
      <c r="D412" t="s">
        <v>17</v>
      </c>
      <c r="E412" s="2" t="s">
        <v>10</v>
      </c>
      <c r="F412" t="s">
        <v>13</v>
      </c>
      <c r="G412">
        <v>2</v>
      </c>
      <c r="H412">
        <v>134.79</v>
      </c>
      <c r="I412">
        <v>170.26</v>
      </c>
      <c r="J412">
        <v>305.04999999999995</v>
      </c>
      <c r="K412">
        <v>7966</v>
      </c>
      <c r="L412" s="26">
        <f t="shared" si="19"/>
        <v>3.8293999497865924E-2</v>
      </c>
      <c r="M412" s="1">
        <f t="shared" si="20"/>
        <v>152.52499999999998</v>
      </c>
    </row>
    <row r="413" spans="1:13" x14ac:dyDescent="0.25">
      <c r="A413" t="str">
        <f t="shared" si="18"/>
        <v>CDGCMBJun-2025</v>
      </c>
      <c r="B413" s="2">
        <v>2025</v>
      </c>
      <c r="C413" s="2" t="s">
        <v>221</v>
      </c>
      <c r="D413" t="s">
        <v>18</v>
      </c>
      <c r="E413" s="2" t="s">
        <v>10</v>
      </c>
      <c r="F413" t="s">
        <v>19</v>
      </c>
      <c r="G413">
        <v>22</v>
      </c>
      <c r="H413">
        <v>4024.73</v>
      </c>
      <c r="I413">
        <v>2944.5699999999997</v>
      </c>
      <c r="J413">
        <v>6969.3</v>
      </c>
      <c r="K413">
        <v>187198</v>
      </c>
      <c r="L413" s="26">
        <f t="shared" si="19"/>
        <v>3.7229564418423275E-2</v>
      </c>
      <c r="M413" s="1">
        <f t="shared" si="20"/>
        <v>316.78636363636366</v>
      </c>
    </row>
    <row r="414" spans="1:13" x14ac:dyDescent="0.25">
      <c r="A414" t="str">
        <f t="shared" si="18"/>
        <v>CGKCMBJun-2025</v>
      </c>
      <c r="B414" s="2">
        <v>2025</v>
      </c>
      <c r="C414" s="2" t="s">
        <v>221</v>
      </c>
      <c r="D414" t="s">
        <v>20</v>
      </c>
      <c r="E414" s="2" t="s">
        <v>10</v>
      </c>
      <c r="F414" t="s">
        <v>13</v>
      </c>
      <c r="G414">
        <v>3</v>
      </c>
      <c r="H414">
        <v>515.18000000000006</v>
      </c>
      <c r="I414">
        <v>186.21</v>
      </c>
      <c r="J414">
        <v>701.39</v>
      </c>
      <c r="K414">
        <v>9954</v>
      </c>
      <c r="L414" s="26">
        <f t="shared" si="19"/>
        <v>7.0463130399839258E-2</v>
      </c>
      <c r="M414" s="1">
        <f t="shared" si="20"/>
        <v>233.79666666666665</v>
      </c>
    </row>
    <row r="415" spans="1:13" x14ac:dyDescent="0.25">
      <c r="A415" t="str">
        <f t="shared" si="18"/>
        <v>CMBAUHJun-2025</v>
      </c>
      <c r="B415" s="2">
        <v>2025</v>
      </c>
      <c r="C415" s="2" t="s">
        <v>221</v>
      </c>
      <c r="D415" t="s">
        <v>10</v>
      </c>
      <c r="E415" s="2" t="s">
        <v>9</v>
      </c>
      <c r="F415" t="s">
        <v>11</v>
      </c>
      <c r="G415">
        <v>23</v>
      </c>
      <c r="H415">
        <v>4104.45</v>
      </c>
      <c r="I415">
        <v>1563.4799999999996</v>
      </c>
      <c r="J415">
        <v>5667.93</v>
      </c>
      <c r="K415">
        <v>76912</v>
      </c>
      <c r="L415" s="26">
        <f t="shared" si="19"/>
        <v>7.3693701893072602E-2</v>
      </c>
      <c r="M415" s="1">
        <f t="shared" si="20"/>
        <v>246.43173913043481</v>
      </c>
    </row>
    <row r="416" spans="1:13" x14ac:dyDescent="0.25">
      <c r="A416" t="str">
        <f t="shared" si="18"/>
        <v>CMBBKKJun-2025</v>
      </c>
      <c r="B416" s="2">
        <v>2025</v>
      </c>
      <c r="C416" s="2" t="s">
        <v>221</v>
      </c>
      <c r="D416" t="s">
        <v>10</v>
      </c>
      <c r="E416" s="2" t="s">
        <v>12</v>
      </c>
      <c r="F416" t="s">
        <v>13</v>
      </c>
      <c r="G416">
        <v>10</v>
      </c>
      <c r="H416">
        <v>1546.9399999999998</v>
      </c>
      <c r="I416">
        <v>352.02</v>
      </c>
      <c r="J416">
        <v>1898.96</v>
      </c>
      <c r="K416">
        <v>23850</v>
      </c>
      <c r="L416" s="26">
        <f t="shared" si="19"/>
        <v>7.9620964360587007E-2</v>
      </c>
      <c r="M416" s="1">
        <f t="shared" si="20"/>
        <v>189.89600000000002</v>
      </c>
    </row>
    <row r="417" spans="1:13" x14ac:dyDescent="0.25">
      <c r="A417" t="str">
        <f t="shared" si="18"/>
        <v>CMBBLRJun-2025</v>
      </c>
      <c r="B417" s="2">
        <v>2025</v>
      </c>
      <c r="C417" s="2" t="s">
        <v>221</v>
      </c>
      <c r="D417" t="s">
        <v>10</v>
      </c>
      <c r="E417" s="2" t="s">
        <v>14</v>
      </c>
      <c r="F417" t="s">
        <v>15</v>
      </c>
      <c r="G417">
        <v>5</v>
      </c>
      <c r="H417">
        <v>441.55999999999995</v>
      </c>
      <c r="I417">
        <v>75.3</v>
      </c>
      <c r="J417">
        <v>516.86</v>
      </c>
      <c r="K417">
        <v>3575</v>
      </c>
      <c r="L417" s="26">
        <f t="shared" si="19"/>
        <v>0.14457622377622378</v>
      </c>
      <c r="M417" s="1">
        <f t="shared" si="20"/>
        <v>103.372</v>
      </c>
    </row>
    <row r="418" spans="1:13" x14ac:dyDescent="0.25">
      <c r="A418" t="str">
        <f t="shared" si="18"/>
        <v>CMBBOMJun-2025</v>
      </c>
      <c r="B418" s="2">
        <v>2025</v>
      </c>
      <c r="C418" s="2" t="s">
        <v>221</v>
      </c>
      <c r="D418" t="s">
        <v>10</v>
      </c>
      <c r="E418" s="2" t="s">
        <v>16</v>
      </c>
      <c r="F418" t="s">
        <v>15</v>
      </c>
      <c r="G418">
        <v>23</v>
      </c>
      <c r="H418">
        <v>1044.71</v>
      </c>
      <c r="I418">
        <v>762.95</v>
      </c>
      <c r="J418">
        <v>1807.6600000000003</v>
      </c>
      <c r="K418">
        <v>35627</v>
      </c>
      <c r="L418" s="26">
        <f t="shared" si="19"/>
        <v>5.0738484856990493E-2</v>
      </c>
      <c r="M418" s="1">
        <f t="shared" si="20"/>
        <v>78.593913043478281</v>
      </c>
    </row>
    <row r="419" spans="1:13" x14ac:dyDescent="0.25">
      <c r="A419" t="str">
        <f t="shared" si="18"/>
        <v>CMBCDGJun-2025</v>
      </c>
      <c r="B419" s="2">
        <v>2025</v>
      </c>
      <c r="C419" s="2" t="s">
        <v>221</v>
      </c>
      <c r="D419" t="s">
        <v>10</v>
      </c>
      <c r="E419" s="2" t="s">
        <v>18</v>
      </c>
      <c r="F419" t="s">
        <v>19</v>
      </c>
      <c r="G419">
        <v>33</v>
      </c>
      <c r="H419">
        <v>8474.5399999999991</v>
      </c>
      <c r="I419">
        <v>6985.5499999999993</v>
      </c>
      <c r="J419">
        <v>15460.09</v>
      </c>
      <c r="K419">
        <v>280797</v>
      </c>
      <c r="L419" s="26">
        <f t="shared" si="19"/>
        <v>5.5057888795108208E-2</v>
      </c>
      <c r="M419" s="1">
        <f t="shared" si="20"/>
        <v>468.48757575757577</v>
      </c>
    </row>
    <row r="420" spans="1:13" x14ac:dyDescent="0.25">
      <c r="A420" t="str">
        <f t="shared" si="18"/>
        <v>CMBCGKJun-2025</v>
      </c>
      <c r="B420" s="2">
        <v>2025</v>
      </c>
      <c r="C420" s="2" t="s">
        <v>221</v>
      </c>
      <c r="D420" t="s">
        <v>10</v>
      </c>
      <c r="E420" s="2" t="s">
        <v>20</v>
      </c>
      <c r="F420" t="s">
        <v>13</v>
      </c>
      <c r="G420">
        <v>5</v>
      </c>
      <c r="H420">
        <v>1098.3499999999999</v>
      </c>
      <c r="I420">
        <v>284.94</v>
      </c>
      <c r="J420">
        <v>1383.29</v>
      </c>
      <c r="K420">
        <v>16590</v>
      </c>
      <c r="L420" s="26">
        <f t="shared" si="19"/>
        <v>8.3380952380952375E-2</v>
      </c>
      <c r="M420" s="1">
        <f t="shared" si="20"/>
        <v>276.65800000000002</v>
      </c>
    </row>
    <row r="421" spans="1:13" x14ac:dyDescent="0.25">
      <c r="A421" t="str">
        <f t="shared" si="18"/>
        <v>CMBCOKJun-2025</v>
      </c>
      <c r="B421" s="2">
        <v>2025</v>
      </c>
      <c r="C421" s="2" t="s">
        <v>221</v>
      </c>
      <c r="D421" t="s">
        <v>10</v>
      </c>
      <c r="E421" s="2" t="s">
        <v>21</v>
      </c>
      <c r="F421" t="s">
        <v>15</v>
      </c>
      <c r="G421">
        <v>18</v>
      </c>
      <c r="H421">
        <v>366.73</v>
      </c>
      <c r="I421">
        <v>283.71000000000004</v>
      </c>
      <c r="J421">
        <v>650.44000000000005</v>
      </c>
      <c r="K421">
        <v>9306</v>
      </c>
      <c r="L421" s="26">
        <f t="shared" si="19"/>
        <v>6.9894691596819256E-2</v>
      </c>
      <c r="M421" s="1">
        <f t="shared" si="20"/>
        <v>36.135555555555555</v>
      </c>
    </row>
    <row r="422" spans="1:13" x14ac:dyDescent="0.25">
      <c r="A422" t="str">
        <f t="shared" si="18"/>
        <v>CMBDACJun-2025</v>
      </c>
      <c r="B422" s="2">
        <v>2025</v>
      </c>
      <c r="C422" s="2" t="s">
        <v>221</v>
      </c>
      <c r="D422" t="s">
        <v>10</v>
      </c>
      <c r="E422" s="2" t="s">
        <v>22</v>
      </c>
      <c r="F422" t="s">
        <v>15</v>
      </c>
      <c r="G422">
        <v>3</v>
      </c>
      <c r="H422">
        <v>630.68999999999994</v>
      </c>
      <c r="I422">
        <v>40.29</v>
      </c>
      <c r="J422">
        <v>670.98</v>
      </c>
      <c r="K422">
        <v>6495</v>
      </c>
      <c r="L422" s="26">
        <f t="shared" si="19"/>
        <v>0.10330715935334873</v>
      </c>
      <c r="M422" s="1">
        <f t="shared" si="20"/>
        <v>223.66</v>
      </c>
    </row>
    <row r="423" spans="1:13" x14ac:dyDescent="0.25">
      <c r="A423" t="str">
        <f t="shared" si="18"/>
        <v>CMBDELJun-2025</v>
      </c>
      <c r="B423" s="2">
        <v>2025</v>
      </c>
      <c r="C423" s="2" t="s">
        <v>221</v>
      </c>
      <c r="D423" t="s">
        <v>10</v>
      </c>
      <c r="E423" s="2" t="s">
        <v>23</v>
      </c>
      <c r="F423" t="s">
        <v>15</v>
      </c>
      <c r="G423">
        <v>10</v>
      </c>
      <c r="H423">
        <v>1085.8799999999999</v>
      </c>
      <c r="I423">
        <v>217.67999999999998</v>
      </c>
      <c r="J423">
        <v>1303.56</v>
      </c>
      <c r="K423">
        <v>24250</v>
      </c>
      <c r="L423" s="26">
        <f t="shared" si="19"/>
        <v>5.3755051546391749E-2</v>
      </c>
      <c r="M423" s="1">
        <f t="shared" si="20"/>
        <v>130.35599999999999</v>
      </c>
    </row>
    <row r="424" spans="1:13" x14ac:dyDescent="0.25">
      <c r="A424" t="str">
        <f t="shared" si="18"/>
        <v>CMBDMMJun-2025</v>
      </c>
      <c r="B424" s="2">
        <v>2025</v>
      </c>
      <c r="C424" s="2" t="s">
        <v>221</v>
      </c>
      <c r="D424" t="s">
        <v>10</v>
      </c>
      <c r="E424" s="2" t="s">
        <v>24</v>
      </c>
      <c r="F424" t="s">
        <v>11</v>
      </c>
      <c r="G424">
        <v>6</v>
      </c>
      <c r="H424">
        <v>1654.88</v>
      </c>
      <c r="I424">
        <v>417.56000000000006</v>
      </c>
      <c r="J424">
        <v>2072.4399999999996</v>
      </c>
      <c r="K424">
        <v>23118</v>
      </c>
      <c r="L424" s="26">
        <f t="shared" si="19"/>
        <v>8.9646163162903345E-2</v>
      </c>
      <c r="M424" s="1">
        <f t="shared" si="20"/>
        <v>345.40666666666658</v>
      </c>
    </row>
    <row r="425" spans="1:13" x14ac:dyDescent="0.25">
      <c r="A425" t="str">
        <f t="shared" si="18"/>
        <v>CMBDOHJun-2025</v>
      </c>
      <c r="B425" s="2">
        <v>2025</v>
      </c>
      <c r="C425" s="2" t="s">
        <v>221</v>
      </c>
      <c r="D425" t="s">
        <v>10</v>
      </c>
      <c r="E425" s="2" t="s">
        <v>25</v>
      </c>
      <c r="F425" t="s">
        <v>11</v>
      </c>
      <c r="G425">
        <v>8</v>
      </c>
      <c r="H425">
        <v>1170.46</v>
      </c>
      <c r="I425">
        <v>668.25999999999988</v>
      </c>
      <c r="J425">
        <v>1838.7199999999998</v>
      </c>
      <c r="K425">
        <v>29064</v>
      </c>
      <c r="L425" s="26">
        <f t="shared" si="19"/>
        <v>6.3264519680704651E-2</v>
      </c>
      <c r="M425" s="1">
        <f t="shared" si="20"/>
        <v>229.83999999999997</v>
      </c>
    </row>
    <row r="426" spans="1:13" x14ac:dyDescent="0.25">
      <c r="A426" t="str">
        <f t="shared" si="18"/>
        <v>CMBDXBJun-2025</v>
      </c>
      <c r="B426" s="2">
        <v>2025</v>
      </c>
      <c r="C426" s="2" t="s">
        <v>221</v>
      </c>
      <c r="D426" t="s">
        <v>10</v>
      </c>
      <c r="E426" s="2" t="s">
        <v>26</v>
      </c>
      <c r="F426" t="s">
        <v>11</v>
      </c>
      <c r="G426">
        <v>8</v>
      </c>
      <c r="H426">
        <v>1772.3400000000001</v>
      </c>
      <c r="I426">
        <v>825.94</v>
      </c>
      <c r="J426">
        <v>2598.2800000000002</v>
      </c>
      <c r="K426">
        <v>26472</v>
      </c>
      <c r="L426" s="26">
        <f t="shared" si="19"/>
        <v>9.8152009670595355E-2</v>
      </c>
      <c r="M426" s="1">
        <f t="shared" si="20"/>
        <v>324.78500000000003</v>
      </c>
    </row>
    <row r="427" spans="1:13" x14ac:dyDescent="0.25">
      <c r="A427" t="str">
        <f t="shared" si="18"/>
        <v>CMBFRAJun-2025</v>
      </c>
      <c r="B427" s="2">
        <v>2025</v>
      </c>
      <c r="C427" s="2" t="s">
        <v>221</v>
      </c>
      <c r="D427" t="s">
        <v>10</v>
      </c>
      <c r="E427" s="2" t="s">
        <v>27</v>
      </c>
      <c r="F427" t="s">
        <v>19</v>
      </c>
      <c r="G427">
        <v>50</v>
      </c>
      <c r="H427">
        <v>11635.760000000002</v>
      </c>
      <c r="I427">
        <v>11764.93</v>
      </c>
      <c r="J427">
        <v>23400.690000000002</v>
      </c>
      <c r="K427">
        <v>404650</v>
      </c>
      <c r="L427" s="26">
        <f t="shared" si="19"/>
        <v>5.7829457555912525E-2</v>
      </c>
      <c r="M427" s="1">
        <f t="shared" si="20"/>
        <v>468.01380000000006</v>
      </c>
    </row>
    <row r="428" spans="1:13" x14ac:dyDescent="0.25">
      <c r="A428" t="str">
        <f t="shared" si="18"/>
        <v>CMBICNJun-2025</v>
      </c>
      <c r="B428" s="2">
        <v>2025</v>
      </c>
      <c r="C428" s="2" t="s">
        <v>221</v>
      </c>
      <c r="D428" t="s">
        <v>10</v>
      </c>
      <c r="E428" s="2" t="s">
        <v>30</v>
      </c>
      <c r="F428" t="s">
        <v>13</v>
      </c>
      <c r="G428">
        <v>16</v>
      </c>
      <c r="H428">
        <v>2685.64</v>
      </c>
      <c r="I428">
        <v>1531.78</v>
      </c>
      <c r="J428">
        <v>4217.42</v>
      </c>
      <c r="K428">
        <v>92240</v>
      </c>
      <c r="L428" s="26">
        <f t="shared" si="19"/>
        <v>4.5722246313963572E-2</v>
      </c>
      <c r="M428" s="1">
        <f t="shared" si="20"/>
        <v>263.58875</v>
      </c>
    </row>
    <row r="429" spans="1:13" x14ac:dyDescent="0.25">
      <c r="A429" t="str">
        <f t="shared" si="18"/>
        <v>CMBIXMJun-2025</v>
      </c>
      <c r="B429" s="2">
        <v>2025</v>
      </c>
      <c r="C429" s="2" t="s">
        <v>221</v>
      </c>
      <c r="D429" t="s">
        <v>10</v>
      </c>
      <c r="E429" s="2" t="s">
        <v>31</v>
      </c>
      <c r="F429" t="s">
        <v>15</v>
      </c>
      <c r="G429">
        <v>14</v>
      </c>
      <c r="H429">
        <v>259.94</v>
      </c>
      <c r="I429">
        <v>148.28</v>
      </c>
      <c r="J429">
        <v>408.22</v>
      </c>
      <c r="K429">
        <v>4956</v>
      </c>
      <c r="L429" s="26">
        <f t="shared" si="19"/>
        <v>8.236884584342212E-2</v>
      </c>
      <c r="M429" s="1">
        <f t="shared" si="20"/>
        <v>29.158571428571431</v>
      </c>
    </row>
    <row r="430" spans="1:13" x14ac:dyDescent="0.25">
      <c r="A430" t="str">
        <f t="shared" si="18"/>
        <v>CMBKHIJun-2025</v>
      </c>
      <c r="B430" s="2">
        <v>2025</v>
      </c>
      <c r="C430" s="2" t="s">
        <v>221</v>
      </c>
      <c r="D430" t="s">
        <v>10</v>
      </c>
      <c r="E430" s="2" t="s">
        <v>32</v>
      </c>
      <c r="F430" t="s">
        <v>15</v>
      </c>
      <c r="G430">
        <v>15</v>
      </c>
      <c r="H430">
        <v>1652.8400000000001</v>
      </c>
      <c r="I430">
        <v>485.63</v>
      </c>
      <c r="J430">
        <v>2138.4700000000003</v>
      </c>
      <c r="K430">
        <v>36210</v>
      </c>
      <c r="L430" s="26">
        <f t="shared" si="19"/>
        <v>5.905744269538802E-2</v>
      </c>
      <c r="M430" s="1">
        <f t="shared" si="20"/>
        <v>142.56466666666668</v>
      </c>
    </row>
    <row r="431" spans="1:13" x14ac:dyDescent="0.25">
      <c r="A431" t="str">
        <f t="shared" si="18"/>
        <v>CMBKTMJun-2025</v>
      </c>
      <c r="B431" s="2">
        <v>2025</v>
      </c>
      <c r="C431" s="2" t="s">
        <v>221</v>
      </c>
      <c r="D431" t="s">
        <v>10</v>
      </c>
      <c r="E431" s="2" t="s">
        <v>52</v>
      </c>
      <c r="F431" t="s">
        <v>15</v>
      </c>
      <c r="G431">
        <v>2</v>
      </c>
      <c r="H431">
        <v>359.37</v>
      </c>
      <c r="I431">
        <v>35.230000000000004</v>
      </c>
      <c r="J431">
        <v>394.6</v>
      </c>
      <c r="K431">
        <v>4706</v>
      </c>
      <c r="L431" s="26">
        <f t="shared" si="19"/>
        <v>8.3850403739906501E-2</v>
      </c>
      <c r="M431" s="1">
        <f t="shared" si="20"/>
        <v>197.3</v>
      </c>
    </row>
    <row r="432" spans="1:13" x14ac:dyDescent="0.25">
      <c r="A432" t="str">
        <f t="shared" si="18"/>
        <v>CMBKULJun-2025</v>
      </c>
      <c r="B432" s="2">
        <v>2025</v>
      </c>
      <c r="C432" s="2" t="s">
        <v>221</v>
      </c>
      <c r="D432" t="s">
        <v>10</v>
      </c>
      <c r="E432" s="2" t="s">
        <v>33</v>
      </c>
      <c r="F432" t="s">
        <v>13</v>
      </c>
      <c r="G432">
        <v>8</v>
      </c>
      <c r="H432">
        <v>151.09</v>
      </c>
      <c r="I432">
        <v>324.89</v>
      </c>
      <c r="J432">
        <v>475.98</v>
      </c>
      <c r="K432">
        <v>19672</v>
      </c>
      <c r="L432" s="26">
        <f t="shared" si="19"/>
        <v>2.4195811305408703E-2</v>
      </c>
      <c r="M432" s="1">
        <f t="shared" si="20"/>
        <v>59.497500000000002</v>
      </c>
    </row>
    <row r="433" spans="1:13" x14ac:dyDescent="0.25">
      <c r="A433" t="str">
        <f t="shared" si="18"/>
        <v>CMBKWIJun-2025</v>
      </c>
      <c r="B433" s="2">
        <v>2025</v>
      </c>
      <c r="C433" s="2" t="s">
        <v>221</v>
      </c>
      <c r="D433" t="s">
        <v>10</v>
      </c>
      <c r="E433" s="2" t="s">
        <v>34</v>
      </c>
      <c r="F433" t="s">
        <v>11</v>
      </c>
      <c r="G433">
        <v>28</v>
      </c>
      <c r="H433">
        <v>3025.82</v>
      </c>
      <c r="I433">
        <v>1780.3100000000002</v>
      </c>
      <c r="J433">
        <v>4806.130000000001</v>
      </c>
      <c r="K433">
        <v>117460</v>
      </c>
      <c r="L433" s="26">
        <f t="shared" si="19"/>
        <v>4.091716328963052E-2</v>
      </c>
      <c r="M433" s="1">
        <f t="shared" si="20"/>
        <v>171.64750000000004</v>
      </c>
    </row>
    <row r="434" spans="1:13" x14ac:dyDescent="0.25">
      <c r="A434" t="str">
        <f t="shared" si="18"/>
        <v>CMBLHEJun-2025</v>
      </c>
      <c r="B434" s="2">
        <v>2025</v>
      </c>
      <c r="C434" s="2" t="s">
        <v>221</v>
      </c>
      <c r="D434" t="s">
        <v>10</v>
      </c>
      <c r="E434" s="2" t="s">
        <v>35</v>
      </c>
      <c r="F434" t="s">
        <v>15</v>
      </c>
      <c r="G434">
        <v>3</v>
      </c>
      <c r="H434">
        <v>396.14</v>
      </c>
      <c r="I434">
        <v>113.24</v>
      </c>
      <c r="J434">
        <v>509.37999999999994</v>
      </c>
      <c r="K434">
        <v>8355</v>
      </c>
      <c r="L434" s="26">
        <f t="shared" si="19"/>
        <v>6.0967085577498498E-2</v>
      </c>
      <c r="M434" s="1">
        <f t="shared" si="20"/>
        <v>169.79333333333332</v>
      </c>
    </row>
    <row r="435" spans="1:13" x14ac:dyDescent="0.25">
      <c r="A435" t="str">
        <f t="shared" si="18"/>
        <v>CMBLHRJun-2025</v>
      </c>
      <c r="B435" s="2">
        <v>2025</v>
      </c>
      <c r="C435" s="2" t="s">
        <v>221</v>
      </c>
      <c r="D435" t="s">
        <v>10</v>
      </c>
      <c r="E435" s="2" t="s">
        <v>36</v>
      </c>
      <c r="F435" t="s">
        <v>19</v>
      </c>
      <c r="G435">
        <v>149</v>
      </c>
      <c r="H435">
        <v>43925.969999999994</v>
      </c>
      <c r="I435">
        <v>31705.82</v>
      </c>
      <c r="J435">
        <v>75631.789999999994</v>
      </c>
      <c r="K435">
        <v>1299131</v>
      </c>
      <c r="L435" s="26">
        <f t="shared" si="19"/>
        <v>5.821721596975208E-2</v>
      </c>
      <c r="M435" s="1">
        <f t="shared" si="20"/>
        <v>507.5959060402684</v>
      </c>
    </row>
    <row r="436" spans="1:13" x14ac:dyDescent="0.25">
      <c r="A436" t="str">
        <f t="shared" si="18"/>
        <v>CMBMAAJun-2025</v>
      </c>
      <c r="B436" s="2">
        <v>2025</v>
      </c>
      <c r="C436" s="2" t="s">
        <v>221</v>
      </c>
      <c r="D436" t="s">
        <v>10</v>
      </c>
      <c r="E436" s="2" t="s">
        <v>37</v>
      </c>
      <c r="F436" t="s">
        <v>15</v>
      </c>
      <c r="G436">
        <v>35</v>
      </c>
      <c r="H436">
        <v>822.53</v>
      </c>
      <c r="I436">
        <v>479.35</v>
      </c>
      <c r="J436">
        <v>1301.8799999999999</v>
      </c>
      <c r="K436">
        <v>24010</v>
      </c>
      <c r="L436" s="26">
        <f t="shared" si="19"/>
        <v>5.4222407330279047E-2</v>
      </c>
      <c r="M436" s="1">
        <f t="shared" si="20"/>
        <v>37.196571428571424</v>
      </c>
    </row>
    <row r="437" spans="1:13" x14ac:dyDescent="0.25">
      <c r="A437" t="str">
        <f t="shared" si="18"/>
        <v>CMBMELJun-2025</v>
      </c>
      <c r="B437" s="2">
        <v>2025</v>
      </c>
      <c r="C437" s="2" t="s">
        <v>221</v>
      </c>
      <c r="D437" t="s">
        <v>10</v>
      </c>
      <c r="E437" s="2" t="s">
        <v>38</v>
      </c>
      <c r="F437" t="s">
        <v>13</v>
      </c>
      <c r="G437">
        <v>118</v>
      </c>
      <c r="H437">
        <v>39682.159999999989</v>
      </c>
      <c r="I437">
        <v>8614.8100000000013</v>
      </c>
      <c r="J437">
        <v>48296.969999999994</v>
      </c>
      <c r="K437">
        <v>992262</v>
      </c>
      <c r="L437" s="26">
        <f t="shared" si="19"/>
        <v>4.8673606366060572E-2</v>
      </c>
      <c r="M437" s="1">
        <f t="shared" si="20"/>
        <v>409.29635593220331</v>
      </c>
    </row>
    <row r="438" spans="1:13" x14ac:dyDescent="0.25">
      <c r="A438" t="str">
        <f t="shared" si="18"/>
        <v>CMBMLEJun-2025</v>
      </c>
      <c r="B438" s="2">
        <v>2025</v>
      </c>
      <c r="C438" s="2" t="s">
        <v>221</v>
      </c>
      <c r="D438" t="s">
        <v>10</v>
      </c>
      <c r="E438" s="2" t="s">
        <v>39</v>
      </c>
      <c r="F438" t="s">
        <v>15</v>
      </c>
      <c r="G438">
        <v>207</v>
      </c>
      <c r="H438">
        <v>18622.930000000004</v>
      </c>
      <c r="I438">
        <v>3907.4300000000007</v>
      </c>
      <c r="J438">
        <v>22530.360000000004</v>
      </c>
      <c r="K438">
        <v>158976</v>
      </c>
      <c r="L438" s="26">
        <f t="shared" si="19"/>
        <v>0.14172176932367153</v>
      </c>
      <c r="M438" s="1">
        <f t="shared" si="20"/>
        <v>108.84231884057974</v>
      </c>
    </row>
    <row r="439" spans="1:13" x14ac:dyDescent="0.25">
      <c r="A439" t="str">
        <f t="shared" si="18"/>
        <v>CMBNRTJun-2025</v>
      </c>
      <c r="B439" s="2">
        <v>2025</v>
      </c>
      <c r="C439" s="2" t="s">
        <v>221</v>
      </c>
      <c r="D439" t="s">
        <v>10</v>
      </c>
      <c r="E439" s="2" t="s">
        <v>40</v>
      </c>
      <c r="F439" t="s">
        <v>13</v>
      </c>
      <c r="G439">
        <v>8</v>
      </c>
      <c r="H439">
        <v>4849.4800000000005</v>
      </c>
      <c r="I439">
        <v>445.8</v>
      </c>
      <c r="J439">
        <v>5295.28</v>
      </c>
      <c r="K439">
        <v>54912</v>
      </c>
      <c r="L439" s="26">
        <f t="shared" si="19"/>
        <v>9.6432109557109555E-2</v>
      </c>
      <c r="M439" s="1">
        <f t="shared" si="20"/>
        <v>661.91</v>
      </c>
    </row>
    <row r="440" spans="1:13" x14ac:dyDescent="0.25">
      <c r="A440" t="str">
        <f t="shared" si="18"/>
        <v>CMBPEKJun-2025</v>
      </c>
      <c r="B440" s="2">
        <v>2025</v>
      </c>
      <c r="C440" s="2" t="s">
        <v>221</v>
      </c>
      <c r="D440" t="s">
        <v>10</v>
      </c>
      <c r="E440" s="2" t="s">
        <v>177</v>
      </c>
      <c r="F440" t="s">
        <v>13</v>
      </c>
      <c r="G440">
        <v>2</v>
      </c>
      <c r="H440">
        <v>178.73</v>
      </c>
      <c r="I440">
        <v>82.95</v>
      </c>
      <c r="J440">
        <v>261.68</v>
      </c>
      <c r="K440">
        <v>10338</v>
      </c>
      <c r="L440" s="26">
        <f t="shared" si="19"/>
        <v>2.5312439543432E-2</v>
      </c>
      <c r="M440" s="1">
        <f t="shared" si="20"/>
        <v>130.84</v>
      </c>
    </row>
    <row r="441" spans="1:13" x14ac:dyDescent="0.25">
      <c r="A441" t="str">
        <f t="shared" si="18"/>
        <v>CMBRUHJun-2025</v>
      </c>
      <c r="B441" s="2">
        <v>2025</v>
      </c>
      <c r="C441" s="2" t="s">
        <v>221</v>
      </c>
      <c r="D441" t="s">
        <v>10</v>
      </c>
      <c r="E441" s="2" t="s">
        <v>41</v>
      </c>
      <c r="F441" t="s">
        <v>11</v>
      </c>
      <c r="G441">
        <v>15</v>
      </c>
      <c r="H441">
        <v>3887.4300000000003</v>
      </c>
      <c r="I441">
        <v>1166.5000000000002</v>
      </c>
      <c r="J441">
        <v>5053.9299999999994</v>
      </c>
      <c r="K441">
        <v>60675</v>
      </c>
      <c r="L441" s="26">
        <f t="shared" si="19"/>
        <v>8.3295096827358875E-2</v>
      </c>
      <c r="M441" s="1">
        <f t="shared" si="20"/>
        <v>336.92866666666663</v>
      </c>
    </row>
    <row r="442" spans="1:13" x14ac:dyDescent="0.25">
      <c r="A442" t="str">
        <f t="shared" si="18"/>
        <v>CMBSINJun-2025</v>
      </c>
      <c r="B442" s="2">
        <v>2025</v>
      </c>
      <c r="C442" s="2" t="s">
        <v>221</v>
      </c>
      <c r="D442" t="s">
        <v>10</v>
      </c>
      <c r="E442" s="2" t="s">
        <v>42</v>
      </c>
      <c r="F442" t="s">
        <v>13</v>
      </c>
      <c r="G442">
        <v>33</v>
      </c>
      <c r="H442">
        <v>3351.91</v>
      </c>
      <c r="I442">
        <v>1159.8199999999997</v>
      </c>
      <c r="J442">
        <v>4511.7299999999996</v>
      </c>
      <c r="K442">
        <v>90717</v>
      </c>
      <c r="L442" s="26">
        <f t="shared" si="19"/>
        <v>4.9734118191739139E-2</v>
      </c>
      <c r="M442" s="1">
        <f t="shared" si="20"/>
        <v>136.71909090909091</v>
      </c>
    </row>
    <row r="443" spans="1:13" x14ac:dyDescent="0.25">
      <c r="A443" t="str">
        <f t="shared" si="18"/>
        <v>CMBSYDJun-2025</v>
      </c>
      <c r="B443" s="2">
        <v>2025</v>
      </c>
      <c r="C443" s="2" t="s">
        <v>221</v>
      </c>
      <c r="D443" t="s">
        <v>10</v>
      </c>
      <c r="E443" s="2" t="s">
        <v>53</v>
      </c>
      <c r="F443" t="s">
        <v>13</v>
      </c>
      <c r="G443">
        <v>59</v>
      </c>
      <c r="H443">
        <v>17501.640000000003</v>
      </c>
      <c r="I443">
        <v>5070.3799999999992</v>
      </c>
      <c r="J443">
        <v>22572.020000000004</v>
      </c>
      <c r="K443">
        <v>516486</v>
      </c>
      <c r="L443" s="26">
        <f t="shared" si="19"/>
        <v>4.3703062619315926E-2</v>
      </c>
      <c r="M443" s="1">
        <f t="shared" si="20"/>
        <v>382.57661016949157</v>
      </c>
    </row>
    <row r="444" spans="1:13" x14ac:dyDescent="0.25">
      <c r="A444" t="str">
        <f t="shared" si="18"/>
        <v>CMBTRVJun-2025</v>
      </c>
      <c r="B444" s="2">
        <v>2025</v>
      </c>
      <c r="C444" s="2" t="s">
        <v>221</v>
      </c>
      <c r="D444" t="s">
        <v>10</v>
      </c>
      <c r="E444" s="2" t="s">
        <v>43</v>
      </c>
      <c r="F444" t="s">
        <v>15</v>
      </c>
      <c r="G444">
        <v>5</v>
      </c>
      <c r="H444">
        <v>76.83</v>
      </c>
      <c r="I444">
        <v>52.74</v>
      </c>
      <c r="J444">
        <v>129.57</v>
      </c>
      <c r="K444">
        <v>1830</v>
      </c>
      <c r="L444" s="26">
        <f t="shared" si="19"/>
        <v>7.0803278688524582E-2</v>
      </c>
      <c r="M444" s="1">
        <f t="shared" si="20"/>
        <v>25.913999999999998</v>
      </c>
    </row>
    <row r="445" spans="1:13" x14ac:dyDescent="0.25">
      <c r="A445" t="str">
        <f t="shared" si="18"/>
        <v>CMBTRZJun-2025</v>
      </c>
      <c r="B445" s="2">
        <v>2025</v>
      </c>
      <c r="C445" s="2" t="s">
        <v>221</v>
      </c>
      <c r="D445" t="s">
        <v>10</v>
      </c>
      <c r="E445" s="2" t="s">
        <v>44</v>
      </c>
      <c r="F445" t="s">
        <v>15</v>
      </c>
      <c r="G445">
        <v>13</v>
      </c>
      <c r="H445">
        <v>569.99</v>
      </c>
      <c r="I445">
        <v>164.01</v>
      </c>
      <c r="J445">
        <v>734</v>
      </c>
      <c r="K445">
        <v>5759</v>
      </c>
      <c r="L445" s="26">
        <f t="shared" si="19"/>
        <v>0.12745268275742316</v>
      </c>
      <c r="M445" s="1">
        <f t="shared" si="20"/>
        <v>56.46153846153846</v>
      </c>
    </row>
    <row r="446" spans="1:13" x14ac:dyDescent="0.25">
      <c r="A446" t="str">
        <f t="shared" si="18"/>
        <v>COKCMBJun-2025</v>
      </c>
      <c r="B446" s="2">
        <v>2025</v>
      </c>
      <c r="C446" s="2" t="s">
        <v>221</v>
      </c>
      <c r="D446" t="s">
        <v>21</v>
      </c>
      <c r="E446" s="2" t="s">
        <v>10</v>
      </c>
      <c r="F446" t="s">
        <v>15</v>
      </c>
      <c r="G446">
        <v>14</v>
      </c>
      <c r="H446">
        <v>832.47</v>
      </c>
      <c r="I446">
        <v>202.88</v>
      </c>
      <c r="J446">
        <v>1035.3499999999999</v>
      </c>
      <c r="K446">
        <v>7238</v>
      </c>
      <c r="L446" s="26">
        <f t="shared" si="19"/>
        <v>0.14304365846919037</v>
      </c>
      <c r="M446" s="1">
        <f t="shared" si="20"/>
        <v>73.953571428571422</v>
      </c>
    </row>
    <row r="447" spans="1:13" x14ac:dyDescent="0.25">
      <c r="A447" t="str">
        <f t="shared" si="18"/>
        <v>DACCMBJun-2025</v>
      </c>
      <c r="B447" s="2">
        <v>2025</v>
      </c>
      <c r="C447" s="2" t="s">
        <v>221</v>
      </c>
      <c r="D447" t="s">
        <v>22</v>
      </c>
      <c r="E447" s="2" t="s">
        <v>10</v>
      </c>
      <c r="F447" t="s">
        <v>15</v>
      </c>
      <c r="G447">
        <v>10</v>
      </c>
      <c r="H447">
        <v>1234.74</v>
      </c>
      <c r="I447">
        <v>158.84</v>
      </c>
      <c r="J447">
        <v>1393.5800000000002</v>
      </c>
      <c r="K447">
        <v>21650</v>
      </c>
      <c r="L447" s="26">
        <f t="shared" si="19"/>
        <v>6.4368591224018487E-2</v>
      </c>
      <c r="M447" s="1">
        <f t="shared" si="20"/>
        <v>139.358</v>
      </c>
    </row>
    <row r="448" spans="1:13" x14ac:dyDescent="0.25">
      <c r="A448" t="str">
        <f t="shared" si="18"/>
        <v>DELCMBJun-2025</v>
      </c>
      <c r="B448" s="2">
        <v>2025</v>
      </c>
      <c r="C448" s="2" t="s">
        <v>221</v>
      </c>
      <c r="D448" t="s">
        <v>23</v>
      </c>
      <c r="E448" s="2" t="s">
        <v>10</v>
      </c>
      <c r="F448" t="s">
        <v>15</v>
      </c>
      <c r="G448">
        <v>16</v>
      </c>
      <c r="H448">
        <v>1869.4100000000003</v>
      </c>
      <c r="I448">
        <v>373.14000000000004</v>
      </c>
      <c r="J448">
        <v>2242.5500000000002</v>
      </c>
      <c r="K448">
        <v>38800</v>
      </c>
      <c r="L448" s="26">
        <f t="shared" si="19"/>
        <v>5.7797680412371141E-2</v>
      </c>
      <c r="M448" s="1">
        <f t="shared" si="20"/>
        <v>140.15937500000001</v>
      </c>
    </row>
    <row r="449" spans="1:13" x14ac:dyDescent="0.25">
      <c r="A449" t="str">
        <f t="shared" si="18"/>
        <v>DOHCMBJun-2025</v>
      </c>
      <c r="B449" s="2">
        <v>2025</v>
      </c>
      <c r="C449" s="2" t="s">
        <v>221</v>
      </c>
      <c r="D449" t="s">
        <v>25</v>
      </c>
      <c r="E449" s="2" t="s">
        <v>10</v>
      </c>
      <c r="F449" t="s">
        <v>11</v>
      </c>
      <c r="G449">
        <v>23</v>
      </c>
      <c r="H449">
        <v>3923.85</v>
      </c>
      <c r="I449">
        <v>1597.4699999999998</v>
      </c>
      <c r="J449">
        <v>5521.3200000000006</v>
      </c>
      <c r="K449">
        <v>83559</v>
      </c>
      <c r="L449" s="26">
        <f t="shared" si="19"/>
        <v>6.6076903744659465E-2</v>
      </c>
      <c r="M449" s="1">
        <f t="shared" si="20"/>
        <v>240.05739130434785</v>
      </c>
    </row>
    <row r="450" spans="1:13" x14ac:dyDescent="0.25">
      <c r="A450" t="str">
        <f t="shared" ref="A450:A513" si="21">D450&amp;E450&amp;C450</f>
        <v>DXBCMBJun-2025</v>
      </c>
      <c r="B450" s="2">
        <v>2025</v>
      </c>
      <c r="C450" s="2" t="s">
        <v>221</v>
      </c>
      <c r="D450" t="s">
        <v>26</v>
      </c>
      <c r="E450" s="2" t="s">
        <v>10</v>
      </c>
      <c r="F450" t="s">
        <v>11</v>
      </c>
      <c r="G450">
        <v>19</v>
      </c>
      <c r="H450">
        <v>3212.0099999999998</v>
      </c>
      <c r="I450">
        <v>1307.49</v>
      </c>
      <c r="J450">
        <v>4519.5</v>
      </c>
      <c r="K450">
        <v>62871</v>
      </c>
      <c r="L450" s="26">
        <f t="shared" ref="L450:L513" si="22">J450/K450</f>
        <v>7.1885288924941546E-2</v>
      </c>
      <c r="M450" s="1">
        <f t="shared" ref="M450:M513" si="23">J450/G450</f>
        <v>237.86842105263159</v>
      </c>
    </row>
    <row r="451" spans="1:13" x14ac:dyDescent="0.25">
      <c r="A451" t="str">
        <f t="shared" si="21"/>
        <v>FRACMBJun-2025</v>
      </c>
      <c r="B451" s="2">
        <v>2025</v>
      </c>
      <c r="C451" s="2" t="s">
        <v>221</v>
      </c>
      <c r="D451" t="s">
        <v>27</v>
      </c>
      <c r="E451" s="2" t="s">
        <v>10</v>
      </c>
      <c r="F451" t="s">
        <v>19</v>
      </c>
      <c r="G451">
        <v>70</v>
      </c>
      <c r="H451">
        <v>10988.490000000002</v>
      </c>
      <c r="I451">
        <v>17132.089999999997</v>
      </c>
      <c r="J451">
        <v>28120.579999999998</v>
      </c>
      <c r="K451">
        <v>566510</v>
      </c>
      <c r="L451" s="26">
        <f t="shared" si="22"/>
        <v>4.9638276464669638E-2</v>
      </c>
      <c r="M451" s="1">
        <f t="shared" si="23"/>
        <v>401.72257142857143</v>
      </c>
    </row>
    <row r="452" spans="1:13" x14ac:dyDescent="0.25">
      <c r="A452" t="str">
        <f t="shared" si="21"/>
        <v>ICNCMBJun-2025</v>
      </c>
      <c r="B452" s="2">
        <v>2025</v>
      </c>
      <c r="C452" s="2" t="s">
        <v>221</v>
      </c>
      <c r="D452" t="s">
        <v>30</v>
      </c>
      <c r="E452" s="2" t="s">
        <v>10</v>
      </c>
      <c r="F452" t="s">
        <v>13</v>
      </c>
      <c r="G452">
        <v>15</v>
      </c>
      <c r="H452">
        <v>2381.42</v>
      </c>
      <c r="I452">
        <v>1392.17</v>
      </c>
      <c r="J452">
        <v>3773.5899999999997</v>
      </c>
      <c r="K452">
        <v>86475</v>
      </c>
      <c r="L452" s="26">
        <f t="shared" si="22"/>
        <v>4.3637930037583116E-2</v>
      </c>
      <c r="M452" s="1">
        <f t="shared" si="23"/>
        <v>251.57266666666663</v>
      </c>
    </row>
    <row r="453" spans="1:13" x14ac:dyDescent="0.25">
      <c r="A453" t="str">
        <f t="shared" si="21"/>
        <v>IXMCMBJun-2025</v>
      </c>
      <c r="B453" s="2">
        <v>2025</v>
      </c>
      <c r="C453" s="2" t="s">
        <v>221</v>
      </c>
      <c r="D453" t="s">
        <v>31</v>
      </c>
      <c r="E453" s="2" t="s">
        <v>10</v>
      </c>
      <c r="F453" t="s">
        <v>15</v>
      </c>
      <c r="G453">
        <v>14</v>
      </c>
      <c r="H453">
        <v>497.16999999999996</v>
      </c>
      <c r="I453">
        <v>167.35999999999996</v>
      </c>
      <c r="J453">
        <v>664.53000000000009</v>
      </c>
      <c r="K453">
        <v>4956</v>
      </c>
      <c r="L453" s="26">
        <f t="shared" si="22"/>
        <v>0.1340859564164649</v>
      </c>
      <c r="M453" s="1">
        <f t="shared" si="23"/>
        <v>47.46642857142858</v>
      </c>
    </row>
    <row r="454" spans="1:13" x14ac:dyDescent="0.25">
      <c r="A454" t="str">
        <f t="shared" si="21"/>
        <v>KHICMBJun-2025</v>
      </c>
      <c r="B454" s="2">
        <v>2025</v>
      </c>
      <c r="C454" s="2" t="s">
        <v>221</v>
      </c>
      <c r="D454" t="s">
        <v>32</v>
      </c>
      <c r="E454" s="2" t="s">
        <v>10</v>
      </c>
      <c r="F454" t="s">
        <v>15</v>
      </c>
      <c r="G454">
        <v>14</v>
      </c>
      <c r="H454">
        <v>1893.02</v>
      </c>
      <c r="I454">
        <v>236.17000000000002</v>
      </c>
      <c r="J454">
        <v>2129.19</v>
      </c>
      <c r="K454">
        <v>33796</v>
      </c>
      <c r="L454" s="26">
        <f t="shared" si="22"/>
        <v>6.3001242750621383E-2</v>
      </c>
      <c r="M454" s="1">
        <f t="shared" si="23"/>
        <v>152.08500000000001</v>
      </c>
    </row>
    <row r="455" spans="1:13" x14ac:dyDescent="0.25">
      <c r="A455" t="str">
        <f t="shared" si="21"/>
        <v>KTMCMBJun-2025</v>
      </c>
      <c r="B455" s="2">
        <v>2025</v>
      </c>
      <c r="C455" s="2" t="s">
        <v>221</v>
      </c>
      <c r="D455" t="s">
        <v>52</v>
      </c>
      <c r="E455" s="2" t="s">
        <v>10</v>
      </c>
      <c r="F455" t="s">
        <v>15</v>
      </c>
      <c r="G455">
        <v>9</v>
      </c>
      <c r="H455">
        <v>1239.6500000000001</v>
      </c>
      <c r="I455">
        <v>218.8</v>
      </c>
      <c r="J455">
        <v>1458.4499999999998</v>
      </c>
      <c r="K455">
        <v>21177</v>
      </c>
      <c r="L455" s="26">
        <f t="shared" si="22"/>
        <v>6.8869528261793447E-2</v>
      </c>
      <c r="M455" s="1">
        <f t="shared" si="23"/>
        <v>162.04999999999998</v>
      </c>
    </row>
    <row r="456" spans="1:13" x14ac:dyDescent="0.25">
      <c r="A456" t="str">
        <f t="shared" si="21"/>
        <v>KULCMBJun-2025</v>
      </c>
      <c r="B456" s="2">
        <v>2025</v>
      </c>
      <c r="C456" s="2" t="s">
        <v>221</v>
      </c>
      <c r="D456" t="s">
        <v>33</v>
      </c>
      <c r="E456" s="2" t="s">
        <v>10</v>
      </c>
      <c r="F456" t="s">
        <v>13</v>
      </c>
      <c r="G456">
        <v>41</v>
      </c>
      <c r="H456">
        <v>3454.6699999999992</v>
      </c>
      <c r="I456">
        <v>2259.2599999999998</v>
      </c>
      <c r="J456">
        <v>5713.9300000000012</v>
      </c>
      <c r="K456">
        <v>100819</v>
      </c>
      <c r="L456" s="26">
        <f t="shared" si="22"/>
        <v>5.6675130679732996E-2</v>
      </c>
      <c r="M456" s="1">
        <f t="shared" si="23"/>
        <v>139.36414634146345</v>
      </c>
    </row>
    <row r="457" spans="1:13" x14ac:dyDescent="0.25">
      <c r="A457" t="str">
        <f t="shared" si="21"/>
        <v>KWICMBJun-2025</v>
      </c>
      <c r="B457" s="2">
        <v>2025</v>
      </c>
      <c r="C457" s="2" t="s">
        <v>221</v>
      </c>
      <c r="D457" t="s">
        <v>34</v>
      </c>
      <c r="E457" s="2" t="s">
        <v>10</v>
      </c>
      <c r="F457" t="s">
        <v>11</v>
      </c>
      <c r="G457">
        <v>20</v>
      </c>
      <c r="H457">
        <v>3044.75</v>
      </c>
      <c r="I457">
        <v>1182.81</v>
      </c>
      <c r="J457">
        <v>4227.5600000000004</v>
      </c>
      <c r="K457">
        <v>83900</v>
      </c>
      <c r="L457" s="26">
        <f t="shared" si="22"/>
        <v>5.0388081048867703E-2</v>
      </c>
      <c r="M457" s="1">
        <f t="shared" si="23"/>
        <v>211.37800000000001</v>
      </c>
    </row>
    <row r="458" spans="1:13" x14ac:dyDescent="0.25">
      <c r="A458" t="str">
        <f t="shared" si="21"/>
        <v>LHECMBJun-2025</v>
      </c>
      <c r="B458" s="2">
        <v>2025</v>
      </c>
      <c r="C458" s="2" t="s">
        <v>221</v>
      </c>
      <c r="D458" t="s">
        <v>35</v>
      </c>
      <c r="E458" s="2" t="s">
        <v>10</v>
      </c>
      <c r="F458" t="s">
        <v>15</v>
      </c>
      <c r="G458">
        <v>2</v>
      </c>
      <c r="H458">
        <v>583.99</v>
      </c>
      <c r="I458">
        <v>63.97</v>
      </c>
      <c r="J458">
        <v>647.96</v>
      </c>
      <c r="K458">
        <v>5570</v>
      </c>
      <c r="L458" s="26">
        <f t="shared" si="22"/>
        <v>0.11633034111310593</v>
      </c>
      <c r="M458" s="1">
        <f t="shared" si="23"/>
        <v>323.98</v>
      </c>
    </row>
    <row r="459" spans="1:13" x14ac:dyDescent="0.25">
      <c r="A459" t="str">
        <f t="shared" si="21"/>
        <v>LHRCMBJun-2025</v>
      </c>
      <c r="B459" s="2">
        <v>2025</v>
      </c>
      <c r="C459" s="2" t="s">
        <v>221</v>
      </c>
      <c r="D459" t="s">
        <v>36</v>
      </c>
      <c r="E459" s="2" t="s">
        <v>10</v>
      </c>
      <c r="F459" t="s">
        <v>19</v>
      </c>
      <c r="G459">
        <v>169</v>
      </c>
      <c r="H459">
        <v>54111.48</v>
      </c>
      <c r="I459">
        <v>38685.68</v>
      </c>
      <c r="J459">
        <v>92797.16</v>
      </c>
      <c r="K459">
        <v>1473511</v>
      </c>
      <c r="L459" s="26">
        <f t="shared" si="22"/>
        <v>6.2976903463903569E-2</v>
      </c>
      <c r="M459" s="1">
        <f t="shared" si="23"/>
        <v>549.09562130177517</v>
      </c>
    </row>
    <row r="460" spans="1:13" x14ac:dyDescent="0.25">
      <c r="A460" t="str">
        <f t="shared" si="21"/>
        <v>MAACMBJun-2025</v>
      </c>
      <c r="B460" s="2">
        <v>2025</v>
      </c>
      <c r="C460" s="2" t="s">
        <v>221</v>
      </c>
      <c r="D460" t="s">
        <v>37</v>
      </c>
      <c r="E460" s="2" t="s">
        <v>10</v>
      </c>
      <c r="F460" t="s">
        <v>15</v>
      </c>
      <c r="G460">
        <v>33</v>
      </c>
      <c r="H460">
        <v>750.56</v>
      </c>
      <c r="I460">
        <v>430.33999999999992</v>
      </c>
      <c r="J460">
        <v>1180.8999999999999</v>
      </c>
      <c r="K460">
        <v>22638</v>
      </c>
      <c r="L460" s="26">
        <f t="shared" si="22"/>
        <v>5.2164502164502156E-2</v>
      </c>
      <c r="M460" s="1">
        <f t="shared" si="23"/>
        <v>35.784848484848482</v>
      </c>
    </row>
    <row r="461" spans="1:13" x14ac:dyDescent="0.25">
      <c r="A461" t="str">
        <f t="shared" si="21"/>
        <v>MELCMBJun-2025</v>
      </c>
      <c r="B461" s="2">
        <v>2025</v>
      </c>
      <c r="C461" s="2" t="s">
        <v>221</v>
      </c>
      <c r="D461" t="s">
        <v>38</v>
      </c>
      <c r="E461" s="2" t="s">
        <v>10</v>
      </c>
      <c r="F461" t="s">
        <v>13</v>
      </c>
      <c r="G461">
        <v>139</v>
      </c>
      <c r="H461">
        <v>67651.719999999987</v>
      </c>
      <c r="I461">
        <v>17116.490000000005</v>
      </c>
      <c r="J461">
        <v>84768.210000000021</v>
      </c>
      <c r="K461">
        <v>1168851</v>
      </c>
      <c r="L461" s="26">
        <f t="shared" si="22"/>
        <v>7.2522682531819732E-2</v>
      </c>
      <c r="M461" s="1">
        <f t="shared" si="23"/>
        <v>609.84323741007211</v>
      </c>
    </row>
    <row r="462" spans="1:13" x14ac:dyDescent="0.25">
      <c r="A462" t="str">
        <f t="shared" si="21"/>
        <v>MLECMBJun-2025</v>
      </c>
      <c r="B462" s="2">
        <v>2025</v>
      </c>
      <c r="C462" s="2" t="s">
        <v>221</v>
      </c>
      <c r="D462" t="s">
        <v>39</v>
      </c>
      <c r="E462" s="2" t="s">
        <v>10</v>
      </c>
      <c r="F462" t="s">
        <v>15</v>
      </c>
      <c r="G462">
        <v>104</v>
      </c>
      <c r="H462">
        <v>8809.6400000000012</v>
      </c>
      <c r="I462">
        <v>2192.1900000000005</v>
      </c>
      <c r="J462">
        <v>11001.83</v>
      </c>
      <c r="K462">
        <v>79872</v>
      </c>
      <c r="L462" s="26">
        <f t="shared" si="22"/>
        <v>0.1377432642227564</v>
      </c>
      <c r="M462" s="1">
        <f t="shared" si="23"/>
        <v>105.78682692307692</v>
      </c>
    </row>
    <row r="463" spans="1:13" x14ac:dyDescent="0.25">
      <c r="A463" t="str">
        <f t="shared" si="21"/>
        <v>NRTCMBJun-2025</v>
      </c>
      <c r="B463" s="2">
        <v>2025</v>
      </c>
      <c r="C463" s="2" t="s">
        <v>221</v>
      </c>
      <c r="D463" t="s">
        <v>40</v>
      </c>
      <c r="E463" s="2" t="s">
        <v>10</v>
      </c>
      <c r="F463" t="s">
        <v>13</v>
      </c>
      <c r="G463">
        <v>13</v>
      </c>
      <c r="H463">
        <v>5933.1900000000005</v>
      </c>
      <c r="I463">
        <v>148.75</v>
      </c>
      <c r="J463">
        <v>6081.94</v>
      </c>
      <c r="K463">
        <v>89232</v>
      </c>
      <c r="L463" s="26">
        <f t="shared" si="22"/>
        <v>6.8158732293347679E-2</v>
      </c>
      <c r="M463" s="1">
        <f t="shared" si="23"/>
        <v>467.84153846153845</v>
      </c>
    </row>
    <row r="464" spans="1:13" x14ac:dyDescent="0.25">
      <c r="A464" t="str">
        <f t="shared" si="21"/>
        <v>PEKCMBJun-2025</v>
      </c>
      <c r="B464" s="2">
        <v>2025</v>
      </c>
      <c r="C464" s="2" t="s">
        <v>221</v>
      </c>
      <c r="D464" t="s">
        <v>177</v>
      </c>
      <c r="E464" s="2" t="s">
        <v>10</v>
      </c>
      <c r="F464" t="s">
        <v>13</v>
      </c>
      <c r="G464">
        <v>6</v>
      </c>
      <c r="H464">
        <v>778.65000000000009</v>
      </c>
      <c r="I464">
        <v>559.75</v>
      </c>
      <c r="J464">
        <v>1338.4</v>
      </c>
      <c r="K464">
        <v>31014</v>
      </c>
      <c r="L464" s="26">
        <f t="shared" si="22"/>
        <v>4.3154704327078096E-2</v>
      </c>
      <c r="M464" s="1">
        <f t="shared" si="23"/>
        <v>223.06666666666669</v>
      </c>
    </row>
    <row r="465" spans="1:13" x14ac:dyDescent="0.25">
      <c r="A465" t="str">
        <f t="shared" si="21"/>
        <v>SINCMBJun-2025</v>
      </c>
      <c r="B465" s="2">
        <v>2025</v>
      </c>
      <c r="C465" s="2" t="s">
        <v>221</v>
      </c>
      <c r="D465" t="s">
        <v>42</v>
      </c>
      <c r="E465" s="2" t="s">
        <v>10</v>
      </c>
      <c r="F465" t="s">
        <v>13</v>
      </c>
      <c r="G465">
        <v>63</v>
      </c>
      <c r="H465">
        <v>7590.71</v>
      </c>
      <c r="I465">
        <v>3133.9399999999996</v>
      </c>
      <c r="J465">
        <v>10724.65</v>
      </c>
      <c r="K465">
        <v>173187</v>
      </c>
      <c r="L465" s="26">
        <f t="shared" si="22"/>
        <v>6.1925259979097737E-2</v>
      </c>
      <c r="M465" s="1">
        <f t="shared" si="23"/>
        <v>170.23253968253968</v>
      </c>
    </row>
    <row r="466" spans="1:13" x14ac:dyDescent="0.25">
      <c r="A466" t="str">
        <f t="shared" si="21"/>
        <v>SYDCMBJun-2025</v>
      </c>
      <c r="B466" s="2">
        <v>2025</v>
      </c>
      <c r="C466" s="2" t="s">
        <v>221</v>
      </c>
      <c r="D466" t="s">
        <v>53</v>
      </c>
      <c r="E466" s="2" t="s">
        <v>10</v>
      </c>
      <c r="F466" t="s">
        <v>13</v>
      </c>
      <c r="G466">
        <v>68</v>
      </c>
      <c r="H466">
        <v>32690.599999999995</v>
      </c>
      <c r="I466">
        <v>6406.56</v>
      </c>
      <c r="J466">
        <v>39097.160000000003</v>
      </c>
      <c r="K466">
        <v>595272</v>
      </c>
      <c r="L466" s="26">
        <f t="shared" si="22"/>
        <v>6.5679487696380823E-2</v>
      </c>
      <c r="M466" s="1">
        <f t="shared" si="23"/>
        <v>574.95823529411769</v>
      </c>
    </row>
    <row r="467" spans="1:13" x14ac:dyDescent="0.25">
      <c r="A467" t="str">
        <f t="shared" si="21"/>
        <v>TRVCMBJun-2025</v>
      </c>
      <c r="B467" s="2">
        <v>2025</v>
      </c>
      <c r="C467" s="2" t="s">
        <v>221</v>
      </c>
      <c r="D467" t="s">
        <v>43</v>
      </c>
      <c r="E467" s="2" t="s">
        <v>10</v>
      </c>
      <c r="F467" t="s">
        <v>15</v>
      </c>
      <c r="G467">
        <v>5</v>
      </c>
      <c r="H467">
        <v>100.5</v>
      </c>
      <c r="I467">
        <v>58.129999999999995</v>
      </c>
      <c r="J467">
        <v>158.63</v>
      </c>
      <c r="K467">
        <v>1830</v>
      </c>
      <c r="L467" s="26">
        <f t="shared" si="22"/>
        <v>8.6683060109289611E-2</v>
      </c>
      <c r="M467" s="1">
        <f t="shared" si="23"/>
        <v>31.725999999999999</v>
      </c>
    </row>
    <row r="468" spans="1:13" x14ac:dyDescent="0.25">
      <c r="A468" t="str">
        <f t="shared" si="21"/>
        <v>TRZCMBJun-2025</v>
      </c>
      <c r="B468" s="4">
        <v>2025</v>
      </c>
      <c r="C468" s="2" t="s">
        <v>221</v>
      </c>
      <c r="D468" t="s">
        <v>44</v>
      </c>
      <c r="E468" s="2" t="s">
        <v>10</v>
      </c>
      <c r="F468" t="s">
        <v>15</v>
      </c>
      <c r="G468">
        <v>14</v>
      </c>
      <c r="H468">
        <v>399.12</v>
      </c>
      <c r="I468">
        <v>193.98</v>
      </c>
      <c r="J468">
        <v>593.09999999999991</v>
      </c>
      <c r="K468">
        <v>6202</v>
      </c>
      <c r="L468" s="26">
        <f t="shared" si="22"/>
        <v>9.5630441792969992E-2</v>
      </c>
      <c r="M468" s="1">
        <f t="shared" si="23"/>
        <v>42.364285714285707</v>
      </c>
    </row>
    <row r="469" spans="1:13" x14ac:dyDescent="0.25">
      <c r="A469" t="str">
        <f t="shared" si="21"/>
        <v/>
      </c>
      <c r="B469" s="2"/>
      <c r="C469" s="2"/>
      <c r="E469" s="2"/>
      <c r="G469" s="3"/>
      <c r="H469" s="3"/>
      <c r="I469" s="3"/>
      <c r="J469" s="3"/>
      <c r="K469" s="3"/>
      <c r="L469" s="26" t="e">
        <f t="shared" si="22"/>
        <v>#DIV/0!</v>
      </c>
      <c r="M469" s="1" t="e">
        <f t="shared" si="23"/>
        <v>#DIV/0!</v>
      </c>
    </row>
    <row r="470" spans="1:13" x14ac:dyDescent="0.25">
      <c r="A470" t="str">
        <f t="shared" si="21"/>
        <v/>
      </c>
      <c r="B470" s="2"/>
      <c r="C470" s="2"/>
      <c r="E470" s="2"/>
      <c r="G470" s="3"/>
      <c r="H470" s="3"/>
      <c r="I470" s="3"/>
      <c r="J470" s="3"/>
      <c r="K470" s="3"/>
      <c r="L470" s="26" t="e">
        <f t="shared" si="22"/>
        <v>#DIV/0!</v>
      </c>
      <c r="M470" s="1" t="e">
        <f t="shared" si="23"/>
        <v>#DIV/0!</v>
      </c>
    </row>
    <row r="471" spans="1:13" x14ac:dyDescent="0.25">
      <c r="A471" t="str">
        <f t="shared" si="21"/>
        <v/>
      </c>
      <c r="B471" s="2"/>
      <c r="C471" s="2"/>
      <c r="E471" s="2"/>
      <c r="G471" s="3"/>
      <c r="H471" s="3"/>
      <c r="I471" s="3"/>
      <c r="J471" s="3"/>
      <c r="K471" s="3"/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B472" s="2"/>
      <c r="C472" s="2"/>
      <c r="E472" s="2"/>
      <c r="G472" s="3"/>
      <c r="H472" s="3"/>
      <c r="I472" s="3"/>
      <c r="J472" s="3"/>
      <c r="K472" s="3"/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B473" s="2"/>
      <c r="C473" s="2"/>
      <c r="E473" s="2"/>
      <c r="G473" s="3"/>
      <c r="H473" s="3"/>
      <c r="I473" s="3"/>
      <c r="J473" s="3"/>
      <c r="K473" s="3"/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6151-76A2-40FD-943F-4E6832AC5D14}">
  <dimension ref="A1:S786"/>
  <sheetViews>
    <sheetView topLeftCell="B1" zoomScale="85" zoomScaleNormal="85" workbookViewId="0">
      <pane ySplit="1" topLeftCell="A750" activePane="bottomLeft" state="frozen"/>
      <selection pane="bottomLeft" activeCell="C789" sqref="C789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x14ac:dyDescent="0.25">
      <c r="A2" t="str">
        <f t="shared" ref="A2:A65" si="0">D2&amp;E2&amp;C2</f>
        <v>AUHCMBJan-2024</v>
      </c>
      <c r="B2" s="2">
        <v>2024</v>
      </c>
      <c r="C2" s="2" t="s">
        <v>196</v>
      </c>
      <c r="D2" t="s">
        <v>9</v>
      </c>
      <c r="E2" s="2" t="s">
        <v>10</v>
      </c>
      <c r="F2" t="s">
        <v>11</v>
      </c>
      <c r="G2">
        <v>421</v>
      </c>
      <c r="H2">
        <v>57081.440000000039</v>
      </c>
      <c r="I2">
        <v>51274.510000000031</v>
      </c>
      <c r="J2">
        <v>108355.95000000001</v>
      </c>
      <c r="K2">
        <v>1407824</v>
      </c>
      <c r="L2" s="26">
        <f t="shared" ref="L2:L65" si="1">J2/K2</f>
        <v>7.6966971723738203E-2</v>
      </c>
      <c r="M2" s="1">
        <f t="shared" ref="M2:M65" si="2">J2/G2</f>
        <v>257.37755344418053</v>
      </c>
    </row>
    <row r="3" spans="1:13" x14ac:dyDescent="0.25">
      <c r="A3" t="str">
        <f t="shared" si="0"/>
        <v>BKKCMBJan-2024</v>
      </c>
      <c r="B3" s="2">
        <v>2024</v>
      </c>
      <c r="C3" s="2" t="s">
        <v>196</v>
      </c>
      <c r="D3" t="s">
        <v>12</v>
      </c>
      <c r="E3" s="2" t="s">
        <v>10</v>
      </c>
      <c r="F3" t="s">
        <v>13</v>
      </c>
      <c r="G3">
        <v>1752</v>
      </c>
      <c r="H3">
        <v>191268.48999999993</v>
      </c>
      <c r="I3">
        <v>129216.50000000006</v>
      </c>
      <c r="J3">
        <v>320484.99000000005</v>
      </c>
      <c r="K3">
        <v>4178520</v>
      </c>
      <c r="L3" s="26">
        <f t="shared" si="1"/>
        <v>7.6698206542029246E-2</v>
      </c>
      <c r="M3" s="1">
        <f t="shared" si="2"/>
        <v>182.92522260273975</v>
      </c>
    </row>
    <row r="4" spans="1:13" x14ac:dyDescent="0.25">
      <c r="A4" t="str">
        <f t="shared" si="0"/>
        <v>BLRCMBJan-2024</v>
      </c>
      <c r="B4" s="2">
        <v>2024</v>
      </c>
      <c r="C4" s="2" t="s">
        <v>196</v>
      </c>
      <c r="D4" t="s">
        <v>14</v>
      </c>
      <c r="E4" s="2" t="s">
        <v>10</v>
      </c>
      <c r="F4" t="s">
        <v>15</v>
      </c>
      <c r="G4">
        <v>1335</v>
      </c>
      <c r="H4">
        <v>62907.94</v>
      </c>
      <c r="I4">
        <v>38208.890000000014</v>
      </c>
      <c r="J4">
        <v>101116.83000000002</v>
      </c>
      <c r="K4">
        <v>954525</v>
      </c>
      <c r="L4" s="26">
        <f t="shared" si="1"/>
        <v>0.10593418716115346</v>
      </c>
      <c r="M4" s="1">
        <f t="shared" si="2"/>
        <v>75.742943820224738</v>
      </c>
    </row>
    <row r="5" spans="1:13" x14ac:dyDescent="0.25">
      <c r="A5" t="str">
        <f t="shared" si="0"/>
        <v>BOMCMBJan-2024</v>
      </c>
      <c r="B5" s="2">
        <v>2024</v>
      </c>
      <c r="C5" s="2" t="s">
        <v>196</v>
      </c>
      <c r="D5" t="s">
        <v>16</v>
      </c>
      <c r="E5" s="2" t="s">
        <v>10</v>
      </c>
      <c r="F5" t="s">
        <v>15</v>
      </c>
      <c r="G5">
        <v>1584</v>
      </c>
      <c r="H5">
        <v>145589.98000000001</v>
      </c>
      <c r="I5">
        <v>54065.009999999987</v>
      </c>
      <c r="J5">
        <v>199654.99000000025</v>
      </c>
      <c r="K5">
        <v>2453616</v>
      </c>
      <c r="L5" s="26">
        <f t="shared" si="1"/>
        <v>8.1371734615359639E-2</v>
      </c>
      <c r="M5" s="1">
        <f t="shared" si="2"/>
        <v>126.04481691919207</v>
      </c>
    </row>
    <row r="6" spans="1:13" x14ac:dyDescent="0.25">
      <c r="A6" t="str">
        <f t="shared" si="0"/>
        <v>CANCMBJan-2024</v>
      </c>
      <c r="B6" s="2">
        <v>2024</v>
      </c>
      <c r="C6" s="2" t="s">
        <v>196</v>
      </c>
      <c r="D6" t="s">
        <v>17</v>
      </c>
      <c r="E6" s="2" t="s">
        <v>10</v>
      </c>
      <c r="F6" t="s">
        <v>13</v>
      </c>
      <c r="G6">
        <v>214</v>
      </c>
      <c r="H6">
        <v>46065.45</v>
      </c>
      <c r="I6">
        <v>21612.810000000012</v>
      </c>
      <c r="J6">
        <v>67678.260000000009</v>
      </c>
      <c r="K6">
        <v>852362</v>
      </c>
      <c r="L6" s="26">
        <f t="shared" si="1"/>
        <v>7.9400841426530047E-2</v>
      </c>
      <c r="M6" s="1">
        <f t="shared" si="2"/>
        <v>316.25355140186917</v>
      </c>
    </row>
    <row r="7" spans="1:13" x14ac:dyDescent="0.25">
      <c r="A7" t="str">
        <f t="shared" si="0"/>
        <v>CDGCMBJan-2024</v>
      </c>
      <c r="B7" s="2">
        <v>2024</v>
      </c>
      <c r="C7" s="2" t="s">
        <v>196</v>
      </c>
      <c r="D7" t="s">
        <v>18</v>
      </c>
      <c r="E7" s="2" t="s">
        <v>10</v>
      </c>
      <c r="F7" t="s">
        <v>19</v>
      </c>
      <c r="G7">
        <v>2181</v>
      </c>
      <c r="H7">
        <v>462593.56000000006</v>
      </c>
      <c r="I7">
        <v>483353.48000000027</v>
      </c>
      <c r="J7">
        <v>945947.04</v>
      </c>
      <c r="K7">
        <v>18558129</v>
      </c>
      <c r="L7" s="26">
        <f t="shared" si="1"/>
        <v>5.0972112544319527E-2</v>
      </c>
      <c r="M7" s="1">
        <f t="shared" si="2"/>
        <v>433.72170563961487</v>
      </c>
    </row>
    <row r="8" spans="1:13" x14ac:dyDescent="0.25">
      <c r="A8" t="str">
        <f t="shared" si="0"/>
        <v>CGKCMBJan-2024</v>
      </c>
      <c r="B8" s="2">
        <v>2024</v>
      </c>
      <c r="C8" s="2" t="s">
        <v>196</v>
      </c>
      <c r="D8" t="s">
        <v>20</v>
      </c>
      <c r="E8" s="2" t="s">
        <v>10</v>
      </c>
      <c r="F8" t="s">
        <v>13</v>
      </c>
      <c r="G8">
        <v>280</v>
      </c>
      <c r="H8">
        <v>31311.719999999983</v>
      </c>
      <c r="I8">
        <v>24028.960000000006</v>
      </c>
      <c r="J8">
        <v>55340.679999999993</v>
      </c>
      <c r="K8">
        <v>929040</v>
      </c>
      <c r="L8" s="26">
        <f t="shared" si="1"/>
        <v>5.9567596658916727E-2</v>
      </c>
      <c r="M8" s="1">
        <f t="shared" si="2"/>
        <v>197.64528571428568</v>
      </c>
    </row>
    <row r="9" spans="1:13" x14ac:dyDescent="0.25">
      <c r="A9" t="str">
        <f t="shared" si="0"/>
        <v>CMBAUHJan-2024</v>
      </c>
      <c r="B9" s="2">
        <v>2024</v>
      </c>
      <c r="C9" s="2" t="s">
        <v>196</v>
      </c>
      <c r="D9" t="s">
        <v>10</v>
      </c>
      <c r="E9" s="2" t="s">
        <v>9</v>
      </c>
      <c r="F9" t="s">
        <v>11</v>
      </c>
      <c r="G9">
        <v>1234</v>
      </c>
      <c r="H9">
        <v>240882.02000000002</v>
      </c>
      <c r="I9">
        <v>205932.66000000012</v>
      </c>
      <c r="J9">
        <v>446814.68000000046</v>
      </c>
      <c r="K9">
        <v>4126496</v>
      </c>
      <c r="L9" s="26">
        <f t="shared" si="1"/>
        <v>0.10827944095910924</v>
      </c>
      <c r="M9" s="1">
        <f t="shared" si="2"/>
        <v>362.08645056726129</v>
      </c>
    </row>
    <row r="10" spans="1:13" x14ac:dyDescent="0.25">
      <c r="A10" t="str">
        <f t="shared" si="0"/>
        <v>CMBBKKJan-2024</v>
      </c>
      <c r="B10" s="2">
        <v>2024</v>
      </c>
      <c r="C10" s="2" t="s">
        <v>196</v>
      </c>
      <c r="D10" t="s">
        <v>10</v>
      </c>
      <c r="E10" s="2" t="s">
        <v>12</v>
      </c>
      <c r="F10" t="s">
        <v>13</v>
      </c>
      <c r="G10">
        <v>1501</v>
      </c>
      <c r="H10">
        <v>173183.14999999994</v>
      </c>
      <c r="I10">
        <v>115034.31000000004</v>
      </c>
      <c r="J10">
        <v>288217.45999999996</v>
      </c>
      <c r="K10">
        <v>3579885</v>
      </c>
      <c r="L10" s="26">
        <f t="shared" si="1"/>
        <v>8.0510256614388445E-2</v>
      </c>
      <c r="M10" s="1">
        <f t="shared" si="2"/>
        <v>192.01696202531642</v>
      </c>
    </row>
    <row r="11" spans="1:13" x14ac:dyDescent="0.25">
      <c r="A11" t="str">
        <f t="shared" si="0"/>
        <v>CMBBLRJan-2024</v>
      </c>
      <c r="B11" s="2">
        <v>2024</v>
      </c>
      <c r="C11" s="2" t="s">
        <v>196</v>
      </c>
      <c r="D11" t="s">
        <v>10</v>
      </c>
      <c r="E11" s="2" t="s">
        <v>14</v>
      </c>
      <c r="F11" t="s">
        <v>15</v>
      </c>
      <c r="G11">
        <v>1316</v>
      </c>
      <c r="H11">
        <v>97018.4</v>
      </c>
      <c r="I11">
        <v>42370.48000000001</v>
      </c>
      <c r="J11">
        <v>139388.87999999998</v>
      </c>
      <c r="K11">
        <v>940940</v>
      </c>
      <c r="L11" s="26">
        <f t="shared" si="1"/>
        <v>0.14813790464854293</v>
      </c>
      <c r="M11" s="1">
        <f t="shared" si="2"/>
        <v>105.91860182370819</v>
      </c>
    </row>
    <row r="12" spans="1:13" x14ac:dyDescent="0.25">
      <c r="A12" t="str">
        <f t="shared" si="0"/>
        <v>CMBBOMJan-2024</v>
      </c>
      <c r="B12" s="2">
        <v>2024</v>
      </c>
      <c r="C12" s="2" t="s">
        <v>196</v>
      </c>
      <c r="D12" t="s">
        <v>10</v>
      </c>
      <c r="E12" s="2" t="s">
        <v>16</v>
      </c>
      <c r="F12" t="s">
        <v>15</v>
      </c>
      <c r="G12">
        <v>2152</v>
      </c>
      <c r="H12">
        <v>237600.10000000018</v>
      </c>
      <c r="I12">
        <v>76574.80000000009</v>
      </c>
      <c r="J12">
        <v>314174.89999999985</v>
      </c>
      <c r="K12">
        <v>3333448</v>
      </c>
      <c r="L12" s="26">
        <f t="shared" si="1"/>
        <v>9.4249227826562726E-2</v>
      </c>
      <c r="M12" s="1">
        <f t="shared" si="2"/>
        <v>145.99205390334566</v>
      </c>
    </row>
    <row r="13" spans="1:13" x14ac:dyDescent="0.25">
      <c r="A13" t="str">
        <f t="shared" si="0"/>
        <v>CMBCANJan-2024</v>
      </c>
      <c r="B13" s="2">
        <v>2024</v>
      </c>
      <c r="C13" s="2" t="s">
        <v>196</v>
      </c>
      <c r="D13" t="s">
        <v>10</v>
      </c>
      <c r="E13" s="2" t="s">
        <v>17</v>
      </c>
      <c r="F13" t="s">
        <v>13</v>
      </c>
      <c r="G13">
        <v>123</v>
      </c>
      <c r="H13">
        <v>20599.170000000006</v>
      </c>
      <c r="I13">
        <v>13170.790000000003</v>
      </c>
      <c r="J13">
        <v>33769.959999999992</v>
      </c>
      <c r="K13">
        <v>489909</v>
      </c>
      <c r="L13" s="26">
        <f t="shared" si="1"/>
        <v>6.8931087201908908E-2</v>
      </c>
      <c r="M13" s="1">
        <f t="shared" si="2"/>
        <v>274.5525203252032</v>
      </c>
    </row>
    <row r="14" spans="1:13" x14ac:dyDescent="0.25">
      <c r="A14" t="str">
        <f t="shared" si="0"/>
        <v>CMBCDGJan-2024</v>
      </c>
      <c r="B14" s="2">
        <v>2024</v>
      </c>
      <c r="C14" s="2" t="s">
        <v>196</v>
      </c>
      <c r="D14" t="s">
        <v>10</v>
      </c>
      <c r="E14" s="2" t="s">
        <v>18</v>
      </c>
      <c r="F14" t="s">
        <v>19</v>
      </c>
      <c r="G14">
        <v>2539</v>
      </c>
      <c r="H14">
        <v>796056.19</v>
      </c>
      <c r="I14">
        <v>557979.98000000045</v>
      </c>
      <c r="J14">
        <v>1354036.1699999992</v>
      </c>
      <c r="K14">
        <v>21604351</v>
      </c>
      <c r="L14" s="26">
        <f t="shared" si="1"/>
        <v>6.2674234926103509E-2</v>
      </c>
      <c r="M14" s="1">
        <f t="shared" si="2"/>
        <v>533.2950649862147</v>
      </c>
    </row>
    <row r="15" spans="1:13" x14ac:dyDescent="0.25">
      <c r="A15" t="str">
        <f t="shared" si="0"/>
        <v>CMBCGKJan-2024</v>
      </c>
      <c r="B15" s="2">
        <v>2024</v>
      </c>
      <c r="C15" s="2" t="s">
        <v>196</v>
      </c>
      <c r="D15" t="s">
        <v>10</v>
      </c>
      <c r="E15" s="2" t="s">
        <v>20</v>
      </c>
      <c r="F15" t="s">
        <v>13</v>
      </c>
      <c r="G15">
        <v>739</v>
      </c>
      <c r="H15">
        <v>87375.64999999998</v>
      </c>
      <c r="I15">
        <v>58928.319999999978</v>
      </c>
      <c r="J15">
        <v>146303.97000000009</v>
      </c>
      <c r="K15">
        <v>2452002</v>
      </c>
      <c r="L15" s="26">
        <f t="shared" si="1"/>
        <v>5.9667149537398455E-2</v>
      </c>
      <c r="M15" s="1">
        <f t="shared" si="2"/>
        <v>197.97560216508808</v>
      </c>
    </row>
    <row r="16" spans="1:13" x14ac:dyDescent="0.25">
      <c r="A16" t="str">
        <f t="shared" si="0"/>
        <v>CMBCOKJan-2024</v>
      </c>
      <c r="B16" s="2">
        <v>2024</v>
      </c>
      <c r="C16" s="2" t="s">
        <v>196</v>
      </c>
      <c r="D16" t="s">
        <v>10</v>
      </c>
      <c r="E16" s="2" t="s">
        <v>21</v>
      </c>
      <c r="F16" t="s">
        <v>15</v>
      </c>
      <c r="G16">
        <v>977</v>
      </c>
      <c r="H16">
        <v>63798.989999999969</v>
      </c>
      <c r="I16">
        <v>26749.009999999987</v>
      </c>
      <c r="J16">
        <v>90548.000000000044</v>
      </c>
      <c r="K16">
        <v>505109</v>
      </c>
      <c r="L16" s="26">
        <f t="shared" si="1"/>
        <v>0.17926427761136715</v>
      </c>
      <c r="M16" s="1">
        <f t="shared" si="2"/>
        <v>92.679631525076815</v>
      </c>
    </row>
    <row r="17" spans="1:13" x14ac:dyDescent="0.25">
      <c r="A17" t="str">
        <f t="shared" si="0"/>
        <v>CMBDACJan-2024</v>
      </c>
      <c r="B17" s="2">
        <v>2024</v>
      </c>
      <c r="C17" s="2" t="s">
        <v>196</v>
      </c>
      <c r="D17" t="s">
        <v>10</v>
      </c>
      <c r="E17" s="2" t="s">
        <v>22</v>
      </c>
      <c r="F17" t="s">
        <v>15</v>
      </c>
      <c r="G17">
        <v>1035</v>
      </c>
      <c r="H17">
        <v>191084.44000000006</v>
      </c>
      <c r="I17">
        <v>3796.9099999999989</v>
      </c>
      <c r="J17">
        <v>194881.35000000006</v>
      </c>
      <c r="K17">
        <v>2240775</v>
      </c>
      <c r="L17" s="26">
        <f t="shared" si="1"/>
        <v>8.6970512434314043E-2</v>
      </c>
      <c r="M17" s="1">
        <f t="shared" si="2"/>
        <v>188.29115942028992</v>
      </c>
    </row>
    <row r="18" spans="1:13" x14ac:dyDescent="0.25">
      <c r="A18" t="str">
        <f t="shared" si="0"/>
        <v>CMBDELJan-2024</v>
      </c>
      <c r="B18" s="2">
        <v>2024</v>
      </c>
      <c r="C18" s="2" t="s">
        <v>196</v>
      </c>
      <c r="D18" t="s">
        <v>10</v>
      </c>
      <c r="E18" s="2" t="s">
        <v>23</v>
      </c>
      <c r="F18" t="s">
        <v>15</v>
      </c>
      <c r="G18">
        <v>3465</v>
      </c>
      <c r="H18">
        <v>382660.62</v>
      </c>
      <c r="I18">
        <v>121084.29</v>
      </c>
      <c r="J18">
        <v>503744.90999999968</v>
      </c>
      <c r="K18">
        <v>8402625</v>
      </c>
      <c r="L18" s="26">
        <f t="shared" si="1"/>
        <v>5.9950897487392296E-2</v>
      </c>
      <c r="M18" s="1">
        <f t="shared" si="2"/>
        <v>145.38092640692631</v>
      </c>
    </row>
    <row r="19" spans="1:13" x14ac:dyDescent="0.25">
      <c r="A19" t="str">
        <f t="shared" si="0"/>
        <v>CMBDMMJan-2024</v>
      </c>
      <c r="B19" s="2">
        <v>2024</v>
      </c>
      <c r="C19" s="2" t="s">
        <v>196</v>
      </c>
      <c r="D19" t="s">
        <v>10</v>
      </c>
      <c r="E19" s="2" t="s">
        <v>24</v>
      </c>
      <c r="F19" t="s">
        <v>11</v>
      </c>
      <c r="G19">
        <v>915</v>
      </c>
      <c r="H19">
        <v>150119.41</v>
      </c>
      <c r="I19">
        <v>83878.23000000001</v>
      </c>
      <c r="J19">
        <v>233997.63999999996</v>
      </c>
      <c r="K19">
        <v>3525495</v>
      </c>
      <c r="L19" s="26">
        <f t="shared" si="1"/>
        <v>6.6372988757607082E-2</v>
      </c>
      <c r="M19" s="1">
        <f t="shared" si="2"/>
        <v>255.73512568306006</v>
      </c>
    </row>
    <row r="20" spans="1:13" x14ac:dyDescent="0.25">
      <c r="A20" t="str">
        <f t="shared" si="0"/>
        <v>CMBDOHJan-2024</v>
      </c>
      <c r="B20" s="2">
        <v>2024</v>
      </c>
      <c r="C20" s="2" t="s">
        <v>196</v>
      </c>
      <c r="D20" t="s">
        <v>10</v>
      </c>
      <c r="E20" s="2" t="s">
        <v>25</v>
      </c>
      <c r="F20" t="s">
        <v>11</v>
      </c>
      <c r="G20">
        <v>2284</v>
      </c>
      <c r="H20">
        <v>452427.82000000012</v>
      </c>
      <c r="I20">
        <v>370012.78999999986</v>
      </c>
      <c r="J20">
        <v>822440.60999999952</v>
      </c>
      <c r="K20">
        <v>8297772</v>
      </c>
      <c r="L20" s="26">
        <f t="shared" si="1"/>
        <v>9.911583615457252E-2</v>
      </c>
      <c r="M20" s="1">
        <f t="shared" si="2"/>
        <v>360.08783274956198</v>
      </c>
    </row>
    <row r="21" spans="1:13" x14ac:dyDescent="0.25">
      <c r="A21" t="str">
        <f t="shared" si="0"/>
        <v>CMBDXBJan-2024</v>
      </c>
      <c r="B21" s="2">
        <v>2024</v>
      </c>
      <c r="C21" s="2" t="s">
        <v>196</v>
      </c>
      <c r="D21" t="s">
        <v>10</v>
      </c>
      <c r="E21" s="2" t="s">
        <v>26</v>
      </c>
      <c r="F21" t="s">
        <v>11</v>
      </c>
      <c r="G21">
        <v>1783</v>
      </c>
      <c r="H21">
        <v>247150.56000000006</v>
      </c>
      <c r="I21">
        <v>194010.87</v>
      </c>
      <c r="J21">
        <v>441161.42999999988</v>
      </c>
      <c r="K21">
        <v>5899947</v>
      </c>
      <c r="L21" s="26">
        <f t="shared" si="1"/>
        <v>7.4773795425619904E-2</v>
      </c>
      <c r="M21" s="1">
        <f t="shared" si="2"/>
        <v>247.42648906337627</v>
      </c>
    </row>
    <row r="22" spans="1:13" x14ac:dyDescent="0.25">
      <c r="A22" t="str">
        <f t="shared" si="0"/>
        <v>CMBFRAJan-2024</v>
      </c>
      <c r="B22" s="2">
        <v>2024</v>
      </c>
      <c r="C22" s="2" t="s">
        <v>196</v>
      </c>
      <c r="D22" t="s">
        <v>10</v>
      </c>
      <c r="E22" s="2" t="s">
        <v>27</v>
      </c>
      <c r="F22" t="s">
        <v>19</v>
      </c>
      <c r="G22">
        <v>2713</v>
      </c>
      <c r="H22">
        <v>907440.58000000031</v>
      </c>
      <c r="I22">
        <v>601239.49000000022</v>
      </c>
      <c r="J22">
        <v>1508680.0699999984</v>
      </c>
      <c r="K22">
        <v>21956309</v>
      </c>
      <c r="L22" s="26">
        <f t="shared" si="1"/>
        <v>6.871282737002829E-2</v>
      </c>
      <c r="M22" s="1">
        <f t="shared" si="2"/>
        <v>556.09291190563897</v>
      </c>
    </row>
    <row r="23" spans="1:13" x14ac:dyDescent="0.25">
      <c r="A23" t="str">
        <f t="shared" si="0"/>
        <v>CMBGANJan-2024</v>
      </c>
      <c r="B23" s="2">
        <v>2024</v>
      </c>
      <c r="C23" s="2" t="s">
        <v>196</v>
      </c>
      <c r="D23" t="s">
        <v>10</v>
      </c>
      <c r="E23" s="2" t="s">
        <v>28</v>
      </c>
      <c r="F23" t="s">
        <v>15</v>
      </c>
      <c r="G23">
        <v>696</v>
      </c>
      <c r="H23">
        <v>61936.73</v>
      </c>
      <c r="I23">
        <v>19306.010000000002</v>
      </c>
      <c r="J23">
        <v>81242.740000000005</v>
      </c>
      <c r="K23">
        <v>798312</v>
      </c>
      <c r="L23" s="26">
        <f t="shared" si="1"/>
        <v>0.10176815580875648</v>
      </c>
      <c r="M23" s="1">
        <f t="shared" si="2"/>
        <v>116.72807471264369</v>
      </c>
    </row>
    <row r="24" spans="1:13" x14ac:dyDescent="0.25">
      <c r="A24" t="str">
        <f t="shared" si="0"/>
        <v>CMBHYDJan-2024</v>
      </c>
      <c r="B24" s="2">
        <v>2024</v>
      </c>
      <c r="C24" s="2" t="s">
        <v>196</v>
      </c>
      <c r="D24" t="s">
        <v>10</v>
      </c>
      <c r="E24" s="2" t="s">
        <v>29</v>
      </c>
      <c r="F24" t="s">
        <v>15</v>
      </c>
      <c r="G24">
        <v>778</v>
      </c>
      <c r="H24">
        <v>50093.39</v>
      </c>
      <c r="I24">
        <v>27533.240000000005</v>
      </c>
      <c r="J24">
        <v>77626.62999999999</v>
      </c>
      <c r="K24">
        <v>911816</v>
      </c>
      <c r="L24" s="26">
        <f t="shared" si="1"/>
        <v>8.5134095036717927E-2</v>
      </c>
      <c r="M24" s="1">
        <f t="shared" si="2"/>
        <v>99.777159383033407</v>
      </c>
    </row>
    <row r="25" spans="1:13" x14ac:dyDescent="0.25">
      <c r="A25" t="str">
        <f t="shared" si="0"/>
        <v>CMBICNJan-2024</v>
      </c>
      <c r="B25" s="2">
        <v>2024</v>
      </c>
      <c r="C25" s="2" t="s">
        <v>196</v>
      </c>
      <c r="D25" t="s">
        <v>10</v>
      </c>
      <c r="E25" s="2" t="s">
        <v>30</v>
      </c>
      <c r="F25" t="s">
        <v>13</v>
      </c>
      <c r="G25">
        <v>975</v>
      </c>
      <c r="H25">
        <v>239582.55000000002</v>
      </c>
      <c r="I25">
        <v>86758.450000000026</v>
      </c>
      <c r="J25">
        <v>326341</v>
      </c>
      <c r="K25">
        <v>5620875</v>
      </c>
      <c r="L25" s="26">
        <f t="shared" si="1"/>
        <v>5.8058754197522627E-2</v>
      </c>
      <c r="M25" s="1">
        <f t="shared" si="2"/>
        <v>334.70871794871795</v>
      </c>
    </row>
    <row r="26" spans="1:13" x14ac:dyDescent="0.25">
      <c r="A26" t="str">
        <f t="shared" si="0"/>
        <v>CMBIXMJan-2024</v>
      </c>
      <c r="B26" s="2">
        <v>2024</v>
      </c>
      <c r="C26" s="2" t="s">
        <v>196</v>
      </c>
      <c r="D26" t="s">
        <v>10</v>
      </c>
      <c r="E26" s="2" t="s">
        <v>31</v>
      </c>
      <c r="F26" t="s">
        <v>15</v>
      </c>
      <c r="G26">
        <v>537</v>
      </c>
      <c r="H26">
        <v>19887.810000000012</v>
      </c>
      <c r="I26">
        <v>12560.110000000002</v>
      </c>
      <c r="J26">
        <v>32447.919999999991</v>
      </c>
      <c r="K26">
        <v>190098</v>
      </c>
      <c r="L26" s="26">
        <f t="shared" si="1"/>
        <v>0.17069048595987329</v>
      </c>
      <c r="M26" s="1">
        <f t="shared" si="2"/>
        <v>60.424432029795142</v>
      </c>
    </row>
    <row r="27" spans="1:13" x14ac:dyDescent="0.25">
      <c r="A27" t="str">
        <f t="shared" si="0"/>
        <v>CMBKHIJan-2024</v>
      </c>
      <c r="B27" s="2">
        <v>2024</v>
      </c>
      <c r="C27" s="2" t="s">
        <v>196</v>
      </c>
      <c r="D27" t="s">
        <v>10</v>
      </c>
      <c r="E27" s="2" t="s">
        <v>32</v>
      </c>
      <c r="F27" t="s">
        <v>15</v>
      </c>
      <c r="G27">
        <v>912</v>
      </c>
      <c r="H27">
        <v>122715.08000000002</v>
      </c>
      <c r="I27">
        <v>30433.580000000013</v>
      </c>
      <c r="J27">
        <v>153148.65999999995</v>
      </c>
      <c r="K27">
        <v>2201568</v>
      </c>
      <c r="L27" s="26">
        <f t="shared" si="1"/>
        <v>6.9563447506504436E-2</v>
      </c>
      <c r="M27" s="1">
        <f t="shared" si="2"/>
        <v>167.9261622807017</v>
      </c>
    </row>
    <row r="28" spans="1:13" x14ac:dyDescent="0.25">
      <c r="A28" t="str">
        <f t="shared" si="0"/>
        <v>CMBKTMJan-2024</v>
      </c>
      <c r="B28" s="2">
        <v>2024</v>
      </c>
      <c r="C28" s="2" t="s">
        <v>196</v>
      </c>
      <c r="D28" t="s">
        <v>10</v>
      </c>
      <c r="E28" s="2" t="s">
        <v>52</v>
      </c>
      <c r="F28" t="s">
        <v>15</v>
      </c>
      <c r="G28">
        <v>532</v>
      </c>
      <c r="H28">
        <v>78730.419999999984</v>
      </c>
      <c r="I28">
        <v>21914.979999999992</v>
      </c>
      <c r="J28">
        <v>100645.39999999998</v>
      </c>
      <c r="K28">
        <v>1251796</v>
      </c>
      <c r="L28" s="26">
        <f t="shared" si="1"/>
        <v>8.0400800130372665E-2</v>
      </c>
      <c r="M28" s="1">
        <f t="shared" si="2"/>
        <v>189.18308270676687</v>
      </c>
    </row>
    <row r="29" spans="1:13" x14ac:dyDescent="0.25">
      <c r="A29" t="str">
        <f t="shared" si="0"/>
        <v>CMBKULJan-2024</v>
      </c>
      <c r="B29" s="2">
        <v>2024</v>
      </c>
      <c r="C29" s="2" t="s">
        <v>196</v>
      </c>
      <c r="D29" t="s">
        <v>10</v>
      </c>
      <c r="E29" s="2" t="s">
        <v>33</v>
      </c>
      <c r="F29" t="s">
        <v>13</v>
      </c>
      <c r="G29">
        <v>2064</v>
      </c>
      <c r="H29">
        <v>174535.17000000007</v>
      </c>
      <c r="I29">
        <v>133153.90000000008</v>
      </c>
      <c r="J29">
        <v>307689.06999999977</v>
      </c>
      <c r="K29">
        <v>5075376</v>
      </c>
      <c r="L29" s="26">
        <f t="shared" si="1"/>
        <v>6.062389663347105E-2</v>
      </c>
      <c r="M29" s="1">
        <f t="shared" si="2"/>
        <v>149.0741618217053</v>
      </c>
    </row>
    <row r="30" spans="1:13" x14ac:dyDescent="0.25">
      <c r="A30" t="str">
        <f t="shared" si="0"/>
        <v>CMBKWIJan-2024</v>
      </c>
      <c r="B30" s="2">
        <v>2024</v>
      </c>
      <c r="C30" s="2" t="s">
        <v>196</v>
      </c>
      <c r="D30" t="s">
        <v>10</v>
      </c>
      <c r="E30" s="2" t="s">
        <v>34</v>
      </c>
      <c r="F30" t="s">
        <v>11</v>
      </c>
      <c r="G30">
        <v>959</v>
      </c>
      <c r="H30">
        <v>162940.59999999998</v>
      </c>
      <c r="I30">
        <v>77131.72000000003</v>
      </c>
      <c r="J30">
        <v>240072.31999999975</v>
      </c>
      <c r="K30">
        <v>4023005</v>
      </c>
      <c r="L30" s="26">
        <f t="shared" si="1"/>
        <v>5.9674874875870088E-2</v>
      </c>
      <c r="M30" s="1">
        <f t="shared" si="2"/>
        <v>250.33610010427503</v>
      </c>
    </row>
    <row r="31" spans="1:13" x14ac:dyDescent="0.25">
      <c r="A31" t="str">
        <f t="shared" si="0"/>
        <v>CMBLHEJan-2024</v>
      </c>
      <c r="B31" s="2">
        <v>2024</v>
      </c>
      <c r="C31" s="2" t="s">
        <v>196</v>
      </c>
      <c r="D31" t="s">
        <v>10</v>
      </c>
      <c r="E31" s="2" t="s">
        <v>35</v>
      </c>
      <c r="F31" t="s">
        <v>15</v>
      </c>
      <c r="G31">
        <v>979</v>
      </c>
      <c r="H31">
        <v>123970.77999999994</v>
      </c>
      <c r="I31">
        <v>32346.119999999984</v>
      </c>
      <c r="J31">
        <v>156316.90000000002</v>
      </c>
      <c r="K31">
        <v>2726515</v>
      </c>
      <c r="L31" s="26">
        <f t="shared" si="1"/>
        <v>5.7332125442185362E-2</v>
      </c>
      <c r="M31" s="1">
        <f t="shared" si="2"/>
        <v>159.66996935648623</v>
      </c>
    </row>
    <row r="32" spans="1:13" x14ac:dyDescent="0.25">
      <c r="A32" t="str">
        <f t="shared" si="0"/>
        <v>CMBLHRJan-2024</v>
      </c>
      <c r="B32" s="2">
        <v>2024</v>
      </c>
      <c r="C32" s="2" t="s">
        <v>196</v>
      </c>
      <c r="D32" t="s">
        <v>10</v>
      </c>
      <c r="E32" s="2" t="s">
        <v>36</v>
      </c>
      <c r="F32" t="s">
        <v>19</v>
      </c>
      <c r="G32">
        <v>6854</v>
      </c>
      <c r="H32">
        <v>3292319.5000000005</v>
      </c>
      <c r="I32">
        <v>1426679.3600000006</v>
      </c>
      <c r="J32">
        <v>4718998.860000005</v>
      </c>
      <c r="K32">
        <v>59760026</v>
      </c>
      <c r="L32" s="26">
        <f t="shared" si="1"/>
        <v>7.8965810021568689E-2</v>
      </c>
      <c r="M32" s="1">
        <f t="shared" si="2"/>
        <v>688.50289757805729</v>
      </c>
    </row>
    <row r="33" spans="1:13" x14ac:dyDescent="0.25">
      <c r="A33" t="str">
        <f t="shared" si="0"/>
        <v>CMBMAAJan-2024</v>
      </c>
      <c r="B33" s="2">
        <v>2024</v>
      </c>
      <c r="C33" s="2" t="s">
        <v>196</v>
      </c>
      <c r="D33" t="s">
        <v>10</v>
      </c>
      <c r="E33" s="2" t="s">
        <v>37</v>
      </c>
      <c r="F33" t="s">
        <v>15</v>
      </c>
      <c r="G33">
        <v>3004</v>
      </c>
      <c r="H33">
        <v>133078.88000000012</v>
      </c>
      <c r="I33">
        <v>93468.650000000096</v>
      </c>
      <c r="J33">
        <v>226547.52999999991</v>
      </c>
      <c r="K33">
        <v>2060744</v>
      </c>
      <c r="L33" s="26">
        <f t="shared" si="1"/>
        <v>0.10993482450998276</v>
      </c>
      <c r="M33" s="1">
        <f t="shared" si="2"/>
        <v>75.415289613848174</v>
      </c>
    </row>
    <row r="34" spans="1:13" x14ac:dyDescent="0.25">
      <c r="A34" t="str">
        <f t="shared" si="0"/>
        <v>CMBMELJan-2024</v>
      </c>
      <c r="B34" s="2">
        <v>2024</v>
      </c>
      <c r="C34" s="2" t="s">
        <v>196</v>
      </c>
      <c r="D34" t="s">
        <v>10</v>
      </c>
      <c r="E34" s="2" t="s">
        <v>38</v>
      </c>
      <c r="F34" t="s">
        <v>13</v>
      </c>
      <c r="G34">
        <v>6789</v>
      </c>
      <c r="H34">
        <v>4018510.2499999963</v>
      </c>
      <c r="I34">
        <v>537204.22000000067</v>
      </c>
      <c r="J34">
        <v>4555714.4699999969</v>
      </c>
      <c r="K34">
        <v>57088701</v>
      </c>
      <c r="L34" s="26">
        <f t="shared" si="1"/>
        <v>7.9800632878299277E-2</v>
      </c>
      <c r="M34" s="1">
        <f t="shared" si="2"/>
        <v>671.0435218736186</v>
      </c>
    </row>
    <row r="35" spans="1:13" x14ac:dyDescent="0.25">
      <c r="A35" t="str">
        <f t="shared" si="0"/>
        <v>CMBMLEJan-2024</v>
      </c>
      <c r="B35" s="2">
        <v>2024</v>
      </c>
      <c r="C35" s="2" t="s">
        <v>196</v>
      </c>
      <c r="D35" t="s">
        <v>10</v>
      </c>
      <c r="E35" s="2" t="s">
        <v>39</v>
      </c>
      <c r="F35" t="s">
        <v>15</v>
      </c>
      <c r="G35">
        <v>6817</v>
      </c>
      <c r="H35">
        <v>483897.79000000039</v>
      </c>
      <c r="I35">
        <v>171697.82999999993</v>
      </c>
      <c r="J35">
        <v>655595.62</v>
      </c>
      <c r="K35">
        <v>5235456</v>
      </c>
      <c r="L35" s="26">
        <f t="shared" si="1"/>
        <v>0.12522225762187669</v>
      </c>
      <c r="M35" s="1">
        <f t="shared" si="2"/>
        <v>96.170693853601293</v>
      </c>
    </row>
    <row r="36" spans="1:13" x14ac:dyDescent="0.25">
      <c r="A36" t="str">
        <f t="shared" si="0"/>
        <v>CMBNRTJan-2024</v>
      </c>
      <c r="B36" s="2">
        <v>2024</v>
      </c>
      <c r="C36" s="2" t="s">
        <v>196</v>
      </c>
      <c r="D36" t="s">
        <v>10</v>
      </c>
      <c r="E36" s="2" t="s">
        <v>40</v>
      </c>
      <c r="F36" t="s">
        <v>13</v>
      </c>
      <c r="G36">
        <v>2810</v>
      </c>
      <c r="H36">
        <v>1149995.8800000004</v>
      </c>
      <c r="I36">
        <v>49202.779999999992</v>
      </c>
      <c r="J36">
        <v>1199198.6600000004</v>
      </c>
      <c r="K36">
        <v>19287840</v>
      </c>
      <c r="L36" s="26">
        <f t="shared" si="1"/>
        <v>6.2173818322839698E-2</v>
      </c>
      <c r="M36" s="1">
        <f t="shared" si="2"/>
        <v>426.76108896797166</v>
      </c>
    </row>
    <row r="37" spans="1:13" x14ac:dyDescent="0.25">
      <c r="A37" t="str">
        <f t="shared" si="0"/>
        <v>CMBPVGJan-2024</v>
      </c>
      <c r="B37" s="2">
        <v>2024</v>
      </c>
      <c r="C37" s="2" t="s">
        <v>196</v>
      </c>
      <c r="D37" t="s">
        <v>10</v>
      </c>
      <c r="E37" s="2" t="s">
        <v>50</v>
      </c>
      <c r="F37" t="s">
        <v>13</v>
      </c>
      <c r="G37">
        <v>52</v>
      </c>
      <c r="H37">
        <v>4205.57</v>
      </c>
      <c r="I37">
        <v>5263.03</v>
      </c>
      <c r="J37">
        <v>9468.5999999999985</v>
      </c>
      <c r="K37">
        <v>263432</v>
      </c>
      <c r="L37" s="26">
        <f t="shared" si="1"/>
        <v>3.5943241519633143E-2</v>
      </c>
      <c r="M37" s="1">
        <f t="shared" si="2"/>
        <v>182.0884615384615</v>
      </c>
    </row>
    <row r="38" spans="1:13" x14ac:dyDescent="0.25">
      <c r="A38" t="str">
        <f t="shared" si="0"/>
        <v>CMBRUHJan-2024</v>
      </c>
      <c r="B38" s="2">
        <v>2024</v>
      </c>
      <c r="C38" s="2" t="s">
        <v>196</v>
      </c>
      <c r="D38" t="s">
        <v>10</v>
      </c>
      <c r="E38" s="2" t="s">
        <v>41</v>
      </c>
      <c r="F38" t="s">
        <v>11</v>
      </c>
      <c r="G38">
        <v>1677</v>
      </c>
      <c r="H38">
        <v>311009.28000000003</v>
      </c>
      <c r="I38">
        <v>157575.09999999966</v>
      </c>
      <c r="J38">
        <v>468584.38000000006</v>
      </c>
      <c r="K38">
        <v>6783465</v>
      </c>
      <c r="L38" s="26">
        <f t="shared" si="1"/>
        <v>6.9077437563251243E-2</v>
      </c>
      <c r="M38" s="1">
        <f t="shared" si="2"/>
        <v>279.41823494335125</v>
      </c>
    </row>
    <row r="39" spans="1:13" x14ac:dyDescent="0.25">
      <c r="A39" t="str">
        <f t="shared" si="0"/>
        <v>CMBSINJan-2024</v>
      </c>
      <c r="B39" s="2">
        <v>2024</v>
      </c>
      <c r="C39" s="2" t="s">
        <v>196</v>
      </c>
      <c r="D39" t="s">
        <v>10</v>
      </c>
      <c r="E39" s="2" t="s">
        <v>42</v>
      </c>
      <c r="F39" t="s">
        <v>13</v>
      </c>
      <c r="G39">
        <v>2706</v>
      </c>
      <c r="H39">
        <v>458045.14999999997</v>
      </c>
      <c r="I39">
        <v>224981.28000000012</v>
      </c>
      <c r="J39">
        <v>683026.43</v>
      </c>
      <c r="K39">
        <v>7438794</v>
      </c>
      <c r="L39" s="26">
        <f t="shared" si="1"/>
        <v>9.1819511334767442E-2</v>
      </c>
      <c r="M39" s="1">
        <f t="shared" si="2"/>
        <v>252.41183665927571</v>
      </c>
    </row>
    <row r="40" spans="1:13" x14ac:dyDescent="0.25">
      <c r="A40" t="str">
        <f t="shared" si="0"/>
        <v>CMBSYDJan-2024</v>
      </c>
      <c r="B40" s="2">
        <v>2024</v>
      </c>
      <c r="C40" s="2" t="s">
        <v>196</v>
      </c>
      <c r="D40" t="s">
        <v>10</v>
      </c>
      <c r="E40" s="2" t="s">
        <v>53</v>
      </c>
      <c r="F40" t="s">
        <v>13</v>
      </c>
      <c r="G40">
        <v>3391</v>
      </c>
      <c r="H40">
        <v>1938825.4600000007</v>
      </c>
      <c r="I40">
        <v>293630.51000000007</v>
      </c>
      <c r="J40">
        <v>2232455.9699999997</v>
      </c>
      <c r="K40">
        <v>29684814</v>
      </c>
      <c r="L40" s="26">
        <f t="shared" si="1"/>
        <v>7.5205321145013729E-2</v>
      </c>
      <c r="M40" s="1">
        <f t="shared" si="2"/>
        <v>658.34738130345022</v>
      </c>
    </row>
    <row r="41" spans="1:13" x14ac:dyDescent="0.25">
      <c r="A41" t="str">
        <f t="shared" si="0"/>
        <v>CMBTRVJan-2024</v>
      </c>
      <c r="B41" s="2">
        <v>2024</v>
      </c>
      <c r="C41" s="2" t="s">
        <v>196</v>
      </c>
      <c r="D41" t="s">
        <v>10</v>
      </c>
      <c r="E41" s="2" t="s">
        <v>43</v>
      </c>
      <c r="F41" t="s">
        <v>15</v>
      </c>
      <c r="G41">
        <v>438</v>
      </c>
      <c r="H41">
        <v>19902.490000000013</v>
      </c>
      <c r="I41">
        <v>9830.149999999996</v>
      </c>
      <c r="J41">
        <v>29732.640000000025</v>
      </c>
      <c r="K41">
        <v>160308</v>
      </c>
      <c r="L41" s="26">
        <f t="shared" si="1"/>
        <v>0.18547196646455588</v>
      </c>
      <c r="M41" s="1">
        <f t="shared" si="2"/>
        <v>67.882739726027452</v>
      </c>
    </row>
    <row r="42" spans="1:13" x14ac:dyDescent="0.25">
      <c r="A42" t="str">
        <f t="shared" si="0"/>
        <v>CMBTRZJan-2024</v>
      </c>
      <c r="B42" s="2">
        <v>2024</v>
      </c>
      <c r="C42" s="2" t="s">
        <v>196</v>
      </c>
      <c r="D42" t="s">
        <v>10</v>
      </c>
      <c r="E42" s="2" t="s">
        <v>44</v>
      </c>
      <c r="F42" t="s">
        <v>15</v>
      </c>
      <c r="G42">
        <v>811</v>
      </c>
      <c r="H42">
        <v>30611.69999999999</v>
      </c>
      <c r="I42">
        <v>19025.349999999977</v>
      </c>
      <c r="J42">
        <v>49637.050000000032</v>
      </c>
      <c r="K42">
        <v>359273</v>
      </c>
      <c r="L42" s="26">
        <f t="shared" si="1"/>
        <v>0.13815970028362842</v>
      </c>
      <c r="M42" s="1">
        <f t="shared" si="2"/>
        <v>61.204747225647388</v>
      </c>
    </row>
    <row r="43" spans="1:13" x14ac:dyDescent="0.25">
      <c r="A43" t="str">
        <f t="shared" si="0"/>
        <v>CMBJEDJan-2024</v>
      </c>
      <c r="B43" s="2">
        <v>2024</v>
      </c>
      <c r="C43" s="2" t="s">
        <v>196</v>
      </c>
      <c r="D43" t="s">
        <v>10</v>
      </c>
      <c r="E43" s="2" t="s">
        <v>51</v>
      </c>
      <c r="F43" t="s">
        <v>11</v>
      </c>
      <c r="G43">
        <v>465</v>
      </c>
      <c r="H43">
        <v>74061.869999999966</v>
      </c>
      <c r="I43">
        <v>42225.709999999977</v>
      </c>
      <c r="J43">
        <v>116287.57999999997</v>
      </c>
      <c r="K43">
        <v>2165505</v>
      </c>
      <c r="L43" s="26">
        <f t="shared" si="1"/>
        <v>5.3699982221237064E-2</v>
      </c>
      <c r="M43" s="1">
        <f t="shared" si="2"/>
        <v>250.08081720430101</v>
      </c>
    </row>
    <row r="44" spans="1:13" x14ac:dyDescent="0.25">
      <c r="A44" t="str">
        <f t="shared" si="0"/>
        <v>COKCMBJan-2024</v>
      </c>
      <c r="B44" s="2">
        <v>2024</v>
      </c>
      <c r="C44" s="2" t="s">
        <v>196</v>
      </c>
      <c r="D44" t="s">
        <v>21</v>
      </c>
      <c r="E44" s="2" t="s">
        <v>10</v>
      </c>
      <c r="F44" t="s">
        <v>15</v>
      </c>
      <c r="G44">
        <v>2835</v>
      </c>
      <c r="H44">
        <v>151205.53999999995</v>
      </c>
      <c r="I44">
        <v>57213.560000000012</v>
      </c>
      <c r="J44">
        <v>208419.09999999989</v>
      </c>
      <c r="K44">
        <v>1465695</v>
      </c>
      <c r="L44" s="26">
        <f t="shared" si="1"/>
        <v>0.14219813808466283</v>
      </c>
      <c r="M44" s="1">
        <f t="shared" si="2"/>
        <v>73.516437389770687</v>
      </c>
    </row>
    <row r="45" spans="1:13" x14ac:dyDescent="0.25">
      <c r="A45" t="str">
        <f t="shared" si="0"/>
        <v>DACCMBJan-2024</v>
      </c>
      <c r="B45" s="2">
        <v>2024</v>
      </c>
      <c r="C45" s="2" t="s">
        <v>196</v>
      </c>
      <c r="D45" t="s">
        <v>22</v>
      </c>
      <c r="E45" s="2" t="s">
        <v>10</v>
      </c>
      <c r="F45" t="s">
        <v>15</v>
      </c>
      <c r="G45">
        <v>442</v>
      </c>
      <c r="H45">
        <v>76739.040000000023</v>
      </c>
      <c r="I45">
        <v>4712.5799999999972</v>
      </c>
      <c r="J45">
        <v>81451.62</v>
      </c>
      <c r="K45">
        <v>956930</v>
      </c>
      <c r="L45" s="26">
        <f t="shared" si="1"/>
        <v>8.5117636608738362E-2</v>
      </c>
      <c r="M45" s="1">
        <f t="shared" si="2"/>
        <v>184.27968325791855</v>
      </c>
    </row>
    <row r="46" spans="1:13" x14ac:dyDescent="0.25">
      <c r="A46" t="str">
        <f t="shared" si="0"/>
        <v>DELCMBJan-2024</v>
      </c>
      <c r="B46" s="2">
        <v>2024</v>
      </c>
      <c r="C46" s="2" t="s">
        <v>196</v>
      </c>
      <c r="D46" t="s">
        <v>23</v>
      </c>
      <c r="E46" s="2" t="s">
        <v>10</v>
      </c>
      <c r="F46" t="s">
        <v>15</v>
      </c>
      <c r="G46">
        <v>2470</v>
      </c>
      <c r="H46">
        <v>259508.08000000034</v>
      </c>
      <c r="I46">
        <v>91420.47</v>
      </c>
      <c r="J46">
        <v>350928.5500000001</v>
      </c>
      <c r="K46">
        <v>5989750</v>
      </c>
      <c r="L46" s="26">
        <f t="shared" si="1"/>
        <v>5.8588179807170598E-2</v>
      </c>
      <c r="M46" s="1">
        <f t="shared" si="2"/>
        <v>142.0763360323887</v>
      </c>
    </row>
    <row r="47" spans="1:13" x14ac:dyDescent="0.25">
      <c r="A47" t="str">
        <f t="shared" si="0"/>
        <v>DMMCMBJan-2024</v>
      </c>
      <c r="B47" s="2">
        <v>2024</v>
      </c>
      <c r="C47" s="2" t="s">
        <v>196</v>
      </c>
      <c r="D47" t="s">
        <v>24</v>
      </c>
      <c r="E47" s="2" t="s">
        <v>10</v>
      </c>
      <c r="F47" t="s">
        <v>11</v>
      </c>
      <c r="G47">
        <v>354</v>
      </c>
      <c r="H47">
        <v>49199.630000000012</v>
      </c>
      <c r="I47">
        <v>31381.349999999995</v>
      </c>
      <c r="J47">
        <v>80580.98000000001</v>
      </c>
      <c r="K47">
        <v>1363962</v>
      </c>
      <c r="L47" s="26">
        <f t="shared" si="1"/>
        <v>5.9078610694432841E-2</v>
      </c>
      <c r="M47" s="1">
        <f t="shared" si="2"/>
        <v>227.62988700564975</v>
      </c>
    </row>
    <row r="48" spans="1:13" x14ac:dyDescent="0.25">
      <c r="A48" t="str">
        <f t="shared" si="0"/>
        <v>DOHCMBJan-2024</v>
      </c>
      <c r="B48" s="2">
        <v>2024</v>
      </c>
      <c r="C48" s="2" t="s">
        <v>196</v>
      </c>
      <c r="D48" t="s">
        <v>25</v>
      </c>
      <c r="E48" s="2" t="s">
        <v>10</v>
      </c>
      <c r="F48" t="s">
        <v>11</v>
      </c>
      <c r="G48">
        <v>725</v>
      </c>
      <c r="H48">
        <v>104817.45999999998</v>
      </c>
      <c r="I48">
        <v>68551.999999999956</v>
      </c>
      <c r="J48">
        <v>173369.45999999996</v>
      </c>
      <c r="K48">
        <v>2633925</v>
      </c>
      <c r="L48" s="26">
        <f t="shared" si="1"/>
        <v>6.5821714741308116E-2</v>
      </c>
      <c r="M48" s="1">
        <f t="shared" si="2"/>
        <v>239.13028965517236</v>
      </c>
    </row>
    <row r="49" spans="1:13" x14ac:dyDescent="0.25">
      <c r="A49" t="str">
        <f t="shared" si="0"/>
        <v>DXBCMBJan-2024</v>
      </c>
      <c r="B49" s="2">
        <v>2024</v>
      </c>
      <c r="C49" s="2" t="s">
        <v>196</v>
      </c>
      <c r="D49" t="s">
        <v>26</v>
      </c>
      <c r="E49" s="2" t="s">
        <v>10</v>
      </c>
      <c r="F49" t="s">
        <v>11</v>
      </c>
      <c r="G49">
        <v>643</v>
      </c>
      <c r="H49">
        <v>86403.000000000015</v>
      </c>
      <c r="I49">
        <v>60093.55</v>
      </c>
      <c r="J49">
        <v>146496.55000000002</v>
      </c>
      <c r="K49">
        <v>2127687</v>
      </c>
      <c r="L49" s="26">
        <f t="shared" si="1"/>
        <v>6.8852490991391124E-2</v>
      </c>
      <c r="M49" s="1">
        <f t="shared" si="2"/>
        <v>227.83289269051323</v>
      </c>
    </row>
    <row r="50" spans="1:13" x14ac:dyDescent="0.25">
      <c r="A50" t="str">
        <f t="shared" si="0"/>
        <v>FRACMBJan-2024</v>
      </c>
      <c r="B50" s="2">
        <v>2024</v>
      </c>
      <c r="C50" s="2" t="s">
        <v>196</v>
      </c>
      <c r="D50" t="s">
        <v>27</v>
      </c>
      <c r="E50" s="2" t="s">
        <v>10</v>
      </c>
      <c r="F50" t="s">
        <v>19</v>
      </c>
      <c r="G50">
        <v>1812</v>
      </c>
      <c r="H50">
        <v>440893.10999999958</v>
      </c>
      <c r="I50">
        <v>398308.60999999964</v>
      </c>
      <c r="J50">
        <v>839201.71999999927</v>
      </c>
      <c r="K50">
        <v>14664516</v>
      </c>
      <c r="L50" s="26">
        <f t="shared" si="1"/>
        <v>5.7226690604722262E-2</v>
      </c>
      <c r="M50" s="1">
        <f t="shared" si="2"/>
        <v>463.13560706401728</v>
      </c>
    </row>
    <row r="51" spans="1:13" x14ac:dyDescent="0.25">
      <c r="A51" t="str">
        <f t="shared" si="0"/>
        <v>GANCMBJan-2024</v>
      </c>
      <c r="B51" s="2">
        <v>2024</v>
      </c>
      <c r="C51" s="2" t="s">
        <v>196</v>
      </c>
      <c r="D51" t="s">
        <v>28</v>
      </c>
      <c r="E51" s="2" t="s">
        <v>10</v>
      </c>
      <c r="F51" t="s">
        <v>15</v>
      </c>
      <c r="G51">
        <v>185</v>
      </c>
      <c r="H51">
        <v>14569.080000000002</v>
      </c>
      <c r="I51">
        <v>5459.73</v>
      </c>
      <c r="J51">
        <v>20028.810000000001</v>
      </c>
      <c r="K51">
        <v>212195</v>
      </c>
      <c r="L51" s="26">
        <f t="shared" si="1"/>
        <v>9.4388699073964993E-2</v>
      </c>
      <c r="M51" s="1">
        <f t="shared" si="2"/>
        <v>108.26383783783784</v>
      </c>
    </row>
    <row r="52" spans="1:13" x14ac:dyDescent="0.25">
      <c r="A52" t="str">
        <f t="shared" si="0"/>
        <v>HYDCMBJan-2024</v>
      </c>
      <c r="B52" s="2">
        <v>2024</v>
      </c>
      <c r="C52" s="2" t="s">
        <v>196</v>
      </c>
      <c r="D52" t="s">
        <v>29</v>
      </c>
      <c r="E52" s="2" t="s">
        <v>10</v>
      </c>
      <c r="F52" t="s">
        <v>15</v>
      </c>
      <c r="G52">
        <v>956</v>
      </c>
      <c r="H52">
        <v>54012.51</v>
      </c>
      <c r="I52">
        <v>33496.730000000025</v>
      </c>
      <c r="J52">
        <v>87509.239999999962</v>
      </c>
      <c r="K52">
        <v>1120432</v>
      </c>
      <c r="L52" s="26">
        <f t="shared" si="1"/>
        <v>7.8103124509117883E-2</v>
      </c>
      <c r="M52" s="1">
        <f t="shared" si="2"/>
        <v>91.53686192468615</v>
      </c>
    </row>
    <row r="53" spans="1:13" x14ac:dyDescent="0.25">
      <c r="A53" t="str">
        <f t="shared" si="0"/>
        <v>ICNCMBJan-2024</v>
      </c>
      <c r="B53" s="2">
        <v>2024</v>
      </c>
      <c r="C53" s="2" t="s">
        <v>196</v>
      </c>
      <c r="D53" t="s">
        <v>30</v>
      </c>
      <c r="E53" s="2" t="s">
        <v>10</v>
      </c>
      <c r="F53" t="s">
        <v>13</v>
      </c>
      <c r="G53">
        <v>833</v>
      </c>
      <c r="H53">
        <v>214507.81000000006</v>
      </c>
      <c r="I53">
        <v>72005.310000000041</v>
      </c>
      <c r="J53">
        <v>286513.11999999994</v>
      </c>
      <c r="K53">
        <v>4802245</v>
      </c>
      <c r="L53" s="26">
        <f t="shared" si="1"/>
        <v>5.9662328764983862E-2</v>
      </c>
      <c r="M53" s="1">
        <f t="shared" si="2"/>
        <v>343.95332533013197</v>
      </c>
    </row>
    <row r="54" spans="1:13" x14ac:dyDescent="0.25">
      <c r="A54" t="str">
        <f t="shared" si="0"/>
        <v>IXMCMBJan-2024</v>
      </c>
      <c r="B54" s="2">
        <v>2024</v>
      </c>
      <c r="C54" s="2" t="s">
        <v>196</v>
      </c>
      <c r="D54" t="s">
        <v>31</v>
      </c>
      <c r="E54" s="2" t="s">
        <v>10</v>
      </c>
      <c r="F54" t="s">
        <v>15</v>
      </c>
      <c r="G54">
        <v>997</v>
      </c>
      <c r="H54">
        <v>31713.29</v>
      </c>
      <c r="I54">
        <v>18096.700000000015</v>
      </c>
      <c r="J54">
        <v>49809.990000000013</v>
      </c>
      <c r="K54">
        <v>352938</v>
      </c>
      <c r="L54" s="26">
        <f t="shared" si="1"/>
        <v>0.14112957516617652</v>
      </c>
      <c r="M54" s="1">
        <f t="shared" si="2"/>
        <v>49.959869608826494</v>
      </c>
    </row>
    <row r="55" spans="1:13" x14ac:dyDescent="0.25">
      <c r="A55" t="str">
        <f t="shared" si="0"/>
        <v>KHICMBJan-2024</v>
      </c>
      <c r="B55" s="2">
        <v>2024</v>
      </c>
      <c r="C55" s="2" t="s">
        <v>196</v>
      </c>
      <c r="D55" t="s">
        <v>32</v>
      </c>
      <c r="E55" s="2" t="s">
        <v>10</v>
      </c>
      <c r="F55" t="s">
        <v>15</v>
      </c>
      <c r="G55">
        <v>1282</v>
      </c>
      <c r="H55">
        <v>212492.94000000012</v>
      </c>
      <c r="I55">
        <v>30644.179999999997</v>
      </c>
      <c r="J55">
        <v>243137.11999999988</v>
      </c>
      <c r="K55">
        <v>3094748</v>
      </c>
      <c r="L55" s="26">
        <f t="shared" si="1"/>
        <v>7.8564432386740338E-2</v>
      </c>
      <c r="M55" s="1">
        <f t="shared" si="2"/>
        <v>189.65453978159118</v>
      </c>
    </row>
    <row r="56" spans="1:13" x14ac:dyDescent="0.25">
      <c r="A56" t="str">
        <f t="shared" si="0"/>
        <v>KTMCMBJan-2024</v>
      </c>
      <c r="B56" s="2">
        <v>2024</v>
      </c>
      <c r="C56" s="2" t="s">
        <v>196</v>
      </c>
      <c r="D56" t="s">
        <v>52</v>
      </c>
      <c r="E56" s="2" t="s">
        <v>10</v>
      </c>
      <c r="F56" t="s">
        <v>15</v>
      </c>
      <c r="G56">
        <v>374</v>
      </c>
      <c r="H56">
        <v>62003.299999999967</v>
      </c>
      <c r="I56">
        <v>15749.890000000001</v>
      </c>
      <c r="J56">
        <v>77753.190000000061</v>
      </c>
      <c r="K56">
        <v>880022</v>
      </c>
      <c r="L56" s="26">
        <f t="shared" si="1"/>
        <v>8.8353688885050671E-2</v>
      </c>
      <c r="M56" s="1">
        <f t="shared" si="2"/>
        <v>207.89622994652422</v>
      </c>
    </row>
    <row r="57" spans="1:13" x14ac:dyDescent="0.25">
      <c r="A57" t="str">
        <f t="shared" si="0"/>
        <v>KULCMBJan-2024</v>
      </c>
      <c r="B57" s="2">
        <v>2024</v>
      </c>
      <c r="C57" s="2" t="s">
        <v>196</v>
      </c>
      <c r="D57" t="s">
        <v>33</v>
      </c>
      <c r="E57" s="2" t="s">
        <v>10</v>
      </c>
      <c r="F57" t="s">
        <v>13</v>
      </c>
      <c r="G57">
        <v>1938</v>
      </c>
      <c r="H57">
        <v>139978.32</v>
      </c>
      <c r="I57">
        <v>125437.51000000017</v>
      </c>
      <c r="J57">
        <v>265415.82999999984</v>
      </c>
      <c r="K57">
        <v>4765542</v>
      </c>
      <c r="L57" s="26">
        <f t="shared" si="1"/>
        <v>5.5694783510459006E-2</v>
      </c>
      <c r="M57" s="1">
        <f t="shared" si="2"/>
        <v>136.95347265221869</v>
      </c>
    </row>
    <row r="58" spans="1:13" x14ac:dyDescent="0.25">
      <c r="A58" t="str">
        <f t="shared" si="0"/>
        <v>KWICMBJan-2024</v>
      </c>
      <c r="B58" s="2">
        <v>2024</v>
      </c>
      <c r="C58" s="2" t="s">
        <v>196</v>
      </c>
      <c r="D58" t="s">
        <v>34</v>
      </c>
      <c r="E58" s="2" t="s">
        <v>10</v>
      </c>
      <c r="F58" t="s">
        <v>11</v>
      </c>
      <c r="G58">
        <v>389</v>
      </c>
      <c r="H58">
        <v>56567.94999999999</v>
      </c>
      <c r="I58">
        <v>30421.670000000006</v>
      </c>
      <c r="J58">
        <v>86989.62</v>
      </c>
      <c r="K58">
        <v>1631855</v>
      </c>
      <c r="L58" s="26">
        <f t="shared" si="1"/>
        <v>5.3307199475443587E-2</v>
      </c>
      <c r="M58" s="1">
        <f t="shared" si="2"/>
        <v>223.62370179948584</v>
      </c>
    </row>
    <row r="59" spans="1:13" x14ac:dyDescent="0.25">
      <c r="A59" t="str">
        <f t="shared" si="0"/>
        <v>LHECMBJan-2024</v>
      </c>
      <c r="B59" s="2">
        <v>2024</v>
      </c>
      <c r="C59" s="2" t="s">
        <v>196</v>
      </c>
      <c r="D59" t="s">
        <v>35</v>
      </c>
      <c r="E59" s="2" t="s">
        <v>10</v>
      </c>
      <c r="F59" t="s">
        <v>15</v>
      </c>
      <c r="G59">
        <v>1445</v>
      </c>
      <c r="H59">
        <v>254169.63000000015</v>
      </c>
      <c r="I59">
        <v>37129.129999999997</v>
      </c>
      <c r="J59">
        <v>291298.76000000007</v>
      </c>
      <c r="K59">
        <v>4024325</v>
      </c>
      <c r="L59" s="26">
        <f t="shared" si="1"/>
        <v>7.238450174874049E-2</v>
      </c>
      <c r="M59" s="1">
        <f t="shared" si="2"/>
        <v>201.59083737024227</v>
      </c>
    </row>
    <row r="60" spans="1:13" x14ac:dyDescent="0.25">
      <c r="A60" t="str">
        <f t="shared" si="0"/>
        <v>LHRCMBJan-2024</v>
      </c>
      <c r="B60" s="2">
        <v>2024</v>
      </c>
      <c r="C60" s="2" t="s">
        <v>196</v>
      </c>
      <c r="D60" t="s">
        <v>36</v>
      </c>
      <c r="E60" s="2" t="s">
        <v>10</v>
      </c>
      <c r="F60" t="s">
        <v>19</v>
      </c>
      <c r="G60">
        <v>6261</v>
      </c>
      <c r="H60">
        <v>2054771.4799999965</v>
      </c>
      <c r="I60">
        <v>1350396.1600000025</v>
      </c>
      <c r="J60">
        <v>3405167.6400000025</v>
      </c>
      <c r="K60">
        <v>54589659</v>
      </c>
      <c r="L60" s="26">
        <f t="shared" si="1"/>
        <v>6.2377521720734734E-2</v>
      </c>
      <c r="M60" s="1">
        <f t="shared" si="2"/>
        <v>543.86961188308612</v>
      </c>
    </row>
    <row r="61" spans="1:13" x14ac:dyDescent="0.25">
      <c r="A61" t="str">
        <f t="shared" si="0"/>
        <v>MAACMBJan-2024</v>
      </c>
      <c r="B61" s="2">
        <v>2024</v>
      </c>
      <c r="C61" s="2" t="s">
        <v>196</v>
      </c>
      <c r="D61" t="s">
        <v>37</v>
      </c>
      <c r="E61" s="2" t="s">
        <v>10</v>
      </c>
      <c r="F61" t="s">
        <v>15</v>
      </c>
      <c r="G61">
        <v>3141</v>
      </c>
      <c r="H61">
        <v>127752.68000000011</v>
      </c>
      <c r="I61">
        <v>85410.620000000243</v>
      </c>
      <c r="J61">
        <v>213163.29999999976</v>
      </c>
      <c r="K61">
        <v>2154726</v>
      </c>
      <c r="L61" s="26">
        <f t="shared" si="1"/>
        <v>9.8928262804644188E-2</v>
      </c>
      <c r="M61" s="1">
        <f t="shared" si="2"/>
        <v>67.864788283985916</v>
      </c>
    </row>
    <row r="62" spans="1:13" x14ac:dyDescent="0.25">
      <c r="A62" t="str">
        <f t="shared" si="0"/>
        <v>MELCMBJan-2024</v>
      </c>
      <c r="B62" s="2">
        <v>2024</v>
      </c>
      <c r="C62" s="2" t="s">
        <v>196</v>
      </c>
      <c r="D62" t="s">
        <v>38</v>
      </c>
      <c r="E62" s="2" t="s">
        <v>10</v>
      </c>
      <c r="F62" t="s">
        <v>13</v>
      </c>
      <c r="G62">
        <v>5376</v>
      </c>
      <c r="H62">
        <v>1983328.95</v>
      </c>
      <c r="I62">
        <v>521757.75000000012</v>
      </c>
      <c r="J62">
        <v>2505086.6999999993</v>
      </c>
      <c r="K62">
        <v>45206784</v>
      </c>
      <c r="L62" s="26">
        <f t="shared" si="1"/>
        <v>5.5413955126734943E-2</v>
      </c>
      <c r="M62" s="1">
        <f t="shared" si="2"/>
        <v>465.97594866071415</v>
      </c>
    </row>
    <row r="63" spans="1:13" x14ac:dyDescent="0.25">
      <c r="A63" t="str">
        <f t="shared" si="0"/>
        <v>MLECMBJan-2024</v>
      </c>
      <c r="B63" s="2">
        <v>2024</v>
      </c>
      <c r="C63" s="2" t="s">
        <v>196</v>
      </c>
      <c r="D63" t="s">
        <v>39</v>
      </c>
      <c r="E63" s="2" t="s">
        <v>10</v>
      </c>
      <c r="F63" t="s">
        <v>15</v>
      </c>
      <c r="G63">
        <v>3654</v>
      </c>
      <c r="H63">
        <v>299067.39000000013</v>
      </c>
      <c r="I63">
        <v>81480.959999999977</v>
      </c>
      <c r="J63">
        <v>380548.35000000021</v>
      </c>
      <c r="K63">
        <v>2806272</v>
      </c>
      <c r="L63" s="26">
        <f t="shared" si="1"/>
        <v>0.13560636673850582</v>
      </c>
      <c r="M63" s="1">
        <f t="shared" si="2"/>
        <v>104.14568965517248</v>
      </c>
    </row>
    <row r="64" spans="1:13" x14ac:dyDescent="0.25">
      <c r="A64" t="str">
        <f t="shared" si="0"/>
        <v>NRTCMBJan-2024</v>
      </c>
      <c r="B64" s="2">
        <v>2024</v>
      </c>
      <c r="C64" s="2" t="s">
        <v>196</v>
      </c>
      <c r="D64" t="s">
        <v>40</v>
      </c>
      <c r="E64" s="2" t="s">
        <v>10</v>
      </c>
      <c r="F64" t="s">
        <v>13</v>
      </c>
      <c r="G64">
        <v>1273</v>
      </c>
      <c r="H64">
        <v>456146.27999999974</v>
      </c>
      <c r="I64">
        <v>60241.269999999975</v>
      </c>
      <c r="J64">
        <v>516387.55000000016</v>
      </c>
      <c r="K64">
        <v>8737872</v>
      </c>
      <c r="L64" s="26">
        <f t="shared" si="1"/>
        <v>5.9097632695924149E-2</v>
      </c>
      <c r="M64" s="1">
        <f t="shared" si="2"/>
        <v>405.64615082482339</v>
      </c>
    </row>
    <row r="65" spans="1:13" x14ac:dyDescent="0.25">
      <c r="A65" t="str">
        <f t="shared" si="0"/>
        <v>PVGCMBJan-2024</v>
      </c>
      <c r="B65" s="2">
        <v>2024</v>
      </c>
      <c r="C65" s="2" t="s">
        <v>196</v>
      </c>
      <c r="D65" t="s">
        <v>50</v>
      </c>
      <c r="E65" s="2" t="s">
        <v>10</v>
      </c>
      <c r="F65" t="s">
        <v>13</v>
      </c>
      <c r="G65">
        <v>144</v>
      </c>
      <c r="H65">
        <v>28025.57</v>
      </c>
      <c r="I65">
        <v>15534.14</v>
      </c>
      <c r="J65">
        <v>43559.710000000014</v>
      </c>
      <c r="K65">
        <v>729504</v>
      </c>
      <c r="L65" s="26">
        <f t="shared" si="1"/>
        <v>5.9711406654384368E-2</v>
      </c>
      <c r="M65" s="1">
        <f t="shared" si="2"/>
        <v>302.49798611111123</v>
      </c>
    </row>
    <row r="66" spans="1:13" x14ac:dyDescent="0.25">
      <c r="A66" t="str">
        <f t="shared" ref="A66:A129" si="3">D66&amp;E66&amp;C66</f>
        <v>RUHCMBJan-2024</v>
      </c>
      <c r="B66" s="2">
        <v>2024</v>
      </c>
      <c r="C66" s="2" t="s">
        <v>196</v>
      </c>
      <c r="D66" t="s">
        <v>41</v>
      </c>
      <c r="E66" s="2" t="s">
        <v>10</v>
      </c>
      <c r="F66" t="s">
        <v>11</v>
      </c>
      <c r="G66">
        <v>571</v>
      </c>
      <c r="H66">
        <v>110982.31999999993</v>
      </c>
      <c r="I66">
        <v>51904.809999999939</v>
      </c>
      <c r="J66">
        <v>162887.1299999998</v>
      </c>
      <c r="K66">
        <v>2309695</v>
      </c>
      <c r="L66" s="26">
        <f t="shared" ref="L66:L129" si="4">J66/K66</f>
        <v>7.0523220598390612E-2</v>
      </c>
      <c r="M66" s="1">
        <f t="shared" ref="M66:M129" si="5">J66/G66</f>
        <v>285.26642732049004</v>
      </c>
    </row>
    <row r="67" spans="1:13" x14ac:dyDescent="0.25">
      <c r="A67" t="str">
        <f t="shared" si="3"/>
        <v>SINCMBJan-2024</v>
      </c>
      <c r="B67" s="2">
        <v>2024</v>
      </c>
      <c r="C67" s="2" t="s">
        <v>196</v>
      </c>
      <c r="D67" t="s">
        <v>42</v>
      </c>
      <c r="E67" s="2" t="s">
        <v>10</v>
      </c>
      <c r="F67" t="s">
        <v>13</v>
      </c>
      <c r="G67">
        <v>1567</v>
      </c>
      <c r="H67">
        <v>188803.08999999985</v>
      </c>
      <c r="I67">
        <v>130572.97999999995</v>
      </c>
      <c r="J67">
        <v>319376.07000000018</v>
      </c>
      <c r="K67">
        <v>4307683</v>
      </c>
      <c r="L67" s="26">
        <f t="shared" si="4"/>
        <v>7.4141033590447616E-2</v>
      </c>
      <c r="M67" s="1">
        <f t="shared" si="5"/>
        <v>203.81370134014051</v>
      </c>
    </row>
    <row r="68" spans="1:13" x14ac:dyDescent="0.25">
      <c r="A68" t="str">
        <f t="shared" si="3"/>
        <v>SYDCMBJan-2024</v>
      </c>
      <c r="B68" s="2">
        <v>2024</v>
      </c>
      <c r="C68" s="2" t="s">
        <v>196</v>
      </c>
      <c r="D68" t="s">
        <v>53</v>
      </c>
      <c r="E68" s="2" t="s">
        <v>10</v>
      </c>
      <c r="F68" t="s">
        <v>13</v>
      </c>
      <c r="G68">
        <v>2279</v>
      </c>
      <c r="H68">
        <v>930603.84000000008</v>
      </c>
      <c r="I68">
        <v>218024.48999999993</v>
      </c>
      <c r="J68">
        <v>1148628.3300000003</v>
      </c>
      <c r="K68">
        <v>19950366</v>
      </c>
      <c r="L68" s="26">
        <f t="shared" si="4"/>
        <v>5.7574298636927278E-2</v>
      </c>
      <c r="M68" s="1">
        <f t="shared" si="5"/>
        <v>504.00541026766138</v>
      </c>
    </row>
    <row r="69" spans="1:13" x14ac:dyDescent="0.25">
      <c r="A69" t="str">
        <f t="shared" si="3"/>
        <v>TRVCMBJan-2024</v>
      </c>
      <c r="B69" s="2">
        <v>2024</v>
      </c>
      <c r="C69" s="2" t="s">
        <v>196</v>
      </c>
      <c r="D69" t="s">
        <v>43</v>
      </c>
      <c r="E69" s="2" t="s">
        <v>10</v>
      </c>
      <c r="F69" t="s">
        <v>15</v>
      </c>
      <c r="G69">
        <v>1320</v>
      </c>
      <c r="H69">
        <v>51591.650000000009</v>
      </c>
      <c r="I69">
        <v>21921.479999999989</v>
      </c>
      <c r="J69">
        <v>73513.130000000034</v>
      </c>
      <c r="K69">
        <v>483120</v>
      </c>
      <c r="L69" s="26">
        <f t="shared" si="4"/>
        <v>0.15216329276370266</v>
      </c>
      <c r="M69" s="1">
        <f t="shared" si="5"/>
        <v>55.691765151515177</v>
      </c>
    </row>
    <row r="70" spans="1:13" x14ac:dyDescent="0.25">
      <c r="A70" t="str">
        <f t="shared" si="3"/>
        <v>TRZCMBJan-2024</v>
      </c>
      <c r="B70" s="2">
        <v>2024</v>
      </c>
      <c r="C70" s="2" t="s">
        <v>196</v>
      </c>
      <c r="D70" t="s">
        <v>44</v>
      </c>
      <c r="E70" s="2" t="s">
        <v>10</v>
      </c>
      <c r="F70" t="s">
        <v>15</v>
      </c>
      <c r="G70">
        <v>1184</v>
      </c>
      <c r="H70">
        <v>42499.94999999999</v>
      </c>
      <c r="I70">
        <v>24556.950000000004</v>
      </c>
      <c r="J70">
        <v>67056.900000000009</v>
      </c>
      <c r="K70">
        <v>524512</v>
      </c>
      <c r="L70" s="26">
        <f t="shared" si="4"/>
        <v>0.12784626471844307</v>
      </c>
      <c r="M70" s="1">
        <f t="shared" si="5"/>
        <v>56.635895270270275</v>
      </c>
    </row>
    <row r="71" spans="1:13" x14ac:dyDescent="0.25">
      <c r="A71" t="str">
        <f t="shared" si="3"/>
        <v>JEDCMBJan-2024</v>
      </c>
      <c r="B71" s="2">
        <v>2024</v>
      </c>
      <c r="C71" s="2" t="s">
        <v>196</v>
      </c>
      <c r="D71" t="s">
        <v>51</v>
      </c>
      <c r="E71" s="2" t="s">
        <v>10</v>
      </c>
      <c r="F71" t="s">
        <v>11</v>
      </c>
      <c r="G71">
        <v>780</v>
      </c>
      <c r="H71">
        <v>153353.59</v>
      </c>
      <c r="I71">
        <v>64821.30000000001</v>
      </c>
      <c r="J71">
        <v>218174.89</v>
      </c>
      <c r="K71">
        <v>3632460</v>
      </c>
      <c r="L71" s="26">
        <f t="shared" si="4"/>
        <v>6.0062571920957153E-2</v>
      </c>
      <c r="M71" s="1">
        <f t="shared" si="5"/>
        <v>279.71139743589748</v>
      </c>
    </row>
    <row r="72" spans="1:13" x14ac:dyDescent="0.25">
      <c r="A72" t="str">
        <f t="shared" si="3"/>
        <v>AUHCMBFeb-2024</v>
      </c>
      <c r="B72" s="2">
        <v>2024</v>
      </c>
      <c r="C72" s="2" t="s">
        <v>198</v>
      </c>
      <c r="D72" t="s">
        <v>9</v>
      </c>
      <c r="E72" s="2" t="s">
        <v>10</v>
      </c>
      <c r="F72" t="s">
        <v>11</v>
      </c>
      <c r="G72">
        <v>242</v>
      </c>
      <c r="H72">
        <v>34122.17</v>
      </c>
      <c r="I72">
        <v>42065.249999999993</v>
      </c>
      <c r="J72">
        <v>76187.42</v>
      </c>
      <c r="K72">
        <v>809248</v>
      </c>
      <c r="L72" s="26">
        <f t="shared" si="4"/>
        <v>9.4145947842935659E-2</v>
      </c>
      <c r="M72" s="1">
        <f t="shared" si="5"/>
        <v>314.82404958677688</v>
      </c>
    </row>
    <row r="73" spans="1:13" x14ac:dyDescent="0.25">
      <c r="A73" t="str">
        <f t="shared" si="3"/>
        <v>BKKCMBFeb-2024</v>
      </c>
      <c r="B73" s="2">
        <v>2024</v>
      </c>
      <c r="C73" s="2" t="s">
        <v>198</v>
      </c>
      <c r="D73" t="s">
        <v>12</v>
      </c>
      <c r="E73" s="2" t="s">
        <v>10</v>
      </c>
      <c r="F73" t="s">
        <v>13</v>
      </c>
      <c r="G73">
        <v>920</v>
      </c>
      <c r="H73">
        <v>85905.51999999996</v>
      </c>
      <c r="I73">
        <v>72611.259999999995</v>
      </c>
      <c r="J73">
        <v>158516.77999999988</v>
      </c>
      <c r="K73">
        <v>2194200</v>
      </c>
      <c r="L73" s="26">
        <f t="shared" si="4"/>
        <v>7.2243542065445213E-2</v>
      </c>
      <c r="M73" s="1">
        <f t="shared" si="5"/>
        <v>172.30084782608682</v>
      </c>
    </row>
    <row r="74" spans="1:13" x14ac:dyDescent="0.25">
      <c r="A74" t="str">
        <f t="shared" si="3"/>
        <v>BLRCMBFeb-2024</v>
      </c>
      <c r="B74" s="2">
        <v>2024</v>
      </c>
      <c r="C74" s="2" t="s">
        <v>198</v>
      </c>
      <c r="D74" t="s">
        <v>14</v>
      </c>
      <c r="E74" s="2" t="s">
        <v>10</v>
      </c>
      <c r="F74" t="s">
        <v>15</v>
      </c>
      <c r="G74">
        <v>360</v>
      </c>
      <c r="H74">
        <v>13874.639999999998</v>
      </c>
      <c r="I74">
        <v>9986.0800000000054</v>
      </c>
      <c r="J74">
        <v>23860.720000000001</v>
      </c>
      <c r="K74">
        <v>257400</v>
      </c>
      <c r="L74" s="26">
        <f t="shared" si="4"/>
        <v>9.2698989898989906E-2</v>
      </c>
      <c r="M74" s="1">
        <f t="shared" si="5"/>
        <v>66.279777777777781</v>
      </c>
    </row>
    <row r="75" spans="1:13" x14ac:dyDescent="0.25">
      <c r="A75" t="str">
        <f t="shared" si="3"/>
        <v>BOMCMBFeb-2024</v>
      </c>
      <c r="B75" s="2">
        <v>2024</v>
      </c>
      <c r="C75" s="2" t="s">
        <v>198</v>
      </c>
      <c r="D75" t="s">
        <v>16</v>
      </c>
      <c r="E75" s="2" t="s">
        <v>10</v>
      </c>
      <c r="F75" t="s">
        <v>15</v>
      </c>
      <c r="G75">
        <v>561</v>
      </c>
      <c r="H75">
        <v>45924.829999999987</v>
      </c>
      <c r="I75">
        <v>17947.740000000005</v>
      </c>
      <c r="J75">
        <v>63872.570000000043</v>
      </c>
      <c r="K75">
        <v>868989</v>
      </c>
      <c r="L75" s="26">
        <f t="shared" si="4"/>
        <v>7.3502161707455493E-2</v>
      </c>
      <c r="M75" s="1">
        <f t="shared" si="5"/>
        <v>113.85484848484856</v>
      </c>
    </row>
    <row r="76" spans="1:13" x14ac:dyDescent="0.25">
      <c r="A76" t="str">
        <f t="shared" si="3"/>
        <v>CANCMBFeb-2024</v>
      </c>
      <c r="B76" s="2">
        <v>2024</v>
      </c>
      <c r="C76" s="2" t="s">
        <v>198</v>
      </c>
      <c r="D76" t="s">
        <v>17</v>
      </c>
      <c r="E76" s="2" t="s">
        <v>10</v>
      </c>
      <c r="F76" t="s">
        <v>13</v>
      </c>
      <c r="G76">
        <v>71</v>
      </c>
      <c r="H76">
        <v>18972.98</v>
      </c>
      <c r="I76">
        <v>7711.9400000000005</v>
      </c>
      <c r="J76">
        <v>26684.92</v>
      </c>
      <c r="K76">
        <v>282793</v>
      </c>
      <c r="L76" s="26">
        <f t="shared" si="4"/>
        <v>9.4362024519701687E-2</v>
      </c>
      <c r="M76" s="1">
        <f t="shared" si="5"/>
        <v>375.84394366197182</v>
      </c>
    </row>
    <row r="77" spans="1:13" x14ac:dyDescent="0.25">
      <c r="A77" t="str">
        <f t="shared" si="3"/>
        <v>CDGCMBFeb-2024</v>
      </c>
      <c r="B77" s="2">
        <v>2024</v>
      </c>
      <c r="C77" s="2" t="s">
        <v>198</v>
      </c>
      <c r="D77" t="s">
        <v>18</v>
      </c>
      <c r="E77" s="2" t="s">
        <v>10</v>
      </c>
      <c r="F77" t="s">
        <v>19</v>
      </c>
      <c r="G77">
        <v>1262</v>
      </c>
      <c r="H77">
        <v>327503.68999999994</v>
      </c>
      <c r="I77">
        <v>281340.92</v>
      </c>
      <c r="J77">
        <v>608844.6100000001</v>
      </c>
      <c r="K77">
        <v>10738358</v>
      </c>
      <c r="L77" s="26">
        <f t="shared" si="4"/>
        <v>5.6698110642241589E-2</v>
      </c>
      <c r="M77" s="1">
        <f t="shared" si="5"/>
        <v>482.44422345483366</v>
      </c>
    </row>
    <row r="78" spans="1:13" x14ac:dyDescent="0.25">
      <c r="A78" t="str">
        <f t="shared" si="3"/>
        <v>CGKCMBFeb-2024</v>
      </c>
      <c r="B78" s="2">
        <v>2024</v>
      </c>
      <c r="C78" s="2" t="s">
        <v>198</v>
      </c>
      <c r="D78" t="s">
        <v>20</v>
      </c>
      <c r="E78" s="2" t="s">
        <v>10</v>
      </c>
      <c r="F78" t="s">
        <v>13</v>
      </c>
      <c r="G78">
        <v>175</v>
      </c>
      <c r="H78">
        <v>13180.299999999997</v>
      </c>
      <c r="I78">
        <v>14655.69000000001</v>
      </c>
      <c r="J78">
        <v>27835.989999999998</v>
      </c>
      <c r="K78">
        <v>580650</v>
      </c>
      <c r="L78" s="26">
        <f t="shared" si="4"/>
        <v>4.7939361060880044E-2</v>
      </c>
      <c r="M78" s="1">
        <f t="shared" si="5"/>
        <v>159.06279999999998</v>
      </c>
    </row>
    <row r="79" spans="1:13" x14ac:dyDescent="0.25">
      <c r="A79" t="str">
        <f t="shared" si="3"/>
        <v>CMBAUHFeb-2024</v>
      </c>
      <c r="B79" s="2">
        <v>2024</v>
      </c>
      <c r="C79" s="2" t="s">
        <v>198</v>
      </c>
      <c r="D79" t="s">
        <v>10</v>
      </c>
      <c r="E79" s="2" t="s">
        <v>9</v>
      </c>
      <c r="F79" t="s">
        <v>11</v>
      </c>
      <c r="G79">
        <v>466</v>
      </c>
      <c r="H79">
        <v>52385.26</v>
      </c>
      <c r="I79">
        <v>69814.03</v>
      </c>
      <c r="J79">
        <v>122199.29</v>
      </c>
      <c r="K79">
        <v>1558304</v>
      </c>
      <c r="L79" s="26">
        <f t="shared" si="4"/>
        <v>7.841813279052097E-2</v>
      </c>
      <c r="M79" s="1">
        <f t="shared" si="5"/>
        <v>262.23023605150212</v>
      </c>
    </row>
    <row r="80" spans="1:13" x14ac:dyDescent="0.25">
      <c r="A80" t="str">
        <f t="shared" si="3"/>
        <v>CMBBKKFeb-2024</v>
      </c>
      <c r="B80" s="2">
        <v>2024</v>
      </c>
      <c r="C80" s="2" t="s">
        <v>198</v>
      </c>
      <c r="D80" t="s">
        <v>10</v>
      </c>
      <c r="E80" s="2" t="s">
        <v>12</v>
      </c>
      <c r="F80" t="s">
        <v>13</v>
      </c>
      <c r="G80">
        <v>634</v>
      </c>
      <c r="H80">
        <v>72919.649999999965</v>
      </c>
      <c r="I80">
        <v>51599.039999999979</v>
      </c>
      <c r="J80">
        <v>124518.69000000002</v>
      </c>
      <c r="K80">
        <v>1512090</v>
      </c>
      <c r="L80" s="26">
        <f t="shared" si="4"/>
        <v>8.2348729242307017E-2</v>
      </c>
      <c r="M80" s="1">
        <f t="shared" si="5"/>
        <v>196.40171924290223</v>
      </c>
    </row>
    <row r="81" spans="1:13" x14ac:dyDescent="0.25">
      <c r="A81" t="str">
        <f t="shared" si="3"/>
        <v>CMBBLRFeb-2024</v>
      </c>
      <c r="B81" s="2">
        <v>2024</v>
      </c>
      <c r="C81" s="2" t="s">
        <v>198</v>
      </c>
      <c r="D81" t="s">
        <v>10</v>
      </c>
      <c r="E81" s="2" t="s">
        <v>14</v>
      </c>
      <c r="F81" t="s">
        <v>15</v>
      </c>
      <c r="G81">
        <v>273</v>
      </c>
      <c r="H81">
        <v>11867.79</v>
      </c>
      <c r="I81">
        <v>8176.7300000000014</v>
      </c>
      <c r="J81">
        <v>20044.520000000008</v>
      </c>
      <c r="K81">
        <v>195195</v>
      </c>
      <c r="L81" s="26">
        <f t="shared" si="4"/>
        <v>0.10268972053587443</v>
      </c>
      <c r="M81" s="1">
        <f t="shared" si="5"/>
        <v>73.423150183150213</v>
      </c>
    </row>
    <row r="82" spans="1:13" x14ac:dyDescent="0.25">
      <c r="A82" t="str">
        <f t="shared" si="3"/>
        <v>CMBBOMFeb-2024</v>
      </c>
      <c r="B82" s="2">
        <v>2024</v>
      </c>
      <c r="C82" s="2" t="s">
        <v>198</v>
      </c>
      <c r="D82" t="s">
        <v>10</v>
      </c>
      <c r="E82" s="2" t="s">
        <v>16</v>
      </c>
      <c r="F82" t="s">
        <v>15</v>
      </c>
      <c r="G82">
        <v>484</v>
      </c>
      <c r="H82">
        <v>37418.229999999981</v>
      </c>
      <c r="I82">
        <v>16561.969999999998</v>
      </c>
      <c r="J82">
        <v>53980.200000000012</v>
      </c>
      <c r="K82">
        <v>749716</v>
      </c>
      <c r="L82" s="26">
        <f t="shared" si="4"/>
        <v>7.2000864327291955E-2</v>
      </c>
      <c r="M82" s="1">
        <f t="shared" si="5"/>
        <v>111.52933884297524</v>
      </c>
    </row>
    <row r="83" spans="1:13" x14ac:dyDescent="0.25">
      <c r="A83" t="str">
        <f t="shared" si="3"/>
        <v>CMBCANFeb-2024</v>
      </c>
      <c r="B83" s="2">
        <v>2024</v>
      </c>
      <c r="C83" s="2" t="s">
        <v>198</v>
      </c>
      <c r="D83" t="s">
        <v>10</v>
      </c>
      <c r="E83" s="2" t="s">
        <v>17</v>
      </c>
      <c r="F83" t="s">
        <v>13</v>
      </c>
      <c r="G83">
        <v>103</v>
      </c>
      <c r="H83">
        <v>26129.499999999996</v>
      </c>
      <c r="I83">
        <v>10967.3</v>
      </c>
      <c r="J83">
        <v>37096.80000000001</v>
      </c>
      <c r="K83">
        <v>410249</v>
      </c>
      <c r="L83" s="26">
        <f t="shared" si="4"/>
        <v>9.0425083303067186E-2</v>
      </c>
      <c r="M83" s="1">
        <f t="shared" si="5"/>
        <v>360.16310679611661</v>
      </c>
    </row>
    <row r="84" spans="1:13" x14ac:dyDescent="0.25">
      <c r="A84" t="str">
        <f t="shared" si="3"/>
        <v>CMBCDGFeb-2024</v>
      </c>
      <c r="B84" s="2">
        <v>2024</v>
      </c>
      <c r="C84" s="2" t="s">
        <v>198</v>
      </c>
      <c r="D84" t="s">
        <v>10</v>
      </c>
      <c r="E84" s="2" t="s">
        <v>18</v>
      </c>
      <c r="F84" t="s">
        <v>19</v>
      </c>
      <c r="G84">
        <v>1652</v>
      </c>
      <c r="H84">
        <v>387735.67999999988</v>
      </c>
      <c r="I84">
        <v>334530.39999999991</v>
      </c>
      <c r="J84">
        <v>722266.08000000007</v>
      </c>
      <c r="K84">
        <v>14056868</v>
      </c>
      <c r="L84" s="26">
        <f t="shared" si="4"/>
        <v>5.1381721732038747E-2</v>
      </c>
      <c r="M84" s="1">
        <f t="shared" si="5"/>
        <v>437.2070702179177</v>
      </c>
    </row>
    <row r="85" spans="1:13" x14ac:dyDescent="0.25">
      <c r="A85" t="str">
        <f t="shared" si="3"/>
        <v>CMBCGKFeb-2024</v>
      </c>
      <c r="B85" s="2">
        <v>2024</v>
      </c>
      <c r="C85" s="2" t="s">
        <v>198</v>
      </c>
      <c r="D85" t="s">
        <v>10</v>
      </c>
      <c r="E85" s="2" t="s">
        <v>20</v>
      </c>
      <c r="F85" t="s">
        <v>13</v>
      </c>
      <c r="G85">
        <v>88</v>
      </c>
      <c r="H85">
        <v>8335.67</v>
      </c>
      <c r="I85">
        <v>7559.0600000000049</v>
      </c>
      <c r="J85">
        <v>15894.730000000007</v>
      </c>
      <c r="K85">
        <v>291984</v>
      </c>
      <c r="L85" s="26">
        <f t="shared" si="4"/>
        <v>5.4436989698065673E-2</v>
      </c>
      <c r="M85" s="1">
        <f t="shared" si="5"/>
        <v>180.62193181818191</v>
      </c>
    </row>
    <row r="86" spans="1:13" x14ac:dyDescent="0.25">
      <c r="A86" t="str">
        <f t="shared" si="3"/>
        <v>CMBCOKFeb-2024</v>
      </c>
      <c r="B86" s="2">
        <v>2024</v>
      </c>
      <c r="C86" s="2" t="s">
        <v>198</v>
      </c>
      <c r="D86" t="s">
        <v>10</v>
      </c>
      <c r="E86" s="2" t="s">
        <v>21</v>
      </c>
      <c r="F86" t="s">
        <v>15</v>
      </c>
      <c r="G86">
        <v>238</v>
      </c>
      <c r="H86">
        <v>14494.590000000006</v>
      </c>
      <c r="I86">
        <v>6224.5399999999991</v>
      </c>
      <c r="J86">
        <v>20719.13</v>
      </c>
      <c r="K86">
        <v>123046</v>
      </c>
      <c r="L86" s="26">
        <f t="shared" si="4"/>
        <v>0.16838523804105782</v>
      </c>
      <c r="M86" s="1">
        <f t="shared" si="5"/>
        <v>87.055168067226901</v>
      </c>
    </row>
    <row r="87" spans="1:13" x14ac:dyDescent="0.25">
      <c r="A87" t="str">
        <f t="shared" si="3"/>
        <v>CMBDACFeb-2024</v>
      </c>
      <c r="B87" s="2">
        <v>2024</v>
      </c>
      <c r="C87" s="2" t="s">
        <v>198</v>
      </c>
      <c r="D87" t="s">
        <v>10</v>
      </c>
      <c r="E87" s="2" t="s">
        <v>22</v>
      </c>
      <c r="F87" t="s">
        <v>15</v>
      </c>
      <c r="G87">
        <v>127</v>
      </c>
      <c r="H87">
        <v>21100.680000000011</v>
      </c>
      <c r="I87">
        <v>1012.25</v>
      </c>
      <c r="J87">
        <v>22112.929999999997</v>
      </c>
      <c r="K87">
        <v>274955</v>
      </c>
      <c r="L87" s="26">
        <f t="shared" si="4"/>
        <v>8.042381480605916E-2</v>
      </c>
      <c r="M87" s="1">
        <f t="shared" si="5"/>
        <v>174.11755905511808</v>
      </c>
    </row>
    <row r="88" spans="1:13" x14ac:dyDescent="0.25">
      <c r="A88" t="str">
        <f t="shared" si="3"/>
        <v>CMBDELFeb-2024</v>
      </c>
      <c r="B88" s="2">
        <v>2024</v>
      </c>
      <c r="C88" s="2" t="s">
        <v>198</v>
      </c>
      <c r="D88" t="s">
        <v>10</v>
      </c>
      <c r="E88" s="2" t="s">
        <v>23</v>
      </c>
      <c r="F88" t="s">
        <v>15</v>
      </c>
      <c r="G88">
        <v>1036</v>
      </c>
      <c r="H88">
        <v>104396.72</v>
      </c>
      <c r="I88">
        <v>36175.599999999991</v>
      </c>
      <c r="J88">
        <v>140572.31999999992</v>
      </c>
      <c r="K88">
        <v>2512300</v>
      </c>
      <c r="L88" s="26">
        <f t="shared" si="4"/>
        <v>5.5953636110337109E-2</v>
      </c>
      <c r="M88" s="1">
        <f t="shared" si="5"/>
        <v>135.6875675675675</v>
      </c>
    </row>
    <row r="89" spans="1:13" x14ac:dyDescent="0.25">
      <c r="A89" t="str">
        <f t="shared" si="3"/>
        <v>CMBDMMFeb-2024</v>
      </c>
      <c r="B89" s="2">
        <v>2024</v>
      </c>
      <c r="C89" s="2" t="s">
        <v>198</v>
      </c>
      <c r="D89" t="s">
        <v>10</v>
      </c>
      <c r="E89" s="2" t="s">
        <v>24</v>
      </c>
      <c r="F89" t="s">
        <v>11</v>
      </c>
      <c r="G89">
        <v>254</v>
      </c>
      <c r="H89">
        <v>42401.890000000007</v>
      </c>
      <c r="I89">
        <v>23785.960000000003</v>
      </c>
      <c r="J89">
        <v>66187.850000000006</v>
      </c>
      <c r="K89">
        <v>978662</v>
      </c>
      <c r="L89" s="26">
        <f t="shared" si="4"/>
        <v>6.7630959411931812E-2</v>
      </c>
      <c r="M89" s="1">
        <f t="shared" si="5"/>
        <v>260.58208661417325</v>
      </c>
    </row>
    <row r="90" spans="1:13" x14ac:dyDescent="0.25">
      <c r="A90" t="str">
        <f t="shared" si="3"/>
        <v>CMBDOHFeb-2024</v>
      </c>
      <c r="B90" s="2">
        <v>2024</v>
      </c>
      <c r="C90" s="2" t="s">
        <v>198</v>
      </c>
      <c r="D90" t="s">
        <v>10</v>
      </c>
      <c r="E90" s="2" t="s">
        <v>25</v>
      </c>
      <c r="F90" t="s">
        <v>11</v>
      </c>
      <c r="G90">
        <v>571</v>
      </c>
      <c r="H90">
        <v>79136.120000000068</v>
      </c>
      <c r="I90">
        <v>71507.469999999972</v>
      </c>
      <c r="J90">
        <v>150643.59000000005</v>
      </c>
      <c r="K90">
        <v>2074443</v>
      </c>
      <c r="L90" s="26">
        <f t="shared" si="4"/>
        <v>7.2618813821348702E-2</v>
      </c>
      <c r="M90" s="1">
        <f t="shared" si="5"/>
        <v>263.82415061295984</v>
      </c>
    </row>
    <row r="91" spans="1:13" x14ac:dyDescent="0.25">
      <c r="A91" t="str">
        <f t="shared" si="3"/>
        <v>CMBDXBFeb-2024</v>
      </c>
      <c r="B91" s="2">
        <v>2024</v>
      </c>
      <c r="C91" s="2" t="s">
        <v>198</v>
      </c>
      <c r="D91" t="s">
        <v>10</v>
      </c>
      <c r="E91" s="2" t="s">
        <v>26</v>
      </c>
      <c r="F91" t="s">
        <v>11</v>
      </c>
      <c r="G91">
        <v>558</v>
      </c>
      <c r="H91">
        <v>64527.610000000037</v>
      </c>
      <c r="I91">
        <v>66242.540000000023</v>
      </c>
      <c r="J91">
        <v>130770.15000000001</v>
      </c>
      <c r="K91">
        <v>1846422</v>
      </c>
      <c r="L91" s="26">
        <f t="shared" si="4"/>
        <v>7.0823544130215091E-2</v>
      </c>
      <c r="M91" s="1">
        <f t="shared" si="5"/>
        <v>234.35510752688174</v>
      </c>
    </row>
    <row r="92" spans="1:13" x14ac:dyDescent="0.25">
      <c r="A92" t="str">
        <f t="shared" si="3"/>
        <v>CMBFRAFeb-2024</v>
      </c>
      <c r="B92" s="2">
        <v>2024</v>
      </c>
      <c r="C92" s="2" t="s">
        <v>198</v>
      </c>
      <c r="D92" t="s">
        <v>10</v>
      </c>
      <c r="E92" s="2" t="s">
        <v>27</v>
      </c>
      <c r="F92" t="s">
        <v>19</v>
      </c>
      <c r="G92">
        <v>1568</v>
      </c>
      <c r="H92">
        <v>388095.61000000004</v>
      </c>
      <c r="I92">
        <v>338569.78000000014</v>
      </c>
      <c r="J92">
        <v>726665.3899999999</v>
      </c>
      <c r="K92">
        <v>12689824</v>
      </c>
      <c r="L92" s="26">
        <f t="shared" si="4"/>
        <v>5.7263630291483937E-2</v>
      </c>
      <c r="M92" s="1">
        <f t="shared" si="5"/>
        <v>463.43455994897954</v>
      </c>
    </row>
    <row r="93" spans="1:13" x14ac:dyDescent="0.25">
      <c r="A93" t="str">
        <f t="shared" si="3"/>
        <v>CMBGANFeb-2024</v>
      </c>
      <c r="B93" s="2">
        <v>2024</v>
      </c>
      <c r="C93" s="2" t="s">
        <v>198</v>
      </c>
      <c r="D93" t="s">
        <v>10</v>
      </c>
      <c r="E93" s="2" t="s">
        <v>28</v>
      </c>
      <c r="F93" t="s">
        <v>15</v>
      </c>
      <c r="G93">
        <v>177</v>
      </c>
      <c r="H93">
        <v>8992.8799999999992</v>
      </c>
      <c r="I93">
        <v>6634.2000000000016</v>
      </c>
      <c r="J93">
        <v>15627.080000000004</v>
      </c>
      <c r="K93">
        <v>203019</v>
      </c>
      <c r="L93" s="26">
        <f t="shared" si="4"/>
        <v>7.697348524029772E-2</v>
      </c>
      <c r="M93" s="1">
        <f t="shared" si="5"/>
        <v>88.288587570621488</v>
      </c>
    </row>
    <row r="94" spans="1:13" x14ac:dyDescent="0.25">
      <c r="A94" t="str">
        <f t="shared" si="3"/>
        <v>CMBHYDFeb-2024</v>
      </c>
      <c r="B94" s="2">
        <v>2024</v>
      </c>
      <c r="C94" s="2" t="s">
        <v>198</v>
      </c>
      <c r="D94" t="s">
        <v>10</v>
      </c>
      <c r="E94" s="2" t="s">
        <v>29</v>
      </c>
      <c r="F94" t="s">
        <v>15</v>
      </c>
      <c r="G94">
        <v>203</v>
      </c>
      <c r="H94">
        <v>12461.869999999999</v>
      </c>
      <c r="I94">
        <v>7659.5399999999991</v>
      </c>
      <c r="J94">
        <v>20121.410000000003</v>
      </c>
      <c r="K94">
        <v>237916</v>
      </c>
      <c r="L94" s="26">
        <f t="shared" si="4"/>
        <v>8.4573588997797558E-2</v>
      </c>
      <c r="M94" s="1">
        <f t="shared" si="5"/>
        <v>99.120246305418732</v>
      </c>
    </row>
    <row r="95" spans="1:13" x14ac:dyDescent="0.25">
      <c r="A95" t="str">
        <f t="shared" si="3"/>
        <v>CMBICNFeb-2024</v>
      </c>
      <c r="B95" s="2">
        <v>2024</v>
      </c>
      <c r="C95" s="2" t="s">
        <v>198</v>
      </c>
      <c r="D95" t="s">
        <v>10</v>
      </c>
      <c r="E95" s="2" t="s">
        <v>30</v>
      </c>
      <c r="F95" t="s">
        <v>13</v>
      </c>
      <c r="G95">
        <v>558</v>
      </c>
      <c r="H95">
        <v>144352.1</v>
      </c>
      <c r="I95">
        <v>50057.54</v>
      </c>
      <c r="J95">
        <v>194409.64</v>
      </c>
      <c r="K95">
        <v>3216870</v>
      </c>
      <c r="L95" s="26">
        <f t="shared" si="4"/>
        <v>6.0434409845595255E-2</v>
      </c>
      <c r="M95" s="1">
        <f t="shared" si="5"/>
        <v>348.40437275985664</v>
      </c>
    </row>
    <row r="96" spans="1:13" x14ac:dyDescent="0.25">
      <c r="A96" t="str">
        <f t="shared" si="3"/>
        <v>CMBIXMFeb-2024</v>
      </c>
      <c r="B96" s="2">
        <v>2024</v>
      </c>
      <c r="C96" s="2" t="s">
        <v>198</v>
      </c>
      <c r="D96" t="s">
        <v>10</v>
      </c>
      <c r="E96" s="2" t="s">
        <v>31</v>
      </c>
      <c r="F96" t="s">
        <v>15</v>
      </c>
      <c r="G96">
        <v>95</v>
      </c>
      <c r="H96">
        <v>3874.2600000000007</v>
      </c>
      <c r="I96">
        <v>2075.4399999999996</v>
      </c>
      <c r="J96">
        <v>5949.7000000000016</v>
      </c>
      <c r="K96">
        <v>33630</v>
      </c>
      <c r="L96" s="26">
        <f t="shared" si="4"/>
        <v>0.17691644365150169</v>
      </c>
      <c r="M96" s="1">
        <f t="shared" si="5"/>
        <v>62.628421052631595</v>
      </c>
    </row>
    <row r="97" spans="1:13" x14ac:dyDescent="0.25">
      <c r="A97" t="str">
        <f t="shared" si="3"/>
        <v>CMBKHIFeb-2024</v>
      </c>
      <c r="B97" s="2">
        <v>2024</v>
      </c>
      <c r="C97" s="2" t="s">
        <v>198</v>
      </c>
      <c r="D97" t="s">
        <v>10</v>
      </c>
      <c r="E97" s="2" t="s">
        <v>32</v>
      </c>
      <c r="F97" t="s">
        <v>15</v>
      </c>
      <c r="G97">
        <v>312</v>
      </c>
      <c r="H97">
        <v>36710.569999999992</v>
      </c>
      <c r="I97">
        <v>11343.280000000002</v>
      </c>
      <c r="J97">
        <v>48053.849999999984</v>
      </c>
      <c r="K97">
        <v>753168</v>
      </c>
      <c r="L97" s="26">
        <f t="shared" si="4"/>
        <v>6.3802299088649525E-2</v>
      </c>
      <c r="M97" s="1">
        <f t="shared" si="5"/>
        <v>154.01874999999995</v>
      </c>
    </row>
    <row r="98" spans="1:13" x14ac:dyDescent="0.25">
      <c r="A98" t="str">
        <f t="shared" si="3"/>
        <v>CMBKTMFeb-2024</v>
      </c>
      <c r="B98" s="2">
        <v>2024</v>
      </c>
      <c r="C98" s="2" t="s">
        <v>198</v>
      </c>
      <c r="D98" t="s">
        <v>10</v>
      </c>
      <c r="E98" s="2" t="s">
        <v>52</v>
      </c>
      <c r="F98" t="s">
        <v>15</v>
      </c>
      <c r="G98">
        <v>57</v>
      </c>
      <c r="H98">
        <v>9948.3899999999976</v>
      </c>
      <c r="I98">
        <v>2683.2200000000003</v>
      </c>
      <c r="J98">
        <v>12631.61</v>
      </c>
      <c r="K98">
        <v>134121</v>
      </c>
      <c r="L98" s="26">
        <f t="shared" si="4"/>
        <v>9.4180702499981367E-2</v>
      </c>
      <c r="M98" s="1">
        <f t="shared" si="5"/>
        <v>221.60719298245616</v>
      </c>
    </row>
    <row r="99" spans="1:13" x14ac:dyDescent="0.25">
      <c r="A99" t="str">
        <f t="shared" si="3"/>
        <v>CMBKULFeb-2024</v>
      </c>
      <c r="B99" s="2">
        <v>2024</v>
      </c>
      <c r="C99" s="2" t="s">
        <v>198</v>
      </c>
      <c r="D99" t="s">
        <v>10</v>
      </c>
      <c r="E99" s="2" t="s">
        <v>33</v>
      </c>
      <c r="F99" t="s">
        <v>13</v>
      </c>
      <c r="G99">
        <v>933</v>
      </c>
      <c r="H99">
        <v>86678.260000000068</v>
      </c>
      <c r="I99">
        <v>62359.939999999988</v>
      </c>
      <c r="J99">
        <v>149038.20000000001</v>
      </c>
      <c r="K99">
        <v>2294247</v>
      </c>
      <c r="L99" s="26">
        <f t="shared" si="4"/>
        <v>6.4961706389939713E-2</v>
      </c>
      <c r="M99" s="1">
        <f t="shared" si="5"/>
        <v>159.74083601286173</v>
      </c>
    </row>
    <row r="100" spans="1:13" x14ac:dyDescent="0.25">
      <c r="A100" t="str">
        <f t="shared" si="3"/>
        <v>CMBKWIFeb-2024</v>
      </c>
      <c r="B100" s="2">
        <v>2024</v>
      </c>
      <c r="C100" s="2" t="s">
        <v>198</v>
      </c>
      <c r="D100" t="s">
        <v>10</v>
      </c>
      <c r="E100" s="2" t="s">
        <v>34</v>
      </c>
      <c r="F100" t="s">
        <v>11</v>
      </c>
      <c r="G100">
        <v>429</v>
      </c>
      <c r="H100">
        <v>57702.710000000006</v>
      </c>
      <c r="I100">
        <v>34671.43</v>
      </c>
      <c r="J100">
        <v>92374.139999999941</v>
      </c>
      <c r="K100">
        <v>1799655</v>
      </c>
      <c r="L100" s="26">
        <f t="shared" si="4"/>
        <v>5.1328804687565087E-2</v>
      </c>
      <c r="M100" s="1">
        <f t="shared" si="5"/>
        <v>215.32433566433554</v>
      </c>
    </row>
    <row r="101" spans="1:13" x14ac:dyDescent="0.25">
      <c r="A101" t="str">
        <f t="shared" si="3"/>
        <v>CMBLHEFeb-2024</v>
      </c>
      <c r="B101" s="2">
        <v>2024</v>
      </c>
      <c r="C101" s="2" t="s">
        <v>198</v>
      </c>
      <c r="D101" t="s">
        <v>10</v>
      </c>
      <c r="E101" s="2" t="s">
        <v>35</v>
      </c>
      <c r="F101" t="s">
        <v>15</v>
      </c>
      <c r="G101">
        <v>421</v>
      </c>
      <c r="H101">
        <v>43463.45</v>
      </c>
      <c r="I101">
        <v>12821.069999999994</v>
      </c>
      <c r="J101">
        <v>56284.519999999975</v>
      </c>
      <c r="K101">
        <v>1172485</v>
      </c>
      <c r="L101" s="26">
        <f t="shared" si="4"/>
        <v>4.800446914033013E-2</v>
      </c>
      <c r="M101" s="1">
        <f t="shared" si="5"/>
        <v>133.69244655581943</v>
      </c>
    </row>
    <row r="102" spans="1:13" x14ac:dyDescent="0.25">
      <c r="A102" t="str">
        <f t="shared" si="3"/>
        <v>CMBLHRFeb-2024</v>
      </c>
      <c r="B102" s="2">
        <v>2024</v>
      </c>
      <c r="C102" s="2" t="s">
        <v>198</v>
      </c>
      <c r="D102" t="s">
        <v>10</v>
      </c>
      <c r="E102" s="2" t="s">
        <v>36</v>
      </c>
      <c r="F102" t="s">
        <v>19</v>
      </c>
      <c r="G102">
        <v>4328</v>
      </c>
      <c r="H102">
        <v>1452358.2199999993</v>
      </c>
      <c r="I102">
        <v>901710.9</v>
      </c>
      <c r="J102">
        <v>2354069.120000001</v>
      </c>
      <c r="K102">
        <v>37735832</v>
      </c>
      <c r="L102" s="26">
        <f t="shared" si="4"/>
        <v>6.2382859877052693E-2</v>
      </c>
      <c r="M102" s="1">
        <f t="shared" si="5"/>
        <v>543.91615526802241</v>
      </c>
    </row>
    <row r="103" spans="1:13" x14ac:dyDescent="0.25">
      <c r="A103" t="str">
        <f t="shared" si="3"/>
        <v>CMBMAAFeb-2024</v>
      </c>
      <c r="B103" s="2">
        <v>2024</v>
      </c>
      <c r="C103" s="2" t="s">
        <v>198</v>
      </c>
      <c r="D103" t="s">
        <v>10</v>
      </c>
      <c r="E103" s="2" t="s">
        <v>37</v>
      </c>
      <c r="F103" t="s">
        <v>15</v>
      </c>
      <c r="G103">
        <v>541</v>
      </c>
      <c r="H103">
        <v>21034.69</v>
      </c>
      <c r="I103">
        <v>14871.549999999997</v>
      </c>
      <c r="J103">
        <v>35906.240000000013</v>
      </c>
      <c r="K103">
        <v>371126</v>
      </c>
      <c r="L103" s="26">
        <f t="shared" si="4"/>
        <v>9.6749459752213565E-2</v>
      </c>
      <c r="M103" s="1">
        <f t="shared" si="5"/>
        <v>66.370129390018505</v>
      </c>
    </row>
    <row r="104" spans="1:13" x14ac:dyDescent="0.25">
      <c r="A104" t="str">
        <f t="shared" si="3"/>
        <v>CMBMELFeb-2024</v>
      </c>
      <c r="B104" s="2">
        <v>2024</v>
      </c>
      <c r="C104" s="2" t="s">
        <v>198</v>
      </c>
      <c r="D104" t="s">
        <v>10</v>
      </c>
      <c r="E104" s="2" t="s">
        <v>38</v>
      </c>
      <c r="F104" t="s">
        <v>13</v>
      </c>
      <c r="G104">
        <v>3841</v>
      </c>
      <c r="H104">
        <v>1351631.2000000002</v>
      </c>
      <c r="I104">
        <v>359644.00000000006</v>
      </c>
      <c r="J104">
        <v>1711275.2000000009</v>
      </c>
      <c r="K104">
        <v>32298969</v>
      </c>
      <c r="L104" s="26">
        <f t="shared" si="4"/>
        <v>5.2982347517036871E-2</v>
      </c>
      <c r="M104" s="1">
        <f t="shared" si="5"/>
        <v>445.52856027076308</v>
      </c>
    </row>
    <row r="105" spans="1:13" x14ac:dyDescent="0.25">
      <c r="A105" t="str">
        <f t="shared" si="3"/>
        <v>CMBMLEFeb-2024</v>
      </c>
      <c r="B105" s="2">
        <v>2024</v>
      </c>
      <c r="C105" s="2" t="s">
        <v>198</v>
      </c>
      <c r="D105" t="s">
        <v>10</v>
      </c>
      <c r="E105" s="2" t="s">
        <v>39</v>
      </c>
      <c r="F105" t="s">
        <v>15</v>
      </c>
      <c r="G105">
        <v>2624</v>
      </c>
      <c r="H105">
        <v>217641.66999999987</v>
      </c>
      <c r="I105">
        <v>70180.360000000175</v>
      </c>
      <c r="J105">
        <v>287822.03000000003</v>
      </c>
      <c r="K105">
        <v>2015232</v>
      </c>
      <c r="L105" s="26">
        <f t="shared" si="4"/>
        <v>0.14282327295318853</v>
      </c>
      <c r="M105" s="1">
        <f t="shared" si="5"/>
        <v>109.68827362804879</v>
      </c>
    </row>
    <row r="106" spans="1:13" x14ac:dyDescent="0.25">
      <c r="A106" t="str">
        <f t="shared" si="3"/>
        <v>CMBNRTFeb-2024</v>
      </c>
      <c r="B106" s="2">
        <v>2024</v>
      </c>
      <c r="C106" s="2" t="s">
        <v>198</v>
      </c>
      <c r="D106" t="s">
        <v>10</v>
      </c>
      <c r="E106" s="2" t="s">
        <v>40</v>
      </c>
      <c r="F106" t="s">
        <v>13</v>
      </c>
      <c r="G106">
        <v>586</v>
      </c>
      <c r="H106">
        <v>204738.58999999991</v>
      </c>
      <c r="I106">
        <v>10903.79000000001</v>
      </c>
      <c r="J106">
        <v>215642.37999999998</v>
      </c>
      <c r="K106">
        <v>4022304</v>
      </c>
      <c r="L106" s="26">
        <f t="shared" si="4"/>
        <v>5.3611656403891893E-2</v>
      </c>
      <c r="M106" s="1">
        <f t="shared" si="5"/>
        <v>367.99040955631398</v>
      </c>
    </row>
    <row r="107" spans="1:13" x14ac:dyDescent="0.25">
      <c r="A107" t="str">
        <f t="shared" si="3"/>
        <v>CMBPVGFeb-2024</v>
      </c>
      <c r="B107" s="2">
        <v>2024</v>
      </c>
      <c r="C107" s="2" t="s">
        <v>198</v>
      </c>
      <c r="D107" t="s">
        <v>10</v>
      </c>
      <c r="E107" s="2" t="s">
        <v>50</v>
      </c>
      <c r="F107" t="s">
        <v>13</v>
      </c>
      <c r="G107">
        <v>229</v>
      </c>
      <c r="H107">
        <v>56050.729999999989</v>
      </c>
      <c r="I107">
        <v>24810.510000000006</v>
      </c>
      <c r="J107">
        <v>80861.239999999976</v>
      </c>
      <c r="K107">
        <v>1160114</v>
      </c>
      <c r="L107" s="26">
        <f t="shared" si="4"/>
        <v>6.9701115580020567E-2</v>
      </c>
      <c r="M107" s="1">
        <f t="shared" si="5"/>
        <v>353.10585152838416</v>
      </c>
    </row>
    <row r="108" spans="1:13" x14ac:dyDescent="0.25">
      <c r="A108" t="str">
        <f t="shared" si="3"/>
        <v>CMBRUHFeb-2024</v>
      </c>
      <c r="B108" s="2">
        <v>2024</v>
      </c>
      <c r="C108" s="2" t="s">
        <v>198</v>
      </c>
      <c r="D108" t="s">
        <v>10</v>
      </c>
      <c r="E108" s="2" t="s">
        <v>41</v>
      </c>
      <c r="F108" t="s">
        <v>11</v>
      </c>
      <c r="G108">
        <v>489</v>
      </c>
      <c r="H108">
        <v>86937.53</v>
      </c>
      <c r="I108">
        <v>44508.449999999903</v>
      </c>
      <c r="J108">
        <v>131445.9800000001</v>
      </c>
      <c r="K108">
        <v>1978005</v>
      </c>
      <c r="L108" s="26">
        <f t="shared" si="4"/>
        <v>6.6453815839697117E-2</v>
      </c>
      <c r="M108" s="1">
        <f t="shared" si="5"/>
        <v>268.80568507157483</v>
      </c>
    </row>
    <row r="109" spans="1:13" x14ac:dyDescent="0.25">
      <c r="A109" t="str">
        <f t="shared" si="3"/>
        <v>CMBSINFeb-2024</v>
      </c>
      <c r="B109" s="2">
        <v>2024</v>
      </c>
      <c r="C109" s="2" t="s">
        <v>198</v>
      </c>
      <c r="D109" t="s">
        <v>10</v>
      </c>
      <c r="E109" s="2" t="s">
        <v>42</v>
      </c>
      <c r="F109" t="s">
        <v>13</v>
      </c>
      <c r="G109">
        <v>839</v>
      </c>
      <c r="H109">
        <v>104514.99000000002</v>
      </c>
      <c r="I109">
        <v>65510.430000000029</v>
      </c>
      <c r="J109">
        <v>170025.42000000004</v>
      </c>
      <c r="K109">
        <v>2306411</v>
      </c>
      <c r="L109" s="26">
        <f t="shared" si="4"/>
        <v>7.3718613031242067E-2</v>
      </c>
      <c r="M109" s="1">
        <f t="shared" si="5"/>
        <v>202.65246722288444</v>
      </c>
    </row>
    <row r="110" spans="1:13" x14ac:dyDescent="0.25">
      <c r="A110" t="str">
        <f t="shared" si="3"/>
        <v>CMBSYDFeb-2024</v>
      </c>
      <c r="B110" s="2">
        <v>2024</v>
      </c>
      <c r="C110" s="2" t="s">
        <v>198</v>
      </c>
      <c r="D110" t="s">
        <v>10</v>
      </c>
      <c r="E110" s="2" t="s">
        <v>53</v>
      </c>
      <c r="F110" t="s">
        <v>13</v>
      </c>
      <c r="G110">
        <v>2005</v>
      </c>
      <c r="H110">
        <v>731523.01000000047</v>
      </c>
      <c r="I110">
        <v>176647.49999999997</v>
      </c>
      <c r="J110">
        <v>908170.50999999978</v>
      </c>
      <c r="K110">
        <v>17551770</v>
      </c>
      <c r="L110" s="26">
        <f t="shared" si="4"/>
        <v>5.1742388944248915E-2</v>
      </c>
      <c r="M110" s="1">
        <f t="shared" si="5"/>
        <v>452.95287281795498</v>
      </c>
    </row>
    <row r="111" spans="1:13" x14ac:dyDescent="0.25">
      <c r="A111" t="str">
        <f t="shared" si="3"/>
        <v>CMBTRVFeb-2024</v>
      </c>
      <c r="B111" s="2">
        <v>2024</v>
      </c>
      <c r="C111" s="2" t="s">
        <v>198</v>
      </c>
      <c r="D111" t="s">
        <v>10</v>
      </c>
      <c r="E111" s="2" t="s">
        <v>43</v>
      </c>
      <c r="F111" t="s">
        <v>15</v>
      </c>
      <c r="G111">
        <v>76</v>
      </c>
      <c r="H111">
        <v>4681.4900000000016</v>
      </c>
      <c r="I111">
        <v>2111.9399999999996</v>
      </c>
      <c r="J111">
        <v>6793.4299999999994</v>
      </c>
      <c r="K111">
        <v>27816</v>
      </c>
      <c r="L111" s="26">
        <f t="shared" si="4"/>
        <v>0.24422742306586134</v>
      </c>
      <c r="M111" s="1">
        <f t="shared" si="5"/>
        <v>89.387236842105253</v>
      </c>
    </row>
    <row r="112" spans="1:13" x14ac:dyDescent="0.25">
      <c r="A112" t="str">
        <f t="shared" si="3"/>
        <v>CMBTRZFeb-2024</v>
      </c>
      <c r="B112" s="2">
        <v>2024</v>
      </c>
      <c r="C112" s="2" t="s">
        <v>198</v>
      </c>
      <c r="D112" t="s">
        <v>10</v>
      </c>
      <c r="E112" s="2" t="s">
        <v>44</v>
      </c>
      <c r="F112" t="s">
        <v>15</v>
      </c>
      <c r="G112">
        <v>141</v>
      </c>
      <c r="H112">
        <v>4264.5599999999986</v>
      </c>
      <c r="I112">
        <v>2786.1099999999992</v>
      </c>
      <c r="J112">
        <v>7050.6699999999992</v>
      </c>
      <c r="K112">
        <v>62463</v>
      </c>
      <c r="L112" s="26">
        <f t="shared" si="4"/>
        <v>0.11287754350575539</v>
      </c>
      <c r="M112" s="1">
        <f t="shared" si="5"/>
        <v>50.004751773049641</v>
      </c>
    </row>
    <row r="113" spans="1:13" x14ac:dyDescent="0.25">
      <c r="A113" t="str">
        <f t="shared" si="3"/>
        <v>CMBJEDFeb-2024</v>
      </c>
      <c r="B113" s="2">
        <v>2024</v>
      </c>
      <c r="C113" s="2" t="s">
        <v>198</v>
      </c>
      <c r="D113" t="s">
        <v>10</v>
      </c>
      <c r="E113" s="2" t="s">
        <v>51</v>
      </c>
      <c r="F113" t="s">
        <v>11</v>
      </c>
      <c r="G113">
        <v>101</v>
      </c>
      <c r="H113">
        <v>14055.19</v>
      </c>
      <c r="I113">
        <v>8908.3899999999976</v>
      </c>
      <c r="J113">
        <v>22963.579999999998</v>
      </c>
      <c r="K113">
        <v>470357</v>
      </c>
      <c r="L113" s="26">
        <f t="shared" si="4"/>
        <v>4.8821597212330203E-2</v>
      </c>
      <c r="M113" s="1">
        <f t="shared" si="5"/>
        <v>227.36217821782176</v>
      </c>
    </row>
    <row r="114" spans="1:13" x14ac:dyDescent="0.25">
      <c r="A114" t="str">
        <f t="shared" si="3"/>
        <v>COKCMBFeb-2024</v>
      </c>
      <c r="B114" s="2">
        <v>2024</v>
      </c>
      <c r="C114" s="2" t="s">
        <v>198</v>
      </c>
      <c r="D114" t="s">
        <v>21</v>
      </c>
      <c r="E114" s="2" t="s">
        <v>10</v>
      </c>
      <c r="F114" t="s">
        <v>15</v>
      </c>
      <c r="G114">
        <v>728</v>
      </c>
      <c r="H114">
        <v>38616.6</v>
      </c>
      <c r="I114">
        <v>16273.540000000008</v>
      </c>
      <c r="J114">
        <v>54890.140000000007</v>
      </c>
      <c r="K114">
        <v>376376</v>
      </c>
      <c r="L114" s="26">
        <f t="shared" si="4"/>
        <v>0.14583857631729974</v>
      </c>
      <c r="M114" s="1">
        <f t="shared" si="5"/>
        <v>75.398543956043966</v>
      </c>
    </row>
    <row r="115" spans="1:13" x14ac:dyDescent="0.25">
      <c r="A115" t="str">
        <f t="shared" si="3"/>
        <v>DACCMBFeb-2024</v>
      </c>
      <c r="B115" s="2">
        <v>2024</v>
      </c>
      <c r="C115" s="2" t="s">
        <v>198</v>
      </c>
      <c r="D115" t="s">
        <v>22</v>
      </c>
      <c r="E115" s="2" t="s">
        <v>10</v>
      </c>
      <c r="F115" t="s">
        <v>15</v>
      </c>
      <c r="G115">
        <v>119</v>
      </c>
      <c r="H115">
        <v>20972.039999999997</v>
      </c>
      <c r="I115">
        <v>1643.7199999999998</v>
      </c>
      <c r="J115">
        <v>22615.759999999995</v>
      </c>
      <c r="K115">
        <v>257635</v>
      </c>
      <c r="L115" s="26">
        <f t="shared" si="4"/>
        <v>8.7782172453276908E-2</v>
      </c>
      <c r="M115" s="1">
        <f t="shared" si="5"/>
        <v>190.0484033613445</v>
      </c>
    </row>
    <row r="116" spans="1:13" x14ac:dyDescent="0.25">
      <c r="A116" t="str">
        <f t="shared" si="3"/>
        <v>DELCMBFeb-2024</v>
      </c>
      <c r="B116" s="2">
        <v>2024</v>
      </c>
      <c r="C116" s="2" t="s">
        <v>198</v>
      </c>
      <c r="D116" t="s">
        <v>23</v>
      </c>
      <c r="E116" s="2" t="s">
        <v>10</v>
      </c>
      <c r="F116" t="s">
        <v>15</v>
      </c>
      <c r="G116">
        <v>1298</v>
      </c>
      <c r="H116">
        <v>128189.71999999993</v>
      </c>
      <c r="I116">
        <v>42985.429999999993</v>
      </c>
      <c r="J116">
        <v>171175.14999999997</v>
      </c>
      <c r="K116">
        <v>3147650</v>
      </c>
      <c r="L116" s="26">
        <f t="shared" si="4"/>
        <v>5.4381888075230714E-2</v>
      </c>
      <c r="M116" s="1">
        <f t="shared" si="5"/>
        <v>131.87607858243447</v>
      </c>
    </row>
    <row r="117" spans="1:13" x14ac:dyDescent="0.25">
      <c r="A117" t="str">
        <f t="shared" si="3"/>
        <v>DMMCMBFeb-2024</v>
      </c>
      <c r="B117" s="2">
        <v>2024</v>
      </c>
      <c r="C117" s="2" t="s">
        <v>198</v>
      </c>
      <c r="D117" t="s">
        <v>24</v>
      </c>
      <c r="E117" s="2" t="s">
        <v>10</v>
      </c>
      <c r="F117" t="s">
        <v>11</v>
      </c>
      <c r="G117">
        <v>100</v>
      </c>
      <c r="H117">
        <v>16647.649999999994</v>
      </c>
      <c r="I117">
        <v>9160.91</v>
      </c>
      <c r="J117">
        <v>25808.559999999994</v>
      </c>
      <c r="K117">
        <v>385300</v>
      </c>
      <c r="L117" s="26">
        <f t="shared" si="4"/>
        <v>6.6983026213340235E-2</v>
      </c>
      <c r="M117" s="1">
        <f t="shared" si="5"/>
        <v>258.08559999999994</v>
      </c>
    </row>
    <row r="118" spans="1:13" x14ac:dyDescent="0.25">
      <c r="A118" t="str">
        <f t="shared" si="3"/>
        <v>DOHCMBFeb-2024</v>
      </c>
      <c r="B118" s="2">
        <v>2024</v>
      </c>
      <c r="C118" s="2" t="s">
        <v>198</v>
      </c>
      <c r="D118" t="s">
        <v>25</v>
      </c>
      <c r="E118" s="2" t="s">
        <v>10</v>
      </c>
      <c r="F118" t="s">
        <v>11</v>
      </c>
      <c r="G118">
        <v>195</v>
      </c>
      <c r="H118">
        <v>26071.540000000005</v>
      </c>
      <c r="I118">
        <v>34407.939999999981</v>
      </c>
      <c r="J118">
        <v>60479.480000000025</v>
      </c>
      <c r="K118">
        <v>708435</v>
      </c>
      <c r="L118" s="26">
        <f t="shared" si="4"/>
        <v>8.5370542110426537E-2</v>
      </c>
      <c r="M118" s="1">
        <f t="shared" si="5"/>
        <v>310.1511794871796</v>
      </c>
    </row>
    <row r="119" spans="1:13" x14ac:dyDescent="0.25">
      <c r="A119" t="str">
        <f t="shared" si="3"/>
        <v>DXBCMBFeb-2024</v>
      </c>
      <c r="B119" s="2">
        <v>2024</v>
      </c>
      <c r="C119" s="2" t="s">
        <v>198</v>
      </c>
      <c r="D119" t="s">
        <v>26</v>
      </c>
      <c r="E119" s="2" t="s">
        <v>10</v>
      </c>
      <c r="F119" t="s">
        <v>11</v>
      </c>
      <c r="G119">
        <v>177</v>
      </c>
      <c r="H119">
        <v>21132.890000000007</v>
      </c>
      <c r="I119">
        <v>13717.170000000006</v>
      </c>
      <c r="J119">
        <v>34850.06</v>
      </c>
      <c r="K119">
        <v>585693</v>
      </c>
      <c r="L119" s="26">
        <f t="shared" si="4"/>
        <v>5.9502264838405101E-2</v>
      </c>
      <c r="M119" s="1">
        <f t="shared" si="5"/>
        <v>196.89299435028246</v>
      </c>
    </row>
    <row r="120" spans="1:13" x14ac:dyDescent="0.25">
      <c r="A120" t="str">
        <f t="shared" si="3"/>
        <v>FRACMBFeb-2024</v>
      </c>
      <c r="B120" s="2">
        <v>2024</v>
      </c>
      <c r="C120" s="2" t="s">
        <v>198</v>
      </c>
      <c r="D120" t="s">
        <v>27</v>
      </c>
      <c r="E120" s="2" t="s">
        <v>10</v>
      </c>
      <c r="F120" t="s">
        <v>19</v>
      </c>
      <c r="G120">
        <v>1356</v>
      </c>
      <c r="H120">
        <v>315390.87999999971</v>
      </c>
      <c r="I120">
        <v>302911.68000000034</v>
      </c>
      <c r="J120">
        <v>618302.56000000064</v>
      </c>
      <c r="K120">
        <v>10974108</v>
      </c>
      <c r="L120" s="26">
        <f t="shared" si="4"/>
        <v>5.6341942324606306E-2</v>
      </c>
      <c r="M120" s="1">
        <f t="shared" si="5"/>
        <v>455.97533923303882</v>
      </c>
    </row>
    <row r="121" spans="1:13" x14ac:dyDescent="0.25">
      <c r="A121" t="str">
        <f t="shared" si="3"/>
        <v>GANCMBFeb-2024</v>
      </c>
      <c r="B121" s="2">
        <v>2024</v>
      </c>
      <c r="C121" s="2" t="s">
        <v>198</v>
      </c>
      <c r="D121" t="s">
        <v>28</v>
      </c>
      <c r="E121" s="2" t="s">
        <v>10</v>
      </c>
      <c r="F121" t="s">
        <v>15</v>
      </c>
      <c r="G121">
        <v>141</v>
      </c>
      <c r="H121">
        <v>8473.7800000000007</v>
      </c>
      <c r="I121">
        <v>5747.7100000000009</v>
      </c>
      <c r="J121">
        <v>14221.49</v>
      </c>
      <c r="K121">
        <v>161727</v>
      </c>
      <c r="L121" s="26">
        <f t="shared" si="4"/>
        <v>8.7935162341476691E-2</v>
      </c>
      <c r="M121" s="1">
        <f t="shared" si="5"/>
        <v>100.86163120567376</v>
      </c>
    </row>
    <row r="122" spans="1:13" x14ac:dyDescent="0.25">
      <c r="A122" t="str">
        <f t="shared" si="3"/>
        <v>HYDCMBFeb-2024</v>
      </c>
      <c r="B122" s="2">
        <v>2024</v>
      </c>
      <c r="C122" s="2" t="s">
        <v>198</v>
      </c>
      <c r="D122" t="s">
        <v>29</v>
      </c>
      <c r="E122" s="2" t="s">
        <v>10</v>
      </c>
      <c r="F122" t="s">
        <v>15</v>
      </c>
      <c r="G122">
        <v>307</v>
      </c>
      <c r="H122">
        <v>18831.210000000003</v>
      </c>
      <c r="I122">
        <v>10466.179999999997</v>
      </c>
      <c r="J122">
        <v>29297.389999999992</v>
      </c>
      <c r="K122">
        <v>359804</v>
      </c>
      <c r="L122" s="26">
        <f t="shared" si="4"/>
        <v>8.1425970806327866E-2</v>
      </c>
      <c r="M122" s="1">
        <f t="shared" si="5"/>
        <v>95.431237785016265</v>
      </c>
    </row>
    <row r="123" spans="1:13" x14ac:dyDescent="0.25">
      <c r="A123" t="str">
        <f t="shared" si="3"/>
        <v>ICNCMBFeb-2024</v>
      </c>
      <c r="B123" s="2">
        <v>2024</v>
      </c>
      <c r="C123" s="2" t="s">
        <v>198</v>
      </c>
      <c r="D123" t="s">
        <v>30</v>
      </c>
      <c r="E123" s="2" t="s">
        <v>10</v>
      </c>
      <c r="F123" t="s">
        <v>13</v>
      </c>
      <c r="G123">
        <v>230</v>
      </c>
      <c r="H123">
        <v>74004.430000000008</v>
      </c>
      <c r="I123">
        <v>20280.619999999995</v>
      </c>
      <c r="J123">
        <v>94285.05</v>
      </c>
      <c r="K123">
        <v>1325950</v>
      </c>
      <c r="L123" s="26">
        <f t="shared" si="4"/>
        <v>7.1107545533391159E-2</v>
      </c>
      <c r="M123" s="1">
        <f t="shared" si="5"/>
        <v>409.935</v>
      </c>
    </row>
    <row r="124" spans="1:13" x14ac:dyDescent="0.25">
      <c r="A124" t="str">
        <f t="shared" si="3"/>
        <v>IXMCMBFeb-2024</v>
      </c>
      <c r="B124" s="2">
        <v>2024</v>
      </c>
      <c r="C124" s="2" t="s">
        <v>198</v>
      </c>
      <c r="D124" t="s">
        <v>31</v>
      </c>
      <c r="E124" s="2" t="s">
        <v>10</v>
      </c>
      <c r="F124" t="s">
        <v>15</v>
      </c>
      <c r="G124">
        <v>187</v>
      </c>
      <c r="H124">
        <v>5978.2699999999995</v>
      </c>
      <c r="I124">
        <v>3021.44</v>
      </c>
      <c r="J124">
        <v>8999.7099999999991</v>
      </c>
      <c r="K124">
        <v>66198</v>
      </c>
      <c r="L124" s="26">
        <f t="shared" si="4"/>
        <v>0.13595138825946401</v>
      </c>
      <c r="M124" s="1">
        <f t="shared" si="5"/>
        <v>48.126791443850266</v>
      </c>
    </row>
    <row r="125" spans="1:13" x14ac:dyDescent="0.25">
      <c r="A125" t="str">
        <f t="shared" si="3"/>
        <v>KHICMBFeb-2024</v>
      </c>
      <c r="B125" s="2">
        <v>2024</v>
      </c>
      <c r="C125" s="2" t="s">
        <v>198</v>
      </c>
      <c r="D125" t="s">
        <v>32</v>
      </c>
      <c r="E125" s="2" t="s">
        <v>10</v>
      </c>
      <c r="F125" t="s">
        <v>15</v>
      </c>
      <c r="G125">
        <v>765</v>
      </c>
      <c r="H125">
        <v>100180.29999999997</v>
      </c>
      <c r="I125">
        <v>19876.300000000014</v>
      </c>
      <c r="J125">
        <v>120056.6</v>
      </c>
      <c r="K125">
        <v>1846710</v>
      </c>
      <c r="L125" s="26">
        <f t="shared" si="4"/>
        <v>6.5011073747366949E-2</v>
      </c>
      <c r="M125" s="1">
        <f t="shared" si="5"/>
        <v>156.9367320261438</v>
      </c>
    </row>
    <row r="126" spans="1:13" x14ac:dyDescent="0.25">
      <c r="A126" t="str">
        <f t="shared" si="3"/>
        <v>KTMCMBFeb-2024</v>
      </c>
      <c r="B126" s="2">
        <v>2024</v>
      </c>
      <c r="C126" s="2" t="s">
        <v>198</v>
      </c>
      <c r="D126" t="s">
        <v>52</v>
      </c>
      <c r="E126" s="2" t="s">
        <v>10</v>
      </c>
      <c r="F126" t="s">
        <v>15</v>
      </c>
      <c r="G126">
        <v>217</v>
      </c>
      <c r="H126">
        <v>30071.849999999991</v>
      </c>
      <c r="I126">
        <v>8792.9799999999959</v>
      </c>
      <c r="J126">
        <v>38864.82999999998</v>
      </c>
      <c r="K126">
        <v>510601</v>
      </c>
      <c r="L126" s="26">
        <f t="shared" si="4"/>
        <v>7.6115851712002094E-2</v>
      </c>
      <c r="M126" s="1">
        <f t="shared" si="5"/>
        <v>179.10059907834093</v>
      </c>
    </row>
    <row r="127" spans="1:13" x14ac:dyDescent="0.25">
      <c r="A127" t="str">
        <f t="shared" si="3"/>
        <v>KULCMBFeb-2024</v>
      </c>
      <c r="B127" s="2">
        <v>2024</v>
      </c>
      <c r="C127" s="2" t="s">
        <v>198</v>
      </c>
      <c r="D127" t="s">
        <v>33</v>
      </c>
      <c r="E127" s="2" t="s">
        <v>10</v>
      </c>
      <c r="F127" t="s">
        <v>13</v>
      </c>
      <c r="G127">
        <v>846</v>
      </c>
      <c r="H127">
        <v>55134.03</v>
      </c>
      <c r="I127">
        <v>54406.880000000034</v>
      </c>
      <c r="J127">
        <v>109540.90999999996</v>
      </c>
      <c r="K127">
        <v>2080314</v>
      </c>
      <c r="L127" s="26">
        <f t="shared" si="4"/>
        <v>5.2655950015238068E-2</v>
      </c>
      <c r="M127" s="1">
        <f t="shared" si="5"/>
        <v>129.48098108747041</v>
      </c>
    </row>
    <row r="128" spans="1:13" x14ac:dyDescent="0.25">
      <c r="A128" t="str">
        <f t="shared" si="3"/>
        <v>KWICMBFeb-2024</v>
      </c>
      <c r="B128" s="2">
        <v>2024</v>
      </c>
      <c r="C128" s="2" t="s">
        <v>198</v>
      </c>
      <c r="D128" t="s">
        <v>34</v>
      </c>
      <c r="E128" s="2" t="s">
        <v>10</v>
      </c>
      <c r="F128" t="s">
        <v>11</v>
      </c>
      <c r="G128">
        <v>72</v>
      </c>
      <c r="H128">
        <v>17662.38</v>
      </c>
      <c r="I128">
        <v>4675.4599999999991</v>
      </c>
      <c r="J128">
        <v>22337.840000000004</v>
      </c>
      <c r="K128">
        <v>302040</v>
      </c>
      <c r="L128" s="26">
        <f t="shared" si="4"/>
        <v>7.3956562044762295E-2</v>
      </c>
      <c r="M128" s="1">
        <f t="shared" si="5"/>
        <v>310.24777777777786</v>
      </c>
    </row>
    <row r="129" spans="1:13" x14ac:dyDescent="0.25">
      <c r="A129" t="str">
        <f t="shared" si="3"/>
        <v>LHECMBFeb-2024</v>
      </c>
      <c r="B129" s="2">
        <v>2024</v>
      </c>
      <c r="C129" s="2" t="s">
        <v>198</v>
      </c>
      <c r="D129" t="s">
        <v>35</v>
      </c>
      <c r="E129" s="2" t="s">
        <v>10</v>
      </c>
      <c r="F129" t="s">
        <v>15</v>
      </c>
      <c r="G129">
        <v>893</v>
      </c>
      <c r="H129">
        <v>114491.1</v>
      </c>
      <c r="I129">
        <v>23496.100000000002</v>
      </c>
      <c r="J129">
        <v>137987.19999999998</v>
      </c>
      <c r="K129">
        <v>2487005</v>
      </c>
      <c r="L129" s="26">
        <f t="shared" si="4"/>
        <v>5.5483282100357655E-2</v>
      </c>
      <c r="M129" s="1">
        <f t="shared" si="5"/>
        <v>154.52094064949605</v>
      </c>
    </row>
    <row r="130" spans="1:13" x14ac:dyDescent="0.25">
      <c r="A130" t="str">
        <f t="shared" ref="A130:A193" si="6">D130&amp;E130&amp;C130</f>
        <v>LHRCMBFeb-2024</v>
      </c>
      <c r="B130" s="2">
        <v>2024</v>
      </c>
      <c r="C130" s="2" t="s">
        <v>198</v>
      </c>
      <c r="D130" t="s">
        <v>36</v>
      </c>
      <c r="E130" s="2" t="s">
        <v>10</v>
      </c>
      <c r="F130" t="s">
        <v>19</v>
      </c>
      <c r="G130">
        <v>3724</v>
      </c>
      <c r="H130">
        <v>1167676.939999999</v>
      </c>
      <c r="I130">
        <v>813839.69000000099</v>
      </c>
      <c r="J130">
        <v>1981516.6300000004</v>
      </c>
      <c r="K130">
        <v>32469556</v>
      </c>
      <c r="L130" s="26">
        <f t="shared" ref="L130:L193" si="7">J130/K130</f>
        <v>6.1026908714119782E-2</v>
      </c>
      <c r="M130" s="1">
        <f t="shared" ref="M130:M193" si="8">J130/G130</f>
        <v>532.09361707841038</v>
      </c>
    </row>
    <row r="131" spans="1:13" x14ac:dyDescent="0.25">
      <c r="A131" t="str">
        <f t="shared" si="6"/>
        <v>MAACMBFeb-2024</v>
      </c>
      <c r="B131" s="2">
        <v>2024</v>
      </c>
      <c r="C131" s="2" t="s">
        <v>198</v>
      </c>
      <c r="D131" t="s">
        <v>37</v>
      </c>
      <c r="E131" s="2" t="s">
        <v>10</v>
      </c>
      <c r="F131" t="s">
        <v>15</v>
      </c>
      <c r="G131">
        <v>758</v>
      </c>
      <c r="H131">
        <v>28981.449999999986</v>
      </c>
      <c r="I131">
        <v>20080.630000000008</v>
      </c>
      <c r="J131">
        <v>49062.080000000009</v>
      </c>
      <c r="K131">
        <v>519988</v>
      </c>
      <c r="L131" s="26">
        <f t="shared" si="7"/>
        <v>9.4352331207643275E-2</v>
      </c>
      <c r="M131" s="1">
        <f t="shared" si="8"/>
        <v>64.725699208443288</v>
      </c>
    </row>
    <row r="132" spans="1:13" x14ac:dyDescent="0.25">
      <c r="A132" t="str">
        <f t="shared" si="6"/>
        <v>MELCMBFeb-2024</v>
      </c>
      <c r="B132" s="2">
        <v>2024</v>
      </c>
      <c r="C132" s="2" t="s">
        <v>198</v>
      </c>
      <c r="D132" t="s">
        <v>38</v>
      </c>
      <c r="E132" s="2" t="s">
        <v>10</v>
      </c>
      <c r="F132" t="s">
        <v>13</v>
      </c>
      <c r="G132">
        <v>3294</v>
      </c>
      <c r="H132">
        <v>934428.12999999989</v>
      </c>
      <c r="I132">
        <v>334289.95999999996</v>
      </c>
      <c r="J132">
        <v>1268718.0899999996</v>
      </c>
      <c r="K132">
        <v>27699246</v>
      </c>
      <c r="L132" s="26">
        <f t="shared" si="7"/>
        <v>4.5803343888855298E-2</v>
      </c>
      <c r="M132" s="1">
        <f t="shared" si="8"/>
        <v>385.16031876138425</v>
      </c>
    </row>
    <row r="133" spans="1:13" x14ac:dyDescent="0.25">
      <c r="A133" t="str">
        <f t="shared" si="6"/>
        <v>MLECMBFeb-2024</v>
      </c>
      <c r="B133" s="2">
        <v>2024</v>
      </c>
      <c r="C133" s="2" t="s">
        <v>198</v>
      </c>
      <c r="D133" t="s">
        <v>39</v>
      </c>
      <c r="E133" s="2" t="s">
        <v>10</v>
      </c>
      <c r="F133" t="s">
        <v>15</v>
      </c>
      <c r="G133">
        <v>1951</v>
      </c>
      <c r="H133">
        <v>137933.08000000005</v>
      </c>
      <c r="I133">
        <v>50746.420000000064</v>
      </c>
      <c r="J133">
        <v>188679.50000000003</v>
      </c>
      <c r="K133">
        <v>1498368</v>
      </c>
      <c r="L133" s="26">
        <f t="shared" si="7"/>
        <v>0.12592333792499574</v>
      </c>
      <c r="M133" s="1">
        <f t="shared" si="8"/>
        <v>96.709123526396738</v>
      </c>
    </row>
    <row r="134" spans="1:13" x14ac:dyDescent="0.25">
      <c r="A134" t="str">
        <f t="shared" si="6"/>
        <v>NRTCMBFeb-2024</v>
      </c>
      <c r="B134" s="2">
        <v>2024</v>
      </c>
      <c r="C134" s="2" t="s">
        <v>198</v>
      </c>
      <c r="D134" t="s">
        <v>40</v>
      </c>
      <c r="E134" s="2" t="s">
        <v>10</v>
      </c>
      <c r="F134" t="s">
        <v>13</v>
      </c>
      <c r="G134">
        <v>540</v>
      </c>
      <c r="H134">
        <v>167973.64</v>
      </c>
      <c r="I134">
        <v>19564.79</v>
      </c>
      <c r="J134">
        <v>187538.42999999988</v>
      </c>
      <c r="K134">
        <v>3706560</v>
      </c>
      <c r="L134" s="26">
        <f t="shared" si="7"/>
        <v>5.0596356190106155E-2</v>
      </c>
      <c r="M134" s="1">
        <f t="shared" si="8"/>
        <v>347.29338888888867</v>
      </c>
    </row>
    <row r="135" spans="1:13" x14ac:dyDescent="0.25">
      <c r="A135" t="str">
        <f t="shared" si="6"/>
        <v>PVGCMBFeb-2024</v>
      </c>
      <c r="B135" s="2">
        <v>2024</v>
      </c>
      <c r="C135" s="2" t="s">
        <v>198</v>
      </c>
      <c r="D135" t="s">
        <v>50</v>
      </c>
      <c r="E135" s="2" t="s">
        <v>10</v>
      </c>
      <c r="F135" t="s">
        <v>13</v>
      </c>
      <c r="G135">
        <v>224</v>
      </c>
      <c r="H135">
        <v>63317.75</v>
      </c>
      <c r="I135">
        <v>24805.830000000005</v>
      </c>
      <c r="J135">
        <v>88123.579999999973</v>
      </c>
      <c r="K135">
        <v>1134784</v>
      </c>
      <c r="L135" s="26">
        <f t="shared" si="7"/>
        <v>7.7656699424736311E-2</v>
      </c>
      <c r="M135" s="1">
        <f t="shared" si="8"/>
        <v>393.40883928571418</v>
      </c>
    </row>
    <row r="136" spans="1:13" x14ac:dyDescent="0.25">
      <c r="A136" t="str">
        <f t="shared" si="6"/>
        <v>RUHCMBFeb-2024</v>
      </c>
      <c r="B136" s="2">
        <v>2024</v>
      </c>
      <c r="C136" s="2" t="s">
        <v>198</v>
      </c>
      <c r="D136" t="s">
        <v>41</v>
      </c>
      <c r="E136" s="2" t="s">
        <v>10</v>
      </c>
      <c r="F136" t="s">
        <v>11</v>
      </c>
      <c r="G136">
        <v>169</v>
      </c>
      <c r="H136">
        <v>33796.950000000004</v>
      </c>
      <c r="I136">
        <v>15204.759999999997</v>
      </c>
      <c r="J136">
        <v>49001.71</v>
      </c>
      <c r="K136">
        <v>683605</v>
      </c>
      <c r="L136" s="26">
        <f t="shared" si="7"/>
        <v>7.1681321815960972E-2</v>
      </c>
      <c r="M136" s="1">
        <f t="shared" si="8"/>
        <v>289.95094674556213</v>
      </c>
    </row>
    <row r="137" spans="1:13" x14ac:dyDescent="0.25">
      <c r="A137" t="str">
        <f t="shared" si="6"/>
        <v>SINCMBFeb-2024</v>
      </c>
      <c r="B137" s="2">
        <v>2024</v>
      </c>
      <c r="C137" s="2" t="s">
        <v>198</v>
      </c>
      <c r="D137" t="s">
        <v>42</v>
      </c>
      <c r="E137" s="2" t="s">
        <v>10</v>
      </c>
      <c r="F137" t="s">
        <v>13</v>
      </c>
      <c r="G137">
        <v>666</v>
      </c>
      <c r="H137">
        <v>75813.689999999973</v>
      </c>
      <c r="I137">
        <v>57398.860000000015</v>
      </c>
      <c r="J137">
        <v>133212.55000000005</v>
      </c>
      <c r="K137">
        <v>1830834</v>
      </c>
      <c r="L137" s="26">
        <f t="shared" si="7"/>
        <v>7.2760583428098907E-2</v>
      </c>
      <c r="M137" s="1">
        <f t="shared" si="8"/>
        <v>200.01884384384391</v>
      </c>
    </row>
    <row r="138" spans="1:13" x14ac:dyDescent="0.25">
      <c r="A138" t="str">
        <f t="shared" si="6"/>
        <v>SYDCMBFeb-2024</v>
      </c>
      <c r="B138" s="2">
        <v>2024</v>
      </c>
      <c r="C138" s="2" t="s">
        <v>198</v>
      </c>
      <c r="D138" t="s">
        <v>53</v>
      </c>
      <c r="E138" s="2" t="s">
        <v>10</v>
      </c>
      <c r="F138" t="s">
        <v>13</v>
      </c>
      <c r="G138">
        <v>1053</v>
      </c>
      <c r="H138">
        <v>303963.17999999993</v>
      </c>
      <c r="I138">
        <v>100260.27999999998</v>
      </c>
      <c r="J138">
        <v>404223.46000000043</v>
      </c>
      <c r="K138">
        <v>9217962</v>
      </c>
      <c r="L138" s="26">
        <f t="shared" si="7"/>
        <v>4.3851716897943434E-2</v>
      </c>
      <c r="M138" s="1">
        <f t="shared" si="8"/>
        <v>383.87792972459681</v>
      </c>
    </row>
    <row r="139" spans="1:13" x14ac:dyDescent="0.25">
      <c r="A139" t="str">
        <f t="shared" si="6"/>
        <v>TRVCMBFeb-2024</v>
      </c>
      <c r="B139" s="2">
        <v>2024</v>
      </c>
      <c r="C139" s="2" t="s">
        <v>198</v>
      </c>
      <c r="D139" t="s">
        <v>43</v>
      </c>
      <c r="E139" s="2" t="s">
        <v>10</v>
      </c>
      <c r="F139" t="s">
        <v>15</v>
      </c>
      <c r="G139">
        <v>221</v>
      </c>
      <c r="H139">
        <v>10486.100000000002</v>
      </c>
      <c r="I139">
        <v>4322.4800000000005</v>
      </c>
      <c r="J139">
        <v>14808.579999999998</v>
      </c>
      <c r="K139">
        <v>80886</v>
      </c>
      <c r="L139" s="26">
        <f t="shared" si="7"/>
        <v>0.18307964295428131</v>
      </c>
      <c r="M139" s="1">
        <f t="shared" si="8"/>
        <v>67.007149321266965</v>
      </c>
    </row>
    <row r="140" spans="1:13" x14ac:dyDescent="0.25">
      <c r="A140" t="str">
        <f t="shared" si="6"/>
        <v>TRZCMBFeb-2024</v>
      </c>
      <c r="B140" s="2">
        <v>2024</v>
      </c>
      <c r="C140" s="2" t="s">
        <v>198</v>
      </c>
      <c r="D140" t="s">
        <v>44</v>
      </c>
      <c r="E140" s="2" t="s">
        <v>10</v>
      </c>
      <c r="F140" t="s">
        <v>15</v>
      </c>
      <c r="G140">
        <v>441</v>
      </c>
      <c r="H140">
        <v>14471.270000000008</v>
      </c>
      <c r="I140">
        <v>7526.340000000002</v>
      </c>
      <c r="J140">
        <v>21997.610000000004</v>
      </c>
      <c r="K140">
        <v>195363</v>
      </c>
      <c r="L140" s="26">
        <f t="shared" si="7"/>
        <v>0.11259864969313536</v>
      </c>
      <c r="M140" s="1">
        <f t="shared" si="8"/>
        <v>49.881201814058969</v>
      </c>
    </row>
    <row r="141" spans="1:13" x14ac:dyDescent="0.25">
      <c r="A141" t="str">
        <f t="shared" si="6"/>
        <v>JEDCMBFeb-2024</v>
      </c>
      <c r="B141" s="2">
        <v>2024</v>
      </c>
      <c r="C141" s="2" t="s">
        <v>198</v>
      </c>
      <c r="D141" t="s">
        <v>51</v>
      </c>
      <c r="E141" s="2" t="s">
        <v>10</v>
      </c>
      <c r="F141" t="s">
        <v>11</v>
      </c>
      <c r="G141">
        <v>35</v>
      </c>
      <c r="H141">
        <v>4949.09</v>
      </c>
      <c r="I141">
        <v>2606.9700000000003</v>
      </c>
      <c r="J141">
        <v>7556.06</v>
      </c>
      <c r="K141">
        <v>162995</v>
      </c>
      <c r="L141" s="26">
        <f t="shared" si="7"/>
        <v>4.6357618331850675E-2</v>
      </c>
      <c r="M141" s="1">
        <f t="shared" si="8"/>
        <v>215.88742857142859</v>
      </c>
    </row>
    <row r="142" spans="1:13" x14ac:dyDescent="0.25">
      <c r="A142" t="str">
        <f t="shared" si="6"/>
        <v>AUHCMBMar-2024</v>
      </c>
      <c r="B142" s="2">
        <v>2024</v>
      </c>
      <c r="C142" s="2" t="s">
        <v>200</v>
      </c>
      <c r="D142" t="s">
        <v>9</v>
      </c>
      <c r="E142" s="2" t="s">
        <v>10</v>
      </c>
      <c r="F142" t="s">
        <v>11</v>
      </c>
      <c r="G142">
        <v>151</v>
      </c>
      <c r="H142">
        <v>21808.779999999995</v>
      </c>
      <c r="I142">
        <v>26364.770000000004</v>
      </c>
      <c r="J142">
        <v>48173.549999999988</v>
      </c>
      <c r="K142">
        <v>504944</v>
      </c>
      <c r="L142" s="26">
        <f t="shared" si="7"/>
        <v>9.540374774232388E-2</v>
      </c>
      <c r="M142" s="1">
        <f t="shared" si="8"/>
        <v>319.03013245033105</v>
      </c>
    </row>
    <row r="143" spans="1:13" x14ac:dyDescent="0.25">
      <c r="A143" t="str">
        <f t="shared" si="6"/>
        <v>BKKCMBMar-2024</v>
      </c>
      <c r="B143" s="2">
        <v>2024</v>
      </c>
      <c r="C143" s="2" t="s">
        <v>200</v>
      </c>
      <c r="D143" t="s">
        <v>12</v>
      </c>
      <c r="E143" s="2" t="s">
        <v>10</v>
      </c>
      <c r="F143" t="s">
        <v>13</v>
      </c>
      <c r="G143">
        <v>233</v>
      </c>
      <c r="H143">
        <v>28020.929999999993</v>
      </c>
      <c r="I143">
        <v>16845.189999999991</v>
      </c>
      <c r="J143">
        <v>44866.120000000017</v>
      </c>
      <c r="K143">
        <v>555705</v>
      </c>
      <c r="L143" s="26">
        <f t="shared" si="7"/>
        <v>8.0737297666927624E-2</v>
      </c>
      <c r="M143" s="1">
        <f t="shared" si="8"/>
        <v>192.55845493562239</v>
      </c>
    </row>
    <row r="144" spans="1:13" x14ac:dyDescent="0.25">
      <c r="A144" t="str">
        <f t="shared" si="6"/>
        <v>BLRCMBMar-2024</v>
      </c>
      <c r="B144" s="2">
        <v>2024</v>
      </c>
      <c r="C144" s="2" t="s">
        <v>200</v>
      </c>
      <c r="D144" t="s">
        <v>14</v>
      </c>
      <c r="E144" s="2" t="s">
        <v>10</v>
      </c>
      <c r="F144" t="s">
        <v>15</v>
      </c>
      <c r="G144">
        <v>195</v>
      </c>
      <c r="H144">
        <v>9103.6200000000008</v>
      </c>
      <c r="I144">
        <v>5310.3600000000006</v>
      </c>
      <c r="J144">
        <v>14413.98</v>
      </c>
      <c r="K144">
        <v>139425</v>
      </c>
      <c r="L144" s="26">
        <f t="shared" si="7"/>
        <v>0.10338160301237224</v>
      </c>
      <c r="M144" s="1">
        <f t="shared" si="8"/>
        <v>73.917846153846156</v>
      </c>
    </row>
    <row r="145" spans="1:13" x14ac:dyDescent="0.25">
      <c r="A145" t="str">
        <f t="shared" si="6"/>
        <v>BOMCMBMar-2024</v>
      </c>
      <c r="B145" s="2">
        <v>2024</v>
      </c>
      <c r="C145" s="2" t="s">
        <v>200</v>
      </c>
      <c r="D145" t="s">
        <v>16</v>
      </c>
      <c r="E145" s="2" t="s">
        <v>10</v>
      </c>
      <c r="F145" t="s">
        <v>15</v>
      </c>
      <c r="G145">
        <v>185</v>
      </c>
      <c r="H145">
        <v>18656.260000000006</v>
      </c>
      <c r="I145">
        <v>5435.87</v>
      </c>
      <c r="J145">
        <v>24092.129999999997</v>
      </c>
      <c r="K145">
        <v>286565</v>
      </c>
      <c r="L145" s="26">
        <f t="shared" si="7"/>
        <v>8.4072130232233519E-2</v>
      </c>
      <c r="M145" s="1">
        <f t="shared" si="8"/>
        <v>130.2277297297297</v>
      </c>
    </row>
    <row r="146" spans="1:13" x14ac:dyDescent="0.25">
      <c r="A146" t="str">
        <f t="shared" si="6"/>
        <v>CANCMBMar-2024</v>
      </c>
      <c r="B146" s="2">
        <v>2024</v>
      </c>
      <c r="C146" s="2" t="s">
        <v>200</v>
      </c>
      <c r="D146" t="s">
        <v>17</v>
      </c>
      <c r="E146" s="2" t="s">
        <v>10</v>
      </c>
      <c r="F146" t="s">
        <v>13</v>
      </c>
      <c r="G146">
        <v>5</v>
      </c>
      <c r="H146">
        <v>761.81</v>
      </c>
      <c r="I146">
        <v>445.76</v>
      </c>
      <c r="J146">
        <v>1207.57</v>
      </c>
      <c r="K146">
        <v>19915</v>
      </c>
      <c r="L146" s="26">
        <f t="shared" si="7"/>
        <v>6.0636203866432335E-2</v>
      </c>
      <c r="M146" s="1">
        <f t="shared" si="8"/>
        <v>241.51399999999998</v>
      </c>
    </row>
    <row r="147" spans="1:13" x14ac:dyDescent="0.25">
      <c r="A147" t="str">
        <f t="shared" si="6"/>
        <v>CDGCMBMar-2024</v>
      </c>
      <c r="B147" s="2">
        <v>2024</v>
      </c>
      <c r="C147" s="2" t="s">
        <v>200</v>
      </c>
      <c r="D147" t="s">
        <v>18</v>
      </c>
      <c r="E147" s="2" t="s">
        <v>10</v>
      </c>
      <c r="F147" t="s">
        <v>19</v>
      </c>
      <c r="G147">
        <v>521</v>
      </c>
      <c r="H147">
        <v>105234.31000000004</v>
      </c>
      <c r="I147">
        <v>110362.87999999995</v>
      </c>
      <c r="J147">
        <v>215597.19000000003</v>
      </c>
      <c r="K147">
        <v>4433189</v>
      </c>
      <c r="L147" s="26">
        <f t="shared" si="7"/>
        <v>4.8632528412391178E-2</v>
      </c>
      <c r="M147" s="1">
        <f t="shared" si="8"/>
        <v>413.81418426103653</v>
      </c>
    </row>
    <row r="148" spans="1:13" x14ac:dyDescent="0.25">
      <c r="A148" t="str">
        <f t="shared" si="6"/>
        <v>CGKCMBMar-2024</v>
      </c>
      <c r="B148" s="2">
        <v>2024</v>
      </c>
      <c r="C148" s="2" t="s">
        <v>200</v>
      </c>
      <c r="D148" t="s">
        <v>20</v>
      </c>
      <c r="E148" s="2" t="s">
        <v>10</v>
      </c>
      <c r="F148" t="s">
        <v>13</v>
      </c>
      <c r="G148">
        <v>69</v>
      </c>
      <c r="H148">
        <v>7919.8099999999959</v>
      </c>
      <c r="I148">
        <v>6001.2600000000029</v>
      </c>
      <c r="J148">
        <v>13921.070000000003</v>
      </c>
      <c r="K148">
        <v>228942</v>
      </c>
      <c r="L148" s="26">
        <f t="shared" si="7"/>
        <v>6.0806099361410328E-2</v>
      </c>
      <c r="M148" s="1">
        <f t="shared" si="8"/>
        <v>201.75463768115947</v>
      </c>
    </row>
    <row r="149" spans="1:13" x14ac:dyDescent="0.25">
      <c r="A149" t="str">
        <f t="shared" si="6"/>
        <v>CMBAUHMar-2024</v>
      </c>
      <c r="B149" s="2">
        <v>2024</v>
      </c>
      <c r="C149" s="2" t="s">
        <v>200</v>
      </c>
      <c r="D149" t="s">
        <v>10</v>
      </c>
      <c r="E149" s="2" t="s">
        <v>9</v>
      </c>
      <c r="F149" t="s">
        <v>11</v>
      </c>
      <c r="G149">
        <v>121</v>
      </c>
      <c r="H149">
        <v>14106.33</v>
      </c>
      <c r="I149">
        <v>19088.669999999995</v>
      </c>
      <c r="J149">
        <v>33195</v>
      </c>
      <c r="K149">
        <v>404624</v>
      </c>
      <c r="L149" s="26">
        <f t="shared" si="7"/>
        <v>8.203912768397327E-2</v>
      </c>
      <c r="M149" s="1">
        <f t="shared" si="8"/>
        <v>274.3388429752066</v>
      </c>
    </row>
    <row r="150" spans="1:13" x14ac:dyDescent="0.25">
      <c r="A150" t="str">
        <f t="shared" si="6"/>
        <v>CMBBKKMar-2024</v>
      </c>
      <c r="B150" s="2">
        <v>2024</v>
      </c>
      <c r="C150" s="2" t="s">
        <v>200</v>
      </c>
      <c r="D150" t="s">
        <v>10</v>
      </c>
      <c r="E150" s="2" t="s">
        <v>12</v>
      </c>
      <c r="F150" t="s">
        <v>13</v>
      </c>
      <c r="G150">
        <v>197</v>
      </c>
      <c r="H150">
        <v>28576.159999999996</v>
      </c>
      <c r="I150">
        <v>14898.339999999998</v>
      </c>
      <c r="J150">
        <v>43474.5</v>
      </c>
      <c r="K150">
        <v>469845</v>
      </c>
      <c r="L150" s="26">
        <f t="shared" si="7"/>
        <v>9.2529451201992144E-2</v>
      </c>
      <c r="M150" s="1">
        <f t="shared" si="8"/>
        <v>220.68274111675126</v>
      </c>
    </row>
    <row r="151" spans="1:13" x14ac:dyDescent="0.25">
      <c r="A151" t="str">
        <f t="shared" si="6"/>
        <v>CMBBLRMar-2024</v>
      </c>
      <c r="B151" s="2">
        <v>2024</v>
      </c>
      <c r="C151" s="2" t="s">
        <v>200</v>
      </c>
      <c r="D151" t="s">
        <v>10</v>
      </c>
      <c r="E151" s="2" t="s">
        <v>14</v>
      </c>
      <c r="F151" t="s">
        <v>15</v>
      </c>
      <c r="G151">
        <v>152</v>
      </c>
      <c r="H151">
        <v>6787.0700000000006</v>
      </c>
      <c r="I151">
        <v>4990.5200000000004</v>
      </c>
      <c r="J151">
        <v>11777.59</v>
      </c>
      <c r="K151">
        <v>108680</v>
      </c>
      <c r="L151" s="26">
        <f t="shared" si="7"/>
        <v>0.10836943319838056</v>
      </c>
      <c r="M151" s="1">
        <f t="shared" si="8"/>
        <v>77.484144736842111</v>
      </c>
    </row>
    <row r="152" spans="1:13" x14ac:dyDescent="0.25">
      <c r="A152" t="str">
        <f t="shared" si="6"/>
        <v>CMBBOMMar-2024</v>
      </c>
      <c r="B152" s="2">
        <v>2024</v>
      </c>
      <c r="C152" s="2" t="s">
        <v>200</v>
      </c>
      <c r="D152" t="s">
        <v>10</v>
      </c>
      <c r="E152" s="2" t="s">
        <v>16</v>
      </c>
      <c r="F152" t="s">
        <v>15</v>
      </c>
      <c r="G152">
        <v>230</v>
      </c>
      <c r="H152">
        <v>22439.949999999993</v>
      </c>
      <c r="I152">
        <v>8107.8600000000015</v>
      </c>
      <c r="J152">
        <v>30547.809999999998</v>
      </c>
      <c r="K152">
        <v>356270</v>
      </c>
      <c r="L152" s="26">
        <f t="shared" si="7"/>
        <v>8.5743424930530207E-2</v>
      </c>
      <c r="M152" s="1">
        <f t="shared" si="8"/>
        <v>132.81656521739129</v>
      </c>
    </row>
    <row r="153" spans="1:13" x14ac:dyDescent="0.25">
      <c r="A153" t="str">
        <f t="shared" si="6"/>
        <v>CMBCDGMar-2024</v>
      </c>
      <c r="B153" s="2">
        <v>2024</v>
      </c>
      <c r="C153" s="2" t="s">
        <v>200</v>
      </c>
      <c r="D153" t="s">
        <v>10</v>
      </c>
      <c r="E153" s="2" t="s">
        <v>18</v>
      </c>
      <c r="F153" t="s">
        <v>19</v>
      </c>
      <c r="G153">
        <v>860</v>
      </c>
      <c r="H153">
        <v>212273.48999999996</v>
      </c>
      <c r="I153">
        <v>176181.33000000005</v>
      </c>
      <c r="J153">
        <v>388454.81999999983</v>
      </c>
      <c r="K153">
        <v>7317740</v>
      </c>
      <c r="L153" s="26">
        <f t="shared" si="7"/>
        <v>5.3083987679256144E-2</v>
      </c>
      <c r="M153" s="1">
        <f t="shared" si="8"/>
        <v>451.69165116279049</v>
      </c>
    </row>
    <row r="154" spans="1:13" x14ac:dyDescent="0.25">
      <c r="A154" t="str">
        <f t="shared" si="6"/>
        <v>CMBCGKMar-2024</v>
      </c>
      <c r="B154" s="2">
        <v>2024</v>
      </c>
      <c r="C154" s="2" t="s">
        <v>200</v>
      </c>
      <c r="D154" t="s">
        <v>10</v>
      </c>
      <c r="E154" s="2" t="s">
        <v>20</v>
      </c>
      <c r="F154" t="s">
        <v>13</v>
      </c>
      <c r="G154">
        <v>53</v>
      </c>
      <c r="H154">
        <v>5518.880000000001</v>
      </c>
      <c r="I154">
        <v>4390.2500000000009</v>
      </c>
      <c r="J154">
        <v>9909.1300000000028</v>
      </c>
      <c r="K154">
        <v>175854</v>
      </c>
      <c r="L154" s="26">
        <f t="shared" si="7"/>
        <v>5.6348618740546148E-2</v>
      </c>
      <c r="M154" s="1">
        <f t="shared" si="8"/>
        <v>186.96471698113214</v>
      </c>
    </row>
    <row r="155" spans="1:13" x14ac:dyDescent="0.25">
      <c r="A155" t="str">
        <f t="shared" si="6"/>
        <v>CMBCOKMar-2024</v>
      </c>
      <c r="B155" s="2">
        <v>2024</v>
      </c>
      <c r="C155" s="2" t="s">
        <v>200</v>
      </c>
      <c r="D155" t="s">
        <v>10</v>
      </c>
      <c r="E155" s="2" t="s">
        <v>21</v>
      </c>
      <c r="F155" t="s">
        <v>15</v>
      </c>
      <c r="G155">
        <v>118</v>
      </c>
      <c r="H155">
        <v>6928.6900000000005</v>
      </c>
      <c r="I155">
        <v>2413.84</v>
      </c>
      <c r="J155">
        <v>9342.529999999997</v>
      </c>
      <c r="K155">
        <v>61006</v>
      </c>
      <c r="L155" s="26">
        <f t="shared" si="7"/>
        <v>0.15314116644264494</v>
      </c>
      <c r="M155" s="1">
        <f t="shared" si="8"/>
        <v>79.173983050847426</v>
      </c>
    </row>
    <row r="156" spans="1:13" x14ac:dyDescent="0.25">
      <c r="A156" t="str">
        <f t="shared" si="6"/>
        <v>CMBDACMar-2024</v>
      </c>
      <c r="B156" s="2">
        <v>2024</v>
      </c>
      <c r="C156" s="2" t="s">
        <v>200</v>
      </c>
      <c r="D156" t="s">
        <v>10</v>
      </c>
      <c r="E156" s="2" t="s">
        <v>22</v>
      </c>
      <c r="F156" t="s">
        <v>15</v>
      </c>
      <c r="G156">
        <v>23</v>
      </c>
      <c r="H156">
        <v>4930.47</v>
      </c>
      <c r="I156">
        <v>319.63</v>
      </c>
      <c r="J156">
        <v>5250.0999999999995</v>
      </c>
      <c r="K156">
        <v>49795</v>
      </c>
      <c r="L156" s="26">
        <f t="shared" si="7"/>
        <v>0.10543428055025604</v>
      </c>
      <c r="M156" s="1">
        <f t="shared" si="8"/>
        <v>228.26521739130433</v>
      </c>
    </row>
    <row r="157" spans="1:13" x14ac:dyDescent="0.25">
      <c r="A157" t="str">
        <f t="shared" si="6"/>
        <v>CMBDELMar-2024</v>
      </c>
      <c r="B157" s="2">
        <v>2024</v>
      </c>
      <c r="C157" s="2" t="s">
        <v>200</v>
      </c>
      <c r="D157" t="s">
        <v>10</v>
      </c>
      <c r="E157" s="2" t="s">
        <v>23</v>
      </c>
      <c r="F157" t="s">
        <v>15</v>
      </c>
      <c r="G157">
        <v>479</v>
      </c>
      <c r="H157">
        <v>62980.76</v>
      </c>
      <c r="I157">
        <v>16693.550000000007</v>
      </c>
      <c r="J157">
        <v>79674.31</v>
      </c>
      <c r="K157">
        <v>1161575</v>
      </c>
      <c r="L157" s="26">
        <f t="shared" si="7"/>
        <v>6.8591619137808577E-2</v>
      </c>
      <c r="M157" s="1">
        <f t="shared" si="8"/>
        <v>166.33467640918579</v>
      </c>
    </row>
    <row r="158" spans="1:13" x14ac:dyDescent="0.25">
      <c r="A158" t="str">
        <f t="shared" si="6"/>
        <v>CMBDMMMar-2024</v>
      </c>
      <c r="B158" s="2">
        <v>2024</v>
      </c>
      <c r="C158" s="2" t="s">
        <v>200</v>
      </c>
      <c r="D158" t="s">
        <v>10</v>
      </c>
      <c r="E158" s="2" t="s">
        <v>24</v>
      </c>
      <c r="F158" t="s">
        <v>11</v>
      </c>
      <c r="G158">
        <v>97</v>
      </c>
      <c r="H158">
        <v>17843.489999999994</v>
      </c>
      <c r="I158">
        <v>8690.59</v>
      </c>
      <c r="J158">
        <v>26534.080000000002</v>
      </c>
      <c r="K158">
        <v>373741</v>
      </c>
      <c r="L158" s="26">
        <f t="shared" si="7"/>
        <v>7.0995903580286887E-2</v>
      </c>
      <c r="M158" s="1">
        <f t="shared" si="8"/>
        <v>273.54721649484537</v>
      </c>
    </row>
    <row r="159" spans="1:13" x14ac:dyDescent="0.25">
      <c r="A159" t="str">
        <f t="shared" si="6"/>
        <v>CMBDOHMar-2024</v>
      </c>
      <c r="B159" s="2">
        <v>2024</v>
      </c>
      <c r="C159" s="2" t="s">
        <v>200</v>
      </c>
      <c r="D159" t="s">
        <v>10</v>
      </c>
      <c r="E159" s="2" t="s">
        <v>25</v>
      </c>
      <c r="F159" t="s">
        <v>11</v>
      </c>
      <c r="G159">
        <v>215</v>
      </c>
      <c r="H159">
        <v>34570.110000000008</v>
      </c>
      <c r="I159">
        <v>29030.449999999953</v>
      </c>
      <c r="J159">
        <v>63600.560000000027</v>
      </c>
      <c r="K159">
        <v>781095</v>
      </c>
      <c r="L159" s="26">
        <f t="shared" si="7"/>
        <v>8.1424871494504544E-2</v>
      </c>
      <c r="M159" s="1">
        <f t="shared" si="8"/>
        <v>295.816558139535</v>
      </c>
    </row>
    <row r="160" spans="1:13" x14ac:dyDescent="0.25">
      <c r="A160" t="str">
        <f t="shared" si="6"/>
        <v>CMBDXBMar-2024</v>
      </c>
      <c r="B160" s="2">
        <v>2024</v>
      </c>
      <c r="C160" s="2" t="s">
        <v>200</v>
      </c>
      <c r="D160" t="s">
        <v>10</v>
      </c>
      <c r="E160" s="2" t="s">
        <v>26</v>
      </c>
      <c r="F160" t="s">
        <v>11</v>
      </c>
      <c r="G160">
        <v>224</v>
      </c>
      <c r="H160">
        <v>30074.37</v>
      </c>
      <c r="I160">
        <v>29292.889999999989</v>
      </c>
      <c r="J160">
        <v>59367.26</v>
      </c>
      <c r="K160">
        <v>741216</v>
      </c>
      <c r="L160" s="26">
        <f t="shared" si="7"/>
        <v>8.0094412424988132E-2</v>
      </c>
      <c r="M160" s="1">
        <f t="shared" si="8"/>
        <v>265.03241071428573</v>
      </c>
    </row>
    <row r="161" spans="1:13" x14ac:dyDescent="0.25">
      <c r="A161" t="str">
        <f t="shared" si="6"/>
        <v>CMBFRAMar-2024</v>
      </c>
      <c r="B161" s="2">
        <v>2024</v>
      </c>
      <c r="C161" s="2" t="s">
        <v>200</v>
      </c>
      <c r="D161" t="s">
        <v>10</v>
      </c>
      <c r="E161" s="2" t="s">
        <v>27</v>
      </c>
      <c r="F161" t="s">
        <v>19</v>
      </c>
      <c r="G161">
        <v>1360</v>
      </c>
      <c r="H161">
        <v>308581.38999999972</v>
      </c>
      <c r="I161">
        <v>288547.29000000015</v>
      </c>
      <c r="J161">
        <v>597128.68000000017</v>
      </c>
      <c r="K161">
        <v>11006480</v>
      </c>
      <c r="L161" s="26">
        <f t="shared" si="7"/>
        <v>5.4252465820135064E-2</v>
      </c>
      <c r="M161" s="1">
        <f t="shared" si="8"/>
        <v>439.06520588235304</v>
      </c>
    </row>
    <row r="162" spans="1:13" x14ac:dyDescent="0.25">
      <c r="A162" t="str">
        <f t="shared" si="6"/>
        <v>CMBGANMar-2024</v>
      </c>
      <c r="B162" s="2">
        <v>2024</v>
      </c>
      <c r="C162" s="2" t="s">
        <v>200</v>
      </c>
      <c r="D162" t="s">
        <v>10</v>
      </c>
      <c r="E162" s="2" t="s">
        <v>28</v>
      </c>
      <c r="F162" t="s">
        <v>15</v>
      </c>
      <c r="G162">
        <v>83</v>
      </c>
      <c r="H162">
        <v>5068.26</v>
      </c>
      <c r="I162">
        <v>2564.6299999999997</v>
      </c>
      <c r="J162">
        <v>7632.8899999999994</v>
      </c>
      <c r="K162">
        <v>95201</v>
      </c>
      <c r="L162" s="26">
        <f t="shared" si="7"/>
        <v>8.0176573775485552E-2</v>
      </c>
      <c r="M162" s="1">
        <f t="shared" si="8"/>
        <v>91.962530120481915</v>
      </c>
    </row>
    <row r="163" spans="1:13" x14ac:dyDescent="0.25">
      <c r="A163" t="str">
        <f t="shared" si="6"/>
        <v>CMBHYDMar-2024</v>
      </c>
      <c r="B163" s="2">
        <v>2024</v>
      </c>
      <c r="C163" s="2" t="s">
        <v>200</v>
      </c>
      <c r="D163" t="s">
        <v>10</v>
      </c>
      <c r="E163" s="2" t="s">
        <v>29</v>
      </c>
      <c r="F163" t="s">
        <v>15</v>
      </c>
      <c r="G163">
        <v>18</v>
      </c>
      <c r="H163">
        <v>1611.3600000000001</v>
      </c>
      <c r="I163">
        <v>619.54</v>
      </c>
      <c r="J163">
        <v>2230.9</v>
      </c>
      <c r="K163">
        <v>21096</v>
      </c>
      <c r="L163" s="26">
        <f t="shared" si="7"/>
        <v>0.10574990519529769</v>
      </c>
      <c r="M163" s="1">
        <f t="shared" si="8"/>
        <v>123.9388888888889</v>
      </c>
    </row>
    <row r="164" spans="1:13" x14ac:dyDescent="0.25">
      <c r="A164" t="str">
        <f t="shared" si="6"/>
        <v>CMBICNMar-2024</v>
      </c>
      <c r="B164" s="2">
        <v>2024</v>
      </c>
      <c r="C164" s="2" t="s">
        <v>200</v>
      </c>
      <c r="D164" t="s">
        <v>10</v>
      </c>
      <c r="E164" s="2" t="s">
        <v>30</v>
      </c>
      <c r="F164" t="s">
        <v>13</v>
      </c>
      <c r="G164">
        <v>256</v>
      </c>
      <c r="H164">
        <v>65894.620000000024</v>
      </c>
      <c r="I164">
        <v>21695.53</v>
      </c>
      <c r="J164">
        <v>87590.150000000009</v>
      </c>
      <c r="K164">
        <v>1475840</v>
      </c>
      <c r="L164" s="26">
        <f t="shared" si="7"/>
        <v>5.9349353588464882E-2</v>
      </c>
      <c r="M164" s="1">
        <f t="shared" si="8"/>
        <v>342.14902343750003</v>
      </c>
    </row>
    <row r="165" spans="1:13" x14ac:dyDescent="0.25">
      <c r="A165" t="str">
        <f t="shared" si="6"/>
        <v>CMBIXMMar-2024</v>
      </c>
      <c r="B165" s="2">
        <v>2024</v>
      </c>
      <c r="C165" s="2" t="s">
        <v>200</v>
      </c>
      <c r="D165" t="s">
        <v>10</v>
      </c>
      <c r="E165" s="2" t="s">
        <v>31</v>
      </c>
      <c r="F165" t="s">
        <v>15</v>
      </c>
      <c r="G165">
        <v>38</v>
      </c>
      <c r="H165">
        <v>1297.1499999999999</v>
      </c>
      <c r="I165">
        <v>792.51999999999987</v>
      </c>
      <c r="J165">
        <v>2089.67</v>
      </c>
      <c r="K165">
        <v>13452</v>
      </c>
      <c r="L165" s="26">
        <f t="shared" si="7"/>
        <v>0.15534269997026465</v>
      </c>
      <c r="M165" s="1">
        <f t="shared" si="8"/>
        <v>54.991315789473688</v>
      </c>
    </row>
    <row r="166" spans="1:13" x14ac:dyDescent="0.25">
      <c r="A166" t="str">
        <f t="shared" si="6"/>
        <v>CMBKHIMar-2024</v>
      </c>
      <c r="B166" s="2">
        <v>2024</v>
      </c>
      <c r="C166" s="2" t="s">
        <v>200</v>
      </c>
      <c r="D166" t="s">
        <v>10</v>
      </c>
      <c r="E166" s="2" t="s">
        <v>32</v>
      </c>
      <c r="F166" t="s">
        <v>15</v>
      </c>
      <c r="G166">
        <v>217</v>
      </c>
      <c r="H166">
        <v>20766.329999999987</v>
      </c>
      <c r="I166">
        <v>6836.38</v>
      </c>
      <c r="J166">
        <v>27602.71</v>
      </c>
      <c r="K166">
        <v>523838</v>
      </c>
      <c r="L166" s="26">
        <f t="shared" si="7"/>
        <v>5.2693218132323354E-2</v>
      </c>
      <c r="M166" s="1">
        <f t="shared" si="8"/>
        <v>127.20142857142856</v>
      </c>
    </row>
    <row r="167" spans="1:13" x14ac:dyDescent="0.25">
      <c r="A167" t="str">
        <f t="shared" si="6"/>
        <v>CMBKTMMar-2024</v>
      </c>
      <c r="B167" s="2">
        <v>2024</v>
      </c>
      <c r="C167" s="2" t="s">
        <v>200</v>
      </c>
      <c r="D167" t="s">
        <v>10</v>
      </c>
      <c r="E167" s="2" t="s">
        <v>52</v>
      </c>
      <c r="F167" t="s">
        <v>15</v>
      </c>
      <c r="G167">
        <v>57</v>
      </c>
      <c r="H167">
        <v>9347.0499999999993</v>
      </c>
      <c r="I167">
        <v>2730.7500000000005</v>
      </c>
      <c r="J167">
        <v>12077.8</v>
      </c>
      <c r="K167">
        <v>134121</v>
      </c>
      <c r="L167" s="26">
        <f t="shared" si="7"/>
        <v>9.0051520641808505E-2</v>
      </c>
      <c r="M167" s="1">
        <f t="shared" si="8"/>
        <v>211.89122807017543</v>
      </c>
    </row>
    <row r="168" spans="1:13" x14ac:dyDescent="0.25">
      <c r="A168" t="str">
        <f t="shared" si="6"/>
        <v>CMBKULMar-2024</v>
      </c>
      <c r="B168" s="2">
        <v>2024</v>
      </c>
      <c r="C168" s="2" t="s">
        <v>200</v>
      </c>
      <c r="D168" t="s">
        <v>10</v>
      </c>
      <c r="E168" s="2" t="s">
        <v>33</v>
      </c>
      <c r="F168" t="s">
        <v>13</v>
      </c>
      <c r="G168">
        <v>264</v>
      </c>
      <c r="H168">
        <v>22260.199999999997</v>
      </c>
      <c r="I168">
        <v>16557.689999999999</v>
      </c>
      <c r="J168">
        <v>38817.890000000007</v>
      </c>
      <c r="K168">
        <v>649176</v>
      </c>
      <c r="L168" s="26">
        <f t="shared" si="7"/>
        <v>5.9795633233514493E-2</v>
      </c>
      <c r="M168" s="1">
        <f t="shared" si="8"/>
        <v>147.03746212121214</v>
      </c>
    </row>
    <row r="169" spans="1:13" x14ac:dyDescent="0.25">
      <c r="A169" t="str">
        <f t="shared" si="6"/>
        <v>CMBKWIMar-2024</v>
      </c>
      <c r="B169" s="2">
        <v>2024</v>
      </c>
      <c r="C169" s="2" t="s">
        <v>200</v>
      </c>
      <c r="D169" t="s">
        <v>10</v>
      </c>
      <c r="E169" s="2" t="s">
        <v>34</v>
      </c>
      <c r="F169" t="s">
        <v>11</v>
      </c>
      <c r="G169">
        <v>198</v>
      </c>
      <c r="H169">
        <v>33558.829999999994</v>
      </c>
      <c r="I169">
        <v>15664.41</v>
      </c>
      <c r="J169">
        <v>49223.240000000005</v>
      </c>
      <c r="K169">
        <v>830610</v>
      </c>
      <c r="L169" s="26">
        <f t="shared" si="7"/>
        <v>5.9261554760958818E-2</v>
      </c>
      <c r="M169" s="1">
        <f t="shared" si="8"/>
        <v>248.60222222222225</v>
      </c>
    </row>
    <row r="170" spans="1:13" x14ac:dyDescent="0.25">
      <c r="A170" t="str">
        <f t="shared" si="6"/>
        <v>CMBLHEMar-2024</v>
      </c>
      <c r="B170" s="2">
        <v>2024</v>
      </c>
      <c r="C170" s="2" t="s">
        <v>200</v>
      </c>
      <c r="D170" t="s">
        <v>10</v>
      </c>
      <c r="E170" s="2" t="s">
        <v>35</v>
      </c>
      <c r="F170" t="s">
        <v>15</v>
      </c>
      <c r="G170">
        <v>236</v>
      </c>
      <c r="H170">
        <v>24676.010000000006</v>
      </c>
      <c r="I170">
        <v>6653.5699999999988</v>
      </c>
      <c r="J170">
        <v>31329.579999999998</v>
      </c>
      <c r="K170">
        <v>657260</v>
      </c>
      <c r="L170" s="26">
        <f t="shared" si="7"/>
        <v>4.7666950674010285E-2</v>
      </c>
      <c r="M170" s="1">
        <f t="shared" si="8"/>
        <v>132.75245762711864</v>
      </c>
    </row>
    <row r="171" spans="1:13" x14ac:dyDescent="0.25">
      <c r="A171" t="str">
        <f t="shared" si="6"/>
        <v>CMBLHRMar-2024</v>
      </c>
      <c r="B171" s="2">
        <v>2024</v>
      </c>
      <c r="C171" s="2" t="s">
        <v>200</v>
      </c>
      <c r="D171" t="s">
        <v>10</v>
      </c>
      <c r="E171" s="2" t="s">
        <v>36</v>
      </c>
      <c r="F171" t="s">
        <v>19</v>
      </c>
      <c r="G171">
        <v>2546</v>
      </c>
      <c r="H171">
        <v>809464.21999999974</v>
      </c>
      <c r="I171">
        <v>511175.14</v>
      </c>
      <c r="J171">
        <v>1320639.3600000013</v>
      </c>
      <c r="K171">
        <v>22198574</v>
      </c>
      <c r="L171" s="26">
        <f t="shared" si="7"/>
        <v>5.9492080887718339E-2</v>
      </c>
      <c r="M171" s="1">
        <f t="shared" si="8"/>
        <v>518.71145326001624</v>
      </c>
    </row>
    <row r="172" spans="1:13" x14ac:dyDescent="0.25">
      <c r="A172" t="str">
        <f t="shared" si="6"/>
        <v>CMBMAAMar-2024</v>
      </c>
      <c r="B172" s="2">
        <v>2024</v>
      </c>
      <c r="C172" s="2" t="s">
        <v>200</v>
      </c>
      <c r="D172" t="s">
        <v>10</v>
      </c>
      <c r="E172" s="2" t="s">
        <v>37</v>
      </c>
      <c r="F172" t="s">
        <v>15</v>
      </c>
      <c r="G172">
        <v>260</v>
      </c>
      <c r="H172">
        <v>12027.709999999997</v>
      </c>
      <c r="I172">
        <v>6828.8199999999988</v>
      </c>
      <c r="J172">
        <v>18856.529999999995</v>
      </c>
      <c r="K172">
        <v>178360</v>
      </c>
      <c r="L172" s="26">
        <f t="shared" si="7"/>
        <v>0.10572174254317108</v>
      </c>
      <c r="M172" s="1">
        <f t="shared" si="8"/>
        <v>72.525115384615361</v>
      </c>
    </row>
    <row r="173" spans="1:13" x14ac:dyDescent="0.25">
      <c r="A173" t="str">
        <f t="shared" si="6"/>
        <v>CMBMELMar-2024</v>
      </c>
      <c r="B173" s="2">
        <v>2024</v>
      </c>
      <c r="C173" s="2" t="s">
        <v>200</v>
      </c>
      <c r="D173" t="s">
        <v>10</v>
      </c>
      <c r="E173" s="2" t="s">
        <v>38</v>
      </c>
      <c r="F173" t="s">
        <v>13</v>
      </c>
      <c r="G173">
        <v>2438</v>
      </c>
      <c r="H173">
        <v>646042.45000000054</v>
      </c>
      <c r="I173">
        <v>182881.03</v>
      </c>
      <c r="J173">
        <v>828923.48000000045</v>
      </c>
      <c r="K173">
        <v>20501142</v>
      </c>
      <c r="L173" s="26">
        <f t="shared" si="7"/>
        <v>4.0433039291177073E-2</v>
      </c>
      <c r="M173" s="1">
        <f t="shared" si="8"/>
        <v>340.00142739950797</v>
      </c>
    </row>
    <row r="174" spans="1:13" x14ac:dyDescent="0.25">
      <c r="A174" t="str">
        <f t="shared" si="6"/>
        <v>CMBMLEMar-2024</v>
      </c>
      <c r="B174" s="2">
        <v>2024</v>
      </c>
      <c r="C174" s="2" t="s">
        <v>200</v>
      </c>
      <c r="D174" t="s">
        <v>10</v>
      </c>
      <c r="E174" s="2" t="s">
        <v>39</v>
      </c>
      <c r="F174" t="s">
        <v>15</v>
      </c>
      <c r="G174">
        <v>1558</v>
      </c>
      <c r="H174">
        <v>141208.81</v>
      </c>
      <c r="I174">
        <v>37154.000000000036</v>
      </c>
      <c r="J174">
        <v>178362.81000000006</v>
      </c>
      <c r="K174">
        <v>1196544</v>
      </c>
      <c r="L174" s="26">
        <f t="shared" si="7"/>
        <v>0.14906498214858799</v>
      </c>
      <c r="M174" s="1">
        <f t="shared" si="8"/>
        <v>114.48190629011557</v>
      </c>
    </row>
    <row r="175" spans="1:13" x14ac:dyDescent="0.25">
      <c r="A175" t="str">
        <f t="shared" si="6"/>
        <v>CMBNRTMar-2024</v>
      </c>
      <c r="B175" s="2">
        <v>2024</v>
      </c>
      <c r="C175" s="2" t="s">
        <v>200</v>
      </c>
      <c r="D175" t="s">
        <v>10</v>
      </c>
      <c r="E175" s="2" t="s">
        <v>40</v>
      </c>
      <c r="F175" t="s">
        <v>13</v>
      </c>
      <c r="G175">
        <v>385</v>
      </c>
      <c r="H175">
        <v>144170.71000000002</v>
      </c>
      <c r="I175">
        <v>13872.749999999998</v>
      </c>
      <c r="J175">
        <v>158043.46</v>
      </c>
      <c r="K175">
        <v>2642640</v>
      </c>
      <c r="L175" s="26">
        <f t="shared" si="7"/>
        <v>5.9805141827869099E-2</v>
      </c>
      <c r="M175" s="1">
        <f t="shared" si="8"/>
        <v>410.50249350649347</v>
      </c>
    </row>
    <row r="176" spans="1:13" x14ac:dyDescent="0.25">
      <c r="A176" t="str">
        <f t="shared" si="6"/>
        <v>CMBPVGMar-2024</v>
      </c>
      <c r="B176" s="2">
        <v>2024</v>
      </c>
      <c r="C176" s="2" t="s">
        <v>200</v>
      </c>
      <c r="D176" t="s">
        <v>10</v>
      </c>
      <c r="E176" s="2" t="s">
        <v>50</v>
      </c>
      <c r="F176" t="s">
        <v>13</v>
      </c>
      <c r="G176">
        <v>36</v>
      </c>
      <c r="H176">
        <v>5530.7999999999993</v>
      </c>
      <c r="I176">
        <v>3457.94</v>
      </c>
      <c r="J176">
        <v>8988.74</v>
      </c>
      <c r="K176">
        <v>182376</v>
      </c>
      <c r="L176" s="26">
        <f t="shared" si="7"/>
        <v>4.9286857919901741E-2</v>
      </c>
      <c r="M176" s="1">
        <f t="shared" si="8"/>
        <v>249.6872222222222</v>
      </c>
    </row>
    <row r="177" spans="1:13" x14ac:dyDescent="0.25">
      <c r="A177" t="str">
        <f t="shared" si="6"/>
        <v>CMBRUHMar-2024</v>
      </c>
      <c r="B177" s="2">
        <v>2024</v>
      </c>
      <c r="C177" s="2" t="s">
        <v>200</v>
      </c>
      <c r="D177" t="s">
        <v>10</v>
      </c>
      <c r="E177" s="2" t="s">
        <v>41</v>
      </c>
      <c r="F177" t="s">
        <v>11</v>
      </c>
      <c r="G177">
        <v>178</v>
      </c>
      <c r="H177">
        <v>33613.319999999978</v>
      </c>
      <c r="I177">
        <v>16675.950000000004</v>
      </c>
      <c r="J177">
        <v>50289.27</v>
      </c>
      <c r="K177">
        <v>720010</v>
      </c>
      <c r="L177" s="26">
        <f t="shared" si="7"/>
        <v>6.9845238260579715E-2</v>
      </c>
      <c r="M177" s="1">
        <f t="shared" si="8"/>
        <v>282.52398876404493</v>
      </c>
    </row>
    <row r="178" spans="1:13" x14ac:dyDescent="0.25">
      <c r="A178" t="str">
        <f t="shared" si="6"/>
        <v>CMBSINMar-2024</v>
      </c>
      <c r="B178" s="2">
        <v>2024</v>
      </c>
      <c r="C178" s="2" t="s">
        <v>200</v>
      </c>
      <c r="D178" t="s">
        <v>10</v>
      </c>
      <c r="E178" s="2" t="s">
        <v>42</v>
      </c>
      <c r="F178" t="s">
        <v>13</v>
      </c>
      <c r="G178">
        <v>374</v>
      </c>
      <c r="H178">
        <v>51172.32</v>
      </c>
      <c r="I178">
        <v>28238.469999999979</v>
      </c>
      <c r="J178">
        <v>79410.789999999994</v>
      </c>
      <c r="K178">
        <v>1028126</v>
      </c>
      <c r="L178" s="26">
        <f t="shared" si="7"/>
        <v>7.723838323318348E-2</v>
      </c>
      <c r="M178" s="1">
        <f t="shared" si="8"/>
        <v>212.32831550802138</v>
      </c>
    </row>
    <row r="179" spans="1:13" x14ac:dyDescent="0.25">
      <c r="A179" t="str">
        <f t="shared" si="6"/>
        <v>CMBSYDMar-2024</v>
      </c>
      <c r="B179" s="2">
        <v>2024</v>
      </c>
      <c r="C179" s="2" t="s">
        <v>200</v>
      </c>
      <c r="D179" t="s">
        <v>10</v>
      </c>
      <c r="E179" s="2" t="s">
        <v>53</v>
      </c>
      <c r="F179" t="s">
        <v>13</v>
      </c>
      <c r="G179">
        <v>946</v>
      </c>
      <c r="H179">
        <v>272076.75999999983</v>
      </c>
      <c r="I179">
        <v>71972.49000000002</v>
      </c>
      <c r="J179">
        <v>344049.25000000012</v>
      </c>
      <c r="K179">
        <v>8281284</v>
      </c>
      <c r="L179" s="26">
        <f t="shared" si="7"/>
        <v>4.154539924002125E-2</v>
      </c>
      <c r="M179" s="1">
        <f t="shared" si="8"/>
        <v>363.68842494714602</v>
      </c>
    </row>
    <row r="180" spans="1:13" x14ac:dyDescent="0.25">
      <c r="A180" t="str">
        <f t="shared" si="6"/>
        <v>CMBTRVMar-2024</v>
      </c>
      <c r="B180" s="2">
        <v>2024</v>
      </c>
      <c r="C180" s="2" t="s">
        <v>200</v>
      </c>
      <c r="D180" t="s">
        <v>10</v>
      </c>
      <c r="E180" s="2" t="s">
        <v>43</v>
      </c>
      <c r="F180" t="s">
        <v>15</v>
      </c>
      <c r="G180">
        <v>35</v>
      </c>
      <c r="H180">
        <v>2027.8</v>
      </c>
      <c r="I180">
        <v>647.74999999999989</v>
      </c>
      <c r="J180">
        <v>2675.55</v>
      </c>
      <c r="K180">
        <v>12810</v>
      </c>
      <c r="L180" s="26">
        <f t="shared" si="7"/>
        <v>0.20886416861826698</v>
      </c>
      <c r="M180" s="1">
        <f t="shared" si="8"/>
        <v>76.444285714285726</v>
      </c>
    </row>
    <row r="181" spans="1:13" x14ac:dyDescent="0.25">
      <c r="A181" t="str">
        <f t="shared" si="6"/>
        <v>CMBTRZMar-2024</v>
      </c>
      <c r="B181" s="2">
        <v>2024</v>
      </c>
      <c r="C181" s="2" t="s">
        <v>200</v>
      </c>
      <c r="D181" t="s">
        <v>10</v>
      </c>
      <c r="E181" s="2" t="s">
        <v>44</v>
      </c>
      <c r="F181" t="s">
        <v>15</v>
      </c>
      <c r="G181">
        <v>51</v>
      </c>
      <c r="H181">
        <v>1624.4299999999996</v>
      </c>
      <c r="I181">
        <v>907.71</v>
      </c>
      <c r="J181">
        <v>2532.1400000000003</v>
      </c>
      <c r="K181">
        <v>22593</v>
      </c>
      <c r="L181" s="26">
        <f t="shared" si="7"/>
        <v>0.11207630682069669</v>
      </c>
      <c r="M181" s="1">
        <f t="shared" si="8"/>
        <v>49.649803921568633</v>
      </c>
    </row>
    <row r="182" spans="1:13" x14ac:dyDescent="0.25">
      <c r="A182" t="str">
        <f t="shared" si="6"/>
        <v>CMBJEDMar-2024</v>
      </c>
      <c r="B182" s="2">
        <v>2024</v>
      </c>
      <c r="C182" s="2" t="s">
        <v>200</v>
      </c>
      <c r="D182" t="s">
        <v>10</v>
      </c>
      <c r="E182" s="2" t="s">
        <v>51</v>
      </c>
      <c r="F182" t="s">
        <v>11</v>
      </c>
      <c r="G182">
        <v>34</v>
      </c>
      <c r="H182">
        <v>4480.4399999999987</v>
      </c>
      <c r="I182">
        <v>3218.46</v>
      </c>
      <c r="J182">
        <v>7698.9</v>
      </c>
      <c r="K182">
        <v>158338</v>
      </c>
      <c r="L182" s="26">
        <f t="shared" si="7"/>
        <v>4.8623198474150232E-2</v>
      </c>
      <c r="M182" s="1">
        <f t="shared" si="8"/>
        <v>226.43823529411765</v>
      </c>
    </row>
    <row r="183" spans="1:13" x14ac:dyDescent="0.25">
      <c r="A183" t="str">
        <f t="shared" si="6"/>
        <v>COKCMBMar-2024</v>
      </c>
      <c r="B183" s="2">
        <v>2024</v>
      </c>
      <c r="C183" s="2" t="s">
        <v>200</v>
      </c>
      <c r="D183" t="s">
        <v>21</v>
      </c>
      <c r="E183" s="2" t="s">
        <v>10</v>
      </c>
      <c r="F183" t="s">
        <v>15</v>
      </c>
      <c r="G183">
        <v>161</v>
      </c>
      <c r="H183">
        <v>10224.93</v>
      </c>
      <c r="I183">
        <v>3777.6400000000003</v>
      </c>
      <c r="J183">
        <v>14002.569999999996</v>
      </c>
      <c r="K183">
        <v>83237</v>
      </c>
      <c r="L183" s="26">
        <f t="shared" si="7"/>
        <v>0.16822530845657577</v>
      </c>
      <c r="M183" s="1">
        <f t="shared" si="8"/>
        <v>86.972484472049672</v>
      </c>
    </row>
    <row r="184" spans="1:13" x14ac:dyDescent="0.25">
      <c r="A184" t="str">
        <f t="shared" si="6"/>
        <v>DACCMBMar-2024</v>
      </c>
      <c r="B184" s="2">
        <v>2024</v>
      </c>
      <c r="C184" s="2" t="s">
        <v>200</v>
      </c>
      <c r="D184" t="s">
        <v>22</v>
      </c>
      <c r="E184" s="2" t="s">
        <v>10</v>
      </c>
      <c r="F184" t="s">
        <v>15</v>
      </c>
      <c r="G184">
        <v>59</v>
      </c>
      <c r="H184">
        <v>9279.39</v>
      </c>
      <c r="I184">
        <v>837.18</v>
      </c>
      <c r="J184">
        <v>10116.569999999998</v>
      </c>
      <c r="K184">
        <v>127735</v>
      </c>
      <c r="L184" s="26">
        <f t="shared" si="7"/>
        <v>7.9199671194269364E-2</v>
      </c>
      <c r="M184" s="1">
        <f t="shared" si="8"/>
        <v>171.46728813559318</v>
      </c>
    </row>
    <row r="185" spans="1:13" x14ac:dyDescent="0.25">
      <c r="A185" t="str">
        <f t="shared" si="6"/>
        <v>DELCMBMar-2024</v>
      </c>
      <c r="B185" s="2">
        <v>2024</v>
      </c>
      <c r="C185" s="2" t="s">
        <v>200</v>
      </c>
      <c r="D185" t="s">
        <v>23</v>
      </c>
      <c r="E185" s="2" t="s">
        <v>10</v>
      </c>
      <c r="F185" t="s">
        <v>15</v>
      </c>
      <c r="G185">
        <v>763</v>
      </c>
      <c r="H185">
        <v>67054.35000000002</v>
      </c>
      <c r="I185">
        <v>22332.270000000008</v>
      </c>
      <c r="J185">
        <v>89386.620000000024</v>
      </c>
      <c r="K185">
        <v>1850275</v>
      </c>
      <c r="L185" s="26">
        <f t="shared" si="7"/>
        <v>4.8309910688951657E-2</v>
      </c>
      <c r="M185" s="1">
        <f t="shared" si="8"/>
        <v>117.15153342070776</v>
      </c>
    </row>
    <row r="186" spans="1:13" x14ac:dyDescent="0.25">
      <c r="A186" t="str">
        <f t="shared" si="6"/>
        <v>DMMCMBMar-2024</v>
      </c>
      <c r="B186" s="2">
        <v>2024</v>
      </c>
      <c r="C186" s="2" t="s">
        <v>200</v>
      </c>
      <c r="D186" t="s">
        <v>24</v>
      </c>
      <c r="E186" s="2" t="s">
        <v>10</v>
      </c>
      <c r="F186" t="s">
        <v>11</v>
      </c>
      <c r="G186">
        <v>24</v>
      </c>
      <c r="H186">
        <v>4215.6699999999992</v>
      </c>
      <c r="I186">
        <v>2148.3100000000004</v>
      </c>
      <c r="J186">
        <v>6363.98</v>
      </c>
      <c r="K186">
        <v>92472</v>
      </c>
      <c r="L186" s="26">
        <f t="shared" si="7"/>
        <v>6.882061597023964E-2</v>
      </c>
      <c r="M186" s="1">
        <f t="shared" si="8"/>
        <v>265.1658333333333</v>
      </c>
    </row>
    <row r="187" spans="1:13" x14ac:dyDescent="0.25">
      <c r="A187" t="str">
        <f t="shared" si="6"/>
        <v>DOHCMBMar-2024</v>
      </c>
      <c r="B187" s="2">
        <v>2024</v>
      </c>
      <c r="C187" s="2" t="s">
        <v>200</v>
      </c>
      <c r="D187" t="s">
        <v>25</v>
      </c>
      <c r="E187" s="2" t="s">
        <v>10</v>
      </c>
      <c r="F187" t="s">
        <v>11</v>
      </c>
      <c r="G187">
        <v>137</v>
      </c>
      <c r="H187">
        <v>11631.070000000002</v>
      </c>
      <c r="I187">
        <v>24251.170000000002</v>
      </c>
      <c r="J187">
        <v>35882.240000000005</v>
      </c>
      <c r="K187">
        <v>497721</v>
      </c>
      <c r="L187" s="26">
        <f t="shared" si="7"/>
        <v>7.2093080259824291E-2</v>
      </c>
      <c r="M187" s="1">
        <f t="shared" si="8"/>
        <v>261.91416058394162</v>
      </c>
    </row>
    <row r="188" spans="1:13" x14ac:dyDescent="0.25">
      <c r="A188" t="str">
        <f t="shared" si="6"/>
        <v>DXBCMBMar-2024</v>
      </c>
      <c r="B188" s="2">
        <v>2024</v>
      </c>
      <c r="C188" s="2" t="s">
        <v>200</v>
      </c>
      <c r="D188" t="s">
        <v>26</v>
      </c>
      <c r="E188" s="2" t="s">
        <v>10</v>
      </c>
      <c r="F188" t="s">
        <v>11</v>
      </c>
      <c r="G188">
        <v>102</v>
      </c>
      <c r="H188">
        <v>12419.580000000002</v>
      </c>
      <c r="I188">
        <v>8664.8100000000013</v>
      </c>
      <c r="J188">
        <v>21084.389999999996</v>
      </c>
      <c r="K188">
        <v>337518</v>
      </c>
      <c r="L188" s="26">
        <f t="shared" si="7"/>
        <v>6.2468934990133847E-2</v>
      </c>
      <c r="M188" s="1">
        <f t="shared" si="8"/>
        <v>206.70970588235289</v>
      </c>
    </row>
    <row r="189" spans="1:13" x14ac:dyDescent="0.25">
      <c r="A189" t="str">
        <f t="shared" si="6"/>
        <v>FRACMBMar-2024</v>
      </c>
      <c r="B189" s="2">
        <v>2024</v>
      </c>
      <c r="C189" s="2" t="s">
        <v>200</v>
      </c>
      <c r="D189" t="s">
        <v>27</v>
      </c>
      <c r="E189" s="2" t="s">
        <v>10</v>
      </c>
      <c r="F189" t="s">
        <v>19</v>
      </c>
      <c r="G189">
        <v>878</v>
      </c>
      <c r="H189">
        <v>212024.02</v>
      </c>
      <c r="I189">
        <v>190997.19999999998</v>
      </c>
      <c r="J189">
        <v>403021.22000000009</v>
      </c>
      <c r="K189">
        <v>7105654</v>
      </c>
      <c r="L189" s="26">
        <f t="shared" si="7"/>
        <v>5.6718385105720047E-2</v>
      </c>
      <c r="M189" s="1">
        <f t="shared" si="8"/>
        <v>459.02189066059236</v>
      </c>
    </row>
    <row r="190" spans="1:13" x14ac:dyDescent="0.25">
      <c r="A190" t="str">
        <f t="shared" si="6"/>
        <v>GANCMBMar-2024</v>
      </c>
      <c r="B190" s="2">
        <v>2024</v>
      </c>
      <c r="C190" s="2" t="s">
        <v>200</v>
      </c>
      <c r="D190" t="s">
        <v>28</v>
      </c>
      <c r="E190" s="2" t="s">
        <v>10</v>
      </c>
      <c r="F190" t="s">
        <v>15</v>
      </c>
      <c r="G190">
        <v>66</v>
      </c>
      <c r="H190">
        <v>4343.6100000000006</v>
      </c>
      <c r="I190">
        <v>2054.04</v>
      </c>
      <c r="J190">
        <v>6397.6500000000005</v>
      </c>
      <c r="K190">
        <v>75702</v>
      </c>
      <c r="L190" s="26">
        <f t="shared" si="7"/>
        <v>8.4510977252912747E-2</v>
      </c>
      <c r="M190" s="1">
        <f t="shared" si="8"/>
        <v>96.934090909090912</v>
      </c>
    </row>
    <row r="191" spans="1:13" x14ac:dyDescent="0.25">
      <c r="A191" t="str">
        <f t="shared" si="6"/>
        <v>HYDCMBMar-2024</v>
      </c>
      <c r="B191" s="2">
        <v>2024</v>
      </c>
      <c r="C191" s="2" t="s">
        <v>200</v>
      </c>
      <c r="D191" t="s">
        <v>29</v>
      </c>
      <c r="E191" s="2" t="s">
        <v>10</v>
      </c>
      <c r="F191" t="s">
        <v>15</v>
      </c>
      <c r="G191">
        <v>18</v>
      </c>
      <c r="H191">
        <v>830.71999999999991</v>
      </c>
      <c r="I191">
        <v>482.40999999999997</v>
      </c>
      <c r="J191">
        <v>1313.13</v>
      </c>
      <c r="K191">
        <v>21096</v>
      </c>
      <c r="L191" s="26">
        <f t="shared" si="7"/>
        <v>6.2245449374288969E-2</v>
      </c>
      <c r="M191" s="1">
        <f t="shared" si="8"/>
        <v>72.951666666666668</v>
      </c>
    </row>
    <row r="192" spans="1:13" x14ac:dyDescent="0.25">
      <c r="A192" t="str">
        <f t="shared" si="6"/>
        <v>ICNCMBMar-2024</v>
      </c>
      <c r="B192" s="2">
        <v>2024</v>
      </c>
      <c r="C192" s="2" t="s">
        <v>200</v>
      </c>
      <c r="D192" t="s">
        <v>30</v>
      </c>
      <c r="E192" s="2" t="s">
        <v>10</v>
      </c>
      <c r="F192" t="s">
        <v>13</v>
      </c>
      <c r="G192">
        <v>123</v>
      </c>
      <c r="H192">
        <v>34679.209999999992</v>
      </c>
      <c r="I192">
        <v>9970.49</v>
      </c>
      <c r="J192">
        <v>44649.700000000019</v>
      </c>
      <c r="K192">
        <v>709095</v>
      </c>
      <c r="L192" s="26">
        <f t="shared" si="7"/>
        <v>6.2967162368935084E-2</v>
      </c>
      <c r="M192" s="1">
        <f t="shared" si="8"/>
        <v>363.00569105691073</v>
      </c>
    </row>
    <row r="193" spans="1:13" x14ac:dyDescent="0.25">
      <c r="A193" t="str">
        <f t="shared" si="6"/>
        <v>IXMCMBMar-2024</v>
      </c>
      <c r="B193" s="2">
        <v>2024</v>
      </c>
      <c r="C193" s="2" t="s">
        <v>200</v>
      </c>
      <c r="D193" t="s">
        <v>31</v>
      </c>
      <c r="E193" s="2" t="s">
        <v>10</v>
      </c>
      <c r="F193" t="s">
        <v>15</v>
      </c>
      <c r="G193">
        <v>79</v>
      </c>
      <c r="H193">
        <v>2096.3100000000004</v>
      </c>
      <c r="I193">
        <v>1093.5799999999997</v>
      </c>
      <c r="J193">
        <v>3189.8899999999994</v>
      </c>
      <c r="K193">
        <v>27966</v>
      </c>
      <c r="L193" s="26">
        <f t="shared" si="7"/>
        <v>0.11406314810841735</v>
      </c>
      <c r="M193" s="1">
        <f t="shared" si="8"/>
        <v>40.378354430379737</v>
      </c>
    </row>
    <row r="194" spans="1:13" x14ac:dyDescent="0.25">
      <c r="A194" t="str">
        <f t="shared" ref="A194:A257" si="9">D194&amp;E194&amp;C194</f>
        <v>KHICMBMar-2024</v>
      </c>
      <c r="B194" s="2">
        <v>2024</v>
      </c>
      <c r="C194" s="2" t="s">
        <v>200</v>
      </c>
      <c r="D194" t="s">
        <v>32</v>
      </c>
      <c r="E194" s="2" t="s">
        <v>10</v>
      </c>
      <c r="F194" t="s">
        <v>15</v>
      </c>
      <c r="G194">
        <v>175</v>
      </c>
      <c r="H194">
        <v>18595.399999999998</v>
      </c>
      <c r="I194">
        <v>3719.5200000000013</v>
      </c>
      <c r="J194">
        <v>22314.920000000006</v>
      </c>
      <c r="K194">
        <v>422450</v>
      </c>
      <c r="L194" s="26">
        <f t="shared" ref="L194:L257" si="10">J194/K194</f>
        <v>5.2822629897029245E-2</v>
      </c>
      <c r="M194" s="1">
        <f t="shared" ref="M194:M257" si="11">J194/G194</f>
        <v>127.5138285714286</v>
      </c>
    </row>
    <row r="195" spans="1:13" x14ac:dyDescent="0.25">
      <c r="A195" t="str">
        <f t="shared" si="9"/>
        <v>KTMCMBMar-2024</v>
      </c>
      <c r="B195" s="2">
        <v>2024</v>
      </c>
      <c r="C195" s="2" t="s">
        <v>200</v>
      </c>
      <c r="D195" t="s">
        <v>52</v>
      </c>
      <c r="E195" s="2" t="s">
        <v>10</v>
      </c>
      <c r="F195" t="s">
        <v>15</v>
      </c>
      <c r="G195">
        <v>54</v>
      </c>
      <c r="H195">
        <v>10959.460000000003</v>
      </c>
      <c r="I195">
        <v>1898.46</v>
      </c>
      <c r="J195">
        <v>12857.920000000004</v>
      </c>
      <c r="K195">
        <v>127062</v>
      </c>
      <c r="L195" s="26">
        <f t="shared" si="10"/>
        <v>0.10119406274102409</v>
      </c>
      <c r="M195" s="1">
        <f t="shared" si="11"/>
        <v>238.10962962962969</v>
      </c>
    </row>
    <row r="196" spans="1:13" x14ac:dyDescent="0.25">
      <c r="A196" t="str">
        <f t="shared" si="9"/>
        <v>KULCMBMar-2024</v>
      </c>
      <c r="B196" s="2">
        <v>2024</v>
      </c>
      <c r="C196" s="2" t="s">
        <v>200</v>
      </c>
      <c r="D196" t="s">
        <v>33</v>
      </c>
      <c r="E196" s="2" t="s">
        <v>10</v>
      </c>
      <c r="F196" t="s">
        <v>13</v>
      </c>
      <c r="G196">
        <v>270</v>
      </c>
      <c r="H196">
        <v>18500.5</v>
      </c>
      <c r="I196">
        <v>16997.029999999995</v>
      </c>
      <c r="J196">
        <v>35497.529999999992</v>
      </c>
      <c r="K196">
        <v>663930</v>
      </c>
      <c r="L196" s="26">
        <f t="shared" si="10"/>
        <v>5.3465771994035502E-2</v>
      </c>
      <c r="M196" s="1">
        <f t="shared" si="11"/>
        <v>131.4723333333333</v>
      </c>
    </row>
    <row r="197" spans="1:13" x14ac:dyDescent="0.25">
      <c r="A197" t="str">
        <f t="shared" si="9"/>
        <v>KWICMBMar-2024</v>
      </c>
      <c r="B197" s="2">
        <v>2024</v>
      </c>
      <c r="C197" s="2" t="s">
        <v>200</v>
      </c>
      <c r="D197" t="s">
        <v>34</v>
      </c>
      <c r="E197" s="2" t="s">
        <v>10</v>
      </c>
      <c r="F197" t="s">
        <v>11</v>
      </c>
      <c r="G197">
        <v>14</v>
      </c>
      <c r="H197">
        <v>2043.0599999999995</v>
      </c>
      <c r="I197">
        <v>1200.51</v>
      </c>
      <c r="J197">
        <v>3243.5699999999997</v>
      </c>
      <c r="K197">
        <v>58730</v>
      </c>
      <c r="L197" s="26">
        <f t="shared" si="10"/>
        <v>5.5228503320279239E-2</v>
      </c>
      <c r="M197" s="1">
        <f t="shared" si="11"/>
        <v>231.68357142857141</v>
      </c>
    </row>
    <row r="198" spans="1:13" x14ac:dyDescent="0.25">
      <c r="A198" t="str">
        <f t="shared" si="9"/>
        <v>LHECMBMar-2024</v>
      </c>
      <c r="B198" s="2">
        <v>2024</v>
      </c>
      <c r="C198" s="2" t="s">
        <v>200</v>
      </c>
      <c r="D198" t="s">
        <v>35</v>
      </c>
      <c r="E198" s="2" t="s">
        <v>10</v>
      </c>
      <c r="F198" t="s">
        <v>15</v>
      </c>
      <c r="G198">
        <v>386</v>
      </c>
      <c r="H198">
        <v>40157.540000000008</v>
      </c>
      <c r="I198">
        <v>8403.33</v>
      </c>
      <c r="J198">
        <v>48560.87</v>
      </c>
      <c r="K198">
        <v>1075010</v>
      </c>
      <c r="L198" s="26">
        <f t="shared" si="10"/>
        <v>4.517248211644543E-2</v>
      </c>
      <c r="M198" s="1">
        <f t="shared" si="11"/>
        <v>125.80536269430053</v>
      </c>
    </row>
    <row r="199" spans="1:13" x14ac:dyDescent="0.25">
      <c r="A199" t="str">
        <f t="shared" si="9"/>
        <v>LHRCMBMar-2024</v>
      </c>
      <c r="B199" s="2">
        <v>2024</v>
      </c>
      <c r="C199" s="2" t="s">
        <v>200</v>
      </c>
      <c r="D199" t="s">
        <v>36</v>
      </c>
      <c r="E199" s="2" t="s">
        <v>10</v>
      </c>
      <c r="F199" t="s">
        <v>19</v>
      </c>
      <c r="G199">
        <v>2150</v>
      </c>
      <c r="H199">
        <v>736289.21999999974</v>
      </c>
      <c r="I199">
        <v>465699.45</v>
      </c>
      <c r="J199">
        <v>1201988.6700000002</v>
      </c>
      <c r="K199">
        <v>18745850</v>
      </c>
      <c r="L199" s="26">
        <f t="shared" si="10"/>
        <v>6.4120254349629396E-2</v>
      </c>
      <c r="M199" s="1">
        <f t="shared" si="11"/>
        <v>559.0644976744187</v>
      </c>
    </row>
    <row r="200" spans="1:13" x14ac:dyDescent="0.25">
      <c r="A200" t="str">
        <f t="shared" si="9"/>
        <v>MAACMBMar-2024</v>
      </c>
      <c r="B200" s="2">
        <v>2024</v>
      </c>
      <c r="C200" s="2" t="s">
        <v>200</v>
      </c>
      <c r="D200" t="s">
        <v>37</v>
      </c>
      <c r="E200" s="2" t="s">
        <v>10</v>
      </c>
      <c r="F200" t="s">
        <v>15</v>
      </c>
      <c r="G200">
        <v>364</v>
      </c>
      <c r="H200">
        <v>15668.480000000001</v>
      </c>
      <c r="I200">
        <v>9033.1799999999985</v>
      </c>
      <c r="J200">
        <v>24701.660000000018</v>
      </c>
      <c r="K200">
        <v>249704</v>
      </c>
      <c r="L200" s="26">
        <f t="shared" si="10"/>
        <v>9.8923765738634609E-2</v>
      </c>
      <c r="M200" s="1">
        <f t="shared" si="11"/>
        <v>67.86170329670334</v>
      </c>
    </row>
    <row r="201" spans="1:13" x14ac:dyDescent="0.25">
      <c r="A201" t="str">
        <f t="shared" si="9"/>
        <v>MELCMBMar-2024</v>
      </c>
      <c r="B201" s="2">
        <v>2024</v>
      </c>
      <c r="C201" s="2" t="s">
        <v>200</v>
      </c>
      <c r="D201" t="s">
        <v>38</v>
      </c>
      <c r="E201" s="2" t="s">
        <v>10</v>
      </c>
      <c r="F201" t="s">
        <v>13</v>
      </c>
      <c r="G201">
        <v>2790</v>
      </c>
      <c r="H201">
        <v>827381.23000000045</v>
      </c>
      <c r="I201">
        <v>249738.01000000024</v>
      </c>
      <c r="J201">
        <v>1077119.2399999993</v>
      </c>
      <c r="K201">
        <v>23461110</v>
      </c>
      <c r="L201" s="26">
        <f t="shared" si="10"/>
        <v>4.591083883072878E-2</v>
      </c>
      <c r="M201" s="1">
        <f t="shared" si="11"/>
        <v>386.0642437275983</v>
      </c>
    </row>
    <row r="202" spans="1:13" x14ac:dyDescent="0.25">
      <c r="A202" t="str">
        <f t="shared" si="9"/>
        <v>MLECMBMar-2024</v>
      </c>
      <c r="B202" s="2">
        <v>2024</v>
      </c>
      <c r="C202" s="2" t="s">
        <v>200</v>
      </c>
      <c r="D202" t="s">
        <v>39</v>
      </c>
      <c r="E202" s="2" t="s">
        <v>10</v>
      </c>
      <c r="F202" t="s">
        <v>15</v>
      </c>
      <c r="G202">
        <v>972</v>
      </c>
      <c r="H202">
        <v>67942.740000000005</v>
      </c>
      <c r="I202">
        <v>20584.689999999999</v>
      </c>
      <c r="J202">
        <v>88527.430000000008</v>
      </c>
      <c r="K202">
        <v>746496</v>
      </c>
      <c r="L202" s="26">
        <f t="shared" si="10"/>
        <v>0.11859062875085735</v>
      </c>
      <c r="M202" s="1">
        <f t="shared" si="11"/>
        <v>91.077602880658446</v>
      </c>
    </row>
    <row r="203" spans="1:13" x14ac:dyDescent="0.25">
      <c r="A203" t="str">
        <f t="shared" si="9"/>
        <v>NRTCMBMar-2024</v>
      </c>
      <c r="B203" s="2">
        <v>2024</v>
      </c>
      <c r="C203" s="2" t="s">
        <v>200</v>
      </c>
      <c r="D203" t="s">
        <v>40</v>
      </c>
      <c r="E203" s="2" t="s">
        <v>10</v>
      </c>
      <c r="F203" t="s">
        <v>13</v>
      </c>
      <c r="G203">
        <v>319</v>
      </c>
      <c r="H203">
        <v>112829.92000000001</v>
      </c>
      <c r="I203">
        <v>15551.809999999998</v>
      </c>
      <c r="J203">
        <v>128381.73000000007</v>
      </c>
      <c r="K203">
        <v>2189616</v>
      </c>
      <c r="L203" s="26">
        <f t="shared" si="10"/>
        <v>5.8632075213188098E-2</v>
      </c>
      <c r="M203" s="1">
        <f t="shared" si="11"/>
        <v>402.45056426332309</v>
      </c>
    </row>
    <row r="204" spans="1:13" x14ac:dyDescent="0.25">
      <c r="A204" t="str">
        <f t="shared" si="9"/>
        <v>PVGCMBMar-2024</v>
      </c>
      <c r="B204" s="2">
        <v>2024</v>
      </c>
      <c r="C204" s="2" t="s">
        <v>200</v>
      </c>
      <c r="D204" t="s">
        <v>50</v>
      </c>
      <c r="E204" s="2" t="s">
        <v>10</v>
      </c>
      <c r="F204" t="s">
        <v>13</v>
      </c>
      <c r="G204">
        <v>27</v>
      </c>
      <c r="H204">
        <v>6808.7199999999993</v>
      </c>
      <c r="I204">
        <v>2998.83</v>
      </c>
      <c r="J204">
        <v>9807.5499999999993</v>
      </c>
      <c r="K204">
        <v>136782</v>
      </c>
      <c r="L204" s="26">
        <f t="shared" si="10"/>
        <v>7.1702051439516884E-2</v>
      </c>
      <c r="M204" s="1">
        <f t="shared" si="11"/>
        <v>363.24259259259259</v>
      </c>
    </row>
    <row r="205" spans="1:13" x14ac:dyDescent="0.25">
      <c r="A205" t="str">
        <f t="shared" si="9"/>
        <v>RUHCMBMar-2024</v>
      </c>
      <c r="B205" s="2">
        <v>2024</v>
      </c>
      <c r="C205" s="2" t="s">
        <v>200</v>
      </c>
      <c r="D205" t="s">
        <v>41</v>
      </c>
      <c r="E205" s="2" t="s">
        <v>10</v>
      </c>
      <c r="F205" t="s">
        <v>11</v>
      </c>
      <c r="G205">
        <v>73</v>
      </c>
      <c r="H205">
        <v>12452.67</v>
      </c>
      <c r="I205">
        <v>6572.3500000000022</v>
      </c>
      <c r="J205">
        <v>19025.019999999997</v>
      </c>
      <c r="K205">
        <v>295285</v>
      </c>
      <c r="L205" s="26">
        <f t="shared" si="10"/>
        <v>6.4429347918113E-2</v>
      </c>
      <c r="M205" s="1">
        <f t="shared" si="11"/>
        <v>260.61671232876711</v>
      </c>
    </row>
    <row r="206" spans="1:13" x14ac:dyDescent="0.25">
      <c r="A206" t="str">
        <f t="shared" si="9"/>
        <v>SINCMBMar-2024</v>
      </c>
      <c r="B206" s="2">
        <v>2024</v>
      </c>
      <c r="C206" s="2" t="s">
        <v>200</v>
      </c>
      <c r="D206" t="s">
        <v>42</v>
      </c>
      <c r="E206" s="2" t="s">
        <v>10</v>
      </c>
      <c r="F206" t="s">
        <v>13</v>
      </c>
      <c r="G206">
        <v>327</v>
      </c>
      <c r="H206">
        <v>44217.470000000016</v>
      </c>
      <c r="I206">
        <v>27364.529999999977</v>
      </c>
      <c r="J206">
        <v>71581.999999999985</v>
      </c>
      <c r="K206">
        <v>898923</v>
      </c>
      <c r="L206" s="26">
        <f t="shared" si="10"/>
        <v>7.963084713596158E-2</v>
      </c>
      <c r="M206" s="1">
        <f t="shared" si="11"/>
        <v>218.90519877675837</v>
      </c>
    </row>
    <row r="207" spans="1:13" x14ac:dyDescent="0.25">
      <c r="A207" t="str">
        <f t="shared" si="9"/>
        <v>SYDCMBMar-2024</v>
      </c>
      <c r="B207" s="2">
        <v>2024</v>
      </c>
      <c r="C207" s="2" t="s">
        <v>200</v>
      </c>
      <c r="D207" t="s">
        <v>53</v>
      </c>
      <c r="E207" s="2" t="s">
        <v>10</v>
      </c>
      <c r="F207" t="s">
        <v>13</v>
      </c>
      <c r="G207">
        <v>1384</v>
      </c>
      <c r="H207">
        <v>413731.37999999995</v>
      </c>
      <c r="I207">
        <v>117247.93000000008</v>
      </c>
      <c r="J207">
        <v>530979.30999999994</v>
      </c>
      <c r="K207">
        <v>12115536</v>
      </c>
      <c r="L207" s="26">
        <f t="shared" si="10"/>
        <v>4.3826316062285639E-2</v>
      </c>
      <c r="M207" s="1">
        <f t="shared" si="11"/>
        <v>383.6555708092485</v>
      </c>
    </row>
    <row r="208" spans="1:13" x14ac:dyDescent="0.25">
      <c r="A208" t="str">
        <f t="shared" si="9"/>
        <v>TRVCMBMar-2024</v>
      </c>
      <c r="B208" s="2">
        <v>2024</v>
      </c>
      <c r="C208" s="2" t="s">
        <v>200</v>
      </c>
      <c r="D208" t="s">
        <v>43</v>
      </c>
      <c r="E208" s="2" t="s">
        <v>10</v>
      </c>
      <c r="F208" t="s">
        <v>15</v>
      </c>
      <c r="G208">
        <v>72</v>
      </c>
      <c r="H208">
        <v>3068.42</v>
      </c>
      <c r="I208">
        <v>1451.2300000000002</v>
      </c>
      <c r="J208">
        <v>4519.6500000000005</v>
      </c>
      <c r="K208">
        <v>26352</v>
      </c>
      <c r="L208" s="26">
        <f t="shared" si="10"/>
        <v>0.17151070127504556</v>
      </c>
      <c r="M208" s="1">
        <f t="shared" si="11"/>
        <v>62.772916666666674</v>
      </c>
    </row>
    <row r="209" spans="1:18" x14ac:dyDescent="0.25">
      <c r="A209" t="str">
        <f t="shared" si="9"/>
        <v>TRZCMBMar-2024</v>
      </c>
      <c r="B209" s="2">
        <v>2024</v>
      </c>
      <c r="C209" s="2" t="s">
        <v>200</v>
      </c>
      <c r="D209" t="s">
        <v>44</v>
      </c>
      <c r="E209" s="2" t="s">
        <v>10</v>
      </c>
      <c r="F209" t="s">
        <v>15</v>
      </c>
      <c r="G209">
        <v>182</v>
      </c>
      <c r="H209">
        <v>6064.8799999999983</v>
      </c>
      <c r="I209">
        <v>3027.1199999999994</v>
      </c>
      <c r="J209">
        <v>9092</v>
      </c>
      <c r="K209">
        <v>80626</v>
      </c>
      <c r="L209" s="26">
        <f t="shared" si="10"/>
        <v>0.11276759358023467</v>
      </c>
      <c r="M209" s="1">
        <f t="shared" si="11"/>
        <v>49.956043956043956</v>
      </c>
    </row>
    <row r="210" spans="1:18" x14ac:dyDescent="0.25">
      <c r="A210" t="str">
        <f t="shared" si="9"/>
        <v>JEDCMBMar-2024</v>
      </c>
      <c r="B210" s="2">
        <v>2024</v>
      </c>
      <c r="C210" s="2" t="s">
        <v>200</v>
      </c>
      <c r="D210" t="s">
        <v>51</v>
      </c>
      <c r="E210" s="2" t="s">
        <v>10</v>
      </c>
      <c r="F210" t="s">
        <v>11</v>
      </c>
      <c r="G210">
        <v>18</v>
      </c>
      <c r="H210">
        <v>3767.61</v>
      </c>
      <c r="I210">
        <v>1689.6399999999999</v>
      </c>
      <c r="J210">
        <v>5457.25</v>
      </c>
      <c r="K210">
        <v>83826</v>
      </c>
      <c r="L210" s="26">
        <f t="shared" si="10"/>
        <v>6.5102116288502376E-2</v>
      </c>
      <c r="M210" s="1">
        <f t="shared" si="11"/>
        <v>303.18055555555554</v>
      </c>
    </row>
    <row r="211" spans="1:18" x14ac:dyDescent="0.25">
      <c r="A211" t="str">
        <f t="shared" si="9"/>
        <v>AUHCMBApr-2024</v>
      </c>
      <c r="B211" s="2">
        <v>2024</v>
      </c>
      <c r="C211" s="2" t="s">
        <v>204</v>
      </c>
      <c r="D211" t="s">
        <v>9</v>
      </c>
      <c r="E211" s="2" t="s">
        <v>10</v>
      </c>
      <c r="F211" t="s">
        <v>11</v>
      </c>
      <c r="G211">
        <v>21</v>
      </c>
      <c r="H211">
        <v>3433.9500000000003</v>
      </c>
      <c r="I211">
        <v>2433.37</v>
      </c>
      <c r="J211">
        <v>5867.32</v>
      </c>
      <c r="K211">
        <v>70224</v>
      </c>
      <c r="L211" s="26">
        <f t="shared" si="10"/>
        <v>8.3551492367281835E-2</v>
      </c>
      <c r="M211" s="1">
        <f t="shared" si="11"/>
        <v>279.39619047619044</v>
      </c>
    </row>
    <row r="212" spans="1:18" x14ac:dyDescent="0.25">
      <c r="A212" t="str">
        <f t="shared" si="9"/>
        <v>BKKCMBApr-2024</v>
      </c>
      <c r="B212" s="2">
        <v>2024</v>
      </c>
      <c r="C212" s="2" t="s">
        <v>204</v>
      </c>
      <c r="D212" t="s">
        <v>12</v>
      </c>
      <c r="E212" s="2" t="s">
        <v>10</v>
      </c>
      <c r="F212" t="s">
        <v>13</v>
      </c>
      <c r="G212">
        <v>126</v>
      </c>
      <c r="H212">
        <v>17434.599999999995</v>
      </c>
      <c r="I212">
        <v>9903.380000000001</v>
      </c>
      <c r="J212">
        <v>27337.98</v>
      </c>
      <c r="K212">
        <v>300510</v>
      </c>
      <c r="L212" s="26">
        <f t="shared" si="10"/>
        <v>9.0971947688928814E-2</v>
      </c>
      <c r="M212" s="1">
        <f t="shared" si="11"/>
        <v>216.96809523809523</v>
      </c>
    </row>
    <row r="213" spans="1:18" x14ac:dyDescent="0.25">
      <c r="A213" t="str">
        <f t="shared" si="9"/>
        <v>BLRCMBApr-2024</v>
      </c>
      <c r="B213" s="2">
        <v>2024</v>
      </c>
      <c r="C213" s="2" t="s">
        <v>204</v>
      </c>
      <c r="D213" t="s">
        <v>14</v>
      </c>
      <c r="E213" s="2" t="s">
        <v>10</v>
      </c>
      <c r="F213" t="s">
        <v>15</v>
      </c>
      <c r="G213">
        <v>91</v>
      </c>
      <c r="H213">
        <v>3618.0400000000004</v>
      </c>
      <c r="I213">
        <v>2291.6499999999996</v>
      </c>
      <c r="J213">
        <v>5909.69</v>
      </c>
      <c r="K213">
        <v>65065</v>
      </c>
      <c r="L213" s="26">
        <f t="shared" si="10"/>
        <v>9.0827480212095593E-2</v>
      </c>
      <c r="M213" s="1">
        <f t="shared" si="11"/>
        <v>64.941648351648354</v>
      </c>
    </row>
    <row r="214" spans="1:18" x14ac:dyDescent="0.25">
      <c r="A214" t="str">
        <f t="shared" si="9"/>
        <v>BOMCMBApr-2024</v>
      </c>
      <c r="B214" s="2">
        <v>2024</v>
      </c>
      <c r="C214" s="2" t="s">
        <v>204</v>
      </c>
      <c r="D214" t="s">
        <v>16</v>
      </c>
      <c r="E214" s="2" t="s">
        <v>10</v>
      </c>
      <c r="F214" t="s">
        <v>15</v>
      </c>
      <c r="G214">
        <v>89</v>
      </c>
      <c r="H214">
        <v>8519.8599999999969</v>
      </c>
      <c r="I214">
        <v>2595.4599999999996</v>
      </c>
      <c r="J214">
        <v>11115.319999999998</v>
      </c>
      <c r="K214">
        <v>137861</v>
      </c>
      <c r="L214" s="26">
        <f t="shared" si="10"/>
        <v>8.0627008363496552E-2</v>
      </c>
      <c r="M214" s="1">
        <f t="shared" si="11"/>
        <v>124.89123595505616</v>
      </c>
    </row>
    <row r="215" spans="1:18" x14ac:dyDescent="0.25">
      <c r="A215" t="str">
        <f t="shared" si="9"/>
        <v>CANCMBApr-2024</v>
      </c>
      <c r="B215" s="2">
        <v>2024</v>
      </c>
      <c r="C215" s="2" t="s">
        <v>204</v>
      </c>
      <c r="D215" t="s">
        <v>17</v>
      </c>
      <c r="E215" s="2" t="s">
        <v>10</v>
      </c>
      <c r="F215" t="s">
        <v>13</v>
      </c>
      <c r="G215">
        <v>3</v>
      </c>
      <c r="H215">
        <v>373.45000000000005</v>
      </c>
      <c r="I215">
        <v>155.35</v>
      </c>
      <c r="J215">
        <v>528.79999999999995</v>
      </c>
      <c r="K215">
        <v>11949</v>
      </c>
      <c r="L215" s="26">
        <f t="shared" si="10"/>
        <v>4.4254749351410154E-2</v>
      </c>
      <c r="M215" s="1">
        <f t="shared" si="11"/>
        <v>176.26666666666665</v>
      </c>
    </row>
    <row r="216" spans="1:18" x14ac:dyDescent="0.25">
      <c r="A216" t="str">
        <f t="shared" si="9"/>
        <v>CDGCMBApr-2024</v>
      </c>
      <c r="B216" s="2">
        <v>2024</v>
      </c>
      <c r="C216" s="2" t="s">
        <v>204</v>
      </c>
      <c r="D216" t="s">
        <v>18</v>
      </c>
      <c r="E216" s="2" t="s">
        <v>10</v>
      </c>
      <c r="F216" t="s">
        <v>19</v>
      </c>
      <c r="G216">
        <v>478</v>
      </c>
      <c r="H216">
        <v>71810.89</v>
      </c>
      <c r="I216">
        <v>99471.48</v>
      </c>
      <c r="J216">
        <v>171282.37000000002</v>
      </c>
      <c r="K216">
        <v>4067302</v>
      </c>
      <c r="L216" s="26">
        <f t="shared" si="10"/>
        <v>4.2112036431029717E-2</v>
      </c>
      <c r="M216" s="1">
        <f t="shared" si="11"/>
        <v>358.33131799163186</v>
      </c>
    </row>
    <row r="217" spans="1:18" x14ac:dyDescent="0.25">
      <c r="A217" t="str">
        <f t="shared" si="9"/>
        <v>CGKCMBApr-2024</v>
      </c>
      <c r="B217" s="2">
        <v>2024</v>
      </c>
      <c r="C217" s="2" t="s">
        <v>204</v>
      </c>
      <c r="D217" t="s">
        <v>20</v>
      </c>
      <c r="E217" s="2" t="s">
        <v>10</v>
      </c>
      <c r="F217" t="s">
        <v>13</v>
      </c>
      <c r="G217">
        <v>109</v>
      </c>
      <c r="H217">
        <v>10096.400000000003</v>
      </c>
      <c r="I217">
        <v>7971.0099999999984</v>
      </c>
      <c r="J217">
        <v>18067.410000000003</v>
      </c>
      <c r="K217">
        <v>361662</v>
      </c>
      <c r="L217" s="26">
        <f t="shared" si="10"/>
        <v>4.9956616951739481E-2</v>
      </c>
      <c r="M217" s="1">
        <f t="shared" si="11"/>
        <v>165.75605504587159</v>
      </c>
    </row>
    <row r="218" spans="1:18" x14ac:dyDescent="0.25">
      <c r="A218" t="str">
        <f t="shared" si="9"/>
        <v>CMBAUHApr-2024</v>
      </c>
      <c r="B218" s="2">
        <v>2024</v>
      </c>
      <c r="C218" s="2" t="s">
        <v>204</v>
      </c>
      <c r="D218" t="s">
        <v>10</v>
      </c>
      <c r="E218" s="2" t="s">
        <v>9</v>
      </c>
      <c r="F218" t="s">
        <v>11</v>
      </c>
      <c r="G218">
        <v>170</v>
      </c>
      <c r="H218">
        <v>23796.920000000002</v>
      </c>
      <c r="I218">
        <v>25743.22</v>
      </c>
      <c r="J218">
        <v>49540.14</v>
      </c>
      <c r="K218">
        <v>568480</v>
      </c>
      <c r="L218" s="26">
        <f t="shared" si="10"/>
        <v>8.7144912749788916E-2</v>
      </c>
      <c r="M218" s="1">
        <f t="shared" si="11"/>
        <v>291.41258823529409</v>
      </c>
      <c r="O218">
        <v>5</v>
      </c>
      <c r="P218">
        <v>865.53</v>
      </c>
      <c r="Q218">
        <v>0</v>
      </c>
      <c r="R218">
        <v>865.53</v>
      </c>
    </row>
    <row r="219" spans="1:18" x14ac:dyDescent="0.25">
      <c r="A219" t="str">
        <f t="shared" si="9"/>
        <v>CMBBKKApr-2024</v>
      </c>
      <c r="B219" s="2">
        <v>2024</v>
      </c>
      <c r="C219" s="2" t="s">
        <v>204</v>
      </c>
      <c r="D219" t="s">
        <v>10</v>
      </c>
      <c r="E219" s="2" t="s">
        <v>12</v>
      </c>
      <c r="F219" t="s">
        <v>13</v>
      </c>
      <c r="G219">
        <v>153</v>
      </c>
      <c r="H219">
        <v>23076.520000000004</v>
      </c>
      <c r="I219">
        <v>12200.510000000002</v>
      </c>
      <c r="J219">
        <v>35277.029999999992</v>
      </c>
      <c r="K219">
        <v>364905</v>
      </c>
      <c r="L219" s="26">
        <f t="shared" si="10"/>
        <v>9.6674559131828805E-2</v>
      </c>
      <c r="M219" s="1">
        <f t="shared" si="11"/>
        <v>230.5688235294117</v>
      </c>
    </row>
    <row r="220" spans="1:18" x14ac:dyDescent="0.25">
      <c r="A220" t="str">
        <f t="shared" si="9"/>
        <v>CMBBLRApr-2024</v>
      </c>
      <c r="B220" s="2">
        <v>2024</v>
      </c>
      <c r="C220" s="2" t="s">
        <v>204</v>
      </c>
      <c r="D220" t="s">
        <v>10</v>
      </c>
      <c r="E220" s="2" t="s">
        <v>14</v>
      </c>
      <c r="F220" t="s">
        <v>15</v>
      </c>
      <c r="G220">
        <v>111</v>
      </c>
      <c r="H220">
        <v>4524.0799999999972</v>
      </c>
      <c r="I220">
        <v>2958.53</v>
      </c>
      <c r="J220">
        <v>7482.6100000000006</v>
      </c>
      <c r="K220">
        <v>79365</v>
      </c>
      <c r="L220" s="26">
        <f t="shared" si="10"/>
        <v>9.4280980280980295E-2</v>
      </c>
      <c r="M220" s="1">
        <f t="shared" si="11"/>
        <v>67.410900900900913</v>
      </c>
    </row>
    <row r="221" spans="1:18" x14ac:dyDescent="0.25">
      <c r="A221" t="str">
        <f t="shared" si="9"/>
        <v>CMBBOMApr-2024</v>
      </c>
      <c r="B221" s="2">
        <v>2024</v>
      </c>
      <c r="C221" s="2" t="s">
        <v>204</v>
      </c>
      <c r="D221" t="s">
        <v>10</v>
      </c>
      <c r="E221" s="2" t="s">
        <v>16</v>
      </c>
      <c r="F221" t="s">
        <v>15</v>
      </c>
      <c r="G221">
        <v>77</v>
      </c>
      <c r="H221">
        <v>8796.4</v>
      </c>
      <c r="I221">
        <v>2688.89</v>
      </c>
      <c r="J221">
        <v>11485.289999999997</v>
      </c>
      <c r="K221">
        <v>119273</v>
      </c>
      <c r="L221" s="26">
        <f t="shared" si="10"/>
        <v>9.6294131949393388E-2</v>
      </c>
      <c r="M221" s="1">
        <f t="shared" si="11"/>
        <v>149.15961038961035</v>
      </c>
    </row>
    <row r="222" spans="1:18" x14ac:dyDescent="0.25">
      <c r="A222" t="str">
        <f t="shared" si="9"/>
        <v>CMBCANApr-2024</v>
      </c>
      <c r="B222" s="2">
        <v>2024</v>
      </c>
      <c r="C222" s="2" t="s">
        <v>204</v>
      </c>
      <c r="D222" t="s">
        <v>10</v>
      </c>
      <c r="E222" s="2" t="s">
        <v>17</v>
      </c>
      <c r="F222" t="s">
        <v>13</v>
      </c>
      <c r="G222">
        <v>1</v>
      </c>
      <c r="H222">
        <v>386.67</v>
      </c>
      <c r="I222">
        <v>91.66</v>
      </c>
      <c r="J222">
        <v>478.33000000000004</v>
      </c>
      <c r="K222">
        <v>3983</v>
      </c>
      <c r="L222" s="26">
        <f t="shared" si="10"/>
        <v>0.12009289480291238</v>
      </c>
      <c r="M222" s="1">
        <f t="shared" si="11"/>
        <v>478.33000000000004</v>
      </c>
    </row>
    <row r="223" spans="1:18" x14ac:dyDescent="0.25">
      <c r="A223" t="str">
        <f t="shared" si="9"/>
        <v>CMBCDGApr-2024</v>
      </c>
      <c r="B223" s="2">
        <v>2024</v>
      </c>
      <c r="C223" s="2" t="s">
        <v>204</v>
      </c>
      <c r="D223" t="s">
        <v>10</v>
      </c>
      <c r="E223" s="2" t="s">
        <v>18</v>
      </c>
      <c r="F223" t="s">
        <v>19</v>
      </c>
      <c r="G223">
        <v>702</v>
      </c>
      <c r="H223">
        <v>137421.58000000002</v>
      </c>
      <c r="I223">
        <v>124560.36999999989</v>
      </c>
      <c r="J223">
        <v>261981.94999999995</v>
      </c>
      <c r="K223">
        <v>5973318</v>
      </c>
      <c r="L223" s="26">
        <f t="shared" si="10"/>
        <v>4.3858697963175569E-2</v>
      </c>
      <c r="M223" s="1">
        <f t="shared" si="11"/>
        <v>373.19366096866088</v>
      </c>
    </row>
    <row r="224" spans="1:18" x14ac:dyDescent="0.25">
      <c r="A224" t="str">
        <f t="shared" si="9"/>
        <v>CMBCGKApr-2024</v>
      </c>
      <c r="B224" s="2">
        <v>2024</v>
      </c>
      <c r="C224" s="2" t="s">
        <v>204</v>
      </c>
      <c r="D224" t="s">
        <v>10</v>
      </c>
      <c r="E224" s="2" t="s">
        <v>20</v>
      </c>
      <c r="F224" t="s">
        <v>13</v>
      </c>
      <c r="G224">
        <v>87</v>
      </c>
      <c r="H224">
        <v>6764.67</v>
      </c>
      <c r="I224">
        <v>6254.27</v>
      </c>
      <c r="J224">
        <v>13018.939999999999</v>
      </c>
      <c r="K224">
        <v>288666</v>
      </c>
      <c r="L224" s="26">
        <f t="shared" si="10"/>
        <v>4.5100358199441568E-2</v>
      </c>
      <c r="M224" s="1">
        <f t="shared" si="11"/>
        <v>149.6429885057471</v>
      </c>
    </row>
    <row r="225" spans="1:13" x14ac:dyDescent="0.25">
      <c r="A225" t="str">
        <f t="shared" si="9"/>
        <v>CMBCOKApr-2024</v>
      </c>
      <c r="B225" s="2">
        <v>2024</v>
      </c>
      <c r="C225" s="2" t="s">
        <v>204</v>
      </c>
      <c r="D225" t="s">
        <v>10</v>
      </c>
      <c r="E225" s="2" t="s">
        <v>21</v>
      </c>
      <c r="F225" t="s">
        <v>15</v>
      </c>
      <c r="G225">
        <v>30</v>
      </c>
      <c r="H225">
        <v>1585.3799999999999</v>
      </c>
      <c r="I225">
        <v>610.49000000000012</v>
      </c>
      <c r="J225">
        <v>2195.87</v>
      </c>
      <c r="K225">
        <v>15510</v>
      </c>
      <c r="L225" s="26">
        <f t="shared" si="10"/>
        <v>0.14157769181173435</v>
      </c>
      <c r="M225" s="1">
        <f t="shared" si="11"/>
        <v>73.195666666666668</v>
      </c>
    </row>
    <row r="226" spans="1:13" x14ac:dyDescent="0.25">
      <c r="A226" t="str">
        <f t="shared" si="9"/>
        <v>CMBDACApr-2024</v>
      </c>
      <c r="B226" s="2">
        <v>2024</v>
      </c>
      <c r="C226" s="2" t="s">
        <v>204</v>
      </c>
      <c r="D226" t="s">
        <v>10</v>
      </c>
      <c r="E226" s="2" t="s">
        <v>22</v>
      </c>
      <c r="F226" t="s">
        <v>15</v>
      </c>
      <c r="G226">
        <v>29</v>
      </c>
      <c r="H226">
        <v>5605.1100000000006</v>
      </c>
      <c r="I226">
        <v>128.84</v>
      </c>
      <c r="J226">
        <v>5733.9500000000007</v>
      </c>
      <c r="K226">
        <v>62785</v>
      </c>
      <c r="L226" s="26">
        <f t="shared" si="10"/>
        <v>9.1326750019909225E-2</v>
      </c>
      <c r="M226" s="1">
        <f t="shared" si="11"/>
        <v>197.72241379310347</v>
      </c>
    </row>
    <row r="227" spans="1:13" x14ac:dyDescent="0.25">
      <c r="A227" t="str">
        <f t="shared" si="9"/>
        <v>CMBDELApr-2024</v>
      </c>
      <c r="B227" s="2">
        <v>2024</v>
      </c>
      <c r="C227" s="2" t="s">
        <v>204</v>
      </c>
      <c r="D227" t="s">
        <v>10</v>
      </c>
      <c r="E227" s="2" t="s">
        <v>23</v>
      </c>
      <c r="F227" t="s">
        <v>15</v>
      </c>
      <c r="G227">
        <v>182</v>
      </c>
      <c r="H227">
        <v>19815.140000000003</v>
      </c>
      <c r="I227">
        <v>6169.54</v>
      </c>
      <c r="J227">
        <v>25984.68</v>
      </c>
      <c r="K227">
        <v>441350</v>
      </c>
      <c r="L227" s="26">
        <f t="shared" si="10"/>
        <v>5.8875450322873002E-2</v>
      </c>
      <c r="M227" s="1">
        <f t="shared" si="11"/>
        <v>142.77296703296705</v>
      </c>
    </row>
    <row r="228" spans="1:13" x14ac:dyDescent="0.25">
      <c r="A228" t="str">
        <f t="shared" si="9"/>
        <v>CMBDMMApr-2024</v>
      </c>
      <c r="B228" s="2">
        <v>2024</v>
      </c>
      <c r="C228" s="2" t="s">
        <v>204</v>
      </c>
      <c r="D228" t="s">
        <v>10</v>
      </c>
      <c r="E228" s="2" t="s">
        <v>24</v>
      </c>
      <c r="F228" t="s">
        <v>11</v>
      </c>
      <c r="G228">
        <v>44</v>
      </c>
      <c r="H228">
        <v>9761.8200000000015</v>
      </c>
      <c r="I228">
        <v>3749.6299999999997</v>
      </c>
      <c r="J228">
        <v>13511.45</v>
      </c>
      <c r="K228">
        <v>169532</v>
      </c>
      <c r="L228" s="26">
        <f t="shared" si="10"/>
        <v>7.9698522992709339E-2</v>
      </c>
      <c r="M228" s="1">
        <f t="shared" si="11"/>
        <v>307.07840909090913</v>
      </c>
    </row>
    <row r="229" spans="1:13" x14ac:dyDescent="0.25">
      <c r="A229" t="str">
        <f t="shared" si="9"/>
        <v>CMBDOHApr-2024</v>
      </c>
      <c r="B229" s="2">
        <v>2024</v>
      </c>
      <c r="C229" s="2" t="s">
        <v>204</v>
      </c>
      <c r="D229" t="s">
        <v>10</v>
      </c>
      <c r="E229" s="2" t="s">
        <v>25</v>
      </c>
      <c r="F229" t="s">
        <v>11</v>
      </c>
      <c r="G229">
        <v>159</v>
      </c>
      <c r="H229">
        <v>20059.71</v>
      </c>
      <c r="I229">
        <v>25706.879999999983</v>
      </c>
      <c r="J229">
        <v>45766.590000000018</v>
      </c>
      <c r="K229">
        <v>577647</v>
      </c>
      <c r="L229" s="26">
        <f t="shared" si="10"/>
        <v>7.9229339025390977E-2</v>
      </c>
      <c r="M229" s="1">
        <f t="shared" si="11"/>
        <v>287.84018867924539</v>
      </c>
    </row>
    <row r="230" spans="1:13" x14ac:dyDescent="0.25">
      <c r="A230" t="str">
        <f t="shared" si="9"/>
        <v>CMBDXBApr-2024</v>
      </c>
      <c r="B230" s="2">
        <v>2024</v>
      </c>
      <c r="C230" s="2" t="s">
        <v>204</v>
      </c>
      <c r="D230" t="s">
        <v>10</v>
      </c>
      <c r="E230" s="2" t="s">
        <v>26</v>
      </c>
      <c r="F230" t="s">
        <v>11</v>
      </c>
      <c r="G230">
        <v>106</v>
      </c>
      <c r="H230">
        <v>17715.230000000003</v>
      </c>
      <c r="I230">
        <v>9911.3000000000029</v>
      </c>
      <c r="J230">
        <v>27626.530000000006</v>
      </c>
      <c r="K230">
        <v>350754</v>
      </c>
      <c r="L230" s="26">
        <f t="shared" si="10"/>
        <v>7.8763264282089462E-2</v>
      </c>
      <c r="M230" s="1">
        <f t="shared" si="11"/>
        <v>260.627641509434</v>
      </c>
    </row>
    <row r="231" spans="1:13" x14ac:dyDescent="0.25">
      <c r="A231" t="str">
        <f t="shared" si="9"/>
        <v>CMBFRAApr-2024</v>
      </c>
      <c r="B231" s="2">
        <v>2024</v>
      </c>
      <c r="C231" s="2" t="s">
        <v>204</v>
      </c>
      <c r="D231" t="s">
        <v>10</v>
      </c>
      <c r="E231" s="2" t="s">
        <v>27</v>
      </c>
      <c r="F231" t="s">
        <v>19</v>
      </c>
      <c r="G231">
        <v>771</v>
      </c>
      <c r="H231">
        <v>209972.89</v>
      </c>
      <c r="I231">
        <v>160906.56999999995</v>
      </c>
      <c r="J231">
        <v>370879.46000000008</v>
      </c>
      <c r="K231">
        <v>6239703</v>
      </c>
      <c r="L231" s="26">
        <f t="shared" si="10"/>
        <v>5.9438639948087284E-2</v>
      </c>
      <c r="M231" s="1">
        <f t="shared" si="11"/>
        <v>481.03691309987039</v>
      </c>
    </row>
    <row r="232" spans="1:13" x14ac:dyDescent="0.25">
      <c r="A232" t="str">
        <f t="shared" si="9"/>
        <v>CMBGANApr-2024</v>
      </c>
      <c r="B232" s="2">
        <v>2024</v>
      </c>
      <c r="C232" s="2" t="s">
        <v>204</v>
      </c>
      <c r="D232" t="s">
        <v>10</v>
      </c>
      <c r="E232" s="2" t="s">
        <v>28</v>
      </c>
      <c r="F232" t="s">
        <v>15</v>
      </c>
      <c r="G232">
        <v>31</v>
      </c>
      <c r="H232">
        <v>1291.1999999999998</v>
      </c>
      <c r="I232">
        <v>1079.45</v>
      </c>
      <c r="J232">
        <v>2370.65</v>
      </c>
      <c r="K232">
        <v>35557</v>
      </c>
      <c r="L232" s="26">
        <f t="shared" si="10"/>
        <v>6.6671822707202524E-2</v>
      </c>
      <c r="M232" s="1">
        <f t="shared" si="11"/>
        <v>76.472580645161287</v>
      </c>
    </row>
    <row r="233" spans="1:13" x14ac:dyDescent="0.25">
      <c r="A233" t="str">
        <f t="shared" si="9"/>
        <v>CMBHYDApr-2024</v>
      </c>
      <c r="B233" s="2">
        <v>2024</v>
      </c>
      <c r="C233" s="2" t="s">
        <v>204</v>
      </c>
      <c r="D233" t="s">
        <v>10</v>
      </c>
      <c r="E233" s="2" t="s">
        <v>29</v>
      </c>
      <c r="F233" t="s">
        <v>15</v>
      </c>
      <c r="G233">
        <v>20</v>
      </c>
      <c r="H233">
        <v>905.51</v>
      </c>
      <c r="I233">
        <v>587.58999999999992</v>
      </c>
      <c r="J233">
        <v>1493.1000000000001</v>
      </c>
      <c r="K233">
        <v>23440</v>
      </c>
      <c r="L233" s="26">
        <f t="shared" si="10"/>
        <v>6.3698805460750865E-2</v>
      </c>
      <c r="M233" s="1">
        <f t="shared" si="11"/>
        <v>74.655000000000001</v>
      </c>
    </row>
    <row r="234" spans="1:13" x14ac:dyDescent="0.25">
      <c r="A234" t="str">
        <f t="shared" si="9"/>
        <v>CMBICNApr-2024</v>
      </c>
      <c r="B234" s="2">
        <v>2024</v>
      </c>
      <c r="C234" s="2" t="s">
        <v>204</v>
      </c>
      <c r="D234" t="s">
        <v>10</v>
      </c>
      <c r="E234" s="2" t="s">
        <v>30</v>
      </c>
      <c r="F234" t="s">
        <v>13</v>
      </c>
      <c r="G234">
        <v>177</v>
      </c>
      <c r="H234">
        <v>33001.680000000008</v>
      </c>
      <c r="I234">
        <v>14640.070000000002</v>
      </c>
      <c r="J234">
        <v>47641.750000000007</v>
      </c>
      <c r="K234">
        <v>1020405</v>
      </c>
      <c r="L234" s="26">
        <f t="shared" si="10"/>
        <v>4.6689059736085191E-2</v>
      </c>
      <c r="M234" s="1">
        <f t="shared" si="11"/>
        <v>269.1624293785311</v>
      </c>
    </row>
    <row r="235" spans="1:13" x14ac:dyDescent="0.25">
      <c r="A235" t="str">
        <f t="shared" si="9"/>
        <v>CMBIXMApr-2024</v>
      </c>
      <c r="B235" s="2">
        <v>2024</v>
      </c>
      <c r="C235" s="2" t="s">
        <v>204</v>
      </c>
      <c r="D235" t="s">
        <v>10</v>
      </c>
      <c r="E235" s="2" t="s">
        <v>31</v>
      </c>
      <c r="F235" t="s">
        <v>15</v>
      </c>
      <c r="G235">
        <v>13</v>
      </c>
      <c r="H235">
        <v>389.26</v>
      </c>
      <c r="I235">
        <v>270.56000000000006</v>
      </c>
      <c r="J235">
        <v>659.81999999999994</v>
      </c>
      <c r="K235">
        <v>4602</v>
      </c>
      <c r="L235" s="26">
        <f t="shared" si="10"/>
        <v>0.14337679269882658</v>
      </c>
      <c r="M235" s="1">
        <f t="shared" si="11"/>
        <v>50.755384615384614</v>
      </c>
    </row>
    <row r="236" spans="1:13" x14ac:dyDescent="0.25">
      <c r="A236" t="str">
        <f t="shared" si="9"/>
        <v>CMBKHIApr-2024</v>
      </c>
      <c r="B236" s="2">
        <v>2024</v>
      </c>
      <c r="C236" s="2" t="s">
        <v>204</v>
      </c>
      <c r="D236" t="s">
        <v>10</v>
      </c>
      <c r="E236" s="2" t="s">
        <v>32</v>
      </c>
      <c r="F236" t="s">
        <v>15</v>
      </c>
      <c r="G236">
        <v>112</v>
      </c>
      <c r="H236">
        <v>12520.330000000002</v>
      </c>
      <c r="I236">
        <v>3869.2100000000005</v>
      </c>
      <c r="J236">
        <v>16389.54</v>
      </c>
      <c r="K236">
        <v>270368</v>
      </c>
      <c r="L236" s="26">
        <f t="shared" si="10"/>
        <v>6.0619378032903307E-2</v>
      </c>
      <c r="M236" s="1">
        <f t="shared" si="11"/>
        <v>146.33517857142857</v>
      </c>
    </row>
    <row r="237" spans="1:13" x14ac:dyDescent="0.25">
      <c r="A237" t="str">
        <f t="shared" si="9"/>
        <v>CMBKTMApr-2024</v>
      </c>
      <c r="B237" s="2">
        <v>2024</v>
      </c>
      <c r="C237" s="2" t="s">
        <v>204</v>
      </c>
      <c r="D237" t="s">
        <v>10</v>
      </c>
      <c r="E237" s="2" t="s">
        <v>52</v>
      </c>
      <c r="F237" t="s">
        <v>15</v>
      </c>
      <c r="G237">
        <v>16</v>
      </c>
      <c r="H237">
        <v>3493.7200000000003</v>
      </c>
      <c r="I237">
        <v>694.7</v>
      </c>
      <c r="J237">
        <v>4188.42</v>
      </c>
      <c r="K237">
        <v>37648</v>
      </c>
      <c r="L237" s="26">
        <f t="shared" si="10"/>
        <v>0.11125212494687634</v>
      </c>
      <c r="M237" s="1">
        <f t="shared" si="11"/>
        <v>261.77625</v>
      </c>
    </row>
    <row r="238" spans="1:13" x14ac:dyDescent="0.25">
      <c r="A238" t="str">
        <f t="shared" si="9"/>
        <v>CMBKULApr-2024</v>
      </c>
      <c r="B238" s="2">
        <v>2024</v>
      </c>
      <c r="C238" s="2" t="s">
        <v>204</v>
      </c>
      <c r="D238" t="s">
        <v>10</v>
      </c>
      <c r="E238" s="2" t="s">
        <v>33</v>
      </c>
      <c r="F238" t="s">
        <v>13</v>
      </c>
      <c r="G238">
        <v>211</v>
      </c>
      <c r="H238">
        <v>12143.63</v>
      </c>
      <c r="I238">
        <v>14067.11</v>
      </c>
      <c r="J238">
        <v>26210.74</v>
      </c>
      <c r="K238">
        <v>518849</v>
      </c>
      <c r="L238" s="26">
        <f t="shared" si="10"/>
        <v>5.051708685956801E-2</v>
      </c>
      <c r="M238" s="1">
        <f t="shared" si="11"/>
        <v>124.22151658767773</v>
      </c>
    </row>
    <row r="239" spans="1:13" x14ac:dyDescent="0.25">
      <c r="A239" t="str">
        <f t="shared" si="9"/>
        <v>CMBKWIApr-2024</v>
      </c>
      <c r="B239" s="2">
        <v>2024</v>
      </c>
      <c r="C239" s="2" t="s">
        <v>204</v>
      </c>
      <c r="D239" t="s">
        <v>10</v>
      </c>
      <c r="E239" s="2" t="s">
        <v>34</v>
      </c>
      <c r="F239" t="s">
        <v>11</v>
      </c>
      <c r="G239">
        <v>38</v>
      </c>
      <c r="H239">
        <v>6331.9500000000007</v>
      </c>
      <c r="I239">
        <v>2457.5400000000004</v>
      </c>
      <c r="J239">
        <v>8789.49</v>
      </c>
      <c r="K239">
        <v>159410</v>
      </c>
      <c r="L239" s="26">
        <f t="shared" si="10"/>
        <v>5.5137632519917192E-2</v>
      </c>
      <c r="M239" s="1">
        <f t="shared" si="11"/>
        <v>231.30236842105262</v>
      </c>
    </row>
    <row r="240" spans="1:13" x14ac:dyDescent="0.25">
      <c r="A240" t="str">
        <f t="shared" si="9"/>
        <v>CMBLHEApr-2024</v>
      </c>
      <c r="B240" s="2">
        <v>2024</v>
      </c>
      <c r="C240" s="2" t="s">
        <v>204</v>
      </c>
      <c r="D240" t="s">
        <v>10</v>
      </c>
      <c r="E240" s="2" t="s">
        <v>35</v>
      </c>
      <c r="F240" t="s">
        <v>15</v>
      </c>
      <c r="G240">
        <v>88</v>
      </c>
      <c r="H240">
        <v>10114.200000000003</v>
      </c>
      <c r="I240">
        <v>2440.8400000000006</v>
      </c>
      <c r="J240">
        <v>12555.04</v>
      </c>
      <c r="K240">
        <v>245080</v>
      </c>
      <c r="L240" s="26">
        <f t="shared" si="10"/>
        <v>5.1228333605353359E-2</v>
      </c>
      <c r="M240" s="1">
        <f t="shared" si="11"/>
        <v>142.67090909090911</v>
      </c>
    </row>
    <row r="241" spans="1:13" x14ac:dyDescent="0.25">
      <c r="A241" t="str">
        <f t="shared" si="9"/>
        <v>CMBLHRApr-2024</v>
      </c>
      <c r="B241" s="2">
        <v>2024</v>
      </c>
      <c r="C241" s="2" t="s">
        <v>204</v>
      </c>
      <c r="D241" t="s">
        <v>10</v>
      </c>
      <c r="E241" s="2" t="s">
        <v>36</v>
      </c>
      <c r="F241" t="s">
        <v>19</v>
      </c>
      <c r="G241">
        <v>1532</v>
      </c>
      <c r="H241">
        <v>599103.88000000035</v>
      </c>
      <c r="I241">
        <v>308793.78000000003</v>
      </c>
      <c r="J241">
        <v>907897.66000000015</v>
      </c>
      <c r="K241">
        <v>13357508</v>
      </c>
      <c r="L241" s="26">
        <f t="shared" si="10"/>
        <v>6.796908974338628E-2</v>
      </c>
      <c r="M241" s="1">
        <f t="shared" si="11"/>
        <v>592.62249347258501</v>
      </c>
    </row>
    <row r="242" spans="1:13" x14ac:dyDescent="0.25">
      <c r="A242" t="str">
        <f t="shared" si="9"/>
        <v>CMBMAAApr-2024</v>
      </c>
      <c r="B242" s="2">
        <v>2024</v>
      </c>
      <c r="C242" s="2" t="s">
        <v>204</v>
      </c>
      <c r="D242" t="s">
        <v>10</v>
      </c>
      <c r="E242" s="2" t="s">
        <v>37</v>
      </c>
      <c r="F242" t="s">
        <v>15</v>
      </c>
      <c r="G242">
        <v>155</v>
      </c>
      <c r="H242">
        <v>5969.1500000000024</v>
      </c>
      <c r="I242">
        <v>4186.4699999999993</v>
      </c>
      <c r="J242">
        <v>10155.620000000003</v>
      </c>
      <c r="K242">
        <v>106330</v>
      </c>
      <c r="L242" s="26">
        <f t="shared" si="10"/>
        <v>9.5510392175303327E-2</v>
      </c>
      <c r="M242" s="1">
        <f t="shared" si="11"/>
        <v>65.520129032258083</v>
      </c>
    </row>
    <row r="243" spans="1:13" x14ac:dyDescent="0.25">
      <c r="A243" t="str">
        <f t="shared" si="9"/>
        <v>CMBMELApr-2024</v>
      </c>
      <c r="B243" s="2">
        <v>2024</v>
      </c>
      <c r="C243" s="2" t="s">
        <v>204</v>
      </c>
      <c r="D243" t="s">
        <v>10</v>
      </c>
      <c r="E243" s="2" t="s">
        <v>38</v>
      </c>
      <c r="F243" t="s">
        <v>13</v>
      </c>
      <c r="G243">
        <v>1423</v>
      </c>
      <c r="H243">
        <v>453349.23999999993</v>
      </c>
      <c r="I243">
        <v>96768.40999999996</v>
      </c>
      <c r="J243">
        <v>550117.65</v>
      </c>
      <c r="K243">
        <v>11966007</v>
      </c>
      <c r="L243" s="26">
        <f t="shared" si="10"/>
        <v>4.5973368559787738E-2</v>
      </c>
      <c r="M243" s="1">
        <f t="shared" si="11"/>
        <v>386.59005621925513</v>
      </c>
    </row>
    <row r="244" spans="1:13" x14ac:dyDescent="0.25">
      <c r="A244" t="str">
        <f t="shared" si="9"/>
        <v>CMBMLEApr-2024</v>
      </c>
      <c r="B244" s="2">
        <v>2024</v>
      </c>
      <c r="C244" s="2" t="s">
        <v>204</v>
      </c>
      <c r="D244" t="s">
        <v>10</v>
      </c>
      <c r="E244" s="2" t="s">
        <v>39</v>
      </c>
      <c r="F244" t="s">
        <v>15</v>
      </c>
      <c r="G244">
        <v>1233</v>
      </c>
      <c r="H244">
        <v>88805.099999999948</v>
      </c>
      <c r="I244">
        <v>26973.770000000008</v>
      </c>
      <c r="J244">
        <v>115778.86999999997</v>
      </c>
      <c r="K244">
        <v>946944</v>
      </c>
      <c r="L244" s="26">
        <f t="shared" si="10"/>
        <v>0.12226580452487155</v>
      </c>
      <c r="M244" s="1">
        <f t="shared" si="11"/>
        <v>93.90013787510135</v>
      </c>
    </row>
    <row r="245" spans="1:13" x14ac:dyDescent="0.25">
      <c r="A245" t="str">
        <f t="shared" si="9"/>
        <v>CMBNRTApr-2024</v>
      </c>
      <c r="B245" s="2">
        <v>2024</v>
      </c>
      <c r="C245" s="2" t="s">
        <v>204</v>
      </c>
      <c r="D245" t="s">
        <v>10</v>
      </c>
      <c r="E245" s="2" t="s">
        <v>40</v>
      </c>
      <c r="F245" t="s">
        <v>13</v>
      </c>
      <c r="G245">
        <v>126</v>
      </c>
      <c r="H245">
        <v>37853.870000000003</v>
      </c>
      <c r="I245">
        <v>4984.0900000000011</v>
      </c>
      <c r="J245">
        <v>42837.960000000006</v>
      </c>
      <c r="K245">
        <v>864864</v>
      </c>
      <c r="L245" s="26">
        <f t="shared" si="10"/>
        <v>4.953144078144079E-2</v>
      </c>
      <c r="M245" s="1">
        <f t="shared" si="11"/>
        <v>339.98380952380955</v>
      </c>
    </row>
    <row r="246" spans="1:13" x14ac:dyDescent="0.25">
      <c r="A246" t="str">
        <f t="shared" si="9"/>
        <v>CMBPEKApr-2024</v>
      </c>
      <c r="B246" s="2">
        <v>2024</v>
      </c>
      <c r="C246" s="2" t="s">
        <v>204</v>
      </c>
      <c r="D246" t="s">
        <v>10</v>
      </c>
      <c r="E246" s="2" t="s">
        <v>177</v>
      </c>
      <c r="F246" t="s">
        <v>13</v>
      </c>
      <c r="G246">
        <v>9</v>
      </c>
      <c r="H246">
        <v>3074.08</v>
      </c>
      <c r="I246">
        <v>785.54</v>
      </c>
      <c r="J246">
        <v>3859.6200000000003</v>
      </c>
      <c r="K246">
        <v>46521</v>
      </c>
      <c r="L246" s="26">
        <f t="shared" si="10"/>
        <v>8.2965112529825247E-2</v>
      </c>
      <c r="M246" s="1">
        <f t="shared" si="11"/>
        <v>428.84666666666669</v>
      </c>
    </row>
    <row r="247" spans="1:13" x14ac:dyDescent="0.25">
      <c r="A247" t="str">
        <f t="shared" si="9"/>
        <v>CMBPVGApr-2024</v>
      </c>
      <c r="B247" s="2">
        <v>2024</v>
      </c>
      <c r="C247" s="2" t="s">
        <v>204</v>
      </c>
      <c r="D247" t="s">
        <v>10</v>
      </c>
      <c r="E247" s="2" t="s">
        <v>50</v>
      </c>
      <c r="F247" t="s">
        <v>13</v>
      </c>
      <c r="G247">
        <v>7</v>
      </c>
      <c r="H247">
        <v>3451.1</v>
      </c>
      <c r="I247">
        <v>590.54999999999995</v>
      </c>
      <c r="J247">
        <v>4041.6499999999996</v>
      </c>
      <c r="K247">
        <v>35462</v>
      </c>
      <c r="L247" s="26">
        <f t="shared" si="10"/>
        <v>0.11397129321527268</v>
      </c>
      <c r="M247" s="1">
        <f t="shared" si="11"/>
        <v>577.37857142857138</v>
      </c>
    </row>
    <row r="248" spans="1:13" x14ac:dyDescent="0.25">
      <c r="A248" t="str">
        <f t="shared" si="9"/>
        <v>CMBRUHApr-2024</v>
      </c>
      <c r="B248" s="2">
        <v>2024</v>
      </c>
      <c r="C248" s="2" t="s">
        <v>204</v>
      </c>
      <c r="D248" t="s">
        <v>10</v>
      </c>
      <c r="E248" s="2" t="s">
        <v>41</v>
      </c>
      <c r="F248" t="s">
        <v>11</v>
      </c>
      <c r="G248">
        <v>113</v>
      </c>
      <c r="H248">
        <v>22493.67</v>
      </c>
      <c r="I248">
        <v>10647.580000000002</v>
      </c>
      <c r="J248">
        <v>33141.25</v>
      </c>
      <c r="K248">
        <v>457085</v>
      </c>
      <c r="L248" s="26">
        <f t="shared" si="10"/>
        <v>7.25056608727042E-2</v>
      </c>
      <c r="M248" s="1">
        <f t="shared" si="11"/>
        <v>293.2853982300885</v>
      </c>
    </row>
    <row r="249" spans="1:13" x14ac:dyDescent="0.25">
      <c r="A249" t="str">
        <f t="shared" si="9"/>
        <v>CMBSINApr-2024</v>
      </c>
      <c r="B249" s="2">
        <v>2024</v>
      </c>
      <c r="C249" s="2" t="s">
        <v>204</v>
      </c>
      <c r="D249" t="s">
        <v>10</v>
      </c>
      <c r="E249" s="2" t="s">
        <v>42</v>
      </c>
      <c r="F249" t="s">
        <v>13</v>
      </c>
      <c r="G249">
        <v>356</v>
      </c>
      <c r="H249">
        <v>44470.970000000016</v>
      </c>
      <c r="I249">
        <v>24843.5</v>
      </c>
      <c r="J249">
        <v>69314.470000000045</v>
      </c>
      <c r="K249">
        <v>978644</v>
      </c>
      <c r="L249" s="26">
        <f t="shared" si="10"/>
        <v>7.0827052533914317E-2</v>
      </c>
      <c r="M249" s="1">
        <f t="shared" si="11"/>
        <v>194.70356741573048</v>
      </c>
    </row>
    <row r="250" spans="1:13" x14ac:dyDescent="0.25">
      <c r="A250" t="str">
        <f t="shared" si="9"/>
        <v>CMBSYDApr-2024</v>
      </c>
      <c r="B250" s="2">
        <v>2024</v>
      </c>
      <c r="C250" s="2" t="s">
        <v>204</v>
      </c>
      <c r="D250" t="s">
        <v>10</v>
      </c>
      <c r="E250" s="2" t="s">
        <v>53</v>
      </c>
      <c r="F250" t="s">
        <v>13</v>
      </c>
      <c r="G250">
        <v>676</v>
      </c>
      <c r="H250">
        <v>252272.63</v>
      </c>
      <c r="I250">
        <v>51197.87999999999</v>
      </c>
      <c r="J250">
        <v>303470.50999999995</v>
      </c>
      <c r="K250">
        <v>5917704</v>
      </c>
      <c r="L250" s="26">
        <f t="shared" si="10"/>
        <v>5.1281799495209619E-2</v>
      </c>
      <c r="M250" s="1">
        <f t="shared" si="11"/>
        <v>448.92087278106504</v>
      </c>
    </row>
    <row r="251" spans="1:13" x14ac:dyDescent="0.25">
      <c r="A251" t="str">
        <f t="shared" si="9"/>
        <v>CMBTRVApr-2024</v>
      </c>
      <c r="B251" s="2">
        <v>2024</v>
      </c>
      <c r="C251" s="2" t="s">
        <v>204</v>
      </c>
      <c r="D251" t="s">
        <v>10</v>
      </c>
      <c r="E251" s="2" t="s">
        <v>43</v>
      </c>
      <c r="F251" t="s">
        <v>15</v>
      </c>
      <c r="G251">
        <v>16</v>
      </c>
      <c r="H251">
        <v>857.18000000000006</v>
      </c>
      <c r="I251">
        <v>376.63</v>
      </c>
      <c r="J251">
        <v>1233.8100000000002</v>
      </c>
      <c r="K251">
        <v>5856</v>
      </c>
      <c r="L251" s="26">
        <f t="shared" si="10"/>
        <v>0.21069159836065576</v>
      </c>
      <c r="M251" s="1">
        <f t="shared" si="11"/>
        <v>77.113125000000011</v>
      </c>
    </row>
    <row r="252" spans="1:13" x14ac:dyDescent="0.25">
      <c r="A252" t="str">
        <f t="shared" si="9"/>
        <v>CMBTRZApr-2024</v>
      </c>
      <c r="B252" s="2">
        <v>2024</v>
      </c>
      <c r="C252" s="2" t="s">
        <v>204</v>
      </c>
      <c r="D252" t="s">
        <v>10</v>
      </c>
      <c r="E252" s="2" t="s">
        <v>44</v>
      </c>
      <c r="F252" t="s">
        <v>15</v>
      </c>
      <c r="G252">
        <v>49</v>
      </c>
      <c r="H252">
        <v>873.71</v>
      </c>
      <c r="I252">
        <v>847.55000000000018</v>
      </c>
      <c r="J252">
        <v>1721.26</v>
      </c>
      <c r="K252">
        <v>21707</v>
      </c>
      <c r="L252" s="26">
        <f t="shared" si="10"/>
        <v>7.9295158243884459E-2</v>
      </c>
      <c r="M252" s="1">
        <f t="shared" si="11"/>
        <v>35.127755102040815</v>
      </c>
    </row>
    <row r="253" spans="1:13" x14ac:dyDescent="0.25">
      <c r="A253" t="str">
        <f t="shared" si="9"/>
        <v>CMBJEDApr-2024</v>
      </c>
      <c r="B253" s="2">
        <v>2024</v>
      </c>
      <c r="C253" s="2" t="s">
        <v>204</v>
      </c>
      <c r="D253" t="s">
        <v>10</v>
      </c>
      <c r="E253" s="2" t="s">
        <v>51</v>
      </c>
      <c r="F253" t="s">
        <v>11</v>
      </c>
      <c r="G253">
        <v>6</v>
      </c>
      <c r="H253">
        <v>1418.75</v>
      </c>
      <c r="I253">
        <v>535.79999999999995</v>
      </c>
      <c r="J253">
        <v>1954.5499999999997</v>
      </c>
      <c r="K253">
        <v>27942</v>
      </c>
      <c r="L253" s="26">
        <f t="shared" si="10"/>
        <v>6.9950254097773945E-2</v>
      </c>
      <c r="M253" s="1">
        <f t="shared" si="11"/>
        <v>325.75833333333327</v>
      </c>
    </row>
    <row r="254" spans="1:13" x14ac:dyDescent="0.25">
      <c r="A254" t="str">
        <f t="shared" si="9"/>
        <v>COKCMBApr-2024</v>
      </c>
      <c r="B254" s="2">
        <v>2024</v>
      </c>
      <c r="C254" s="2" t="s">
        <v>204</v>
      </c>
      <c r="D254" t="s">
        <v>21</v>
      </c>
      <c r="E254" s="2" t="s">
        <v>10</v>
      </c>
      <c r="F254" t="s">
        <v>15</v>
      </c>
      <c r="G254">
        <v>101</v>
      </c>
      <c r="H254">
        <v>4803.95</v>
      </c>
      <c r="I254">
        <v>1964.7099999999998</v>
      </c>
      <c r="J254">
        <v>6768.6599999999962</v>
      </c>
      <c r="K254">
        <v>52217</v>
      </c>
      <c r="L254" s="26">
        <f t="shared" si="10"/>
        <v>0.12962560085795807</v>
      </c>
      <c r="M254" s="1">
        <f t="shared" si="11"/>
        <v>67.016435643564321</v>
      </c>
    </row>
    <row r="255" spans="1:13" x14ac:dyDescent="0.25">
      <c r="A255" t="str">
        <f t="shared" si="9"/>
        <v>DACCMBApr-2024</v>
      </c>
      <c r="B255" s="2">
        <v>2024</v>
      </c>
      <c r="C255" s="2" t="s">
        <v>204</v>
      </c>
      <c r="D255" t="s">
        <v>22</v>
      </c>
      <c r="E255" s="2" t="s">
        <v>10</v>
      </c>
      <c r="F255" t="s">
        <v>15</v>
      </c>
      <c r="G255">
        <v>41</v>
      </c>
      <c r="H255">
        <v>10596.439999999999</v>
      </c>
      <c r="I255">
        <v>863.25</v>
      </c>
      <c r="J255">
        <v>11459.689999999999</v>
      </c>
      <c r="K255">
        <v>88765</v>
      </c>
      <c r="L255" s="26">
        <f t="shared" si="10"/>
        <v>0.12910144764265194</v>
      </c>
      <c r="M255" s="1">
        <f t="shared" si="11"/>
        <v>279.50463414634146</v>
      </c>
    </row>
    <row r="256" spans="1:13" x14ac:dyDescent="0.25">
      <c r="A256" t="str">
        <f t="shared" si="9"/>
        <v>DELCMBApr-2024</v>
      </c>
      <c r="B256" s="2">
        <v>2024</v>
      </c>
      <c r="C256" s="2" t="s">
        <v>204</v>
      </c>
      <c r="D256" t="s">
        <v>23</v>
      </c>
      <c r="E256" s="2" t="s">
        <v>10</v>
      </c>
      <c r="F256" t="s">
        <v>15</v>
      </c>
      <c r="G256">
        <v>261</v>
      </c>
      <c r="H256">
        <v>24977.53</v>
      </c>
      <c r="I256">
        <v>8710.5499999999993</v>
      </c>
      <c r="J256">
        <v>33688.079999999994</v>
      </c>
      <c r="K256">
        <v>632925</v>
      </c>
      <c r="L256" s="26">
        <f t="shared" si="10"/>
        <v>5.3226022040526122E-2</v>
      </c>
      <c r="M256" s="1">
        <f t="shared" si="11"/>
        <v>129.07310344827584</v>
      </c>
    </row>
    <row r="257" spans="1:13" x14ac:dyDescent="0.25">
      <c r="A257" t="str">
        <f t="shared" si="9"/>
        <v>DMMCMBApr-2024</v>
      </c>
      <c r="B257" s="2">
        <v>2024</v>
      </c>
      <c r="C257" s="2" t="s">
        <v>204</v>
      </c>
      <c r="D257" t="s">
        <v>24</v>
      </c>
      <c r="E257" s="2" t="s">
        <v>10</v>
      </c>
      <c r="F257" t="s">
        <v>11</v>
      </c>
      <c r="G257">
        <v>24</v>
      </c>
      <c r="H257">
        <v>5894.8700000000008</v>
      </c>
      <c r="I257">
        <v>2226.37</v>
      </c>
      <c r="J257">
        <v>8121.24</v>
      </c>
      <c r="K257">
        <v>92472</v>
      </c>
      <c r="L257" s="26">
        <f t="shared" si="10"/>
        <v>8.7823773682844539E-2</v>
      </c>
      <c r="M257" s="1">
        <f t="shared" si="11"/>
        <v>338.38499999999999</v>
      </c>
    </row>
    <row r="258" spans="1:13" x14ac:dyDescent="0.25">
      <c r="A258" t="str">
        <f t="shared" ref="A258:A321" si="12">D258&amp;E258&amp;C258</f>
        <v>DOHCMBApr-2024</v>
      </c>
      <c r="B258" s="2">
        <v>2024</v>
      </c>
      <c r="C258" s="2" t="s">
        <v>204</v>
      </c>
      <c r="D258" t="s">
        <v>25</v>
      </c>
      <c r="E258" s="2" t="s">
        <v>10</v>
      </c>
      <c r="F258" t="s">
        <v>11</v>
      </c>
      <c r="G258">
        <v>26</v>
      </c>
      <c r="H258">
        <v>3705.6900000000005</v>
      </c>
      <c r="I258">
        <v>3845.49</v>
      </c>
      <c r="J258">
        <v>7551.18</v>
      </c>
      <c r="K258">
        <v>94458</v>
      </c>
      <c r="L258" s="26">
        <f t="shared" ref="L258:L321" si="13">J258/K258</f>
        <v>7.9942196531791909E-2</v>
      </c>
      <c r="M258" s="1">
        <f t="shared" ref="M258:M321" si="14">J258/G258</f>
        <v>290.43</v>
      </c>
    </row>
    <row r="259" spans="1:13" x14ac:dyDescent="0.25">
      <c r="A259" t="str">
        <f t="shared" si="12"/>
        <v>DXBCMBApr-2024</v>
      </c>
      <c r="B259" s="2">
        <v>2024</v>
      </c>
      <c r="C259" s="2" t="s">
        <v>204</v>
      </c>
      <c r="D259" t="s">
        <v>26</v>
      </c>
      <c r="E259" s="2" t="s">
        <v>10</v>
      </c>
      <c r="F259" t="s">
        <v>11</v>
      </c>
      <c r="G259">
        <v>34</v>
      </c>
      <c r="H259">
        <v>7449.89</v>
      </c>
      <c r="I259">
        <v>3348.7199999999993</v>
      </c>
      <c r="J259">
        <v>10798.609999999999</v>
      </c>
      <c r="K259">
        <v>112506</v>
      </c>
      <c r="L259" s="26">
        <f t="shared" si="13"/>
        <v>9.5982525376424363E-2</v>
      </c>
      <c r="M259" s="1">
        <f t="shared" si="14"/>
        <v>317.6061764705882</v>
      </c>
    </row>
    <row r="260" spans="1:13" x14ac:dyDescent="0.25">
      <c r="A260" t="str">
        <f t="shared" si="12"/>
        <v>FRACMBApr-2024</v>
      </c>
      <c r="B260" s="2">
        <v>2024</v>
      </c>
      <c r="C260" s="2" t="s">
        <v>204</v>
      </c>
      <c r="D260" t="s">
        <v>27</v>
      </c>
      <c r="E260" s="2" t="s">
        <v>10</v>
      </c>
      <c r="F260" t="s">
        <v>19</v>
      </c>
      <c r="G260">
        <v>207</v>
      </c>
      <c r="H260">
        <v>45069.479999999996</v>
      </c>
      <c r="I260">
        <v>45910.669999999991</v>
      </c>
      <c r="J260">
        <v>90980.150000000038</v>
      </c>
      <c r="K260">
        <v>1675251</v>
      </c>
      <c r="L260" s="26">
        <f t="shared" si="13"/>
        <v>5.43083693130164E-2</v>
      </c>
      <c r="M260" s="1">
        <f t="shared" si="14"/>
        <v>439.51763285024174</v>
      </c>
    </row>
    <row r="261" spans="1:13" x14ac:dyDescent="0.25">
      <c r="A261" t="str">
        <f t="shared" si="12"/>
        <v>GANCMBApr-2024</v>
      </c>
      <c r="B261" s="2">
        <v>2024</v>
      </c>
      <c r="C261" s="2" t="s">
        <v>204</v>
      </c>
      <c r="D261" t="s">
        <v>28</v>
      </c>
      <c r="E261" s="2" t="s">
        <v>10</v>
      </c>
      <c r="F261" t="s">
        <v>15</v>
      </c>
      <c r="G261">
        <v>16</v>
      </c>
      <c r="H261">
        <v>906.11</v>
      </c>
      <c r="I261">
        <v>536.14</v>
      </c>
      <c r="J261">
        <v>1442.25</v>
      </c>
      <c r="K261">
        <v>18352</v>
      </c>
      <c r="L261" s="26">
        <f t="shared" si="13"/>
        <v>7.8588164777680908E-2</v>
      </c>
      <c r="M261" s="1">
        <f t="shared" si="14"/>
        <v>90.140625</v>
      </c>
    </row>
    <row r="262" spans="1:13" x14ac:dyDescent="0.25">
      <c r="A262" t="str">
        <f t="shared" si="12"/>
        <v>HYDCMBApr-2024</v>
      </c>
      <c r="B262" s="2">
        <v>2024</v>
      </c>
      <c r="C262" s="2" t="s">
        <v>204</v>
      </c>
      <c r="D262" t="s">
        <v>29</v>
      </c>
      <c r="E262" s="2" t="s">
        <v>10</v>
      </c>
      <c r="F262" t="s">
        <v>15</v>
      </c>
      <c r="G262">
        <v>11</v>
      </c>
      <c r="H262">
        <v>558.36</v>
      </c>
      <c r="I262">
        <v>244.03000000000003</v>
      </c>
      <c r="J262">
        <v>802.3900000000001</v>
      </c>
      <c r="K262">
        <v>12892</v>
      </c>
      <c r="L262" s="26">
        <f t="shared" si="13"/>
        <v>6.2239373254731625E-2</v>
      </c>
      <c r="M262" s="1">
        <f t="shared" si="14"/>
        <v>72.944545454545462</v>
      </c>
    </row>
    <row r="263" spans="1:13" x14ac:dyDescent="0.25">
      <c r="A263" t="str">
        <f t="shared" si="12"/>
        <v>ICNCMBApr-2024</v>
      </c>
      <c r="B263" s="2">
        <v>2024</v>
      </c>
      <c r="C263" s="2" t="s">
        <v>204</v>
      </c>
      <c r="D263" t="s">
        <v>30</v>
      </c>
      <c r="E263" s="2" t="s">
        <v>10</v>
      </c>
      <c r="F263" t="s">
        <v>13</v>
      </c>
      <c r="G263">
        <v>203</v>
      </c>
      <c r="H263">
        <v>39049.539999999994</v>
      </c>
      <c r="I263">
        <v>16207.119999999997</v>
      </c>
      <c r="J263">
        <v>55256.660000000011</v>
      </c>
      <c r="K263">
        <v>1170295</v>
      </c>
      <c r="L263" s="26">
        <f t="shared" si="13"/>
        <v>4.7216009638595409E-2</v>
      </c>
      <c r="M263" s="1">
        <f t="shared" si="14"/>
        <v>272.20029556650252</v>
      </c>
    </row>
    <row r="264" spans="1:13" x14ac:dyDescent="0.25">
      <c r="A264" t="str">
        <f t="shared" si="12"/>
        <v>IXMCMBApr-2024</v>
      </c>
      <c r="B264" s="2">
        <v>2024</v>
      </c>
      <c r="C264" s="2" t="s">
        <v>204</v>
      </c>
      <c r="D264" t="s">
        <v>31</v>
      </c>
      <c r="E264" s="2" t="s">
        <v>10</v>
      </c>
      <c r="F264" t="s">
        <v>15</v>
      </c>
      <c r="G264">
        <v>59</v>
      </c>
      <c r="H264">
        <v>1444.0000000000005</v>
      </c>
      <c r="I264">
        <v>1023.83</v>
      </c>
      <c r="J264">
        <v>2467.8300000000004</v>
      </c>
      <c r="K264">
        <v>20886</v>
      </c>
      <c r="L264" s="26">
        <f t="shared" si="13"/>
        <v>0.11815713875323185</v>
      </c>
      <c r="M264" s="1">
        <f t="shared" si="14"/>
        <v>41.827627118644074</v>
      </c>
    </row>
    <row r="265" spans="1:13" x14ac:dyDescent="0.25">
      <c r="A265" t="str">
        <f t="shared" si="12"/>
        <v>KHICMBApr-2024</v>
      </c>
      <c r="B265" s="2">
        <v>2024</v>
      </c>
      <c r="C265" s="2" t="s">
        <v>204</v>
      </c>
      <c r="D265" t="s">
        <v>32</v>
      </c>
      <c r="E265" s="2" t="s">
        <v>10</v>
      </c>
      <c r="F265" t="s">
        <v>15</v>
      </c>
      <c r="G265">
        <v>133</v>
      </c>
      <c r="H265">
        <v>12951.049999999997</v>
      </c>
      <c r="I265">
        <v>3097.64</v>
      </c>
      <c r="J265">
        <v>16048.689999999997</v>
      </c>
      <c r="K265">
        <v>321062</v>
      </c>
      <c r="L265" s="26">
        <f t="shared" si="13"/>
        <v>4.9986264335237424E-2</v>
      </c>
      <c r="M265" s="1">
        <f t="shared" si="14"/>
        <v>120.66684210526313</v>
      </c>
    </row>
    <row r="266" spans="1:13" x14ac:dyDescent="0.25">
      <c r="A266" t="str">
        <f t="shared" si="12"/>
        <v>KTMCMBApr-2024</v>
      </c>
      <c r="B266" s="2">
        <v>2024</v>
      </c>
      <c r="C266" s="2" t="s">
        <v>204</v>
      </c>
      <c r="D266" t="s">
        <v>52</v>
      </c>
      <c r="E266" s="2" t="s">
        <v>10</v>
      </c>
      <c r="F266" t="s">
        <v>15</v>
      </c>
      <c r="G266">
        <v>41</v>
      </c>
      <c r="H266">
        <v>8429.8300000000017</v>
      </c>
      <c r="I266">
        <v>1619.44</v>
      </c>
      <c r="J266">
        <v>10049.27</v>
      </c>
      <c r="K266">
        <v>96473</v>
      </c>
      <c r="L266" s="26">
        <f t="shared" si="13"/>
        <v>0.10416665802867124</v>
      </c>
      <c r="M266" s="1">
        <f t="shared" si="14"/>
        <v>245.10414634146343</v>
      </c>
    </row>
    <row r="267" spans="1:13" x14ac:dyDescent="0.25">
      <c r="A267" t="str">
        <f t="shared" si="12"/>
        <v>KULCMBApr-2024</v>
      </c>
      <c r="B267" s="2">
        <v>2024</v>
      </c>
      <c r="C267" s="2" t="s">
        <v>204</v>
      </c>
      <c r="D267" t="s">
        <v>33</v>
      </c>
      <c r="E267" s="2" t="s">
        <v>10</v>
      </c>
      <c r="F267" t="s">
        <v>13</v>
      </c>
      <c r="G267">
        <v>177</v>
      </c>
      <c r="H267">
        <v>10855.05</v>
      </c>
      <c r="I267">
        <v>10839.150000000001</v>
      </c>
      <c r="J267">
        <v>21694.199999999993</v>
      </c>
      <c r="K267">
        <v>435243</v>
      </c>
      <c r="L267" s="26">
        <f t="shared" si="13"/>
        <v>4.9843880315134287E-2</v>
      </c>
      <c r="M267" s="1">
        <f t="shared" si="14"/>
        <v>122.56610169491522</v>
      </c>
    </row>
    <row r="268" spans="1:13" x14ac:dyDescent="0.25">
      <c r="A268" t="str">
        <f t="shared" si="12"/>
        <v>KWICMBApr-2024</v>
      </c>
      <c r="B268" s="2">
        <v>2024</v>
      </c>
      <c r="C268" s="2" t="s">
        <v>204</v>
      </c>
      <c r="D268" t="s">
        <v>34</v>
      </c>
      <c r="E268" s="2" t="s">
        <v>10</v>
      </c>
      <c r="F268" t="s">
        <v>11</v>
      </c>
      <c r="G268">
        <v>19</v>
      </c>
      <c r="H268">
        <v>3175.8199999999997</v>
      </c>
      <c r="I268">
        <v>1209.7299999999998</v>
      </c>
      <c r="J268">
        <v>4385.55</v>
      </c>
      <c r="K268">
        <v>79705</v>
      </c>
      <c r="L268" s="26">
        <f t="shared" si="13"/>
        <v>5.5022269619220882E-2</v>
      </c>
      <c r="M268" s="1">
        <f t="shared" si="14"/>
        <v>230.81842105263158</v>
      </c>
    </row>
    <row r="269" spans="1:13" x14ac:dyDescent="0.25">
      <c r="A269" t="str">
        <f t="shared" si="12"/>
        <v>LHECMBApr-2024</v>
      </c>
      <c r="B269" s="2">
        <v>2024</v>
      </c>
      <c r="C269" s="2" t="s">
        <v>204</v>
      </c>
      <c r="D269" t="s">
        <v>35</v>
      </c>
      <c r="E269" s="2" t="s">
        <v>10</v>
      </c>
      <c r="F269" t="s">
        <v>15</v>
      </c>
      <c r="G269">
        <v>186</v>
      </c>
      <c r="H269">
        <v>22427.489999999994</v>
      </c>
      <c r="I269">
        <v>3978.9100000000012</v>
      </c>
      <c r="J269">
        <v>26406.400000000001</v>
      </c>
      <c r="K269">
        <v>518010</v>
      </c>
      <c r="L269" s="26">
        <f t="shared" si="13"/>
        <v>5.0976622072932957E-2</v>
      </c>
      <c r="M269" s="1">
        <f t="shared" si="14"/>
        <v>141.96989247311828</v>
      </c>
    </row>
    <row r="270" spans="1:13" x14ac:dyDescent="0.25">
      <c r="A270" t="str">
        <f t="shared" si="12"/>
        <v>LHRCMBApr-2024</v>
      </c>
      <c r="B270" s="2">
        <v>2024</v>
      </c>
      <c r="C270" s="2" t="s">
        <v>204</v>
      </c>
      <c r="D270" t="s">
        <v>36</v>
      </c>
      <c r="E270" s="2" t="s">
        <v>10</v>
      </c>
      <c r="F270" t="s">
        <v>19</v>
      </c>
      <c r="G270">
        <v>717</v>
      </c>
      <c r="H270">
        <v>181998.90000000005</v>
      </c>
      <c r="I270">
        <v>157334.46000000011</v>
      </c>
      <c r="J270">
        <v>339333.3600000001</v>
      </c>
      <c r="K270">
        <v>6251523</v>
      </c>
      <c r="L270" s="26">
        <f t="shared" si="13"/>
        <v>5.4280110622643492E-2</v>
      </c>
      <c r="M270" s="1">
        <f t="shared" si="14"/>
        <v>473.26828451882858</v>
      </c>
    </row>
    <row r="271" spans="1:13" x14ac:dyDescent="0.25">
      <c r="A271" t="str">
        <f t="shared" si="12"/>
        <v>MAACMBApr-2024</v>
      </c>
      <c r="B271" s="2">
        <v>2024</v>
      </c>
      <c r="C271" s="2" t="s">
        <v>204</v>
      </c>
      <c r="D271" t="s">
        <v>37</v>
      </c>
      <c r="E271" s="2" t="s">
        <v>10</v>
      </c>
      <c r="F271" t="s">
        <v>15</v>
      </c>
      <c r="G271">
        <v>140</v>
      </c>
      <c r="H271">
        <v>4511.1999999999989</v>
      </c>
      <c r="I271">
        <v>3509.8800000000006</v>
      </c>
      <c r="J271">
        <v>8021.0799999999981</v>
      </c>
      <c r="K271">
        <v>96040</v>
      </c>
      <c r="L271" s="26">
        <f t="shared" si="13"/>
        <v>8.3518117451062038E-2</v>
      </c>
      <c r="M271" s="1">
        <f t="shared" si="14"/>
        <v>57.293428571428556</v>
      </c>
    </row>
    <row r="272" spans="1:13" x14ac:dyDescent="0.25">
      <c r="A272" t="str">
        <f t="shared" si="12"/>
        <v>MELCMBApr-2024</v>
      </c>
      <c r="B272" s="2">
        <v>2024</v>
      </c>
      <c r="C272" s="2" t="s">
        <v>204</v>
      </c>
      <c r="D272" t="s">
        <v>38</v>
      </c>
      <c r="E272" s="2" t="s">
        <v>10</v>
      </c>
      <c r="F272" t="s">
        <v>13</v>
      </c>
      <c r="G272">
        <v>818</v>
      </c>
      <c r="H272">
        <v>290866.49999999994</v>
      </c>
      <c r="I272">
        <v>80547.249999999927</v>
      </c>
      <c r="J272">
        <v>371413.74999999977</v>
      </c>
      <c r="K272">
        <v>6878562</v>
      </c>
      <c r="L272" s="26">
        <f t="shared" si="13"/>
        <v>5.3995842444976114E-2</v>
      </c>
      <c r="M272" s="1">
        <f t="shared" si="14"/>
        <v>454.0510391198041</v>
      </c>
    </row>
    <row r="273" spans="1:13" x14ac:dyDescent="0.25">
      <c r="A273" t="str">
        <f t="shared" si="12"/>
        <v>MLECMBApr-2024</v>
      </c>
      <c r="B273" s="2">
        <v>2024</v>
      </c>
      <c r="C273" s="2" t="s">
        <v>204</v>
      </c>
      <c r="D273" t="s">
        <v>39</v>
      </c>
      <c r="E273" s="2" t="s">
        <v>10</v>
      </c>
      <c r="F273" t="s">
        <v>15</v>
      </c>
      <c r="G273">
        <v>1089</v>
      </c>
      <c r="H273">
        <v>65424.599999999991</v>
      </c>
      <c r="I273">
        <v>23924.270000000037</v>
      </c>
      <c r="J273">
        <v>89348.870000000054</v>
      </c>
      <c r="K273">
        <v>836352</v>
      </c>
      <c r="L273" s="26">
        <f t="shared" si="13"/>
        <v>0.10683165700566274</v>
      </c>
      <c r="M273" s="1">
        <f t="shared" si="14"/>
        <v>82.046712580348995</v>
      </c>
    </row>
    <row r="274" spans="1:13" x14ac:dyDescent="0.25">
      <c r="A274" t="str">
        <f t="shared" si="12"/>
        <v>NRTCMBApr-2024</v>
      </c>
      <c r="B274" s="2">
        <v>2024</v>
      </c>
      <c r="C274" s="2" t="s">
        <v>204</v>
      </c>
      <c r="D274" t="s">
        <v>40</v>
      </c>
      <c r="E274" s="2" t="s">
        <v>10</v>
      </c>
      <c r="F274" t="s">
        <v>13</v>
      </c>
      <c r="G274">
        <v>337</v>
      </c>
      <c r="H274">
        <v>112234.8</v>
      </c>
      <c r="I274">
        <v>8070.9600000000019</v>
      </c>
      <c r="J274">
        <v>120305.75999999998</v>
      </c>
      <c r="K274">
        <v>2313168</v>
      </c>
      <c r="L274" s="26">
        <f t="shared" si="13"/>
        <v>5.2009088834014644E-2</v>
      </c>
      <c r="M274" s="1">
        <f t="shared" si="14"/>
        <v>356.99038575667652</v>
      </c>
    </row>
    <row r="275" spans="1:13" x14ac:dyDescent="0.25">
      <c r="A275" t="str">
        <f t="shared" si="12"/>
        <v>PEKCMBApr-2024</v>
      </c>
      <c r="B275" s="2">
        <v>2024</v>
      </c>
      <c r="C275" s="2" t="s">
        <v>204</v>
      </c>
      <c r="D275" t="s">
        <v>177</v>
      </c>
      <c r="E275" s="2" t="s">
        <v>10</v>
      </c>
      <c r="F275" t="s">
        <v>13</v>
      </c>
      <c r="G275">
        <v>18</v>
      </c>
      <c r="H275">
        <v>5785.920000000001</v>
      </c>
      <c r="I275">
        <v>1932.8600000000001</v>
      </c>
      <c r="J275">
        <v>7718.78</v>
      </c>
      <c r="K275">
        <v>93042</v>
      </c>
      <c r="L275" s="26">
        <f t="shared" si="13"/>
        <v>8.2960168526042002E-2</v>
      </c>
      <c r="M275" s="1">
        <f t="shared" si="14"/>
        <v>428.82111111111112</v>
      </c>
    </row>
    <row r="276" spans="1:13" x14ac:dyDescent="0.25">
      <c r="A276" t="str">
        <f t="shared" si="12"/>
        <v>PVGCMBApr-2024</v>
      </c>
      <c r="B276" s="2">
        <v>2024</v>
      </c>
      <c r="C276" s="2" t="s">
        <v>204</v>
      </c>
      <c r="D276" t="s">
        <v>50</v>
      </c>
      <c r="E276" s="2" t="s">
        <v>10</v>
      </c>
      <c r="F276" t="s">
        <v>13</v>
      </c>
      <c r="G276">
        <v>27</v>
      </c>
      <c r="H276">
        <v>2341.2700000000004</v>
      </c>
      <c r="I276">
        <v>3028.2499999999995</v>
      </c>
      <c r="J276">
        <v>5369.52</v>
      </c>
      <c r="K276">
        <v>136782</v>
      </c>
      <c r="L276" s="26">
        <f t="shared" si="13"/>
        <v>3.9256042461727425E-2</v>
      </c>
      <c r="M276" s="1">
        <f t="shared" si="14"/>
        <v>198.87111111111113</v>
      </c>
    </row>
    <row r="277" spans="1:13" x14ac:dyDescent="0.25">
      <c r="A277" t="str">
        <f t="shared" si="12"/>
        <v>RUHCMBApr-2024</v>
      </c>
      <c r="B277" s="2">
        <v>2024</v>
      </c>
      <c r="C277" s="2" t="s">
        <v>204</v>
      </c>
      <c r="D277" t="s">
        <v>41</v>
      </c>
      <c r="E277" s="2" t="s">
        <v>10</v>
      </c>
      <c r="F277" t="s">
        <v>11</v>
      </c>
      <c r="G277">
        <v>91</v>
      </c>
      <c r="H277">
        <v>17722.779999999995</v>
      </c>
      <c r="I277">
        <v>8449.8300000000017</v>
      </c>
      <c r="J277">
        <v>26172.61</v>
      </c>
      <c r="K277">
        <v>368095</v>
      </c>
      <c r="L277" s="26">
        <f t="shared" si="13"/>
        <v>7.1102867466279085E-2</v>
      </c>
      <c r="M277" s="1">
        <f t="shared" si="14"/>
        <v>287.6110989010989</v>
      </c>
    </row>
    <row r="278" spans="1:13" x14ac:dyDescent="0.25">
      <c r="A278" t="str">
        <f t="shared" si="12"/>
        <v>SINCMBApr-2024</v>
      </c>
      <c r="B278" s="2">
        <v>2024</v>
      </c>
      <c r="C278" s="2" t="s">
        <v>204</v>
      </c>
      <c r="D278" t="s">
        <v>42</v>
      </c>
      <c r="E278" s="2" t="s">
        <v>10</v>
      </c>
      <c r="F278" t="s">
        <v>13</v>
      </c>
      <c r="G278">
        <v>255</v>
      </c>
      <c r="H278">
        <v>37779.389999999985</v>
      </c>
      <c r="I278">
        <v>19066.78</v>
      </c>
      <c r="J278">
        <v>56846.170000000013</v>
      </c>
      <c r="K278">
        <v>700995</v>
      </c>
      <c r="L278" s="26">
        <f t="shared" si="13"/>
        <v>8.1093545603035708E-2</v>
      </c>
      <c r="M278" s="1">
        <f t="shared" si="14"/>
        <v>222.92615686274516</v>
      </c>
    </row>
    <row r="279" spans="1:13" x14ac:dyDescent="0.25">
      <c r="A279" t="str">
        <f t="shared" si="12"/>
        <v>SYDCMBApr-2024</v>
      </c>
      <c r="B279" s="2">
        <v>2024</v>
      </c>
      <c r="C279" s="2" t="s">
        <v>204</v>
      </c>
      <c r="D279" t="s">
        <v>53</v>
      </c>
      <c r="E279" s="2" t="s">
        <v>10</v>
      </c>
      <c r="F279" t="s">
        <v>13</v>
      </c>
      <c r="G279">
        <v>589</v>
      </c>
      <c r="H279">
        <v>201604.84</v>
      </c>
      <c r="I279">
        <v>51359.309999999976</v>
      </c>
      <c r="J279">
        <v>252964.15000000005</v>
      </c>
      <c r="K279">
        <v>5156106</v>
      </c>
      <c r="L279" s="26">
        <f t="shared" si="13"/>
        <v>4.9061084081669391E-2</v>
      </c>
      <c r="M279" s="1">
        <f t="shared" si="14"/>
        <v>429.48073005093386</v>
      </c>
    </row>
    <row r="280" spans="1:13" x14ac:dyDescent="0.25">
      <c r="A280" t="str">
        <f t="shared" si="12"/>
        <v>TRVCMBApr-2024</v>
      </c>
      <c r="B280" s="2">
        <v>2024</v>
      </c>
      <c r="C280" s="2" t="s">
        <v>204</v>
      </c>
      <c r="D280" t="s">
        <v>43</v>
      </c>
      <c r="E280" s="2" t="s">
        <v>10</v>
      </c>
      <c r="F280" t="s">
        <v>15</v>
      </c>
      <c r="G280">
        <v>35</v>
      </c>
      <c r="H280">
        <v>1551</v>
      </c>
      <c r="I280">
        <v>648.03000000000009</v>
      </c>
      <c r="J280">
        <v>2199.0299999999997</v>
      </c>
      <c r="K280">
        <v>12810</v>
      </c>
      <c r="L280" s="26">
        <f t="shared" si="13"/>
        <v>0.17166510538641686</v>
      </c>
      <c r="M280" s="1">
        <f t="shared" si="14"/>
        <v>62.829428571428565</v>
      </c>
    </row>
    <row r="281" spans="1:13" x14ac:dyDescent="0.25">
      <c r="A281" t="str">
        <f t="shared" si="12"/>
        <v>TRZCMBApr-2024</v>
      </c>
      <c r="B281" s="2">
        <v>2024</v>
      </c>
      <c r="C281" s="2" t="s">
        <v>204</v>
      </c>
      <c r="D281" t="s">
        <v>44</v>
      </c>
      <c r="E281" s="2" t="s">
        <v>10</v>
      </c>
      <c r="F281" t="s">
        <v>15</v>
      </c>
      <c r="G281">
        <v>70</v>
      </c>
      <c r="H281">
        <v>1755.2699999999995</v>
      </c>
      <c r="I281">
        <v>995.57999999999993</v>
      </c>
      <c r="J281">
        <v>2750.85</v>
      </c>
      <c r="K281">
        <v>31010</v>
      </c>
      <c r="L281" s="26">
        <f t="shared" si="13"/>
        <v>8.8708481135117701E-2</v>
      </c>
      <c r="M281" s="1">
        <f t="shared" si="14"/>
        <v>39.29785714285714</v>
      </c>
    </row>
    <row r="282" spans="1:13" x14ac:dyDescent="0.25">
      <c r="A282" t="str">
        <f t="shared" si="12"/>
        <v>JEDCMBApr-2024</v>
      </c>
      <c r="B282" s="2">
        <v>2024</v>
      </c>
      <c r="C282" s="2" t="s">
        <v>204</v>
      </c>
      <c r="D282" t="s">
        <v>51</v>
      </c>
      <c r="E282" s="2" t="s">
        <v>10</v>
      </c>
      <c r="F282" t="s">
        <v>11</v>
      </c>
      <c r="G282">
        <v>3</v>
      </c>
      <c r="H282">
        <v>582.56999999999994</v>
      </c>
      <c r="I282">
        <v>310.76</v>
      </c>
      <c r="J282">
        <v>893.32999999999993</v>
      </c>
      <c r="K282">
        <v>13971</v>
      </c>
      <c r="L282" s="26">
        <f t="shared" si="13"/>
        <v>6.394173645408345E-2</v>
      </c>
      <c r="M282" s="1">
        <f t="shared" si="14"/>
        <v>297.77666666666664</v>
      </c>
    </row>
    <row r="283" spans="1:13" x14ac:dyDescent="0.25">
      <c r="A283" t="str">
        <f t="shared" si="12"/>
        <v>AUHCMBMay-2024</v>
      </c>
      <c r="B283" s="2">
        <v>2024</v>
      </c>
      <c r="C283" s="2" t="s">
        <v>206</v>
      </c>
      <c r="D283" t="s">
        <v>9</v>
      </c>
      <c r="E283" s="2" t="s">
        <v>10</v>
      </c>
      <c r="F283" t="s">
        <v>11</v>
      </c>
      <c r="G283">
        <v>17</v>
      </c>
      <c r="H283">
        <v>2338.9900000000002</v>
      </c>
      <c r="I283">
        <v>1834.42</v>
      </c>
      <c r="J283">
        <v>4173.41</v>
      </c>
      <c r="K283">
        <v>56848</v>
      </c>
      <c r="L283" s="26">
        <f t="shared" si="13"/>
        <v>7.3413488601182103E-2</v>
      </c>
      <c r="M283" s="1">
        <f t="shared" si="14"/>
        <v>245.49470588235295</v>
      </c>
    </row>
    <row r="284" spans="1:13" x14ac:dyDescent="0.25">
      <c r="A284" t="str">
        <f t="shared" si="12"/>
        <v>BKKCMBMay-2024</v>
      </c>
      <c r="B284" s="2">
        <v>2024</v>
      </c>
      <c r="C284" s="2" t="s">
        <v>206</v>
      </c>
      <c r="D284" t="s">
        <v>12</v>
      </c>
      <c r="E284" s="2" t="s">
        <v>10</v>
      </c>
      <c r="F284" t="s">
        <v>13</v>
      </c>
      <c r="G284">
        <v>45</v>
      </c>
      <c r="H284">
        <v>5396.73</v>
      </c>
      <c r="I284">
        <v>2652.9800000000005</v>
      </c>
      <c r="J284">
        <v>8049.7099999999991</v>
      </c>
      <c r="K284">
        <v>107325</v>
      </c>
      <c r="L284" s="26">
        <f t="shared" si="13"/>
        <v>7.5003121360354058E-2</v>
      </c>
      <c r="M284" s="1">
        <f t="shared" si="14"/>
        <v>178.88244444444442</v>
      </c>
    </row>
    <row r="285" spans="1:13" x14ac:dyDescent="0.25">
      <c r="A285" t="str">
        <f t="shared" si="12"/>
        <v>BLRCMBMay-2024</v>
      </c>
      <c r="B285" s="2">
        <v>2024</v>
      </c>
      <c r="C285" s="2" t="s">
        <v>206</v>
      </c>
      <c r="D285" t="s">
        <v>14</v>
      </c>
      <c r="E285" s="2" t="s">
        <v>10</v>
      </c>
      <c r="F285" t="s">
        <v>15</v>
      </c>
      <c r="G285">
        <v>26</v>
      </c>
      <c r="H285">
        <v>1273.8100000000002</v>
      </c>
      <c r="I285">
        <v>609.8599999999999</v>
      </c>
      <c r="J285">
        <v>1883.67</v>
      </c>
      <c r="K285">
        <v>18590</v>
      </c>
      <c r="L285" s="26">
        <f t="shared" si="13"/>
        <v>0.1013270575578268</v>
      </c>
      <c r="M285" s="1">
        <f t="shared" si="14"/>
        <v>72.448846153846162</v>
      </c>
    </row>
    <row r="286" spans="1:13" x14ac:dyDescent="0.25">
      <c r="A286" t="str">
        <f t="shared" si="12"/>
        <v>BOMCMBMay-2024</v>
      </c>
      <c r="B286" s="2">
        <v>2024</v>
      </c>
      <c r="C286" s="2" t="s">
        <v>206</v>
      </c>
      <c r="D286" t="s">
        <v>16</v>
      </c>
      <c r="E286" s="2" t="s">
        <v>10</v>
      </c>
      <c r="F286" t="s">
        <v>15</v>
      </c>
      <c r="G286">
        <v>69</v>
      </c>
      <c r="H286">
        <v>2607.91</v>
      </c>
      <c r="I286">
        <v>2620.6</v>
      </c>
      <c r="J286">
        <v>5228.51</v>
      </c>
      <c r="K286">
        <v>106881</v>
      </c>
      <c r="L286" s="26">
        <f t="shared" si="13"/>
        <v>4.8918984665188389E-2</v>
      </c>
      <c r="M286" s="1">
        <f t="shared" si="14"/>
        <v>75.775507246376819</v>
      </c>
    </row>
    <row r="287" spans="1:13" x14ac:dyDescent="0.25">
      <c r="A287" t="str">
        <f t="shared" si="12"/>
        <v>CANCMBMay-2024</v>
      </c>
      <c r="B287" s="2">
        <v>2024</v>
      </c>
      <c r="C287" s="2" t="s">
        <v>206</v>
      </c>
      <c r="D287" t="s">
        <v>17</v>
      </c>
      <c r="E287" s="2" t="s">
        <v>10</v>
      </c>
      <c r="F287" t="s">
        <v>13</v>
      </c>
      <c r="G287">
        <v>6</v>
      </c>
      <c r="H287">
        <v>1010.6999999999999</v>
      </c>
      <c r="I287">
        <v>664.34</v>
      </c>
      <c r="J287">
        <v>1675.04</v>
      </c>
      <c r="K287">
        <v>23898</v>
      </c>
      <c r="L287" s="26">
        <f t="shared" si="13"/>
        <v>7.0091221022679714E-2</v>
      </c>
      <c r="M287" s="1">
        <f t="shared" si="14"/>
        <v>279.17333333333335</v>
      </c>
    </row>
    <row r="288" spans="1:13" x14ac:dyDescent="0.25">
      <c r="A288" t="str">
        <f t="shared" si="12"/>
        <v>CDGCMBMay-2024</v>
      </c>
      <c r="B288" s="2">
        <v>2024</v>
      </c>
      <c r="C288" s="2" t="s">
        <v>206</v>
      </c>
      <c r="D288" t="s">
        <v>18</v>
      </c>
      <c r="E288" s="2" t="s">
        <v>10</v>
      </c>
      <c r="F288" t="s">
        <v>19</v>
      </c>
      <c r="G288">
        <v>302</v>
      </c>
      <c r="H288">
        <v>52993.91</v>
      </c>
      <c r="I288">
        <v>30113.659999999989</v>
      </c>
      <c r="J288">
        <v>83107.569999999978</v>
      </c>
      <c r="K288">
        <v>2569718</v>
      </c>
      <c r="L288" s="26">
        <f t="shared" si="13"/>
        <v>3.2341124590324691E-2</v>
      </c>
      <c r="M288" s="1">
        <f t="shared" si="14"/>
        <v>275.19062913907277</v>
      </c>
    </row>
    <row r="289" spans="1:19" x14ac:dyDescent="0.25">
      <c r="A289" t="str">
        <f t="shared" si="12"/>
        <v>CGKCMBMay-2024</v>
      </c>
      <c r="B289" s="2">
        <v>2024</v>
      </c>
      <c r="C289" s="2" t="s">
        <v>206</v>
      </c>
      <c r="D289" t="s">
        <v>20</v>
      </c>
      <c r="E289" s="2" t="s">
        <v>10</v>
      </c>
      <c r="F289" t="s">
        <v>13</v>
      </c>
      <c r="G289">
        <v>22</v>
      </c>
      <c r="H289">
        <v>2840.62</v>
      </c>
      <c r="I289">
        <v>1891.43</v>
      </c>
      <c r="J289">
        <v>4732.05</v>
      </c>
      <c r="K289">
        <v>72996</v>
      </c>
      <c r="L289" s="26">
        <f t="shared" si="13"/>
        <v>6.4826154857800425E-2</v>
      </c>
      <c r="M289" s="1">
        <f t="shared" si="14"/>
        <v>215.09318181818182</v>
      </c>
    </row>
    <row r="290" spans="1:19" x14ac:dyDescent="0.25">
      <c r="A290" t="str">
        <f t="shared" si="12"/>
        <v>CMBAUHMay-2024</v>
      </c>
      <c r="B290" s="2">
        <v>2024</v>
      </c>
      <c r="C290" s="2" t="s">
        <v>206</v>
      </c>
      <c r="D290" t="s">
        <v>10</v>
      </c>
      <c r="E290" s="2" t="s">
        <v>9</v>
      </c>
      <c r="F290" t="s">
        <v>11</v>
      </c>
      <c r="G290">
        <v>34</v>
      </c>
      <c r="H290">
        <v>4286.43</v>
      </c>
      <c r="I290">
        <v>4907.04</v>
      </c>
      <c r="J290">
        <v>9193.4699999999975</v>
      </c>
      <c r="K290">
        <v>113696</v>
      </c>
      <c r="L290" s="26">
        <f t="shared" si="13"/>
        <v>8.0860100619195019E-2</v>
      </c>
      <c r="M290" s="1">
        <f t="shared" si="14"/>
        <v>270.39617647058816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x14ac:dyDescent="0.25">
      <c r="A291" t="str">
        <f t="shared" si="12"/>
        <v>CMBBKKMay-2024</v>
      </c>
      <c r="B291" s="2">
        <v>2024</v>
      </c>
      <c r="C291" s="2" t="s">
        <v>206</v>
      </c>
      <c r="D291" t="s">
        <v>10</v>
      </c>
      <c r="E291" s="2" t="s">
        <v>12</v>
      </c>
      <c r="F291" t="s">
        <v>13</v>
      </c>
      <c r="G291">
        <v>54</v>
      </c>
      <c r="H291">
        <v>7097.3099999999995</v>
      </c>
      <c r="I291">
        <v>3181.82</v>
      </c>
      <c r="J291">
        <v>10279.129999999999</v>
      </c>
      <c r="K291">
        <v>128790</v>
      </c>
      <c r="L291" s="26">
        <f t="shared" si="13"/>
        <v>7.9813106607655865E-2</v>
      </c>
      <c r="M291" s="1">
        <f t="shared" si="14"/>
        <v>190.35425925925924</v>
      </c>
    </row>
    <row r="292" spans="1:19" x14ac:dyDescent="0.25">
      <c r="A292" t="str">
        <f t="shared" si="12"/>
        <v>CMBBLRMay-2024</v>
      </c>
      <c r="B292" s="2">
        <v>2024</v>
      </c>
      <c r="C292" s="2" t="s">
        <v>206</v>
      </c>
      <c r="D292" t="s">
        <v>10</v>
      </c>
      <c r="E292" s="2" t="s">
        <v>14</v>
      </c>
      <c r="F292" t="s">
        <v>15</v>
      </c>
      <c r="G292">
        <v>47</v>
      </c>
      <c r="H292">
        <v>1750.0300000000002</v>
      </c>
      <c r="I292">
        <v>1293.9999999999998</v>
      </c>
      <c r="J292">
        <v>3044.03</v>
      </c>
      <c r="K292">
        <v>33605</v>
      </c>
      <c r="L292" s="26">
        <f t="shared" si="13"/>
        <v>9.0582651391162033E-2</v>
      </c>
      <c r="M292" s="1">
        <f t="shared" si="14"/>
        <v>64.766595744680856</v>
      </c>
    </row>
    <row r="293" spans="1:19" x14ac:dyDescent="0.25">
      <c r="A293" t="str">
        <f t="shared" si="12"/>
        <v>CMBBOMMay-2024</v>
      </c>
      <c r="B293" s="2">
        <v>2024</v>
      </c>
      <c r="C293" s="2" t="s">
        <v>206</v>
      </c>
      <c r="D293" t="s">
        <v>10</v>
      </c>
      <c r="E293" s="2" t="s">
        <v>16</v>
      </c>
      <c r="F293" t="s">
        <v>15</v>
      </c>
      <c r="G293">
        <v>67</v>
      </c>
      <c r="H293">
        <v>3106.66</v>
      </c>
      <c r="I293">
        <v>2462.0100000000002</v>
      </c>
      <c r="J293">
        <v>5568.67</v>
      </c>
      <c r="K293">
        <v>103783</v>
      </c>
      <c r="L293" s="26">
        <f t="shared" si="13"/>
        <v>5.3656860950251968E-2</v>
      </c>
      <c r="M293" s="1">
        <f t="shared" si="14"/>
        <v>83.114477611940302</v>
      </c>
    </row>
    <row r="294" spans="1:19" x14ac:dyDescent="0.25">
      <c r="A294" t="str">
        <f t="shared" si="12"/>
        <v>CMBCANMay-2024</v>
      </c>
      <c r="B294" s="2">
        <v>2024</v>
      </c>
      <c r="C294" s="2" t="s">
        <v>206</v>
      </c>
      <c r="D294" t="s">
        <v>10</v>
      </c>
      <c r="E294" s="2" t="s">
        <v>17</v>
      </c>
      <c r="F294" t="s">
        <v>13</v>
      </c>
      <c r="G294">
        <v>5</v>
      </c>
      <c r="H294">
        <v>800.78</v>
      </c>
      <c r="I294">
        <v>565.05000000000007</v>
      </c>
      <c r="J294">
        <v>1365.83</v>
      </c>
      <c r="K294">
        <v>19915</v>
      </c>
      <c r="L294" s="26">
        <f t="shared" si="13"/>
        <v>6.8582977655033892E-2</v>
      </c>
      <c r="M294" s="1">
        <f t="shared" si="14"/>
        <v>273.166</v>
      </c>
    </row>
    <row r="295" spans="1:19" x14ac:dyDescent="0.25">
      <c r="A295" t="str">
        <f t="shared" si="12"/>
        <v>CMBCDGMay-2024</v>
      </c>
      <c r="B295" s="2">
        <v>2024</v>
      </c>
      <c r="C295" s="2" t="s">
        <v>206</v>
      </c>
      <c r="D295" t="s">
        <v>10</v>
      </c>
      <c r="E295" s="2" t="s">
        <v>18</v>
      </c>
      <c r="F295" t="s">
        <v>19</v>
      </c>
      <c r="G295">
        <v>440</v>
      </c>
      <c r="H295">
        <v>83139.999999999956</v>
      </c>
      <c r="I295">
        <v>71727.660000000033</v>
      </c>
      <c r="J295">
        <v>154867.65999999997</v>
      </c>
      <c r="K295">
        <v>3743960</v>
      </c>
      <c r="L295" s="26">
        <f t="shared" si="13"/>
        <v>4.1364667357557235E-2</v>
      </c>
      <c r="M295" s="1">
        <f t="shared" si="14"/>
        <v>351.97195454545448</v>
      </c>
    </row>
    <row r="296" spans="1:19" x14ac:dyDescent="0.25">
      <c r="A296" t="str">
        <f t="shared" si="12"/>
        <v>CMBCGKMay-2024</v>
      </c>
      <c r="B296" s="2">
        <v>2024</v>
      </c>
      <c r="C296" s="2" t="s">
        <v>206</v>
      </c>
      <c r="D296" t="s">
        <v>10</v>
      </c>
      <c r="E296" s="2" t="s">
        <v>20</v>
      </c>
      <c r="F296" t="s">
        <v>13</v>
      </c>
      <c r="G296">
        <v>12</v>
      </c>
      <c r="H296">
        <v>2109.0700000000002</v>
      </c>
      <c r="I296">
        <v>1048.05</v>
      </c>
      <c r="J296">
        <v>3157.1200000000003</v>
      </c>
      <c r="K296">
        <v>39816</v>
      </c>
      <c r="L296" s="26">
        <f t="shared" si="13"/>
        <v>7.9292746634518796E-2</v>
      </c>
      <c r="M296" s="1">
        <f t="shared" si="14"/>
        <v>263.09333333333336</v>
      </c>
    </row>
    <row r="297" spans="1:19" x14ac:dyDescent="0.25">
      <c r="A297" t="str">
        <f t="shared" si="12"/>
        <v>CMBCOKMay-2024</v>
      </c>
      <c r="B297" s="2">
        <v>2024</v>
      </c>
      <c r="C297" s="2" t="s">
        <v>206</v>
      </c>
      <c r="D297" t="s">
        <v>10</v>
      </c>
      <c r="E297" s="2" t="s">
        <v>21</v>
      </c>
      <c r="F297" t="s">
        <v>15</v>
      </c>
      <c r="G297">
        <v>10</v>
      </c>
      <c r="H297">
        <v>524.6</v>
      </c>
      <c r="I297">
        <v>240.45</v>
      </c>
      <c r="J297">
        <v>765.05</v>
      </c>
      <c r="K297">
        <v>5170</v>
      </c>
      <c r="L297" s="26">
        <f t="shared" si="13"/>
        <v>0.1479787234042553</v>
      </c>
      <c r="M297" s="1">
        <f t="shared" si="14"/>
        <v>76.504999999999995</v>
      </c>
    </row>
    <row r="298" spans="1:19" x14ac:dyDescent="0.25">
      <c r="A298" t="str">
        <f t="shared" si="12"/>
        <v>CMBDACMay-2024</v>
      </c>
      <c r="B298" s="2">
        <v>2024</v>
      </c>
      <c r="C298" s="2" t="s">
        <v>206</v>
      </c>
      <c r="D298" t="s">
        <v>10</v>
      </c>
      <c r="E298" s="2" t="s">
        <v>22</v>
      </c>
      <c r="F298" t="s">
        <v>15</v>
      </c>
      <c r="G298">
        <v>8</v>
      </c>
      <c r="H298">
        <v>1487.3300000000002</v>
      </c>
      <c r="I298">
        <v>82.13</v>
      </c>
      <c r="J298">
        <v>1569.46</v>
      </c>
      <c r="K298">
        <v>17320</v>
      </c>
      <c r="L298" s="26">
        <f t="shared" si="13"/>
        <v>9.0615473441108541E-2</v>
      </c>
      <c r="M298" s="1">
        <f t="shared" si="14"/>
        <v>196.1825</v>
      </c>
    </row>
    <row r="299" spans="1:19" x14ac:dyDescent="0.25">
      <c r="A299" t="str">
        <f t="shared" si="12"/>
        <v>CMBDELMay-2024</v>
      </c>
      <c r="B299" s="2">
        <v>2024</v>
      </c>
      <c r="C299" s="2" t="s">
        <v>206</v>
      </c>
      <c r="D299" t="s">
        <v>10</v>
      </c>
      <c r="E299" s="2" t="s">
        <v>23</v>
      </c>
      <c r="F299" t="s">
        <v>15</v>
      </c>
      <c r="G299">
        <v>73</v>
      </c>
      <c r="H299">
        <v>5275.8399999999992</v>
      </c>
      <c r="I299">
        <v>3509.4400000000005</v>
      </c>
      <c r="J299">
        <v>8785.2800000000007</v>
      </c>
      <c r="K299">
        <v>177025</v>
      </c>
      <c r="L299" s="26">
        <f t="shared" si="13"/>
        <v>4.9627340771077534E-2</v>
      </c>
      <c r="M299" s="1">
        <f t="shared" si="14"/>
        <v>120.34630136986303</v>
      </c>
    </row>
    <row r="300" spans="1:19" x14ac:dyDescent="0.25">
      <c r="A300" t="str">
        <f t="shared" si="12"/>
        <v>CMBDMMMay-2024</v>
      </c>
      <c r="B300" s="2">
        <v>2024</v>
      </c>
      <c r="C300" s="2" t="s">
        <v>206</v>
      </c>
      <c r="D300" t="s">
        <v>10</v>
      </c>
      <c r="E300" s="2" t="s">
        <v>24</v>
      </c>
      <c r="F300" t="s">
        <v>11</v>
      </c>
      <c r="G300">
        <v>16</v>
      </c>
      <c r="H300">
        <v>3645.83</v>
      </c>
      <c r="I300">
        <v>1548.0500000000002</v>
      </c>
      <c r="J300">
        <v>5193.88</v>
      </c>
      <c r="K300">
        <v>61648</v>
      </c>
      <c r="L300" s="26">
        <f t="shared" si="13"/>
        <v>8.4250583960550227E-2</v>
      </c>
      <c r="M300" s="1">
        <f t="shared" si="14"/>
        <v>324.61750000000001</v>
      </c>
    </row>
    <row r="301" spans="1:19" x14ac:dyDescent="0.25">
      <c r="A301" t="str">
        <f t="shared" si="12"/>
        <v>CMBDOHMay-2024</v>
      </c>
      <c r="B301" s="2">
        <v>2024</v>
      </c>
      <c r="C301" s="2" t="s">
        <v>206</v>
      </c>
      <c r="D301" t="s">
        <v>10</v>
      </c>
      <c r="E301" s="2" t="s">
        <v>25</v>
      </c>
      <c r="F301" t="s">
        <v>11</v>
      </c>
      <c r="G301">
        <v>46</v>
      </c>
      <c r="H301">
        <v>6008.5999999999985</v>
      </c>
      <c r="I301">
        <v>4779.0500000000011</v>
      </c>
      <c r="J301">
        <v>10787.65</v>
      </c>
      <c r="K301">
        <v>167118</v>
      </c>
      <c r="L301" s="26">
        <f t="shared" si="13"/>
        <v>6.455109563302576E-2</v>
      </c>
      <c r="M301" s="1">
        <f t="shared" si="14"/>
        <v>234.5141304347826</v>
      </c>
    </row>
    <row r="302" spans="1:19" x14ac:dyDescent="0.25">
      <c r="A302" t="str">
        <f t="shared" si="12"/>
        <v>CMBDXBMay-2024</v>
      </c>
      <c r="B302" s="2">
        <v>2024</v>
      </c>
      <c r="C302" s="2" t="s">
        <v>206</v>
      </c>
      <c r="D302" t="s">
        <v>10</v>
      </c>
      <c r="E302" s="2" t="s">
        <v>26</v>
      </c>
      <c r="F302" t="s">
        <v>11</v>
      </c>
      <c r="G302">
        <v>12</v>
      </c>
      <c r="H302">
        <v>1152.51</v>
      </c>
      <c r="I302">
        <v>1825.4299999999998</v>
      </c>
      <c r="J302">
        <v>2977.9400000000005</v>
      </c>
      <c r="K302">
        <v>39708</v>
      </c>
      <c r="L302" s="26">
        <f t="shared" si="13"/>
        <v>7.4995970585272506E-2</v>
      </c>
      <c r="M302" s="1">
        <f t="shared" si="14"/>
        <v>248.16166666666672</v>
      </c>
    </row>
    <row r="303" spans="1:19" x14ac:dyDescent="0.25">
      <c r="A303" t="str">
        <f t="shared" si="12"/>
        <v>CMBFRAMay-2024</v>
      </c>
      <c r="B303" s="2">
        <v>2024</v>
      </c>
      <c r="C303" s="2" t="s">
        <v>206</v>
      </c>
      <c r="D303" t="s">
        <v>10</v>
      </c>
      <c r="E303" s="2" t="s">
        <v>27</v>
      </c>
      <c r="F303" t="s">
        <v>19</v>
      </c>
      <c r="G303">
        <v>183</v>
      </c>
      <c r="H303">
        <v>35876.649999999994</v>
      </c>
      <c r="I303">
        <v>36240.609999999979</v>
      </c>
      <c r="J303">
        <v>72117.25999999998</v>
      </c>
      <c r="K303">
        <v>1481019</v>
      </c>
      <c r="L303" s="26">
        <f t="shared" si="13"/>
        <v>4.869435165922921E-2</v>
      </c>
      <c r="M303" s="1">
        <f t="shared" si="14"/>
        <v>394.08338797814196</v>
      </c>
    </row>
    <row r="304" spans="1:19" x14ac:dyDescent="0.25">
      <c r="A304" t="str">
        <f t="shared" si="12"/>
        <v>CMBHYDMay-2024</v>
      </c>
      <c r="B304" s="2">
        <v>2024</v>
      </c>
      <c r="C304" s="2" t="s">
        <v>206</v>
      </c>
      <c r="D304" t="s">
        <v>10</v>
      </c>
      <c r="E304" s="2" t="s">
        <v>29</v>
      </c>
      <c r="F304" t="s">
        <v>15</v>
      </c>
      <c r="G304">
        <v>11</v>
      </c>
      <c r="H304">
        <v>838.46999999999991</v>
      </c>
      <c r="I304">
        <v>260.03999999999996</v>
      </c>
      <c r="J304">
        <v>1098.51</v>
      </c>
      <c r="K304">
        <v>12892</v>
      </c>
      <c r="L304" s="26">
        <f t="shared" si="13"/>
        <v>8.5208656531182134E-2</v>
      </c>
      <c r="M304" s="1">
        <f t="shared" si="14"/>
        <v>99.86454545454545</v>
      </c>
    </row>
    <row r="305" spans="1:13" x14ac:dyDescent="0.25">
      <c r="A305" t="str">
        <f t="shared" si="12"/>
        <v>CMBICNMay-2024</v>
      </c>
      <c r="B305" s="2">
        <v>2024</v>
      </c>
      <c r="C305" s="2" t="s">
        <v>206</v>
      </c>
      <c r="D305" t="s">
        <v>10</v>
      </c>
      <c r="E305" s="2" t="s">
        <v>30</v>
      </c>
      <c r="F305" t="s">
        <v>13</v>
      </c>
      <c r="G305">
        <v>125</v>
      </c>
      <c r="H305">
        <v>23329.49</v>
      </c>
      <c r="I305">
        <v>9653.2099999999991</v>
      </c>
      <c r="J305">
        <v>32982.700000000012</v>
      </c>
      <c r="K305">
        <v>720625</v>
      </c>
      <c r="L305" s="26">
        <f t="shared" si="13"/>
        <v>4.5769575021682586E-2</v>
      </c>
      <c r="M305" s="1">
        <f t="shared" si="14"/>
        <v>263.86160000000007</v>
      </c>
    </row>
    <row r="306" spans="1:13" x14ac:dyDescent="0.25">
      <c r="A306" t="str">
        <f t="shared" si="12"/>
        <v>CMBIXMMay-2024</v>
      </c>
      <c r="B306" s="2">
        <v>2024</v>
      </c>
      <c r="C306" s="2" t="s">
        <v>206</v>
      </c>
      <c r="D306" t="s">
        <v>10</v>
      </c>
      <c r="E306" s="2" t="s">
        <v>31</v>
      </c>
      <c r="F306" t="s">
        <v>15</v>
      </c>
      <c r="G306">
        <v>20</v>
      </c>
      <c r="H306">
        <v>447.41999999999996</v>
      </c>
      <c r="I306">
        <v>333.45</v>
      </c>
      <c r="J306">
        <v>780.86999999999989</v>
      </c>
      <c r="K306">
        <v>7080</v>
      </c>
      <c r="L306" s="26">
        <f t="shared" si="13"/>
        <v>0.11029237288135592</v>
      </c>
      <c r="M306" s="1">
        <f t="shared" si="14"/>
        <v>39.043499999999995</v>
      </c>
    </row>
    <row r="307" spans="1:13" x14ac:dyDescent="0.25">
      <c r="A307" t="str">
        <f t="shared" si="12"/>
        <v>CMBKHIMay-2024</v>
      </c>
      <c r="B307" s="2">
        <v>2024</v>
      </c>
      <c r="C307" s="2" t="s">
        <v>206</v>
      </c>
      <c r="D307" t="s">
        <v>10</v>
      </c>
      <c r="E307" s="2" t="s">
        <v>32</v>
      </c>
      <c r="F307" t="s">
        <v>15</v>
      </c>
      <c r="G307">
        <v>35</v>
      </c>
      <c r="H307">
        <v>3795.66</v>
      </c>
      <c r="I307">
        <v>1353.61</v>
      </c>
      <c r="J307">
        <v>5149.2700000000004</v>
      </c>
      <c r="K307">
        <v>84490</v>
      </c>
      <c r="L307" s="26">
        <f t="shared" si="13"/>
        <v>6.0945318972659493E-2</v>
      </c>
      <c r="M307" s="1">
        <f t="shared" si="14"/>
        <v>147.12200000000001</v>
      </c>
    </row>
    <row r="308" spans="1:13" x14ac:dyDescent="0.25">
      <c r="A308" t="str">
        <f t="shared" si="12"/>
        <v>CMBKTMMay-2024</v>
      </c>
      <c r="B308" s="2">
        <v>2024</v>
      </c>
      <c r="C308" s="2" t="s">
        <v>206</v>
      </c>
      <c r="D308" t="s">
        <v>10</v>
      </c>
      <c r="E308" s="2" t="s">
        <v>52</v>
      </c>
      <c r="F308" t="s">
        <v>15</v>
      </c>
      <c r="G308">
        <v>17</v>
      </c>
      <c r="H308">
        <v>2396.9499999999998</v>
      </c>
      <c r="I308">
        <v>789.32</v>
      </c>
      <c r="J308">
        <v>3186.27</v>
      </c>
      <c r="K308">
        <v>40001</v>
      </c>
      <c r="L308" s="26">
        <f t="shared" si="13"/>
        <v>7.9654758631034217E-2</v>
      </c>
      <c r="M308" s="1">
        <f t="shared" si="14"/>
        <v>187.42764705882354</v>
      </c>
    </row>
    <row r="309" spans="1:13" x14ac:dyDescent="0.25">
      <c r="A309" t="str">
        <f t="shared" si="12"/>
        <v>CMBKULMay-2024</v>
      </c>
      <c r="B309" s="2">
        <v>2024</v>
      </c>
      <c r="C309" s="2" t="s">
        <v>206</v>
      </c>
      <c r="D309" t="s">
        <v>10</v>
      </c>
      <c r="E309" s="2" t="s">
        <v>33</v>
      </c>
      <c r="F309" t="s">
        <v>13</v>
      </c>
      <c r="G309">
        <v>59</v>
      </c>
      <c r="H309">
        <v>3951.6600000000003</v>
      </c>
      <c r="I309">
        <v>3121.9</v>
      </c>
      <c r="J309">
        <v>7073.56</v>
      </c>
      <c r="K309">
        <v>145081</v>
      </c>
      <c r="L309" s="26">
        <f t="shared" si="13"/>
        <v>4.8755936339010625E-2</v>
      </c>
      <c r="M309" s="1">
        <f t="shared" si="14"/>
        <v>119.89084745762713</v>
      </c>
    </row>
    <row r="310" spans="1:13" x14ac:dyDescent="0.25">
      <c r="A310" t="str">
        <f t="shared" si="12"/>
        <v>CMBKWIMay-2024</v>
      </c>
      <c r="B310" s="2">
        <v>2024</v>
      </c>
      <c r="C310" s="2" t="s">
        <v>206</v>
      </c>
      <c r="D310" t="s">
        <v>10</v>
      </c>
      <c r="E310" s="2" t="s">
        <v>34</v>
      </c>
      <c r="F310" t="s">
        <v>11</v>
      </c>
      <c r="G310">
        <v>7</v>
      </c>
      <c r="H310">
        <v>1933.8300000000002</v>
      </c>
      <c r="I310">
        <v>477.47</v>
      </c>
      <c r="J310">
        <v>2411.3000000000002</v>
      </c>
      <c r="K310">
        <v>29365</v>
      </c>
      <c r="L310" s="26">
        <f t="shared" si="13"/>
        <v>8.2114762472331015E-2</v>
      </c>
      <c r="M310" s="1">
        <f t="shared" si="14"/>
        <v>344.47142857142859</v>
      </c>
    </row>
    <row r="311" spans="1:13" x14ac:dyDescent="0.25">
      <c r="A311" t="str">
        <f t="shared" si="12"/>
        <v>CMBLHEMay-2024</v>
      </c>
      <c r="B311" s="2">
        <v>2024</v>
      </c>
      <c r="C311" s="2" t="s">
        <v>206</v>
      </c>
      <c r="D311" t="s">
        <v>10</v>
      </c>
      <c r="E311" s="2" t="s">
        <v>35</v>
      </c>
      <c r="F311" t="s">
        <v>15</v>
      </c>
      <c r="G311">
        <v>16</v>
      </c>
      <c r="H311">
        <v>1845.1399999999999</v>
      </c>
      <c r="I311">
        <v>740.45999999999992</v>
      </c>
      <c r="J311">
        <v>2585.6000000000004</v>
      </c>
      <c r="K311">
        <v>44560</v>
      </c>
      <c r="L311" s="26">
        <f t="shared" si="13"/>
        <v>5.8025134649910243E-2</v>
      </c>
      <c r="M311" s="1">
        <f t="shared" si="14"/>
        <v>161.60000000000002</v>
      </c>
    </row>
    <row r="312" spans="1:13" x14ac:dyDescent="0.25">
      <c r="A312" t="str">
        <f t="shared" si="12"/>
        <v>CMBLHRMay-2024</v>
      </c>
      <c r="B312" s="2">
        <v>2024</v>
      </c>
      <c r="C312" s="2" t="s">
        <v>206</v>
      </c>
      <c r="D312" t="s">
        <v>10</v>
      </c>
      <c r="E312" s="2" t="s">
        <v>36</v>
      </c>
      <c r="F312" t="s">
        <v>19</v>
      </c>
      <c r="G312">
        <v>481</v>
      </c>
      <c r="H312">
        <v>117396.24</v>
      </c>
      <c r="I312">
        <v>67215.200000000012</v>
      </c>
      <c r="J312">
        <v>184611.44000000006</v>
      </c>
      <c r="K312">
        <v>4193839</v>
      </c>
      <c r="L312" s="26">
        <f t="shared" si="13"/>
        <v>4.4019677436353676E-2</v>
      </c>
      <c r="M312" s="1">
        <f t="shared" si="14"/>
        <v>383.80756756756767</v>
      </c>
    </row>
    <row r="313" spans="1:13" x14ac:dyDescent="0.25">
      <c r="A313" t="str">
        <f t="shared" si="12"/>
        <v>CMBMAAMay-2024</v>
      </c>
      <c r="B313" s="2">
        <v>2024</v>
      </c>
      <c r="C313" s="2" t="s">
        <v>206</v>
      </c>
      <c r="D313" t="s">
        <v>10</v>
      </c>
      <c r="E313" s="2" t="s">
        <v>37</v>
      </c>
      <c r="F313" t="s">
        <v>15</v>
      </c>
      <c r="G313">
        <v>67</v>
      </c>
      <c r="H313">
        <v>1652.1</v>
      </c>
      <c r="I313">
        <v>1695.9499999999998</v>
      </c>
      <c r="J313">
        <v>3348.05</v>
      </c>
      <c r="K313">
        <v>45962</v>
      </c>
      <c r="L313" s="26">
        <f t="shared" si="13"/>
        <v>7.2843871023889298E-2</v>
      </c>
      <c r="M313" s="1">
        <f t="shared" si="14"/>
        <v>49.970895522388062</v>
      </c>
    </row>
    <row r="314" spans="1:13" x14ac:dyDescent="0.25">
      <c r="A314" t="str">
        <f t="shared" si="12"/>
        <v>CMBMELMay-2024</v>
      </c>
      <c r="B314" s="2">
        <v>2024</v>
      </c>
      <c r="C314" s="2" t="s">
        <v>206</v>
      </c>
      <c r="D314" t="s">
        <v>10</v>
      </c>
      <c r="E314" s="2" t="s">
        <v>38</v>
      </c>
      <c r="F314" t="s">
        <v>13</v>
      </c>
      <c r="G314">
        <v>678</v>
      </c>
      <c r="H314">
        <v>175399.93999999997</v>
      </c>
      <c r="I314">
        <v>40819.570000000022</v>
      </c>
      <c r="J314">
        <v>216219.5100000001</v>
      </c>
      <c r="K314">
        <v>5701302</v>
      </c>
      <c r="L314" s="26">
        <f t="shared" si="13"/>
        <v>3.792458459488729E-2</v>
      </c>
      <c r="M314" s="1">
        <f t="shared" si="14"/>
        <v>318.90783185840723</v>
      </c>
    </row>
    <row r="315" spans="1:13" x14ac:dyDescent="0.25">
      <c r="A315" t="str">
        <f t="shared" si="12"/>
        <v>CMBMLEMay-2024</v>
      </c>
      <c r="B315" s="2">
        <v>2024</v>
      </c>
      <c r="C315" s="2" t="s">
        <v>206</v>
      </c>
      <c r="D315" t="s">
        <v>10</v>
      </c>
      <c r="E315" s="2" t="s">
        <v>39</v>
      </c>
      <c r="F315" t="s">
        <v>15</v>
      </c>
      <c r="G315">
        <v>438</v>
      </c>
      <c r="H315">
        <v>23648.430000000008</v>
      </c>
      <c r="I315">
        <v>8420.6099999999969</v>
      </c>
      <c r="J315">
        <v>32069.039999999997</v>
      </c>
      <c r="K315">
        <v>336384</v>
      </c>
      <c r="L315" s="26">
        <f t="shared" si="13"/>
        <v>9.5334617579908673E-2</v>
      </c>
      <c r="M315" s="1">
        <f t="shared" si="14"/>
        <v>73.216986301369857</v>
      </c>
    </row>
    <row r="316" spans="1:13" x14ac:dyDescent="0.25">
      <c r="A316" t="str">
        <f t="shared" si="12"/>
        <v>CMBNRTMay-2024</v>
      </c>
      <c r="B316" s="2">
        <v>2024</v>
      </c>
      <c r="C316" s="2" t="s">
        <v>206</v>
      </c>
      <c r="D316" t="s">
        <v>10</v>
      </c>
      <c r="E316" s="2" t="s">
        <v>40</v>
      </c>
      <c r="F316" t="s">
        <v>13</v>
      </c>
      <c r="G316">
        <v>98</v>
      </c>
      <c r="H316">
        <v>41742.25</v>
      </c>
      <c r="I316">
        <v>2221.14</v>
      </c>
      <c r="J316">
        <v>43963.390000000007</v>
      </c>
      <c r="K316">
        <v>672672</v>
      </c>
      <c r="L316" s="26">
        <f t="shared" si="13"/>
        <v>6.5356354954569248E-2</v>
      </c>
      <c r="M316" s="1">
        <f t="shared" si="14"/>
        <v>448.60602040816332</v>
      </c>
    </row>
    <row r="317" spans="1:13" x14ac:dyDescent="0.25">
      <c r="A317" t="str">
        <f t="shared" si="12"/>
        <v>CMBPEKMay-2024</v>
      </c>
      <c r="B317" s="2">
        <v>2024</v>
      </c>
      <c r="C317" s="2" t="s">
        <v>206</v>
      </c>
      <c r="D317" t="s">
        <v>10</v>
      </c>
      <c r="E317" s="2" t="s">
        <v>177</v>
      </c>
      <c r="F317" t="s">
        <v>13</v>
      </c>
      <c r="G317">
        <v>19</v>
      </c>
      <c r="H317">
        <v>4565.4399999999996</v>
      </c>
      <c r="I317">
        <v>2035.6499999999996</v>
      </c>
      <c r="J317">
        <v>6601.0899999999992</v>
      </c>
      <c r="K317">
        <v>98211</v>
      </c>
      <c r="L317" s="26">
        <f t="shared" si="13"/>
        <v>6.7213346773782975E-2</v>
      </c>
      <c r="M317" s="1">
        <f t="shared" si="14"/>
        <v>347.42578947368418</v>
      </c>
    </row>
    <row r="318" spans="1:13" x14ac:dyDescent="0.25">
      <c r="A318" t="str">
        <f t="shared" si="12"/>
        <v>CMBPVGMay-2024</v>
      </c>
      <c r="B318" s="2">
        <v>2024</v>
      </c>
      <c r="C318" s="2" t="s">
        <v>206</v>
      </c>
      <c r="D318" t="s">
        <v>10</v>
      </c>
      <c r="E318" s="2" t="s">
        <v>50</v>
      </c>
      <c r="F318" t="s">
        <v>13</v>
      </c>
      <c r="G318">
        <v>21</v>
      </c>
      <c r="H318">
        <v>1261.23</v>
      </c>
      <c r="I318">
        <v>2363.2799999999997</v>
      </c>
      <c r="J318">
        <v>3624.51</v>
      </c>
      <c r="K318">
        <v>106386</v>
      </c>
      <c r="L318" s="26">
        <f t="shared" si="13"/>
        <v>3.4069426428289439E-2</v>
      </c>
      <c r="M318" s="1">
        <f t="shared" si="14"/>
        <v>172.59571428571431</v>
      </c>
    </row>
    <row r="319" spans="1:13" x14ac:dyDescent="0.25">
      <c r="A319" t="str">
        <f t="shared" si="12"/>
        <v>CMBRUHMay-2024</v>
      </c>
      <c r="B319" s="2">
        <v>2024</v>
      </c>
      <c r="C319" s="2" t="s">
        <v>206</v>
      </c>
      <c r="D319" t="s">
        <v>10</v>
      </c>
      <c r="E319" s="2" t="s">
        <v>41</v>
      </c>
      <c r="F319" t="s">
        <v>11</v>
      </c>
      <c r="G319">
        <v>34</v>
      </c>
      <c r="H319">
        <v>5655.1800000000012</v>
      </c>
      <c r="I319">
        <v>3147.16</v>
      </c>
      <c r="J319">
        <v>8802.34</v>
      </c>
      <c r="K319">
        <v>137530</v>
      </c>
      <c r="L319" s="26">
        <f t="shared" si="13"/>
        <v>6.4003053879153643E-2</v>
      </c>
      <c r="M319" s="1">
        <f t="shared" si="14"/>
        <v>258.89235294117645</v>
      </c>
    </row>
    <row r="320" spans="1:13" x14ac:dyDescent="0.25">
      <c r="A320" t="str">
        <f t="shared" si="12"/>
        <v>CMBSINMay-2024</v>
      </c>
      <c r="B320" s="2">
        <v>2024</v>
      </c>
      <c r="C320" s="2" t="s">
        <v>206</v>
      </c>
      <c r="D320" t="s">
        <v>10</v>
      </c>
      <c r="E320" s="2" t="s">
        <v>42</v>
      </c>
      <c r="F320" t="s">
        <v>13</v>
      </c>
      <c r="G320">
        <v>130</v>
      </c>
      <c r="H320">
        <v>17276.040000000005</v>
      </c>
      <c r="I320">
        <v>7414.9099999999989</v>
      </c>
      <c r="J320">
        <v>24690.949999999997</v>
      </c>
      <c r="K320">
        <v>357370</v>
      </c>
      <c r="L320" s="26">
        <f t="shared" si="13"/>
        <v>6.9090718303159188E-2</v>
      </c>
      <c r="M320" s="1">
        <f t="shared" si="14"/>
        <v>189.93038461538458</v>
      </c>
    </row>
    <row r="321" spans="1:13" x14ac:dyDescent="0.25">
      <c r="A321" t="str">
        <f t="shared" si="12"/>
        <v>CMBSYDMay-2024</v>
      </c>
      <c r="B321" s="2">
        <v>2024</v>
      </c>
      <c r="C321" s="2" t="s">
        <v>206</v>
      </c>
      <c r="D321" t="s">
        <v>10</v>
      </c>
      <c r="E321" s="2" t="s">
        <v>53</v>
      </c>
      <c r="F321" t="s">
        <v>13</v>
      </c>
      <c r="G321">
        <v>343</v>
      </c>
      <c r="H321">
        <v>83854.039999999979</v>
      </c>
      <c r="I321">
        <v>22563.940000000006</v>
      </c>
      <c r="J321">
        <v>106417.97999999998</v>
      </c>
      <c r="K321">
        <v>3002622</v>
      </c>
      <c r="L321" s="26">
        <f t="shared" si="13"/>
        <v>3.5441683968211776E-2</v>
      </c>
      <c r="M321" s="1">
        <f t="shared" si="14"/>
        <v>310.2565014577259</v>
      </c>
    </row>
    <row r="322" spans="1:13" x14ac:dyDescent="0.25">
      <c r="A322" t="str">
        <f t="shared" ref="A322:A385" si="15">D322&amp;E322&amp;C322</f>
        <v>CMBTRVMay-2024</v>
      </c>
      <c r="B322" s="2">
        <v>2024</v>
      </c>
      <c r="C322" s="2" t="s">
        <v>206</v>
      </c>
      <c r="D322" t="s">
        <v>10</v>
      </c>
      <c r="E322" s="2" t="s">
        <v>43</v>
      </c>
      <c r="F322" t="s">
        <v>15</v>
      </c>
      <c r="G322">
        <v>11</v>
      </c>
      <c r="H322">
        <v>354.25</v>
      </c>
      <c r="I322">
        <v>245.07</v>
      </c>
      <c r="J322">
        <v>599.31999999999994</v>
      </c>
      <c r="K322">
        <v>4026</v>
      </c>
      <c r="L322" s="26">
        <f t="shared" ref="L322:L385" si="16">J322/K322</f>
        <v>0.14886239443616492</v>
      </c>
      <c r="M322" s="1">
        <f t="shared" ref="M322:M385" si="17">J322/G322</f>
        <v>54.483636363636357</v>
      </c>
    </row>
    <row r="323" spans="1:13" x14ac:dyDescent="0.25">
      <c r="A323" t="str">
        <f t="shared" si="15"/>
        <v>CMBTRZMay-2024</v>
      </c>
      <c r="B323" s="2">
        <v>2024</v>
      </c>
      <c r="C323" s="2" t="s">
        <v>206</v>
      </c>
      <c r="D323" t="s">
        <v>10</v>
      </c>
      <c r="E323" s="2" t="s">
        <v>44</v>
      </c>
      <c r="F323" t="s">
        <v>15</v>
      </c>
      <c r="G323">
        <v>12</v>
      </c>
      <c r="H323">
        <v>349.38</v>
      </c>
      <c r="I323">
        <v>231.63</v>
      </c>
      <c r="J323">
        <v>581.00999999999988</v>
      </c>
      <c r="K323">
        <v>5316</v>
      </c>
      <c r="L323" s="26">
        <f t="shared" si="16"/>
        <v>0.10929458239277651</v>
      </c>
      <c r="M323" s="1">
        <f t="shared" si="17"/>
        <v>48.41749999999999</v>
      </c>
    </row>
    <row r="324" spans="1:13" x14ac:dyDescent="0.25">
      <c r="A324" t="str">
        <f t="shared" si="15"/>
        <v>COKCMBMay-2024</v>
      </c>
      <c r="B324" s="2">
        <v>2024</v>
      </c>
      <c r="C324" s="2" t="s">
        <v>206</v>
      </c>
      <c r="D324" t="s">
        <v>21</v>
      </c>
      <c r="E324" s="2" t="s">
        <v>10</v>
      </c>
      <c r="F324" t="s">
        <v>15</v>
      </c>
      <c r="G324">
        <v>41</v>
      </c>
      <c r="H324">
        <v>2007.78</v>
      </c>
      <c r="I324">
        <v>697.93000000000006</v>
      </c>
      <c r="J324">
        <v>2705.7100000000005</v>
      </c>
      <c r="K324">
        <v>21197</v>
      </c>
      <c r="L324" s="26">
        <f t="shared" si="16"/>
        <v>0.12764589328678588</v>
      </c>
      <c r="M324" s="1">
        <f t="shared" si="17"/>
        <v>65.992926829268299</v>
      </c>
    </row>
    <row r="325" spans="1:13" x14ac:dyDescent="0.25">
      <c r="A325" t="str">
        <f t="shared" si="15"/>
        <v>DACCMBMay-2024</v>
      </c>
      <c r="B325" s="2">
        <v>2024</v>
      </c>
      <c r="C325" s="2" t="s">
        <v>206</v>
      </c>
      <c r="D325" t="s">
        <v>22</v>
      </c>
      <c r="E325" s="2" t="s">
        <v>10</v>
      </c>
      <c r="F325" t="s">
        <v>15</v>
      </c>
      <c r="G325">
        <v>8</v>
      </c>
      <c r="H325">
        <v>1155.75</v>
      </c>
      <c r="I325">
        <v>154.88999999999996</v>
      </c>
      <c r="J325">
        <v>1310.6399999999999</v>
      </c>
      <c r="K325">
        <v>17320</v>
      </c>
      <c r="L325" s="26">
        <f t="shared" si="16"/>
        <v>7.5672055427251722E-2</v>
      </c>
      <c r="M325" s="1">
        <f t="shared" si="17"/>
        <v>163.82999999999998</v>
      </c>
    </row>
    <row r="326" spans="1:13" x14ac:dyDescent="0.25">
      <c r="A326" t="str">
        <f t="shared" si="15"/>
        <v>DELCMBMay-2024</v>
      </c>
      <c r="B326" s="2">
        <v>2024</v>
      </c>
      <c r="C326" s="2" t="s">
        <v>206</v>
      </c>
      <c r="D326" t="s">
        <v>23</v>
      </c>
      <c r="E326" s="2" t="s">
        <v>10</v>
      </c>
      <c r="F326" t="s">
        <v>15</v>
      </c>
      <c r="G326">
        <v>100</v>
      </c>
      <c r="H326">
        <v>8031.19</v>
      </c>
      <c r="I326">
        <v>3094.8200000000006</v>
      </c>
      <c r="J326">
        <v>11126.009999999997</v>
      </c>
      <c r="K326">
        <v>242500</v>
      </c>
      <c r="L326" s="26">
        <f t="shared" si="16"/>
        <v>4.5880453608247405E-2</v>
      </c>
      <c r="M326" s="1">
        <f t="shared" si="17"/>
        <v>111.26009999999997</v>
      </c>
    </row>
    <row r="327" spans="1:13" x14ac:dyDescent="0.25">
      <c r="A327" t="str">
        <f t="shared" si="15"/>
        <v>DMMCMBMay-2024</v>
      </c>
      <c r="B327" s="2">
        <v>2024</v>
      </c>
      <c r="C327" s="2" t="s">
        <v>206</v>
      </c>
      <c r="D327" t="s">
        <v>24</v>
      </c>
      <c r="E327" s="2" t="s">
        <v>10</v>
      </c>
      <c r="F327" t="s">
        <v>11</v>
      </c>
      <c r="G327">
        <v>5</v>
      </c>
      <c r="H327">
        <v>1729.11</v>
      </c>
      <c r="I327">
        <v>456.24</v>
      </c>
      <c r="J327">
        <v>2185.35</v>
      </c>
      <c r="K327">
        <v>19265</v>
      </c>
      <c r="L327" s="26">
        <f t="shared" si="16"/>
        <v>0.11343628341552037</v>
      </c>
      <c r="M327" s="1">
        <f t="shared" si="17"/>
        <v>437.07</v>
      </c>
    </row>
    <row r="328" spans="1:13" x14ac:dyDescent="0.25">
      <c r="A328" t="str">
        <f t="shared" si="15"/>
        <v>DOHCMBMay-2024</v>
      </c>
      <c r="B328" s="2">
        <v>2024</v>
      </c>
      <c r="C328" s="2" t="s">
        <v>206</v>
      </c>
      <c r="D328" t="s">
        <v>25</v>
      </c>
      <c r="E328" s="2" t="s">
        <v>10</v>
      </c>
      <c r="F328" t="s">
        <v>11</v>
      </c>
      <c r="G328">
        <v>3</v>
      </c>
      <c r="H328">
        <v>384.16999999999996</v>
      </c>
      <c r="I328">
        <v>338.84</v>
      </c>
      <c r="J328">
        <v>723.01</v>
      </c>
      <c r="K328">
        <v>10899</v>
      </c>
      <c r="L328" s="26">
        <f t="shared" si="16"/>
        <v>6.6337278649417381E-2</v>
      </c>
      <c r="M328" s="1">
        <f t="shared" si="17"/>
        <v>241.00333333333333</v>
      </c>
    </row>
    <row r="329" spans="1:13" x14ac:dyDescent="0.25">
      <c r="A329" t="str">
        <f t="shared" si="15"/>
        <v>DXBCMBMay-2024</v>
      </c>
      <c r="B329" s="2">
        <v>2024</v>
      </c>
      <c r="C329" s="2" t="s">
        <v>206</v>
      </c>
      <c r="D329" t="s">
        <v>26</v>
      </c>
      <c r="E329" s="2" t="s">
        <v>10</v>
      </c>
      <c r="F329" t="s">
        <v>11</v>
      </c>
      <c r="G329">
        <v>15</v>
      </c>
      <c r="H329">
        <v>2616.83</v>
      </c>
      <c r="I329">
        <v>1830.29</v>
      </c>
      <c r="J329">
        <v>4447.1200000000008</v>
      </c>
      <c r="K329">
        <v>49635</v>
      </c>
      <c r="L329" s="26">
        <f t="shared" si="16"/>
        <v>8.9596454115039803E-2</v>
      </c>
      <c r="M329" s="1">
        <f t="shared" si="17"/>
        <v>296.47466666666674</v>
      </c>
    </row>
    <row r="330" spans="1:13" x14ac:dyDescent="0.25">
      <c r="A330" t="str">
        <f t="shared" si="15"/>
        <v>FRACMBMay-2024</v>
      </c>
      <c r="B330" s="2">
        <v>2024</v>
      </c>
      <c r="C330" s="2" t="s">
        <v>206</v>
      </c>
      <c r="D330" t="s">
        <v>27</v>
      </c>
      <c r="E330" s="2" t="s">
        <v>10</v>
      </c>
      <c r="F330" t="s">
        <v>19</v>
      </c>
      <c r="G330">
        <v>97</v>
      </c>
      <c r="H330">
        <v>15982.230000000001</v>
      </c>
      <c r="I330">
        <v>19522.389999999996</v>
      </c>
      <c r="J330">
        <v>35504.619999999995</v>
      </c>
      <c r="K330">
        <v>785021</v>
      </c>
      <c r="L330" s="26">
        <f t="shared" si="16"/>
        <v>4.5227605376161904E-2</v>
      </c>
      <c r="M330" s="1">
        <f t="shared" si="17"/>
        <v>366.0270103092783</v>
      </c>
    </row>
    <row r="331" spans="1:13" x14ac:dyDescent="0.25">
      <c r="A331" t="str">
        <f t="shared" si="15"/>
        <v>GANCMBMay-2024</v>
      </c>
      <c r="B331" s="2">
        <v>2024</v>
      </c>
      <c r="C331" s="2" t="s">
        <v>206</v>
      </c>
      <c r="D331" t="s">
        <v>28</v>
      </c>
      <c r="E331" s="2" t="s">
        <v>10</v>
      </c>
      <c r="F331" t="s">
        <v>15</v>
      </c>
      <c r="G331">
        <v>14</v>
      </c>
      <c r="H331">
        <v>336.86</v>
      </c>
      <c r="I331">
        <v>520.13</v>
      </c>
      <c r="J331">
        <v>856.99</v>
      </c>
      <c r="K331">
        <v>16058</v>
      </c>
      <c r="L331" s="26">
        <f t="shared" si="16"/>
        <v>5.3368414497446753E-2</v>
      </c>
      <c r="M331" s="1">
        <f t="shared" si="17"/>
        <v>61.213571428571427</v>
      </c>
    </row>
    <row r="332" spans="1:13" x14ac:dyDescent="0.25">
      <c r="A332" t="str">
        <f t="shared" si="15"/>
        <v>HYDCMBMay-2024</v>
      </c>
      <c r="B332" s="2">
        <v>2024</v>
      </c>
      <c r="C332" s="2" t="s">
        <v>206</v>
      </c>
      <c r="D332" t="s">
        <v>29</v>
      </c>
      <c r="E332" s="2" t="s">
        <v>10</v>
      </c>
      <c r="F332" t="s">
        <v>15</v>
      </c>
      <c r="G332">
        <v>11</v>
      </c>
      <c r="H332">
        <v>389.16999999999996</v>
      </c>
      <c r="I332">
        <v>200.47</v>
      </c>
      <c r="J332">
        <v>589.64</v>
      </c>
      <c r="K332">
        <v>12892</v>
      </c>
      <c r="L332" s="26">
        <f t="shared" si="16"/>
        <v>4.573689109525287E-2</v>
      </c>
      <c r="M332" s="1">
        <f t="shared" si="17"/>
        <v>53.603636363636362</v>
      </c>
    </row>
    <row r="333" spans="1:13" x14ac:dyDescent="0.25">
      <c r="A333" t="str">
        <f t="shared" si="15"/>
        <v>ICNCMBMay-2024</v>
      </c>
      <c r="B333" s="2">
        <v>2024</v>
      </c>
      <c r="C333" s="2" t="s">
        <v>206</v>
      </c>
      <c r="D333" t="s">
        <v>30</v>
      </c>
      <c r="E333" s="2" t="s">
        <v>10</v>
      </c>
      <c r="F333" t="s">
        <v>13</v>
      </c>
      <c r="G333">
        <v>80</v>
      </c>
      <c r="H333">
        <v>20873.530000000002</v>
      </c>
      <c r="I333">
        <v>6203.4</v>
      </c>
      <c r="J333">
        <v>27076.93</v>
      </c>
      <c r="K333">
        <v>461200</v>
      </c>
      <c r="L333" s="26">
        <f t="shared" si="16"/>
        <v>5.8709735472679964E-2</v>
      </c>
      <c r="M333" s="1">
        <f t="shared" si="17"/>
        <v>338.46162500000003</v>
      </c>
    </row>
    <row r="334" spans="1:13" x14ac:dyDescent="0.25">
      <c r="A334" t="str">
        <f t="shared" si="15"/>
        <v>IXMCMBMay-2024</v>
      </c>
      <c r="B334" s="2">
        <v>2024</v>
      </c>
      <c r="C334" s="2" t="s">
        <v>206</v>
      </c>
      <c r="D334" t="s">
        <v>31</v>
      </c>
      <c r="E334" s="2" t="s">
        <v>10</v>
      </c>
      <c r="F334" t="s">
        <v>15</v>
      </c>
      <c r="G334">
        <v>19</v>
      </c>
      <c r="H334">
        <v>469.98</v>
      </c>
      <c r="I334">
        <v>307.45</v>
      </c>
      <c r="J334">
        <v>777.43000000000006</v>
      </c>
      <c r="K334">
        <v>6726</v>
      </c>
      <c r="L334" s="26">
        <f t="shared" si="16"/>
        <v>0.11558578650014868</v>
      </c>
      <c r="M334" s="1">
        <f t="shared" si="17"/>
        <v>40.917368421052636</v>
      </c>
    </row>
    <row r="335" spans="1:13" x14ac:dyDescent="0.25">
      <c r="A335" t="str">
        <f t="shared" si="15"/>
        <v>KHICMBMay-2024</v>
      </c>
      <c r="B335" s="2">
        <v>2024</v>
      </c>
      <c r="C335" s="2" t="s">
        <v>206</v>
      </c>
      <c r="D335" t="s">
        <v>32</v>
      </c>
      <c r="E335" s="2" t="s">
        <v>10</v>
      </c>
      <c r="F335" t="s">
        <v>15</v>
      </c>
      <c r="G335">
        <v>85</v>
      </c>
      <c r="H335">
        <v>6917.2099999999991</v>
      </c>
      <c r="I335">
        <v>2151.09</v>
      </c>
      <c r="J335">
        <v>9068.2999999999993</v>
      </c>
      <c r="K335">
        <v>205190</v>
      </c>
      <c r="L335" s="26">
        <f t="shared" si="16"/>
        <v>4.4194648862030311E-2</v>
      </c>
      <c r="M335" s="1">
        <f t="shared" si="17"/>
        <v>106.68588235294116</v>
      </c>
    </row>
    <row r="336" spans="1:13" x14ac:dyDescent="0.25">
      <c r="A336" t="str">
        <f t="shared" si="15"/>
        <v>KTMCMBMay-2024</v>
      </c>
      <c r="B336" s="2">
        <v>2024</v>
      </c>
      <c r="C336" s="2" t="s">
        <v>206</v>
      </c>
      <c r="D336" t="s">
        <v>52</v>
      </c>
      <c r="E336" s="2" t="s">
        <v>10</v>
      </c>
      <c r="F336" t="s">
        <v>15</v>
      </c>
      <c r="G336">
        <v>13</v>
      </c>
      <c r="H336">
        <v>2965.25</v>
      </c>
      <c r="I336">
        <v>428.24</v>
      </c>
      <c r="J336">
        <v>3393.4900000000002</v>
      </c>
      <c r="K336">
        <v>30589</v>
      </c>
      <c r="L336" s="26">
        <f t="shared" si="16"/>
        <v>0.11093824577462487</v>
      </c>
      <c r="M336" s="1">
        <f t="shared" si="17"/>
        <v>261.03769230769234</v>
      </c>
    </row>
    <row r="337" spans="1:13" x14ac:dyDescent="0.25">
      <c r="A337" t="str">
        <f t="shared" si="15"/>
        <v>KULCMBMay-2024</v>
      </c>
      <c r="B337" s="2">
        <v>2024</v>
      </c>
      <c r="C337" s="2" t="s">
        <v>206</v>
      </c>
      <c r="D337" t="s">
        <v>33</v>
      </c>
      <c r="E337" s="2" t="s">
        <v>10</v>
      </c>
      <c r="F337" t="s">
        <v>13</v>
      </c>
      <c r="G337">
        <v>105</v>
      </c>
      <c r="H337">
        <v>4626.05</v>
      </c>
      <c r="I337">
        <v>5559.8300000000008</v>
      </c>
      <c r="J337">
        <v>10185.880000000001</v>
      </c>
      <c r="K337">
        <v>258195</v>
      </c>
      <c r="L337" s="26">
        <f t="shared" si="16"/>
        <v>3.945033792288774E-2</v>
      </c>
      <c r="M337" s="1">
        <f t="shared" si="17"/>
        <v>97.008380952380961</v>
      </c>
    </row>
    <row r="338" spans="1:13" x14ac:dyDescent="0.25">
      <c r="A338" t="str">
        <f t="shared" si="15"/>
        <v>KWICMBMay-2024</v>
      </c>
      <c r="B338" s="2">
        <v>2024</v>
      </c>
      <c r="C338" s="2" t="s">
        <v>206</v>
      </c>
      <c r="D338" t="s">
        <v>34</v>
      </c>
      <c r="E338" s="2" t="s">
        <v>10</v>
      </c>
      <c r="F338" t="s">
        <v>11</v>
      </c>
      <c r="G338">
        <v>4</v>
      </c>
      <c r="H338">
        <v>564.17999999999995</v>
      </c>
      <c r="I338">
        <v>112</v>
      </c>
      <c r="J338">
        <v>676.18000000000006</v>
      </c>
      <c r="K338">
        <v>16780</v>
      </c>
      <c r="L338" s="26">
        <f t="shared" si="16"/>
        <v>4.0296781883194285E-2</v>
      </c>
      <c r="M338" s="1">
        <f t="shared" si="17"/>
        <v>169.04500000000002</v>
      </c>
    </row>
    <row r="339" spans="1:13" x14ac:dyDescent="0.25">
      <c r="A339" t="str">
        <f t="shared" si="15"/>
        <v>LHECMBMay-2024</v>
      </c>
      <c r="B339" s="2">
        <v>2024</v>
      </c>
      <c r="C339" s="2" t="s">
        <v>206</v>
      </c>
      <c r="D339" t="s">
        <v>35</v>
      </c>
      <c r="E339" s="2" t="s">
        <v>10</v>
      </c>
      <c r="F339" t="s">
        <v>15</v>
      </c>
      <c r="G339">
        <v>165</v>
      </c>
      <c r="H339">
        <v>15059.980000000001</v>
      </c>
      <c r="I339">
        <v>3707.8800000000006</v>
      </c>
      <c r="J339">
        <v>18767.86</v>
      </c>
      <c r="K339">
        <v>459525</v>
      </c>
      <c r="L339" s="26">
        <f t="shared" si="16"/>
        <v>4.0841869321582069E-2</v>
      </c>
      <c r="M339" s="1">
        <f t="shared" si="17"/>
        <v>113.74460606060606</v>
      </c>
    </row>
    <row r="340" spans="1:13" x14ac:dyDescent="0.25">
      <c r="A340" t="str">
        <f t="shared" si="15"/>
        <v>LHRCMBMay-2024</v>
      </c>
      <c r="B340" s="2">
        <v>2024</v>
      </c>
      <c r="C340" s="2" t="s">
        <v>206</v>
      </c>
      <c r="D340" t="s">
        <v>36</v>
      </c>
      <c r="E340" s="2" t="s">
        <v>10</v>
      </c>
      <c r="F340" t="s">
        <v>19</v>
      </c>
      <c r="G340">
        <v>323</v>
      </c>
      <c r="H340">
        <v>75091.089999999982</v>
      </c>
      <c r="I340">
        <v>68157.100000000006</v>
      </c>
      <c r="J340">
        <v>143248.19</v>
      </c>
      <c r="K340">
        <v>2816237</v>
      </c>
      <c r="L340" s="26">
        <f t="shared" si="16"/>
        <v>5.0865104747931371E-2</v>
      </c>
      <c r="M340" s="1">
        <f t="shared" si="17"/>
        <v>443.49284829721364</v>
      </c>
    </row>
    <row r="341" spans="1:13" x14ac:dyDescent="0.25">
      <c r="A341" t="str">
        <f t="shared" si="15"/>
        <v>MAACMBMay-2024</v>
      </c>
      <c r="B341" s="2">
        <v>2024</v>
      </c>
      <c r="C341" s="2" t="s">
        <v>206</v>
      </c>
      <c r="D341" t="s">
        <v>37</v>
      </c>
      <c r="E341" s="2" t="s">
        <v>10</v>
      </c>
      <c r="F341" t="s">
        <v>15</v>
      </c>
      <c r="G341">
        <v>58</v>
      </c>
      <c r="H341">
        <v>1467.3</v>
      </c>
      <c r="I341">
        <v>1163.0799999999997</v>
      </c>
      <c r="J341">
        <v>2630.3799999999997</v>
      </c>
      <c r="K341">
        <v>39788</v>
      </c>
      <c r="L341" s="26">
        <f t="shared" si="16"/>
        <v>6.6109882376595944E-2</v>
      </c>
      <c r="M341" s="1">
        <f t="shared" si="17"/>
        <v>45.351379310344825</v>
      </c>
    </row>
    <row r="342" spans="1:13" x14ac:dyDescent="0.25">
      <c r="A342" t="str">
        <f t="shared" si="15"/>
        <v>MELCMBMay-2024</v>
      </c>
      <c r="B342" s="2">
        <v>2024</v>
      </c>
      <c r="C342" s="2" t="s">
        <v>206</v>
      </c>
      <c r="D342" t="s">
        <v>38</v>
      </c>
      <c r="E342" s="2" t="s">
        <v>10</v>
      </c>
      <c r="F342" t="s">
        <v>13</v>
      </c>
      <c r="G342">
        <v>906</v>
      </c>
      <c r="H342">
        <v>224881.97000000006</v>
      </c>
      <c r="I342">
        <v>91360.34000000004</v>
      </c>
      <c r="J342">
        <v>316242.31</v>
      </c>
      <c r="K342">
        <v>7618554</v>
      </c>
      <c r="L342" s="26">
        <f t="shared" si="16"/>
        <v>4.150949248374429E-2</v>
      </c>
      <c r="M342" s="1">
        <f t="shared" si="17"/>
        <v>349.05332229580574</v>
      </c>
    </row>
    <row r="343" spans="1:13" x14ac:dyDescent="0.25">
      <c r="A343" t="str">
        <f t="shared" si="15"/>
        <v>MLECMBMay-2024</v>
      </c>
      <c r="B343" s="2">
        <v>2024</v>
      </c>
      <c r="C343" s="2" t="s">
        <v>206</v>
      </c>
      <c r="D343" t="s">
        <v>39</v>
      </c>
      <c r="E343" s="2" t="s">
        <v>10</v>
      </c>
      <c r="F343" t="s">
        <v>15</v>
      </c>
      <c r="G343">
        <v>482</v>
      </c>
      <c r="H343">
        <v>24352.999999999996</v>
      </c>
      <c r="I343">
        <v>8839.7300000000014</v>
      </c>
      <c r="J343">
        <v>33192.730000000003</v>
      </c>
      <c r="K343">
        <v>370176</v>
      </c>
      <c r="L343" s="26">
        <f t="shared" si="16"/>
        <v>8.9667428466459212E-2</v>
      </c>
      <c r="M343" s="1">
        <f t="shared" si="17"/>
        <v>68.864585062240664</v>
      </c>
    </row>
    <row r="344" spans="1:13" x14ac:dyDescent="0.25">
      <c r="A344" t="str">
        <f t="shared" si="15"/>
        <v>NRTCMBMay-2024</v>
      </c>
      <c r="B344" s="2">
        <v>2024</v>
      </c>
      <c r="C344" s="2" t="s">
        <v>206</v>
      </c>
      <c r="D344" t="s">
        <v>40</v>
      </c>
      <c r="E344" s="2" t="s">
        <v>10</v>
      </c>
      <c r="F344" t="s">
        <v>13</v>
      </c>
      <c r="G344">
        <v>55</v>
      </c>
      <c r="H344">
        <v>25221.739999999994</v>
      </c>
      <c r="I344">
        <v>885.63999999999976</v>
      </c>
      <c r="J344">
        <v>26107.38</v>
      </c>
      <c r="K344">
        <v>377520</v>
      </c>
      <c r="L344" s="26">
        <f t="shared" si="16"/>
        <v>6.9154958677685952E-2</v>
      </c>
      <c r="M344" s="1">
        <f t="shared" si="17"/>
        <v>474.6796363636364</v>
      </c>
    </row>
    <row r="345" spans="1:13" x14ac:dyDescent="0.25">
      <c r="A345" t="str">
        <f t="shared" si="15"/>
        <v>PEKCMBMay-2024</v>
      </c>
      <c r="B345" s="2">
        <v>2024</v>
      </c>
      <c r="C345" s="2" t="s">
        <v>206</v>
      </c>
      <c r="D345" t="s">
        <v>177</v>
      </c>
      <c r="E345" s="2" t="s">
        <v>10</v>
      </c>
      <c r="F345" t="s">
        <v>13</v>
      </c>
      <c r="G345">
        <v>2</v>
      </c>
      <c r="H345">
        <v>288.32</v>
      </c>
      <c r="I345">
        <v>213.88</v>
      </c>
      <c r="J345">
        <v>502.2</v>
      </c>
      <c r="K345">
        <v>10338</v>
      </c>
      <c r="L345" s="26">
        <f t="shared" si="16"/>
        <v>4.8578061520603601E-2</v>
      </c>
      <c r="M345" s="1">
        <f t="shared" si="17"/>
        <v>251.1</v>
      </c>
    </row>
    <row r="346" spans="1:13" x14ac:dyDescent="0.25">
      <c r="A346" t="str">
        <f t="shared" si="15"/>
        <v>PVGCMBMay-2024</v>
      </c>
      <c r="B346" s="2">
        <v>2024</v>
      </c>
      <c r="C346" s="2" t="s">
        <v>206</v>
      </c>
      <c r="D346" t="s">
        <v>50</v>
      </c>
      <c r="E346" s="2" t="s">
        <v>10</v>
      </c>
      <c r="F346" t="s">
        <v>13</v>
      </c>
      <c r="G346">
        <v>1</v>
      </c>
      <c r="H346">
        <v>178.95</v>
      </c>
      <c r="I346">
        <v>120.91</v>
      </c>
      <c r="J346">
        <v>299.86</v>
      </c>
      <c r="K346">
        <v>5066</v>
      </c>
      <c r="L346" s="26">
        <f t="shared" si="16"/>
        <v>5.9190682984603241E-2</v>
      </c>
      <c r="M346" s="1">
        <f t="shared" si="17"/>
        <v>299.86</v>
      </c>
    </row>
    <row r="347" spans="1:13" x14ac:dyDescent="0.25">
      <c r="A347" t="str">
        <f t="shared" si="15"/>
        <v>RUHCMBMay-2024</v>
      </c>
      <c r="B347" s="2">
        <v>2024</v>
      </c>
      <c r="C347" s="2" t="s">
        <v>206</v>
      </c>
      <c r="D347" t="s">
        <v>41</v>
      </c>
      <c r="E347" s="2" t="s">
        <v>10</v>
      </c>
      <c r="F347" t="s">
        <v>11</v>
      </c>
      <c r="G347">
        <v>19</v>
      </c>
      <c r="H347">
        <v>2666.29</v>
      </c>
      <c r="I347">
        <v>1713.4599999999998</v>
      </c>
      <c r="J347">
        <v>4379.75</v>
      </c>
      <c r="K347">
        <v>76855</v>
      </c>
      <c r="L347" s="26">
        <f t="shared" si="16"/>
        <v>5.6987183657536918E-2</v>
      </c>
      <c r="M347" s="1">
        <f t="shared" si="17"/>
        <v>230.51315789473685</v>
      </c>
    </row>
    <row r="348" spans="1:13" x14ac:dyDescent="0.25">
      <c r="A348" t="str">
        <f t="shared" si="15"/>
        <v>SINCMBMay-2024</v>
      </c>
      <c r="B348" s="2">
        <v>2024</v>
      </c>
      <c r="C348" s="2" t="s">
        <v>206</v>
      </c>
      <c r="D348" t="s">
        <v>42</v>
      </c>
      <c r="E348" s="2" t="s">
        <v>10</v>
      </c>
      <c r="F348" t="s">
        <v>13</v>
      </c>
      <c r="G348">
        <v>84</v>
      </c>
      <c r="H348">
        <v>8972.6600000000017</v>
      </c>
      <c r="I348">
        <v>6928.3999999999987</v>
      </c>
      <c r="J348">
        <v>15901.060000000001</v>
      </c>
      <c r="K348">
        <v>230916</v>
      </c>
      <c r="L348" s="26">
        <f t="shared" si="16"/>
        <v>6.8860797865890638E-2</v>
      </c>
      <c r="M348" s="1">
        <f t="shared" si="17"/>
        <v>189.29833333333335</v>
      </c>
    </row>
    <row r="349" spans="1:13" x14ac:dyDescent="0.25">
      <c r="A349" t="str">
        <f t="shared" si="15"/>
        <v>SYDCMBMay-2024</v>
      </c>
      <c r="B349" s="2">
        <v>2024</v>
      </c>
      <c r="C349" s="2" t="s">
        <v>206</v>
      </c>
      <c r="D349" t="s">
        <v>53</v>
      </c>
      <c r="E349" s="2" t="s">
        <v>10</v>
      </c>
      <c r="F349" t="s">
        <v>13</v>
      </c>
      <c r="G349">
        <v>279</v>
      </c>
      <c r="H349">
        <v>85906.209999999992</v>
      </c>
      <c r="I349">
        <v>26225.280000000002</v>
      </c>
      <c r="J349">
        <v>112131.49</v>
      </c>
      <c r="K349">
        <v>2442366</v>
      </c>
      <c r="L349" s="26">
        <f t="shared" si="16"/>
        <v>4.5911010061555069E-2</v>
      </c>
      <c r="M349" s="1">
        <f t="shared" si="17"/>
        <v>401.90498207885304</v>
      </c>
    </row>
    <row r="350" spans="1:13" x14ac:dyDescent="0.25">
      <c r="A350" t="str">
        <f t="shared" si="15"/>
        <v>TRVCMBMay-2024</v>
      </c>
      <c r="B350" s="2">
        <v>2024</v>
      </c>
      <c r="C350" s="2" t="s">
        <v>206</v>
      </c>
      <c r="D350" t="s">
        <v>43</v>
      </c>
      <c r="E350" s="2" t="s">
        <v>10</v>
      </c>
      <c r="F350" t="s">
        <v>15</v>
      </c>
      <c r="G350">
        <v>18</v>
      </c>
      <c r="H350">
        <v>722.40000000000009</v>
      </c>
      <c r="I350">
        <v>367.03</v>
      </c>
      <c r="J350">
        <v>1089.43</v>
      </c>
      <c r="K350">
        <v>6588</v>
      </c>
      <c r="L350" s="26">
        <f t="shared" si="16"/>
        <v>0.16536581663630845</v>
      </c>
      <c r="M350" s="1">
        <f t="shared" si="17"/>
        <v>60.523888888888891</v>
      </c>
    </row>
    <row r="351" spans="1:13" x14ac:dyDescent="0.25">
      <c r="A351" t="str">
        <f t="shared" si="15"/>
        <v>TRZCMBMay-2024</v>
      </c>
      <c r="B351" s="2">
        <v>2024</v>
      </c>
      <c r="C351" s="2" t="s">
        <v>206</v>
      </c>
      <c r="D351" t="s">
        <v>44</v>
      </c>
      <c r="E351" s="2" t="s">
        <v>10</v>
      </c>
      <c r="F351" t="s">
        <v>15</v>
      </c>
      <c r="G351">
        <v>37</v>
      </c>
      <c r="H351">
        <v>1021.41</v>
      </c>
      <c r="I351">
        <v>678.4100000000002</v>
      </c>
      <c r="J351">
        <v>1699.82</v>
      </c>
      <c r="K351">
        <v>16391</v>
      </c>
      <c r="L351" s="26">
        <f t="shared" si="16"/>
        <v>0.10370447196632297</v>
      </c>
      <c r="M351" s="1">
        <f t="shared" si="17"/>
        <v>45.94108108108108</v>
      </c>
    </row>
    <row r="352" spans="1:13" x14ac:dyDescent="0.25">
      <c r="A352" t="str">
        <f t="shared" si="15"/>
        <v>AUHCMBJun-2024</v>
      </c>
      <c r="B352" s="2">
        <v>2024</v>
      </c>
      <c r="C352" s="2" t="s">
        <v>222</v>
      </c>
      <c r="D352" t="s">
        <v>9</v>
      </c>
      <c r="E352" s="2" t="s">
        <v>10</v>
      </c>
      <c r="F352" t="s">
        <v>11</v>
      </c>
      <c r="G352">
        <v>13</v>
      </c>
      <c r="H352">
        <v>2597.0300000000002</v>
      </c>
      <c r="I352">
        <v>1364.98</v>
      </c>
      <c r="J352">
        <v>3962.01</v>
      </c>
      <c r="K352">
        <v>43472</v>
      </c>
      <c r="L352" s="26">
        <f t="shared" si="16"/>
        <v>9.1139354066985645E-2</v>
      </c>
      <c r="M352" s="1">
        <f t="shared" si="17"/>
        <v>304.77000000000004</v>
      </c>
    </row>
    <row r="353" spans="1:19" x14ac:dyDescent="0.25">
      <c r="A353" t="str">
        <f t="shared" si="15"/>
        <v>BKKCMBJun-2024</v>
      </c>
      <c r="B353" s="2">
        <v>2024</v>
      </c>
      <c r="C353" s="2" t="s">
        <v>222</v>
      </c>
      <c r="D353" t="s">
        <v>12</v>
      </c>
      <c r="E353" s="2" t="s">
        <v>10</v>
      </c>
      <c r="F353" t="s">
        <v>13</v>
      </c>
      <c r="G353">
        <v>46</v>
      </c>
      <c r="H353">
        <v>5854.050000000002</v>
      </c>
      <c r="I353">
        <v>2513.8500000000004</v>
      </c>
      <c r="J353">
        <v>8367.9</v>
      </c>
      <c r="K353">
        <v>109710</v>
      </c>
      <c r="L353" s="26">
        <f t="shared" si="16"/>
        <v>7.6272901285206446E-2</v>
      </c>
      <c r="M353" s="1">
        <f t="shared" si="17"/>
        <v>181.91086956521738</v>
      </c>
    </row>
    <row r="354" spans="1:19" x14ac:dyDescent="0.25">
      <c r="A354" t="str">
        <f t="shared" si="15"/>
        <v>BLRCMBJun-2024</v>
      </c>
      <c r="B354" s="2">
        <v>2024</v>
      </c>
      <c r="C354" s="2" t="s">
        <v>222</v>
      </c>
      <c r="D354" t="s">
        <v>14</v>
      </c>
      <c r="E354" s="2" t="s">
        <v>10</v>
      </c>
      <c r="F354" t="s">
        <v>15</v>
      </c>
      <c r="G354">
        <v>4</v>
      </c>
      <c r="H354">
        <v>202.76</v>
      </c>
      <c r="I354">
        <v>161.19999999999999</v>
      </c>
      <c r="J354">
        <v>363.96</v>
      </c>
      <c r="K354">
        <v>2860</v>
      </c>
      <c r="L354" s="26">
        <f t="shared" si="16"/>
        <v>0.12725874125874126</v>
      </c>
      <c r="M354" s="1">
        <f t="shared" si="17"/>
        <v>90.99</v>
      </c>
    </row>
    <row r="355" spans="1:19" x14ac:dyDescent="0.25">
      <c r="A355" t="str">
        <f t="shared" si="15"/>
        <v>BOMCMBJun-2024</v>
      </c>
      <c r="B355" s="2">
        <v>2024</v>
      </c>
      <c r="C355" s="2" t="s">
        <v>222</v>
      </c>
      <c r="D355" t="s">
        <v>16</v>
      </c>
      <c r="E355" s="2" t="s">
        <v>10</v>
      </c>
      <c r="F355" t="s">
        <v>15</v>
      </c>
      <c r="G355">
        <v>13</v>
      </c>
      <c r="H355">
        <v>832.89</v>
      </c>
      <c r="I355">
        <v>375.80999999999995</v>
      </c>
      <c r="J355">
        <v>1208.6999999999998</v>
      </c>
      <c r="K355">
        <v>20137</v>
      </c>
      <c r="L355" s="26">
        <f t="shared" si="16"/>
        <v>6.0023836718478413E-2</v>
      </c>
      <c r="M355" s="1">
        <f t="shared" si="17"/>
        <v>92.976923076923057</v>
      </c>
    </row>
    <row r="356" spans="1:19" x14ac:dyDescent="0.25">
      <c r="A356" t="str">
        <f t="shared" si="15"/>
        <v>CDGCMBJun-2024</v>
      </c>
      <c r="B356" s="2">
        <v>2024</v>
      </c>
      <c r="C356" s="2" t="s">
        <v>222</v>
      </c>
      <c r="D356" t="s">
        <v>18</v>
      </c>
      <c r="E356" s="2" t="s">
        <v>10</v>
      </c>
      <c r="F356" t="s">
        <v>19</v>
      </c>
      <c r="G356">
        <v>250</v>
      </c>
      <c r="H356">
        <v>34848.160000000011</v>
      </c>
      <c r="I356">
        <v>43078.859999999993</v>
      </c>
      <c r="J356">
        <v>77927.019999999975</v>
      </c>
      <c r="K356">
        <v>2127250</v>
      </c>
      <c r="L356" s="26">
        <f t="shared" si="16"/>
        <v>3.6632751204606878E-2</v>
      </c>
      <c r="M356" s="1">
        <f t="shared" si="17"/>
        <v>311.70807999999988</v>
      </c>
    </row>
    <row r="357" spans="1:19" x14ac:dyDescent="0.25">
      <c r="A357" t="str">
        <f t="shared" si="15"/>
        <v>CGKCMBJun-2024</v>
      </c>
      <c r="B357" s="2">
        <v>2024</v>
      </c>
      <c r="C357" s="2" t="s">
        <v>222</v>
      </c>
      <c r="D357" t="s">
        <v>20</v>
      </c>
      <c r="E357" s="2" t="s">
        <v>10</v>
      </c>
      <c r="F357" t="s">
        <v>13</v>
      </c>
      <c r="G357">
        <v>7</v>
      </c>
      <c r="H357">
        <v>981.12999999999988</v>
      </c>
      <c r="I357">
        <v>616.83999999999992</v>
      </c>
      <c r="J357">
        <v>1597.97</v>
      </c>
      <c r="K357">
        <v>23226</v>
      </c>
      <c r="L357" s="26">
        <f t="shared" si="16"/>
        <v>6.8800912770171363E-2</v>
      </c>
      <c r="M357" s="1">
        <f t="shared" si="17"/>
        <v>228.28142857142856</v>
      </c>
    </row>
    <row r="358" spans="1:19" x14ac:dyDescent="0.25">
      <c r="A358" t="str">
        <f t="shared" si="15"/>
        <v>CMBAUHJun-2024</v>
      </c>
      <c r="B358" s="2">
        <v>2024</v>
      </c>
      <c r="C358" s="2" t="s">
        <v>222</v>
      </c>
      <c r="D358" t="s">
        <v>10</v>
      </c>
      <c r="E358" s="2" t="s">
        <v>9</v>
      </c>
      <c r="F358" t="s">
        <v>11</v>
      </c>
      <c r="G358">
        <v>12</v>
      </c>
      <c r="H358">
        <v>2158.9100000000003</v>
      </c>
      <c r="I358">
        <v>1705.0700000000002</v>
      </c>
      <c r="J358">
        <v>3863.98</v>
      </c>
      <c r="K358">
        <v>40128</v>
      </c>
      <c r="L358" s="26">
        <f t="shared" si="16"/>
        <v>9.6291367623604462E-2</v>
      </c>
      <c r="M358" s="1">
        <f t="shared" si="17"/>
        <v>321.99833333333333</v>
      </c>
    </row>
    <row r="359" spans="1:19" x14ac:dyDescent="0.25">
      <c r="A359" t="str">
        <f t="shared" si="15"/>
        <v>CMBBKKJun-2024</v>
      </c>
      <c r="B359" s="2">
        <v>2024</v>
      </c>
      <c r="C359" s="2" t="s">
        <v>222</v>
      </c>
      <c r="D359" t="s">
        <v>10</v>
      </c>
      <c r="E359" s="2" t="s">
        <v>12</v>
      </c>
      <c r="F359" t="s">
        <v>13</v>
      </c>
      <c r="G359">
        <v>25</v>
      </c>
      <c r="H359">
        <v>1387.4900000000002</v>
      </c>
      <c r="I359">
        <v>1576.2100000000003</v>
      </c>
      <c r="J359">
        <v>2963.7</v>
      </c>
      <c r="K359">
        <v>59625</v>
      </c>
      <c r="L359" s="26">
        <f t="shared" si="16"/>
        <v>4.970566037735849E-2</v>
      </c>
      <c r="M359" s="1">
        <f t="shared" si="17"/>
        <v>118.54799999999999</v>
      </c>
    </row>
    <row r="360" spans="1:19" x14ac:dyDescent="0.25">
      <c r="A360" t="str">
        <f t="shared" si="15"/>
        <v>CMBBLRJun-2024</v>
      </c>
      <c r="B360" s="2">
        <v>2024</v>
      </c>
      <c r="C360" s="2" t="s">
        <v>222</v>
      </c>
      <c r="D360" t="s">
        <v>10</v>
      </c>
      <c r="E360" s="2" t="s">
        <v>14</v>
      </c>
      <c r="F360" t="s">
        <v>15</v>
      </c>
      <c r="G360">
        <v>9</v>
      </c>
      <c r="H360">
        <v>301.53999999999996</v>
      </c>
      <c r="I360">
        <v>290.93</v>
      </c>
      <c r="J360">
        <v>592.47</v>
      </c>
      <c r="K360">
        <v>6435</v>
      </c>
      <c r="L360" s="26">
        <f t="shared" si="16"/>
        <v>9.206993006993007E-2</v>
      </c>
      <c r="M360" s="1">
        <f t="shared" si="17"/>
        <v>65.83</v>
      </c>
    </row>
    <row r="361" spans="1:19" x14ac:dyDescent="0.25">
      <c r="A361" t="str">
        <f t="shared" si="15"/>
        <v>CMBBOMJun-2024</v>
      </c>
      <c r="B361" s="2">
        <v>2024</v>
      </c>
      <c r="C361" s="2" t="s">
        <v>222</v>
      </c>
      <c r="D361" t="s">
        <v>10</v>
      </c>
      <c r="E361" s="2" t="s">
        <v>16</v>
      </c>
      <c r="F361" t="s">
        <v>15</v>
      </c>
      <c r="G361">
        <v>29</v>
      </c>
      <c r="H361">
        <v>1505.38</v>
      </c>
      <c r="I361">
        <v>1259.5999999999999</v>
      </c>
      <c r="J361">
        <v>2764.9799999999996</v>
      </c>
      <c r="K361">
        <v>44921</v>
      </c>
      <c r="L361" s="26">
        <f t="shared" si="16"/>
        <v>6.1552058057478674E-2</v>
      </c>
      <c r="M361" s="1">
        <f t="shared" si="17"/>
        <v>95.344137931034467</v>
      </c>
    </row>
    <row r="362" spans="1:19" x14ac:dyDescent="0.25">
      <c r="A362" t="str">
        <f t="shared" si="15"/>
        <v>CMBCDGJun-2024</v>
      </c>
      <c r="B362" s="2">
        <v>2024</v>
      </c>
      <c r="C362" s="2" t="s">
        <v>222</v>
      </c>
      <c r="D362" t="s">
        <v>10</v>
      </c>
      <c r="E362" s="2" t="s">
        <v>18</v>
      </c>
      <c r="F362" t="s">
        <v>19</v>
      </c>
      <c r="G362">
        <v>192</v>
      </c>
      <c r="H362">
        <v>38884.590000000026</v>
      </c>
      <c r="I362">
        <v>19469.949999999993</v>
      </c>
      <c r="J362">
        <v>58354.539999999986</v>
      </c>
      <c r="K362">
        <v>1633728</v>
      </c>
      <c r="L362" s="26">
        <f t="shared" si="16"/>
        <v>3.5718638598346841E-2</v>
      </c>
      <c r="M362" s="1">
        <f t="shared" si="17"/>
        <v>303.92989583333326</v>
      </c>
      <c r="O362">
        <f>SUBTOTAL(9,O218:O290)</f>
        <v>12</v>
      </c>
      <c r="P362">
        <f>SUBTOTAL(9,P218:P290)</f>
        <v>1930.03</v>
      </c>
      <c r="Q362">
        <f>SUBTOTAL(9,Q218:Q290)</f>
        <v>0</v>
      </c>
      <c r="R362">
        <f>SUBTOTAL(9,R218:R290)</f>
        <v>1930.03</v>
      </c>
      <c r="S362">
        <f>SUBTOTAL(9,S218:S290)</f>
        <v>59563</v>
      </c>
    </row>
    <row r="363" spans="1:19" x14ac:dyDescent="0.25">
      <c r="A363" t="str">
        <f t="shared" si="15"/>
        <v>CMBCGKJun-2024</v>
      </c>
      <c r="B363" s="2">
        <v>2024</v>
      </c>
      <c r="C363" s="2" t="s">
        <v>222</v>
      </c>
      <c r="D363" t="s">
        <v>10</v>
      </c>
      <c r="E363" s="2" t="s">
        <v>20</v>
      </c>
      <c r="F363" t="s">
        <v>13</v>
      </c>
      <c r="G363">
        <v>6</v>
      </c>
      <c r="H363">
        <v>796.49</v>
      </c>
      <c r="I363">
        <v>521.48</v>
      </c>
      <c r="J363">
        <v>1317.97</v>
      </c>
      <c r="K363">
        <v>19908</v>
      </c>
      <c r="L363" s="26">
        <f t="shared" si="16"/>
        <v>6.6203033956198518E-2</v>
      </c>
      <c r="M363" s="1">
        <f t="shared" si="17"/>
        <v>219.66166666666666</v>
      </c>
    </row>
    <row r="364" spans="1:19" x14ac:dyDescent="0.25">
      <c r="A364" t="str">
        <f t="shared" si="15"/>
        <v>CMBCOKJun-2024</v>
      </c>
      <c r="B364" s="2">
        <v>2024</v>
      </c>
      <c r="C364" s="2" t="s">
        <v>222</v>
      </c>
      <c r="D364" t="s">
        <v>10</v>
      </c>
      <c r="E364" s="2" t="s">
        <v>21</v>
      </c>
      <c r="F364" t="s">
        <v>15</v>
      </c>
      <c r="G364">
        <v>28</v>
      </c>
      <c r="H364">
        <v>1136.18</v>
      </c>
      <c r="I364">
        <v>411.08000000000004</v>
      </c>
      <c r="J364">
        <v>1547.2600000000002</v>
      </c>
      <c r="K364">
        <v>14476</v>
      </c>
      <c r="L364" s="26">
        <f t="shared" si="16"/>
        <v>0.10688449848024317</v>
      </c>
      <c r="M364" s="1">
        <f t="shared" si="17"/>
        <v>55.259285714285724</v>
      </c>
    </row>
    <row r="365" spans="1:19" x14ac:dyDescent="0.25">
      <c r="A365" t="str">
        <f t="shared" si="15"/>
        <v>CMBDACJun-2024</v>
      </c>
      <c r="B365" s="2">
        <v>2024</v>
      </c>
      <c r="C365" s="2" t="s">
        <v>222</v>
      </c>
      <c r="D365" t="s">
        <v>10</v>
      </c>
      <c r="E365" s="2" t="s">
        <v>22</v>
      </c>
      <c r="F365" t="s">
        <v>15</v>
      </c>
      <c r="G365">
        <v>1</v>
      </c>
      <c r="H365">
        <v>56.83</v>
      </c>
      <c r="I365">
        <v>0</v>
      </c>
      <c r="J365">
        <v>56.83</v>
      </c>
      <c r="K365">
        <v>2165</v>
      </c>
      <c r="L365" s="26">
        <f t="shared" si="16"/>
        <v>2.6249422632794457E-2</v>
      </c>
      <c r="M365" s="1">
        <f t="shared" si="17"/>
        <v>56.83</v>
      </c>
    </row>
    <row r="366" spans="1:19" x14ac:dyDescent="0.25">
      <c r="A366" t="str">
        <f t="shared" si="15"/>
        <v>CMBDELJun-2024</v>
      </c>
      <c r="B366" s="2">
        <v>2024</v>
      </c>
      <c r="C366" s="2" t="s">
        <v>222</v>
      </c>
      <c r="D366" t="s">
        <v>10</v>
      </c>
      <c r="E366" s="2" t="s">
        <v>23</v>
      </c>
      <c r="F366" t="s">
        <v>15</v>
      </c>
      <c r="G366">
        <v>26</v>
      </c>
      <c r="H366">
        <v>2203.6600000000008</v>
      </c>
      <c r="I366">
        <v>1081.07</v>
      </c>
      <c r="J366">
        <v>3284.7299999999996</v>
      </c>
      <c r="K366">
        <v>63050</v>
      </c>
      <c r="L366" s="26">
        <f t="shared" si="16"/>
        <v>5.2097224425059471E-2</v>
      </c>
      <c r="M366" s="1">
        <f t="shared" si="17"/>
        <v>126.33576923076922</v>
      </c>
    </row>
    <row r="367" spans="1:19" x14ac:dyDescent="0.25">
      <c r="A367" t="str">
        <f t="shared" si="15"/>
        <v>CMBDMMJun-2024</v>
      </c>
      <c r="B367" s="2">
        <v>2024</v>
      </c>
      <c r="C367" s="2" t="s">
        <v>222</v>
      </c>
      <c r="D367" t="s">
        <v>10</v>
      </c>
      <c r="E367" s="2" t="s">
        <v>24</v>
      </c>
      <c r="F367" t="s">
        <v>11</v>
      </c>
      <c r="G367">
        <v>7</v>
      </c>
      <c r="H367">
        <v>995.15000000000009</v>
      </c>
      <c r="I367">
        <v>644.26</v>
      </c>
      <c r="J367">
        <v>1639.41</v>
      </c>
      <c r="K367">
        <v>26971</v>
      </c>
      <c r="L367" s="26">
        <f t="shared" si="16"/>
        <v>6.0784175596010535E-2</v>
      </c>
      <c r="M367" s="1">
        <f t="shared" si="17"/>
        <v>234.20142857142858</v>
      </c>
    </row>
    <row r="368" spans="1:19" x14ac:dyDescent="0.25">
      <c r="A368" t="str">
        <f t="shared" si="15"/>
        <v>CMBDOHJun-2024</v>
      </c>
      <c r="B368" s="2">
        <v>2024</v>
      </c>
      <c r="C368" s="2" t="s">
        <v>222</v>
      </c>
      <c r="D368" t="s">
        <v>10</v>
      </c>
      <c r="E368" s="2" t="s">
        <v>25</v>
      </c>
      <c r="F368" t="s">
        <v>11</v>
      </c>
      <c r="G368">
        <v>9</v>
      </c>
      <c r="H368">
        <v>907.20999999999992</v>
      </c>
      <c r="I368">
        <v>1069.9699999999998</v>
      </c>
      <c r="J368">
        <v>1977.1799999999998</v>
      </c>
      <c r="K368">
        <v>32697</v>
      </c>
      <c r="L368" s="26">
        <f t="shared" si="16"/>
        <v>6.0469767868611794E-2</v>
      </c>
      <c r="M368" s="1">
        <f t="shared" si="17"/>
        <v>219.68666666666664</v>
      </c>
    </row>
    <row r="369" spans="1:13" x14ac:dyDescent="0.25">
      <c r="A369" t="str">
        <f t="shared" si="15"/>
        <v>CMBDXBJun-2024</v>
      </c>
      <c r="B369" s="2">
        <v>2024</v>
      </c>
      <c r="C369" s="2" t="s">
        <v>222</v>
      </c>
      <c r="D369" t="s">
        <v>10</v>
      </c>
      <c r="E369" s="2" t="s">
        <v>26</v>
      </c>
      <c r="F369" t="s">
        <v>11</v>
      </c>
      <c r="G369">
        <v>4</v>
      </c>
      <c r="H369">
        <v>447.11</v>
      </c>
      <c r="I369">
        <v>364.72</v>
      </c>
      <c r="J369">
        <v>811.82999999999993</v>
      </c>
      <c r="K369">
        <v>13236</v>
      </c>
      <c r="L369" s="26">
        <f t="shared" si="16"/>
        <v>6.1334995466908425E-2</v>
      </c>
      <c r="M369" s="1">
        <f t="shared" si="17"/>
        <v>202.95749999999998</v>
      </c>
    </row>
    <row r="370" spans="1:13" x14ac:dyDescent="0.25">
      <c r="A370" t="str">
        <f t="shared" si="15"/>
        <v>CMBFRAJun-2024</v>
      </c>
      <c r="B370" s="2">
        <v>2024</v>
      </c>
      <c r="C370" s="2" t="s">
        <v>222</v>
      </c>
      <c r="D370" t="s">
        <v>10</v>
      </c>
      <c r="E370" s="2" t="s">
        <v>27</v>
      </c>
      <c r="F370" t="s">
        <v>19</v>
      </c>
      <c r="G370">
        <v>85</v>
      </c>
      <c r="H370">
        <v>14372.85</v>
      </c>
      <c r="I370">
        <v>17088.07</v>
      </c>
      <c r="J370">
        <v>31460.919999999991</v>
      </c>
      <c r="K370">
        <v>687905</v>
      </c>
      <c r="L370" s="26">
        <f t="shared" si="16"/>
        <v>4.5734396464628096E-2</v>
      </c>
      <c r="M370" s="1">
        <f t="shared" si="17"/>
        <v>370.12847058823519</v>
      </c>
    </row>
    <row r="371" spans="1:13" x14ac:dyDescent="0.25">
      <c r="A371" t="str">
        <f t="shared" si="15"/>
        <v>CMBHYDJun-2024</v>
      </c>
      <c r="B371" s="2">
        <v>2024</v>
      </c>
      <c r="C371" s="2" t="s">
        <v>222</v>
      </c>
      <c r="D371" t="s">
        <v>10</v>
      </c>
      <c r="E371" s="2" t="s">
        <v>29</v>
      </c>
      <c r="F371" t="s">
        <v>15</v>
      </c>
      <c r="G371">
        <v>8</v>
      </c>
      <c r="H371">
        <v>388.81</v>
      </c>
      <c r="I371">
        <v>215.43</v>
      </c>
      <c r="J371">
        <v>604.24</v>
      </c>
      <c r="K371">
        <v>9376</v>
      </c>
      <c r="L371" s="26">
        <f t="shared" si="16"/>
        <v>6.4445392491467579E-2</v>
      </c>
      <c r="M371" s="1">
        <f t="shared" si="17"/>
        <v>75.53</v>
      </c>
    </row>
    <row r="372" spans="1:13" x14ac:dyDescent="0.25">
      <c r="A372" t="str">
        <f t="shared" si="15"/>
        <v>CMBICNJun-2024</v>
      </c>
      <c r="B372" s="2">
        <v>2024</v>
      </c>
      <c r="C372" s="2" t="s">
        <v>222</v>
      </c>
      <c r="D372" t="s">
        <v>10</v>
      </c>
      <c r="E372" s="2" t="s">
        <v>30</v>
      </c>
      <c r="F372" t="s">
        <v>13</v>
      </c>
      <c r="G372">
        <v>31</v>
      </c>
      <c r="H372">
        <v>5695.869999999999</v>
      </c>
      <c r="I372">
        <v>2380.8400000000006</v>
      </c>
      <c r="J372">
        <v>8076.71</v>
      </c>
      <c r="K372">
        <v>178715</v>
      </c>
      <c r="L372" s="26">
        <f t="shared" si="16"/>
        <v>4.5193240634529841E-2</v>
      </c>
      <c r="M372" s="1">
        <f t="shared" si="17"/>
        <v>260.53903225806454</v>
      </c>
    </row>
    <row r="373" spans="1:13" x14ac:dyDescent="0.25">
      <c r="A373" t="str">
        <f t="shared" si="15"/>
        <v>CMBIXMJun-2024</v>
      </c>
      <c r="B373" s="2">
        <v>2024</v>
      </c>
      <c r="C373" s="2" t="s">
        <v>222</v>
      </c>
      <c r="D373" t="s">
        <v>10</v>
      </c>
      <c r="E373" s="2" t="s">
        <v>31</v>
      </c>
      <c r="F373" t="s">
        <v>15</v>
      </c>
      <c r="G373">
        <v>11</v>
      </c>
      <c r="H373">
        <v>238.80999999999997</v>
      </c>
      <c r="I373">
        <v>191.09</v>
      </c>
      <c r="J373">
        <v>429.9</v>
      </c>
      <c r="K373">
        <v>3894</v>
      </c>
      <c r="L373" s="26">
        <f t="shared" si="16"/>
        <v>0.11040061633281972</v>
      </c>
      <c r="M373" s="1">
        <f t="shared" si="17"/>
        <v>39.081818181818178</v>
      </c>
    </row>
    <row r="374" spans="1:13" x14ac:dyDescent="0.25">
      <c r="A374" t="str">
        <f t="shared" si="15"/>
        <v>CMBKHIJun-2024</v>
      </c>
      <c r="B374" s="2">
        <v>2024</v>
      </c>
      <c r="C374" s="2" t="s">
        <v>222</v>
      </c>
      <c r="D374" t="s">
        <v>10</v>
      </c>
      <c r="E374" s="2" t="s">
        <v>32</v>
      </c>
      <c r="F374" t="s">
        <v>15</v>
      </c>
      <c r="G374">
        <v>69</v>
      </c>
      <c r="H374">
        <v>6980.28</v>
      </c>
      <c r="I374">
        <v>2018.9199999999998</v>
      </c>
      <c r="J374">
        <v>8999.2000000000025</v>
      </c>
      <c r="K374">
        <v>166566</v>
      </c>
      <c r="L374" s="26">
        <f t="shared" si="16"/>
        <v>5.4027832811017869E-2</v>
      </c>
      <c r="M374" s="1">
        <f t="shared" si="17"/>
        <v>130.42318840579713</v>
      </c>
    </row>
    <row r="375" spans="1:13" x14ac:dyDescent="0.25">
      <c r="A375" t="str">
        <f t="shared" si="15"/>
        <v>CMBKTMJun-2024</v>
      </c>
      <c r="B375" s="2">
        <v>2024</v>
      </c>
      <c r="C375" s="2" t="s">
        <v>222</v>
      </c>
      <c r="D375" t="s">
        <v>10</v>
      </c>
      <c r="E375" s="2" t="s">
        <v>52</v>
      </c>
      <c r="F375" t="s">
        <v>15</v>
      </c>
      <c r="G375">
        <v>2</v>
      </c>
      <c r="H375">
        <v>395.69</v>
      </c>
      <c r="I375">
        <v>55.54</v>
      </c>
      <c r="J375">
        <v>451.23</v>
      </c>
      <c r="K375">
        <v>4706</v>
      </c>
      <c r="L375" s="26">
        <f t="shared" si="16"/>
        <v>9.5883977900552489E-2</v>
      </c>
      <c r="M375" s="1">
        <f t="shared" si="17"/>
        <v>225.61500000000001</v>
      </c>
    </row>
    <row r="376" spans="1:13" x14ac:dyDescent="0.25">
      <c r="A376" t="str">
        <f t="shared" si="15"/>
        <v>CMBKULJun-2024</v>
      </c>
      <c r="B376" s="2">
        <v>2024</v>
      </c>
      <c r="C376" s="2" t="s">
        <v>222</v>
      </c>
      <c r="D376" t="s">
        <v>10</v>
      </c>
      <c r="E376" s="2" t="s">
        <v>33</v>
      </c>
      <c r="F376" t="s">
        <v>13</v>
      </c>
      <c r="G376">
        <v>42</v>
      </c>
      <c r="H376">
        <v>3189.6899999999996</v>
      </c>
      <c r="I376">
        <v>2753.1</v>
      </c>
      <c r="J376">
        <v>5942.79</v>
      </c>
      <c r="K376">
        <v>103278</v>
      </c>
      <c r="L376" s="26">
        <f t="shared" si="16"/>
        <v>5.7541683611224075E-2</v>
      </c>
      <c r="M376" s="1">
        <f t="shared" si="17"/>
        <v>141.495</v>
      </c>
    </row>
    <row r="377" spans="1:13" x14ac:dyDescent="0.25">
      <c r="A377" t="str">
        <f t="shared" si="15"/>
        <v>CMBKWIJun-2024</v>
      </c>
      <c r="B377" s="2">
        <v>2024</v>
      </c>
      <c r="C377" s="2" t="s">
        <v>222</v>
      </c>
      <c r="D377" t="s">
        <v>10</v>
      </c>
      <c r="E377" s="2" t="s">
        <v>34</v>
      </c>
      <c r="F377" t="s">
        <v>11</v>
      </c>
      <c r="G377">
        <v>3</v>
      </c>
      <c r="H377">
        <v>773.17</v>
      </c>
      <c r="I377">
        <v>238.75</v>
      </c>
      <c r="J377">
        <v>1011.9200000000001</v>
      </c>
      <c r="K377">
        <v>12585</v>
      </c>
      <c r="L377" s="26">
        <f t="shared" si="16"/>
        <v>8.0406833531982524E-2</v>
      </c>
      <c r="M377" s="1">
        <f t="shared" si="17"/>
        <v>337.30666666666667</v>
      </c>
    </row>
    <row r="378" spans="1:13" x14ac:dyDescent="0.25">
      <c r="A378" t="str">
        <f t="shared" si="15"/>
        <v>CMBLHEJun-2024</v>
      </c>
      <c r="B378" s="2">
        <v>2024</v>
      </c>
      <c r="C378" s="2" t="s">
        <v>222</v>
      </c>
      <c r="D378" t="s">
        <v>10</v>
      </c>
      <c r="E378" s="2" t="s">
        <v>35</v>
      </c>
      <c r="F378" t="s">
        <v>15</v>
      </c>
      <c r="G378">
        <v>12</v>
      </c>
      <c r="H378">
        <v>1518.12</v>
      </c>
      <c r="I378">
        <v>623.17999999999984</v>
      </c>
      <c r="J378">
        <v>2141.2999999999997</v>
      </c>
      <c r="K378">
        <v>33420</v>
      </c>
      <c r="L378" s="26">
        <f t="shared" si="16"/>
        <v>6.4072411729503287E-2</v>
      </c>
      <c r="M378" s="1">
        <f t="shared" si="17"/>
        <v>178.44166666666663</v>
      </c>
    </row>
    <row r="379" spans="1:13" x14ac:dyDescent="0.25">
      <c r="A379" t="str">
        <f t="shared" si="15"/>
        <v>CMBLHRJun-2024</v>
      </c>
      <c r="B379" s="2">
        <v>2024</v>
      </c>
      <c r="C379" s="2" t="s">
        <v>222</v>
      </c>
      <c r="D379" t="s">
        <v>10</v>
      </c>
      <c r="E379" s="2" t="s">
        <v>36</v>
      </c>
      <c r="F379" t="s">
        <v>19</v>
      </c>
      <c r="G379">
        <v>254</v>
      </c>
      <c r="H379">
        <v>83796.870000000024</v>
      </c>
      <c r="I379">
        <v>37582.290000000015</v>
      </c>
      <c r="J379">
        <v>121379.16000000003</v>
      </c>
      <c r="K379">
        <v>2214626</v>
      </c>
      <c r="L379" s="26">
        <f t="shared" si="16"/>
        <v>5.4807972090998677E-2</v>
      </c>
      <c r="M379" s="1">
        <f t="shared" si="17"/>
        <v>477.87070866141744</v>
      </c>
    </row>
    <row r="380" spans="1:13" x14ac:dyDescent="0.25">
      <c r="A380" t="str">
        <f t="shared" si="15"/>
        <v>CMBMAAJun-2024</v>
      </c>
      <c r="B380" s="2">
        <v>2024</v>
      </c>
      <c r="C380" s="2" t="s">
        <v>222</v>
      </c>
      <c r="D380" t="s">
        <v>10</v>
      </c>
      <c r="E380" s="2" t="s">
        <v>37</v>
      </c>
      <c r="F380" t="s">
        <v>15</v>
      </c>
      <c r="G380">
        <v>33</v>
      </c>
      <c r="H380">
        <v>1473.34</v>
      </c>
      <c r="I380">
        <v>730.68000000000006</v>
      </c>
      <c r="J380">
        <v>2204.02</v>
      </c>
      <c r="K380">
        <v>22638</v>
      </c>
      <c r="L380" s="26">
        <f t="shared" si="16"/>
        <v>9.7359307359307354E-2</v>
      </c>
      <c r="M380" s="1">
        <f t="shared" si="17"/>
        <v>66.788484848484842</v>
      </c>
    </row>
    <row r="381" spans="1:13" x14ac:dyDescent="0.25">
      <c r="A381" t="str">
        <f t="shared" si="15"/>
        <v>CMBMELJun-2024</v>
      </c>
      <c r="B381" s="2">
        <v>2024</v>
      </c>
      <c r="C381" s="2" t="s">
        <v>222</v>
      </c>
      <c r="D381" t="s">
        <v>10</v>
      </c>
      <c r="E381" s="2" t="s">
        <v>38</v>
      </c>
      <c r="F381" t="s">
        <v>13</v>
      </c>
      <c r="G381">
        <v>236</v>
      </c>
      <c r="H381">
        <v>62228.939999999995</v>
      </c>
      <c r="I381">
        <v>15150.53</v>
      </c>
      <c r="J381">
        <v>77379.470000000045</v>
      </c>
      <c r="K381">
        <v>1984524</v>
      </c>
      <c r="L381" s="26">
        <f t="shared" si="16"/>
        <v>3.8991450846651413E-2</v>
      </c>
      <c r="M381" s="1">
        <f t="shared" si="17"/>
        <v>327.8791101694917</v>
      </c>
    </row>
    <row r="382" spans="1:13" x14ac:dyDescent="0.25">
      <c r="A382" t="str">
        <f t="shared" si="15"/>
        <v>CMBMLEJun-2024</v>
      </c>
      <c r="B382" s="2">
        <v>2024</v>
      </c>
      <c r="C382" s="2" t="s">
        <v>222</v>
      </c>
      <c r="D382" t="s">
        <v>10</v>
      </c>
      <c r="E382" s="2" t="s">
        <v>39</v>
      </c>
      <c r="F382" t="s">
        <v>15</v>
      </c>
      <c r="G382">
        <v>191</v>
      </c>
      <c r="H382">
        <v>14236.930000000002</v>
      </c>
      <c r="I382">
        <v>4141.8500000000004</v>
      </c>
      <c r="J382">
        <v>18378.779999999992</v>
      </c>
      <c r="K382">
        <v>146688</v>
      </c>
      <c r="L382" s="26">
        <f t="shared" si="16"/>
        <v>0.12529163939790569</v>
      </c>
      <c r="M382" s="1">
        <f t="shared" si="17"/>
        <v>96.223979057591578</v>
      </c>
    </row>
    <row r="383" spans="1:13" x14ac:dyDescent="0.25">
      <c r="A383" t="str">
        <f t="shared" si="15"/>
        <v>CMBNRTJun-2024</v>
      </c>
      <c r="B383" s="2">
        <v>2024</v>
      </c>
      <c r="C383" s="2" t="s">
        <v>222</v>
      </c>
      <c r="D383" t="s">
        <v>10</v>
      </c>
      <c r="E383" s="2" t="s">
        <v>40</v>
      </c>
      <c r="F383" t="s">
        <v>13</v>
      </c>
      <c r="G383">
        <v>24</v>
      </c>
      <c r="H383">
        <v>7213.9900000000016</v>
      </c>
      <c r="I383">
        <v>156.38</v>
      </c>
      <c r="J383">
        <v>7370.3700000000017</v>
      </c>
      <c r="K383">
        <v>164736</v>
      </c>
      <c r="L383" s="26">
        <f t="shared" si="16"/>
        <v>4.4740493881118892E-2</v>
      </c>
      <c r="M383" s="1">
        <f t="shared" si="17"/>
        <v>307.09875000000005</v>
      </c>
    </row>
    <row r="384" spans="1:13" x14ac:dyDescent="0.25">
      <c r="A384" t="str">
        <f t="shared" si="15"/>
        <v>CMBPVGJun-2024</v>
      </c>
      <c r="B384" s="2">
        <v>2024</v>
      </c>
      <c r="C384" s="2" t="s">
        <v>222</v>
      </c>
      <c r="D384" t="s">
        <v>10</v>
      </c>
      <c r="E384" s="2" t="s">
        <v>50</v>
      </c>
      <c r="F384" t="s">
        <v>13</v>
      </c>
      <c r="G384">
        <v>16</v>
      </c>
      <c r="H384">
        <v>2893.02</v>
      </c>
      <c r="I384">
        <v>1596.2900000000002</v>
      </c>
      <c r="J384">
        <v>4489.3100000000004</v>
      </c>
      <c r="K384">
        <v>81056</v>
      </c>
      <c r="L384" s="26">
        <f t="shared" si="16"/>
        <v>5.5385289182787213E-2</v>
      </c>
      <c r="M384" s="1">
        <f t="shared" si="17"/>
        <v>280.58187500000003</v>
      </c>
    </row>
    <row r="385" spans="1:13" x14ac:dyDescent="0.25">
      <c r="A385" t="str">
        <f t="shared" si="15"/>
        <v>CMBRUHJun-2024</v>
      </c>
      <c r="B385" s="2">
        <v>2024</v>
      </c>
      <c r="C385" s="2" t="s">
        <v>222</v>
      </c>
      <c r="D385" t="s">
        <v>10</v>
      </c>
      <c r="E385" s="2" t="s">
        <v>41</v>
      </c>
      <c r="F385" t="s">
        <v>11</v>
      </c>
      <c r="G385">
        <v>22</v>
      </c>
      <c r="H385">
        <v>5159.630000000001</v>
      </c>
      <c r="I385">
        <v>2096.88</v>
      </c>
      <c r="J385">
        <v>7256.5100000000011</v>
      </c>
      <c r="K385">
        <v>88990</v>
      </c>
      <c r="L385" s="26">
        <f t="shared" si="16"/>
        <v>8.1542982357568281E-2</v>
      </c>
      <c r="M385" s="1">
        <f t="shared" si="17"/>
        <v>329.84136363636367</v>
      </c>
    </row>
    <row r="386" spans="1:13" x14ac:dyDescent="0.25">
      <c r="A386" t="str">
        <f t="shared" ref="A386:A449" si="18">D386&amp;E386&amp;C386</f>
        <v>CMBSINJun-2024</v>
      </c>
      <c r="B386" s="2">
        <v>2024</v>
      </c>
      <c r="C386" s="2" t="s">
        <v>222</v>
      </c>
      <c r="D386" t="s">
        <v>10</v>
      </c>
      <c r="E386" s="2" t="s">
        <v>42</v>
      </c>
      <c r="F386" t="s">
        <v>13</v>
      </c>
      <c r="G386">
        <v>60</v>
      </c>
      <c r="H386">
        <v>6845.5700000000024</v>
      </c>
      <c r="I386">
        <v>3409.33</v>
      </c>
      <c r="J386">
        <v>10254.899999999998</v>
      </c>
      <c r="K386">
        <v>164940</v>
      </c>
      <c r="L386" s="26">
        <f t="shared" ref="L386:L449" si="19">J386/K386</f>
        <v>6.2173517642779182E-2</v>
      </c>
      <c r="M386" s="1">
        <f t="shared" ref="M386:M449" si="20">J386/G386</f>
        <v>170.91499999999996</v>
      </c>
    </row>
    <row r="387" spans="1:13" x14ac:dyDescent="0.25">
      <c r="A387" t="str">
        <f t="shared" si="18"/>
        <v>CMBSYDJun-2024</v>
      </c>
      <c r="B387" s="2">
        <v>2024</v>
      </c>
      <c r="C387" s="2" t="s">
        <v>222</v>
      </c>
      <c r="D387" t="s">
        <v>10</v>
      </c>
      <c r="E387" s="2" t="s">
        <v>53</v>
      </c>
      <c r="F387" t="s">
        <v>13</v>
      </c>
      <c r="G387">
        <v>91</v>
      </c>
      <c r="H387">
        <v>32543.63</v>
      </c>
      <c r="I387">
        <v>5584.8099999999995</v>
      </c>
      <c r="J387">
        <v>38128.439999999995</v>
      </c>
      <c r="K387">
        <v>796614</v>
      </c>
      <c r="L387" s="26">
        <f t="shared" si="19"/>
        <v>4.7863130700690669E-2</v>
      </c>
      <c r="M387" s="1">
        <f t="shared" si="20"/>
        <v>418.99384615384611</v>
      </c>
    </row>
    <row r="388" spans="1:13" x14ac:dyDescent="0.25">
      <c r="A388" t="str">
        <f t="shared" si="18"/>
        <v>CMBTRVJun-2024</v>
      </c>
      <c r="B388" s="2">
        <v>2024</v>
      </c>
      <c r="C388" s="2" t="s">
        <v>222</v>
      </c>
      <c r="D388" t="s">
        <v>10</v>
      </c>
      <c r="E388" s="2" t="s">
        <v>43</v>
      </c>
      <c r="F388" t="s">
        <v>15</v>
      </c>
      <c r="G388">
        <v>2</v>
      </c>
      <c r="H388">
        <v>105.41</v>
      </c>
      <c r="I388">
        <v>52.52</v>
      </c>
      <c r="J388">
        <v>157.93</v>
      </c>
      <c r="K388">
        <v>732</v>
      </c>
      <c r="L388" s="26">
        <f t="shared" si="19"/>
        <v>0.21575136612021859</v>
      </c>
      <c r="M388" s="1">
        <f t="shared" si="20"/>
        <v>78.965000000000003</v>
      </c>
    </row>
    <row r="389" spans="1:13" x14ac:dyDescent="0.25">
      <c r="A389" t="str">
        <f t="shared" si="18"/>
        <v>CMBTRZJun-2024</v>
      </c>
      <c r="B389" s="2">
        <v>2024</v>
      </c>
      <c r="C389" s="2" t="s">
        <v>222</v>
      </c>
      <c r="D389" t="s">
        <v>10</v>
      </c>
      <c r="E389" s="2" t="s">
        <v>44</v>
      </c>
      <c r="F389" t="s">
        <v>15</v>
      </c>
      <c r="G389">
        <v>10</v>
      </c>
      <c r="H389">
        <v>236.69</v>
      </c>
      <c r="I389">
        <v>173.19</v>
      </c>
      <c r="J389">
        <v>409.88</v>
      </c>
      <c r="K389">
        <v>4430</v>
      </c>
      <c r="L389" s="26">
        <f t="shared" si="19"/>
        <v>9.2523702031602706E-2</v>
      </c>
      <c r="M389" s="1">
        <f t="shared" si="20"/>
        <v>40.988</v>
      </c>
    </row>
    <row r="390" spans="1:13" x14ac:dyDescent="0.25">
      <c r="A390" t="str">
        <f t="shared" si="18"/>
        <v>COKCMBJun-2024</v>
      </c>
      <c r="B390" s="2">
        <v>2024</v>
      </c>
      <c r="C390" s="2" t="s">
        <v>222</v>
      </c>
      <c r="D390" t="s">
        <v>21</v>
      </c>
      <c r="E390" s="2" t="s">
        <v>10</v>
      </c>
      <c r="F390" t="s">
        <v>15</v>
      </c>
      <c r="G390">
        <v>17</v>
      </c>
      <c r="H390">
        <v>1035.06</v>
      </c>
      <c r="I390">
        <v>319.65000000000003</v>
      </c>
      <c r="J390">
        <v>1354.7099999999998</v>
      </c>
      <c r="K390">
        <v>8789</v>
      </c>
      <c r="L390" s="26">
        <f t="shared" si="19"/>
        <v>0.15413698941859139</v>
      </c>
      <c r="M390" s="1">
        <f t="shared" si="20"/>
        <v>79.688823529411749</v>
      </c>
    </row>
    <row r="391" spans="1:13" x14ac:dyDescent="0.25">
      <c r="A391" t="str">
        <f t="shared" si="18"/>
        <v>DACCMBJun-2024</v>
      </c>
      <c r="B391" s="2">
        <v>2024</v>
      </c>
      <c r="C391" s="2" t="s">
        <v>222</v>
      </c>
      <c r="D391" t="s">
        <v>22</v>
      </c>
      <c r="E391" s="2" t="s">
        <v>10</v>
      </c>
      <c r="F391" t="s">
        <v>15</v>
      </c>
      <c r="G391">
        <v>9</v>
      </c>
      <c r="H391">
        <v>1621.9199999999998</v>
      </c>
      <c r="I391">
        <v>186.06</v>
      </c>
      <c r="J391">
        <v>1807.98</v>
      </c>
      <c r="K391">
        <v>19485</v>
      </c>
      <c r="L391" s="26">
        <f t="shared" si="19"/>
        <v>9.2788298691301008E-2</v>
      </c>
      <c r="M391" s="1">
        <f t="shared" si="20"/>
        <v>200.88666666666666</v>
      </c>
    </row>
    <row r="392" spans="1:13" x14ac:dyDescent="0.25">
      <c r="A392" t="str">
        <f t="shared" si="18"/>
        <v>DELCMBJun-2024</v>
      </c>
      <c r="B392" s="2">
        <v>2024</v>
      </c>
      <c r="C392" s="2" t="s">
        <v>222</v>
      </c>
      <c r="D392" t="s">
        <v>23</v>
      </c>
      <c r="E392" s="2" t="s">
        <v>10</v>
      </c>
      <c r="F392" t="s">
        <v>15</v>
      </c>
      <c r="G392">
        <v>37</v>
      </c>
      <c r="H392">
        <v>2083.4100000000003</v>
      </c>
      <c r="I392">
        <v>1494.26</v>
      </c>
      <c r="J392">
        <v>3577.6699999999992</v>
      </c>
      <c r="K392">
        <v>89725</v>
      </c>
      <c r="L392" s="26">
        <f t="shared" si="19"/>
        <v>3.9873725271663406E-2</v>
      </c>
      <c r="M392" s="1">
        <f t="shared" si="20"/>
        <v>96.693783783783758</v>
      </c>
    </row>
    <row r="393" spans="1:13" x14ac:dyDescent="0.25">
      <c r="A393" t="str">
        <f t="shared" si="18"/>
        <v>DOHCMBJun-2024</v>
      </c>
      <c r="B393" s="2">
        <v>2024</v>
      </c>
      <c r="C393" s="2" t="s">
        <v>222</v>
      </c>
      <c r="D393" t="s">
        <v>25</v>
      </c>
      <c r="E393" s="2" t="s">
        <v>10</v>
      </c>
      <c r="F393" t="s">
        <v>11</v>
      </c>
      <c r="G393">
        <v>36</v>
      </c>
      <c r="H393">
        <v>5894.2199999999993</v>
      </c>
      <c r="I393">
        <v>4690.32</v>
      </c>
      <c r="J393">
        <v>10584.539999999999</v>
      </c>
      <c r="K393">
        <v>130788</v>
      </c>
      <c r="L393" s="26">
        <f t="shared" si="19"/>
        <v>8.0928984310487187E-2</v>
      </c>
      <c r="M393" s="1">
        <f t="shared" si="20"/>
        <v>294.01499999999999</v>
      </c>
    </row>
    <row r="394" spans="1:13" x14ac:dyDescent="0.25">
      <c r="A394" t="str">
        <f t="shared" si="18"/>
        <v>DXBCMBJun-2024</v>
      </c>
      <c r="B394" s="2">
        <v>2024</v>
      </c>
      <c r="C394" s="2" t="s">
        <v>222</v>
      </c>
      <c r="D394" t="s">
        <v>26</v>
      </c>
      <c r="E394" s="2" t="s">
        <v>10</v>
      </c>
      <c r="F394" t="s">
        <v>11</v>
      </c>
      <c r="G394">
        <v>14</v>
      </c>
      <c r="H394">
        <v>3041.08</v>
      </c>
      <c r="I394">
        <v>2222.29</v>
      </c>
      <c r="J394">
        <v>5263.37</v>
      </c>
      <c r="K394">
        <v>46326</v>
      </c>
      <c r="L394" s="26">
        <f t="shared" si="19"/>
        <v>0.11361589604110003</v>
      </c>
      <c r="M394" s="1">
        <f t="shared" si="20"/>
        <v>375.95499999999998</v>
      </c>
    </row>
    <row r="395" spans="1:13" x14ac:dyDescent="0.25">
      <c r="A395" t="str">
        <f t="shared" si="18"/>
        <v>FRACMBJun-2024</v>
      </c>
      <c r="B395" s="2">
        <v>2024</v>
      </c>
      <c r="C395" s="2" t="s">
        <v>222</v>
      </c>
      <c r="D395" t="s">
        <v>27</v>
      </c>
      <c r="E395" s="2" t="s">
        <v>10</v>
      </c>
      <c r="F395" t="s">
        <v>19</v>
      </c>
      <c r="G395">
        <v>57</v>
      </c>
      <c r="H395">
        <v>12629.470000000003</v>
      </c>
      <c r="I395">
        <v>11253.17</v>
      </c>
      <c r="J395">
        <v>23882.639999999996</v>
      </c>
      <c r="K395">
        <v>461301</v>
      </c>
      <c r="L395" s="26">
        <f t="shared" si="19"/>
        <v>5.1772356877613522E-2</v>
      </c>
      <c r="M395" s="1">
        <f t="shared" si="20"/>
        <v>418.99368421052623</v>
      </c>
    </row>
    <row r="396" spans="1:13" x14ac:dyDescent="0.25">
      <c r="A396" t="str">
        <f t="shared" si="18"/>
        <v>GANCMBJun-2024</v>
      </c>
      <c r="B396" s="2">
        <v>2024</v>
      </c>
      <c r="C396" s="2" t="s">
        <v>222</v>
      </c>
      <c r="D396" t="s">
        <v>28</v>
      </c>
      <c r="E396" s="2" t="s">
        <v>10</v>
      </c>
      <c r="F396" t="s">
        <v>15</v>
      </c>
      <c r="G396">
        <v>10</v>
      </c>
      <c r="H396">
        <v>878.77</v>
      </c>
      <c r="I396">
        <v>227</v>
      </c>
      <c r="J396">
        <v>1105.77</v>
      </c>
      <c r="K396">
        <v>11470</v>
      </c>
      <c r="L396" s="26">
        <f t="shared" si="19"/>
        <v>9.6405405405405403E-2</v>
      </c>
      <c r="M396" s="1">
        <f t="shared" si="20"/>
        <v>110.577</v>
      </c>
    </row>
    <row r="397" spans="1:13" x14ac:dyDescent="0.25">
      <c r="A397" t="str">
        <f t="shared" si="18"/>
        <v>HYDCMBJun-2024</v>
      </c>
      <c r="B397" s="2">
        <v>2024</v>
      </c>
      <c r="C397" s="2" t="s">
        <v>222</v>
      </c>
      <c r="D397" t="s">
        <v>29</v>
      </c>
      <c r="E397" s="2" t="s">
        <v>10</v>
      </c>
      <c r="F397" t="s">
        <v>15</v>
      </c>
      <c r="G397">
        <v>9</v>
      </c>
      <c r="H397">
        <v>570.46</v>
      </c>
      <c r="I397">
        <v>206.01</v>
      </c>
      <c r="J397">
        <v>776.47</v>
      </c>
      <c r="K397">
        <v>10548</v>
      </c>
      <c r="L397" s="26">
        <f t="shared" si="19"/>
        <v>7.3613007205157385E-2</v>
      </c>
      <c r="M397" s="1">
        <f t="shared" si="20"/>
        <v>86.274444444444441</v>
      </c>
    </row>
    <row r="398" spans="1:13" x14ac:dyDescent="0.25">
      <c r="A398" t="str">
        <f t="shared" si="18"/>
        <v>ICNCMBJun-2024</v>
      </c>
      <c r="B398" s="2">
        <v>2024</v>
      </c>
      <c r="C398" s="2" t="s">
        <v>222</v>
      </c>
      <c r="D398" t="s">
        <v>30</v>
      </c>
      <c r="E398" s="2" t="s">
        <v>10</v>
      </c>
      <c r="F398" t="s">
        <v>13</v>
      </c>
      <c r="G398">
        <v>29</v>
      </c>
      <c r="H398">
        <v>4636.8999999999996</v>
      </c>
      <c r="I398">
        <v>2271.64</v>
      </c>
      <c r="J398">
        <v>6908.5399999999991</v>
      </c>
      <c r="K398">
        <v>167185</v>
      </c>
      <c r="L398" s="26">
        <f t="shared" si="19"/>
        <v>4.1322726321141243E-2</v>
      </c>
      <c r="M398" s="1">
        <f t="shared" si="20"/>
        <v>238.22551724137926</v>
      </c>
    </row>
    <row r="399" spans="1:13" x14ac:dyDescent="0.25">
      <c r="A399" t="str">
        <f t="shared" si="18"/>
        <v>IXMCMBJun-2024</v>
      </c>
      <c r="B399" s="2">
        <v>2024</v>
      </c>
      <c r="C399" s="2" t="s">
        <v>222</v>
      </c>
      <c r="D399" t="s">
        <v>31</v>
      </c>
      <c r="E399" s="2" t="s">
        <v>10</v>
      </c>
      <c r="F399" t="s">
        <v>15</v>
      </c>
      <c r="G399">
        <v>3</v>
      </c>
      <c r="H399">
        <v>54.02</v>
      </c>
      <c r="I399">
        <v>43.77</v>
      </c>
      <c r="J399">
        <v>97.789999999999992</v>
      </c>
      <c r="K399">
        <v>1062</v>
      </c>
      <c r="L399" s="26">
        <f t="shared" si="19"/>
        <v>9.2080979284369105E-2</v>
      </c>
      <c r="M399" s="1">
        <f t="shared" si="20"/>
        <v>32.596666666666664</v>
      </c>
    </row>
    <row r="400" spans="1:13" x14ac:dyDescent="0.25">
      <c r="A400" t="str">
        <f t="shared" si="18"/>
        <v>KHICMBJun-2024</v>
      </c>
      <c r="B400" s="2">
        <v>2024</v>
      </c>
      <c r="C400" s="2" t="s">
        <v>222</v>
      </c>
      <c r="D400" t="s">
        <v>32</v>
      </c>
      <c r="E400" s="2" t="s">
        <v>10</v>
      </c>
      <c r="F400" t="s">
        <v>15</v>
      </c>
      <c r="G400">
        <v>29</v>
      </c>
      <c r="H400">
        <v>2355.59</v>
      </c>
      <c r="I400">
        <v>755.30000000000007</v>
      </c>
      <c r="J400">
        <v>3110.89</v>
      </c>
      <c r="K400">
        <v>70006</v>
      </c>
      <c r="L400" s="26">
        <f t="shared" si="19"/>
        <v>4.4437476787703913E-2</v>
      </c>
      <c r="M400" s="1">
        <f t="shared" si="20"/>
        <v>107.27206896551724</v>
      </c>
    </row>
    <row r="401" spans="1:13" x14ac:dyDescent="0.25">
      <c r="A401" t="str">
        <f t="shared" si="18"/>
        <v>KTMCMBJun-2024</v>
      </c>
      <c r="B401" s="2">
        <v>2024</v>
      </c>
      <c r="C401" s="2" t="s">
        <v>222</v>
      </c>
      <c r="D401" t="s">
        <v>52</v>
      </c>
      <c r="E401" s="2" t="s">
        <v>10</v>
      </c>
      <c r="F401" t="s">
        <v>15</v>
      </c>
      <c r="G401">
        <v>5</v>
      </c>
      <c r="H401">
        <v>646.68000000000006</v>
      </c>
      <c r="I401">
        <v>255.45999999999998</v>
      </c>
      <c r="J401">
        <v>902.14</v>
      </c>
      <c r="K401">
        <v>11765</v>
      </c>
      <c r="L401" s="26">
        <f t="shared" si="19"/>
        <v>7.6679983000424987E-2</v>
      </c>
      <c r="M401" s="1">
        <f t="shared" si="20"/>
        <v>180.428</v>
      </c>
    </row>
    <row r="402" spans="1:13" x14ac:dyDescent="0.25">
      <c r="A402" t="str">
        <f t="shared" si="18"/>
        <v>KULCMBJun-2024</v>
      </c>
      <c r="B402" s="2">
        <v>2024</v>
      </c>
      <c r="C402" s="2" t="s">
        <v>222</v>
      </c>
      <c r="D402" t="s">
        <v>33</v>
      </c>
      <c r="E402" s="2" t="s">
        <v>10</v>
      </c>
      <c r="F402" t="s">
        <v>13</v>
      </c>
      <c r="G402">
        <v>31</v>
      </c>
      <c r="H402">
        <v>2240.96</v>
      </c>
      <c r="I402">
        <v>1712.47</v>
      </c>
      <c r="J402">
        <v>3953.4300000000003</v>
      </c>
      <c r="K402">
        <v>76229</v>
      </c>
      <c r="L402" s="26">
        <f t="shared" si="19"/>
        <v>5.1862545750305009E-2</v>
      </c>
      <c r="M402" s="1">
        <f t="shared" si="20"/>
        <v>127.53000000000002</v>
      </c>
    </row>
    <row r="403" spans="1:13" x14ac:dyDescent="0.25">
      <c r="A403" t="str">
        <f t="shared" si="18"/>
        <v>KWICMBJun-2024</v>
      </c>
      <c r="B403" s="2">
        <v>2024</v>
      </c>
      <c r="C403" s="2" t="s">
        <v>222</v>
      </c>
      <c r="D403" t="s">
        <v>34</v>
      </c>
      <c r="E403" s="2" t="s">
        <v>10</v>
      </c>
      <c r="F403" t="s">
        <v>11</v>
      </c>
      <c r="G403">
        <v>3</v>
      </c>
      <c r="H403">
        <v>796.94</v>
      </c>
      <c r="I403">
        <v>250.3</v>
      </c>
      <c r="J403">
        <v>1047.24</v>
      </c>
      <c r="K403">
        <v>12585</v>
      </c>
      <c r="L403" s="26">
        <f t="shared" si="19"/>
        <v>8.3213349225268171E-2</v>
      </c>
      <c r="M403" s="1">
        <f t="shared" si="20"/>
        <v>349.08</v>
      </c>
    </row>
    <row r="404" spans="1:13" x14ac:dyDescent="0.25">
      <c r="A404" t="str">
        <f t="shared" si="18"/>
        <v>LHECMBJun-2024</v>
      </c>
      <c r="B404" s="2">
        <v>2024</v>
      </c>
      <c r="C404" s="2" t="s">
        <v>222</v>
      </c>
      <c r="D404" t="s">
        <v>35</v>
      </c>
      <c r="E404" s="2" t="s">
        <v>10</v>
      </c>
      <c r="F404" t="s">
        <v>15</v>
      </c>
      <c r="G404">
        <v>25</v>
      </c>
      <c r="H404">
        <v>3254.2500000000009</v>
      </c>
      <c r="I404">
        <v>576.82999999999993</v>
      </c>
      <c r="J404">
        <v>3831.08</v>
      </c>
      <c r="K404">
        <v>69625</v>
      </c>
      <c r="L404" s="26">
        <f t="shared" si="19"/>
        <v>5.5024488330341112E-2</v>
      </c>
      <c r="M404" s="1">
        <f t="shared" si="20"/>
        <v>153.2432</v>
      </c>
    </row>
    <row r="405" spans="1:13" x14ac:dyDescent="0.25">
      <c r="A405" t="str">
        <f t="shared" si="18"/>
        <v>LHRCMBJun-2024</v>
      </c>
      <c r="B405" s="2">
        <v>2024</v>
      </c>
      <c r="C405" s="2" t="s">
        <v>222</v>
      </c>
      <c r="D405" t="s">
        <v>36</v>
      </c>
      <c r="E405" s="2" t="s">
        <v>10</v>
      </c>
      <c r="F405" t="s">
        <v>19</v>
      </c>
      <c r="G405">
        <v>205</v>
      </c>
      <c r="H405">
        <v>69284.719999999987</v>
      </c>
      <c r="I405">
        <v>39896.780000000013</v>
      </c>
      <c r="J405">
        <v>109181.50000000001</v>
      </c>
      <c r="K405">
        <v>1787395</v>
      </c>
      <c r="L405" s="26">
        <f t="shared" si="19"/>
        <v>6.1084147600278624E-2</v>
      </c>
      <c r="M405" s="1">
        <f t="shared" si="20"/>
        <v>532.5926829268293</v>
      </c>
    </row>
    <row r="406" spans="1:13" x14ac:dyDescent="0.25">
      <c r="A406" t="str">
        <f t="shared" si="18"/>
        <v>MAACMBJun-2024</v>
      </c>
      <c r="B406" s="2">
        <v>2024</v>
      </c>
      <c r="C406" s="2" t="s">
        <v>222</v>
      </c>
      <c r="D406" t="s">
        <v>37</v>
      </c>
      <c r="E406" s="2" t="s">
        <v>10</v>
      </c>
      <c r="F406" t="s">
        <v>15</v>
      </c>
      <c r="G406">
        <v>19</v>
      </c>
      <c r="H406">
        <v>778.66</v>
      </c>
      <c r="I406">
        <v>369.1699999999999</v>
      </c>
      <c r="J406">
        <v>1147.8299999999997</v>
      </c>
      <c r="K406">
        <v>13034</v>
      </c>
      <c r="L406" s="26">
        <f t="shared" si="19"/>
        <v>8.806429338652752E-2</v>
      </c>
      <c r="M406" s="1">
        <f t="shared" si="20"/>
        <v>60.412105263157876</v>
      </c>
    </row>
    <row r="407" spans="1:13" x14ac:dyDescent="0.25">
      <c r="A407" t="str">
        <f t="shared" si="18"/>
        <v>MELCMBJun-2024</v>
      </c>
      <c r="B407" s="2">
        <v>2024</v>
      </c>
      <c r="C407" s="2" t="s">
        <v>222</v>
      </c>
      <c r="D407" t="s">
        <v>38</v>
      </c>
      <c r="E407" s="2" t="s">
        <v>10</v>
      </c>
      <c r="F407" t="s">
        <v>13</v>
      </c>
      <c r="G407">
        <v>374</v>
      </c>
      <c r="H407">
        <v>136680.32999999996</v>
      </c>
      <c r="I407">
        <v>37345.700000000004</v>
      </c>
      <c r="J407">
        <v>174026.03</v>
      </c>
      <c r="K407">
        <v>3144966</v>
      </c>
      <c r="L407" s="26">
        <f t="shared" si="19"/>
        <v>5.5334788992949364E-2</v>
      </c>
      <c r="M407" s="1">
        <f t="shared" si="20"/>
        <v>465.31024064171123</v>
      </c>
    </row>
    <row r="408" spans="1:13" x14ac:dyDescent="0.25">
      <c r="A408" t="str">
        <f t="shared" si="18"/>
        <v>MLECMBJun-2024</v>
      </c>
      <c r="B408" s="2">
        <v>2024</v>
      </c>
      <c r="C408" s="2" t="s">
        <v>222</v>
      </c>
      <c r="D408" t="s">
        <v>39</v>
      </c>
      <c r="E408" s="2" t="s">
        <v>10</v>
      </c>
      <c r="F408" t="s">
        <v>15</v>
      </c>
      <c r="G408">
        <v>108</v>
      </c>
      <c r="H408">
        <v>5001.5900000000011</v>
      </c>
      <c r="I408">
        <v>2289.8000000000002</v>
      </c>
      <c r="J408">
        <v>7291.39</v>
      </c>
      <c r="K408">
        <v>82944</v>
      </c>
      <c r="L408" s="26">
        <f t="shared" si="19"/>
        <v>8.7907383294753089E-2</v>
      </c>
      <c r="M408" s="1">
        <f t="shared" si="20"/>
        <v>67.512870370370379</v>
      </c>
    </row>
    <row r="409" spans="1:13" x14ac:dyDescent="0.25">
      <c r="A409" t="str">
        <f t="shared" si="18"/>
        <v>NRTCMBJun-2024</v>
      </c>
      <c r="B409" s="2">
        <v>2024</v>
      </c>
      <c r="C409" s="2" t="s">
        <v>222</v>
      </c>
      <c r="D409" t="s">
        <v>40</v>
      </c>
      <c r="E409" s="2" t="s">
        <v>10</v>
      </c>
      <c r="F409" t="s">
        <v>13</v>
      </c>
      <c r="G409">
        <v>47</v>
      </c>
      <c r="H409">
        <v>13821.619999999997</v>
      </c>
      <c r="I409">
        <v>868.36</v>
      </c>
      <c r="J409">
        <v>14689.98</v>
      </c>
      <c r="K409">
        <v>322608</v>
      </c>
      <c r="L409" s="26">
        <f t="shared" si="19"/>
        <v>4.5535076625502158E-2</v>
      </c>
      <c r="M409" s="1">
        <f t="shared" si="20"/>
        <v>312.55276595744681</v>
      </c>
    </row>
    <row r="410" spans="1:13" x14ac:dyDescent="0.25">
      <c r="A410" t="str">
        <f t="shared" si="18"/>
        <v>PEKCMBJun-2024</v>
      </c>
      <c r="B410" s="2">
        <v>2024</v>
      </c>
      <c r="C410" s="2" t="s">
        <v>222</v>
      </c>
      <c r="D410" t="s">
        <v>177</v>
      </c>
      <c r="E410" s="2" t="s">
        <v>10</v>
      </c>
      <c r="F410" t="s">
        <v>13</v>
      </c>
      <c r="G410">
        <v>6</v>
      </c>
      <c r="H410">
        <v>2448.1999999999998</v>
      </c>
      <c r="I410">
        <v>490.54</v>
      </c>
      <c r="J410">
        <v>2938.74</v>
      </c>
      <c r="K410">
        <v>31014</v>
      </c>
      <c r="L410" s="26">
        <f t="shared" si="19"/>
        <v>9.4755271812729733E-2</v>
      </c>
      <c r="M410" s="1">
        <f t="shared" si="20"/>
        <v>489.78999999999996</v>
      </c>
    </row>
    <row r="411" spans="1:13" x14ac:dyDescent="0.25">
      <c r="A411" t="str">
        <f t="shared" si="18"/>
        <v>PVGCMBJun-2024</v>
      </c>
      <c r="B411" s="2">
        <v>2024</v>
      </c>
      <c r="C411" s="2" t="s">
        <v>222</v>
      </c>
      <c r="D411" t="s">
        <v>50</v>
      </c>
      <c r="E411" s="2" t="s">
        <v>10</v>
      </c>
      <c r="F411" t="s">
        <v>13</v>
      </c>
      <c r="G411">
        <v>17</v>
      </c>
      <c r="H411">
        <v>1191.8200000000002</v>
      </c>
      <c r="I411">
        <v>1885.56</v>
      </c>
      <c r="J411">
        <v>3077.38</v>
      </c>
      <c r="K411">
        <v>86122</v>
      </c>
      <c r="L411" s="26">
        <f t="shared" si="19"/>
        <v>3.5732797659134716E-2</v>
      </c>
      <c r="M411" s="1">
        <f t="shared" si="20"/>
        <v>181.02235294117648</v>
      </c>
    </row>
    <row r="412" spans="1:13" x14ac:dyDescent="0.25">
      <c r="A412" t="str">
        <f t="shared" si="18"/>
        <v>RUHCMBJun-2024</v>
      </c>
      <c r="B412" s="2">
        <v>2024</v>
      </c>
      <c r="C412" s="2" t="s">
        <v>222</v>
      </c>
      <c r="D412" t="s">
        <v>41</v>
      </c>
      <c r="E412" s="2" t="s">
        <v>10</v>
      </c>
      <c r="F412" t="s">
        <v>11</v>
      </c>
      <c r="G412">
        <v>13</v>
      </c>
      <c r="H412">
        <v>3712.85</v>
      </c>
      <c r="I412">
        <v>1263.78</v>
      </c>
      <c r="J412">
        <v>4976.63</v>
      </c>
      <c r="K412">
        <v>52585</v>
      </c>
      <c r="L412" s="26">
        <f t="shared" si="19"/>
        <v>9.4639726157649526E-2</v>
      </c>
      <c r="M412" s="1">
        <f t="shared" si="20"/>
        <v>382.81769230769231</v>
      </c>
    </row>
    <row r="413" spans="1:13" x14ac:dyDescent="0.25">
      <c r="A413" t="str">
        <f t="shared" si="18"/>
        <v>SINCMBJun-2024</v>
      </c>
      <c r="B413" s="2">
        <v>2024</v>
      </c>
      <c r="C413" s="2" t="s">
        <v>222</v>
      </c>
      <c r="D413" t="s">
        <v>42</v>
      </c>
      <c r="E413" s="2" t="s">
        <v>10</v>
      </c>
      <c r="F413" t="s">
        <v>13</v>
      </c>
      <c r="G413">
        <v>90</v>
      </c>
      <c r="H413">
        <v>13427.7</v>
      </c>
      <c r="I413">
        <v>6153.3500000000013</v>
      </c>
      <c r="J413">
        <v>19581.050000000003</v>
      </c>
      <c r="K413">
        <v>247410</v>
      </c>
      <c r="L413" s="26">
        <f t="shared" si="19"/>
        <v>7.9144133220160881E-2</v>
      </c>
      <c r="M413" s="1">
        <f t="shared" si="20"/>
        <v>217.56722222222226</v>
      </c>
    </row>
    <row r="414" spans="1:13" x14ac:dyDescent="0.25">
      <c r="A414" t="str">
        <f t="shared" si="18"/>
        <v>SYDCMBJun-2024</v>
      </c>
      <c r="B414" s="2">
        <v>2024</v>
      </c>
      <c r="C414" s="2" t="s">
        <v>222</v>
      </c>
      <c r="D414" t="s">
        <v>53</v>
      </c>
      <c r="E414" s="2" t="s">
        <v>10</v>
      </c>
      <c r="F414" t="s">
        <v>13</v>
      </c>
      <c r="G414">
        <v>169</v>
      </c>
      <c r="H414">
        <v>54510.61</v>
      </c>
      <c r="I414">
        <v>13767.62</v>
      </c>
      <c r="J414">
        <v>68278.23000000001</v>
      </c>
      <c r="K414">
        <v>1479426</v>
      </c>
      <c r="L414" s="26">
        <f t="shared" si="19"/>
        <v>4.6151838618491231E-2</v>
      </c>
      <c r="M414" s="1">
        <f t="shared" si="20"/>
        <v>404.01319526627225</v>
      </c>
    </row>
    <row r="415" spans="1:13" x14ac:dyDescent="0.25">
      <c r="A415" t="str">
        <f t="shared" si="18"/>
        <v>TRVCMBJun-2024</v>
      </c>
      <c r="B415" s="2">
        <v>2024</v>
      </c>
      <c r="C415" s="2" t="s">
        <v>222</v>
      </c>
      <c r="D415" t="s">
        <v>43</v>
      </c>
      <c r="E415" s="2" t="s">
        <v>10</v>
      </c>
      <c r="F415" t="s">
        <v>15</v>
      </c>
      <c r="G415">
        <v>3</v>
      </c>
      <c r="H415">
        <v>65.59</v>
      </c>
      <c r="I415">
        <v>38.090000000000003</v>
      </c>
      <c r="J415">
        <v>103.68</v>
      </c>
      <c r="K415">
        <v>1098</v>
      </c>
      <c r="L415" s="26">
        <f t="shared" si="19"/>
        <v>9.4426229508196721E-2</v>
      </c>
      <c r="M415" s="1">
        <f t="shared" si="20"/>
        <v>34.56</v>
      </c>
    </row>
    <row r="416" spans="1:13" x14ac:dyDescent="0.25">
      <c r="A416" t="str">
        <f t="shared" si="18"/>
        <v>TRZCMBJun-2024</v>
      </c>
      <c r="B416" s="4">
        <v>2024</v>
      </c>
      <c r="C416" s="2" t="s">
        <v>222</v>
      </c>
      <c r="D416" t="s">
        <v>44</v>
      </c>
      <c r="E416" s="2" t="s">
        <v>10</v>
      </c>
      <c r="F416" t="s">
        <v>15</v>
      </c>
      <c r="G416">
        <v>7</v>
      </c>
      <c r="H416">
        <v>192.76</v>
      </c>
      <c r="I416">
        <v>101.57</v>
      </c>
      <c r="J416">
        <v>294.33</v>
      </c>
      <c r="K416">
        <v>3101</v>
      </c>
      <c r="L416" s="26">
        <f t="shared" si="19"/>
        <v>9.4914543695582068E-2</v>
      </c>
      <c r="M416" s="1">
        <f t="shared" si="20"/>
        <v>42.047142857142852</v>
      </c>
    </row>
    <row r="417" spans="1:13" x14ac:dyDescent="0.25">
      <c r="A417" t="str">
        <f t="shared" si="18"/>
        <v>AUHCMBDec-2023</v>
      </c>
      <c r="B417" s="2">
        <v>2023</v>
      </c>
      <c r="C417" s="2" t="s">
        <v>189</v>
      </c>
      <c r="D417" t="s">
        <v>9</v>
      </c>
      <c r="E417" s="2" t="s">
        <v>10</v>
      </c>
      <c r="F417" t="s">
        <v>11</v>
      </c>
      <c r="G417">
        <v>2010</v>
      </c>
      <c r="H417">
        <v>345806.99000000005</v>
      </c>
      <c r="I417">
        <v>291937.08999999968</v>
      </c>
      <c r="J417">
        <v>637744.08000000031</v>
      </c>
      <c r="K417">
        <v>6721440</v>
      </c>
      <c r="L417" s="26">
        <f t="shared" si="19"/>
        <v>9.4882060986931416E-2</v>
      </c>
      <c r="M417" s="1">
        <f t="shared" si="20"/>
        <v>317.28561194029868</v>
      </c>
    </row>
    <row r="418" spans="1:13" x14ac:dyDescent="0.25">
      <c r="A418" t="str">
        <f t="shared" si="18"/>
        <v>BKKCMBDec-2023</v>
      </c>
      <c r="B418" s="2">
        <v>2023</v>
      </c>
      <c r="C418" s="2" t="s">
        <v>189</v>
      </c>
      <c r="D418" t="s">
        <v>12</v>
      </c>
      <c r="E418" s="2" t="s">
        <v>10</v>
      </c>
      <c r="F418" t="s">
        <v>13</v>
      </c>
      <c r="G418">
        <v>4241</v>
      </c>
      <c r="H418">
        <v>516231.82000000036</v>
      </c>
      <c r="I418">
        <v>353518.09999999986</v>
      </c>
      <c r="J418">
        <v>869749.91999999934</v>
      </c>
      <c r="K418">
        <v>10114785</v>
      </c>
      <c r="L418" s="26">
        <f t="shared" si="19"/>
        <v>8.5987978983240801E-2</v>
      </c>
      <c r="M418" s="1">
        <f t="shared" si="20"/>
        <v>205.08132987502933</v>
      </c>
    </row>
    <row r="419" spans="1:13" x14ac:dyDescent="0.25">
      <c r="A419" t="str">
        <f t="shared" si="18"/>
        <v>BLRCMBDec-2023</v>
      </c>
      <c r="B419" s="2">
        <v>2023</v>
      </c>
      <c r="C419" s="2" t="s">
        <v>189</v>
      </c>
      <c r="D419" t="s">
        <v>14</v>
      </c>
      <c r="E419" s="2" t="s">
        <v>10</v>
      </c>
      <c r="F419" t="s">
        <v>15</v>
      </c>
      <c r="G419">
        <v>4093</v>
      </c>
      <c r="H419">
        <v>269468.22000000015</v>
      </c>
      <c r="I419">
        <v>139504.18999999986</v>
      </c>
      <c r="J419">
        <v>408972.40999999974</v>
      </c>
      <c r="K419">
        <v>2926495</v>
      </c>
      <c r="L419" s="26">
        <f t="shared" si="19"/>
        <v>0.13974820049239781</v>
      </c>
      <c r="M419" s="1">
        <f t="shared" si="20"/>
        <v>99.919963352064443</v>
      </c>
    </row>
    <row r="420" spans="1:13" x14ac:dyDescent="0.25">
      <c r="A420" t="str">
        <f t="shared" si="18"/>
        <v>BOMCMBDec-2023</v>
      </c>
      <c r="B420" s="2">
        <v>2023</v>
      </c>
      <c r="C420" s="2" t="s">
        <v>189</v>
      </c>
      <c r="D420" t="s">
        <v>16</v>
      </c>
      <c r="E420" s="2" t="s">
        <v>10</v>
      </c>
      <c r="F420" t="s">
        <v>15</v>
      </c>
      <c r="G420">
        <v>5157</v>
      </c>
      <c r="H420">
        <v>563486.37000000058</v>
      </c>
      <c r="I420">
        <v>181698.5000000002</v>
      </c>
      <c r="J420">
        <v>745184.86999999883</v>
      </c>
      <c r="K420">
        <v>7988193</v>
      </c>
      <c r="L420" s="26">
        <f t="shared" si="19"/>
        <v>9.3285786910756771E-2</v>
      </c>
      <c r="M420" s="1">
        <f t="shared" si="20"/>
        <v>144.49968392476222</v>
      </c>
    </row>
    <row r="421" spans="1:13" x14ac:dyDescent="0.25">
      <c r="A421" t="str">
        <f t="shared" si="18"/>
        <v>CANCMBDec-2023</v>
      </c>
      <c r="B421" s="2">
        <v>2023</v>
      </c>
      <c r="C421" s="2" t="s">
        <v>189</v>
      </c>
      <c r="D421" t="s">
        <v>17</v>
      </c>
      <c r="E421" s="2" t="s">
        <v>10</v>
      </c>
      <c r="F421" t="s">
        <v>13</v>
      </c>
      <c r="G421">
        <v>1545</v>
      </c>
      <c r="H421">
        <v>284887.91000000009</v>
      </c>
      <c r="I421">
        <v>157088.41999999984</v>
      </c>
      <c r="J421">
        <v>441976.33</v>
      </c>
      <c r="K421">
        <v>6153735</v>
      </c>
      <c r="L421" s="26">
        <f t="shared" si="19"/>
        <v>7.1822450918019712E-2</v>
      </c>
      <c r="M421" s="1">
        <f t="shared" si="20"/>
        <v>286.06882200647249</v>
      </c>
    </row>
    <row r="422" spans="1:13" x14ac:dyDescent="0.25">
      <c r="A422" t="str">
        <f t="shared" si="18"/>
        <v>CDGCMBDec-2023</v>
      </c>
      <c r="B422" s="2">
        <v>2023</v>
      </c>
      <c r="C422" s="2" t="s">
        <v>189</v>
      </c>
      <c r="D422" t="s">
        <v>18</v>
      </c>
      <c r="E422" s="2" t="s">
        <v>10</v>
      </c>
      <c r="F422" t="s">
        <v>19</v>
      </c>
      <c r="G422">
        <v>3143</v>
      </c>
      <c r="H422">
        <v>1011504.5999999997</v>
      </c>
      <c r="I422">
        <v>703278.07000000018</v>
      </c>
      <c r="J422">
        <v>1714782.6699999992</v>
      </c>
      <c r="K422">
        <v>26743787</v>
      </c>
      <c r="L422" s="26">
        <f t="shared" si="19"/>
        <v>6.4118917414351204E-2</v>
      </c>
      <c r="M422" s="1">
        <f t="shared" si="20"/>
        <v>545.58786827871438</v>
      </c>
    </row>
    <row r="423" spans="1:13" x14ac:dyDescent="0.25">
      <c r="A423" t="str">
        <f t="shared" si="18"/>
        <v>CGKCMBDec-2023</v>
      </c>
      <c r="B423" s="2">
        <v>2023</v>
      </c>
      <c r="C423" s="2" t="s">
        <v>189</v>
      </c>
      <c r="D423" t="s">
        <v>20</v>
      </c>
      <c r="E423" s="2" t="s">
        <v>10</v>
      </c>
      <c r="F423" t="s">
        <v>13</v>
      </c>
      <c r="G423">
        <v>2880</v>
      </c>
      <c r="H423">
        <v>330903.84999999969</v>
      </c>
      <c r="I423">
        <v>203185.66999999981</v>
      </c>
      <c r="J423">
        <v>534089.52000000014</v>
      </c>
      <c r="K423">
        <v>9555840</v>
      </c>
      <c r="L423" s="26">
        <f t="shared" si="19"/>
        <v>5.5891425557564815E-2</v>
      </c>
      <c r="M423" s="1">
        <f t="shared" si="20"/>
        <v>185.44775000000004</v>
      </c>
    </row>
    <row r="424" spans="1:13" x14ac:dyDescent="0.25">
      <c r="A424" t="str">
        <f t="shared" si="18"/>
        <v>CMBAUHDec-2023</v>
      </c>
      <c r="B424" s="2">
        <v>2023</v>
      </c>
      <c r="C424" s="2" t="s">
        <v>189</v>
      </c>
      <c r="D424" t="s">
        <v>10</v>
      </c>
      <c r="E424" s="2" t="s">
        <v>9</v>
      </c>
      <c r="F424" t="s">
        <v>11</v>
      </c>
      <c r="G424">
        <v>1339</v>
      </c>
      <c r="H424">
        <v>179165.32</v>
      </c>
      <c r="I424">
        <v>151881.20000000022</v>
      </c>
      <c r="J424">
        <v>331046.51999999996</v>
      </c>
      <c r="K424">
        <v>4477616</v>
      </c>
      <c r="L424" s="26">
        <f t="shared" si="19"/>
        <v>7.3933655766818762E-2</v>
      </c>
      <c r="M424" s="1">
        <f t="shared" si="20"/>
        <v>247.23414488424194</v>
      </c>
    </row>
    <row r="425" spans="1:13" x14ac:dyDescent="0.25">
      <c r="A425" t="str">
        <f t="shared" si="18"/>
        <v>CMBBKKDec-2023</v>
      </c>
      <c r="B425" s="2">
        <v>2023</v>
      </c>
      <c r="C425" s="2" t="s">
        <v>189</v>
      </c>
      <c r="D425" t="s">
        <v>10</v>
      </c>
      <c r="E425" s="2" t="s">
        <v>12</v>
      </c>
      <c r="F425" t="s">
        <v>13</v>
      </c>
      <c r="G425">
        <v>4050</v>
      </c>
      <c r="H425">
        <v>489284.05</v>
      </c>
      <c r="I425">
        <v>327563.48000000016</v>
      </c>
      <c r="J425">
        <v>816847.53000000073</v>
      </c>
      <c r="K425">
        <v>9659250</v>
      </c>
      <c r="L425" s="26">
        <f t="shared" si="19"/>
        <v>8.4566351424800137E-2</v>
      </c>
      <c r="M425" s="1">
        <f t="shared" si="20"/>
        <v>201.69074814814832</v>
      </c>
    </row>
    <row r="426" spans="1:13" x14ac:dyDescent="0.25">
      <c r="A426" t="str">
        <f t="shared" si="18"/>
        <v>CMBBLRDec-2023</v>
      </c>
      <c r="B426" s="2">
        <v>2023</v>
      </c>
      <c r="C426" s="2" t="s">
        <v>189</v>
      </c>
      <c r="D426" t="s">
        <v>10</v>
      </c>
      <c r="E426" s="2" t="s">
        <v>14</v>
      </c>
      <c r="F426" t="s">
        <v>15</v>
      </c>
      <c r="G426">
        <v>3356</v>
      </c>
      <c r="H426">
        <v>242082.88000000021</v>
      </c>
      <c r="I426">
        <v>107384.02</v>
      </c>
      <c r="J426">
        <v>349466.89999999979</v>
      </c>
      <c r="K426">
        <v>2399540</v>
      </c>
      <c r="L426" s="26">
        <f t="shared" si="19"/>
        <v>0.1456391224984788</v>
      </c>
      <c r="M426" s="1">
        <f t="shared" si="20"/>
        <v>104.13197258641233</v>
      </c>
    </row>
    <row r="427" spans="1:13" x14ac:dyDescent="0.25">
      <c r="A427" t="str">
        <f t="shared" si="18"/>
        <v>CMBBOMDec-2023</v>
      </c>
      <c r="B427" s="2">
        <v>2023</v>
      </c>
      <c r="C427" s="2" t="s">
        <v>189</v>
      </c>
      <c r="D427" t="s">
        <v>10</v>
      </c>
      <c r="E427" s="2" t="s">
        <v>16</v>
      </c>
      <c r="F427" t="s">
        <v>15</v>
      </c>
      <c r="G427">
        <v>4581</v>
      </c>
      <c r="H427">
        <v>522891.65000000078</v>
      </c>
      <c r="I427">
        <v>155914.36000000016</v>
      </c>
      <c r="J427">
        <v>678806.00999999919</v>
      </c>
      <c r="K427">
        <v>7095969</v>
      </c>
      <c r="L427" s="26">
        <f t="shared" si="19"/>
        <v>9.5660791359150413E-2</v>
      </c>
      <c r="M427" s="1">
        <f t="shared" si="20"/>
        <v>148.17856581532399</v>
      </c>
    </row>
    <row r="428" spans="1:13" x14ac:dyDescent="0.25">
      <c r="A428" t="str">
        <f t="shared" si="18"/>
        <v>CMBCANDec-2023</v>
      </c>
      <c r="B428" s="2">
        <v>2023</v>
      </c>
      <c r="C428" s="2" t="s">
        <v>189</v>
      </c>
      <c r="D428" t="s">
        <v>10</v>
      </c>
      <c r="E428" s="2" t="s">
        <v>17</v>
      </c>
      <c r="F428" t="s">
        <v>13</v>
      </c>
      <c r="G428">
        <v>1083</v>
      </c>
      <c r="H428">
        <v>189705.06999999998</v>
      </c>
      <c r="I428">
        <v>107508.41999999997</v>
      </c>
      <c r="J428">
        <v>297213.49000000011</v>
      </c>
      <c r="K428">
        <v>4313589</v>
      </c>
      <c r="L428" s="26">
        <f t="shared" si="19"/>
        <v>6.8901670975143922E-2</v>
      </c>
      <c r="M428" s="1">
        <f t="shared" si="20"/>
        <v>274.43535549399826</v>
      </c>
    </row>
    <row r="429" spans="1:13" x14ac:dyDescent="0.25">
      <c r="A429" t="str">
        <f t="shared" si="18"/>
        <v>CMBCDGDec-2023</v>
      </c>
      <c r="B429" s="2">
        <v>2023</v>
      </c>
      <c r="C429" s="2" t="s">
        <v>189</v>
      </c>
      <c r="D429" t="s">
        <v>10</v>
      </c>
      <c r="E429" s="2" t="s">
        <v>18</v>
      </c>
      <c r="F429" t="s">
        <v>19</v>
      </c>
      <c r="G429">
        <v>3172</v>
      </c>
      <c r="H429">
        <v>628711.94000000029</v>
      </c>
      <c r="I429">
        <v>687088.03000000014</v>
      </c>
      <c r="J429">
        <v>1315799.97</v>
      </c>
      <c r="K429">
        <v>26990548</v>
      </c>
      <c r="L429" s="26">
        <f t="shared" si="19"/>
        <v>4.8750398472828339E-2</v>
      </c>
      <c r="M429" s="1">
        <f t="shared" si="20"/>
        <v>414.81714060529634</v>
      </c>
    </row>
    <row r="430" spans="1:13" x14ac:dyDescent="0.25">
      <c r="A430" t="str">
        <f t="shared" si="18"/>
        <v>CMBCGKDec-2023</v>
      </c>
      <c r="B430" s="2">
        <v>2023</v>
      </c>
      <c r="C430" s="2" t="s">
        <v>189</v>
      </c>
      <c r="D430" t="s">
        <v>10</v>
      </c>
      <c r="E430" s="2" t="s">
        <v>20</v>
      </c>
      <c r="F430" t="s">
        <v>13</v>
      </c>
      <c r="G430">
        <v>2146</v>
      </c>
      <c r="H430">
        <v>174605.61999999985</v>
      </c>
      <c r="I430">
        <v>172402.67000000004</v>
      </c>
      <c r="J430">
        <v>347008.2899999998</v>
      </c>
      <c r="K430">
        <v>7120428</v>
      </c>
      <c r="L430" s="26">
        <f t="shared" si="19"/>
        <v>4.8734189854879484E-2</v>
      </c>
      <c r="M430" s="1">
        <f t="shared" si="20"/>
        <v>161.70004193849013</v>
      </c>
    </row>
    <row r="431" spans="1:13" x14ac:dyDescent="0.25">
      <c r="A431" t="str">
        <f t="shared" si="18"/>
        <v>CMBCOKDec-2023</v>
      </c>
      <c r="B431" s="2">
        <v>2023</v>
      </c>
      <c r="C431" s="2" t="s">
        <v>189</v>
      </c>
      <c r="D431" t="s">
        <v>10</v>
      </c>
      <c r="E431" s="2" t="s">
        <v>21</v>
      </c>
      <c r="F431" t="s">
        <v>15</v>
      </c>
      <c r="G431">
        <v>3289</v>
      </c>
      <c r="H431">
        <v>162012.00000000006</v>
      </c>
      <c r="I431">
        <v>60640.28</v>
      </c>
      <c r="J431">
        <v>222652.28000000009</v>
      </c>
      <c r="K431">
        <v>1700413</v>
      </c>
      <c r="L431" s="26">
        <f t="shared" si="19"/>
        <v>0.13094011866528901</v>
      </c>
      <c r="M431" s="1">
        <f t="shared" si="20"/>
        <v>67.696041349954413</v>
      </c>
    </row>
    <row r="432" spans="1:13" x14ac:dyDescent="0.25">
      <c r="A432" t="str">
        <f t="shared" si="18"/>
        <v>CMBDACDec-2023</v>
      </c>
      <c r="B432" s="2">
        <v>2023</v>
      </c>
      <c r="C432" s="2" t="s">
        <v>189</v>
      </c>
      <c r="D432" t="s">
        <v>10</v>
      </c>
      <c r="E432" s="2" t="s">
        <v>22</v>
      </c>
      <c r="F432" t="s">
        <v>15</v>
      </c>
      <c r="G432">
        <v>3282</v>
      </c>
      <c r="H432">
        <v>469169.63000000006</v>
      </c>
      <c r="I432">
        <v>34014.119999999981</v>
      </c>
      <c r="J432">
        <v>503183.74999999994</v>
      </c>
      <c r="K432">
        <v>7105530</v>
      </c>
      <c r="L432" s="26">
        <f t="shared" si="19"/>
        <v>7.0815794177211261E-2</v>
      </c>
      <c r="M432" s="1">
        <f t="shared" si="20"/>
        <v>153.31619439366239</v>
      </c>
    </row>
    <row r="433" spans="1:13" x14ac:dyDescent="0.25">
      <c r="A433" t="str">
        <f t="shared" si="18"/>
        <v>CMBDELDec-2023</v>
      </c>
      <c r="B433" s="2">
        <v>2023</v>
      </c>
      <c r="C433" s="2" t="s">
        <v>189</v>
      </c>
      <c r="D433" t="s">
        <v>10</v>
      </c>
      <c r="E433" s="2" t="s">
        <v>23</v>
      </c>
      <c r="F433" t="s">
        <v>15</v>
      </c>
      <c r="G433">
        <v>5401</v>
      </c>
      <c r="H433">
        <v>711502.38000000012</v>
      </c>
      <c r="I433">
        <v>193424.25000000026</v>
      </c>
      <c r="J433">
        <v>904926.63000000105</v>
      </c>
      <c r="K433">
        <v>13097425</v>
      </c>
      <c r="L433" s="26">
        <f t="shared" si="19"/>
        <v>6.9091949753482151E-2</v>
      </c>
      <c r="M433" s="1">
        <f t="shared" si="20"/>
        <v>167.54797815219425</v>
      </c>
    </row>
    <row r="434" spans="1:13" x14ac:dyDescent="0.25">
      <c r="A434" t="str">
        <f t="shared" si="18"/>
        <v>CMBDMMDec-2023</v>
      </c>
      <c r="B434" s="2">
        <v>2023</v>
      </c>
      <c r="C434" s="2" t="s">
        <v>189</v>
      </c>
      <c r="D434" t="s">
        <v>10</v>
      </c>
      <c r="E434" s="2" t="s">
        <v>24</v>
      </c>
      <c r="F434" t="s">
        <v>11</v>
      </c>
      <c r="G434">
        <v>1230</v>
      </c>
      <c r="H434">
        <v>148460.47999999992</v>
      </c>
      <c r="I434">
        <v>114435.53</v>
      </c>
      <c r="J434">
        <v>262896.01000000007</v>
      </c>
      <c r="K434">
        <v>4739190</v>
      </c>
      <c r="L434" s="26">
        <f t="shared" si="19"/>
        <v>5.547277277340644E-2</v>
      </c>
      <c r="M434" s="1">
        <f t="shared" si="20"/>
        <v>213.73659349593501</v>
      </c>
    </row>
    <row r="435" spans="1:13" x14ac:dyDescent="0.25">
      <c r="A435" t="str">
        <f t="shared" si="18"/>
        <v>CMBDOHDec-2023</v>
      </c>
      <c r="B435" s="2">
        <v>2023</v>
      </c>
      <c r="C435" s="2" t="s">
        <v>189</v>
      </c>
      <c r="D435" t="s">
        <v>10</v>
      </c>
      <c r="E435" s="2" t="s">
        <v>25</v>
      </c>
      <c r="F435" t="s">
        <v>11</v>
      </c>
      <c r="G435">
        <v>2963</v>
      </c>
      <c r="H435">
        <v>373320.94999999978</v>
      </c>
      <c r="I435">
        <v>285077.72999999981</v>
      </c>
      <c r="J435">
        <v>658398.68000000075</v>
      </c>
      <c r="K435">
        <v>10764579</v>
      </c>
      <c r="L435" s="26">
        <f t="shared" si="19"/>
        <v>6.1163439833550458E-2</v>
      </c>
      <c r="M435" s="1">
        <f t="shared" si="20"/>
        <v>222.2067769152888</v>
      </c>
    </row>
    <row r="436" spans="1:13" x14ac:dyDescent="0.25">
      <c r="A436" t="str">
        <f t="shared" si="18"/>
        <v>CMBDXBDec-2023</v>
      </c>
      <c r="B436" s="2">
        <v>2023</v>
      </c>
      <c r="C436" s="2" t="s">
        <v>189</v>
      </c>
      <c r="D436" t="s">
        <v>10</v>
      </c>
      <c r="E436" s="2" t="s">
        <v>26</v>
      </c>
      <c r="F436" t="s">
        <v>11</v>
      </c>
      <c r="G436">
        <v>3759</v>
      </c>
      <c r="H436">
        <v>498423.38</v>
      </c>
      <c r="I436">
        <v>381352.46000000031</v>
      </c>
      <c r="J436">
        <v>879775.84000000078</v>
      </c>
      <c r="K436">
        <v>12438531</v>
      </c>
      <c r="L436" s="26">
        <f t="shared" si="19"/>
        <v>7.0729882813332284E-2</v>
      </c>
      <c r="M436" s="1">
        <f t="shared" si="20"/>
        <v>234.04518222931651</v>
      </c>
    </row>
    <row r="437" spans="1:13" x14ac:dyDescent="0.25">
      <c r="A437" t="str">
        <f t="shared" si="18"/>
        <v>CMBFRADec-2023</v>
      </c>
      <c r="B437" s="2">
        <v>2023</v>
      </c>
      <c r="C437" s="2" t="s">
        <v>189</v>
      </c>
      <c r="D437" t="s">
        <v>10</v>
      </c>
      <c r="E437" s="2" t="s">
        <v>27</v>
      </c>
      <c r="F437" t="s">
        <v>19</v>
      </c>
      <c r="G437">
        <v>2863</v>
      </c>
      <c r="H437">
        <v>531047.7000000003</v>
      </c>
      <c r="I437">
        <v>614315.07999999938</v>
      </c>
      <c r="J437">
        <v>1145362.7799999998</v>
      </c>
      <c r="K437">
        <v>23170259</v>
      </c>
      <c r="L437" s="26">
        <f t="shared" si="19"/>
        <v>4.9432454768848277E-2</v>
      </c>
      <c r="M437" s="1">
        <f t="shared" si="20"/>
        <v>400.05685644428911</v>
      </c>
    </row>
    <row r="438" spans="1:13" x14ac:dyDescent="0.25">
      <c r="A438" t="str">
        <f t="shared" si="18"/>
        <v>CMBGANDec-2023</v>
      </c>
      <c r="B438" s="2">
        <v>2023</v>
      </c>
      <c r="C438" s="2" t="s">
        <v>189</v>
      </c>
      <c r="D438" t="s">
        <v>10</v>
      </c>
      <c r="E438" s="2" t="s">
        <v>28</v>
      </c>
      <c r="F438" t="s">
        <v>15</v>
      </c>
      <c r="G438">
        <v>690</v>
      </c>
      <c r="H438">
        <v>58467.709999999985</v>
      </c>
      <c r="I438">
        <v>19954.820000000003</v>
      </c>
      <c r="J438">
        <v>78422.530000000042</v>
      </c>
      <c r="K438">
        <v>791430</v>
      </c>
      <c r="L438" s="26">
        <f t="shared" si="19"/>
        <v>9.9089660487977516E-2</v>
      </c>
      <c r="M438" s="1">
        <f t="shared" si="20"/>
        <v>113.6558405797102</v>
      </c>
    </row>
    <row r="439" spans="1:13" x14ac:dyDescent="0.25">
      <c r="A439" t="str">
        <f t="shared" si="18"/>
        <v>CMBHYDDec-2023</v>
      </c>
      <c r="B439" s="2">
        <v>2023</v>
      </c>
      <c r="C439" s="2" t="s">
        <v>189</v>
      </c>
      <c r="D439" t="s">
        <v>10</v>
      </c>
      <c r="E439" s="2" t="s">
        <v>29</v>
      </c>
      <c r="F439" t="s">
        <v>15</v>
      </c>
      <c r="G439">
        <v>1940</v>
      </c>
      <c r="H439">
        <v>136240.07000000004</v>
      </c>
      <c r="I439">
        <v>64523.609999999979</v>
      </c>
      <c r="J439">
        <v>200763.68000000008</v>
      </c>
      <c r="K439">
        <v>2273680</v>
      </c>
      <c r="L439" s="26">
        <f t="shared" si="19"/>
        <v>8.8299004257415326E-2</v>
      </c>
      <c r="M439" s="1">
        <f t="shared" si="20"/>
        <v>103.48643298969077</v>
      </c>
    </row>
    <row r="440" spans="1:13" x14ac:dyDescent="0.25">
      <c r="A440" t="str">
        <f t="shared" si="18"/>
        <v>CMBICNDec-2023</v>
      </c>
      <c r="B440" s="2">
        <v>2023</v>
      </c>
      <c r="C440" s="2" t="s">
        <v>189</v>
      </c>
      <c r="D440" t="s">
        <v>10</v>
      </c>
      <c r="E440" s="2" t="s">
        <v>30</v>
      </c>
      <c r="F440" t="s">
        <v>13</v>
      </c>
      <c r="G440">
        <v>1622</v>
      </c>
      <c r="H440">
        <v>563743.42000000016</v>
      </c>
      <c r="I440">
        <v>176290.68000000002</v>
      </c>
      <c r="J440">
        <v>740034.10000000033</v>
      </c>
      <c r="K440">
        <v>9350830</v>
      </c>
      <c r="L440" s="26">
        <f t="shared" si="19"/>
        <v>7.9141006734161606E-2</v>
      </c>
      <c r="M440" s="1">
        <f t="shared" si="20"/>
        <v>456.24790382244163</v>
      </c>
    </row>
    <row r="441" spans="1:13" x14ac:dyDescent="0.25">
      <c r="A441" t="str">
        <f t="shared" si="18"/>
        <v>CMBIXMDec-2023</v>
      </c>
      <c r="B441" s="2">
        <v>2023</v>
      </c>
      <c r="C441" s="2" t="s">
        <v>189</v>
      </c>
      <c r="D441" t="s">
        <v>10</v>
      </c>
      <c r="E441" s="2" t="s">
        <v>31</v>
      </c>
      <c r="F441" t="s">
        <v>15</v>
      </c>
      <c r="G441">
        <v>1410</v>
      </c>
      <c r="H441">
        <v>57652.950000000026</v>
      </c>
      <c r="I441">
        <v>33697.180000000015</v>
      </c>
      <c r="J441">
        <v>91350.129999999917</v>
      </c>
      <c r="K441">
        <v>499140</v>
      </c>
      <c r="L441" s="26">
        <f t="shared" si="19"/>
        <v>0.18301504587891157</v>
      </c>
      <c r="M441" s="1">
        <f t="shared" si="20"/>
        <v>64.787326241134693</v>
      </c>
    </row>
    <row r="442" spans="1:13" x14ac:dyDescent="0.25">
      <c r="A442" t="str">
        <f t="shared" si="18"/>
        <v>CMBKHIDec-2023</v>
      </c>
      <c r="B442" s="2">
        <v>2023</v>
      </c>
      <c r="C442" s="2" t="s">
        <v>189</v>
      </c>
      <c r="D442" t="s">
        <v>10</v>
      </c>
      <c r="E442" s="2" t="s">
        <v>32</v>
      </c>
      <c r="F442" t="s">
        <v>15</v>
      </c>
      <c r="G442">
        <v>1766</v>
      </c>
      <c r="H442">
        <v>317052.34999999992</v>
      </c>
      <c r="I442">
        <v>49148.539999999986</v>
      </c>
      <c r="J442">
        <v>366200.88999999984</v>
      </c>
      <c r="K442">
        <v>4263124</v>
      </c>
      <c r="L442" s="26">
        <f t="shared" si="19"/>
        <v>8.589965715282967E-2</v>
      </c>
      <c r="M442" s="1">
        <f t="shared" si="20"/>
        <v>207.36177236693084</v>
      </c>
    </row>
    <row r="443" spans="1:13" x14ac:dyDescent="0.25">
      <c r="A443" t="str">
        <f t="shared" si="18"/>
        <v>CMBKTMDec-2023</v>
      </c>
      <c r="B443" s="2">
        <v>2023</v>
      </c>
      <c r="C443" s="2" t="s">
        <v>189</v>
      </c>
      <c r="D443" t="s">
        <v>10</v>
      </c>
      <c r="E443" s="2" t="s">
        <v>52</v>
      </c>
      <c r="F443" t="s">
        <v>15</v>
      </c>
      <c r="G443">
        <v>854</v>
      </c>
      <c r="H443">
        <v>137152.21000000002</v>
      </c>
      <c r="I443">
        <v>29916.499999999996</v>
      </c>
      <c r="J443">
        <v>167068.71000000005</v>
      </c>
      <c r="K443">
        <v>2009462</v>
      </c>
      <c r="L443" s="26">
        <f t="shared" si="19"/>
        <v>8.3141014858703496E-2</v>
      </c>
      <c r="M443" s="1">
        <f t="shared" si="20"/>
        <v>195.63080796252933</v>
      </c>
    </row>
    <row r="444" spans="1:13" x14ac:dyDescent="0.25">
      <c r="A444" t="str">
        <f t="shared" si="18"/>
        <v>CMBKULDec-2023</v>
      </c>
      <c r="B444" s="2">
        <v>2023</v>
      </c>
      <c r="C444" s="2" t="s">
        <v>189</v>
      </c>
      <c r="D444" t="s">
        <v>10</v>
      </c>
      <c r="E444" s="2" t="s">
        <v>33</v>
      </c>
      <c r="F444" t="s">
        <v>13</v>
      </c>
      <c r="G444">
        <v>3320</v>
      </c>
      <c r="H444">
        <v>290132.42000000016</v>
      </c>
      <c r="I444">
        <v>240825.13</v>
      </c>
      <c r="J444">
        <v>530957.55000000005</v>
      </c>
      <c r="K444">
        <v>8163880</v>
      </c>
      <c r="L444" s="26">
        <f t="shared" si="19"/>
        <v>6.5037402558587337E-2</v>
      </c>
      <c r="M444" s="1">
        <f t="shared" si="20"/>
        <v>159.92697289156627</v>
      </c>
    </row>
    <row r="445" spans="1:13" x14ac:dyDescent="0.25">
      <c r="A445" t="str">
        <f t="shared" si="18"/>
        <v>CMBKWIDec-2023</v>
      </c>
      <c r="B445" s="2">
        <v>2023</v>
      </c>
      <c r="C445" s="2" t="s">
        <v>189</v>
      </c>
      <c r="D445" t="s">
        <v>10</v>
      </c>
      <c r="E445" s="2" t="s">
        <v>34</v>
      </c>
      <c r="F445" t="s">
        <v>11</v>
      </c>
      <c r="G445">
        <v>2879</v>
      </c>
      <c r="H445">
        <v>415953.45999999996</v>
      </c>
      <c r="I445">
        <v>263950.61999999994</v>
      </c>
      <c r="J445">
        <v>679904.08000000007</v>
      </c>
      <c r="K445">
        <v>12077405</v>
      </c>
      <c r="L445" s="26">
        <f t="shared" si="19"/>
        <v>5.6295543620504575E-2</v>
      </c>
      <c r="M445" s="1">
        <f t="shared" si="20"/>
        <v>236.1598054880167</v>
      </c>
    </row>
    <row r="446" spans="1:13" x14ac:dyDescent="0.25">
      <c r="A446" t="str">
        <f t="shared" si="18"/>
        <v>CMBLHEDec-2023</v>
      </c>
      <c r="B446" s="2">
        <v>2023</v>
      </c>
      <c r="C446" s="2" t="s">
        <v>189</v>
      </c>
      <c r="D446" t="s">
        <v>10</v>
      </c>
      <c r="E446" s="2" t="s">
        <v>35</v>
      </c>
      <c r="F446" t="s">
        <v>15</v>
      </c>
      <c r="G446">
        <v>2204</v>
      </c>
      <c r="H446">
        <v>361915.94999999978</v>
      </c>
      <c r="I446">
        <v>66286.150000000023</v>
      </c>
      <c r="J446">
        <v>428202.10000000033</v>
      </c>
      <c r="K446">
        <v>6138140</v>
      </c>
      <c r="L446" s="26">
        <f t="shared" si="19"/>
        <v>6.976088847761705E-2</v>
      </c>
      <c r="M446" s="1">
        <f t="shared" si="20"/>
        <v>194.2840744101635</v>
      </c>
    </row>
    <row r="447" spans="1:13" x14ac:dyDescent="0.25">
      <c r="A447" t="str">
        <f t="shared" si="18"/>
        <v>CMBLHRDec-2023</v>
      </c>
      <c r="B447" s="2">
        <v>2023</v>
      </c>
      <c r="C447" s="2" t="s">
        <v>189</v>
      </c>
      <c r="D447" t="s">
        <v>10</v>
      </c>
      <c r="E447" s="2" t="s">
        <v>36</v>
      </c>
      <c r="F447" t="s">
        <v>19</v>
      </c>
      <c r="G447">
        <v>9035</v>
      </c>
      <c r="H447">
        <v>2618673.049999997</v>
      </c>
      <c r="I447">
        <v>1870706.6999999993</v>
      </c>
      <c r="J447">
        <v>4489379.7500000028</v>
      </c>
      <c r="K447">
        <v>78776165</v>
      </c>
      <c r="L447" s="26">
        <f t="shared" si="19"/>
        <v>5.6989061983405802E-2</v>
      </c>
      <c r="M447" s="1">
        <f t="shared" si="20"/>
        <v>496.88763143331522</v>
      </c>
    </row>
    <row r="448" spans="1:13" x14ac:dyDescent="0.25">
      <c r="A448" t="str">
        <f t="shared" si="18"/>
        <v>CMBMAADec-2023</v>
      </c>
      <c r="B448" s="2">
        <v>2023</v>
      </c>
      <c r="C448" s="2" t="s">
        <v>189</v>
      </c>
      <c r="D448" t="s">
        <v>10</v>
      </c>
      <c r="E448" s="2" t="s">
        <v>37</v>
      </c>
      <c r="F448" t="s">
        <v>15</v>
      </c>
      <c r="G448">
        <v>6889</v>
      </c>
      <c r="H448">
        <v>240381.32000000044</v>
      </c>
      <c r="I448">
        <v>190907.71000000031</v>
      </c>
      <c r="J448">
        <v>431289.02999999997</v>
      </c>
      <c r="K448">
        <v>4725854</v>
      </c>
      <c r="L448" s="26">
        <f t="shared" si="19"/>
        <v>9.1261606896869851E-2</v>
      </c>
      <c r="M448" s="1">
        <f t="shared" si="20"/>
        <v>62.605462331252717</v>
      </c>
    </row>
    <row r="449" spans="1:13" x14ac:dyDescent="0.25">
      <c r="A449" t="str">
        <f t="shared" si="18"/>
        <v>CMBMELDec-2023</v>
      </c>
      <c r="B449" s="2">
        <v>2023</v>
      </c>
      <c r="C449" s="2" t="s">
        <v>189</v>
      </c>
      <c r="D449" t="s">
        <v>10</v>
      </c>
      <c r="E449" s="2" t="s">
        <v>38</v>
      </c>
      <c r="F449" t="s">
        <v>13</v>
      </c>
      <c r="G449">
        <v>7196</v>
      </c>
      <c r="H449">
        <v>2732289.0800000024</v>
      </c>
      <c r="I449">
        <v>765940.94000000018</v>
      </c>
      <c r="J449">
        <v>3498230.0200000009</v>
      </c>
      <c r="K449">
        <v>60511164</v>
      </c>
      <c r="L449" s="26">
        <f t="shared" si="19"/>
        <v>5.781131594163353E-2</v>
      </c>
      <c r="M449" s="1">
        <f t="shared" si="20"/>
        <v>486.13535575319634</v>
      </c>
    </row>
    <row r="450" spans="1:13" x14ac:dyDescent="0.25">
      <c r="A450" t="str">
        <f t="shared" ref="A450:A513" si="21">D450&amp;E450&amp;C450</f>
        <v>CMBMLEDec-2023</v>
      </c>
      <c r="B450" s="2">
        <v>2023</v>
      </c>
      <c r="C450" s="2" t="s">
        <v>189</v>
      </c>
      <c r="D450" t="s">
        <v>10</v>
      </c>
      <c r="E450" s="2" t="s">
        <v>39</v>
      </c>
      <c r="F450" t="s">
        <v>15</v>
      </c>
      <c r="G450">
        <v>10537</v>
      </c>
      <c r="H450">
        <v>754864.22000000137</v>
      </c>
      <c r="I450">
        <v>213061.27999999982</v>
      </c>
      <c r="J450">
        <v>967925.50000000128</v>
      </c>
      <c r="K450">
        <v>8092416</v>
      </c>
      <c r="L450" s="26">
        <f t="shared" ref="L450:L513" si="22">J450/K450</f>
        <v>0.1196089647393314</v>
      </c>
      <c r="M450" s="1">
        <f t="shared" ref="M450:M513" si="23">J450/G450</f>
        <v>91.859684919806512</v>
      </c>
    </row>
    <row r="451" spans="1:13" x14ac:dyDescent="0.25">
      <c r="A451" t="str">
        <f t="shared" si="21"/>
        <v>CMBNRTDec-2023</v>
      </c>
      <c r="B451" s="2">
        <v>2023</v>
      </c>
      <c r="C451" s="2" t="s">
        <v>189</v>
      </c>
      <c r="D451" t="s">
        <v>10</v>
      </c>
      <c r="E451" s="2" t="s">
        <v>40</v>
      </c>
      <c r="F451" t="s">
        <v>13</v>
      </c>
      <c r="G451">
        <v>3484</v>
      </c>
      <c r="H451">
        <v>1133277.7699999998</v>
      </c>
      <c r="I451">
        <v>263237.37999999995</v>
      </c>
      <c r="J451">
        <v>1396515.15</v>
      </c>
      <c r="K451">
        <v>23914176</v>
      </c>
      <c r="L451" s="26">
        <f t="shared" si="22"/>
        <v>5.8396958774577887E-2</v>
      </c>
      <c r="M451" s="1">
        <f t="shared" si="23"/>
        <v>400.83672502870263</v>
      </c>
    </row>
    <row r="452" spans="1:13" x14ac:dyDescent="0.25">
      <c r="A452" t="str">
        <f t="shared" si="21"/>
        <v>CMBRUHDec-2023</v>
      </c>
      <c r="B452" s="2">
        <v>2023</v>
      </c>
      <c r="C452" s="2" t="s">
        <v>189</v>
      </c>
      <c r="D452" t="s">
        <v>10</v>
      </c>
      <c r="E452" s="2" t="s">
        <v>41</v>
      </c>
      <c r="F452" t="s">
        <v>11</v>
      </c>
      <c r="G452">
        <v>5274</v>
      </c>
      <c r="H452">
        <v>739332.38000000152</v>
      </c>
      <c r="I452">
        <v>369177.32000000094</v>
      </c>
      <c r="J452">
        <v>1108509.7000000014</v>
      </c>
      <c r="K452">
        <v>21333330</v>
      </c>
      <c r="L452" s="26">
        <f t="shared" si="22"/>
        <v>5.1961400306468862E-2</v>
      </c>
      <c r="M452" s="1">
        <f t="shared" si="23"/>
        <v>210.18386423966655</v>
      </c>
    </row>
    <row r="453" spans="1:13" x14ac:dyDescent="0.25">
      <c r="A453" t="str">
        <f t="shared" si="21"/>
        <v>CMBSINDec-2023</v>
      </c>
      <c r="B453" s="2">
        <v>2023</v>
      </c>
      <c r="C453" s="2" t="s">
        <v>189</v>
      </c>
      <c r="D453" t="s">
        <v>10</v>
      </c>
      <c r="E453" s="2" t="s">
        <v>42</v>
      </c>
      <c r="F453" t="s">
        <v>13</v>
      </c>
      <c r="G453">
        <v>4685</v>
      </c>
      <c r="H453">
        <v>676910.8699999993</v>
      </c>
      <c r="I453">
        <v>402657.53000000032</v>
      </c>
      <c r="J453">
        <v>1079568.4000000008</v>
      </c>
      <c r="K453">
        <v>12879065</v>
      </c>
      <c r="L453" s="26">
        <f t="shared" si="22"/>
        <v>8.3823507374176681E-2</v>
      </c>
      <c r="M453" s="1">
        <f t="shared" si="23"/>
        <v>230.4308217716117</v>
      </c>
    </row>
    <row r="454" spans="1:13" x14ac:dyDescent="0.25">
      <c r="A454" t="str">
        <f t="shared" si="21"/>
        <v>CMBSYDDec-2023</v>
      </c>
      <c r="B454" s="2">
        <v>2023</v>
      </c>
      <c r="C454" s="2" t="s">
        <v>189</v>
      </c>
      <c r="D454" t="s">
        <v>10</v>
      </c>
      <c r="E454" s="2" t="s">
        <v>53</v>
      </c>
      <c r="F454" t="s">
        <v>13</v>
      </c>
      <c r="G454">
        <v>3048</v>
      </c>
      <c r="H454">
        <v>1154228.8499999999</v>
      </c>
      <c r="I454">
        <v>332013.07</v>
      </c>
      <c r="J454">
        <v>1486241.9199999997</v>
      </c>
      <c r="K454">
        <v>26682192</v>
      </c>
      <c r="L454" s="26">
        <f t="shared" si="22"/>
        <v>5.5701642503734314E-2</v>
      </c>
      <c r="M454" s="1">
        <f t="shared" si="23"/>
        <v>487.61217847769018</v>
      </c>
    </row>
    <row r="455" spans="1:13" x14ac:dyDescent="0.25">
      <c r="A455" t="str">
        <f t="shared" si="21"/>
        <v>CMBTRVDec-2023</v>
      </c>
      <c r="B455" s="2">
        <v>2023</v>
      </c>
      <c r="C455" s="2" t="s">
        <v>189</v>
      </c>
      <c r="D455" t="s">
        <v>10</v>
      </c>
      <c r="E455" s="2" t="s">
        <v>43</v>
      </c>
      <c r="F455" t="s">
        <v>15</v>
      </c>
      <c r="G455">
        <v>2991</v>
      </c>
      <c r="H455">
        <v>95508.489999999932</v>
      </c>
      <c r="I455">
        <v>44005.289999999964</v>
      </c>
      <c r="J455">
        <v>139513.77999999991</v>
      </c>
      <c r="K455">
        <v>1094706</v>
      </c>
      <c r="L455" s="26">
        <f t="shared" si="22"/>
        <v>0.12744406260676375</v>
      </c>
      <c r="M455" s="1">
        <f t="shared" si="23"/>
        <v>46.644526914075527</v>
      </c>
    </row>
    <row r="456" spans="1:13" x14ac:dyDescent="0.25">
      <c r="A456" t="str">
        <f t="shared" si="21"/>
        <v>CMBTRZDec-2023</v>
      </c>
      <c r="B456" s="2">
        <v>2023</v>
      </c>
      <c r="C456" s="2" t="s">
        <v>189</v>
      </c>
      <c r="D456" t="s">
        <v>10</v>
      </c>
      <c r="E456" s="2" t="s">
        <v>44</v>
      </c>
      <c r="F456" t="s">
        <v>15</v>
      </c>
      <c r="G456">
        <v>1846</v>
      </c>
      <c r="H456">
        <v>76205.829999999944</v>
      </c>
      <c r="I456">
        <v>41498.240000000005</v>
      </c>
      <c r="J456">
        <v>117704.07000000008</v>
      </c>
      <c r="K456">
        <v>817778</v>
      </c>
      <c r="L456" s="26">
        <f t="shared" si="22"/>
        <v>0.14393156822511743</v>
      </c>
      <c r="M456" s="1">
        <f t="shared" si="23"/>
        <v>63.761684723727022</v>
      </c>
    </row>
    <row r="457" spans="1:13" x14ac:dyDescent="0.25">
      <c r="A457" t="str">
        <f t="shared" si="21"/>
        <v>CMBJEDDec-2023</v>
      </c>
      <c r="B457" s="2">
        <v>2023</v>
      </c>
      <c r="C457" s="2" t="s">
        <v>189</v>
      </c>
      <c r="D457" t="s">
        <v>10</v>
      </c>
      <c r="E457" s="2" t="s">
        <v>51</v>
      </c>
      <c r="F457" t="s">
        <v>11</v>
      </c>
      <c r="G457">
        <v>2103</v>
      </c>
      <c r="H457">
        <v>346224.51000000007</v>
      </c>
      <c r="I457">
        <v>191899.15000000011</v>
      </c>
      <c r="J457">
        <v>538123.65999999992</v>
      </c>
      <c r="K457">
        <v>9793671</v>
      </c>
      <c r="L457" s="26">
        <f t="shared" si="22"/>
        <v>5.494606261533596E-2</v>
      </c>
      <c r="M457" s="1">
        <f t="shared" si="23"/>
        <v>255.88381359961954</v>
      </c>
    </row>
    <row r="458" spans="1:13" x14ac:dyDescent="0.25">
      <c r="A458" t="str">
        <f t="shared" si="21"/>
        <v>COKCMBDec-2023</v>
      </c>
      <c r="B458" s="2">
        <v>2023</v>
      </c>
      <c r="C458" s="2" t="s">
        <v>189</v>
      </c>
      <c r="D458" t="s">
        <v>21</v>
      </c>
      <c r="E458" s="2" t="s">
        <v>10</v>
      </c>
      <c r="F458" t="s">
        <v>15</v>
      </c>
      <c r="G458">
        <v>2476</v>
      </c>
      <c r="H458">
        <v>143552.9800000001</v>
      </c>
      <c r="I458">
        <v>70390.36</v>
      </c>
      <c r="J458">
        <v>213943.34000000008</v>
      </c>
      <c r="K458">
        <v>1280092</v>
      </c>
      <c r="L458" s="26">
        <f t="shared" si="22"/>
        <v>0.16713122181843187</v>
      </c>
      <c r="M458" s="1">
        <f t="shared" si="23"/>
        <v>86.406841680129276</v>
      </c>
    </row>
    <row r="459" spans="1:13" x14ac:dyDescent="0.25">
      <c r="A459" t="str">
        <f t="shared" si="21"/>
        <v>DACCMBDec-2023</v>
      </c>
      <c r="B459" s="2">
        <v>2023</v>
      </c>
      <c r="C459" s="2" t="s">
        <v>189</v>
      </c>
      <c r="D459" t="s">
        <v>22</v>
      </c>
      <c r="E459" s="2" t="s">
        <v>10</v>
      </c>
      <c r="F459" t="s">
        <v>15</v>
      </c>
      <c r="G459">
        <v>4324</v>
      </c>
      <c r="H459">
        <v>648591.76</v>
      </c>
      <c r="I459">
        <v>9625.5299999999952</v>
      </c>
      <c r="J459">
        <v>658217.28999999957</v>
      </c>
      <c r="K459">
        <v>9361460</v>
      </c>
      <c r="L459" s="26">
        <f t="shared" si="22"/>
        <v>7.0311392667383038E-2</v>
      </c>
      <c r="M459" s="1">
        <f t="shared" si="23"/>
        <v>152.22416512488428</v>
      </c>
    </row>
    <row r="460" spans="1:13" x14ac:dyDescent="0.25">
      <c r="A460" t="str">
        <f t="shared" si="21"/>
        <v>DELCMBDec-2023</v>
      </c>
      <c r="B460" s="2">
        <v>2023</v>
      </c>
      <c r="C460" s="2" t="s">
        <v>189</v>
      </c>
      <c r="D460" t="s">
        <v>23</v>
      </c>
      <c r="E460" s="2" t="s">
        <v>10</v>
      </c>
      <c r="F460" t="s">
        <v>15</v>
      </c>
      <c r="G460">
        <v>5939</v>
      </c>
      <c r="H460">
        <v>811568.63999999955</v>
      </c>
      <c r="I460">
        <v>216406.32999999964</v>
      </c>
      <c r="J460">
        <v>1027974.9700000002</v>
      </c>
      <c r="K460">
        <v>14402075</v>
      </c>
      <c r="L460" s="26">
        <f t="shared" si="22"/>
        <v>7.1376865486396934E-2</v>
      </c>
      <c r="M460" s="1">
        <f t="shared" si="23"/>
        <v>173.08889880451258</v>
      </c>
    </row>
    <row r="461" spans="1:13" x14ac:dyDescent="0.25">
      <c r="A461" t="str">
        <f t="shared" si="21"/>
        <v>DMMCMBDec-2023</v>
      </c>
      <c r="B461" s="2">
        <v>2023</v>
      </c>
      <c r="C461" s="2" t="s">
        <v>189</v>
      </c>
      <c r="D461" t="s">
        <v>24</v>
      </c>
      <c r="E461" s="2" t="s">
        <v>10</v>
      </c>
      <c r="F461" t="s">
        <v>11</v>
      </c>
      <c r="G461">
        <v>1662</v>
      </c>
      <c r="H461">
        <v>205134.43</v>
      </c>
      <c r="I461">
        <v>149820.46000000002</v>
      </c>
      <c r="J461">
        <v>354954.8899999999</v>
      </c>
      <c r="K461">
        <v>6403686</v>
      </c>
      <c r="L461" s="26">
        <f t="shared" si="22"/>
        <v>5.5429777475035455E-2</v>
      </c>
      <c r="M461" s="1">
        <f t="shared" si="23"/>
        <v>213.5709326113116</v>
      </c>
    </row>
    <row r="462" spans="1:13" x14ac:dyDescent="0.25">
      <c r="A462" t="str">
        <f t="shared" si="21"/>
        <v>DOHCMBDec-2023</v>
      </c>
      <c r="B462" s="2">
        <v>2023</v>
      </c>
      <c r="C462" s="2" t="s">
        <v>189</v>
      </c>
      <c r="D462" t="s">
        <v>25</v>
      </c>
      <c r="E462" s="2" t="s">
        <v>10</v>
      </c>
      <c r="F462" t="s">
        <v>11</v>
      </c>
      <c r="G462">
        <v>4323</v>
      </c>
      <c r="H462">
        <v>727007.35999999975</v>
      </c>
      <c r="I462">
        <v>530569.97</v>
      </c>
      <c r="J462">
        <v>1257577.3299999991</v>
      </c>
      <c r="K462">
        <v>15705459</v>
      </c>
      <c r="L462" s="26">
        <f t="shared" si="22"/>
        <v>8.0072625066226921E-2</v>
      </c>
      <c r="M462" s="1">
        <f t="shared" si="23"/>
        <v>290.90384686560242</v>
      </c>
    </row>
    <row r="463" spans="1:13" x14ac:dyDescent="0.25">
      <c r="A463" t="str">
        <f t="shared" si="21"/>
        <v>DXBCMBDec-2023</v>
      </c>
      <c r="B463" s="2">
        <v>2023</v>
      </c>
      <c r="C463" s="2" t="s">
        <v>189</v>
      </c>
      <c r="D463" t="s">
        <v>26</v>
      </c>
      <c r="E463" s="2" t="s">
        <v>10</v>
      </c>
      <c r="F463" t="s">
        <v>11</v>
      </c>
      <c r="G463">
        <v>3809</v>
      </c>
      <c r="H463">
        <v>480818.89999999997</v>
      </c>
      <c r="I463">
        <v>338095.88000000024</v>
      </c>
      <c r="J463">
        <v>818914.78000000073</v>
      </c>
      <c r="K463">
        <v>12603981</v>
      </c>
      <c r="L463" s="26">
        <f t="shared" si="22"/>
        <v>6.4972708226075607E-2</v>
      </c>
      <c r="M463" s="1">
        <f t="shared" si="23"/>
        <v>214.99469152008419</v>
      </c>
    </row>
    <row r="464" spans="1:13" x14ac:dyDescent="0.25">
      <c r="A464" t="str">
        <f t="shared" si="21"/>
        <v>FRACMBDec-2023</v>
      </c>
      <c r="B464" s="2">
        <v>2023</v>
      </c>
      <c r="C464" s="2" t="s">
        <v>189</v>
      </c>
      <c r="D464" t="s">
        <v>27</v>
      </c>
      <c r="E464" s="2" t="s">
        <v>10</v>
      </c>
      <c r="F464" t="s">
        <v>19</v>
      </c>
      <c r="G464">
        <v>3347</v>
      </c>
      <c r="H464">
        <v>1047237.5199999997</v>
      </c>
      <c r="I464">
        <v>734191.93000000052</v>
      </c>
      <c r="J464">
        <v>1781429.4500000009</v>
      </c>
      <c r="K464">
        <v>27087271</v>
      </c>
      <c r="L464" s="26">
        <f t="shared" si="22"/>
        <v>6.5766294803193751E-2</v>
      </c>
      <c r="M464" s="1">
        <f t="shared" si="23"/>
        <v>532.246623842247</v>
      </c>
    </row>
    <row r="465" spans="1:13" x14ac:dyDescent="0.25">
      <c r="A465" t="str">
        <f t="shared" si="21"/>
        <v>GANCMBDec-2023</v>
      </c>
      <c r="B465" s="2">
        <v>2023</v>
      </c>
      <c r="C465" s="2" t="s">
        <v>189</v>
      </c>
      <c r="D465" t="s">
        <v>28</v>
      </c>
      <c r="E465" s="2" t="s">
        <v>10</v>
      </c>
      <c r="F465" t="s">
        <v>15</v>
      </c>
      <c r="G465">
        <v>987</v>
      </c>
      <c r="H465">
        <v>95537.909999999974</v>
      </c>
      <c r="I465">
        <v>28623.98</v>
      </c>
      <c r="J465">
        <v>124161.89</v>
      </c>
      <c r="K465">
        <v>1132089</v>
      </c>
      <c r="L465" s="26">
        <f t="shared" si="22"/>
        <v>0.10967502555011134</v>
      </c>
      <c r="M465" s="1">
        <f t="shared" si="23"/>
        <v>125.79725430597772</v>
      </c>
    </row>
    <row r="466" spans="1:13" x14ac:dyDescent="0.25">
      <c r="A466" t="str">
        <f t="shared" si="21"/>
        <v>HYDCMBDec-2023</v>
      </c>
      <c r="B466" s="2">
        <v>2023</v>
      </c>
      <c r="C466" s="2" t="s">
        <v>189</v>
      </c>
      <c r="D466" t="s">
        <v>29</v>
      </c>
      <c r="E466" s="2" t="s">
        <v>10</v>
      </c>
      <c r="F466" t="s">
        <v>15</v>
      </c>
      <c r="G466">
        <v>2201</v>
      </c>
      <c r="H466">
        <v>156395.47999999995</v>
      </c>
      <c r="I466">
        <v>80338.719999999987</v>
      </c>
      <c r="J466">
        <v>236734.2</v>
      </c>
      <c r="K466">
        <v>2579572</v>
      </c>
      <c r="L466" s="26">
        <f t="shared" si="22"/>
        <v>9.1772666163223979E-2</v>
      </c>
      <c r="M466" s="1">
        <f t="shared" si="23"/>
        <v>107.5575647432985</v>
      </c>
    </row>
    <row r="467" spans="1:13" x14ac:dyDescent="0.25">
      <c r="A467" t="str">
        <f t="shared" si="21"/>
        <v>ICNCMBDec-2023</v>
      </c>
      <c r="B467" s="2">
        <v>2023</v>
      </c>
      <c r="C467" s="2" t="s">
        <v>189</v>
      </c>
      <c r="D467" t="s">
        <v>30</v>
      </c>
      <c r="E467" s="2" t="s">
        <v>10</v>
      </c>
      <c r="F467" t="s">
        <v>13</v>
      </c>
      <c r="G467">
        <v>1746</v>
      </c>
      <c r="H467">
        <v>424033.73000000004</v>
      </c>
      <c r="I467">
        <v>160498.81000000011</v>
      </c>
      <c r="J467">
        <v>584532.54000000015</v>
      </c>
      <c r="K467">
        <v>10065690</v>
      </c>
      <c r="L467" s="26">
        <f t="shared" si="22"/>
        <v>5.8071780474065873E-2</v>
      </c>
      <c r="M467" s="1">
        <f t="shared" si="23"/>
        <v>334.7838144329898</v>
      </c>
    </row>
    <row r="468" spans="1:13" x14ac:dyDescent="0.25">
      <c r="A468" t="str">
        <f t="shared" si="21"/>
        <v>IXMCMBDec-2023</v>
      </c>
      <c r="B468" s="2">
        <v>2023</v>
      </c>
      <c r="C468" s="2" t="s">
        <v>189</v>
      </c>
      <c r="D468" t="s">
        <v>31</v>
      </c>
      <c r="E468" s="2" t="s">
        <v>10</v>
      </c>
      <c r="F468" t="s">
        <v>15</v>
      </c>
      <c r="G468">
        <v>2084</v>
      </c>
      <c r="H468">
        <v>62955.560000000041</v>
      </c>
      <c r="I468">
        <v>45397.180000000029</v>
      </c>
      <c r="J468">
        <v>108352.73999999993</v>
      </c>
      <c r="K468">
        <v>737736</v>
      </c>
      <c r="L468" s="26">
        <f t="shared" si="22"/>
        <v>0.14687197046097783</v>
      </c>
      <c r="M468" s="1">
        <f t="shared" si="23"/>
        <v>51.992677543186147</v>
      </c>
    </row>
    <row r="469" spans="1:13" x14ac:dyDescent="0.25">
      <c r="A469" t="str">
        <f t="shared" si="21"/>
        <v>KHICMBDec-2023</v>
      </c>
      <c r="B469" s="2">
        <v>2023</v>
      </c>
      <c r="C469" s="2" t="s">
        <v>189</v>
      </c>
      <c r="D469" t="s">
        <v>32</v>
      </c>
      <c r="E469" s="2" t="s">
        <v>10</v>
      </c>
      <c r="F469" t="s">
        <v>15</v>
      </c>
      <c r="G469">
        <v>1286</v>
      </c>
      <c r="H469">
        <v>182950.67999999996</v>
      </c>
      <c r="I469">
        <v>44721.019999999968</v>
      </c>
      <c r="J469">
        <v>227671.7000000001</v>
      </c>
      <c r="K469">
        <v>3104404</v>
      </c>
      <c r="L469" s="26">
        <f t="shared" si="22"/>
        <v>7.3338296175368953E-2</v>
      </c>
      <c r="M469" s="1">
        <f t="shared" si="23"/>
        <v>177.03864696734067</v>
      </c>
    </row>
    <row r="470" spans="1:13" x14ac:dyDescent="0.25">
      <c r="A470" t="str">
        <f t="shared" si="21"/>
        <v>KTMCMBDec-2023</v>
      </c>
      <c r="B470" s="2">
        <v>2023</v>
      </c>
      <c r="C470" s="2" t="s">
        <v>189</v>
      </c>
      <c r="D470" t="s">
        <v>52</v>
      </c>
      <c r="E470" s="2" t="s">
        <v>10</v>
      </c>
      <c r="F470" t="s">
        <v>15</v>
      </c>
      <c r="G470">
        <v>2245</v>
      </c>
      <c r="H470">
        <v>364807.5400000001</v>
      </c>
      <c r="I470">
        <v>107041.3700000001</v>
      </c>
      <c r="J470">
        <v>471848.90999999986</v>
      </c>
      <c r="K470">
        <v>5282485</v>
      </c>
      <c r="L470" s="26">
        <f t="shared" si="22"/>
        <v>8.9323284401186157E-2</v>
      </c>
      <c r="M470" s="1">
        <f t="shared" si="23"/>
        <v>210.17768819599104</v>
      </c>
    </row>
    <row r="471" spans="1:13" x14ac:dyDescent="0.25">
      <c r="A471" t="str">
        <f t="shared" si="21"/>
        <v>KULCMBDec-2023</v>
      </c>
      <c r="B471" s="2">
        <v>2023</v>
      </c>
      <c r="C471" s="2" t="s">
        <v>189</v>
      </c>
      <c r="D471" t="s">
        <v>33</v>
      </c>
      <c r="E471" s="2" t="s">
        <v>10</v>
      </c>
      <c r="F471" t="s">
        <v>13</v>
      </c>
      <c r="G471">
        <v>4910</v>
      </c>
      <c r="H471">
        <v>399385.94000000018</v>
      </c>
      <c r="I471">
        <v>316186.80999999976</v>
      </c>
      <c r="J471">
        <v>715572.74999999965</v>
      </c>
      <c r="K471">
        <v>12073690</v>
      </c>
      <c r="L471" s="26">
        <f t="shared" si="22"/>
        <v>5.9267113036693804E-2</v>
      </c>
      <c r="M471" s="1">
        <f t="shared" si="23"/>
        <v>145.73783095723007</v>
      </c>
    </row>
    <row r="472" spans="1:13" x14ac:dyDescent="0.25">
      <c r="A472" t="str">
        <f t="shared" si="21"/>
        <v>KWICMBDec-2023</v>
      </c>
      <c r="B472" s="2">
        <v>2023</v>
      </c>
      <c r="C472" s="2" t="s">
        <v>189</v>
      </c>
      <c r="D472" t="s">
        <v>34</v>
      </c>
      <c r="E472" s="2" t="s">
        <v>10</v>
      </c>
      <c r="F472" t="s">
        <v>11</v>
      </c>
      <c r="G472">
        <v>2617</v>
      </c>
      <c r="H472">
        <v>287378.83000000007</v>
      </c>
      <c r="I472">
        <v>205827.47999999998</v>
      </c>
      <c r="J472">
        <v>493206.31</v>
      </c>
      <c r="K472">
        <v>10978315</v>
      </c>
      <c r="L472" s="26">
        <f t="shared" si="22"/>
        <v>4.4925501773268484E-2</v>
      </c>
      <c r="M472" s="1">
        <f t="shared" si="23"/>
        <v>188.46247993886129</v>
      </c>
    </row>
    <row r="473" spans="1:13" x14ac:dyDescent="0.25">
      <c r="A473" t="str">
        <f t="shared" si="21"/>
        <v>LHECMBDec-2023</v>
      </c>
      <c r="B473" s="2">
        <v>2023</v>
      </c>
      <c r="C473" s="2" t="s">
        <v>189</v>
      </c>
      <c r="D473" t="s">
        <v>35</v>
      </c>
      <c r="E473" s="2" t="s">
        <v>10</v>
      </c>
      <c r="F473" t="s">
        <v>15</v>
      </c>
      <c r="G473">
        <v>1717</v>
      </c>
      <c r="H473">
        <v>222845.71000000011</v>
      </c>
      <c r="I473">
        <v>64646.970000000045</v>
      </c>
      <c r="J473">
        <v>287492.67999999982</v>
      </c>
      <c r="K473">
        <v>4781845</v>
      </c>
      <c r="L473" s="26">
        <f t="shared" si="22"/>
        <v>6.0121706161533846E-2</v>
      </c>
      <c r="M473" s="1">
        <f t="shared" si="23"/>
        <v>167.43895165987178</v>
      </c>
    </row>
    <row r="474" spans="1:13" x14ac:dyDescent="0.25">
      <c r="A474" t="str">
        <f t="shared" si="21"/>
        <v>LHRCMBDec-2023</v>
      </c>
      <c r="B474" s="2">
        <v>2023</v>
      </c>
      <c r="C474" s="2" t="s">
        <v>189</v>
      </c>
      <c r="D474" t="s">
        <v>36</v>
      </c>
      <c r="E474" s="2" t="s">
        <v>10</v>
      </c>
      <c r="F474" t="s">
        <v>19</v>
      </c>
      <c r="G474">
        <v>9462</v>
      </c>
      <c r="H474">
        <v>4333293.4400000023</v>
      </c>
      <c r="I474">
        <v>1996005.0699999998</v>
      </c>
      <c r="J474">
        <v>6329298.5100000026</v>
      </c>
      <c r="K474">
        <v>82499178</v>
      </c>
      <c r="L474" s="26">
        <f t="shared" si="22"/>
        <v>7.6719534223722838E-2</v>
      </c>
      <c r="M474" s="1">
        <f t="shared" si="23"/>
        <v>668.91761889663951</v>
      </c>
    </row>
    <row r="475" spans="1:13" x14ac:dyDescent="0.25">
      <c r="A475" t="str">
        <f t="shared" si="21"/>
        <v>MAACMBDec-2023</v>
      </c>
      <c r="B475" s="2">
        <v>2023</v>
      </c>
      <c r="C475" s="2" t="s">
        <v>189</v>
      </c>
      <c r="D475" t="s">
        <v>37</v>
      </c>
      <c r="E475" s="2" t="s">
        <v>10</v>
      </c>
      <c r="F475" t="s">
        <v>15</v>
      </c>
      <c r="G475">
        <v>7559</v>
      </c>
      <c r="H475">
        <v>306914.90000000008</v>
      </c>
      <c r="I475">
        <v>238633.81000000014</v>
      </c>
      <c r="J475">
        <v>545548.71000000031</v>
      </c>
      <c r="K475">
        <v>5185474</v>
      </c>
      <c r="L475" s="26">
        <f t="shared" si="22"/>
        <v>0.10520710546422571</v>
      </c>
      <c r="M475" s="1">
        <f t="shared" si="23"/>
        <v>72.172074348458835</v>
      </c>
    </row>
    <row r="476" spans="1:13" x14ac:dyDescent="0.25">
      <c r="A476" t="str">
        <f t="shared" si="21"/>
        <v>MELCMBDec-2023</v>
      </c>
      <c r="B476" s="2">
        <v>2023</v>
      </c>
      <c r="C476" s="2" t="s">
        <v>189</v>
      </c>
      <c r="D476" t="s">
        <v>38</v>
      </c>
      <c r="E476" s="2" t="s">
        <v>10</v>
      </c>
      <c r="F476" t="s">
        <v>13</v>
      </c>
      <c r="G476">
        <v>7918</v>
      </c>
      <c r="H476">
        <v>4631076.3200000031</v>
      </c>
      <c r="I476">
        <v>589493.25999999919</v>
      </c>
      <c r="J476">
        <v>5220569.5800000019</v>
      </c>
      <c r="K476">
        <v>66582462</v>
      </c>
      <c r="L476" s="26">
        <f t="shared" si="22"/>
        <v>7.8407577959493324E-2</v>
      </c>
      <c r="M476" s="1">
        <f t="shared" si="23"/>
        <v>659.32932306137934</v>
      </c>
    </row>
    <row r="477" spans="1:13" x14ac:dyDescent="0.25">
      <c r="A477" t="str">
        <f t="shared" si="21"/>
        <v>MLECMBDec-2023</v>
      </c>
      <c r="B477" s="2">
        <v>2023</v>
      </c>
      <c r="C477" s="2" t="s">
        <v>189</v>
      </c>
      <c r="D477" t="s">
        <v>39</v>
      </c>
      <c r="E477" s="2" t="s">
        <v>10</v>
      </c>
      <c r="F477" t="s">
        <v>15</v>
      </c>
      <c r="G477">
        <v>10959</v>
      </c>
      <c r="H477">
        <v>686994.44000000006</v>
      </c>
      <c r="I477">
        <v>228073.94999999992</v>
      </c>
      <c r="J477">
        <v>915068.39000000153</v>
      </c>
      <c r="K477">
        <v>8416512</v>
      </c>
      <c r="L477" s="26">
        <f t="shared" si="22"/>
        <v>0.10872299475127006</v>
      </c>
      <c r="M477" s="1">
        <f t="shared" si="23"/>
        <v>83.499259968975409</v>
      </c>
    </row>
    <row r="478" spans="1:13" x14ac:dyDescent="0.25">
      <c r="A478" t="str">
        <f t="shared" si="21"/>
        <v>NRTCMBDec-2023</v>
      </c>
      <c r="B478" s="2">
        <v>2023</v>
      </c>
      <c r="C478" s="2" t="s">
        <v>189</v>
      </c>
      <c r="D478" t="s">
        <v>40</v>
      </c>
      <c r="E478" s="2" t="s">
        <v>10</v>
      </c>
      <c r="F478" t="s">
        <v>13</v>
      </c>
      <c r="G478">
        <v>4191</v>
      </c>
      <c r="H478">
        <v>1679168.2500000007</v>
      </c>
      <c r="I478">
        <v>66200.339999999982</v>
      </c>
      <c r="J478">
        <v>1745368.5900000003</v>
      </c>
      <c r="K478">
        <v>28767024</v>
      </c>
      <c r="L478" s="26">
        <f t="shared" si="22"/>
        <v>6.0672546106959144E-2</v>
      </c>
      <c r="M478" s="1">
        <f t="shared" si="23"/>
        <v>416.45635647816755</v>
      </c>
    </row>
    <row r="479" spans="1:13" x14ac:dyDescent="0.25">
      <c r="A479" t="str">
        <f t="shared" si="21"/>
        <v>PVGCMBDec-2023</v>
      </c>
      <c r="B479" s="2">
        <v>2023</v>
      </c>
      <c r="C479" s="2" t="s">
        <v>189</v>
      </c>
      <c r="D479" t="s">
        <v>50</v>
      </c>
      <c r="E479" s="2" t="s">
        <v>10</v>
      </c>
      <c r="F479" t="s">
        <v>13</v>
      </c>
      <c r="G479">
        <v>170</v>
      </c>
      <c r="H479">
        <v>24155.089999999997</v>
      </c>
      <c r="I479">
        <v>17414.539999999997</v>
      </c>
      <c r="J479">
        <v>41569.629999999997</v>
      </c>
      <c r="K479">
        <v>861220</v>
      </c>
      <c r="L479" s="26">
        <f t="shared" si="22"/>
        <v>4.8268305427184688E-2</v>
      </c>
      <c r="M479" s="1">
        <f t="shared" si="23"/>
        <v>244.52723529411765</v>
      </c>
    </row>
    <row r="480" spans="1:13" x14ac:dyDescent="0.25">
      <c r="A480" t="str">
        <f t="shared" si="21"/>
        <v>RUHCMBDec-2023</v>
      </c>
      <c r="B480" s="2">
        <v>2023</v>
      </c>
      <c r="C480" s="2" t="s">
        <v>189</v>
      </c>
      <c r="D480" t="s">
        <v>41</v>
      </c>
      <c r="E480" s="2" t="s">
        <v>10</v>
      </c>
      <c r="F480" t="s">
        <v>11</v>
      </c>
      <c r="G480">
        <v>4333</v>
      </c>
      <c r="H480">
        <v>549528.81999999983</v>
      </c>
      <c r="I480">
        <v>392770.7200000005</v>
      </c>
      <c r="J480">
        <v>942299.5400000012</v>
      </c>
      <c r="K480">
        <v>17526985</v>
      </c>
      <c r="L480" s="26">
        <f t="shared" si="22"/>
        <v>5.3762785784320644E-2</v>
      </c>
      <c r="M480" s="1">
        <f t="shared" si="23"/>
        <v>217.470468497577</v>
      </c>
    </row>
    <row r="481" spans="1:13" x14ac:dyDescent="0.25">
      <c r="A481" t="str">
        <f t="shared" si="21"/>
        <v>SINCMBDec-2023</v>
      </c>
      <c r="B481" s="2">
        <v>2023</v>
      </c>
      <c r="C481" s="2" t="s">
        <v>189</v>
      </c>
      <c r="D481" t="s">
        <v>42</v>
      </c>
      <c r="E481" s="2" t="s">
        <v>10</v>
      </c>
      <c r="F481" t="s">
        <v>13</v>
      </c>
      <c r="G481">
        <v>4299</v>
      </c>
      <c r="H481">
        <v>744057.79</v>
      </c>
      <c r="I481">
        <v>367422.68000000023</v>
      </c>
      <c r="J481">
        <v>1111480.4699999993</v>
      </c>
      <c r="K481">
        <v>11817951</v>
      </c>
      <c r="L481" s="26">
        <f t="shared" si="22"/>
        <v>9.4050184333984738E-2</v>
      </c>
      <c r="M481" s="1">
        <f t="shared" si="23"/>
        <v>258.54395673412404</v>
      </c>
    </row>
    <row r="482" spans="1:13" x14ac:dyDescent="0.25">
      <c r="A482" t="str">
        <f t="shared" si="21"/>
        <v>SYDCMBDec-2023</v>
      </c>
      <c r="B482" s="2">
        <v>2023</v>
      </c>
      <c r="C482" s="2" t="s">
        <v>189</v>
      </c>
      <c r="D482" t="s">
        <v>53</v>
      </c>
      <c r="E482" s="2" t="s">
        <v>10</v>
      </c>
      <c r="F482" t="s">
        <v>13</v>
      </c>
      <c r="G482">
        <v>3675</v>
      </c>
      <c r="H482">
        <v>2177055.1599999992</v>
      </c>
      <c r="I482">
        <v>257023.64000000013</v>
      </c>
      <c r="J482">
        <v>2434078.8000000007</v>
      </c>
      <c r="K482">
        <v>32170950</v>
      </c>
      <c r="L482" s="26">
        <f t="shared" si="22"/>
        <v>7.5660768488341218E-2</v>
      </c>
      <c r="M482" s="1">
        <f t="shared" si="23"/>
        <v>662.33436734693896</v>
      </c>
    </row>
    <row r="483" spans="1:13" x14ac:dyDescent="0.25">
      <c r="A483" t="str">
        <f t="shared" si="21"/>
        <v>TRVCMBDec-2023</v>
      </c>
      <c r="B483" s="2">
        <v>2023</v>
      </c>
      <c r="C483" s="2" t="s">
        <v>189</v>
      </c>
      <c r="D483" t="s">
        <v>43</v>
      </c>
      <c r="E483" s="2" t="s">
        <v>10</v>
      </c>
      <c r="F483" t="s">
        <v>15</v>
      </c>
      <c r="G483">
        <v>1876</v>
      </c>
      <c r="H483">
        <v>57130.210000000006</v>
      </c>
      <c r="I483">
        <v>37552.189999999981</v>
      </c>
      <c r="J483">
        <v>94682.4</v>
      </c>
      <c r="K483">
        <v>686616</v>
      </c>
      <c r="L483" s="26">
        <f t="shared" si="22"/>
        <v>0.13789716522772552</v>
      </c>
      <c r="M483" s="1">
        <f t="shared" si="23"/>
        <v>50.470362473347542</v>
      </c>
    </row>
    <row r="484" spans="1:13" x14ac:dyDescent="0.25">
      <c r="A484" t="str">
        <f t="shared" si="21"/>
        <v>TRZCMBDec-2023</v>
      </c>
      <c r="B484" s="2">
        <v>2023</v>
      </c>
      <c r="C484" s="2" t="s">
        <v>189</v>
      </c>
      <c r="D484" t="s">
        <v>44</v>
      </c>
      <c r="E484" s="2" t="s">
        <v>10</v>
      </c>
      <c r="F484" t="s">
        <v>15</v>
      </c>
      <c r="G484">
        <v>2489</v>
      </c>
      <c r="H484">
        <v>80029.099999999977</v>
      </c>
      <c r="I484">
        <v>53545.229999999967</v>
      </c>
      <c r="J484">
        <v>133574.32999999993</v>
      </c>
      <c r="K484">
        <v>1102627</v>
      </c>
      <c r="L484" s="26">
        <f t="shared" si="22"/>
        <v>0.12114190020741368</v>
      </c>
      <c r="M484" s="1">
        <f t="shared" si="23"/>
        <v>53.665861791884261</v>
      </c>
    </row>
    <row r="485" spans="1:13" x14ac:dyDescent="0.25">
      <c r="A485" t="str">
        <f t="shared" si="21"/>
        <v>JEDCMBDec-2023</v>
      </c>
      <c r="B485" s="4">
        <v>2023</v>
      </c>
      <c r="C485" s="2" t="s">
        <v>189</v>
      </c>
      <c r="D485" t="s">
        <v>51</v>
      </c>
      <c r="E485" s="2" t="s">
        <v>10</v>
      </c>
      <c r="F485" t="s">
        <v>11</v>
      </c>
      <c r="G485">
        <v>2428</v>
      </c>
      <c r="H485">
        <v>289113.22000000003</v>
      </c>
      <c r="I485">
        <v>218184.65999999995</v>
      </c>
      <c r="J485">
        <v>507297.87999999977</v>
      </c>
      <c r="K485">
        <v>11307196</v>
      </c>
      <c r="L485" s="26">
        <f t="shared" si="22"/>
        <v>4.4865047001926894E-2</v>
      </c>
      <c r="M485" s="1">
        <f t="shared" si="23"/>
        <v>208.93652388797355</v>
      </c>
    </row>
    <row r="486" spans="1:13" x14ac:dyDescent="0.25">
      <c r="A486" t="str">
        <f t="shared" si="21"/>
        <v/>
      </c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27BE-AD6D-434D-81B7-6F3AD673E202}">
  <dimension ref="A1:O786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AUHCMBNov-2024</v>
      </c>
      <c r="B2" s="2">
        <v>2024</v>
      </c>
      <c r="C2" s="2" t="s">
        <v>179</v>
      </c>
      <c r="D2" t="s">
        <v>9</v>
      </c>
      <c r="E2" s="2" t="s">
        <v>10</v>
      </c>
      <c r="F2" t="s">
        <v>11</v>
      </c>
      <c r="G2">
        <v>1386</v>
      </c>
      <c r="H2">
        <v>112517.04000000005</v>
      </c>
      <c r="I2">
        <v>102083.65999999999</v>
      </c>
      <c r="J2">
        <v>214600.69999999995</v>
      </c>
      <c r="K2">
        <v>4634784</v>
      </c>
      <c r="L2" s="26">
        <f t="shared" ref="L2:L65" si="1">J2/K2</f>
        <v>4.6302200922416221E-2</v>
      </c>
      <c r="M2" s="1">
        <f t="shared" ref="M2:M65" si="2">J2/G2</f>
        <v>154.83455988455984</v>
      </c>
      <c r="O2">
        <f>J2/G2</f>
        <v>154.83455988455984</v>
      </c>
    </row>
    <row r="3" spans="1:15" x14ac:dyDescent="0.25">
      <c r="A3" t="str">
        <f t="shared" si="0"/>
        <v>BKKCMBNov-2024</v>
      </c>
      <c r="B3" s="2">
        <v>2024</v>
      </c>
      <c r="C3" s="2" t="s">
        <v>179</v>
      </c>
      <c r="D3" t="s">
        <v>12</v>
      </c>
      <c r="E3" s="2" t="s">
        <v>10</v>
      </c>
      <c r="F3" t="s">
        <v>13</v>
      </c>
      <c r="G3">
        <v>5412</v>
      </c>
      <c r="H3">
        <v>579868.93999999971</v>
      </c>
      <c r="I3">
        <v>333148.14999999991</v>
      </c>
      <c r="J3">
        <v>913017.0900000002</v>
      </c>
      <c r="K3">
        <v>12907620</v>
      </c>
      <c r="L3" s="26">
        <f t="shared" si="1"/>
        <v>7.0734735760736703E-2</v>
      </c>
      <c r="M3" s="1">
        <f t="shared" si="2"/>
        <v>168.70234478935703</v>
      </c>
    </row>
    <row r="4" spans="1:15" x14ac:dyDescent="0.25">
      <c r="A4" t="str">
        <f t="shared" si="0"/>
        <v>BLRCMBNov-2024</v>
      </c>
      <c r="B4" s="2">
        <v>2024</v>
      </c>
      <c r="C4" s="2" t="s">
        <v>179</v>
      </c>
      <c r="D4" t="s">
        <v>14</v>
      </c>
      <c r="E4" s="2" t="s">
        <v>10</v>
      </c>
      <c r="F4" t="s">
        <v>15</v>
      </c>
      <c r="G4">
        <v>4303</v>
      </c>
      <c r="H4">
        <v>267253.98000000016</v>
      </c>
      <c r="I4">
        <v>100267.13999999998</v>
      </c>
      <c r="J4">
        <v>367521.12000000023</v>
      </c>
      <c r="K4">
        <v>3076645</v>
      </c>
      <c r="L4" s="26">
        <f t="shared" si="1"/>
        <v>0.11945515976006339</v>
      </c>
      <c r="M4" s="1">
        <f t="shared" si="2"/>
        <v>85.410439228445327</v>
      </c>
    </row>
    <row r="5" spans="1:15" x14ac:dyDescent="0.25">
      <c r="A5" t="str">
        <f t="shared" si="0"/>
        <v>BOMCMBNov-2024</v>
      </c>
      <c r="B5" s="2">
        <v>2024</v>
      </c>
      <c r="C5" s="2" t="s">
        <v>179</v>
      </c>
      <c r="D5" t="s">
        <v>16</v>
      </c>
      <c r="E5" s="2" t="s">
        <v>10</v>
      </c>
      <c r="F5" t="s">
        <v>15</v>
      </c>
      <c r="G5">
        <v>6977</v>
      </c>
      <c r="H5">
        <v>540696.28999999911</v>
      </c>
      <c r="I5">
        <v>209567.97000000003</v>
      </c>
      <c r="J5">
        <v>750264.25999999885</v>
      </c>
      <c r="K5">
        <v>10807373</v>
      </c>
      <c r="L5" s="26">
        <f t="shared" si="1"/>
        <v>6.9421519919780586E-2</v>
      </c>
      <c r="M5" s="1">
        <f t="shared" si="2"/>
        <v>107.53393435574013</v>
      </c>
    </row>
    <row r="6" spans="1:15" x14ac:dyDescent="0.25">
      <c r="A6" t="str">
        <f t="shared" si="0"/>
        <v>CANCMBNov-2024</v>
      </c>
      <c r="B6" s="2">
        <v>2024</v>
      </c>
      <c r="C6" s="2" t="s">
        <v>179</v>
      </c>
      <c r="D6" t="s">
        <v>17</v>
      </c>
      <c r="E6" s="2" t="s">
        <v>10</v>
      </c>
      <c r="F6" t="s">
        <v>13</v>
      </c>
      <c r="G6">
        <v>1166</v>
      </c>
      <c r="H6">
        <v>204224.5</v>
      </c>
      <c r="I6">
        <v>90274.080000000031</v>
      </c>
      <c r="J6">
        <v>294498.58</v>
      </c>
      <c r="K6">
        <v>4644178</v>
      </c>
      <c r="L6" s="26">
        <f t="shared" si="1"/>
        <v>6.3412423038048935E-2</v>
      </c>
      <c r="M6" s="1">
        <f t="shared" si="2"/>
        <v>252.57168096054889</v>
      </c>
    </row>
    <row r="7" spans="1:15" x14ac:dyDescent="0.25">
      <c r="A7" t="str">
        <f t="shared" si="0"/>
        <v>CDGCMBNov-2024</v>
      </c>
      <c r="B7" s="2">
        <v>2024</v>
      </c>
      <c r="C7" s="2" t="s">
        <v>179</v>
      </c>
      <c r="D7" t="s">
        <v>18</v>
      </c>
      <c r="E7" s="2" t="s">
        <v>10</v>
      </c>
      <c r="F7" t="s">
        <v>19</v>
      </c>
      <c r="G7">
        <v>1548</v>
      </c>
      <c r="H7">
        <v>271515.20000000013</v>
      </c>
      <c r="I7">
        <v>365271.8899999999</v>
      </c>
      <c r="J7">
        <v>636787.09</v>
      </c>
      <c r="K7">
        <v>13171932</v>
      </c>
      <c r="L7" s="26">
        <f t="shared" si="1"/>
        <v>4.8344243653854271E-2</v>
      </c>
      <c r="M7" s="1">
        <f t="shared" si="2"/>
        <v>411.36116925064596</v>
      </c>
    </row>
    <row r="8" spans="1:15" x14ac:dyDescent="0.25">
      <c r="A8" t="str">
        <f t="shared" si="0"/>
        <v>CGKCMBNov-2024</v>
      </c>
      <c r="B8" s="2">
        <v>2024</v>
      </c>
      <c r="C8" s="2" t="s">
        <v>179</v>
      </c>
      <c r="D8" t="s">
        <v>20</v>
      </c>
      <c r="E8" s="2" t="s">
        <v>10</v>
      </c>
      <c r="F8" t="s">
        <v>13</v>
      </c>
      <c r="G8">
        <v>1540</v>
      </c>
      <c r="H8">
        <v>195674.63000000006</v>
      </c>
      <c r="I8">
        <v>95415.21000000005</v>
      </c>
      <c r="J8">
        <v>291089.8400000002</v>
      </c>
      <c r="K8">
        <v>5109720</v>
      </c>
      <c r="L8" s="26">
        <f t="shared" si="1"/>
        <v>5.6967865166780214E-2</v>
      </c>
      <c r="M8" s="1">
        <f t="shared" si="2"/>
        <v>189.01937662337676</v>
      </c>
    </row>
    <row r="9" spans="1:15" x14ac:dyDescent="0.25">
      <c r="A9" t="str">
        <f t="shared" si="0"/>
        <v>CMBAUHNov-2024</v>
      </c>
      <c r="B9" s="2">
        <v>2024</v>
      </c>
      <c r="C9" s="2" t="s">
        <v>179</v>
      </c>
      <c r="D9" t="s">
        <v>10</v>
      </c>
      <c r="E9" s="2" t="s">
        <v>9</v>
      </c>
      <c r="F9" t="s">
        <v>11</v>
      </c>
      <c r="G9">
        <v>1182</v>
      </c>
      <c r="H9">
        <v>77117.55</v>
      </c>
      <c r="I9">
        <v>85799.319999999963</v>
      </c>
      <c r="J9">
        <v>162916.86999999997</v>
      </c>
      <c r="K9">
        <v>3952608</v>
      </c>
      <c r="L9" s="26">
        <f t="shared" si="1"/>
        <v>4.1217563188659226E-2</v>
      </c>
      <c r="M9" s="1">
        <f t="shared" si="2"/>
        <v>137.83153130287644</v>
      </c>
    </row>
    <row r="10" spans="1:15" x14ac:dyDescent="0.25">
      <c r="A10" t="str">
        <f t="shared" si="0"/>
        <v>CMBBKKNov-2024</v>
      </c>
      <c r="B10" s="2">
        <v>2024</v>
      </c>
      <c r="C10" s="2" t="s">
        <v>179</v>
      </c>
      <c r="D10" t="s">
        <v>10</v>
      </c>
      <c r="E10" s="2" t="s">
        <v>12</v>
      </c>
      <c r="F10" t="s">
        <v>13</v>
      </c>
      <c r="G10">
        <v>5485</v>
      </c>
      <c r="H10">
        <v>615438.15999999945</v>
      </c>
      <c r="I10">
        <v>316422.47999999986</v>
      </c>
      <c r="J10">
        <v>931860.64000000025</v>
      </c>
      <c r="K10">
        <v>13081725</v>
      </c>
      <c r="L10" s="26">
        <f t="shared" si="1"/>
        <v>7.1233773833343866E-2</v>
      </c>
      <c r="M10" s="1">
        <f t="shared" si="2"/>
        <v>169.89255059252511</v>
      </c>
    </row>
    <row r="11" spans="1:15" x14ac:dyDescent="0.25">
      <c r="A11" t="str">
        <f t="shared" si="0"/>
        <v>CMBBLRNov-2024</v>
      </c>
      <c r="B11" s="2">
        <v>2024</v>
      </c>
      <c r="C11" s="2" t="s">
        <v>179</v>
      </c>
      <c r="D11" t="s">
        <v>10</v>
      </c>
      <c r="E11" s="2" t="s">
        <v>14</v>
      </c>
      <c r="F11" t="s">
        <v>15</v>
      </c>
      <c r="G11">
        <v>4015</v>
      </c>
      <c r="H11">
        <v>243890.58000000005</v>
      </c>
      <c r="I11">
        <v>91014.040000000095</v>
      </c>
      <c r="J11">
        <v>334904.62000000011</v>
      </c>
      <c r="K11">
        <v>2870725</v>
      </c>
      <c r="L11" s="26">
        <f t="shared" si="1"/>
        <v>0.11666203485182318</v>
      </c>
      <c r="M11" s="1">
        <f t="shared" si="2"/>
        <v>83.413354919053575</v>
      </c>
    </row>
    <row r="12" spans="1:15" x14ac:dyDescent="0.25">
      <c r="A12" t="str">
        <f t="shared" si="0"/>
        <v>CMBBOMNov-2024</v>
      </c>
      <c r="B12" s="2">
        <v>2024</v>
      </c>
      <c r="C12" s="2" t="s">
        <v>179</v>
      </c>
      <c r="D12" t="s">
        <v>10</v>
      </c>
      <c r="E12" s="2" t="s">
        <v>16</v>
      </c>
      <c r="F12" t="s">
        <v>15</v>
      </c>
      <c r="G12">
        <v>6818</v>
      </c>
      <c r="H12">
        <v>548991.19999999937</v>
      </c>
      <c r="I12">
        <v>199290.97</v>
      </c>
      <c r="J12">
        <v>748282.17000000086</v>
      </c>
      <c r="K12">
        <v>10561082</v>
      </c>
      <c r="L12" s="26">
        <f t="shared" si="1"/>
        <v>7.0852794249680176E-2</v>
      </c>
      <c r="M12" s="1">
        <f t="shared" si="2"/>
        <v>109.7509782927546</v>
      </c>
    </row>
    <row r="13" spans="1:15" x14ac:dyDescent="0.25">
      <c r="A13" t="str">
        <f t="shared" si="0"/>
        <v>CMBCANNov-2024</v>
      </c>
      <c r="B13" s="2">
        <v>2024</v>
      </c>
      <c r="C13" s="2" t="s">
        <v>179</v>
      </c>
      <c r="D13" t="s">
        <v>10</v>
      </c>
      <c r="E13" s="2" t="s">
        <v>17</v>
      </c>
      <c r="F13" t="s">
        <v>13</v>
      </c>
      <c r="G13">
        <v>1113</v>
      </c>
      <c r="H13">
        <v>205115.67</v>
      </c>
      <c r="I13">
        <v>84033.280000000042</v>
      </c>
      <c r="J13">
        <v>289148.95</v>
      </c>
      <c r="K13">
        <v>4433079</v>
      </c>
      <c r="L13" s="26">
        <f t="shared" si="1"/>
        <v>6.5225309542194035E-2</v>
      </c>
      <c r="M13" s="1">
        <f t="shared" si="2"/>
        <v>259.79240790655888</v>
      </c>
    </row>
    <row r="14" spans="1:15" x14ac:dyDescent="0.25">
      <c r="A14" t="str">
        <f t="shared" si="0"/>
        <v>CMBCDGNov-2024</v>
      </c>
      <c r="B14" s="2">
        <v>2024</v>
      </c>
      <c r="C14" s="2" t="s">
        <v>179</v>
      </c>
      <c r="D14" t="s">
        <v>10</v>
      </c>
      <c r="E14" s="2" t="s">
        <v>18</v>
      </c>
      <c r="F14" t="s">
        <v>19</v>
      </c>
      <c r="G14">
        <v>1913</v>
      </c>
      <c r="H14">
        <v>350227.27000000043</v>
      </c>
      <c r="I14">
        <v>441906.32</v>
      </c>
      <c r="J14">
        <v>792133.59000000008</v>
      </c>
      <c r="K14">
        <v>16277717</v>
      </c>
      <c r="L14" s="26">
        <f t="shared" si="1"/>
        <v>4.8663678696465852E-2</v>
      </c>
      <c r="M14" s="1">
        <f t="shared" si="2"/>
        <v>414.07924202822795</v>
      </c>
    </row>
    <row r="15" spans="1:15" x14ac:dyDescent="0.25">
      <c r="A15" t="str">
        <f t="shared" si="0"/>
        <v>CMBCGKNov-2024</v>
      </c>
      <c r="B15" s="2">
        <v>2024</v>
      </c>
      <c r="C15" s="2" t="s">
        <v>179</v>
      </c>
      <c r="D15" t="s">
        <v>10</v>
      </c>
      <c r="E15" s="2" t="s">
        <v>20</v>
      </c>
      <c r="F15" t="s">
        <v>13</v>
      </c>
      <c r="G15">
        <v>2316</v>
      </c>
      <c r="H15">
        <v>230643.72000000009</v>
      </c>
      <c r="I15">
        <v>134953.13999999981</v>
      </c>
      <c r="J15">
        <v>365596.85999999975</v>
      </c>
      <c r="K15">
        <v>7684488</v>
      </c>
      <c r="L15" s="26">
        <f t="shared" si="1"/>
        <v>4.7575955613438366E-2</v>
      </c>
      <c r="M15" s="1">
        <f t="shared" si="2"/>
        <v>157.85702072538848</v>
      </c>
    </row>
    <row r="16" spans="1:15" x14ac:dyDescent="0.25">
      <c r="A16" t="str">
        <f t="shared" si="0"/>
        <v>CMBCOKNov-2024</v>
      </c>
      <c r="B16" s="2">
        <v>2024</v>
      </c>
      <c r="C16" s="2" t="s">
        <v>179</v>
      </c>
      <c r="D16" t="s">
        <v>10</v>
      </c>
      <c r="E16" s="2" t="s">
        <v>21</v>
      </c>
      <c r="F16" t="s">
        <v>15</v>
      </c>
      <c r="G16">
        <v>2964</v>
      </c>
      <c r="H16">
        <v>130048.65999999993</v>
      </c>
      <c r="I16">
        <v>48773.669999999918</v>
      </c>
      <c r="J16">
        <v>178822.32999999975</v>
      </c>
      <c r="K16">
        <v>1532388</v>
      </c>
      <c r="L16" s="26">
        <f t="shared" si="1"/>
        <v>0.11669520382566279</v>
      </c>
      <c r="M16" s="1">
        <f t="shared" si="2"/>
        <v>60.331420377867666</v>
      </c>
    </row>
    <row r="17" spans="1:13" x14ac:dyDescent="0.25">
      <c r="A17" t="str">
        <f t="shared" si="0"/>
        <v>CMBDACNov-2024</v>
      </c>
      <c r="B17" s="2">
        <v>2024</v>
      </c>
      <c r="C17" s="2" t="s">
        <v>179</v>
      </c>
      <c r="D17" t="s">
        <v>10</v>
      </c>
      <c r="E17" s="2" t="s">
        <v>22</v>
      </c>
      <c r="F17" t="s">
        <v>15</v>
      </c>
      <c r="G17">
        <v>6718</v>
      </c>
      <c r="H17">
        <v>650332.5900000002</v>
      </c>
      <c r="I17">
        <v>103851.38999999991</v>
      </c>
      <c r="J17">
        <v>754183.98</v>
      </c>
      <c r="K17">
        <v>14544470</v>
      </c>
      <c r="L17" s="26">
        <f t="shared" si="1"/>
        <v>5.1853658469507652E-2</v>
      </c>
      <c r="M17" s="1">
        <f t="shared" si="2"/>
        <v>112.26317058648407</v>
      </c>
    </row>
    <row r="18" spans="1:13" x14ac:dyDescent="0.25">
      <c r="A18" t="str">
        <f t="shared" si="0"/>
        <v>CMBDELNov-2024</v>
      </c>
      <c r="B18" s="2">
        <v>2024</v>
      </c>
      <c r="C18" s="2" t="s">
        <v>179</v>
      </c>
      <c r="D18" t="s">
        <v>10</v>
      </c>
      <c r="E18" s="2" t="s">
        <v>23</v>
      </c>
      <c r="F18" t="s">
        <v>15</v>
      </c>
      <c r="G18">
        <v>7404</v>
      </c>
      <c r="H18">
        <v>898856.9599999995</v>
      </c>
      <c r="I18">
        <v>197857.71</v>
      </c>
      <c r="J18">
        <v>1096714.669999999</v>
      </c>
      <c r="K18">
        <v>17954700</v>
      </c>
      <c r="L18" s="26">
        <f t="shared" si="1"/>
        <v>6.1082316607907625E-2</v>
      </c>
      <c r="M18" s="1">
        <f t="shared" si="2"/>
        <v>148.12461777417599</v>
      </c>
    </row>
    <row r="19" spans="1:13" x14ac:dyDescent="0.25">
      <c r="A19" t="str">
        <f t="shared" si="0"/>
        <v>CMBDMMNov-2024</v>
      </c>
      <c r="B19" s="2">
        <v>2024</v>
      </c>
      <c r="C19" s="2" t="s">
        <v>179</v>
      </c>
      <c r="D19" t="s">
        <v>10</v>
      </c>
      <c r="E19" s="2" t="s">
        <v>24</v>
      </c>
      <c r="F19" t="s">
        <v>11</v>
      </c>
      <c r="G19">
        <v>2715</v>
      </c>
      <c r="H19">
        <v>338686.20999999967</v>
      </c>
      <c r="I19">
        <v>164994.21000000002</v>
      </c>
      <c r="J19">
        <v>503680.42000000004</v>
      </c>
      <c r="K19">
        <v>10460895</v>
      </c>
      <c r="L19" s="26">
        <f t="shared" si="1"/>
        <v>4.8148884010402557E-2</v>
      </c>
      <c r="M19" s="1">
        <f t="shared" si="2"/>
        <v>185.51765009208106</v>
      </c>
    </row>
    <row r="20" spans="1:13" x14ac:dyDescent="0.25">
      <c r="A20" t="str">
        <f t="shared" si="0"/>
        <v>CMBDOHNov-2024</v>
      </c>
      <c r="B20" s="2">
        <v>2024</v>
      </c>
      <c r="C20" s="2" t="s">
        <v>179</v>
      </c>
      <c r="D20" t="s">
        <v>10</v>
      </c>
      <c r="E20" s="2" t="s">
        <v>25</v>
      </c>
      <c r="F20" t="s">
        <v>11</v>
      </c>
      <c r="G20">
        <v>3425</v>
      </c>
      <c r="H20">
        <v>293198.5</v>
      </c>
      <c r="I20">
        <v>238036.60000000018</v>
      </c>
      <c r="J20">
        <v>531235.09999999986</v>
      </c>
      <c r="K20">
        <v>12443025</v>
      </c>
      <c r="L20" s="26">
        <f t="shared" si="1"/>
        <v>4.2693404537883665E-2</v>
      </c>
      <c r="M20" s="1">
        <f t="shared" si="2"/>
        <v>155.10513868613134</v>
      </c>
    </row>
    <row r="21" spans="1:13" x14ac:dyDescent="0.25">
      <c r="A21" t="str">
        <f t="shared" si="0"/>
        <v>CMBDXBNov-2024</v>
      </c>
      <c r="B21" s="2">
        <v>2024</v>
      </c>
      <c r="C21" s="2" t="s">
        <v>179</v>
      </c>
      <c r="D21" t="s">
        <v>10</v>
      </c>
      <c r="E21" s="2" t="s">
        <v>26</v>
      </c>
      <c r="F21" t="s">
        <v>11</v>
      </c>
      <c r="G21">
        <v>6498</v>
      </c>
      <c r="H21">
        <v>510794.29999999964</v>
      </c>
      <c r="I21">
        <v>436313.86000000022</v>
      </c>
      <c r="J21">
        <v>947108.15999999945</v>
      </c>
      <c r="K21">
        <v>21501882</v>
      </c>
      <c r="L21" s="26">
        <f t="shared" si="1"/>
        <v>4.4047686616455223E-2</v>
      </c>
      <c r="M21" s="1">
        <f t="shared" si="2"/>
        <v>145.75379501385032</v>
      </c>
    </row>
    <row r="22" spans="1:13" x14ac:dyDescent="0.25">
      <c r="A22" t="str">
        <f t="shared" si="0"/>
        <v>CMBFRANov-2024</v>
      </c>
      <c r="B22" s="2">
        <v>2024</v>
      </c>
      <c r="C22" s="2" t="s">
        <v>179</v>
      </c>
      <c r="D22" t="s">
        <v>10</v>
      </c>
      <c r="E22" s="2" t="s">
        <v>27</v>
      </c>
      <c r="F22" t="s">
        <v>19</v>
      </c>
      <c r="G22">
        <v>1378</v>
      </c>
      <c r="H22">
        <v>271416.82000000012</v>
      </c>
      <c r="I22">
        <v>323240.68999999989</v>
      </c>
      <c r="J22">
        <v>594657.50999999989</v>
      </c>
      <c r="K22">
        <v>11152154</v>
      </c>
      <c r="L22" s="26">
        <f t="shared" si="1"/>
        <v>5.3322211117242453E-2</v>
      </c>
      <c r="M22" s="1">
        <f t="shared" si="2"/>
        <v>431.5366545718432</v>
      </c>
    </row>
    <row r="23" spans="1:13" x14ac:dyDescent="0.25">
      <c r="A23" t="str">
        <f t="shared" si="0"/>
        <v>CMBGANNov-2024</v>
      </c>
      <c r="B23" s="2">
        <v>2024</v>
      </c>
      <c r="C23" s="2" t="s">
        <v>179</v>
      </c>
      <c r="D23" t="s">
        <v>10</v>
      </c>
      <c r="E23" s="2" t="s">
        <v>28</v>
      </c>
      <c r="F23" t="s">
        <v>15</v>
      </c>
      <c r="G23">
        <v>658</v>
      </c>
      <c r="H23">
        <v>58547.449999999983</v>
      </c>
      <c r="I23">
        <v>14719.579999999998</v>
      </c>
      <c r="J23">
        <v>73267.03</v>
      </c>
      <c r="K23">
        <v>754726</v>
      </c>
      <c r="L23" s="26">
        <f t="shared" si="1"/>
        <v>9.707765467202667E-2</v>
      </c>
      <c r="M23" s="1">
        <f t="shared" si="2"/>
        <v>111.34806990881459</v>
      </c>
    </row>
    <row r="24" spans="1:13" x14ac:dyDescent="0.25">
      <c r="A24" t="str">
        <f t="shared" si="0"/>
        <v>CMBHYDNov-2024</v>
      </c>
      <c r="B24" s="2">
        <v>2024</v>
      </c>
      <c r="C24" s="2" t="s">
        <v>179</v>
      </c>
      <c r="D24" t="s">
        <v>10</v>
      </c>
      <c r="E24" s="2" t="s">
        <v>29</v>
      </c>
      <c r="F24" t="s">
        <v>15</v>
      </c>
      <c r="G24">
        <v>1536</v>
      </c>
      <c r="H24">
        <v>88080.199999999939</v>
      </c>
      <c r="I24">
        <v>39347.800000000017</v>
      </c>
      <c r="J24">
        <v>127428.00000000003</v>
      </c>
      <c r="K24">
        <v>1800192</v>
      </c>
      <c r="L24" s="26">
        <f t="shared" si="1"/>
        <v>7.0785782849829365E-2</v>
      </c>
      <c r="M24" s="1">
        <f t="shared" si="2"/>
        <v>82.960937500000014</v>
      </c>
    </row>
    <row r="25" spans="1:13" x14ac:dyDescent="0.25">
      <c r="A25" t="str">
        <f t="shared" si="0"/>
        <v>CMBICNNov-2024</v>
      </c>
      <c r="B25" s="2">
        <v>2024</v>
      </c>
      <c r="C25" s="2" t="s">
        <v>179</v>
      </c>
      <c r="D25" t="s">
        <v>10</v>
      </c>
      <c r="E25" s="2" t="s">
        <v>30</v>
      </c>
      <c r="F25" t="s">
        <v>13</v>
      </c>
      <c r="G25">
        <v>1386</v>
      </c>
      <c r="H25">
        <v>560390.07000000007</v>
      </c>
      <c r="I25">
        <v>172761.82999999996</v>
      </c>
      <c r="J25">
        <v>733151.9</v>
      </c>
      <c r="K25">
        <v>7990290</v>
      </c>
      <c r="L25" s="26">
        <f t="shared" si="1"/>
        <v>9.1755355562814375E-2</v>
      </c>
      <c r="M25" s="1">
        <f t="shared" si="2"/>
        <v>528.96962481962487</v>
      </c>
    </row>
    <row r="26" spans="1:13" x14ac:dyDescent="0.25">
      <c r="A26" t="str">
        <f t="shared" si="0"/>
        <v>CMBIXMNov-2024</v>
      </c>
      <c r="B26" s="2">
        <v>2024</v>
      </c>
      <c r="C26" s="2" t="s">
        <v>179</v>
      </c>
      <c r="D26" t="s">
        <v>10</v>
      </c>
      <c r="E26" s="2" t="s">
        <v>31</v>
      </c>
      <c r="F26" t="s">
        <v>15</v>
      </c>
      <c r="G26">
        <v>1813</v>
      </c>
      <c r="H26">
        <v>60192.219999999979</v>
      </c>
      <c r="I26">
        <v>28321.039999999895</v>
      </c>
      <c r="J26">
        <v>88513.260000000038</v>
      </c>
      <c r="K26">
        <v>641802</v>
      </c>
      <c r="L26" s="26">
        <f t="shared" si="1"/>
        <v>0.13791365561341354</v>
      </c>
      <c r="M26" s="1">
        <f t="shared" si="2"/>
        <v>48.821434087148397</v>
      </c>
    </row>
    <row r="27" spans="1:13" x14ac:dyDescent="0.25">
      <c r="A27" t="str">
        <f t="shared" si="0"/>
        <v>CMBKHINov-2024</v>
      </c>
      <c r="B27" s="2">
        <v>2024</v>
      </c>
      <c r="C27" s="2" t="s">
        <v>179</v>
      </c>
      <c r="D27" t="s">
        <v>10</v>
      </c>
      <c r="E27" s="2" t="s">
        <v>32</v>
      </c>
      <c r="F27" t="s">
        <v>15</v>
      </c>
      <c r="G27">
        <v>1263</v>
      </c>
      <c r="H27">
        <v>175614.91999999998</v>
      </c>
      <c r="I27">
        <v>37055.750000000007</v>
      </c>
      <c r="J27">
        <v>212670.66999999998</v>
      </c>
      <c r="K27">
        <v>3048882</v>
      </c>
      <c r="L27" s="26">
        <f t="shared" si="1"/>
        <v>6.9753657242228456E-2</v>
      </c>
      <c r="M27" s="1">
        <f t="shared" si="2"/>
        <v>168.3853285827395</v>
      </c>
    </row>
    <row r="28" spans="1:13" x14ac:dyDescent="0.25">
      <c r="A28" t="str">
        <f t="shared" si="0"/>
        <v>CMBKTMNov-2024</v>
      </c>
      <c r="B28" s="2">
        <v>2024</v>
      </c>
      <c r="C28" s="2" t="s">
        <v>179</v>
      </c>
      <c r="D28" t="s">
        <v>10</v>
      </c>
      <c r="E28" s="2" t="s">
        <v>52</v>
      </c>
      <c r="F28" t="s">
        <v>15</v>
      </c>
      <c r="G28">
        <v>2090</v>
      </c>
      <c r="H28">
        <v>283836.7999999997</v>
      </c>
      <c r="I28">
        <v>55771.679999999935</v>
      </c>
      <c r="J28">
        <v>339608.48000000016</v>
      </c>
      <c r="K28">
        <v>4917770</v>
      </c>
      <c r="L28" s="26">
        <f t="shared" si="1"/>
        <v>6.9057414234500625E-2</v>
      </c>
      <c r="M28" s="1">
        <f t="shared" si="2"/>
        <v>162.49209569377999</v>
      </c>
    </row>
    <row r="29" spans="1:13" x14ac:dyDescent="0.25">
      <c r="A29" t="str">
        <f t="shared" si="0"/>
        <v>CMBKULNov-2024</v>
      </c>
      <c r="B29" s="2">
        <v>2024</v>
      </c>
      <c r="C29" s="2" t="s">
        <v>179</v>
      </c>
      <c r="D29" t="s">
        <v>10</v>
      </c>
      <c r="E29" s="2" t="s">
        <v>33</v>
      </c>
      <c r="F29" t="s">
        <v>13</v>
      </c>
      <c r="G29">
        <v>5255</v>
      </c>
      <c r="H29">
        <v>392667.39999999956</v>
      </c>
      <c r="I29">
        <v>268170.84999999998</v>
      </c>
      <c r="J29">
        <v>660838.24999999953</v>
      </c>
      <c r="K29">
        <v>12922045</v>
      </c>
      <c r="L29" s="26">
        <f t="shared" si="1"/>
        <v>5.1140376774728734E-2</v>
      </c>
      <c r="M29" s="1">
        <f t="shared" si="2"/>
        <v>125.75418648905796</v>
      </c>
    </row>
    <row r="30" spans="1:13" x14ac:dyDescent="0.25">
      <c r="A30" t="str">
        <f t="shared" si="0"/>
        <v>CMBKWINov-2024</v>
      </c>
      <c r="B30" s="2">
        <v>2024</v>
      </c>
      <c r="C30" s="2" t="s">
        <v>179</v>
      </c>
      <c r="D30" t="s">
        <v>10</v>
      </c>
      <c r="E30" s="2" t="s">
        <v>34</v>
      </c>
      <c r="F30" t="s">
        <v>11</v>
      </c>
      <c r="G30">
        <v>4987</v>
      </c>
      <c r="H30">
        <v>582139.17999999947</v>
      </c>
      <c r="I30">
        <v>302820.92000000016</v>
      </c>
      <c r="J30">
        <v>884960.09999999939</v>
      </c>
      <c r="K30">
        <v>20920465</v>
      </c>
      <c r="L30" s="26">
        <f t="shared" si="1"/>
        <v>4.2301167779970443E-2</v>
      </c>
      <c r="M30" s="1">
        <f t="shared" si="2"/>
        <v>177.45339883697602</v>
      </c>
    </row>
    <row r="31" spans="1:13" x14ac:dyDescent="0.25">
      <c r="A31" t="str">
        <f t="shared" si="0"/>
        <v>CMBLHENov-2024</v>
      </c>
      <c r="B31" s="2">
        <v>2024</v>
      </c>
      <c r="C31" s="2" t="s">
        <v>179</v>
      </c>
      <c r="D31" t="s">
        <v>10</v>
      </c>
      <c r="E31" s="2" t="s">
        <v>35</v>
      </c>
      <c r="F31" t="s">
        <v>15</v>
      </c>
      <c r="G31">
        <v>2532</v>
      </c>
      <c r="H31">
        <v>286730.14999999979</v>
      </c>
      <c r="I31">
        <v>86287.770000000062</v>
      </c>
      <c r="J31">
        <v>373017.92000000033</v>
      </c>
      <c r="K31">
        <v>7051620</v>
      </c>
      <c r="L31" s="26">
        <f t="shared" si="1"/>
        <v>5.2898187934120149E-2</v>
      </c>
      <c r="M31" s="1">
        <f t="shared" si="2"/>
        <v>147.32145339652462</v>
      </c>
    </row>
    <row r="32" spans="1:13" x14ac:dyDescent="0.25">
      <c r="A32" t="str">
        <f t="shared" si="0"/>
        <v>CMBLHRNov-2024</v>
      </c>
      <c r="B32" s="2">
        <v>2024</v>
      </c>
      <c r="C32" s="2" t="s">
        <v>179</v>
      </c>
      <c r="D32" t="s">
        <v>10</v>
      </c>
      <c r="E32" s="2" t="s">
        <v>36</v>
      </c>
      <c r="F32" t="s">
        <v>19</v>
      </c>
      <c r="G32">
        <v>8150</v>
      </c>
      <c r="H32">
        <v>1905115.0399999984</v>
      </c>
      <c r="I32">
        <v>1817895.4200000002</v>
      </c>
      <c r="J32">
        <v>3723010.4599999986</v>
      </c>
      <c r="K32">
        <v>71059850</v>
      </c>
      <c r="L32" s="26">
        <f t="shared" si="1"/>
        <v>5.2392602292293027E-2</v>
      </c>
      <c r="M32" s="1">
        <f t="shared" si="2"/>
        <v>456.81109938650292</v>
      </c>
    </row>
    <row r="33" spans="1:13" x14ac:dyDescent="0.25">
      <c r="A33" t="str">
        <f t="shared" si="0"/>
        <v>CMBMAANov-2024</v>
      </c>
      <c r="B33" s="2">
        <v>2024</v>
      </c>
      <c r="C33" s="2" t="s">
        <v>179</v>
      </c>
      <c r="D33" t="s">
        <v>10</v>
      </c>
      <c r="E33" s="2" t="s">
        <v>37</v>
      </c>
      <c r="F33" t="s">
        <v>15</v>
      </c>
      <c r="G33">
        <v>10710</v>
      </c>
      <c r="H33">
        <v>297335.04000000033</v>
      </c>
      <c r="I33">
        <v>229908.38999999993</v>
      </c>
      <c r="J33">
        <v>527243.43000000017</v>
      </c>
      <c r="K33">
        <v>7347060</v>
      </c>
      <c r="L33" s="26">
        <f t="shared" si="1"/>
        <v>7.176250500200082E-2</v>
      </c>
      <c r="M33" s="1">
        <f t="shared" si="2"/>
        <v>49.229078431372564</v>
      </c>
    </row>
    <row r="34" spans="1:13" x14ac:dyDescent="0.25">
      <c r="A34" t="str">
        <f t="shared" si="0"/>
        <v>CMBMELNov-2024</v>
      </c>
      <c r="B34" s="2">
        <v>2024</v>
      </c>
      <c r="C34" s="2" t="s">
        <v>179</v>
      </c>
      <c r="D34" t="s">
        <v>10</v>
      </c>
      <c r="E34" s="2" t="s">
        <v>38</v>
      </c>
      <c r="F34" t="s">
        <v>13</v>
      </c>
      <c r="G34">
        <v>6569</v>
      </c>
      <c r="H34">
        <v>1962756.0500000017</v>
      </c>
      <c r="I34">
        <v>748535.67999999947</v>
      </c>
      <c r="J34">
        <v>2711291.7300000014</v>
      </c>
      <c r="K34">
        <v>55238721</v>
      </c>
      <c r="L34" s="26">
        <f t="shared" si="1"/>
        <v>4.9083173558634736E-2</v>
      </c>
      <c r="M34" s="1">
        <f t="shared" si="2"/>
        <v>412.74040645455949</v>
      </c>
    </row>
    <row r="35" spans="1:13" x14ac:dyDescent="0.25">
      <c r="A35" t="str">
        <f t="shared" si="0"/>
        <v>CMBMLENov-2024</v>
      </c>
      <c r="B35" s="2">
        <v>2024</v>
      </c>
      <c r="C35" s="2" t="s">
        <v>179</v>
      </c>
      <c r="D35" t="s">
        <v>10</v>
      </c>
      <c r="E35" s="2" t="s">
        <v>39</v>
      </c>
      <c r="F35" t="s">
        <v>15</v>
      </c>
      <c r="G35">
        <v>13011</v>
      </c>
      <c r="H35">
        <v>838748.65999999957</v>
      </c>
      <c r="I35">
        <v>217353.47000000018</v>
      </c>
      <c r="J35">
        <v>1056102.1299999999</v>
      </c>
      <c r="K35">
        <v>9992448</v>
      </c>
      <c r="L35" s="26">
        <f t="shared" si="1"/>
        <v>0.10569003011073962</v>
      </c>
      <c r="M35" s="1">
        <f t="shared" si="2"/>
        <v>81.169943125048022</v>
      </c>
    </row>
    <row r="36" spans="1:13" x14ac:dyDescent="0.25">
      <c r="A36" t="str">
        <f t="shared" si="0"/>
        <v>CMBNRTNov-2024</v>
      </c>
      <c r="B36" s="2">
        <v>2024</v>
      </c>
      <c r="C36" s="2" t="s">
        <v>179</v>
      </c>
      <c r="D36" t="s">
        <v>10</v>
      </c>
      <c r="E36" s="2" t="s">
        <v>40</v>
      </c>
      <c r="F36" t="s">
        <v>13</v>
      </c>
      <c r="G36">
        <v>3700</v>
      </c>
      <c r="H36">
        <v>1055907.679999999</v>
      </c>
      <c r="I36">
        <v>212941.54999999987</v>
      </c>
      <c r="J36">
        <v>1268849.2300000016</v>
      </c>
      <c r="K36">
        <v>25396800</v>
      </c>
      <c r="L36" s="26">
        <f t="shared" si="1"/>
        <v>4.9960988392238455E-2</v>
      </c>
      <c r="M36" s="1">
        <f t="shared" si="2"/>
        <v>342.93222432432475</v>
      </c>
    </row>
    <row r="37" spans="1:13" x14ac:dyDescent="0.25">
      <c r="A37" t="str">
        <f t="shared" si="0"/>
        <v>CMBRUHNov-2024</v>
      </c>
      <c r="B37" s="2">
        <v>2024</v>
      </c>
      <c r="C37" s="2" t="s">
        <v>179</v>
      </c>
      <c r="D37" t="s">
        <v>10</v>
      </c>
      <c r="E37" s="2" t="s">
        <v>41</v>
      </c>
      <c r="F37" t="s">
        <v>11</v>
      </c>
      <c r="G37">
        <v>7646</v>
      </c>
      <c r="H37">
        <v>1308324.7699999993</v>
      </c>
      <c r="I37">
        <v>353581.34000000008</v>
      </c>
      <c r="J37">
        <v>1661906.1100000003</v>
      </c>
      <c r="K37">
        <v>30928070</v>
      </c>
      <c r="L37" s="26">
        <f t="shared" si="1"/>
        <v>5.3734556019822778E-2</v>
      </c>
      <c r="M37" s="1">
        <f t="shared" si="2"/>
        <v>217.35627910018314</v>
      </c>
    </row>
    <row r="38" spans="1:13" x14ac:dyDescent="0.25">
      <c r="A38" t="str">
        <f t="shared" si="0"/>
        <v>CMBSINNov-2024</v>
      </c>
      <c r="B38" s="2">
        <v>2024</v>
      </c>
      <c r="C38" s="2" t="s">
        <v>179</v>
      </c>
      <c r="D38" t="s">
        <v>10</v>
      </c>
      <c r="E38" s="2" t="s">
        <v>42</v>
      </c>
      <c r="F38" t="s">
        <v>13</v>
      </c>
      <c r="G38">
        <v>4400</v>
      </c>
      <c r="H38">
        <v>582655.64000000036</v>
      </c>
      <c r="I38">
        <v>254456.2900000001</v>
      </c>
      <c r="J38">
        <v>837111.93000000052</v>
      </c>
      <c r="K38">
        <v>12095600</v>
      </c>
      <c r="L38" s="26">
        <f t="shared" si="1"/>
        <v>6.9207970667019461E-2</v>
      </c>
      <c r="M38" s="1">
        <f t="shared" si="2"/>
        <v>190.25271136363648</v>
      </c>
    </row>
    <row r="39" spans="1:13" x14ac:dyDescent="0.25">
      <c r="A39" t="str">
        <f t="shared" si="0"/>
        <v>CMBSYDNov-2024</v>
      </c>
      <c r="B39" s="2">
        <v>2024</v>
      </c>
      <c r="C39" s="2" t="s">
        <v>179</v>
      </c>
      <c r="D39" t="s">
        <v>10</v>
      </c>
      <c r="E39" s="2" t="s">
        <v>53</v>
      </c>
      <c r="F39" t="s">
        <v>13</v>
      </c>
      <c r="G39">
        <v>3733</v>
      </c>
      <c r="H39">
        <v>1148502.7900000007</v>
      </c>
      <c r="I39">
        <v>405018.99000000022</v>
      </c>
      <c r="J39">
        <v>1553521.7799999986</v>
      </c>
      <c r="K39">
        <v>32678682</v>
      </c>
      <c r="L39" s="26">
        <f t="shared" si="1"/>
        <v>4.7539303451711992E-2</v>
      </c>
      <c r="M39" s="1">
        <f t="shared" si="2"/>
        <v>416.15906241628682</v>
      </c>
    </row>
    <row r="40" spans="1:13" x14ac:dyDescent="0.25">
      <c r="A40" t="str">
        <f t="shared" si="0"/>
        <v>CMBTRVNov-2024</v>
      </c>
      <c r="B40" s="2">
        <v>2024</v>
      </c>
      <c r="C40" s="2" t="s">
        <v>179</v>
      </c>
      <c r="D40" t="s">
        <v>10</v>
      </c>
      <c r="E40" s="2" t="s">
        <v>43</v>
      </c>
      <c r="F40" t="s">
        <v>15</v>
      </c>
      <c r="G40">
        <v>2119</v>
      </c>
      <c r="H40">
        <v>46526.299999999945</v>
      </c>
      <c r="I40">
        <v>25230.780000000032</v>
      </c>
      <c r="J40">
        <v>71757.08000000006</v>
      </c>
      <c r="K40">
        <v>775554</v>
      </c>
      <c r="L40" s="26">
        <f t="shared" si="1"/>
        <v>9.2523641164896392E-2</v>
      </c>
      <c r="M40" s="1">
        <f t="shared" si="2"/>
        <v>33.863652666352081</v>
      </c>
    </row>
    <row r="41" spans="1:13" x14ac:dyDescent="0.25">
      <c r="A41" t="str">
        <f t="shared" si="0"/>
        <v>CMBTRZNov-2024</v>
      </c>
      <c r="B41" s="2">
        <v>2024</v>
      </c>
      <c r="C41" s="2" t="s">
        <v>179</v>
      </c>
      <c r="D41" t="s">
        <v>10</v>
      </c>
      <c r="E41" s="2" t="s">
        <v>44</v>
      </c>
      <c r="F41" t="s">
        <v>15</v>
      </c>
      <c r="G41">
        <v>3054</v>
      </c>
      <c r="H41">
        <v>101268.1700000001</v>
      </c>
      <c r="I41">
        <v>44688.13000000007</v>
      </c>
      <c r="J41">
        <v>145956.30000000019</v>
      </c>
      <c r="K41">
        <v>1352922</v>
      </c>
      <c r="L41" s="26">
        <f t="shared" si="1"/>
        <v>0.10788227259221167</v>
      </c>
      <c r="M41" s="1">
        <f t="shared" si="2"/>
        <v>47.79184675834977</v>
      </c>
    </row>
    <row r="42" spans="1:13" x14ac:dyDescent="0.25">
      <c r="A42" t="str">
        <f t="shared" si="0"/>
        <v>COKCMBNov-2024</v>
      </c>
      <c r="B42" s="2">
        <v>2024</v>
      </c>
      <c r="C42" s="2" t="s">
        <v>179</v>
      </c>
      <c r="D42" t="s">
        <v>21</v>
      </c>
      <c r="E42" s="2" t="s">
        <v>10</v>
      </c>
      <c r="F42" t="s">
        <v>15</v>
      </c>
      <c r="G42">
        <v>2959</v>
      </c>
      <c r="H42">
        <v>134637.28999999995</v>
      </c>
      <c r="I42">
        <v>54976.769999999975</v>
      </c>
      <c r="J42">
        <v>189614.05999999991</v>
      </c>
      <c r="K42">
        <v>1529803</v>
      </c>
      <c r="L42" s="26">
        <f t="shared" si="1"/>
        <v>0.12394671732242643</v>
      </c>
      <c r="M42" s="1">
        <f t="shared" si="2"/>
        <v>64.08045285569446</v>
      </c>
    </row>
    <row r="43" spans="1:13" x14ac:dyDescent="0.25">
      <c r="A43" t="str">
        <f t="shared" si="0"/>
        <v>DACCMBNov-2024</v>
      </c>
      <c r="B43" s="2">
        <v>2024</v>
      </c>
      <c r="C43" s="2" t="s">
        <v>179</v>
      </c>
      <c r="D43" t="s">
        <v>22</v>
      </c>
      <c r="E43" s="2" t="s">
        <v>10</v>
      </c>
      <c r="F43" t="s">
        <v>15</v>
      </c>
      <c r="G43">
        <v>6915</v>
      </c>
      <c r="H43">
        <v>946495.93000000017</v>
      </c>
      <c r="I43">
        <v>20259.179999999975</v>
      </c>
      <c r="J43">
        <v>966755.11000000197</v>
      </c>
      <c r="K43">
        <v>14970975</v>
      </c>
      <c r="L43" s="26">
        <f t="shared" si="1"/>
        <v>6.4575293860286445E-2</v>
      </c>
      <c r="M43" s="1">
        <f t="shared" si="2"/>
        <v>139.80551120752017</v>
      </c>
    </row>
    <row r="44" spans="1:13" x14ac:dyDescent="0.25">
      <c r="A44" t="str">
        <f t="shared" si="0"/>
        <v>DELCMBNov-2024</v>
      </c>
      <c r="B44" s="2">
        <v>2024</v>
      </c>
      <c r="C44" s="2" t="s">
        <v>179</v>
      </c>
      <c r="D44" t="s">
        <v>23</v>
      </c>
      <c r="E44" s="2" t="s">
        <v>10</v>
      </c>
      <c r="F44" t="s">
        <v>15</v>
      </c>
      <c r="G44">
        <v>8011</v>
      </c>
      <c r="H44">
        <v>940667.20000000054</v>
      </c>
      <c r="I44">
        <v>245447.0399999998</v>
      </c>
      <c r="J44">
        <v>1186114.2400000002</v>
      </c>
      <c r="K44">
        <v>19426675</v>
      </c>
      <c r="L44" s="26">
        <f t="shared" si="1"/>
        <v>6.1055957337012134E-2</v>
      </c>
      <c r="M44" s="1">
        <f t="shared" si="2"/>
        <v>148.06069654225442</v>
      </c>
    </row>
    <row r="45" spans="1:13" x14ac:dyDescent="0.25">
      <c r="A45" t="str">
        <f t="shared" si="0"/>
        <v>DMMCMBNov-2024</v>
      </c>
      <c r="B45" s="2">
        <v>2024</v>
      </c>
      <c r="C45" s="2" t="s">
        <v>179</v>
      </c>
      <c r="D45" t="s">
        <v>24</v>
      </c>
      <c r="E45" s="2" t="s">
        <v>10</v>
      </c>
      <c r="F45" t="s">
        <v>11</v>
      </c>
      <c r="G45">
        <v>2591</v>
      </c>
      <c r="H45">
        <v>268633.63999999996</v>
      </c>
      <c r="I45">
        <v>183117.43000000005</v>
      </c>
      <c r="J45">
        <v>451751.06999999983</v>
      </c>
      <c r="K45">
        <v>9983123</v>
      </c>
      <c r="L45" s="26">
        <f t="shared" si="1"/>
        <v>4.5251477919284362E-2</v>
      </c>
      <c r="M45" s="1">
        <f t="shared" si="2"/>
        <v>174.35394442300264</v>
      </c>
    </row>
    <row r="46" spans="1:13" x14ac:dyDescent="0.25">
      <c r="A46" t="str">
        <f t="shared" si="0"/>
        <v>DOHCMBNov-2024</v>
      </c>
      <c r="B46" s="2">
        <v>2024</v>
      </c>
      <c r="C46" s="2" t="s">
        <v>179</v>
      </c>
      <c r="D46" t="s">
        <v>25</v>
      </c>
      <c r="E46" s="2" t="s">
        <v>10</v>
      </c>
      <c r="F46" t="s">
        <v>11</v>
      </c>
      <c r="G46">
        <v>3785</v>
      </c>
      <c r="H46">
        <v>349808.01000000018</v>
      </c>
      <c r="I46">
        <v>282965.45999999996</v>
      </c>
      <c r="J46">
        <v>632773.47</v>
      </c>
      <c r="K46">
        <v>13750905</v>
      </c>
      <c r="L46" s="26">
        <f t="shared" si="1"/>
        <v>4.6016859981215782E-2</v>
      </c>
      <c r="M46" s="1">
        <f t="shared" si="2"/>
        <v>167.17925231175693</v>
      </c>
    </row>
    <row r="47" spans="1:13" x14ac:dyDescent="0.25">
      <c r="A47" t="str">
        <f t="shared" si="0"/>
        <v>DXBCMBNov-2024</v>
      </c>
      <c r="B47" s="2">
        <v>2024</v>
      </c>
      <c r="C47" s="2" t="s">
        <v>179</v>
      </c>
      <c r="D47" t="s">
        <v>26</v>
      </c>
      <c r="E47" s="2" t="s">
        <v>10</v>
      </c>
      <c r="F47" t="s">
        <v>11</v>
      </c>
      <c r="G47">
        <v>6226</v>
      </c>
      <c r="H47">
        <v>598186.61999999976</v>
      </c>
      <c r="I47">
        <v>441781.88000000064</v>
      </c>
      <c r="J47">
        <v>1039968.5000000001</v>
      </c>
      <c r="K47">
        <v>20601834</v>
      </c>
      <c r="L47" s="26">
        <f t="shared" si="1"/>
        <v>5.0479413628903139E-2</v>
      </c>
      <c r="M47" s="1">
        <f t="shared" si="2"/>
        <v>167.03637969804049</v>
      </c>
    </row>
    <row r="48" spans="1:13" x14ac:dyDescent="0.25">
      <c r="A48" t="str">
        <f t="shared" si="0"/>
        <v>FRACMBNov-2024</v>
      </c>
      <c r="B48" s="2">
        <v>2024</v>
      </c>
      <c r="C48" s="2" t="s">
        <v>179</v>
      </c>
      <c r="D48" t="s">
        <v>27</v>
      </c>
      <c r="E48" s="2" t="s">
        <v>10</v>
      </c>
      <c r="F48" t="s">
        <v>19</v>
      </c>
      <c r="G48">
        <v>1622</v>
      </c>
      <c r="H48">
        <v>313213.92000000022</v>
      </c>
      <c r="I48">
        <v>397302.65</v>
      </c>
      <c r="J48">
        <v>710516.5700000003</v>
      </c>
      <c r="K48">
        <v>13126846</v>
      </c>
      <c r="L48" s="26">
        <f t="shared" si="1"/>
        <v>5.4126982978241714E-2</v>
      </c>
      <c r="M48" s="1">
        <f t="shared" si="2"/>
        <v>438.04967324291016</v>
      </c>
    </row>
    <row r="49" spans="1:13" x14ac:dyDescent="0.25">
      <c r="A49" t="str">
        <f t="shared" si="0"/>
        <v>GANCMBNov-2024</v>
      </c>
      <c r="B49" s="2">
        <v>2024</v>
      </c>
      <c r="C49" s="2" t="s">
        <v>179</v>
      </c>
      <c r="D49" t="s">
        <v>28</v>
      </c>
      <c r="E49" s="2" t="s">
        <v>10</v>
      </c>
      <c r="F49" t="s">
        <v>15</v>
      </c>
      <c r="G49">
        <v>547</v>
      </c>
      <c r="H49">
        <v>54176.760000000009</v>
      </c>
      <c r="I49">
        <v>12134.089999999993</v>
      </c>
      <c r="J49">
        <v>66310.849999999991</v>
      </c>
      <c r="K49">
        <v>627409</v>
      </c>
      <c r="L49" s="26">
        <f t="shared" si="1"/>
        <v>0.10568998850829361</v>
      </c>
      <c r="M49" s="1">
        <f t="shared" si="2"/>
        <v>121.22641681901278</v>
      </c>
    </row>
    <row r="50" spans="1:13" x14ac:dyDescent="0.25">
      <c r="A50" t="str">
        <f t="shared" si="0"/>
        <v>HYDCMBNov-2024</v>
      </c>
      <c r="B50" s="2">
        <v>2024</v>
      </c>
      <c r="C50" s="2" t="s">
        <v>179</v>
      </c>
      <c r="D50" t="s">
        <v>29</v>
      </c>
      <c r="E50" s="2" t="s">
        <v>10</v>
      </c>
      <c r="F50" t="s">
        <v>15</v>
      </c>
      <c r="G50">
        <v>1778</v>
      </c>
      <c r="H50">
        <v>101281.07</v>
      </c>
      <c r="I50">
        <v>45015.680000000037</v>
      </c>
      <c r="J50">
        <v>146296.75</v>
      </c>
      <c r="K50">
        <v>2083816</v>
      </c>
      <c r="L50" s="26">
        <f t="shared" si="1"/>
        <v>7.0206174633460919E-2</v>
      </c>
      <c r="M50" s="1">
        <f t="shared" si="2"/>
        <v>82.281636670416205</v>
      </c>
    </row>
    <row r="51" spans="1:13" x14ac:dyDescent="0.25">
      <c r="A51" t="str">
        <f t="shared" si="0"/>
        <v>ICNCMBNov-2024</v>
      </c>
      <c r="B51" s="2">
        <v>2024</v>
      </c>
      <c r="C51" s="2" t="s">
        <v>179</v>
      </c>
      <c r="D51" t="s">
        <v>30</v>
      </c>
      <c r="E51" s="2" t="s">
        <v>10</v>
      </c>
      <c r="F51" t="s">
        <v>13</v>
      </c>
      <c r="G51">
        <v>1177</v>
      </c>
      <c r="H51">
        <v>231291.22</v>
      </c>
      <c r="I51">
        <v>117380.60999999994</v>
      </c>
      <c r="J51">
        <v>348671.83000000013</v>
      </c>
      <c r="K51">
        <v>6785405</v>
      </c>
      <c r="L51" s="26">
        <f t="shared" si="1"/>
        <v>5.1385559152327696E-2</v>
      </c>
      <c r="M51" s="1">
        <f t="shared" si="2"/>
        <v>296.23774851316921</v>
      </c>
    </row>
    <row r="52" spans="1:13" x14ac:dyDescent="0.25">
      <c r="A52" t="str">
        <f t="shared" si="0"/>
        <v>IXMCMBNov-2024</v>
      </c>
      <c r="B52" s="2">
        <v>2024</v>
      </c>
      <c r="C52" s="2" t="s">
        <v>179</v>
      </c>
      <c r="D52" t="s">
        <v>31</v>
      </c>
      <c r="E52" s="2" t="s">
        <v>10</v>
      </c>
      <c r="F52" t="s">
        <v>15</v>
      </c>
      <c r="G52">
        <v>2314</v>
      </c>
      <c r="H52">
        <v>71445.209999999977</v>
      </c>
      <c r="I52">
        <v>34914.249999999942</v>
      </c>
      <c r="J52">
        <v>106359.45999999996</v>
      </c>
      <c r="K52">
        <v>819156</v>
      </c>
      <c r="L52" s="26">
        <f t="shared" si="1"/>
        <v>0.12984029903949915</v>
      </c>
      <c r="M52" s="1">
        <f t="shared" si="2"/>
        <v>45.963465859982698</v>
      </c>
    </row>
    <row r="53" spans="1:13" x14ac:dyDescent="0.25">
      <c r="A53" t="str">
        <f t="shared" si="0"/>
        <v>KHICMBNov-2024</v>
      </c>
      <c r="B53" s="2">
        <v>2024</v>
      </c>
      <c r="C53" s="2" t="s">
        <v>179</v>
      </c>
      <c r="D53" t="s">
        <v>32</v>
      </c>
      <c r="E53" s="2" t="s">
        <v>10</v>
      </c>
      <c r="F53" t="s">
        <v>15</v>
      </c>
      <c r="G53">
        <v>1260</v>
      </c>
      <c r="H53">
        <v>155642.95000000001</v>
      </c>
      <c r="I53">
        <v>36649.929999999993</v>
      </c>
      <c r="J53">
        <v>192292.87999999989</v>
      </c>
      <c r="K53">
        <v>3041640</v>
      </c>
      <c r="L53" s="26">
        <f t="shared" si="1"/>
        <v>6.3220131244986225E-2</v>
      </c>
      <c r="M53" s="1">
        <f t="shared" si="2"/>
        <v>152.61339682539673</v>
      </c>
    </row>
    <row r="54" spans="1:13" x14ac:dyDescent="0.25">
      <c r="A54" t="str">
        <f t="shared" si="0"/>
        <v>KTMCMBNov-2024</v>
      </c>
      <c r="B54" s="2">
        <v>2024</v>
      </c>
      <c r="C54" s="2" t="s">
        <v>179</v>
      </c>
      <c r="D54" t="s">
        <v>52</v>
      </c>
      <c r="E54" s="2" t="s">
        <v>10</v>
      </c>
      <c r="F54" t="s">
        <v>15</v>
      </c>
      <c r="G54">
        <v>2037</v>
      </c>
      <c r="H54">
        <v>483154.46000000008</v>
      </c>
      <c r="I54">
        <v>62745.36</v>
      </c>
      <c r="J54">
        <v>545899.82000000007</v>
      </c>
      <c r="K54">
        <v>4793061</v>
      </c>
      <c r="L54" s="26">
        <f t="shared" si="1"/>
        <v>0.11389377685783679</v>
      </c>
      <c r="M54" s="1">
        <f t="shared" si="2"/>
        <v>267.99205694648998</v>
      </c>
    </row>
    <row r="55" spans="1:13" x14ac:dyDescent="0.25">
      <c r="A55" t="str">
        <f t="shared" si="0"/>
        <v>KULCMBNov-2024</v>
      </c>
      <c r="B55" s="2">
        <v>2024</v>
      </c>
      <c r="C55" s="2" t="s">
        <v>179</v>
      </c>
      <c r="D55" t="s">
        <v>33</v>
      </c>
      <c r="E55" s="2" t="s">
        <v>10</v>
      </c>
      <c r="F55" t="s">
        <v>13</v>
      </c>
      <c r="G55">
        <v>6299</v>
      </c>
      <c r="H55">
        <v>491916.92999999912</v>
      </c>
      <c r="I55">
        <v>312090.27000000037</v>
      </c>
      <c r="J55">
        <v>804007.20000000123</v>
      </c>
      <c r="K55">
        <v>15489241</v>
      </c>
      <c r="L55" s="26">
        <f t="shared" si="1"/>
        <v>5.190746273493977E-2</v>
      </c>
      <c r="M55" s="1">
        <f t="shared" si="2"/>
        <v>127.64045086521689</v>
      </c>
    </row>
    <row r="56" spans="1:13" x14ac:dyDescent="0.25">
      <c r="A56" t="str">
        <f t="shared" si="0"/>
        <v>KWICMBNov-2024</v>
      </c>
      <c r="B56" s="2">
        <v>2024</v>
      </c>
      <c r="C56" s="2" t="s">
        <v>179</v>
      </c>
      <c r="D56" t="s">
        <v>34</v>
      </c>
      <c r="E56" s="2" t="s">
        <v>10</v>
      </c>
      <c r="F56" t="s">
        <v>11</v>
      </c>
      <c r="G56">
        <v>4500</v>
      </c>
      <c r="H56">
        <v>344032.77000000008</v>
      </c>
      <c r="I56">
        <v>319376.63999999978</v>
      </c>
      <c r="J56">
        <v>663409.40999999933</v>
      </c>
      <c r="K56">
        <v>18877500</v>
      </c>
      <c r="L56" s="26">
        <f t="shared" si="1"/>
        <v>3.5142863726658688E-2</v>
      </c>
      <c r="M56" s="1">
        <f t="shared" si="2"/>
        <v>147.42431333333317</v>
      </c>
    </row>
    <row r="57" spans="1:13" x14ac:dyDescent="0.25">
      <c r="A57" t="str">
        <f t="shared" si="0"/>
        <v>LHECMBNov-2024</v>
      </c>
      <c r="B57" s="2">
        <v>2024</v>
      </c>
      <c r="C57" s="2" t="s">
        <v>179</v>
      </c>
      <c r="D57" t="s">
        <v>35</v>
      </c>
      <c r="E57" s="2" t="s">
        <v>10</v>
      </c>
      <c r="F57" t="s">
        <v>15</v>
      </c>
      <c r="G57">
        <v>2179</v>
      </c>
      <c r="H57">
        <v>241109.16</v>
      </c>
      <c r="I57">
        <v>76667.520000000004</v>
      </c>
      <c r="J57">
        <v>317776.68000000017</v>
      </c>
      <c r="K57">
        <v>6068515</v>
      </c>
      <c r="L57" s="26">
        <f t="shared" si="1"/>
        <v>5.2364817422384254E-2</v>
      </c>
      <c r="M57" s="1">
        <f t="shared" si="2"/>
        <v>145.83601652134013</v>
      </c>
    </row>
    <row r="58" spans="1:13" x14ac:dyDescent="0.25">
      <c r="A58" t="str">
        <f t="shared" si="0"/>
        <v>LHRCMBNov-2024</v>
      </c>
      <c r="B58" s="2">
        <v>2024</v>
      </c>
      <c r="C58" s="2" t="s">
        <v>179</v>
      </c>
      <c r="D58" t="s">
        <v>36</v>
      </c>
      <c r="E58" s="2" t="s">
        <v>10</v>
      </c>
      <c r="F58" t="s">
        <v>19</v>
      </c>
      <c r="G58">
        <v>9029</v>
      </c>
      <c r="H58">
        <v>2070619.49</v>
      </c>
      <c r="I58">
        <v>2090786.7499999998</v>
      </c>
      <c r="J58">
        <v>4161406.2399999942</v>
      </c>
      <c r="K58">
        <v>78723851</v>
      </c>
      <c r="L58" s="26">
        <f t="shared" si="1"/>
        <v>5.2860806313959341E-2</v>
      </c>
      <c r="M58" s="1">
        <f t="shared" si="2"/>
        <v>460.89337025141145</v>
      </c>
    </row>
    <row r="59" spans="1:13" x14ac:dyDescent="0.25">
      <c r="A59" t="str">
        <f t="shared" si="0"/>
        <v>MAACMBNov-2024</v>
      </c>
      <c r="B59" s="2">
        <v>2024</v>
      </c>
      <c r="C59" s="2" t="s">
        <v>179</v>
      </c>
      <c r="D59" t="s">
        <v>37</v>
      </c>
      <c r="E59" s="2" t="s">
        <v>10</v>
      </c>
      <c r="F59" t="s">
        <v>15</v>
      </c>
      <c r="G59">
        <v>10160</v>
      </c>
      <c r="H59">
        <v>268994.4599999995</v>
      </c>
      <c r="I59">
        <v>227095.81999999992</v>
      </c>
      <c r="J59">
        <v>496090.28000000067</v>
      </c>
      <c r="K59">
        <v>6969760</v>
      </c>
      <c r="L59" s="26">
        <f t="shared" si="1"/>
        <v>7.1177526916278419E-2</v>
      </c>
      <c r="M59" s="1">
        <f t="shared" si="2"/>
        <v>48.827783464566998</v>
      </c>
    </row>
    <row r="60" spans="1:13" x14ac:dyDescent="0.25">
      <c r="A60" t="str">
        <f t="shared" si="0"/>
        <v>MELCMBNov-2024</v>
      </c>
      <c r="B60" s="2">
        <v>2024</v>
      </c>
      <c r="C60" s="2" t="s">
        <v>179</v>
      </c>
      <c r="D60" t="s">
        <v>38</v>
      </c>
      <c r="E60" s="2" t="s">
        <v>10</v>
      </c>
      <c r="F60" t="s">
        <v>13</v>
      </c>
      <c r="G60">
        <v>6564</v>
      </c>
      <c r="H60">
        <v>2184199.9500000002</v>
      </c>
      <c r="I60">
        <v>621331.07000000018</v>
      </c>
      <c r="J60">
        <v>2805531.0199999996</v>
      </c>
      <c r="K60">
        <v>55196676</v>
      </c>
      <c r="L60" s="26">
        <f t="shared" si="1"/>
        <v>5.0827898042266159E-2</v>
      </c>
      <c r="M60" s="1">
        <f t="shared" si="2"/>
        <v>427.41179463741616</v>
      </c>
    </row>
    <row r="61" spans="1:13" x14ac:dyDescent="0.25">
      <c r="A61" t="str">
        <f t="shared" si="0"/>
        <v>MLECMBNov-2024</v>
      </c>
      <c r="B61" s="2">
        <v>2024</v>
      </c>
      <c r="C61" s="2" t="s">
        <v>179</v>
      </c>
      <c r="D61" t="s">
        <v>39</v>
      </c>
      <c r="E61" s="2" t="s">
        <v>10</v>
      </c>
      <c r="F61" t="s">
        <v>15</v>
      </c>
      <c r="G61">
        <v>10447</v>
      </c>
      <c r="H61">
        <v>649546.68000000017</v>
      </c>
      <c r="I61">
        <v>164645.84000000003</v>
      </c>
      <c r="J61">
        <v>814192.51999999932</v>
      </c>
      <c r="K61">
        <v>8023296</v>
      </c>
      <c r="L61" s="26">
        <f t="shared" si="1"/>
        <v>0.10147855943492541</v>
      </c>
      <c r="M61" s="1">
        <f t="shared" si="2"/>
        <v>77.935533646022719</v>
      </c>
    </row>
    <row r="62" spans="1:13" x14ac:dyDescent="0.25">
      <c r="A62" t="str">
        <f t="shared" si="0"/>
        <v>NRTCMBNov-2024</v>
      </c>
      <c r="B62" s="2">
        <v>2024</v>
      </c>
      <c r="C62" s="2" t="s">
        <v>179</v>
      </c>
      <c r="D62" t="s">
        <v>40</v>
      </c>
      <c r="E62" s="2" t="s">
        <v>10</v>
      </c>
      <c r="F62" t="s">
        <v>13</v>
      </c>
      <c r="G62">
        <v>2995</v>
      </c>
      <c r="H62">
        <v>958352.66000000015</v>
      </c>
      <c r="I62">
        <v>80291.470000000016</v>
      </c>
      <c r="J62">
        <v>1038644.1300000002</v>
      </c>
      <c r="K62">
        <v>20557680</v>
      </c>
      <c r="L62" s="26">
        <f t="shared" si="1"/>
        <v>5.052341168847848E-2</v>
      </c>
      <c r="M62" s="1">
        <f t="shared" si="2"/>
        <v>346.79269782971625</v>
      </c>
    </row>
    <row r="63" spans="1:13" x14ac:dyDescent="0.25">
      <c r="A63" t="str">
        <f t="shared" si="0"/>
        <v>RUHCMBNov-2024</v>
      </c>
      <c r="B63" s="2">
        <v>2024</v>
      </c>
      <c r="C63" s="2" t="s">
        <v>179</v>
      </c>
      <c r="D63" t="s">
        <v>41</v>
      </c>
      <c r="E63" s="2" t="s">
        <v>10</v>
      </c>
      <c r="F63" t="s">
        <v>11</v>
      </c>
      <c r="G63">
        <v>7310</v>
      </c>
      <c r="H63">
        <v>744409.48</v>
      </c>
      <c r="I63">
        <v>500860.4000000002</v>
      </c>
      <c r="J63">
        <v>1245269.8800000018</v>
      </c>
      <c r="K63">
        <v>29568950</v>
      </c>
      <c r="L63" s="26">
        <f t="shared" si="1"/>
        <v>4.2114105505944639E-2</v>
      </c>
      <c r="M63" s="1">
        <f t="shared" si="2"/>
        <v>170.35155677154606</v>
      </c>
    </row>
    <row r="64" spans="1:13" x14ac:dyDescent="0.25">
      <c r="A64" t="str">
        <f t="shared" si="0"/>
        <v>SINCMBNov-2024</v>
      </c>
      <c r="B64" s="2">
        <v>2024</v>
      </c>
      <c r="C64" s="2" t="s">
        <v>179</v>
      </c>
      <c r="D64" t="s">
        <v>42</v>
      </c>
      <c r="E64" s="2" t="s">
        <v>10</v>
      </c>
      <c r="F64" t="s">
        <v>13</v>
      </c>
      <c r="G64">
        <v>4513</v>
      </c>
      <c r="H64">
        <v>609473.00000000047</v>
      </c>
      <c r="I64">
        <v>219278.73000000019</v>
      </c>
      <c r="J64">
        <v>828751.73000000021</v>
      </c>
      <c r="K64">
        <v>12406237</v>
      </c>
      <c r="L64" s="26">
        <f t="shared" si="1"/>
        <v>6.680121700077149E-2</v>
      </c>
      <c r="M64" s="1">
        <f t="shared" si="2"/>
        <v>183.6365455351208</v>
      </c>
    </row>
    <row r="65" spans="1:13" x14ac:dyDescent="0.25">
      <c r="A65" t="str">
        <f t="shared" si="0"/>
        <v>SYDCMBNov-2024</v>
      </c>
      <c r="B65" s="2">
        <v>2024</v>
      </c>
      <c r="C65" s="2" t="s">
        <v>179</v>
      </c>
      <c r="D65" t="s">
        <v>53</v>
      </c>
      <c r="E65" s="2" t="s">
        <v>10</v>
      </c>
      <c r="F65" t="s">
        <v>13</v>
      </c>
      <c r="G65">
        <v>4085</v>
      </c>
      <c r="H65">
        <v>1330575.2800000005</v>
      </c>
      <c r="I65">
        <v>371569.97999999981</v>
      </c>
      <c r="J65">
        <v>1702145.2600000002</v>
      </c>
      <c r="K65">
        <v>35760090</v>
      </c>
      <c r="L65" s="26">
        <f t="shared" si="1"/>
        <v>4.7599020584120459E-2</v>
      </c>
      <c r="M65" s="1">
        <f t="shared" si="2"/>
        <v>416.68182619339052</v>
      </c>
    </row>
    <row r="66" spans="1:13" x14ac:dyDescent="0.25">
      <c r="A66" t="str">
        <f t="shared" ref="A66:A129" si="3">D66&amp;E66&amp;C66</f>
        <v>TRVCMBNov-2024</v>
      </c>
      <c r="B66" s="2">
        <v>2024</v>
      </c>
      <c r="C66" s="2" t="s">
        <v>179</v>
      </c>
      <c r="D66" t="s">
        <v>43</v>
      </c>
      <c r="E66" s="2" t="s">
        <v>10</v>
      </c>
      <c r="F66" t="s">
        <v>15</v>
      </c>
      <c r="G66">
        <v>1945</v>
      </c>
      <c r="H66">
        <v>58947.070000000029</v>
      </c>
      <c r="I66">
        <v>27057.600000000042</v>
      </c>
      <c r="J66">
        <v>86004.669999999955</v>
      </c>
      <c r="K66">
        <v>711870</v>
      </c>
      <c r="L66" s="26">
        <f t="shared" ref="L66:L129" si="4">J66/K66</f>
        <v>0.12081513478584567</v>
      </c>
      <c r="M66" s="1">
        <f t="shared" ref="M66:M129" si="5">J66/G66</f>
        <v>44.218339331619511</v>
      </c>
    </row>
    <row r="67" spans="1:13" x14ac:dyDescent="0.25">
      <c r="A67" t="str">
        <f t="shared" si="3"/>
        <v>TRZCMBNov-2024</v>
      </c>
      <c r="B67" s="2">
        <v>2024</v>
      </c>
      <c r="C67" s="2" t="s">
        <v>179</v>
      </c>
      <c r="D67" t="s">
        <v>44</v>
      </c>
      <c r="E67" s="2" t="s">
        <v>10</v>
      </c>
      <c r="F67" t="s">
        <v>15</v>
      </c>
      <c r="G67">
        <v>4257</v>
      </c>
      <c r="H67">
        <v>128364.18999999993</v>
      </c>
      <c r="I67">
        <v>63049.560000000005</v>
      </c>
      <c r="J67">
        <v>191413.75000000015</v>
      </c>
      <c r="K67">
        <v>1885851</v>
      </c>
      <c r="L67" s="26">
        <f t="shared" si="4"/>
        <v>0.10149993292152994</v>
      </c>
      <c r="M67" s="1">
        <f t="shared" si="5"/>
        <v>44.964470284237763</v>
      </c>
    </row>
    <row r="68" spans="1:13" x14ac:dyDescent="0.25">
      <c r="A68" t="str">
        <f t="shared" si="3"/>
        <v>AUHCMBDec-2024</v>
      </c>
      <c r="B68" s="2">
        <v>2024</v>
      </c>
      <c r="C68" s="2" t="s">
        <v>188</v>
      </c>
      <c r="D68" t="s">
        <v>9</v>
      </c>
      <c r="E68" s="2" t="s">
        <v>10</v>
      </c>
      <c r="F68" t="s">
        <v>11</v>
      </c>
      <c r="G68">
        <v>65</v>
      </c>
      <c r="H68">
        <v>3314.05</v>
      </c>
      <c r="I68">
        <v>4495.2900000000009</v>
      </c>
      <c r="J68">
        <v>7809.3399999999992</v>
      </c>
      <c r="K68">
        <v>217360</v>
      </c>
      <c r="L68" s="26">
        <f t="shared" si="4"/>
        <v>3.5928137651821859E-2</v>
      </c>
      <c r="M68" s="1">
        <f t="shared" si="5"/>
        <v>120.14369230769229</v>
      </c>
    </row>
    <row r="69" spans="1:13" x14ac:dyDescent="0.25">
      <c r="A69" t="str">
        <f t="shared" si="3"/>
        <v>BKKCMBDec-2024</v>
      </c>
      <c r="B69" s="2">
        <v>2024</v>
      </c>
      <c r="C69" s="2" t="s">
        <v>188</v>
      </c>
      <c r="D69" t="s">
        <v>12</v>
      </c>
      <c r="E69" s="2" t="s">
        <v>10</v>
      </c>
      <c r="F69" t="s">
        <v>13</v>
      </c>
      <c r="G69">
        <v>3803</v>
      </c>
      <c r="H69">
        <v>514821.61000000028</v>
      </c>
      <c r="I69">
        <v>225626.97000000003</v>
      </c>
      <c r="J69">
        <v>740448.57999999973</v>
      </c>
      <c r="K69">
        <v>9070155</v>
      </c>
      <c r="L69" s="26">
        <f t="shared" si="4"/>
        <v>8.1635714053398173E-2</v>
      </c>
      <c r="M69" s="1">
        <f t="shared" si="5"/>
        <v>194.70117801735464</v>
      </c>
    </row>
    <row r="70" spans="1:13" x14ac:dyDescent="0.25">
      <c r="A70" t="str">
        <f t="shared" si="3"/>
        <v>BLRCMBDec-2024</v>
      </c>
      <c r="B70" s="2">
        <v>2024</v>
      </c>
      <c r="C70" s="2" t="s">
        <v>188</v>
      </c>
      <c r="D70" t="s">
        <v>14</v>
      </c>
      <c r="E70" s="2" t="s">
        <v>10</v>
      </c>
      <c r="F70" t="s">
        <v>15</v>
      </c>
      <c r="G70">
        <v>3319</v>
      </c>
      <c r="H70">
        <v>235284.10000000015</v>
      </c>
      <c r="I70">
        <v>86279.139999999898</v>
      </c>
      <c r="J70">
        <v>321563.23999999987</v>
      </c>
      <c r="K70">
        <v>2373085</v>
      </c>
      <c r="L70" s="26">
        <f t="shared" si="4"/>
        <v>0.1355043076838798</v>
      </c>
      <c r="M70" s="1">
        <f t="shared" si="5"/>
        <v>96.885579993974048</v>
      </c>
    </row>
    <row r="71" spans="1:13" x14ac:dyDescent="0.25">
      <c r="A71" t="str">
        <f t="shared" si="3"/>
        <v>BOMCMBDec-2024</v>
      </c>
      <c r="B71" s="2">
        <v>2024</v>
      </c>
      <c r="C71" s="2" t="s">
        <v>188</v>
      </c>
      <c r="D71" t="s">
        <v>16</v>
      </c>
      <c r="E71" s="2" t="s">
        <v>10</v>
      </c>
      <c r="F71" t="s">
        <v>15</v>
      </c>
      <c r="G71">
        <v>5739</v>
      </c>
      <c r="H71">
        <v>489565.79000000021</v>
      </c>
      <c r="I71">
        <v>163699.01999999996</v>
      </c>
      <c r="J71">
        <v>653264.80999999901</v>
      </c>
      <c r="K71">
        <v>8889711</v>
      </c>
      <c r="L71" s="26">
        <f t="shared" si="4"/>
        <v>7.3485494635314799E-2</v>
      </c>
      <c r="M71" s="1">
        <f t="shared" si="5"/>
        <v>113.82903119010263</v>
      </c>
    </row>
    <row r="72" spans="1:13" x14ac:dyDescent="0.25">
      <c r="A72" t="str">
        <f t="shared" si="3"/>
        <v>CANCMBDec-2024</v>
      </c>
      <c r="B72" s="2">
        <v>2024</v>
      </c>
      <c r="C72" s="2" t="s">
        <v>188</v>
      </c>
      <c r="D72" t="s">
        <v>17</v>
      </c>
      <c r="E72" s="2" t="s">
        <v>10</v>
      </c>
      <c r="F72" t="s">
        <v>13</v>
      </c>
      <c r="G72">
        <v>641</v>
      </c>
      <c r="H72">
        <v>117835.03999999998</v>
      </c>
      <c r="I72">
        <v>46520.780000000013</v>
      </c>
      <c r="J72">
        <v>164355.81999999998</v>
      </c>
      <c r="K72">
        <v>2553103</v>
      </c>
      <c r="L72" s="26">
        <f t="shared" si="4"/>
        <v>6.4374927294355136E-2</v>
      </c>
      <c r="M72" s="1">
        <f t="shared" si="5"/>
        <v>256.40533541341648</v>
      </c>
    </row>
    <row r="73" spans="1:13" x14ac:dyDescent="0.25">
      <c r="A73" t="str">
        <f t="shared" si="3"/>
        <v>CDGCMBDec-2024</v>
      </c>
      <c r="B73" s="2">
        <v>2024</v>
      </c>
      <c r="C73" s="2" t="s">
        <v>188</v>
      </c>
      <c r="D73" t="s">
        <v>18</v>
      </c>
      <c r="E73" s="2" t="s">
        <v>10</v>
      </c>
      <c r="F73" t="s">
        <v>19</v>
      </c>
      <c r="G73">
        <v>2358</v>
      </c>
      <c r="H73">
        <v>808362.72000000032</v>
      </c>
      <c r="I73">
        <v>573830.02000000014</v>
      </c>
      <c r="J73">
        <v>1382192.7400000007</v>
      </c>
      <c r="K73">
        <v>20064222</v>
      </c>
      <c r="L73" s="26">
        <f t="shared" si="4"/>
        <v>6.888842936446779E-2</v>
      </c>
      <c r="M73" s="1">
        <f t="shared" si="5"/>
        <v>586.17164546225649</v>
      </c>
    </row>
    <row r="74" spans="1:13" x14ac:dyDescent="0.25">
      <c r="A74" t="str">
        <f t="shared" si="3"/>
        <v>CGKCMBDec-2024</v>
      </c>
      <c r="B74" s="2">
        <v>2024</v>
      </c>
      <c r="C74" s="2" t="s">
        <v>188</v>
      </c>
      <c r="D74" t="s">
        <v>20</v>
      </c>
      <c r="E74" s="2" t="s">
        <v>10</v>
      </c>
      <c r="F74" t="s">
        <v>13</v>
      </c>
      <c r="G74">
        <v>1168</v>
      </c>
      <c r="H74">
        <v>141025.76000000004</v>
      </c>
      <c r="I74">
        <v>74055.729999999923</v>
      </c>
      <c r="J74">
        <v>215081.49</v>
      </c>
      <c r="K74">
        <v>3875424</v>
      </c>
      <c r="L74" s="26">
        <f t="shared" si="4"/>
        <v>5.5498827999207308E-2</v>
      </c>
      <c r="M74" s="1">
        <f t="shared" si="5"/>
        <v>184.14511130136987</v>
      </c>
    </row>
    <row r="75" spans="1:13" x14ac:dyDescent="0.25">
      <c r="A75" t="str">
        <f t="shared" si="3"/>
        <v>CMBAUHDec-2024</v>
      </c>
      <c r="B75" s="2">
        <v>2024</v>
      </c>
      <c r="C75" s="2" t="s">
        <v>188</v>
      </c>
      <c r="D75" t="s">
        <v>10</v>
      </c>
      <c r="E75" s="2" t="s">
        <v>9</v>
      </c>
      <c r="F75" t="s">
        <v>11</v>
      </c>
      <c r="G75">
        <v>231</v>
      </c>
      <c r="H75">
        <v>15087.010000000002</v>
      </c>
      <c r="I75">
        <v>14831.900000000001</v>
      </c>
      <c r="J75">
        <v>29918.909999999993</v>
      </c>
      <c r="K75">
        <v>772464</v>
      </c>
      <c r="L75" s="26">
        <f t="shared" si="4"/>
        <v>3.8731785558938657E-2</v>
      </c>
      <c r="M75" s="1">
        <f t="shared" si="5"/>
        <v>129.51909090909086</v>
      </c>
    </row>
    <row r="76" spans="1:13" x14ac:dyDescent="0.25">
      <c r="A76" t="str">
        <f t="shared" si="3"/>
        <v>CMBBKKDec-2024</v>
      </c>
      <c r="B76" s="2">
        <v>2024</v>
      </c>
      <c r="C76" s="2" t="s">
        <v>188</v>
      </c>
      <c r="D76" t="s">
        <v>10</v>
      </c>
      <c r="E76" s="2" t="s">
        <v>12</v>
      </c>
      <c r="F76" t="s">
        <v>13</v>
      </c>
      <c r="G76">
        <v>3248</v>
      </c>
      <c r="H76">
        <v>440980.00999999966</v>
      </c>
      <c r="I76">
        <v>196459.46000000008</v>
      </c>
      <c r="J76">
        <v>637439.46999999974</v>
      </c>
      <c r="K76">
        <v>7746480</v>
      </c>
      <c r="L76" s="26">
        <f t="shared" si="4"/>
        <v>8.228762870361761E-2</v>
      </c>
      <c r="M76" s="1">
        <f t="shared" si="5"/>
        <v>196.25599445812799</v>
      </c>
    </row>
    <row r="77" spans="1:13" x14ac:dyDescent="0.25">
      <c r="A77" t="str">
        <f t="shared" si="3"/>
        <v>CMBBLRDec-2024</v>
      </c>
      <c r="B77" s="2">
        <v>2024</v>
      </c>
      <c r="C77" s="2" t="s">
        <v>188</v>
      </c>
      <c r="D77" t="s">
        <v>10</v>
      </c>
      <c r="E77" s="2" t="s">
        <v>14</v>
      </c>
      <c r="F77" t="s">
        <v>15</v>
      </c>
      <c r="G77">
        <v>3080</v>
      </c>
      <c r="H77">
        <v>203458.98000000007</v>
      </c>
      <c r="I77">
        <v>65653.439999999988</v>
      </c>
      <c r="J77">
        <v>269112.42</v>
      </c>
      <c r="K77">
        <v>2202200</v>
      </c>
      <c r="L77" s="26">
        <f t="shared" si="4"/>
        <v>0.12220162564708019</v>
      </c>
      <c r="M77" s="1">
        <f t="shared" si="5"/>
        <v>87.374162337662327</v>
      </c>
    </row>
    <row r="78" spans="1:13" x14ac:dyDescent="0.25">
      <c r="A78" t="str">
        <f t="shared" si="3"/>
        <v>CMBBOMDec-2024</v>
      </c>
      <c r="B78" s="2">
        <v>2024</v>
      </c>
      <c r="C78" s="2" t="s">
        <v>188</v>
      </c>
      <c r="D78" t="s">
        <v>10</v>
      </c>
      <c r="E78" s="2" t="s">
        <v>16</v>
      </c>
      <c r="F78" t="s">
        <v>15</v>
      </c>
      <c r="G78">
        <v>4558</v>
      </c>
      <c r="H78">
        <v>416422.3199999996</v>
      </c>
      <c r="I78">
        <v>122833.76999999996</v>
      </c>
      <c r="J78">
        <v>539256.08999999939</v>
      </c>
      <c r="K78">
        <v>7060342</v>
      </c>
      <c r="L78" s="26">
        <f t="shared" si="4"/>
        <v>7.6378182529968003E-2</v>
      </c>
      <c r="M78" s="1">
        <f t="shared" si="5"/>
        <v>118.30980473892045</v>
      </c>
    </row>
    <row r="79" spans="1:13" x14ac:dyDescent="0.25">
      <c r="A79" t="str">
        <f t="shared" si="3"/>
        <v>CMBCANDec-2024</v>
      </c>
      <c r="B79" s="2">
        <v>2024</v>
      </c>
      <c r="C79" s="2" t="s">
        <v>188</v>
      </c>
      <c r="D79" t="s">
        <v>10</v>
      </c>
      <c r="E79" s="2" t="s">
        <v>17</v>
      </c>
      <c r="F79" t="s">
        <v>13</v>
      </c>
      <c r="G79">
        <v>473</v>
      </c>
      <c r="H79">
        <v>75429.400000000009</v>
      </c>
      <c r="I79">
        <v>34621.35</v>
      </c>
      <c r="J79">
        <v>110050.75000000003</v>
      </c>
      <c r="K79">
        <v>1883959</v>
      </c>
      <c r="L79" s="26">
        <f t="shared" si="4"/>
        <v>5.8414620488025495E-2</v>
      </c>
      <c r="M79" s="1">
        <f t="shared" si="5"/>
        <v>232.66543340380557</v>
      </c>
    </row>
    <row r="80" spans="1:13" x14ac:dyDescent="0.25">
      <c r="A80" t="str">
        <f t="shared" si="3"/>
        <v>CMBCDGDec-2024</v>
      </c>
      <c r="B80" s="2">
        <v>2024</v>
      </c>
      <c r="C80" s="2" t="s">
        <v>188</v>
      </c>
      <c r="D80" t="s">
        <v>10</v>
      </c>
      <c r="E80" s="2" t="s">
        <v>18</v>
      </c>
      <c r="F80" t="s">
        <v>19</v>
      </c>
      <c r="G80">
        <v>1521</v>
      </c>
      <c r="H80">
        <v>308947.87000000005</v>
      </c>
      <c r="I80">
        <v>344597.32999999984</v>
      </c>
      <c r="J80">
        <v>653545.19999999972</v>
      </c>
      <c r="K80">
        <v>12942189</v>
      </c>
      <c r="L80" s="26">
        <f t="shared" si="4"/>
        <v>5.0497269047763076E-2</v>
      </c>
      <c r="M80" s="1">
        <f t="shared" si="5"/>
        <v>429.68126232741599</v>
      </c>
    </row>
    <row r="81" spans="1:13" x14ac:dyDescent="0.25">
      <c r="A81" t="str">
        <f t="shared" si="3"/>
        <v>CMBCGKDec-2024</v>
      </c>
      <c r="B81" s="2">
        <v>2024</v>
      </c>
      <c r="C81" s="2" t="s">
        <v>188</v>
      </c>
      <c r="D81" t="s">
        <v>10</v>
      </c>
      <c r="E81" s="2" t="s">
        <v>20</v>
      </c>
      <c r="F81" t="s">
        <v>13</v>
      </c>
      <c r="G81">
        <v>918</v>
      </c>
      <c r="H81">
        <v>97584.67999999992</v>
      </c>
      <c r="I81">
        <v>53623.820000000022</v>
      </c>
      <c r="J81">
        <v>151208.49999999997</v>
      </c>
      <c r="K81">
        <v>3045924</v>
      </c>
      <c r="L81" s="26">
        <f t="shared" si="4"/>
        <v>4.9642899822845206E-2</v>
      </c>
      <c r="M81" s="1">
        <f t="shared" si="5"/>
        <v>164.7151416122004</v>
      </c>
    </row>
    <row r="82" spans="1:13" x14ac:dyDescent="0.25">
      <c r="A82" t="str">
        <f t="shared" si="3"/>
        <v>CMBCOKDec-2024</v>
      </c>
      <c r="B82" s="2">
        <v>2024</v>
      </c>
      <c r="C82" s="2" t="s">
        <v>188</v>
      </c>
      <c r="D82" t="s">
        <v>10</v>
      </c>
      <c r="E82" s="2" t="s">
        <v>21</v>
      </c>
      <c r="F82" t="s">
        <v>15</v>
      </c>
      <c r="G82">
        <v>3280</v>
      </c>
      <c r="H82">
        <v>155816.8899999999</v>
      </c>
      <c r="I82">
        <v>48012.339999999924</v>
      </c>
      <c r="J82">
        <v>203829.22999999981</v>
      </c>
      <c r="K82">
        <v>1695760</v>
      </c>
      <c r="L82" s="26">
        <f t="shared" si="4"/>
        <v>0.12019933834976636</v>
      </c>
      <c r="M82" s="1">
        <f t="shared" si="5"/>
        <v>62.143057926829208</v>
      </c>
    </row>
    <row r="83" spans="1:13" x14ac:dyDescent="0.25">
      <c r="A83" t="str">
        <f t="shared" si="3"/>
        <v>CMBDACDec-2024</v>
      </c>
      <c r="B83" s="2">
        <v>2024</v>
      </c>
      <c r="C83" s="2" t="s">
        <v>188</v>
      </c>
      <c r="D83" t="s">
        <v>10</v>
      </c>
      <c r="E83" s="2" t="s">
        <v>22</v>
      </c>
      <c r="F83" t="s">
        <v>15</v>
      </c>
      <c r="G83">
        <v>2500</v>
      </c>
      <c r="H83">
        <v>341266.45999999985</v>
      </c>
      <c r="I83">
        <v>23535.840000000018</v>
      </c>
      <c r="J83">
        <v>364802.30000000022</v>
      </c>
      <c r="K83">
        <v>5412500</v>
      </c>
      <c r="L83" s="26">
        <f t="shared" si="4"/>
        <v>6.7399963048498893E-2</v>
      </c>
      <c r="M83" s="1">
        <f t="shared" si="5"/>
        <v>145.92092000000008</v>
      </c>
    </row>
    <row r="84" spans="1:13" x14ac:dyDescent="0.25">
      <c r="A84" t="str">
        <f t="shared" si="3"/>
        <v>CMBDELDec-2024</v>
      </c>
      <c r="B84" s="2">
        <v>2024</v>
      </c>
      <c r="C84" s="2" t="s">
        <v>188</v>
      </c>
      <c r="D84" t="s">
        <v>10</v>
      </c>
      <c r="E84" s="2" t="s">
        <v>23</v>
      </c>
      <c r="F84" t="s">
        <v>15</v>
      </c>
      <c r="G84">
        <v>5594</v>
      </c>
      <c r="H84">
        <v>763979.53999999922</v>
      </c>
      <c r="I84">
        <v>150016.24999999994</v>
      </c>
      <c r="J84">
        <v>913995.78999999992</v>
      </c>
      <c r="K84">
        <v>13565450</v>
      </c>
      <c r="L84" s="26">
        <f t="shared" si="4"/>
        <v>6.7376739437320546E-2</v>
      </c>
      <c r="M84" s="1">
        <f t="shared" si="5"/>
        <v>163.3885931355023</v>
      </c>
    </row>
    <row r="85" spans="1:13" x14ac:dyDescent="0.25">
      <c r="A85" t="str">
        <f t="shared" si="3"/>
        <v>CMBDMMDec-2024</v>
      </c>
      <c r="B85" s="2">
        <v>2024</v>
      </c>
      <c r="C85" s="2" t="s">
        <v>188</v>
      </c>
      <c r="D85" t="s">
        <v>10</v>
      </c>
      <c r="E85" s="2" t="s">
        <v>24</v>
      </c>
      <c r="F85" t="s">
        <v>11</v>
      </c>
      <c r="G85">
        <v>1293</v>
      </c>
      <c r="H85">
        <v>167006.93999999992</v>
      </c>
      <c r="I85">
        <v>85248.440000000017</v>
      </c>
      <c r="J85">
        <v>252255.38000000012</v>
      </c>
      <c r="K85">
        <v>4981929</v>
      </c>
      <c r="L85" s="26">
        <f t="shared" si="4"/>
        <v>5.0634077683563962E-2</v>
      </c>
      <c r="M85" s="1">
        <f t="shared" si="5"/>
        <v>195.09310131477193</v>
      </c>
    </row>
    <row r="86" spans="1:13" x14ac:dyDescent="0.25">
      <c r="A86" t="str">
        <f t="shared" si="3"/>
        <v>CMBDOHDec-2024</v>
      </c>
      <c r="B86" s="2">
        <v>2024</v>
      </c>
      <c r="C86" s="2" t="s">
        <v>188</v>
      </c>
      <c r="D86" t="s">
        <v>10</v>
      </c>
      <c r="E86" s="2" t="s">
        <v>25</v>
      </c>
      <c r="F86" t="s">
        <v>11</v>
      </c>
      <c r="G86">
        <v>2059</v>
      </c>
      <c r="H86">
        <v>225715.52</v>
      </c>
      <c r="I86">
        <v>158145.58000000013</v>
      </c>
      <c r="J86">
        <v>383861.0999999998</v>
      </c>
      <c r="K86">
        <v>7480347</v>
      </c>
      <c r="L86" s="26">
        <f t="shared" si="4"/>
        <v>5.1315948310953999E-2</v>
      </c>
      <c r="M86" s="1">
        <f t="shared" si="5"/>
        <v>186.43084021369586</v>
      </c>
    </row>
    <row r="87" spans="1:13" x14ac:dyDescent="0.25">
      <c r="A87" t="str">
        <f t="shared" si="3"/>
        <v>CMBDXBDec-2024</v>
      </c>
      <c r="B87" s="2">
        <v>2024</v>
      </c>
      <c r="C87" s="2" t="s">
        <v>188</v>
      </c>
      <c r="D87" t="s">
        <v>10</v>
      </c>
      <c r="E87" s="2" t="s">
        <v>26</v>
      </c>
      <c r="F87" t="s">
        <v>11</v>
      </c>
      <c r="G87">
        <v>4111</v>
      </c>
      <c r="H87">
        <v>441870.29</v>
      </c>
      <c r="I87">
        <v>279011.01999999961</v>
      </c>
      <c r="J87">
        <v>720881.30999999982</v>
      </c>
      <c r="K87">
        <v>13603299</v>
      </c>
      <c r="L87" s="26">
        <f t="shared" si="4"/>
        <v>5.299312394736011E-2</v>
      </c>
      <c r="M87" s="1">
        <f t="shared" si="5"/>
        <v>175.3542471418146</v>
      </c>
    </row>
    <row r="88" spans="1:13" x14ac:dyDescent="0.25">
      <c r="A88" t="str">
        <f t="shared" si="3"/>
        <v>CMBFRADec-2024</v>
      </c>
      <c r="B88" s="2">
        <v>2024</v>
      </c>
      <c r="C88" s="2" t="s">
        <v>188</v>
      </c>
      <c r="D88" t="s">
        <v>10</v>
      </c>
      <c r="E88" s="2" t="s">
        <v>27</v>
      </c>
      <c r="F88" t="s">
        <v>19</v>
      </c>
      <c r="G88">
        <v>1396</v>
      </c>
      <c r="H88">
        <v>258800.86</v>
      </c>
      <c r="I88">
        <v>336106.22000000009</v>
      </c>
      <c r="J88">
        <v>594907.07999999984</v>
      </c>
      <c r="K88">
        <v>11297828</v>
      </c>
      <c r="L88" s="26">
        <f t="shared" si="4"/>
        <v>5.2656765530507264E-2</v>
      </c>
      <c r="M88" s="1">
        <f t="shared" si="5"/>
        <v>426.15120343839533</v>
      </c>
    </row>
    <row r="89" spans="1:13" x14ac:dyDescent="0.25">
      <c r="A89" t="str">
        <f t="shared" si="3"/>
        <v>CMBGANDec-2024</v>
      </c>
      <c r="B89" s="2">
        <v>2024</v>
      </c>
      <c r="C89" s="2" t="s">
        <v>188</v>
      </c>
      <c r="D89" t="s">
        <v>10</v>
      </c>
      <c r="E89" s="2" t="s">
        <v>28</v>
      </c>
      <c r="F89" t="s">
        <v>15</v>
      </c>
      <c r="G89">
        <v>462</v>
      </c>
      <c r="H89">
        <v>42390.399999999994</v>
      </c>
      <c r="I89">
        <v>8979.8500000000022</v>
      </c>
      <c r="J89">
        <v>51370.25</v>
      </c>
      <c r="K89">
        <v>529914</v>
      </c>
      <c r="L89" s="26">
        <f t="shared" si="4"/>
        <v>9.694073000524614E-2</v>
      </c>
      <c r="M89" s="1">
        <f t="shared" si="5"/>
        <v>111.19101731601732</v>
      </c>
    </row>
    <row r="90" spans="1:13" x14ac:dyDescent="0.25">
      <c r="A90" t="str">
        <f t="shared" si="3"/>
        <v>CMBHYDDec-2024</v>
      </c>
      <c r="B90" s="2">
        <v>2024</v>
      </c>
      <c r="C90" s="2" t="s">
        <v>188</v>
      </c>
      <c r="D90" t="s">
        <v>10</v>
      </c>
      <c r="E90" s="2" t="s">
        <v>29</v>
      </c>
      <c r="F90" t="s">
        <v>15</v>
      </c>
      <c r="G90">
        <v>1369</v>
      </c>
      <c r="H90">
        <v>75572.080000000045</v>
      </c>
      <c r="I90">
        <v>31633.44000000001</v>
      </c>
      <c r="J90">
        <v>107205.5199999999</v>
      </c>
      <c r="K90">
        <v>1604468</v>
      </c>
      <c r="L90" s="26">
        <f t="shared" si="4"/>
        <v>6.6816863907538132E-2</v>
      </c>
      <c r="M90" s="1">
        <f t="shared" si="5"/>
        <v>78.309364499634697</v>
      </c>
    </row>
    <row r="91" spans="1:13" x14ac:dyDescent="0.25">
      <c r="A91" t="str">
        <f t="shared" si="3"/>
        <v>CMBICNDec-2024</v>
      </c>
      <c r="B91" s="2">
        <v>2024</v>
      </c>
      <c r="C91" s="2" t="s">
        <v>188</v>
      </c>
      <c r="D91" t="s">
        <v>10</v>
      </c>
      <c r="E91" s="2" t="s">
        <v>30</v>
      </c>
      <c r="F91" t="s">
        <v>13</v>
      </c>
      <c r="G91">
        <v>1218</v>
      </c>
      <c r="H91">
        <v>258503.27000000002</v>
      </c>
      <c r="I91">
        <v>126498.40999999999</v>
      </c>
      <c r="J91">
        <v>385001.68000000017</v>
      </c>
      <c r="K91">
        <v>7021770</v>
      </c>
      <c r="L91" s="26">
        <f t="shared" si="4"/>
        <v>5.4829719572130696E-2</v>
      </c>
      <c r="M91" s="1">
        <f t="shared" si="5"/>
        <v>316.09333333333348</v>
      </c>
    </row>
    <row r="92" spans="1:13" x14ac:dyDescent="0.25">
      <c r="A92" t="str">
        <f t="shared" si="3"/>
        <v>CMBIXMDec-2024</v>
      </c>
      <c r="B92" s="2">
        <v>2024</v>
      </c>
      <c r="C92" s="2" t="s">
        <v>188</v>
      </c>
      <c r="D92" t="s">
        <v>10</v>
      </c>
      <c r="E92" s="2" t="s">
        <v>31</v>
      </c>
      <c r="F92" t="s">
        <v>15</v>
      </c>
      <c r="G92">
        <v>1480</v>
      </c>
      <c r="H92">
        <v>57422.639999999963</v>
      </c>
      <c r="I92">
        <v>21680.859999999931</v>
      </c>
      <c r="J92">
        <v>79103.500000000058</v>
      </c>
      <c r="K92">
        <v>523920</v>
      </c>
      <c r="L92" s="26">
        <f t="shared" si="4"/>
        <v>0.15098392884409845</v>
      </c>
      <c r="M92" s="1">
        <f t="shared" si="5"/>
        <v>53.448310810810852</v>
      </c>
    </row>
    <row r="93" spans="1:13" x14ac:dyDescent="0.25">
      <c r="A93" t="str">
        <f t="shared" si="3"/>
        <v>CMBKHIDec-2024</v>
      </c>
      <c r="B93" s="2">
        <v>2024</v>
      </c>
      <c r="C93" s="2" t="s">
        <v>188</v>
      </c>
      <c r="D93" t="s">
        <v>10</v>
      </c>
      <c r="E93" s="2" t="s">
        <v>32</v>
      </c>
      <c r="F93" t="s">
        <v>15</v>
      </c>
      <c r="G93">
        <v>1084</v>
      </c>
      <c r="H93">
        <v>165895.34000000003</v>
      </c>
      <c r="I93">
        <v>29506.35999999999</v>
      </c>
      <c r="J93">
        <v>195401.69999999984</v>
      </c>
      <c r="K93">
        <v>2616776</v>
      </c>
      <c r="L93" s="26">
        <f t="shared" si="4"/>
        <v>7.4672688835421844E-2</v>
      </c>
      <c r="M93" s="1">
        <f t="shared" si="5"/>
        <v>180.25987084870835</v>
      </c>
    </row>
    <row r="94" spans="1:13" x14ac:dyDescent="0.25">
      <c r="A94" t="str">
        <f t="shared" si="3"/>
        <v>CMBKTMDec-2024</v>
      </c>
      <c r="B94" s="2">
        <v>2024</v>
      </c>
      <c r="C94" s="2" t="s">
        <v>188</v>
      </c>
      <c r="D94" t="s">
        <v>10</v>
      </c>
      <c r="E94" s="2" t="s">
        <v>52</v>
      </c>
      <c r="F94" t="s">
        <v>15</v>
      </c>
      <c r="G94">
        <v>1221</v>
      </c>
      <c r="H94">
        <v>163842.64000000004</v>
      </c>
      <c r="I94">
        <v>30897.990000000053</v>
      </c>
      <c r="J94">
        <v>194740.63000000015</v>
      </c>
      <c r="K94">
        <v>2873013</v>
      </c>
      <c r="L94" s="26">
        <f t="shared" si="4"/>
        <v>6.7782718003712536E-2</v>
      </c>
      <c r="M94" s="1">
        <f t="shared" si="5"/>
        <v>159.4927354627356</v>
      </c>
    </row>
    <row r="95" spans="1:13" x14ac:dyDescent="0.25">
      <c r="A95" t="str">
        <f t="shared" si="3"/>
        <v>CMBKULDec-2024</v>
      </c>
      <c r="B95" s="2">
        <v>2024</v>
      </c>
      <c r="C95" s="2" t="s">
        <v>188</v>
      </c>
      <c r="D95" t="s">
        <v>10</v>
      </c>
      <c r="E95" s="2" t="s">
        <v>33</v>
      </c>
      <c r="F95" t="s">
        <v>13</v>
      </c>
      <c r="G95">
        <v>3537</v>
      </c>
      <c r="H95">
        <v>305651.14000000048</v>
      </c>
      <c r="I95">
        <v>198408.45000000007</v>
      </c>
      <c r="J95">
        <v>504059.59</v>
      </c>
      <c r="K95">
        <v>8697483</v>
      </c>
      <c r="L95" s="26">
        <f t="shared" si="4"/>
        <v>5.795465078804983E-2</v>
      </c>
      <c r="M95" s="1">
        <f t="shared" si="5"/>
        <v>142.51048628781453</v>
      </c>
    </row>
    <row r="96" spans="1:13" x14ac:dyDescent="0.25">
      <c r="A96" t="str">
        <f t="shared" si="3"/>
        <v>CMBKWIDec-2024</v>
      </c>
      <c r="B96" s="2">
        <v>2024</v>
      </c>
      <c r="C96" s="2" t="s">
        <v>188</v>
      </c>
      <c r="D96" t="s">
        <v>10</v>
      </c>
      <c r="E96" s="2" t="s">
        <v>34</v>
      </c>
      <c r="F96" t="s">
        <v>11</v>
      </c>
      <c r="G96">
        <v>2244</v>
      </c>
      <c r="H96">
        <v>241662.69000000012</v>
      </c>
      <c r="I96">
        <v>150075.14999999994</v>
      </c>
      <c r="J96">
        <v>391737.83999999973</v>
      </c>
      <c r="K96">
        <v>9413580</v>
      </c>
      <c r="L96" s="26">
        <f t="shared" si="4"/>
        <v>4.1614119176763754E-2</v>
      </c>
      <c r="M96" s="1">
        <f t="shared" si="5"/>
        <v>174.57122994652394</v>
      </c>
    </row>
    <row r="97" spans="1:13" x14ac:dyDescent="0.25">
      <c r="A97" t="str">
        <f t="shared" si="3"/>
        <v>CMBLHEDec-2024</v>
      </c>
      <c r="B97" s="2">
        <v>2024</v>
      </c>
      <c r="C97" s="2" t="s">
        <v>188</v>
      </c>
      <c r="D97" t="s">
        <v>10</v>
      </c>
      <c r="E97" s="2" t="s">
        <v>35</v>
      </c>
      <c r="F97" t="s">
        <v>15</v>
      </c>
      <c r="G97">
        <v>1696</v>
      </c>
      <c r="H97">
        <v>218315.84000000003</v>
      </c>
      <c r="I97">
        <v>55360.940000000017</v>
      </c>
      <c r="J97">
        <v>273676.77999999985</v>
      </c>
      <c r="K97">
        <v>4723360</v>
      </c>
      <c r="L97" s="26">
        <f t="shared" si="4"/>
        <v>5.7941122421327158E-2</v>
      </c>
      <c r="M97" s="1">
        <f t="shared" si="5"/>
        <v>161.36602594339615</v>
      </c>
    </row>
    <row r="98" spans="1:13" x14ac:dyDescent="0.25">
      <c r="A98" t="str">
        <f t="shared" si="3"/>
        <v>CMBLHRDec-2024</v>
      </c>
      <c r="B98" s="2">
        <v>2024</v>
      </c>
      <c r="C98" s="2" t="s">
        <v>188</v>
      </c>
      <c r="D98" t="s">
        <v>10</v>
      </c>
      <c r="E98" s="2" t="s">
        <v>36</v>
      </c>
      <c r="F98" t="s">
        <v>19</v>
      </c>
      <c r="G98">
        <v>6702</v>
      </c>
      <c r="H98">
        <v>1840082.9000000013</v>
      </c>
      <c r="I98">
        <v>1500673.8900000015</v>
      </c>
      <c r="J98">
        <v>3340756.7899999986</v>
      </c>
      <c r="K98">
        <v>58434738</v>
      </c>
      <c r="L98" s="26">
        <f t="shared" si="4"/>
        <v>5.7170732758312338E-2</v>
      </c>
      <c r="M98" s="1">
        <f t="shared" si="5"/>
        <v>498.47161891972524</v>
      </c>
    </row>
    <row r="99" spans="1:13" x14ac:dyDescent="0.25">
      <c r="A99" t="str">
        <f t="shared" si="3"/>
        <v>CMBMAADec-2024</v>
      </c>
      <c r="B99" s="2">
        <v>2024</v>
      </c>
      <c r="C99" s="2" t="s">
        <v>188</v>
      </c>
      <c r="D99" t="s">
        <v>10</v>
      </c>
      <c r="E99" s="2" t="s">
        <v>37</v>
      </c>
      <c r="F99" t="s">
        <v>15</v>
      </c>
      <c r="G99">
        <v>7967</v>
      </c>
      <c r="H99">
        <v>256686.26999999923</v>
      </c>
      <c r="I99">
        <v>167189.5499999999</v>
      </c>
      <c r="J99">
        <v>423875.81999999925</v>
      </c>
      <c r="K99">
        <v>5465362</v>
      </c>
      <c r="L99" s="26">
        <f t="shared" si="4"/>
        <v>7.7556769341170673E-2</v>
      </c>
      <c r="M99" s="1">
        <f t="shared" si="5"/>
        <v>53.203943768043082</v>
      </c>
    </row>
    <row r="100" spans="1:13" x14ac:dyDescent="0.25">
      <c r="A100" t="str">
        <f t="shared" si="3"/>
        <v>CMBMELDec-2024</v>
      </c>
      <c r="B100" s="2">
        <v>2024</v>
      </c>
      <c r="C100" s="2" t="s">
        <v>188</v>
      </c>
      <c r="D100" t="s">
        <v>10</v>
      </c>
      <c r="E100" s="2" t="s">
        <v>38</v>
      </c>
      <c r="F100" t="s">
        <v>13</v>
      </c>
      <c r="G100">
        <v>6303</v>
      </c>
      <c r="H100">
        <v>2136437.3400000022</v>
      </c>
      <c r="I100">
        <v>733959.94999999925</v>
      </c>
      <c r="J100">
        <v>2870397.2900000005</v>
      </c>
      <c r="K100">
        <v>53001927</v>
      </c>
      <c r="L100" s="26">
        <f t="shared" si="4"/>
        <v>5.4156470386444638E-2</v>
      </c>
      <c r="M100" s="1">
        <f t="shared" si="5"/>
        <v>455.40175947961296</v>
      </c>
    </row>
    <row r="101" spans="1:13" x14ac:dyDescent="0.25">
      <c r="A101" t="str">
        <f t="shared" si="3"/>
        <v>CMBMLEDec-2024</v>
      </c>
      <c r="B101" s="2">
        <v>2024</v>
      </c>
      <c r="C101" s="2" t="s">
        <v>188</v>
      </c>
      <c r="D101" t="s">
        <v>10</v>
      </c>
      <c r="E101" s="2" t="s">
        <v>39</v>
      </c>
      <c r="F101" t="s">
        <v>15</v>
      </c>
      <c r="G101">
        <v>10376</v>
      </c>
      <c r="H101">
        <v>739334.32000000018</v>
      </c>
      <c r="I101">
        <v>170374.68999999994</v>
      </c>
      <c r="J101">
        <v>909709.01000000036</v>
      </c>
      <c r="K101">
        <v>7968768</v>
      </c>
      <c r="L101" s="26">
        <f t="shared" si="4"/>
        <v>0.11415930417349336</v>
      </c>
      <c r="M101" s="1">
        <f t="shared" si="5"/>
        <v>87.674345605242905</v>
      </c>
    </row>
    <row r="102" spans="1:13" x14ac:dyDescent="0.25">
      <c r="A102" t="str">
        <f t="shared" si="3"/>
        <v>CMBNRTDec-2024</v>
      </c>
      <c r="B102" s="2">
        <v>2024</v>
      </c>
      <c r="C102" s="2" t="s">
        <v>188</v>
      </c>
      <c r="D102" t="s">
        <v>10</v>
      </c>
      <c r="E102" s="2" t="s">
        <v>40</v>
      </c>
      <c r="F102" t="s">
        <v>13</v>
      </c>
      <c r="G102">
        <v>2491</v>
      </c>
      <c r="H102">
        <v>787476.46999999951</v>
      </c>
      <c r="I102">
        <v>96548.010000000024</v>
      </c>
      <c r="J102">
        <v>884024.47999999975</v>
      </c>
      <c r="K102">
        <v>17098224</v>
      </c>
      <c r="L102" s="26">
        <f t="shared" si="4"/>
        <v>5.1702707836790519E-2</v>
      </c>
      <c r="M102" s="1">
        <f t="shared" si="5"/>
        <v>354.88738659173015</v>
      </c>
    </row>
    <row r="103" spans="1:13" x14ac:dyDescent="0.25">
      <c r="A103" t="str">
        <f t="shared" si="3"/>
        <v>CMBRUHDec-2024</v>
      </c>
      <c r="B103" s="2">
        <v>2024</v>
      </c>
      <c r="C103" s="2" t="s">
        <v>188</v>
      </c>
      <c r="D103" t="s">
        <v>10</v>
      </c>
      <c r="E103" s="2" t="s">
        <v>41</v>
      </c>
      <c r="F103" t="s">
        <v>11</v>
      </c>
      <c r="G103">
        <v>3245</v>
      </c>
      <c r="H103">
        <v>532584.53000000026</v>
      </c>
      <c r="I103">
        <v>187676.07000000009</v>
      </c>
      <c r="J103">
        <v>720260.60000000044</v>
      </c>
      <c r="K103">
        <v>13126025</v>
      </c>
      <c r="L103" s="26">
        <f t="shared" si="4"/>
        <v>5.4872712797667263E-2</v>
      </c>
      <c r="M103" s="1">
        <f t="shared" si="5"/>
        <v>221.96012326656407</v>
      </c>
    </row>
    <row r="104" spans="1:13" x14ac:dyDescent="0.25">
      <c r="A104" t="str">
        <f t="shared" si="3"/>
        <v>CMBSINDec-2024</v>
      </c>
      <c r="B104" s="2">
        <v>2024</v>
      </c>
      <c r="C104" s="2" t="s">
        <v>188</v>
      </c>
      <c r="D104" t="s">
        <v>10</v>
      </c>
      <c r="E104" s="2" t="s">
        <v>42</v>
      </c>
      <c r="F104" t="s">
        <v>13</v>
      </c>
      <c r="G104">
        <v>3107</v>
      </c>
      <c r="H104">
        <v>455263.15999999986</v>
      </c>
      <c r="I104">
        <v>181616.4500000001</v>
      </c>
      <c r="J104">
        <v>636879.61</v>
      </c>
      <c r="K104">
        <v>8541143</v>
      </c>
      <c r="L104" s="26">
        <f t="shared" si="4"/>
        <v>7.4566086763797307E-2</v>
      </c>
      <c r="M104" s="1">
        <f t="shared" si="5"/>
        <v>204.98217251367879</v>
      </c>
    </row>
    <row r="105" spans="1:13" x14ac:dyDescent="0.25">
      <c r="A105" t="str">
        <f t="shared" si="3"/>
        <v>CMBSYDDec-2024</v>
      </c>
      <c r="B105" s="2">
        <v>2024</v>
      </c>
      <c r="C105" s="2" t="s">
        <v>188</v>
      </c>
      <c r="D105" t="s">
        <v>10</v>
      </c>
      <c r="E105" s="2" t="s">
        <v>53</v>
      </c>
      <c r="F105" t="s">
        <v>13</v>
      </c>
      <c r="G105">
        <v>3259</v>
      </c>
      <c r="H105">
        <v>1139937.9099999992</v>
      </c>
      <c r="I105">
        <v>351176.18999999971</v>
      </c>
      <c r="J105">
        <v>1491114.1000000003</v>
      </c>
      <c r="K105">
        <v>28529286</v>
      </c>
      <c r="L105" s="26">
        <f t="shared" si="4"/>
        <v>5.2266085453382898E-2</v>
      </c>
      <c r="M105" s="1">
        <f t="shared" si="5"/>
        <v>457.53731205891387</v>
      </c>
    </row>
    <row r="106" spans="1:13" x14ac:dyDescent="0.25">
      <c r="A106" t="str">
        <f t="shared" si="3"/>
        <v>CMBTRVDec-2024</v>
      </c>
      <c r="B106" s="2">
        <v>2024</v>
      </c>
      <c r="C106" s="2" t="s">
        <v>188</v>
      </c>
      <c r="D106" t="s">
        <v>10</v>
      </c>
      <c r="E106" s="2" t="s">
        <v>43</v>
      </c>
      <c r="F106" t="s">
        <v>15</v>
      </c>
      <c r="G106">
        <v>1922</v>
      </c>
      <c r="H106">
        <v>69227.310000000012</v>
      </c>
      <c r="I106">
        <v>21257.390000000014</v>
      </c>
      <c r="J106">
        <v>90484.699999999968</v>
      </c>
      <c r="K106">
        <v>703452</v>
      </c>
      <c r="L106" s="26">
        <f t="shared" si="4"/>
        <v>0.12862952980445</v>
      </c>
      <c r="M106" s="1">
        <f t="shared" si="5"/>
        <v>47.078407908428701</v>
      </c>
    </row>
    <row r="107" spans="1:13" x14ac:dyDescent="0.25">
      <c r="A107" t="str">
        <f t="shared" si="3"/>
        <v>CMBTRZDec-2024</v>
      </c>
      <c r="B107" s="2">
        <v>2024</v>
      </c>
      <c r="C107" s="2" t="s">
        <v>188</v>
      </c>
      <c r="D107" t="s">
        <v>10</v>
      </c>
      <c r="E107" s="2" t="s">
        <v>44</v>
      </c>
      <c r="F107" t="s">
        <v>15</v>
      </c>
      <c r="G107">
        <v>2120</v>
      </c>
      <c r="H107">
        <v>73140.850000000093</v>
      </c>
      <c r="I107">
        <v>30085.949999999979</v>
      </c>
      <c r="J107">
        <v>103226.80000000012</v>
      </c>
      <c r="K107">
        <v>939160</v>
      </c>
      <c r="L107" s="26">
        <f t="shared" si="4"/>
        <v>0.10991396567145122</v>
      </c>
      <c r="M107" s="1">
        <f t="shared" si="5"/>
        <v>48.691886792452884</v>
      </c>
    </row>
    <row r="108" spans="1:13" x14ac:dyDescent="0.25">
      <c r="A108" t="str">
        <f t="shared" si="3"/>
        <v>COKCMBDec-2024</v>
      </c>
      <c r="B108" s="2">
        <v>2024</v>
      </c>
      <c r="C108" s="2" t="s">
        <v>188</v>
      </c>
      <c r="D108" t="s">
        <v>21</v>
      </c>
      <c r="E108" s="2" t="s">
        <v>10</v>
      </c>
      <c r="F108" t="s">
        <v>15</v>
      </c>
      <c r="G108">
        <v>2151</v>
      </c>
      <c r="H108">
        <v>123467.16999999998</v>
      </c>
      <c r="I108">
        <v>40819.249999999993</v>
      </c>
      <c r="J108">
        <v>164286.42000000004</v>
      </c>
      <c r="K108">
        <v>1112067</v>
      </c>
      <c r="L108" s="26">
        <f t="shared" si="4"/>
        <v>0.14773068529144381</v>
      </c>
      <c r="M108" s="1">
        <f t="shared" si="5"/>
        <v>76.376764295676452</v>
      </c>
    </row>
    <row r="109" spans="1:13" x14ac:dyDescent="0.25">
      <c r="A109" t="str">
        <f t="shared" si="3"/>
        <v>DACCMBDec-2024</v>
      </c>
      <c r="B109" s="2">
        <v>2024</v>
      </c>
      <c r="C109" s="2" t="s">
        <v>188</v>
      </c>
      <c r="D109" t="s">
        <v>22</v>
      </c>
      <c r="E109" s="2" t="s">
        <v>10</v>
      </c>
      <c r="F109" t="s">
        <v>15</v>
      </c>
      <c r="G109">
        <v>2936</v>
      </c>
      <c r="H109">
        <v>470956.70999999973</v>
      </c>
      <c r="I109">
        <v>12138.130000000008</v>
      </c>
      <c r="J109">
        <v>483094.83999999973</v>
      </c>
      <c r="K109">
        <v>6356440</v>
      </c>
      <c r="L109" s="26">
        <f t="shared" si="4"/>
        <v>7.6000849532128004E-2</v>
      </c>
      <c r="M109" s="1">
        <f t="shared" si="5"/>
        <v>164.54183923705713</v>
      </c>
    </row>
    <row r="110" spans="1:13" x14ac:dyDescent="0.25">
      <c r="A110" t="str">
        <f t="shared" si="3"/>
        <v>DELCMBDec-2024</v>
      </c>
      <c r="B110" s="2">
        <v>2024</v>
      </c>
      <c r="C110" s="2" t="s">
        <v>188</v>
      </c>
      <c r="D110" t="s">
        <v>23</v>
      </c>
      <c r="E110" s="2" t="s">
        <v>10</v>
      </c>
      <c r="F110" t="s">
        <v>15</v>
      </c>
      <c r="G110">
        <v>6021</v>
      </c>
      <c r="H110">
        <v>781645.66999999981</v>
      </c>
      <c r="I110">
        <v>195865.25999999986</v>
      </c>
      <c r="J110">
        <v>977510.9299999997</v>
      </c>
      <c r="K110">
        <v>14600925</v>
      </c>
      <c r="L110" s="26">
        <f t="shared" si="4"/>
        <v>6.694856182056956E-2</v>
      </c>
      <c r="M110" s="1">
        <f t="shared" si="5"/>
        <v>162.3502624148812</v>
      </c>
    </row>
    <row r="111" spans="1:13" x14ac:dyDescent="0.25">
      <c r="A111" t="str">
        <f t="shared" si="3"/>
        <v>DMMCMBDec-2024</v>
      </c>
      <c r="B111" s="2">
        <v>2024</v>
      </c>
      <c r="C111" s="2" t="s">
        <v>188</v>
      </c>
      <c r="D111" t="s">
        <v>24</v>
      </c>
      <c r="E111" s="2" t="s">
        <v>10</v>
      </c>
      <c r="F111" t="s">
        <v>11</v>
      </c>
      <c r="G111">
        <v>1630</v>
      </c>
      <c r="H111">
        <v>219429.59000000005</v>
      </c>
      <c r="I111">
        <v>115255.58000000005</v>
      </c>
      <c r="J111">
        <v>334685.16999999993</v>
      </c>
      <c r="K111">
        <v>6280390</v>
      </c>
      <c r="L111" s="26">
        <f t="shared" si="4"/>
        <v>5.3290507436640072E-2</v>
      </c>
      <c r="M111" s="1">
        <f t="shared" si="5"/>
        <v>205.32832515337418</v>
      </c>
    </row>
    <row r="112" spans="1:13" x14ac:dyDescent="0.25">
      <c r="A112" t="str">
        <f t="shared" si="3"/>
        <v>DOHCMBDec-2024</v>
      </c>
      <c r="B112" s="2">
        <v>2024</v>
      </c>
      <c r="C112" s="2" t="s">
        <v>188</v>
      </c>
      <c r="D112" t="s">
        <v>25</v>
      </c>
      <c r="E112" s="2" t="s">
        <v>10</v>
      </c>
      <c r="F112" t="s">
        <v>11</v>
      </c>
      <c r="G112">
        <v>2276</v>
      </c>
      <c r="H112">
        <v>418630.14000000013</v>
      </c>
      <c r="I112">
        <v>272104.56999999977</v>
      </c>
      <c r="J112">
        <v>690734.71000000043</v>
      </c>
      <c r="K112">
        <v>8268708</v>
      </c>
      <c r="L112" s="26">
        <f t="shared" si="4"/>
        <v>8.3535990145014241E-2</v>
      </c>
      <c r="M112" s="1">
        <f t="shared" si="5"/>
        <v>303.48625219683674</v>
      </c>
    </row>
    <row r="113" spans="1:13" x14ac:dyDescent="0.25">
      <c r="A113" t="str">
        <f t="shared" si="3"/>
        <v>DXBCMBDec-2024</v>
      </c>
      <c r="B113" s="2">
        <v>2024</v>
      </c>
      <c r="C113" s="2" t="s">
        <v>188</v>
      </c>
      <c r="D113" t="s">
        <v>26</v>
      </c>
      <c r="E113" s="2" t="s">
        <v>10</v>
      </c>
      <c r="F113" t="s">
        <v>11</v>
      </c>
      <c r="G113">
        <v>5073</v>
      </c>
      <c r="H113">
        <v>624751.94000000053</v>
      </c>
      <c r="I113">
        <v>361276.69000000058</v>
      </c>
      <c r="J113">
        <v>986028.63000000024</v>
      </c>
      <c r="K113">
        <v>16786557</v>
      </c>
      <c r="L113" s="26">
        <f t="shared" si="4"/>
        <v>5.873918219203618E-2</v>
      </c>
      <c r="M113" s="1">
        <f t="shared" si="5"/>
        <v>194.3679538734477</v>
      </c>
    </row>
    <row r="114" spans="1:13" x14ac:dyDescent="0.25">
      <c r="A114" t="str">
        <f t="shared" si="3"/>
        <v>FRACMBDec-2024</v>
      </c>
      <c r="B114" s="2">
        <v>2024</v>
      </c>
      <c r="C114" s="2" t="s">
        <v>188</v>
      </c>
      <c r="D114" t="s">
        <v>27</v>
      </c>
      <c r="E114" s="2" t="s">
        <v>10</v>
      </c>
      <c r="F114" t="s">
        <v>19</v>
      </c>
      <c r="G114">
        <v>2782</v>
      </c>
      <c r="H114">
        <v>944754.46</v>
      </c>
      <c r="I114">
        <v>673882.81999999937</v>
      </c>
      <c r="J114">
        <v>1618637.2800000007</v>
      </c>
      <c r="K114">
        <v>22514726</v>
      </c>
      <c r="L114" s="26">
        <f t="shared" si="4"/>
        <v>7.1892381901516395E-2</v>
      </c>
      <c r="M114" s="1">
        <f t="shared" si="5"/>
        <v>581.82504672897221</v>
      </c>
    </row>
    <row r="115" spans="1:13" x14ac:dyDescent="0.25">
      <c r="A115" t="str">
        <f t="shared" si="3"/>
        <v>GANCMBDec-2024</v>
      </c>
      <c r="B115" s="2">
        <v>2024</v>
      </c>
      <c r="C115" s="2" t="s">
        <v>188</v>
      </c>
      <c r="D115" t="s">
        <v>28</v>
      </c>
      <c r="E115" s="2" t="s">
        <v>10</v>
      </c>
      <c r="F115" t="s">
        <v>15</v>
      </c>
      <c r="G115">
        <v>952</v>
      </c>
      <c r="H115">
        <v>100994.28</v>
      </c>
      <c r="I115">
        <v>22728.459999999995</v>
      </c>
      <c r="J115">
        <v>123722.73999999999</v>
      </c>
      <c r="K115">
        <v>1091944</v>
      </c>
      <c r="L115" s="26">
        <f t="shared" si="4"/>
        <v>0.11330502296821082</v>
      </c>
      <c r="M115" s="1">
        <f t="shared" si="5"/>
        <v>129.96086134453782</v>
      </c>
    </row>
    <row r="116" spans="1:13" x14ac:dyDescent="0.25">
      <c r="A116" t="str">
        <f t="shared" si="3"/>
        <v>HYDCMBDec-2024</v>
      </c>
      <c r="B116" s="2">
        <v>2024</v>
      </c>
      <c r="C116" s="2" t="s">
        <v>188</v>
      </c>
      <c r="D116" t="s">
        <v>29</v>
      </c>
      <c r="E116" s="2" t="s">
        <v>10</v>
      </c>
      <c r="F116" t="s">
        <v>15</v>
      </c>
      <c r="G116">
        <v>1432</v>
      </c>
      <c r="H116">
        <v>90204.959999999963</v>
      </c>
      <c r="I116">
        <v>34778.460000000006</v>
      </c>
      <c r="J116">
        <v>124983.42000000003</v>
      </c>
      <c r="K116">
        <v>1678304</v>
      </c>
      <c r="L116" s="26">
        <f t="shared" si="4"/>
        <v>7.4470072168093523E-2</v>
      </c>
      <c r="M116" s="1">
        <f t="shared" si="5"/>
        <v>87.278924581005612</v>
      </c>
    </row>
    <row r="117" spans="1:13" x14ac:dyDescent="0.25">
      <c r="A117" t="str">
        <f t="shared" si="3"/>
        <v>ICNCMBDec-2024</v>
      </c>
      <c r="B117" s="2">
        <v>2024</v>
      </c>
      <c r="C117" s="2" t="s">
        <v>188</v>
      </c>
      <c r="D117" t="s">
        <v>30</v>
      </c>
      <c r="E117" s="2" t="s">
        <v>10</v>
      </c>
      <c r="F117" t="s">
        <v>13</v>
      </c>
      <c r="G117">
        <v>1423</v>
      </c>
      <c r="H117">
        <v>281830.35999999987</v>
      </c>
      <c r="I117">
        <v>141702.37000000005</v>
      </c>
      <c r="J117">
        <v>423532.7300000001</v>
      </c>
      <c r="K117">
        <v>8203595</v>
      </c>
      <c r="L117" s="26">
        <f t="shared" si="4"/>
        <v>5.16276985882409E-2</v>
      </c>
      <c r="M117" s="1">
        <f t="shared" si="5"/>
        <v>297.6336823612088</v>
      </c>
    </row>
    <row r="118" spans="1:13" x14ac:dyDescent="0.25">
      <c r="A118" t="str">
        <f t="shared" si="3"/>
        <v>IXMCMBDec-2024</v>
      </c>
      <c r="B118" s="2">
        <v>2024</v>
      </c>
      <c r="C118" s="2" t="s">
        <v>188</v>
      </c>
      <c r="D118" t="s">
        <v>31</v>
      </c>
      <c r="E118" s="2" t="s">
        <v>10</v>
      </c>
      <c r="F118" t="s">
        <v>15</v>
      </c>
      <c r="G118">
        <v>1790</v>
      </c>
      <c r="H118">
        <v>55510.639999999927</v>
      </c>
      <c r="I118">
        <v>27013.169999999922</v>
      </c>
      <c r="J118">
        <v>82523.81000000007</v>
      </c>
      <c r="K118">
        <v>633660</v>
      </c>
      <c r="L118" s="26">
        <f t="shared" si="4"/>
        <v>0.13023357952214132</v>
      </c>
      <c r="M118" s="1">
        <f t="shared" si="5"/>
        <v>46.10268715083803</v>
      </c>
    </row>
    <row r="119" spans="1:13" x14ac:dyDescent="0.25">
      <c r="A119" t="str">
        <f t="shared" si="3"/>
        <v>KHICMBDec-2024</v>
      </c>
      <c r="B119" s="2">
        <v>2024</v>
      </c>
      <c r="C119" s="2" t="s">
        <v>188</v>
      </c>
      <c r="D119" t="s">
        <v>32</v>
      </c>
      <c r="E119" s="2" t="s">
        <v>10</v>
      </c>
      <c r="F119" t="s">
        <v>15</v>
      </c>
      <c r="G119">
        <v>1053</v>
      </c>
      <c r="H119">
        <v>128393.82999999994</v>
      </c>
      <c r="I119">
        <v>33895.150000000009</v>
      </c>
      <c r="J119">
        <v>162288.97999999998</v>
      </c>
      <c r="K119">
        <v>2541942</v>
      </c>
      <c r="L119" s="26">
        <f t="shared" si="4"/>
        <v>6.3844485830125156E-2</v>
      </c>
      <c r="M119" s="1">
        <f t="shared" si="5"/>
        <v>154.12058879392211</v>
      </c>
    </row>
    <row r="120" spans="1:13" x14ac:dyDescent="0.25">
      <c r="A120" t="str">
        <f t="shared" si="3"/>
        <v>KTMCMBDec-2024</v>
      </c>
      <c r="B120" s="2">
        <v>2024</v>
      </c>
      <c r="C120" s="2" t="s">
        <v>188</v>
      </c>
      <c r="D120" t="s">
        <v>52</v>
      </c>
      <c r="E120" s="2" t="s">
        <v>10</v>
      </c>
      <c r="F120" t="s">
        <v>15</v>
      </c>
      <c r="G120">
        <v>1397</v>
      </c>
      <c r="H120">
        <v>281568.91000000009</v>
      </c>
      <c r="I120">
        <v>39827.569999999978</v>
      </c>
      <c r="J120">
        <v>321396.4800000001</v>
      </c>
      <c r="K120">
        <v>3287141</v>
      </c>
      <c r="L120" s="26">
        <f t="shared" si="4"/>
        <v>9.7773864887450851E-2</v>
      </c>
      <c r="M120" s="1">
        <f t="shared" si="5"/>
        <v>230.06190408017187</v>
      </c>
    </row>
    <row r="121" spans="1:13" x14ac:dyDescent="0.25">
      <c r="A121" t="str">
        <f t="shared" si="3"/>
        <v>KULCMBDec-2024</v>
      </c>
      <c r="B121" s="2">
        <v>2024</v>
      </c>
      <c r="C121" s="2" t="s">
        <v>188</v>
      </c>
      <c r="D121" t="s">
        <v>33</v>
      </c>
      <c r="E121" s="2" t="s">
        <v>10</v>
      </c>
      <c r="F121" t="s">
        <v>13</v>
      </c>
      <c r="G121">
        <v>4427</v>
      </c>
      <c r="H121">
        <v>416362.59000000049</v>
      </c>
      <c r="I121">
        <v>228455.83000000013</v>
      </c>
      <c r="J121">
        <v>644818.41999999934</v>
      </c>
      <c r="K121">
        <v>10885993</v>
      </c>
      <c r="L121" s="26">
        <f t="shared" si="4"/>
        <v>5.9233771324306322E-2</v>
      </c>
      <c r="M121" s="1">
        <f t="shared" si="5"/>
        <v>145.65584368646924</v>
      </c>
    </row>
    <row r="122" spans="1:13" x14ac:dyDescent="0.25">
      <c r="A122" t="str">
        <f t="shared" si="3"/>
        <v>KWICMBDec-2024</v>
      </c>
      <c r="B122" s="2">
        <v>2024</v>
      </c>
      <c r="C122" s="2" t="s">
        <v>188</v>
      </c>
      <c r="D122" t="s">
        <v>34</v>
      </c>
      <c r="E122" s="2" t="s">
        <v>10</v>
      </c>
      <c r="F122" t="s">
        <v>11</v>
      </c>
      <c r="G122">
        <v>2826</v>
      </c>
      <c r="H122">
        <v>344329.37999999989</v>
      </c>
      <c r="I122">
        <v>196540.0500000001</v>
      </c>
      <c r="J122">
        <v>540869.43000000028</v>
      </c>
      <c r="K122">
        <v>11855070</v>
      </c>
      <c r="L122" s="26">
        <f t="shared" si="4"/>
        <v>4.5623469958422876E-2</v>
      </c>
      <c r="M122" s="1">
        <f t="shared" si="5"/>
        <v>191.39045647558396</v>
      </c>
    </row>
    <row r="123" spans="1:13" x14ac:dyDescent="0.25">
      <c r="A123" t="str">
        <f t="shared" si="3"/>
        <v>LHECMBDec-2024</v>
      </c>
      <c r="B123" s="2">
        <v>2024</v>
      </c>
      <c r="C123" s="2" t="s">
        <v>188</v>
      </c>
      <c r="D123" t="s">
        <v>35</v>
      </c>
      <c r="E123" s="2" t="s">
        <v>10</v>
      </c>
      <c r="F123" t="s">
        <v>15</v>
      </c>
      <c r="G123">
        <v>1258</v>
      </c>
      <c r="H123">
        <v>139757.82000000007</v>
      </c>
      <c r="I123">
        <v>40746.50999999998</v>
      </c>
      <c r="J123">
        <v>180504.32999999993</v>
      </c>
      <c r="K123">
        <v>3503530</v>
      </c>
      <c r="L123" s="26">
        <f t="shared" si="4"/>
        <v>5.152070340485166E-2</v>
      </c>
      <c r="M123" s="1">
        <f t="shared" si="5"/>
        <v>143.48515898251188</v>
      </c>
    </row>
    <row r="124" spans="1:13" x14ac:dyDescent="0.25">
      <c r="A124" t="str">
        <f t="shared" si="3"/>
        <v>LHRCMBDec-2024</v>
      </c>
      <c r="B124" s="2">
        <v>2024</v>
      </c>
      <c r="C124" s="2" t="s">
        <v>188</v>
      </c>
      <c r="D124" t="s">
        <v>36</v>
      </c>
      <c r="E124" s="2" t="s">
        <v>10</v>
      </c>
      <c r="F124" t="s">
        <v>19</v>
      </c>
      <c r="G124">
        <v>8232</v>
      </c>
      <c r="H124">
        <v>4150857.8500000015</v>
      </c>
      <c r="I124">
        <v>1909434.5999999985</v>
      </c>
      <c r="J124">
        <v>6060292.450000002</v>
      </c>
      <c r="K124">
        <v>71774808</v>
      </c>
      <c r="L124" s="26">
        <f t="shared" si="4"/>
        <v>8.4434812420536215E-2</v>
      </c>
      <c r="M124" s="1">
        <f t="shared" si="5"/>
        <v>736.18712949465521</v>
      </c>
    </row>
    <row r="125" spans="1:13" x14ac:dyDescent="0.25">
      <c r="A125" t="str">
        <f t="shared" si="3"/>
        <v>MAACMBDec-2024</v>
      </c>
      <c r="B125" s="2">
        <v>2024</v>
      </c>
      <c r="C125" s="2" t="s">
        <v>188</v>
      </c>
      <c r="D125" t="s">
        <v>37</v>
      </c>
      <c r="E125" s="2" t="s">
        <v>10</v>
      </c>
      <c r="F125" t="s">
        <v>15</v>
      </c>
      <c r="G125">
        <v>8870</v>
      </c>
      <c r="H125">
        <v>301703.12000000017</v>
      </c>
      <c r="I125">
        <v>207127.94000000006</v>
      </c>
      <c r="J125">
        <v>508831.06000000006</v>
      </c>
      <c r="K125">
        <v>6084820</v>
      </c>
      <c r="L125" s="26">
        <f t="shared" si="4"/>
        <v>8.3623025824921704E-2</v>
      </c>
      <c r="M125" s="1">
        <f t="shared" si="5"/>
        <v>57.365395715896284</v>
      </c>
    </row>
    <row r="126" spans="1:13" x14ac:dyDescent="0.25">
      <c r="A126" t="str">
        <f t="shared" si="3"/>
        <v>MELCMBDec-2024</v>
      </c>
      <c r="B126" s="2">
        <v>2024</v>
      </c>
      <c r="C126" s="2" t="s">
        <v>188</v>
      </c>
      <c r="D126" t="s">
        <v>38</v>
      </c>
      <c r="E126" s="2" t="s">
        <v>10</v>
      </c>
      <c r="F126" t="s">
        <v>13</v>
      </c>
      <c r="G126">
        <v>7111</v>
      </c>
      <c r="H126">
        <v>3774354.8</v>
      </c>
      <c r="I126">
        <v>648570.82000000007</v>
      </c>
      <c r="J126">
        <v>4422925.6199999964</v>
      </c>
      <c r="K126">
        <v>59796399</v>
      </c>
      <c r="L126" s="26">
        <f t="shared" si="4"/>
        <v>7.3966420954546044E-2</v>
      </c>
      <c r="M126" s="1">
        <f t="shared" si="5"/>
        <v>621.98363380677768</v>
      </c>
    </row>
    <row r="127" spans="1:13" x14ac:dyDescent="0.25">
      <c r="A127" t="str">
        <f t="shared" si="3"/>
        <v>MLECMBDec-2024</v>
      </c>
      <c r="B127" s="2">
        <v>2024</v>
      </c>
      <c r="C127" s="2" t="s">
        <v>188</v>
      </c>
      <c r="D127" t="s">
        <v>39</v>
      </c>
      <c r="E127" s="2" t="s">
        <v>10</v>
      </c>
      <c r="F127" t="s">
        <v>15</v>
      </c>
      <c r="G127">
        <v>9612</v>
      </c>
      <c r="H127">
        <v>625961.73000000045</v>
      </c>
      <c r="I127">
        <v>157088.66999999998</v>
      </c>
      <c r="J127">
        <v>783050.40000000084</v>
      </c>
      <c r="K127">
        <v>7382016</v>
      </c>
      <c r="L127" s="26">
        <f t="shared" si="4"/>
        <v>0.10607541354556815</v>
      </c>
      <c r="M127" s="1">
        <f t="shared" si="5"/>
        <v>81.465917602996342</v>
      </c>
    </row>
    <row r="128" spans="1:13" x14ac:dyDescent="0.25">
      <c r="A128" t="str">
        <f t="shared" si="3"/>
        <v>NRTCMBDec-2024</v>
      </c>
      <c r="B128" s="2">
        <v>2024</v>
      </c>
      <c r="C128" s="2" t="s">
        <v>188</v>
      </c>
      <c r="D128" t="s">
        <v>40</v>
      </c>
      <c r="E128" s="2" t="s">
        <v>10</v>
      </c>
      <c r="F128" t="s">
        <v>13</v>
      </c>
      <c r="G128">
        <v>3497</v>
      </c>
      <c r="H128">
        <v>1330422.7700000003</v>
      </c>
      <c r="I128">
        <v>66957.420000000013</v>
      </c>
      <c r="J128">
        <v>1397380.1900000002</v>
      </c>
      <c r="K128">
        <v>24003408</v>
      </c>
      <c r="L128" s="26">
        <f t="shared" si="4"/>
        <v>5.8215907924408075E-2</v>
      </c>
      <c r="M128" s="1">
        <f t="shared" si="5"/>
        <v>399.59399199313702</v>
      </c>
    </row>
    <row r="129" spans="1:13" x14ac:dyDescent="0.25">
      <c r="A129" t="str">
        <f t="shared" si="3"/>
        <v>RUHCMBDec-2024</v>
      </c>
      <c r="B129" s="2">
        <v>2024</v>
      </c>
      <c r="C129" s="2" t="s">
        <v>188</v>
      </c>
      <c r="D129" t="s">
        <v>41</v>
      </c>
      <c r="E129" s="2" t="s">
        <v>10</v>
      </c>
      <c r="F129" t="s">
        <v>11</v>
      </c>
      <c r="G129">
        <v>3923</v>
      </c>
      <c r="H129">
        <v>548009.17000000027</v>
      </c>
      <c r="I129">
        <v>278101.38000000018</v>
      </c>
      <c r="J129">
        <v>826110.55000000075</v>
      </c>
      <c r="K129">
        <v>15868535</v>
      </c>
      <c r="L129" s="26">
        <f t="shared" si="4"/>
        <v>5.2059660831954603E-2</v>
      </c>
      <c r="M129" s="1">
        <f t="shared" si="5"/>
        <v>210.58132806525637</v>
      </c>
    </row>
    <row r="130" spans="1:13" x14ac:dyDescent="0.25">
      <c r="A130" t="str">
        <f t="shared" ref="A130:A193" si="6">D130&amp;E130&amp;C130</f>
        <v>SINCMBDec-2024</v>
      </c>
      <c r="B130" s="2">
        <v>2024</v>
      </c>
      <c r="C130" s="2" t="s">
        <v>188</v>
      </c>
      <c r="D130" t="s">
        <v>42</v>
      </c>
      <c r="E130" s="2" t="s">
        <v>10</v>
      </c>
      <c r="F130" t="s">
        <v>13</v>
      </c>
      <c r="G130">
        <v>2832</v>
      </c>
      <c r="H130">
        <v>501197.2900000001</v>
      </c>
      <c r="I130">
        <v>141188.75999999998</v>
      </c>
      <c r="J130">
        <v>642386.05000000016</v>
      </c>
      <c r="K130">
        <v>7785168</v>
      </c>
      <c r="L130" s="26">
        <f t="shared" ref="L130:L193" si="7">J130/K130</f>
        <v>8.2514089612452823E-2</v>
      </c>
      <c r="M130" s="1">
        <f t="shared" ref="M130:M193" si="8">J130/G130</f>
        <v>226.83123234463284</v>
      </c>
    </row>
    <row r="131" spans="1:13" x14ac:dyDescent="0.25">
      <c r="A131" t="str">
        <f t="shared" si="6"/>
        <v>SYDCMBDec-2024</v>
      </c>
      <c r="B131" s="2">
        <v>2024</v>
      </c>
      <c r="C131" s="2" t="s">
        <v>188</v>
      </c>
      <c r="D131" t="s">
        <v>53</v>
      </c>
      <c r="E131" s="2" t="s">
        <v>10</v>
      </c>
      <c r="F131" t="s">
        <v>13</v>
      </c>
      <c r="G131">
        <v>4009</v>
      </c>
      <c r="H131">
        <v>2155049.1899999981</v>
      </c>
      <c r="I131">
        <v>356791.29999999993</v>
      </c>
      <c r="J131">
        <v>2511840.4899999979</v>
      </c>
      <c r="K131">
        <v>35094786</v>
      </c>
      <c r="L131" s="26">
        <f t="shared" si="7"/>
        <v>7.1573039083355508E-2</v>
      </c>
      <c r="M131" s="1">
        <f t="shared" si="8"/>
        <v>626.55038413569412</v>
      </c>
    </row>
    <row r="132" spans="1:13" x14ac:dyDescent="0.25">
      <c r="A132" t="str">
        <f t="shared" si="6"/>
        <v>TRVCMBDec-2024</v>
      </c>
      <c r="B132" s="2">
        <v>2024</v>
      </c>
      <c r="C132" s="2" t="s">
        <v>188</v>
      </c>
      <c r="D132" t="s">
        <v>43</v>
      </c>
      <c r="E132" s="2" t="s">
        <v>10</v>
      </c>
      <c r="F132" t="s">
        <v>15</v>
      </c>
      <c r="G132">
        <v>1342</v>
      </c>
      <c r="H132">
        <v>58013.380000000026</v>
      </c>
      <c r="I132">
        <v>20834.080000000031</v>
      </c>
      <c r="J132">
        <v>78847.460000000006</v>
      </c>
      <c r="K132">
        <v>491172</v>
      </c>
      <c r="L132" s="26">
        <f t="shared" si="7"/>
        <v>0.16052922397856556</v>
      </c>
      <c r="M132" s="1">
        <f t="shared" si="8"/>
        <v>58.753695976155001</v>
      </c>
    </row>
    <row r="133" spans="1:13" x14ac:dyDescent="0.25">
      <c r="A133" t="str">
        <f t="shared" si="6"/>
        <v>TRZCMBDec-2024</v>
      </c>
      <c r="B133" s="4">
        <v>2024</v>
      </c>
      <c r="C133" s="2" t="s">
        <v>188</v>
      </c>
      <c r="D133" t="s">
        <v>44</v>
      </c>
      <c r="E133" s="2" t="s">
        <v>10</v>
      </c>
      <c r="F133" t="s">
        <v>15</v>
      </c>
      <c r="G133">
        <v>2606</v>
      </c>
      <c r="H133">
        <v>83971.149999999907</v>
      </c>
      <c r="I133">
        <v>39780.690000000031</v>
      </c>
      <c r="J133">
        <v>123751.84000000007</v>
      </c>
      <c r="K133">
        <v>1154458</v>
      </c>
      <c r="L133" s="26">
        <f t="shared" si="7"/>
        <v>0.10719475286238224</v>
      </c>
      <c r="M133" s="1">
        <f t="shared" si="8"/>
        <v>47.487275518035332</v>
      </c>
    </row>
    <row r="134" spans="1:13" x14ac:dyDescent="0.25">
      <c r="A134" t="str">
        <f t="shared" si="6"/>
        <v>AUHCMBJan-2025</v>
      </c>
      <c r="B134" s="2">
        <v>2025</v>
      </c>
      <c r="C134" s="2" t="s">
        <v>195</v>
      </c>
      <c r="D134" t="s">
        <v>9</v>
      </c>
      <c r="E134" s="2" t="s">
        <v>10</v>
      </c>
      <c r="F134" t="s">
        <v>11</v>
      </c>
      <c r="G134">
        <v>39</v>
      </c>
      <c r="H134">
        <v>3285.4400000000005</v>
      </c>
      <c r="I134">
        <v>2783.59</v>
      </c>
      <c r="J134">
        <v>6069.0299999999988</v>
      </c>
      <c r="K134">
        <v>130416</v>
      </c>
      <c r="L134" s="26">
        <f t="shared" si="7"/>
        <v>4.6535931174089058E-2</v>
      </c>
      <c r="M134" s="1">
        <f t="shared" si="8"/>
        <v>155.61615384615382</v>
      </c>
    </row>
    <row r="135" spans="1:13" x14ac:dyDescent="0.25">
      <c r="A135" t="str">
        <f t="shared" si="6"/>
        <v>BKKCMBJan-2025</v>
      </c>
      <c r="B135" s="2">
        <v>2025</v>
      </c>
      <c r="C135" s="2" t="s">
        <v>195</v>
      </c>
      <c r="D135" t="s">
        <v>12</v>
      </c>
      <c r="E135" s="2" t="s">
        <v>10</v>
      </c>
      <c r="F135" t="s">
        <v>13</v>
      </c>
      <c r="G135">
        <v>1352</v>
      </c>
      <c r="H135">
        <v>161910.78999999998</v>
      </c>
      <c r="I135">
        <v>85185.819999999963</v>
      </c>
      <c r="J135">
        <v>247096.61000000007</v>
      </c>
      <c r="K135">
        <v>3224520</v>
      </c>
      <c r="L135" s="26">
        <f t="shared" si="7"/>
        <v>7.6630509347127659E-2</v>
      </c>
      <c r="M135" s="1">
        <f t="shared" si="8"/>
        <v>182.76376479289945</v>
      </c>
    </row>
    <row r="136" spans="1:13" x14ac:dyDescent="0.25">
      <c r="A136" t="str">
        <f t="shared" si="6"/>
        <v>BLRCMBJan-2025</v>
      </c>
      <c r="B136" s="2">
        <v>2025</v>
      </c>
      <c r="C136" s="2" t="s">
        <v>195</v>
      </c>
      <c r="D136" t="s">
        <v>14</v>
      </c>
      <c r="E136" s="2" t="s">
        <v>10</v>
      </c>
      <c r="F136" t="s">
        <v>15</v>
      </c>
      <c r="G136">
        <v>1166</v>
      </c>
      <c r="H136">
        <v>65815.429999999993</v>
      </c>
      <c r="I136">
        <v>25935.189999999991</v>
      </c>
      <c r="J136">
        <v>91750.620000000054</v>
      </c>
      <c r="K136">
        <v>833690</v>
      </c>
      <c r="L136" s="26">
        <f t="shared" si="7"/>
        <v>0.11005364104163425</v>
      </c>
      <c r="M136" s="1">
        <f t="shared" si="8"/>
        <v>78.688353344768487</v>
      </c>
    </row>
    <row r="137" spans="1:13" x14ac:dyDescent="0.25">
      <c r="A137" t="str">
        <f t="shared" si="6"/>
        <v>BOMCMBJan-2025</v>
      </c>
      <c r="B137" s="2">
        <v>2025</v>
      </c>
      <c r="C137" s="2" t="s">
        <v>195</v>
      </c>
      <c r="D137" t="s">
        <v>16</v>
      </c>
      <c r="E137" s="2" t="s">
        <v>10</v>
      </c>
      <c r="F137" t="s">
        <v>15</v>
      </c>
      <c r="G137">
        <v>2092</v>
      </c>
      <c r="H137">
        <v>171193.17000000004</v>
      </c>
      <c r="I137">
        <v>61841.970000000016</v>
      </c>
      <c r="J137">
        <v>233035.13999999987</v>
      </c>
      <c r="K137">
        <v>3240508</v>
      </c>
      <c r="L137" s="26">
        <f t="shared" si="7"/>
        <v>7.1913150654156655E-2</v>
      </c>
      <c r="M137" s="1">
        <f t="shared" si="8"/>
        <v>111.39347036328866</v>
      </c>
    </row>
    <row r="138" spans="1:13" x14ac:dyDescent="0.25">
      <c r="A138" t="str">
        <f t="shared" si="6"/>
        <v>CANCMBJan-2025</v>
      </c>
      <c r="B138" s="2">
        <v>2025</v>
      </c>
      <c r="C138" s="2" t="s">
        <v>195</v>
      </c>
      <c r="D138" t="s">
        <v>17</v>
      </c>
      <c r="E138" s="2" t="s">
        <v>10</v>
      </c>
      <c r="F138" t="s">
        <v>13</v>
      </c>
      <c r="G138">
        <v>176</v>
      </c>
      <c r="H138">
        <v>38520.149999999987</v>
      </c>
      <c r="I138">
        <v>15045.639999999994</v>
      </c>
      <c r="J138">
        <v>53565.789999999986</v>
      </c>
      <c r="K138">
        <v>701008</v>
      </c>
      <c r="L138" s="26">
        <f t="shared" si="7"/>
        <v>7.6412523109579328E-2</v>
      </c>
      <c r="M138" s="1">
        <f t="shared" si="8"/>
        <v>304.35107954545447</v>
      </c>
    </row>
    <row r="139" spans="1:13" x14ac:dyDescent="0.25">
      <c r="A139" t="str">
        <f t="shared" si="6"/>
        <v>CDGCMBJan-2025</v>
      </c>
      <c r="B139" s="2">
        <v>2025</v>
      </c>
      <c r="C139" s="2" t="s">
        <v>195</v>
      </c>
      <c r="D139" t="s">
        <v>18</v>
      </c>
      <c r="E139" s="2" t="s">
        <v>10</v>
      </c>
      <c r="F139" t="s">
        <v>19</v>
      </c>
      <c r="G139">
        <v>1570</v>
      </c>
      <c r="H139">
        <v>386403.11999999982</v>
      </c>
      <c r="I139">
        <v>368380.16000000027</v>
      </c>
      <c r="J139">
        <v>754783.27999999945</v>
      </c>
      <c r="K139">
        <v>13359130</v>
      </c>
      <c r="L139" s="26">
        <f t="shared" si="7"/>
        <v>5.6499433720609012E-2</v>
      </c>
      <c r="M139" s="1">
        <f t="shared" si="8"/>
        <v>480.75368152866207</v>
      </c>
    </row>
    <row r="140" spans="1:13" x14ac:dyDescent="0.25">
      <c r="A140" t="str">
        <f t="shared" si="6"/>
        <v>CGKCMBJan-2025</v>
      </c>
      <c r="B140" s="2">
        <v>2025</v>
      </c>
      <c r="C140" s="2" t="s">
        <v>195</v>
      </c>
      <c r="D140" t="s">
        <v>20</v>
      </c>
      <c r="E140" s="2" t="s">
        <v>10</v>
      </c>
      <c r="F140" t="s">
        <v>13</v>
      </c>
      <c r="G140">
        <v>264</v>
      </c>
      <c r="H140">
        <v>34608.780000000006</v>
      </c>
      <c r="I140">
        <v>16320.510000000006</v>
      </c>
      <c r="J140">
        <v>50929.289999999994</v>
      </c>
      <c r="K140">
        <v>875952</v>
      </c>
      <c r="L140" s="26">
        <f t="shared" si="7"/>
        <v>5.8141644747657401E-2</v>
      </c>
      <c r="M140" s="1">
        <f t="shared" si="8"/>
        <v>192.91397727272724</v>
      </c>
    </row>
    <row r="141" spans="1:13" x14ac:dyDescent="0.25">
      <c r="A141" t="str">
        <f t="shared" si="6"/>
        <v>CMBAUHJan-2025</v>
      </c>
      <c r="B141" s="2">
        <v>2025</v>
      </c>
      <c r="C141" s="2" t="s">
        <v>195</v>
      </c>
      <c r="D141" t="s">
        <v>10</v>
      </c>
      <c r="E141" s="2" t="s">
        <v>9</v>
      </c>
      <c r="F141" t="s">
        <v>11</v>
      </c>
      <c r="G141">
        <v>35</v>
      </c>
      <c r="H141">
        <v>4208.29</v>
      </c>
      <c r="I141">
        <v>2807.94</v>
      </c>
      <c r="J141">
        <v>7016.23</v>
      </c>
      <c r="K141">
        <v>117040</v>
      </c>
      <c r="L141" s="26">
        <f t="shared" si="7"/>
        <v>5.9947282980177714E-2</v>
      </c>
      <c r="M141" s="1">
        <f t="shared" si="8"/>
        <v>200.46371428571427</v>
      </c>
    </row>
    <row r="142" spans="1:13" x14ac:dyDescent="0.25">
      <c r="A142" t="str">
        <f t="shared" si="6"/>
        <v>CMBBKKJan-2025</v>
      </c>
      <c r="B142" s="2">
        <v>2025</v>
      </c>
      <c r="C142" s="2" t="s">
        <v>195</v>
      </c>
      <c r="D142" t="s">
        <v>10</v>
      </c>
      <c r="E142" s="2" t="s">
        <v>12</v>
      </c>
      <c r="F142" t="s">
        <v>13</v>
      </c>
      <c r="G142">
        <v>929</v>
      </c>
      <c r="H142">
        <v>132538.82</v>
      </c>
      <c r="I142">
        <v>61026.290000000015</v>
      </c>
      <c r="J142">
        <v>193565.10999999987</v>
      </c>
      <c r="K142">
        <v>2215665</v>
      </c>
      <c r="L142" s="26">
        <f t="shared" si="7"/>
        <v>8.7362083166904692E-2</v>
      </c>
      <c r="M142" s="1">
        <f t="shared" si="8"/>
        <v>208.35856835306768</v>
      </c>
    </row>
    <row r="143" spans="1:13" x14ac:dyDescent="0.25">
      <c r="A143" t="str">
        <f t="shared" si="6"/>
        <v>CMBBLRJan-2025</v>
      </c>
      <c r="B143" s="2">
        <v>2025</v>
      </c>
      <c r="C143" s="2" t="s">
        <v>195</v>
      </c>
      <c r="D143" t="s">
        <v>10</v>
      </c>
      <c r="E143" s="2" t="s">
        <v>14</v>
      </c>
      <c r="F143" t="s">
        <v>15</v>
      </c>
      <c r="G143">
        <v>1362</v>
      </c>
      <c r="H143">
        <v>85272.22000000003</v>
      </c>
      <c r="I143">
        <v>37073.500000000015</v>
      </c>
      <c r="J143">
        <v>122345.72</v>
      </c>
      <c r="K143">
        <v>973830</v>
      </c>
      <c r="L143" s="26">
        <f t="shared" si="7"/>
        <v>0.12563355000359405</v>
      </c>
      <c r="M143" s="1">
        <f t="shared" si="8"/>
        <v>89.827988252569753</v>
      </c>
    </row>
    <row r="144" spans="1:13" x14ac:dyDescent="0.25">
      <c r="A144" t="str">
        <f t="shared" si="6"/>
        <v>CMBBOMJan-2025</v>
      </c>
      <c r="B144" s="2">
        <v>2025</v>
      </c>
      <c r="C144" s="2" t="s">
        <v>195</v>
      </c>
      <c r="D144" t="s">
        <v>10</v>
      </c>
      <c r="E144" s="2" t="s">
        <v>16</v>
      </c>
      <c r="F144" t="s">
        <v>15</v>
      </c>
      <c r="G144">
        <v>2551</v>
      </c>
      <c r="H144">
        <v>232742.01999999993</v>
      </c>
      <c r="I144">
        <v>81064.060000000012</v>
      </c>
      <c r="J144">
        <v>313806.0799999999</v>
      </c>
      <c r="K144">
        <v>3951499</v>
      </c>
      <c r="L144" s="26">
        <f t="shared" si="7"/>
        <v>7.9414439937856462E-2</v>
      </c>
      <c r="M144" s="1">
        <f t="shared" si="8"/>
        <v>123.01296746373967</v>
      </c>
    </row>
    <row r="145" spans="1:13" x14ac:dyDescent="0.25">
      <c r="A145" t="str">
        <f t="shared" si="6"/>
        <v>CMBCANJan-2025</v>
      </c>
      <c r="B145" s="2">
        <v>2025</v>
      </c>
      <c r="C145" s="2" t="s">
        <v>195</v>
      </c>
      <c r="D145" t="s">
        <v>10</v>
      </c>
      <c r="E145" s="2" t="s">
        <v>17</v>
      </c>
      <c r="F145" t="s">
        <v>13</v>
      </c>
      <c r="G145">
        <v>119</v>
      </c>
      <c r="H145">
        <v>19341.71</v>
      </c>
      <c r="I145">
        <v>11197.949999999997</v>
      </c>
      <c r="J145">
        <v>30539.66</v>
      </c>
      <c r="K145">
        <v>473977</v>
      </c>
      <c r="L145" s="26">
        <f t="shared" si="7"/>
        <v>6.4432788932796317E-2</v>
      </c>
      <c r="M145" s="1">
        <f t="shared" si="8"/>
        <v>256.63579831932771</v>
      </c>
    </row>
    <row r="146" spans="1:13" x14ac:dyDescent="0.25">
      <c r="A146" t="str">
        <f t="shared" si="6"/>
        <v>CMBCDGJan-2025</v>
      </c>
      <c r="B146" s="2">
        <v>2025</v>
      </c>
      <c r="C146" s="2" t="s">
        <v>195</v>
      </c>
      <c r="D146" t="s">
        <v>10</v>
      </c>
      <c r="E146" s="2" t="s">
        <v>18</v>
      </c>
      <c r="F146" t="s">
        <v>19</v>
      </c>
      <c r="G146">
        <v>2085</v>
      </c>
      <c r="H146">
        <v>720008.13000000035</v>
      </c>
      <c r="I146">
        <v>495777.97000000003</v>
      </c>
      <c r="J146">
        <v>1215786.1000000001</v>
      </c>
      <c r="K146">
        <v>17741265</v>
      </c>
      <c r="L146" s="26">
        <f t="shared" si="7"/>
        <v>6.85287153988174E-2</v>
      </c>
      <c r="M146" s="1">
        <f t="shared" si="8"/>
        <v>583.11083932853717</v>
      </c>
    </row>
    <row r="147" spans="1:13" x14ac:dyDescent="0.25">
      <c r="A147" t="str">
        <f t="shared" si="6"/>
        <v>CMBCGKJan-2025</v>
      </c>
      <c r="B147" s="2">
        <v>2025</v>
      </c>
      <c r="C147" s="2" t="s">
        <v>195</v>
      </c>
      <c r="D147" t="s">
        <v>10</v>
      </c>
      <c r="E147" s="2" t="s">
        <v>20</v>
      </c>
      <c r="F147" t="s">
        <v>13</v>
      </c>
      <c r="G147">
        <v>574</v>
      </c>
      <c r="H147">
        <v>66541.59</v>
      </c>
      <c r="I147">
        <v>35189.700000000026</v>
      </c>
      <c r="J147">
        <v>101731.28999999998</v>
      </c>
      <c r="K147">
        <v>1904532</v>
      </c>
      <c r="L147" s="26">
        <f t="shared" si="7"/>
        <v>5.3415374485700412E-2</v>
      </c>
      <c r="M147" s="1">
        <f t="shared" si="8"/>
        <v>177.23221254355397</v>
      </c>
    </row>
    <row r="148" spans="1:13" x14ac:dyDescent="0.25">
      <c r="A148" t="str">
        <f t="shared" si="6"/>
        <v>CMBCOKJan-2025</v>
      </c>
      <c r="B148" s="2">
        <v>2025</v>
      </c>
      <c r="C148" s="2" t="s">
        <v>195</v>
      </c>
      <c r="D148" t="s">
        <v>10</v>
      </c>
      <c r="E148" s="2" t="s">
        <v>21</v>
      </c>
      <c r="F148" t="s">
        <v>15</v>
      </c>
      <c r="G148">
        <v>632</v>
      </c>
      <c r="H148">
        <v>43941.71</v>
      </c>
      <c r="I148">
        <v>11359.899999999994</v>
      </c>
      <c r="J148">
        <v>55301.61000000003</v>
      </c>
      <c r="K148">
        <v>326744</v>
      </c>
      <c r="L148" s="26">
        <f t="shared" si="7"/>
        <v>0.16925057537399318</v>
      </c>
      <c r="M148" s="1">
        <f t="shared" si="8"/>
        <v>87.502547468354479</v>
      </c>
    </row>
    <row r="149" spans="1:13" x14ac:dyDescent="0.25">
      <c r="A149" t="str">
        <f t="shared" si="6"/>
        <v>CMBDACJan-2025</v>
      </c>
      <c r="B149" s="2">
        <v>2025</v>
      </c>
      <c r="C149" s="2" t="s">
        <v>195</v>
      </c>
      <c r="D149" t="s">
        <v>10</v>
      </c>
      <c r="E149" s="2" t="s">
        <v>22</v>
      </c>
      <c r="F149" t="s">
        <v>15</v>
      </c>
      <c r="G149">
        <v>1037</v>
      </c>
      <c r="H149">
        <v>183833.18999999983</v>
      </c>
      <c r="I149">
        <v>4042.94</v>
      </c>
      <c r="J149">
        <v>187876.12999999992</v>
      </c>
      <c r="K149">
        <v>2245105</v>
      </c>
      <c r="L149" s="26">
        <f t="shared" si="7"/>
        <v>8.368255827678435E-2</v>
      </c>
      <c r="M149" s="1">
        <f t="shared" si="8"/>
        <v>181.1727386692381</v>
      </c>
    </row>
    <row r="150" spans="1:13" x14ac:dyDescent="0.25">
      <c r="A150" t="str">
        <f t="shared" si="6"/>
        <v>CMBDELJan-2025</v>
      </c>
      <c r="B150" s="2">
        <v>2025</v>
      </c>
      <c r="C150" s="2" t="s">
        <v>195</v>
      </c>
      <c r="D150" t="s">
        <v>10</v>
      </c>
      <c r="E150" s="2" t="s">
        <v>23</v>
      </c>
      <c r="F150" t="s">
        <v>15</v>
      </c>
      <c r="G150">
        <v>3367</v>
      </c>
      <c r="H150">
        <v>432713.90999999963</v>
      </c>
      <c r="I150">
        <v>104885.99000000005</v>
      </c>
      <c r="J150">
        <v>537599.90000000037</v>
      </c>
      <c r="K150">
        <v>8164975</v>
      </c>
      <c r="L150" s="26">
        <f t="shared" si="7"/>
        <v>6.5842197924672191E-2</v>
      </c>
      <c r="M150" s="1">
        <f t="shared" si="8"/>
        <v>159.66732996733009</v>
      </c>
    </row>
    <row r="151" spans="1:13" x14ac:dyDescent="0.25">
      <c r="A151" t="str">
        <f t="shared" si="6"/>
        <v>CMBDMMJan-2025</v>
      </c>
      <c r="B151" s="2">
        <v>2025</v>
      </c>
      <c r="C151" s="2" t="s">
        <v>195</v>
      </c>
      <c r="D151" t="s">
        <v>10</v>
      </c>
      <c r="E151" s="2" t="s">
        <v>24</v>
      </c>
      <c r="F151" t="s">
        <v>11</v>
      </c>
      <c r="G151">
        <v>848</v>
      </c>
      <c r="H151">
        <v>128367.40000000002</v>
      </c>
      <c r="I151">
        <v>61897.420000000013</v>
      </c>
      <c r="J151">
        <v>190264.82000000007</v>
      </c>
      <c r="K151">
        <v>3267344</v>
      </c>
      <c r="L151" s="26">
        <f t="shared" si="7"/>
        <v>5.8232258372549708E-2</v>
      </c>
      <c r="M151" s="1">
        <f t="shared" si="8"/>
        <v>224.36889150943404</v>
      </c>
    </row>
    <row r="152" spans="1:13" x14ac:dyDescent="0.25">
      <c r="A152" t="str">
        <f t="shared" si="6"/>
        <v>CMBDOHJan-2025</v>
      </c>
      <c r="B152" s="2">
        <v>2025</v>
      </c>
      <c r="C152" s="2" t="s">
        <v>195</v>
      </c>
      <c r="D152" t="s">
        <v>10</v>
      </c>
      <c r="E152" s="2" t="s">
        <v>25</v>
      </c>
      <c r="F152" t="s">
        <v>11</v>
      </c>
      <c r="G152">
        <v>1459</v>
      </c>
      <c r="H152">
        <v>309145.57</v>
      </c>
      <c r="I152">
        <v>211587.79000000012</v>
      </c>
      <c r="J152">
        <v>520733.36000000022</v>
      </c>
      <c r="K152">
        <v>5300547</v>
      </c>
      <c r="L152" s="26">
        <f t="shared" si="7"/>
        <v>9.8241438100633807E-2</v>
      </c>
      <c r="M152" s="1">
        <f t="shared" si="8"/>
        <v>356.91114461960262</v>
      </c>
    </row>
    <row r="153" spans="1:13" x14ac:dyDescent="0.25">
      <c r="A153" t="str">
        <f t="shared" si="6"/>
        <v>CMBDXBJan-2025</v>
      </c>
      <c r="B153" s="2">
        <v>2025</v>
      </c>
      <c r="C153" s="2" t="s">
        <v>195</v>
      </c>
      <c r="D153" t="s">
        <v>10</v>
      </c>
      <c r="E153" s="2" t="s">
        <v>26</v>
      </c>
      <c r="F153" t="s">
        <v>11</v>
      </c>
      <c r="G153">
        <v>2259</v>
      </c>
      <c r="H153">
        <v>283693.44</v>
      </c>
      <c r="I153">
        <v>171579.7399999999</v>
      </c>
      <c r="J153">
        <v>455273.17999999964</v>
      </c>
      <c r="K153">
        <v>7475031</v>
      </c>
      <c r="L153" s="26">
        <f t="shared" si="7"/>
        <v>6.0905858450620423E-2</v>
      </c>
      <c r="M153" s="1">
        <f t="shared" si="8"/>
        <v>201.53748561310297</v>
      </c>
    </row>
    <row r="154" spans="1:13" x14ac:dyDescent="0.25">
      <c r="A154" t="str">
        <f t="shared" si="6"/>
        <v>CMBFRAJan-2025</v>
      </c>
      <c r="B154" s="2">
        <v>2025</v>
      </c>
      <c r="C154" s="2" t="s">
        <v>195</v>
      </c>
      <c r="D154" t="s">
        <v>10</v>
      </c>
      <c r="E154" s="2" t="s">
        <v>27</v>
      </c>
      <c r="F154" t="s">
        <v>19</v>
      </c>
      <c r="G154">
        <v>2788</v>
      </c>
      <c r="H154">
        <v>955869.14999999991</v>
      </c>
      <c r="I154">
        <v>662339.2099999995</v>
      </c>
      <c r="J154">
        <v>1618208.3599999996</v>
      </c>
      <c r="K154">
        <v>22563284</v>
      </c>
      <c r="L154" s="26">
        <f t="shared" si="7"/>
        <v>7.1718654075355326E-2</v>
      </c>
      <c r="M154" s="1">
        <f t="shared" si="8"/>
        <v>580.41906743185064</v>
      </c>
    </row>
    <row r="155" spans="1:13" x14ac:dyDescent="0.25">
      <c r="A155" t="str">
        <f t="shared" si="6"/>
        <v>CMBGANJan-2025</v>
      </c>
      <c r="B155" s="2">
        <v>2025</v>
      </c>
      <c r="C155" s="2" t="s">
        <v>195</v>
      </c>
      <c r="D155" t="s">
        <v>10</v>
      </c>
      <c r="E155" s="2" t="s">
        <v>28</v>
      </c>
      <c r="F155" t="s">
        <v>15</v>
      </c>
      <c r="G155">
        <v>783</v>
      </c>
      <c r="H155">
        <v>75580.900000000009</v>
      </c>
      <c r="I155">
        <v>20287.879999999994</v>
      </c>
      <c r="J155">
        <v>95868.779999999984</v>
      </c>
      <c r="K155">
        <v>898101</v>
      </c>
      <c r="L155" s="26">
        <f t="shared" si="7"/>
        <v>0.10674610093964931</v>
      </c>
      <c r="M155" s="1">
        <f t="shared" si="8"/>
        <v>122.43777777777775</v>
      </c>
    </row>
    <row r="156" spans="1:13" x14ac:dyDescent="0.25">
      <c r="A156" t="str">
        <f t="shared" si="6"/>
        <v>CMBHYDJan-2025</v>
      </c>
      <c r="B156" s="2">
        <v>2025</v>
      </c>
      <c r="C156" s="2" t="s">
        <v>195</v>
      </c>
      <c r="D156" t="s">
        <v>10</v>
      </c>
      <c r="E156" s="2" t="s">
        <v>29</v>
      </c>
      <c r="F156" t="s">
        <v>15</v>
      </c>
      <c r="G156">
        <v>370</v>
      </c>
      <c r="H156">
        <v>22133.32</v>
      </c>
      <c r="I156">
        <v>9744.2900000000045</v>
      </c>
      <c r="J156">
        <v>31877.60999999999</v>
      </c>
      <c r="K156">
        <v>433640</v>
      </c>
      <c r="L156" s="26">
        <f t="shared" si="7"/>
        <v>7.3511691725855519E-2</v>
      </c>
      <c r="M156" s="1">
        <f t="shared" si="8"/>
        <v>86.155702702702669</v>
      </c>
    </row>
    <row r="157" spans="1:13" x14ac:dyDescent="0.25">
      <c r="A157" t="str">
        <f t="shared" si="6"/>
        <v>CMBICNJan-2025</v>
      </c>
      <c r="B157" s="2">
        <v>2025</v>
      </c>
      <c r="C157" s="2" t="s">
        <v>195</v>
      </c>
      <c r="D157" t="s">
        <v>10</v>
      </c>
      <c r="E157" s="2" t="s">
        <v>30</v>
      </c>
      <c r="F157" t="s">
        <v>13</v>
      </c>
      <c r="G157">
        <v>886</v>
      </c>
      <c r="H157">
        <v>167652.66000000009</v>
      </c>
      <c r="I157">
        <v>89464.219999999972</v>
      </c>
      <c r="J157">
        <v>257116.88</v>
      </c>
      <c r="K157">
        <v>5107790</v>
      </c>
      <c r="L157" s="26">
        <f t="shared" si="7"/>
        <v>5.0338185399164806E-2</v>
      </c>
      <c r="M157" s="1">
        <f t="shared" si="8"/>
        <v>290.19963882618509</v>
      </c>
    </row>
    <row r="158" spans="1:13" x14ac:dyDescent="0.25">
      <c r="A158" t="str">
        <f t="shared" si="6"/>
        <v>CMBIXMJan-2025</v>
      </c>
      <c r="B158" s="2">
        <v>2025</v>
      </c>
      <c r="C158" s="2" t="s">
        <v>195</v>
      </c>
      <c r="D158" t="s">
        <v>10</v>
      </c>
      <c r="E158" s="2" t="s">
        <v>31</v>
      </c>
      <c r="F158" t="s">
        <v>15</v>
      </c>
      <c r="G158">
        <v>526</v>
      </c>
      <c r="H158">
        <v>17292.770000000004</v>
      </c>
      <c r="I158">
        <v>8528.2900000000045</v>
      </c>
      <c r="J158">
        <v>25821.060000000012</v>
      </c>
      <c r="K158">
        <v>186204</v>
      </c>
      <c r="L158" s="26">
        <f t="shared" si="7"/>
        <v>0.13867081265708583</v>
      </c>
      <c r="M158" s="1">
        <f t="shared" si="8"/>
        <v>49.089467680608387</v>
      </c>
    </row>
    <row r="159" spans="1:13" x14ac:dyDescent="0.25">
      <c r="A159" t="str">
        <f t="shared" si="6"/>
        <v>CMBKHIJan-2025</v>
      </c>
      <c r="B159" s="2">
        <v>2025</v>
      </c>
      <c r="C159" s="2" t="s">
        <v>195</v>
      </c>
      <c r="D159" t="s">
        <v>10</v>
      </c>
      <c r="E159" s="2" t="s">
        <v>32</v>
      </c>
      <c r="F159" t="s">
        <v>15</v>
      </c>
      <c r="G159">
        <v>706</v>
      </c>
      <c r="H159">
        <v>98974.510000000009</v>
      </c>
      <c r="I159">
        <v>24219.420000000002</v>
      </c>
      <c r="J159">
        <v>123193.93000000001</v>
      </c>
      <c r="K159">
        <v>1704284</v>
      </c>
      <c r="L159" s="26">
        <f t="shared" si="7"/>
        <v>7.2284859800361922E-2</v>
      </c>
      <c r="M159" s="1">
        <f t="shared" si="8"/>
        <v>174.49565155807366</v>
      </c>
    </row>
    <row r="160" spans="1:13" x14ac:dyDescent="0.25">
      <c r="A160" t="str">
        <f t="shared" si="6"/>
        <v>CMBKTMJan-2025</v>
      </c>
      <c r="B160" s="2">
        <v>2025</v>
      </c>
      <c r="C160" s="2" t="s">
        <v>195</v>
      </c>
      <c r="D160" t="s">
        <v>10</v>
      </c>
      <c r="E160" s="2" t="s">
        <v>52</v>
      </c>
      <c r="F160" t="s">
        <v>15</v>
      </c>
      <c r="G160">
        <v>460</v>
      </c>
      <c r="H160">
        <v>62391.599999999969</v>
      </c>
      <c r="I160">
        <v>11797.689999999999</v>
      </c>
      <c r="J160">
        <v>74189.289999999994</v>
      </c>
      <c r="K160">
        <v>1082380</v>
      </c>
      <c r="L160" s="26">
        <f t="shared" si="7"/>
        <v>6.8542739148912582E-2</v>
      </c>
      <c r="M160" s="1">
        <f t="shared" si="8"/>
        <v>161.2810652173913</v>
      </c>
    </row>
    <row r="161" spans="1:13" x14ac:dyDescent="0.25">
      <c r="A161" t="str">
        <f t="shared" si="6"/>
        <v>CMBKULJan-2025</v>
      </c>
      <c r="B161" s="2">
        <v>2025</v>
      </c>
      <c r="C161" s="2" t="s">
        <v>195</v>
      </c>
      <c r="D161" t="s">
        <v>10</v>
      </c>
      <c r="E161" s="2" t="s">
        <v>33</v>
      </c>
      <c r="F161" t="s">
        <v>13</v>
      </c>
      <c r="G161">
        <v>1311</v>
      </c>
      <c r="H161">
        <v>108676.63999999997</v>
      </c>
      <c r="I161">
        <v>71979.450000000084</v>
      </c>
      <c r="J161">
        <v>180656.09000000008</v>
      </c>
      <c r="K161">
        <v>3223749</v>
      </c>
      <c r="L161" s="26">
        <f t="shared" si="7"/>
        <v>5.6039130217644138E-2</v>
      </c>
      <c r="M161" s="1">
        <f t="shared" si="8"/>
        <v>137.80022120518694</v>
      </c>
    </row>
    <row r="162" spans="1:13" x14ac:dyDescent="0.25">
      <c r="A162" t="str">
        <f t="shared" si="6"/>
        <v>CMBKWIJan-2025</v>
      </c>
      <c r="B162" s="2">
        <v>2025</v>
      </c>
      <c r="C162" s="2" t="s">
        <v>195</v>
      </c>
      <c r="D162" t="s">
        <v>10</v>
      </c>
      <c r="E162" s="2" t="s">
        <v>34</v>
      </c>
      <c r="F162" t="s">
        <v>11</v>
      </c>
      <c r="G162">
        <v>1516</v>
      </c>
      <c r="H162">
        <v>204187.19000000021</v>
      </c>
      <c r="I162">
        <v>105070.15</v>
      </c>
      <c r="J162">
        <v>309257.33999999997</v>
      </c>
      <c r="K162">
        <v>6359620</v>
      </c>
      <c r="L162" s="26">
        <f t="shared" si="7"/>
        <v>4.8628273387403644E-2</v>
      </c>
      <c r="M162" s="1">
        <f t="shared" si="8"/>
        <v>203.99560686015829</v>
      </c>
    </row>
    <row r="163" spans="1:13" x14ac:dyDescent="0.25">
      <c r="A163" t="str">
        <f t="shared" si="6"/>
        <v>CMBLHEJan-2025</v>
      </c>
      <c r="B163" s="2">
        <v>2025</v>
      </c>
      <c r="C163" s="2" t="s">
        <v>195</v>
      </c>
      <c r="D163" t="s">
        <v>10</v>
      </c>
      <c r="E163" s="2" t="s">
        <v>35</v>
      </c>
      <c r="F163" t="s">
        <v>15</v>
      </c>
      <c r="G163">
        <v>562</v>
      </c>
      <c r="H163">
        <v>63269.86</v>
      </c>
      <c r="I163">
        <v>20440.760000000002</v>
      </c>
      <c r="J163">
        <v>83710.619999999981</v>
      </c>
      <c r="K163">
        <v>1565170</v>
      </c>
      <c r="L163" s="26">
        <f t="shared" si="7"/>
        <v>5.3483404358631956E-2</v>
      </c>
      <c r="M163" s="1">
        <f t="shared" si="8"/>
        <v>148.95128113878999</v>
      </c>
    </row>
    <row r="164" spans="1:13" x14ac:dyDescent="0.25">
      <c r="A164" t="str">
        <f t="shared" si="6"/>
        <v>CMBLHRJan-2025</v>
      </c>
      <c r="B164" s="2">
        <v>2025</v>
      </c>
      <c r="C164" s="2" t="s">
        <v>195</v>
      </c>
      <c r="D164" t="s">
        <v>10</v>
      </c>
      <c r="E164" s="2" t="s">
        <v>36</v>
      </c>
      <c r="F164" t="s">
        <v>19</v>
      </c>
      <c r="G164">
        <v>6241</v>
      </c>
      <c r="H164">
        <v>3340374.4899999993</v>
      </c>
      <c r="I164">
        <v>1444290.1200000013</v>
      </c>
      <c r="J164">
        <v>4784664.6100000013</v>
      </c>
      <c r="K164">
        <v>54415279</v>
      </c>
      <c r="L164" s="26">
        <f t="shared" si="7"/>
        <v>8.7928697563050287E-2</v>
      </c>
      <c r="M164" s="1">
        <f t="shared" si="8"/>
        <v>766.65031405223544</v>
      </c>
    </row>
    <row r="165" spans="1:13" x14ac:dyDescent="0.25">
      <c r="A165" t="str">
        <f t="shared" si="6"/>
        <v>CMBMAAJan-2025</v>
      </c>
      <c r="B165" s="2">
        <v>2025</v>
      </c>
      <c r="C165" s="2" t="s">
        <v>195</v>
      </c>
      <c r="D165" t="s">
        <v>10</v>
      </c>
      <c r="E165" s="2" t="s">
        <v>37</v>
      </c>
      <c r="F165" t="s">
        <v>15</v>
      </c>
      <c r="G165">
        <v>3249</v>
      </c>
      <c r="H165">
        <v>104639.93000000008</v>
      </c>
      <c r="I165">
        <v>81373.999999999942</v>
      </c>
      <c r="J165">
        <v>186013.93000000014</v>
      </c>
      <c r="K165">
        <v>2228814</v>
      </c>
      <c r="L165" s="26">
        <f t="shared" si="7"/>
        <v>8.3458704943526085E-2</v>
      </c>
      <c r="M165" s="1">
        <f t="shared" si="8"/>
        <v>57.252671591258888</v>
      </c>
    </row>
    <row r="166" spans="1:13" x14ac:dyDescent="0.25">
      <c r="A166" t="str">
        <f t="shared" si="6"/>
        <v>CMBMELJan-2025</v>
      </c>
      <c r="B166" s="2">
        <v>2025</v>
      </c>
      <c r="C166" s="2" t="s">
        <v>195</v>
      </c>
      <c r="D166" t="s">
        <v>10</v>
      </c>
      <c r="E166" s="2" t="s">
        <v>38</v>
      </c>
      <c r="F166" t="s">
        <v>13</v>
      </c>
      <c r="G166">
        <v>7208</v>
      </c>
      <c r="H166">
        <v>3560668.7799999984</v>
      </c>
      <c r="I166">
        <v>720795.570000001</v>
      </c>
      <c r="J166">
        <v>4281464.3500000015</v>
      </c>
      <c r="K166">
        <v>60612072</v>
      </c>
      <c r="L166" s="26">
        <f t="shared" si="7"/>
        <v>7.0637155416828537E-2</v>
      </c>
      <c r="M166" s="1">
        <f t="shared" si="8"/>
        <v>593.98783990011123</v>
      </c>
    </row>
    <row r="167" spans="1:13" x14ac:dyDescent="0.25">
      <c r="A167" t="str">
        <f t="shared" si="6"/>
        <v>CMBMLEJan-2025</v>
      </c>
      <c r="B167" s="2">
        <v>2025</v>
      </c>
      <c r="C167" s="2" t="s">
        <v>195</v>
      </c>
      <c r="D167" t="s">
        <v>10</v>
      </c>
      <c r="E167" s="2" t="s">
        <v>39</v>
      </c>
      <c r="F167" t="s">
        <v>15</v>
      </c>
      <c r="G167">
        <v>7425</v>
      </c>
      <c r="H167">
        <v>606585.26000000024</v>
      </c>
      <c r="I167">
        <v>143376.36999999988</v>
      </c>
      <c r="J167">
        <v>749961.63</v>
      </c>
      <c r="K167">
        <v>5702400</v>
      </c>
      <c r="L167" s="26">
        <f t="shared" si="7"/>
        <v>0.13151684027777777</v>
      </c>
      <c r="M167" s="1">
        <f t="shared" si="8"/>
        <v>101.00493333333334</v>
      </c>
    </row>
    <row r="168" spans="1:13" x14ac:dyDescent="0.25">
      <c r="A168" t="str">
        <f t="shared" si="6"/>
        <v>CMBNRTJan-2025</v>
      </c>
      <c r="B168" s="2">
        <v>2025</v>
      </c>
      <c r="C168" s="2" t="s">
        <v>195</v>
      </c>
      <c r="D168" t="s">
        <v>10</v>
      </c>
      <c r="E168" s="2" t="s">
        <v>40</v>
      </c>
      <c r="F168" t="s">
        <v>13</v>
      </c>
      <c r="G168">
        <v>1945</v>
      </c>
      <c r="H168">
        <v>808594.69999999972</v>
      </c>
      <c r="I168">
        <v>19772.070000000007</v>
      </c>
      <c r="J168">
        <v>828366.7699999999</v>
      </c>
      <c r="K168">
        <v>13350480</v>
      </c>
      <c r="L168" s="26">
        <f t="shared" si="7"/>
        <v>6.2047714389295357E-2</v>
      </c>
      <c r="M168" s="1">
        <f t="shared" si="8"/>
        <v>425.89551156812337</v>
      </c>
    </row>
    <row r="169" spans="1:13" x14ac:dyDescent="0.25">
      <c r="A169" t="str">
        <f t="shared" si="6"/>
        <v>CMBRUHJan-2025</v>
      </c>
      <c r="B169" s="2">
        <v>2025</v>
      </c>
      <c r="C169" s="2" t="s">
        <v>195</v>
      </c>
      <c r="D169" t="s">
        <v>10</v>
      </c>
      <c r="E169" s="2" t="s">
        <v>41</v>
      </c>
      <c r="F169" t="s">
        <v>11</v>
      </c>
      <c r="G169">
        <v>1831</v>
      </c>
      <c r="H169">
        <v>309967.41999999987</v>
      </c>
      <c r="I169">
        <v>134638.91000000003</v>
      </c>
      <c r="J169">
        <v>444606.33000000037</v>
      </c>
      <c r="K169">
        <v>7406395</v>
      </c>
      <c r="L169" s="26">
        <f t="shared" si="7"/>
        <v>6.0030059158335515E-2</v>
      </c>
      <c r="M169" s="1">
        <f t="shared" si="8"/>
        <v>242.82158929546716</v>
      </c>
    </row>
    <row r="170" spans="1:13" x14ac:dyDescent="0.25">
      <c r="A170" t="str">
        <f t="shared" si="6"/>
        <v>CMBSINJan-2025</v>
      </c>
      <c r="B170" s="2">
        <v>2025</v>
      </c>
      <c r="C170" s="2" t="s">
        <v>195</v>
      </c>
      <c r="D170" t="s">
        <v>10</v>
      </c>
      <c r="E170" s="2" t="s">
        <v>42</v>
      </c>
      <c r="F170" t="s">
        <v>13</v>
      </c>
      <c r="G170">
        <v>1400</v>
      </c>
      <c r="H170">
        <v>298579.50999999989</v>
      </c>
      <c r="I170">
        <v>84330.410000000033</v>
      </c>
      <c r="J170">
        <v>382909.91999999987</v>
      </c>
      <c r="K170">
        <v>3848600</v>
      </c>
      <c r="L170" s="26">
        <f t="shared" si="7"/>
        <v>9.949330146027123E-2</v>
      </c>
      <c r="M170" s="1">
        <f t="shared" si="8"/>
        <v>273.50708571428561</v>
      </c>
    </row>
    <row r="171" spans="1:13" x14ac:dyDescent="0.25">
      <c r="A171" t="str">
        <f t="shared" si="6"/>
        <v>CMBSYDJan-2025</v>
      </c>
      <c r="B171" s="2">
        <v>2025</v>
      </c>
      <c r="C171" s="2" t="s">
        <v>195</v>
      </c>
      <c r="D171" t="s">
        <v>10</v>
      </c>
      <c r="E171" s="2" t="s">
        <v>53</v>
      </c>
      <c r="F171" t="s">
        <v>13</v>
      </c>
      <c r="G171">
        <v>3870</v>
      </c>
      <c r="H171">
        <v>2091167.8799999985</v>
      </c>
      <c r="I171">
        <v>375596.0799999999</v>
      </c>
      <c r="J171">
        <v>2466763.9599999995</v>
      </c>
      <c r="K171">
        <v>33877980</v>
      </c>
      <c r="L171" s="26">
        <f t="shared" si="7"/>
        <v>7.2813194883520199E-2</v>
      </c>
      <c r="M171" s="1">
        <f t="shared" si="8"/>
        <v>637.40670801033582</v>
      </c>
    </row>
    <row r="172" spans="1:13" x14ac:dyDescent="0.25">
      <c r="A172" t="str">
        <f t="shared" si="6"/>
        <v>CMBTRVJan-2025</v>
      </c>
      <c r="B172" s="2">
        <v>2025</v>
      </c>
      <c r="C172" s="2" t="s">
        <v>195</v>
      </c>
      <c r="D172" t="s">
        <v>10</v>
      </c>
      <c r="E172" s="2" t="s">
        <v>43</v>
      </c>
      <c r="F172" t="s">
        <v>15</v>
      </c>
      <c r="G172">
        <v>224</v>
      </c>
      <c r="H172">
        <v>12289.939999999997</v>
      </c>
      <c r="I172">
        <v>3783.5200000000023</v>
      </c>
      <c r="J172">
        <v>16073.46</v>
      </c>
      <c r="K172">
        <v>81984</v>
      </c>
      <c r="L172" s="26">
        <f t="shared" si="7"/>
        <v>0.19605605971896956</v>
      </c>
      <c r="M172" s="1">
        <f t="shared" si="8"/>
        <v>71.756517857142853</v>
      </c>
    </row>
    <row r="173" spans="1:13" x14ac:dyDescent="0.25">
      <c r="A173" t="str">
        <f t="shared" si="6"/>
        <v>CMBTRZJan-2025</v>
      </c>
      <c r="B173" s="2">
        <v>2025</v>
      </c>
      <c r="C173" s="2" t="s">
        <v>195</v>
      </c>
      <c r="D173" t="s">
        <v>10</v>
      </c>
      <c r="E173" s="2" t="s">
        <v>44</v>
      </c>
      <c r="F173" t="s">
        <v>15</v>
      </c>
      <c r="G173">
        <v>719</v>
      </c>
      <c r="H173">
        <v>24924.760000000031</v>
      </c>
      <c r="I173">
        <v>11982.429999999978</v>
      </c>
      <c r="J173">
        <v>36907.190000000017</v>
      </c>
      <c r="K173">
        <v>318517</v>
      </c>
      <c r="L173" s="26">
        <f t="shared" si="7"/>
        <v>0.11587196287796261</v>
      </c>
      <c r="M173" s="1">
        <f t="shared" si="8"/>
        <v>51.331279554937439</v>
      </c>
    </row>
    <row r="174" spans="1:13" x14ac:dyDescent="0.25">
      <c r="A174" t="str">
        <f t="shared" si="6"/>
        <v>COKCMBJan-2025</v>
      </c>
      <c r="B174" s="2">
        <v>2025</v>
      </c>
      <c r="C174" s="2" t="s">
        <v>195</v>
      </c>
      <c r="D174" t="s">
        <v>21</v>
      </c>
      <c r="E174" s="2" t="s">
        <v>10</v>
      </c>
      <c r="F174" t="s">
        <v>15</v>
      </c>
      <c r="G174">
        <v>2007</v>
      </c>
      <c r="H174">
        <v>100181.38</v>
      </c>
      <c r="I174">
        <v>29516.199999999979</v>
      </c>
      <c r="J174">
        <v>129697.57999999984</v>
      </c>
      <c r="K174">
        <v>1037619</v>
      </c>
      <c r="L174" s="26">
        <f t="shared" si="7"/>
        <v>0.12499537884329397</v>
      </c>
      <c r="M174" s="1">
        <f t="shared" si="8"/>
        <v>64.622610861982977</v>
      </c>
    </row>
    <row r="175" spans="1:13" x14ac:dyDescent="0.25">
      <c r="A175" t="str">
        <f t="shared" si="6"/>
        <v>DACCMBJan-2025</v>
      </c>
      <c r="B175" s="2">
        <v>2025</v>
      </c>
      <c r="C175" s="2" t="s">
        <v>195</v>
      </c>
      <c r="D175" t="s">
        <v>22</v>
      </c>
      <c r="E175" s="2" t="s">
        <v>10</v>
      </c>
      <c r="F175" t="s">
        <v>15</v>
      </c>
      <c r="G175">
        <v>997</v>
      </c>
      <c r="H175">
        <v>128729.85999999991</v>
      </c>
      <c r="I175">
        <v>9782.2000000000025</v>
      </c>
      <c r="J175">
        <v>138512.05999999994</v>
      </c>
      <c r="K175">
        <v>2158505</v>
      </c>
      <c r="L175" s="26">
        <f t="shared" si="7"/>
        <v>6.4170367916683041E-2</v>
      </c>
      <c r="M175" s="1">
        <f t="shared" si="8"/>
        <v>138.9288465396188</v>
      </c>
    </row>
    <row r="176" spans="1:13" x14ac:dyDescent="0.25">
      <c r="A176" t="str">
        <f t="shared" si="6"/>
        <v>DELCMBJan-2025</v>
      </c>
      <c r="B176" s="2">
        <v>2025</v>
      </c>
      <c r="C176" s="2" t="s">
        <v>195</v>
      </c>
      <c r="D176" t="s">
        <v>23</v>
      </c>
      <c r="E176" s="2" t="s">
        <v>10</v>
      </c>
      <c r="F176" t="s">
        <v>15</v>
      </c>
      <c r="G176">
        <v>2318</v>
      </c>
      <c r="H176">
        <v>263401.72000000003</v>
      </c>
      <c r="I176">
        <v>71771.12000000001</v>
      </c>
      <c r="J176">
        <v>335172.83999999991</v>
      </c>
      <c r="K176">
        <v>5621150</v>
      </c>
      <c r="L176" s="26">
        <f t="shared" si="7"/>
        <v>5.9627094099961739E-2</v>
      </c>
      <c r="M176" s="1">
        <f t="shared" si="8"/>
        <v>144.5957031924072</v>
      </c>
    </row>
    <row r="177" spans="1:13" x14ac:dyDescent="0.25">
      <c r="A177" t="str">
        <f t="shared" si="6"/>
        <v>DMMCMBJan-2025</v>
      </c>
      <c r="B177" s="2">
        <v>2025</v>
      </c>
      <c r="C177" s="2" t="s">
        <v>195</v>
      </c>
      <c r="D177" t="s">
        <v>24</v>
      </c>
      <c r="E177" s="2" t="s">
        <v>10</v>
      </c>
      <c r="F177" t="s">
        <v>11</v>
      </c>
      <c r="G177">
        <v>231</v>
      </c>
      <c r="H177">
        <v>37480.999999999985</v>
      </c>
      <c r="I177">
        <v>14325.34</v>
      </c>
      <c r="J177">
        <v>51806.340000000004</v>
      </c>
      <c r="K177">
        <v>890043</v>
      </c>
      <c r="L177" s="26">
        <f t="shared" si="7"/>
        <v>5.8206558559530275E-2</v>
      </c>
      <c r="M177" s="1">
        <f t="shared" si="8"/>
        <v>224.26987012987016</v>
      </c>
    </row>
    <row r="178" spans="1:13" x14ac:dyDescent="0.25">
      <c r="A178" t="str">
        <f t="shared" si="6"/>
        <v>DOHCMBJan-2025</v>
      </c>
      <c r="B178" s="2">
        <v>2025</v>
      </c>
      <c r="C178" s="2" t="s">
        <v>195</v>
      </c>
      <c r="D178" t="s">
        <v>25</v>
      </c>
      <c r="E178" s="2" t="s">
        <v>10</v>
      </c>
      <c r="F178" t="s">
        <v>11</v>
      </c>
      <c r="G178">
        <v>323</v>
      </c>
      <c r="H178">
        <v>45764.579999999973</v>
      </c>
      <c r="I178">
        <v>26878.779999999988</v>
      </c>
      <c r="J178">
        <v>72643.36000000003</v>
      </c>
      <c r="K178">
        <v>1173459</v>
      </c>
      <c r="L178" s="26">
        <f t="shared" si="7"/>
        <v>6.1905324344523352E-2</v>
      </c>
      <c r="M178" s="1">
        <f t="shared" si="8"/>
        <v>224.90204334365333</v>
      </c>
    </row>
    <row r="179" spans="1:13" x14ac:dyDescent="0.25">
      <c r="A179" t="str">
        <f t="shared" si="6"/>
        <v>DXBCMBJan-2025</v>
      </c>
      <c r="B179" s="2">
        <v>2025</v>
      </c>
      <c r="C179" s="2" t="s">
        <v>195</v>
      </c>
      <c r="D179" t="s">
        <v>26</v>
      </c>
      <c r="E179" s="2" t="s">
        <v>10</v>
      </c>
      <c r="F179" t="s">
        <v>11</v>
      </c>
      <c r="G179">
        <v>1442</v>
      </c>
      <c r="H179">
        <v>176683.68000000002</v>
      </c>
      <c r="I179">
        <v>98624.930000000037</v>
      </c>
      <c r="J179">
        <v>275308.60999999993</v>
      </c>
      <c r="K179">
        <v>4771578</v>
      </c>
      <c r="L179" s="26">
        <f t="shared" si="7"/>
        <v>5.7697602344549313E-2</v>
      </c>
      <c r="M179" s="1">
        <f t="shared" si="8"/>
        <v>190.92136615811367</v>
      </c>
    </row>
    <row r="180" spans="1:13" x14ac:dyDescent="0.25">
      <c r="A180" t="str">
        <f t="shared" si="6"/>
        <v>FRACMBJan-2025</v>
      </c>
      <c r="B180" s="2">
        <v>2025</v>
      </c>
      <c r="C180" s="2" t="s">
        <v>195</v>
      </c>
      <c r="D180" t="s">
        <v>27</v>
      </c>
      <c r="E180" s="2" t="s">
        <v>10</v>
      </c>
      <c r="F180" t="s">
        <v>19</v>
      </c>
      <c r="G180">
        <v>1726</v>
      </c>
      <c r="H180">
        <v>417880.54999999964</v>
      </c>
      <c r="I180">
        <v>412192.14999999985</v>
      </c>
      <c r="J180">
        <v>830072.7</v>
      </c>
      <c r="K180">
        <v>13968518</v>
      </c>
      <c r="L180" s="26">
        <f t="shared" si="7"/>
        <v>5.9424535945760311E-2</v>
      </c>
      <c r="M180" s="1">
        <f t="shared" si="8"/>
        <v>480.92276940903821</v>
      </c>
    </row>
    <row r="181" spans="1:13" x14ac:dyDescent="0.25">
      <c r="A181" t="str">
        <f t="shared" si="6"/>
        <v>GANCMBJan-2025</v>
      </c>
      <c r="B181" s="2">
        <v>2025</v>
      </c>
      <c r="C181" s="2" t="s">
        <v>195</v>
      </c>
      <c r="D181" t="s">
        <v>28</v>
      </c>
      <c r="E181" s="2" t="s">
        <v>10</v>
      </c>
      <c r="F181" t="s">
        <v>15</v>
      </c>
      <c r="G181">
        <v>68</v>
      </c>
      <c r="H181">
        <v>7019.5399999999991</v>
      </c>
      <c r="I181">
        <v>1444.3499999999997</v>
      </c>
      <c r="J181">
        <v>8463.8899999999958</v>
      </c>
      <c r="K181">
        <v>77996</v>
      </c>
      <c r="L181" s="26">
        <f t="shared" si="7"/>
        <v>0.10851697522949889</v>
      </c>
      <c r="M181" s="1">
        <f t="shared" si="8"/>
        <v>124.46897058823524</v>
      </c>
    </row>
    <row r="182" spans="1:13" x14ac:dyDescent="0.25">
      <c r="A182" t="str">
        <f t="shared" si="6"/>
        <v>HYDCMBJan-2025</v>
      </c>
      <c r="B182" s="2">
        <v>2025</v>
      </c>
      <c r="C182" s="2" t="s">
        <v>195</v>
      </c>
      <c r="D182" t="s">
        <v>29</v>
      </c>
      <c r="E182" s="2" t="s">
        <v>10</v>
      </c>
      <c r="F182" t="s">
        <v>15</v>
      </c>
      <c r="G182">
        <v>355</v>
      </c>
      <c r="H182">
        <v>19701.790000000005</v>
      </c>
      <c r="I182">
        <v>8640.1800000000039</v>
      </c>
      <c r="J182">
        <v>28341.969999999994</v>
      </c>
      <c r="K182">
        <v>416060</v>
      </c>
      <c r="L182" s="26">
        <f t="shared" si="7"/>
        <v>6.8119910589818755E-2</v>
      </c>
      <c r="M182" s="1">
        <f t="shared" si="8"/>
        <v>79.836535211267588</v>
      </c>
    </row>
    <row r="183" spans="1:13" x14ac:dyDescent="0.25">
      <c r="A183" t="str">
        <f t="shared" si="6"/>
        <v>ICNCMBJan-2025</v>
      </c>
      <c r="B183" s="2">
        <v>2025</v>
      </c>
      <c r="C183" s="2" t="s">
        <v>195</v>
      </c>
      <c r="D183" t="s">
        <v>30</v>
      </c>
      <c r="E183" s="2" t="s">
        <v>10</v>
      </c>
      <c r="F183" t="s">
        <v>13</v>
      </c>
      <c r="G183">
        <v>1137</v>
      </c>
      <c r="H183">
        <v>238819.08000000005</v>
      </c>
      <c r="I183">
        <v>111806.12999999998</v>
      </c>
      <c r="J183">
        <v>350625.21000000014</v>
      </c>
      <c r="K183">
        <v>6554805</v>
      </c>
      <c r="L183" s="26">
        <f t="shared" si="7"/>
        <v>5.3491325828914839E-2</v>
      </c>
      <c r="M183" s="1">
        <f t="shared" si="8"/>
        <v>308.37749340369407</v>
      </c>
    </row>
    <row r="184" spans="1:13" x14ac:dyDescent="0.25">
      <c r="A184" t="str">
        <f t="shared" si="6"/>
        <v>IXMCMBJan-2025</v>
      </c>
      <c r="B184" s="2">
        <v>2025</v>
      </c>
      <c r="C184" s="2" t="s">
        <v>195</v>
      </c>
      <c r="D184" t="s">
        <v>31</v>
      </c>
      <c r="E184" s="2" t="s">
        <v>10</v>
      </c>
      <c r="F184" t="s">
        <v>15</v>
      </c>
      <c r="G184">
        <v>996</v>
      </c>
      <c r="H184">
        <v>30714.100000000013</v>
      </c>
      <c r="I184">
        <v>12946.969999999994</v>
      </c>
      <c r="J184">
        <v>43661.069999999949</v>
      </c>
      <c r="K184">
        <v>352584</v>
      </c>
      <c r="L184" s="26">
        <f t="shared" si="7"/>
        <v>0.12383168266285466</v>
      </c>
      <c r="M184" s="1">
        <f t="shared" si="8"/>
        <v>43.836415662650552</v>
      </c>
    </row>
    <row r="185" spans="1:13" x14ac:dyDescent="0.25">
      <c r="A185" t="str">
        <f t="shared" si="6"/>
        <v>KHICMBJan-2025</v>
      </c>
      <c r="B185" s="2">
        <v>2025</v>
      </c>
      <c r="C185" s="2" t="s">
        <v>195</v>
      </c>
      <c r="D185" t="s">
        <v>32</v>
      </c>
      <c r="E185" s="2" t="s">
        <v>10</v>
      </c>
      <c r="F185" t="s">
        <v>15</v>
      </c>
      <c r="G185">
        <v>739</v>
      </c>
      <c r="H185">
        <v>122776.01999999999</v>
      </c>
      <c r="I185">
        <v>22545.43</v>
      </c>
      <c r="J185">
        <v>145321.44999999995</v>
      </c>
      <c r="K185">
        <v>1783946</v>
      </c>
      <c r="L185" s="26">
        <f t="shared" si="7"/>
        <v>8.1460677621407795E-2</v>
      </c>
      <c r="M185" s="1">
        <f t="shared" si="8"/>
        <v>196.64607577807843</v>
      </c>
    </row>
    <row r="186" spans="1:13" x14ac:dyDescent="0.25">
      <c r="A186" t="str">
        <f t="shared" si="6"/>
        <v>KTMCMBJan-2025</v>
      </c>
      <c r="B186" s="2">
        <v>2025</v>
      </c>
      <c r="C186" s="2" t="s">
        <v>195</v>
      </c>
      <c r="D186" t="s">
        <v>52</v>
      </c>
      <c r="E186" s="2" t="s">
        <v>10</v>
      </c>
      <c r="F186" t="s">
        <v>15</v>
      </c>
      <c r="G186">
        <v>589</v>
      </c>
      <c r="H186">
        <v>76248.309999999983</v>
      </c>
      <c r="I186">
        <v>16552.649999999991</v>
      </c>
      <c r="J186">
        <v>92800.959999999992</v>
      </c>
      <c r="K186">
        <v>1385917</v>
      </c>
      <c r="L186" s="26">
        <f t="shared" si="7"/>
        <v>6.6959969464260846E-2</v>
      </c>
      <c r="M186" s="1">
        <f t="shared" si="8"/>
        <v>157.55680814940575</v>
      </c>
    </row>
    <row r="187" spans="1:13" x14ac:dyDescent="0.25">
      <c r="A187" t="str">
        <f t="shared" si="6"/>
        <v>KULCMBJan-2025</v>
      </c>
      <c r="B187" s="2">
        <v>2025</v>
      </c>
      <c r="C187" s="2" t="s">
        <v>195</v>
      </c>
      <c r="D187" t="s">
        <v>33</v>
      </c>
      <c r="E187" s="2" t="s">
        <v>10</v>
      </c>
      <c r="F187" t="s">
        <v>13</v>
      </c>
      <c r="G187">
        <v>1711</v>
      </c>
      <c r="H187">
        <v>146272.76000000004</v>
      </c>
      <c r="I187">
        <v>91773.279999999955</v>
      </c>
      <c r="J187">
        <v>238046.03999999992</v>
      </c>
      <c r="K187">
        <v>4207349</v>
      </c>
      <c r="L187" s="26">
        <f t="shared" si="7"/>
        <v>5.6578629441009033E-2</v>
      </c>
      <c r="M187" s="1">
        <f t="shared" si="8"/>
        <v>139.12684979544122</v>
      </c>
    </row>
    <row r="188" spans="1:13" x14ac:dyDescent="0.25">
      <c r="A188" t="str">
        <f t="shared" si="6"/>
        <v>KWICMBJan-2025</v>
      </c>
      <c r="B188" s="2">
        <v>2025</v>
      </c>
      <c r="C188" s="2" t="s">
        <v>195</v>
      </c>
      <c r="D188" t="s">
        <v>34</v>
      </c>
      <c r="E188" s="2" t="s">
        <v>10</v>
      </c>
      <c r="F188" t="s">
        <v>11</v>
      </c>
      <c r="G188">
        <v>275</v>
      </c>
      <c r="H188">
        <v>32633.569999999985</v>
      </c>
      <c r="I188">
        <v>18477.809999999994</v>
      </c>
      <c r="J188">
        <v>51111.379999999968</v>
      </c>
      <c r="K188">
        <v>1153625</v>
      </c>
      <c r="L188" s="26">
        <f t="shared" si="7"/>
        <v>4.4305021129049708E-2</v>
      </c>
      <c r="M188" s="1">
        <f t="shared" si="8"/>
        <v>185.85956363636353</v>
      </c>
    </row>
    <row r="189" spans="1:13" x14ac:dyDescent="0.25">
      <c r="A189" t="str">
        <f t="shared" si="6"/>
        <v>LHECMBJan-2025</v>
      </c>
      <c r="B189" s="2">
        <v>2025</v>
      </c>
      <c r="C189" s="2" t="s">
        <v>195</v>
      </c>
      <c r="D189" t="s">
        <v>35</v>
      </c>
      <c r="E189" s="2" t="s">
        <v>10</v>
      </c>
      <c r="F189" t="s">
        <v>15</v>
      </c>
      <c r="G189">
        <v>715</v>
      </c>
      <c r="H189">
        <v>95496.170000000013</v>
      </c>
      <c r="I189">
        <v>23209.330000000005</v>
      </c>
      <c r="J189">
        <v>118705.49999999997</v>
      </c>
      <c r="K189">
        <v>1991275</v>
      </c>
      <c r="L189" s="26">
        <f t="shared" si="7"/>
        <v>5.9612810887496689E-2</v>
      </c>
      <c r="M189" s="1">
        <f t="shared" si="8"/>
        <v>166.02167832167828</v>
      </c>
    </row>
    <row r="190" spans="1:13" x14ac:dyDescent="0.25">
      <c r="A190" t="str">
        <f t="shared" si="6"/>
        <v>LHRCMBJan-2025</v>
      </c>
      <c r="B190" s="2">
        <v>2025</v>
      </c>
      <c r="C190" s="2" t="s">
        <v>195</v>
      </c>
      <c r="D190" t="s">
        <v>36</v>
      </c>
      <c r="E190" s="2" t="s">
        <v>10</v>
      </c>
      <c r="F190" t="s">
        <v>19</v>
      </c>
      <c r="G190">
        <v>4611</v>
      </c>
      <c r="H190">
        <v>1646325.6</v>
      </c>
      <c r="I190">
        <v>1059396.8700000001</v>
      </c>
      <c r="J190">
        <v>2705722.4699999974</v>
      </c>
      <c r="K190">
        <v>40203309</v>
      </c>
      <c r="L190" s="26">
        <f t="shared" si="7"/>
        <v>6.7300989329012628E-2</v>
      </c>
      <c r="M190" s="1">
        <f t="shared" si="8"/>
        <v>586.79732595966107</v>
      </c>
    </row>
    <row r="191" spans="1:13" x14ac:dyDescent="0.25">
      <c r="A191" t="str">
        <f t="shared" si="6"/>
        <v>MAACMBJan-2025</v>
      </c>
      <c r="B191" s="2">
        <v>2025</v>
      </c>
      <c r="C191" s="2" t="s">
        <v>195</v>
      </c>
      <c r="D191" t="s">
        <v>37</v>
      </c>
      <c r="E191" s="2" t="s">
        <v>10</v>
      </c>
      <c r="F191" t="s">
        <v>15</v>
      </c>
      <c r="G191">
        <v>3409</v>
      </c>
      <c r="H191">
        <v>118764.70000000006</v>
      </c>
      <c r="I191">
        <v>74525.330000000366</v>
      </c>
      <c r="J191">
        <v>193290.03000000023</v>
      </c>
      <c r="K191">
        <v>2338574</v>
      </c>
      <c r="L191" s="26">
        <f t="shared" si="7"/>
        <v>8.2652945769516054E-2</v>
      </c>
      <c r="M191" s="1">
        <f t="shared" si="8"/>
        <v>56.699920797888012</v>
      </c>
    </row>
    <row r="192" spans="1:13" x14ac:dyDescent="0.25">
      <c r="A192" t="str">
        <f t="shared" si="6"/>
        <v>MELCMBJan-2025</v>
      </c>
      <c r="B192" s="2">
        <v>2025</v>
      </c>
      <c r="C192" s="2" t="s">
        <v>195</v>
      </c>
      <c r="D192" t="s">
        <v>38</v>
      </c>
      <c r="E192" s="2" t="s">
        <v>10</v>
      </c>
      <c r="F192" t="s">
        <v>13</v>
      </c>
      <c r="G192">
        <v>4347</v>
      </c>
      <c r="H192">
        <v>1560509.2400000005</v>
      </c>
      <c r="I192">
        <v>530103.20000000007</v>
      </c>
      <c r="J192">
        <v>2090612.4400000027</v>
      </c>
      <c r="K192">
        <v>36553923</v>
      </c>
      <c r="L192" s="26">
        <f t="shared" si="7"/>
        <v>5.7192560152846052E-2</v>
      </c>
      <c r="M192" s="1">
        <f t="shared" si="8"/>
        <v>480.93223832528241</v>
      </c>
    </row>
    <row r="193" spans="1:13" x14ac:dyDescent="0.25">
      <c r="A193" t="str">
        <f t="shared" si="6"/>
        <v>MLECMBJan-2025</v>
      </c>
      <c r="B193" s="2">
        <v>2025</v>
      </c>
      <c r="C193" s="2" t="s">
        <v>195</v>
      </c>
      <c r="D193" t="s">
        <v>39</v>
      </c>
      <c r="E193" s="2" t="s">
        <v>10</v>
      </c>
      <c r="F193" t="s">
        <v>15</v>
      </c>
      <c r="G193">
        <v>3375</v>
      </c>
      <c r="H193">
        <v>283153.30000000022</v>
      </c>
      <c r="I193">
        <v>61511.060000000005</v>
      </c>
      <c r="J193">
        <v>344664.36000000022</v>
      </c>
      <c r="K193">
        <v>2592000</v>
      </c>
      <c r="L193" s="26">
        <f t="shared" si="7"/>
        <v>0.13297236111111119</v>
      </c>
      <c r="M193" s="1">
        <f t="shared" si="8"/>
        <v>102.1227733333334</v>
      </c>
    </row>
    <row r="194" spans="1:13" x14ac:dyDescent="0.25">
      <c r="A194" t="str">
        <f t="shared" ref="A194:A257" si="9">D194&amp;E194&amp;C194</f>
        <v>NRTCMBJan-2025</v>
      </c>
      <c r="B194" s="2">
        <v>2025</v>
      </c>
      <c r="C194" s="2" t="s">
        <v>195</v>
      </c>
      <c r="D194" t="s">
        <v>40</v>
      </c>
      <c r="E194" s="2" t="s">
        <v>10</v>
      </c>
      <c r="F194" t="s">
        <v>13</v>
      </c>
      <c r="G194">
        <v>978</v>
      </c>
      <c r="H194">
        <v>311659.25000000006</v>
      </c>
      <c r="I194">
        <v>52223.130000000012</v>
      </c>
      <c r="J194">
        <v>363882.37999999995</v>
      </c>
      <c r="K194">
        <v>6712992</v>
      </c>
      <c r="L194" s="26">
        <f t="shared" ref="L194:L257" si="10">J194/K194</f>
        <v>5.420569248406671E-2</v>
      </c>
      <c r="M194" s="1">
        <f t="shared" ref="M194:M257" si="11">J194/G194</f>
        <v>372.06787321063388</v>
      </c>
    </row>
    <row r="195" spans="1:13" x14ac:dyDescent="0.25">
      <c r="A195" t="str">
        <f t="shared" si="9"/>
        <v>PEKCMBJan-2025</v>
      </c>
      <c r="B195" s="2">
        <v>2025</v>
      </c>
      <c r="C195" s="2" t="s">
        <v>195</v>
      </c>
      <c r="D195" t="s">
        <v>177</v>
      </c>
      <c r="E195" s="2" t="s">
        <v>10</v>
      </c>
      <c r="F195" t="s">
        <v>13</v>
      </c>
      <c r="G195">
        <v>8</v>
      </c>
      <c r="H195">
        <v>1739.92</v>
      </c>
      <c r="I195">
        <v>885.08</v>
      </c>
      <c r="J195">
        <v>2625</v>
      </c>
      <c r="K195">
        <v>41352</v>
      </c>
      <c r="L195" s="26">
        <f t="shared" si="10"/>
        <v>6.3479396401625074E-2</v>
      </c>
      <c r="M195" s="1">
        <f t="shared" si="11"/>
        <v>328.125</v>
      </c>
    </row>
    <row r="196" spans="1:13" x14ac:dyDescent="0.25">
      <c r="A196" t="str">
        <f t="shared" si="9"/>
        <v>RUHCMBJan-2025</v>
      </c>
      <c r="B196" s="2">
        <v>2025</v>
      </c>
      <c r="C196" s="2" t="s">
        <v>195</v>
      </c>
      <c r="D196" t="s">
        <v>41</v>
      </c>
      <c r="E196" s="2" t="s">
        <v>10</v>
      </c>
      <c r="F196" t="s">
        <v>11</v>
      </c>
      <c r="G196">
        <v>771</v>
      </c>
      <c r="H196">
        <v>112304.28999999989</v>
      </c>
      <c r="I196">
        <v>50260.209999999934</v>
      </c>
      <c r="J196">
        <v>162564.5000000002</v>
      </c>
      <c r="K196">
        <v>3118695</v>
      </c>
      <c r="L196" s="26">
        <f t="shared" si="10"/>
        <v>5.2125809032303641E-2</v>
      </c>
      <c r="M196" s="1">
        <f t="shared" si="11"/>
        <v>210.84889753566821</v>
      </c>
    </row>
    <row r="197" spans="1:13" x14ac:dyDescent="0.25">
      <c r="A197" t="str">
        <f t="shared" si="9"/>
        <v>SINCMBJan-2025</v>
      </c>
      <c r="B197" s="2">
        <v>2025</v>
      </c>
      <c r="C197" s="2" t="s">
        <v>195</v>
      </c>
      <c r="D197" t="s">
        <v>42</v>
      </c>
      <c r="E197" s="2" t="s">
        <v>10</v>
      </c>
      <c r="F197" t="s">
        <v>13</v>
      </c>
      <c r="G197">
        <v>1141</v>
      </c>
      <c r="H197">
        <v>175922.48000000007</v>
      </c>
      <c r="I197">
        <v>60332.430000000015</v>
      </c>
      <c r="J197">
        <v>236254.90999999989</v>
      </c>
      <c r="K197">
        <v>3136609</v>
      </c>
      <c r="L197" s="26">
        <f t="shared" si="10"/>
        <v>7.5321759900580501E-2</v>
      </c>
      <c r="M197" s="1">
        <f t="shared" si="11"/>
        <v>207.05951796669578</v>
      </c>
    </row>
    <row r="198" spans="1:13" x14ac:dyDescent="0.25">
      <c r="A198" t="str">
        <f t="shared" si="9"/>
        <v>SYDCMBJan-2025</v>
      </c>
      <c r="B198" s="2">
        <v>2025</v>
      </c>
      <c r="C198" s="2" t="s">
        <v>195</v>
      </c>
      <c r="D198" t="s">
        <v>53</v>
      </c>
      <c r="E198" s="2" t="s">
        <v>10</v>
      </c>
      <c r="F198" t="s">
        <v>13</v>
      </c>
      <c r="G198">
        <v>2444</v>
      </c>
      <c r="H198">
        <v>921547.18000000052</v>
      </c>
      <c r="I198">
        <v>287002.75000000023</v>
      </c>
      <c r="J198">
        <v>1208549.9300000006</v>
      </c>
      <c r="K198">
        <v>21394776</v>
      </c>
      <c r="L198" s="26">
        <f t="shared" si="10"/>
        <v>5.6488085222299159E-2</v>
      </c>
      <c r="M198" s="1">
        <f t="shared" si="11"/>
        <v>494.49669803600682</v>
      </c>
    </row>
    <row r="199" spans="1:13" x14ac:dyDescent="0.25">
      <c r="A199" t="str">
        <f t="shared" si="9"/>
        <v>TRVCMBJan-2025</v>
      </c>
      <c r="B199" s="2">
        <v>2025</v>
      </c>
      <c r="C199" s="2" t="s">
        <v>195</v>
      </c>
      <c r="D199" t="s">
        <v>43</v>
      </c>
      <c r="E199" s="2" t="s">
        <v>10</v>
      </c>
      <c r="F199" t="s">
        <v>15</v>
      </c>
      <c r="G199">
        <v>714</v>
      </c>
      <c r="H199">
        <v>29701.939999999991</v>
      </c>
      <c r="I199">
        <v>8850.8799999999992</v>
      </c>
      <c r="J199">
        <v>38552.819999999985</v>
      </c>
      <c r="K199">
        <v>261324</v>
      </c>
      <c r="L199" s="26">
        <f t="shared" si="10"/>
        <v>0.1475288148046103</v>
      </c>
      <c r="M199" s="1">
        <f t="shared" si="11"/>
        <v>53.995546218487377</v>
      </c>
    </row>
    <row r="200" spans="1:13" x14ac:dyDescent="0.25">
      <c r="A200" t="str">
        <f t="shared" si="9"/>
        <v>TRZCMBJan-2025</v>
      </c>
      <c r="B200" s="2">
        <v>2025</v>
      </c>
      <c r="C200" s="2" t="s">
        <v>195</v>
      </c>
      <c r="D200" t="s">
        <v>44</v>
      </c>
      <c r="E200" s="2" t="s">
        <v>10</v>
      </c>
      <c r="F200" t="s">
        <v>15</v>
      </c>
      <c r="G200">
        <v>1283</v>
      </c>
      <c r="H200">
        <v>40382.500000000007</v>
      </c>
      <c r="I200">
        <v>18678.54999999997</v>
      </c>
      <c r="J200">
        <v>59061.050000000061</v>
      </c>
      <c r="K200">
        <v>568369</v>
      </c>
      <c r="L200" s="26">
        <f t="shared" si="10"/>
        <v>0.10391321483050635</v>
      </c>
      <c r="M200" s="1">
        <f t="shared" si="11"/>
        <v>46.033554169914311</v>
      </c>
    </row>
    <row r="201" spans="1:13" x14ac:dyDescent="0.25">
      <c r="A201" t="str">
        <f t="shared" si="9"/>
        <v>AUHCMBFeb-2025</v>
      </c>
      <c r="B201" s="2">
        <v>2025</v>
      </c>
      <c r="C201" s="2" t="s">
        <v>197</v>
      </c>
      <c r="D201" t="s">
        <v>9</v>
      </c>
      <c r="E201" s="2" t="s">
        <v>10</v>
      </c>
      <c r="F201" t="s">
        <v>11</v>
      </c>
      <c r="G201">
        <v>63</v>
      </c>
      <c r="H201">
        <v>8472.2199999999993</v>
      </c>
      <c r="I201">
        <v>4944.2400000000007</v>
      </c>
      <c r="J201">
        <v>13416.460000000003</v>
      </c>
      <c r="K201">
        <v>210672</v>
      </c>
      <c r="L201" s="26">
        <f t="shared" si="10"/>
        <v>6.3684115592010343E-2</v>
      </c>
      <c r="M201" s="1">
        <f t="shared" si="11"/>
        <v>212.95968253968257</v>
      </c>
    </row>
    <row r="202" spans="1:13" x14ac:dyDescent="0.25">
      <c r="A202" t="str">
        <f t="shared" si="9"/>
        <v>BKKCMBFeb-2025</v>
      </c>
      <c r="B202" s="2">
        <v>2025</v>
      </c>
      <c r="C202" s="2" t="s">
        <v>197</v>
      </c>
      <c r="D202" t="s">
        <v>12</v>
      </c>
      <c r="E202" s="2" t="s">
        <v>10</v>
      </c>
      <c r="F202" t="s">
        <v>13</v>
      </c>
      <c r="G202">
        <v>576</v>
      </c>
      <c r="H202">
        <v>67188.510000000009</v>
      </c>
      <c r="I202">
        <v>36984.879999999997</v>
      </c>
      <c r="J202">
        <v>104173.39000000003</v>
      </c>
      <c r="K202">
        <v>1373760</v>
      </c>
      <c r="L202" s="26">
        <f t="shared" si="10"/>
        <v>7.5830851094805515E-2</v>
      </c>
      <c r="M202" s="1">
        <f t="shared" si="11"/>
        <v>180.85657986111116</v>
      </c>
    </row>
    <row r="203" spans="1:13" x14ac:dyDescent="0.25">
      <c r="A203" t="str">
        <f t="shared" si="9"/>
        <v>BLRCMBFeb-2025</v>
      </c>
      <c r="B203" s="2">
        <v>2025</v>
      </c>
      <c r="C203" s="2" t="s">
        <v>197</v>
      </c>
      <c r="D203" t="s">
        <v>14</v>
      </c>
      <c r="E203" s="2" t="s">
        <v>10</v>
      </c>
      <c r="F203" t="s">
        <v>15</v>
      </c>
      <c r="G203">
        <v>225</v>
      </c>
      <c r="H203">
        <v>11649.330000000002</v>
      </c>
      <c r="I203">
        <v>5024.6699999999992</v>
      </c>
      <c r="J203">
        <v>16673.999999999996</v>
      </c>
      <c r="K203">
        <v>160875</v>
      </c>
      <c r="L203" s="26">
        <f t="shared" si="10"/>
        <v>0.10364568764568763</v>
      </c>
      <c r="M203" s="1">
        <f t="shared" si="11"/>
        <v>74.106666666666655</v>
      </c>
    </row>
    <row r="204" spans="1:13" x14ac:dyDescent="0.25">
      <c r="A204" t="str">
        <f t="shared" si="9"/>
        <v>BOMCMBFeb-2025</v>
      </c>
      <c r="B204" s="2">
        <v>2025</v>
      </c>
      <c r="C204" s="2" t="s">
        <v>197</v>
      </c>
      <c r="D204" t="s">
        <v>16</v>
      </c>
      <c r="E204" s="2" t="s">
        <v>10</v>
      </c>
      <c r="F204" t="s">
        <v>15</v>
      </c>
      <c r="G204">
        <v>477</v>
      </c>
      <c r="H204">
        <v>40197.710000000021</v>
      </c>
      <c r="I204">
        <v>13566.169999999998</v>
      </c>
      <c r="J204">
        <v>53763.879999999976</v>
      </c>
      <c r="K204">
        <v>738873</v>
      </c>
      <c r="L204" s="26">
        <f t="shared" si="10"/>
        <v>7.2764710579490618E-2</v>
      </c>
      <c r="M204" s="1">
        <f t="shared" si="11"/>
        <v>112.71253668763097</v>
      </c>
    </row>
    <row r="205" spans="1:13" x14ac:dyDescent="0.25">
      <c r="A205" t="str">
        <f t="shared" si="9"/>
        <v>CANCMBFeb-2025</v>
      </c>
      <c r="B205" s="2">
        <v>2025</v>
      </c>
      <c r="C205" s="2" t="s">
        <v>197</v>
      </c>
      <c r="D205" t="s">
        <v>17</v>
      </c>
      <c r="E205" s="2" t="s">
        <v>10</v>
      </c>
      <c r="F205" t="s">
        <v>13</v>
      </c>
      <c r="G205">
        <v>33</v>
      </c>
      <c r="H205">
        <v>8084.2699999999995</v>
      </c>
      <c r="I205">
        <v>3208.0499999999997</v>
      </c>
      <c r="J205">
        <v>11292.32</v>
      </c>
      <c r="K205">
        <v>131439</v>
      </c>
      <c r="L205" s="26">
        <f t="shared" si="10"/>
        <v>8.5913009076453717E-2</v>
      </c>
      <c r="M205" s="1">
        <f t="shared" si="11"/>
        <v>342.19151515151515</v>
      </c>
    </row>
    <row r="206" spans="1:13" x14ac:dyDescent="0.25">
      <c r="A206" t="str">
        <f t="shared" si="9"/>
        <v>CDGCMBFeb-2025</v>
      </c>
      <c r="B206" s="2">
        <v>2025</v>
      </c>
      <c r="C206" s="2" t="s">
        <v>197</v>
      </c>
      <c r="D206" t="s">
        <v>18</v>
      </c>
      <c r="E206" s="2" t="s">
        <v>10</v>
      </c>
      <c r="F206" t="s">
        <v>19</v>
      </c>
      <c r="G206">
        <v>1175</v>
      </c>
      <c r="H206">
        <v>299759.12999999989</v>
      </c>
      <c r="I206">
        <v>273672.25000000017</v>
      </c>
      <c r="J206">
        <v>573431.38</v>
      </c>
      <c r="K206">
        <v>9998075</v>
      </c>
      <c r="L206" s="26">
        <f t="shared" si="10"/>
        <v>5.7354178679395781E-2</v>
      </c>
      <c r="M206" s="1">
        <f t="shared" si="11"/>
        <v>488.02670638297872</v>
      </c>
    </row>
    <row r="207" spans="1:13" x14ac:dyDescent="0.25">
      <c r="A207" t="str">
        <f t="shared" si="9"/>
        <v>CGKCMBFeb-2025</v>
      </c>
      <c r="B207" s="2">
        <v>2025</v>
      </c>
      <c r="C207" s="2" t="s">
        <v>197</v>
      </c>
      <c r="D207" t="s">
        <v>20</v>
      </c>
      <c r="E207" s="2" t="s">
        <v>10</v>
      </c>
      <c r="F207" t="s">
        <v>13</v>
      </c>
      <c r="G207">
        <v>85</v>
      </c>
      <c r="H207">
        <v>11355.880000000001</v>
      </c>
      <c r="I207">
        <v>4832.1699999999964</v>
      </c>
      <c r="J207">
        <v>16188.049999999997</v>
      </c>
      <c r="K207">
        <v>282030</v>
      </c>
      <c r="L207" s="26">
        <f t="shared" si="10"/>
        <v>5.7398326419175257E-2</v>
      </c>
      <c r="M207" s="1">
        <f t="shared" si="11"/>
        <v>190.44764705882349</v>
      </c>
    </row>
    <row r="208" spans="1:13" x14ac:dyDescent="0.25">
      <c r="A208" t="str">
        <f t="shared" si="9"/>
        <v>CMBAUHFeb-2025</v>
      </c>
      <c r="B208" s="2">
        <v>2025</v>
      </c>
      <c r="C208" s="2" t="s">
        <v>197</v>
      </c>
      <c r="D208" t="s">
        <v>10</v>
      </c>
      <c r="E208" s="2" t="s">
        <v>9</v>
      </c>
      <c r="F208" t="s">
        <v>11</v>
      </c>
      <c r="G208">
        <v>282</v>
      </c>
      <c r="H208">
        <v>31341.929999999997</v>
      </c>
      <c r="I208">
        <v>21128.129999999994</v>
      </c>
      <c r="J208">
        <v>52470.060000000005</v>
      </c>
      <c r="K208">
        <v>943008</v>
      </c>
      <c r="L208" s="26">
        <f t="shared" si="10"/>
        <v>5.5641161050595543E-2</v>
      </c>
      <c r="M208" s="1">
        <f t="shared" si="11"/>
        <v>186.06404255319151</v>
      </c>
    </row>
    <row r="209" spans="1:13" x14ac:dyDescent="0.25">
      <c r="A209" t="str">
        <f t="shared" si="9"/>
        <v>CMBBKKFeb-2025</v>
      </c>
      <c r="B209" s="2">
        <v>2025</v>
      </c>
      <c r="C209" s="2" t="s">
        <v>197</v>
      </c>
      <c r="D209" t="s">
        <v>10</v>
      </c>
      <c r="E209" s="2" t="s">
        <v>12</v>
      </c>
      <c r="F209" t="s">
        <v>13</v>
      </c>
      <c r="G209">
        <v>548</v>
      </c>
      <c r="H209">
        <v>66397.560000000012</v>
      </c>
      <c r="I209">
        <v>35006.460000000006</v>
      </c>
      <c r="J209">
        <v>101404.01999999997</v>
      </c>
      <c r="K209">
        <v>1306980</v>
      </c>
      <c r="L209" s="26">
        <f t="shared" si="10"/>
        <v>7.7586512417940581E-2</v>
      </c>
      <c r="M209" s="1">
        <f t="shared" si="11"/>
        <v>185.04383211678828</v>
      </c>
    </row>
    <row r="210" spans="1:13" x14ac:dyDescent="0.25">
      <c r="A210" t="str">
        <f t="shared" si="9"/>
        <v>CMBBLRFeb-2025</v>
      </c>
      <c r="B210" s="2">
        <v>2025</v>
      </c>
      <c r="C210" s="2" t="s">
        <v>197</v>
      </c>
      <c r="D210" t="s">
        <v>10</v>
      </c>
      <c r="E210" s="2" t="s">
        <v>14</v>
      </c>
      <c r="F210" t="s">
        <v>15</v>
      </c>
      <c r="G210">
        <v>230</v>
      </c>
      <c r="H210">
        <v>12418.679999999997</v>
      </c>
      <c r="I210">
        <v>5258.1</v>
      </c>
      <c r="J210">
        <v>17676.78</v>
      </c>
      <c r="K210">
        <v>164450</v>
      </c>
      <c r="L210" s="26">
        <f t="shared" si="10"/>
        <v>0.10749030100334447</v>
      </c>
      <c r="M210" s="1">
        <f t="shared" si="11"/>
        <v>76.855565217391302</v>
      </c>
    </row>
    <row r="211" spans="1:13" x14ac:dyDescent="0.25">
      <c r="A211" t="str">
        <f t="shared" si="9"/>
        <v>CMBBOMFeb-2025</v>
      </c>
      <c r="B211" s="2">
        <v>2025</v>
      </c>
      <c r="C211" s="2" t="s">
        <v>197</v>
      </c>
      <c r="D211" t="s">
        <v>10</v>
      </c>
      <c r="E211" s="2" t="s">
        <v>16</v>
      </c>
      <c r="F211" t="s">
        <v>15</v>
      </c>
      <c r="G211">
        <v>474</v>
      </c>
      <c r="H211">
        <v>41190.330000000016</v>
      </c>
      <c r="I211">
        <v>14351.780000000004</v>
      </c>
      <c r="J211">
        <v>55542.109999999993</v>
      </c>
      <c r="K211">
        <v>734226</v>
      </c>
      <c r="L211" s="26">
        <f t="shared" si="10"/>
        <v>7.5647157687142641E-2</v>
      </c>
      <c r="M211" s="1">
        <f t="shared" si="11"/>
        <v>117.17744725738395</v>
      </c>
    </row>
    <row r="212" spans="1:13" x14ac:dyDescent="0.25">
      <c r="A212" t="str">
        <f t="shared" si="9"/>
        <v>CMBCANFeb-2025</v>
      </c>
      <c r="B212" s="2">
        <v>2025</v>
      </c>
      <c r="C212" s="2" t="s">
        <v>197</v>
      </c>
      <c r="D212" t="s">
        <v>10</v>
      </c>
      <c r="E212" s="2" t="s">
        <v>17</v>
      </c>
      <c r="F212" t="s">
        <v>13</v>
      </c>
      <c r="G212">
        <v>75</v>
      </c>
      <c r="H212">
        <v>22100.57</v>
      </c>
      <c r="I212">
        <v>6227.1100000000006</v>
      </c>
      <c r="J212">
        <v>28327.679999999997</v>
      </c>
      <c r="K212">
        <v>298725</v>
      </c>
      <c r="L212" s="26">
        <f t="shared" si="10"/>
        <v>9.4828621641978403E-2</v>
      </c>
      <c r="M212" s="1">
        <f t="shared" si="11"/>
        <v>377.70239999999995</v>
      </c>
    </row>
    <row r="213" spans="1:13" x14ac:dyDescent="0.25">
      <c r="A213" t="str">
        <f t="shared" si="9"/>
        <v>CMBCDGFeb-2025</v>
      </c>
      <c r="B213" s="2">
        <v>2025</v>
      </c>
      <c r="C213" s="2" t="s">
        <v>197</v>
      </c>
      <c r="D213" t="s">
        <v>10</v>
      </c>
      <c r="E213" s="2" t="s">
        <v>18</v>
      </c>
      <c r="F213" t="s">
        <v>19</v>
      </c>
      <c r="G213">
        <v>1400</v>
      </c>
      <c r="H213">
        <v>339308.99</v>
      </c>
      <c r="I213">
        <v>328773.39000000025</v>
      </c>
      <c r="J213">
        <v>668082.37999999954</v>
      </c>
      <c r="K213">
        <v>11912600</v>
      </c>
      <c r="L213" s="26">
        <f t="shared" si="10"/>
        <v>5.6081995534140283E-2</v>
      </c>
      <c r="M213" s="1">
        <f t="shared" si="11"/>
        <v>477.20169999999968</v>
      </c>
    </row>
    <row r="214" spans="1:13" x14ac:dyDescent="0.25">
      <c r="A214" t="str">
        <f t="shared" si="9"/>
        <v>CMBCGKFeb-2025</v>
      </c>
      <c r="B214" s="2">
        <v>2025</v>
      </c>
      <c r="C214" s="2" t="s">
        <v>197</v>
      </c>
      <c r="D214" t="s">
        <v>10</v>
      </c>
      <c r="E214" s="2" t="s">
        <v>20</v>
      </c>
      <c r="F214" t="s">
        <v>13</v>
      </c>
      <c r="G214">
        <v>66</v>
      </c>
      <c r="H214">
        <v>7747.4</v>
      </c>
      <c r="I214">
        <v>4051.75</v>
      </c>
      <c r="J214">
        <v>11799.15</v>
      </c>
      <c r="K214">
        <v>218988</v>
      </c>
      <c r="L214" s="26">
        <f t="shared" si="10"/>
        <v>5.3880349608197708E-2</v>
      </c>
      <c r="M214" s="1">
        <f t="shared" si="11"/>
        <v>178.77500000000001</v>
      </c>
    </row>
    <row r="215" spans="1:13" x14ac:dyDescent="0.25">
      <c r="A215" t="str">
        <f t="shared" si="9"/>
        <v>CMBCOKFeb-2025</v>
      </c>
      <c r="B215" s="2">
        <v>2025</v>
      </c>
      <c r="C215" s="2" t="s">
        <v>197</v>
      </c>
      <c r="D215" t="s">
        <v>10</v>
      </c>
      <c r="E215" s="2" t="s">
        <v>21</v>
      </c>
      <c r="F215" t="s">
        <v>15</v>
      </c>
      <c r="G215">
        <v>331</v>
      </c>
      <c r="H215">
        <v>22657.679999999986</v>
      </c>
      <c r="I215">
        <v>5681.619999999999</v>
      </c>
      <c r="J215">
        <v>28339.300000000007</v>
      </c>
      <c r="K215">
        <v>171127</v>
      </c>
      <c r="L215" s="26">
        <f t="shared" si="10"/>
        <v>0.16560390820852353</v>
      </c>
      <c r="M215" s="1">
        <f t="shared" si="11"/>
        <v>85.617220543806667</v>
      </c>
    </row>
    <row r="216" spans="1:13" x14ac:dyDescent="0.25">
      <c r="A216" t="str">
        <f t="shared" si="9"/>
        <v>CMBDACFeb-2025</v>
      </c>
      <c r="B216" s="2">
        <v>2025</v>
      </c>
      <c r="C216" s="2" t="s">
        <v>197</v>
      </c>
      <c r="D216" t="s">
        <v>10</v>
      </c>
      <c r="E216" s="2" t="s">
        <v>22</v>
      </c>
      <c r="F216" t="s">
        <v>15</v>
      </c>
      <c r="G216">
        <v>90</v>
      </c>
      <c r="H216">
        <v>12206.87</v>
      </c>
      <c r="I216">
        <v>604.87</v>
      </c>
      <c r="J216">
        <v>12811.740000000002</v>
      </c>
      <c r="K216">
        <v>194850</v>
      </c>
      <c r="L216" s="26">
        <f t="shared" si="10"/>
        <v>6.5751809083910706E-2</v>
      </c>
      <c r="M216" s="1">
        <f t="shared" si="11"/>
        <v>142.35266666666669</v>
      </c>
    </row>
    <row r="217" spans="1:13" x14ac:dyDescent="0.25">
      <c r="A217" t="str">
        <f t="shared" si="9"/>
        <v>CMBDELFeb-2025</v>
      </c>
      <c r="B217" s="2">
        <v>2025</v>
      </c>
      <c r="C217" s="2" t="s">
        <v>197</v>
      </c>
      <c r="D217" t="s">
        <v>10</v>
      </c>
      <c r="E217" s="2" t="s">
        <v>23</v>
      </c>
      <c r="F217" t="s">
        <v>15</v>
      </c>
      <c r="G217">
        <v>878</v>
      </c>
      <c r="H217">
        <v>105528.73000000001</v>
      </c>
      <c r="I217">
        <v>27268.230000000007</v>
      </c>
      <c r="J217">
        <v>132796.95999999993</v>
      </c>
      <c r="K217">
        <v>2129150</v>
      </c>
      <c r="L217" s="26">
        <f t="shared" si="10"/>
        <v>6.2370880398280974E-2</v>
      </c>
      <c r="M217" s="1">
        <f t="shared" si="11"/>
        <v>151.24938496583135</v>
      </c>
    </row>
    <row r="218" spans="1:13" x14ac:dyDescent="0.25">
      <c r="A218" t="str">
        <f t="shared" si="9"/>
        <v>CMBDMMFeb-2025</v>
      </c>
      <c r="B218" s="2">
        <v>2025</v>
      </c>
      <c r="C218" s="2" t="s">
        <v>197</v>
      </c>
      <c r="D218" t="s">
        <v>10</v>
      </c>
      <c r="E218" s="2" t="s">
        <v>24</v>
      </c>
      <c r="F218" t="s">
        <v>11</v>
      </c>
      <c r="G218">
        <v>278</v>
      </c>
      <c r="H218">
        <v>38481.610000000008</v>
      </c>
      <c r="I218">
        <v>19666.96000000001</v>
      </c>
      <c r="J218">
        <v>58148.57</v>
      </c>
      <c r="K218">
        <v>1071134</v>
      </c>
      <c r="L218" s="26">
        <f t="shared" si="10"/>
        <v>5.4286923951625099E-2</v>
      </c>
      <c r="M218" s="1">
        <f t="shared" si="11"/>
        <v>209.16751798561151</v>
      </c>
    </row>
    <row r="219" spans="1:13" x14ac:dyDescent="0.25">
      <c r="A219" t="str">
        <f t="shared" si="9"/>
        <v>CMBDOHFeb-2025</v>
      </c>
      <c r="B219" s="2">
        <v>2025</v>
      </c>
      <c r="C219" s="2" t="s">
        <v>197</v>
      </c>
      <c r="D219" t="s">
        <v>10</v>
      </c>
      <c r="E219" s="2" t="s">
        <v>25</v>
      </c>
      <c r="F219" t="s">
        <v>11</v>
      </c>
      <c r="G219">
        <v>320</v>
      </c>
      <c r="H219">
        <v>47185.939999999951</v>
      </c>
      <c r="I219">
        <v>28590.099999999944</v>
      </c>
      <c r="J219">
        <v>75776.040000000023</v>
      </c>
      <c r="K219">
        <v>1162560</v>
      </c>
      <c r="L219" s="26">
        <f t="shared" si="10"/>
        <v>6.5180326176713474E-2</v>
      </c>
      <c r="M219" s="1">
        <f t="shared" si="11"/>
        <v>236.80012500000007</v>
      </c>
    </row>
    <row r="220" spans="1:13" x14ac:dyDescent="0.25">
      <c r="A220" t="str">
        <f t="shared" si="9"/>
        <v>CMBDXBFeb-2025</v>
      </c>
      <c r="B220" s="2">
        <v>2025</v>
      </c>
      <c r="C220" s="2" t="s">
        <v>197</v>
      </c>
      <c r="D220" t="s">
        <v>10</v>
      </c>
      <c r="E220" s="2" t="s">
        <v>26</v>
      </c>
      <c r="F220" t="s">
        <v>11</v>
      </c>
      <c r="G220">
        <v>354</v>
      </c>
      <c r="H220">
        <v>45249.60999999995</v>
      </c>
      <c r="I220">
        <v>27506.199999999997</v>
      </c>
      <c r="J220">
        <v>72755.809999999983</v>
      </c>
      <c r="K220">
        <v>1171386</v>
      </c>
      <c r="L220" s="26">
        <f t="shared" si="10"/>
        <v>6.2110875492792282E-2</v>
      </c>
      <c r="M220" s="1">
        <f t="shared" si="11"/>
        <v>205.52488700564967</v>
      </c>
    </row>
    <row r="221" spans="1:13" x14ac:dyDescent="0.25">
      <c r="A221" t="str">
        <f t="shared" si="9"/>
        <v>CMBFRAFeb-2025</v>
      </c>
      <c r="B221" s="2">
        <v>2025</v>
      </c>
      <c r="C221" s="2" t="s">
        <v>197</v>
      </c>
      <c r="D221" t="s">
        <v>10</v>
      </c>
      <c r="E221" s="2" t="s">
        <v>27</v>
      </c>
      <c r="F221" t="s">
        <v>19</v>
      </c>
      <c r="G221">
        <v>1528</v>
      </c>
      <c r="H221">
        <v>355122.48999999993</v>
      </c>
      <c r="I221">
        <v>363913.73999999987</v>
      </c>
      <c r="J221">
        <v>719036.22999999986</v>
      </c>
      <c r="K221">
        <v>12366104</v>
      </c>
      <c r="L221" s="26">
        <f t="shared" si="10"/>
        <v>5.814573692732973E-2</v>
      </c>
      <c r="M221" s="1">
        <f t="shared" si="11"/>
        <v>470.57344895287952</v>
      </c>
    </row>
    <row r="222" spans="1:13" x14ac:dyDescent="0.25">
      <c r="A222" t="str">
        <f t="shared" si="9"/>
        <v>CMBGANFeb-2025</v>
      </c>
      <c r="B222" s="2">
        <v>2025</v>
      </c>
      <c r="C222" s="2" t="s">
        <v>197</v>
      </c>
      <c r="D222" t="s">
        <v>10</v>
      </c>
      <c r="E222" s="2" t="s">
        <v>28</v>
      </c>
      <c r="F222" t="s">
        <v>15</v>
      </c>
      <c r="G222">
        <v>177</v>
      </c>
      <c r="H222">
        <v>15904.57</v>
      </c>
      <c r="I222">
        <v>5516.4100000000017</v>
      </c>
      <c r="J222">
        <v>21420.980000000003</v>
      </c>
      <c r="K222">
        <v>203019</v>
      </c>
      <c r="L222" s="26">
        <f t="shared" si="10"/>
        <v>0.10551219344002287</v>
      </c>
      <c r="M222" s="1">
        <f t="shared" si="11"/>
        <v>121.02248587570624</v>
      </c>
    </row>
    <row r="223" spans="1:13" x14ac:dyDescent="0.25">
      <c r="A223" t="str">
        <f t="shared" si="9"/>
        <v>CMBHYDFeb-2025</v>
      </c>
      <c r="B223" s="2">
        <v>2025</v>
      </c>
      <c r="C223" s="2" t="s">
        <v>197</v>
      </c>
      <c r="D223" t="s">
        <v>10</v>
      </c>
      <c r="E223" s="2" t="s">
        <v>29</v>
      </c>
      <c r="F223" t="s">
        <v>15</v>
      </c>
      <c r="G223">
        <v>43</v>
      </c>
      <c r="H223">
        <v>3951.39</v>
      </c>
      <c r="I223">
        <v>1230.0700000000002</v>
      </c>
      <c r="J223">
        <v>5181.4599999999991</v>
      </c>
      <c r="K223">
        <v>50396</v>
      </c>
      <c r="L223" s="26">
        <f t="shared" si="10"/>
        <v>0.10281490594491624</v>
      </c>
      <c r="M223" s="1">
        <f t="shared" si="11"/>
        <v>120.49906976744184</v>
      </c>
    </row>
    <row r="224" spans="1:13" x14ac:dyDescent="0.25">
      <c r="A224" t="str">
        <f t="shared" si="9"/>
        <v>CMBICNFeb-2025</v>
      </c>
      <c r="B224" s="2">
        <v>2025</v>
      </c>
      <c r="C224" s="2" t="s">
        <v>197</v>
      </c>
      <c r="D224" t="s">
        <v>10</v>
      </c>
      <c r="E224" s="2" t="s">
        <v>30</v>
      </c>
      <c r="F224" t="s">
        <v>13</v>
      </c>
      <c r="G224">
        <v>782</v>
      </c>
      <c r="H224">
        <v>164827.88</v>
      </c>
      <c r="I224">
        <v>76757.73</v>
      </c>
      <c r="J224">
        <v>241585.61</v>
      </c>
      <c r="K224">
        <v>4508230</v>
      </c>
      <c r="L224" s="26">
        <f t="shared" si="10"/>
        <v>5.3587685189087512E-2</v>
      </c>
      <c r="M224" s="1">
        <f t="shared" si="11"/>
        <v>308.93300511508949</v>
      </c>
    </row>
    <row r="225" spans="1:13" x14ac:dyDescent="0.25">
      <c r="A225" t="str">
        <f t="shared" si="9"/>
        <v>CMBIXMFeb-2025</v>
      </c>
      <c r="B225" s="2">
        <v>2025</v>
      </c>
      <c r="C225" s="2" t="s">
        <v>197</v>
      </c>
      <c r="D225" t="s">
        <v>10</v>
      </c>
      <c r="E225" s="2" t="s">
        <v>31</v>
      </c>
      <c r="F225" t="s">
        <v>15</v>
      </c>
      <c r="G225">
        <v>65</v>
      </c>
      <c r="H225">
        <v>3209.0899999999997</v>
      </c>
      <c r="I225">
        <v>1009.8099999999998</v>
      </c>
      <c r="J225">
        <v>4218.8999999999996</v>
      </c>
      <c r="K225">
        <v>23010</v>
      </c>
      <c r="L225" s="26">
        <f t="shared" si="10"/>
        <v>0.18335071707953063</v>
      </c>
      <c r="M225" s="1">
        <f t="shared" si="11"/>
        <v>64.906153846153842</v>
      </c>
    </row>
    <row r="226" spans="1:13" x14ac:dyDescent="0.25">
      <c r="A226" t="str">
        <f t="shared" si="9"/>
        <v>CMBKHIFeb-2025</v>
      </c>
      <c r="B226" s="2">
        <v>2025</v>
      </c>
      <c r="C226" s="2" t="s">
        <v>197</v>
      </c>
      <c r="D226" t="s">
        <v>10</v>
      </c>
      <c r="E226" s="2" t="s">
        <v>32</v>
      </c>
      <c r="F226" t="s">
        <v>15</v>
      </c>
      <c r="G226">
        <v>203</v>
      </c>
      <c r="H226">
        <v>20109.47</v>
      </c>
      <c r="I226">
        <v>6985.2300000000014</v>
      </c>
      <c r="J226">
        <v>27094.700000000008</v>
      </c>
      <c r="K226">
        <v>490042</v>
      </c>
      <c r="L226" s="26">
        <f t="shared" si="10"/>
        <v>5.5290566930997764E-2</v>
      </c>
      <c r="M226" s="1">
        <f t="shared" si="11"/>
        <v>133.47142857142862</v>
      </c>
    </row>
    <row r="227" spans="1:13" x14ac:dyDescent="0.25">
      <c r="A227" t="str">
        <f t="shared" si="9"/>
        <v>CMBKTMFeb-2025</v>
      </c>
      <c r="B227" s="2">
        <v>2025</v>
      </c>
      <c r="C227" s="2" t="s">
        <v>197</v>
      </c>
      <c r="D227" t="s">
        <v>10</v>
      </c>
      <c r="E227" s="2" t="s">
        <v>52</v>
      </c>
      <c r="F227" t="s">
        <v>15</v>
      </c>
      <c r="G227">
        <v>122</v>
      </c>
      <c r="H227">
        <v>19130.510000000002</v>
      </c>
      <c r="I227">
        <v>3177.3999999999992</v>
      </c>
      <c r="J227">
        <v>22307.910000000007</v>
      </c>
      <c r="K227">
        <v>287066</v>
      </c>
      <c r="L227" s="26">
        <f t="shared" si="10"/>
        <v>7.7710038806406909E-2</v>
      </c>
      <c r="M227" s="1">
        <f t="shared" si="11"/>
        <v>182.85172131147547</v>
      </c>
    </row>
    <row r="228" spans="1:13" x14ac:dyDescent="0.25">
      <c r="A228" t="str">
        <f t="shared" si="9"/>
        <v>CMBKULFeb-2025</v>
      </c>
      <c r="B228" s="2">
        <v>2025</v>
      </c>
      <c r="C228" s="2" t="s">
        <v>197</v>
      </c>
      <c r="D228" t="s">
        <v>10</v>
      </c>
      <c r="E228" s="2" t="s">
        <v>33</v>
      </c>
      <c r="F228" t="s">
        <v>13</v>
      </c>
      <c r="G228">
        <v>611</v>
      </c>
      <c r="H228">
        <v>49353.529999999992</v>
      </c>
      <c r="I228">
        <v>38352.789999999994</v>
      </c>
      <c r="J228">
        <v>87706.319999999978</v>
      </c>
      <c r="K228">
        <v>1502449</v>
      </c>
      <c r="L228" s="26">
        <f t="shared" si="10"/>
        <v>5.8375572149204386E-2</v>
      </c>
      <c r="M228" s="1">
        <f t="shared" si="11"/>
        <v>143.54553191489359</v>
      </c>
    </row>
    <row r="229" spans="1:13" x14ac:dyDescent="0.25">
      <c r="A229" t="str">
        <f t="shared" si="9"/>
        <v>CMBKWIFeb-2025</v>
      </c>
      <c r="B229" s="2">
        <v>2025</v>
      </c>
      <c r="C229" s="2" t="s">
        <v>197</v>
      </c>
      <c r="D229" t="s">
        <v>10</v>
      </c>
      <c r="E229" s="2" t="s">
        <v>34</v>
      </c>
      <c r="F229" t="s">
        <v>11</v>
      </c>
      <c r="G229">
        <v>644</v>
      </c>
      <c r="H229">
        <v>71735.449999999983</v>
      </c>
      <c r="I229">
        <v>45733.24000000002</v>
      </c>
      <c r="J229">
        <v>117468.69</v>
      </c>
      <c r="K229">
        <v>2701580</v>
      </c>
      <c r="L229" s="26">
        <f t="shared" si="10"/>
        <v>4.3481477505755893E-2</v>
      </c>
      <c r="M229" s="1">
        <f t="shared" si="11"/>
        <v>182.40479813664598</v>
      </c>
    </row>
    <row r="230" spans="1:13" x14ac:dyDescent="0.25">
      <c r="A230" t="str">
        <f t="shared" si="9"/>
        <v>CMBLHEFeb-2025</v>
      </c>
      <c r="B230" s="2">
        <v>2025</v>
      </c>
      <c r="C230" s="2" t="s">
        <v>197</v>
      </c>
      <c r="D230" t="s">
        <v>10</v>
      </c>
      <c r="E230" s="2" t="s">
        <v>35</v>
      </c>
      <c r="F230" t="s">
        <v>15</v>
      </c>
      <c r="G230">
        <v>181</v>
      </c>
      <c r="H230">
        <v>19847.150000000001</v>
      </c>
      <c r="I230">
        <v>7000.69</v>
      </c>
      <c r="J230">
        <v>26847.840000000004</v>
      </c>
      <c r="K230">
        <v>504085</v>
      </c>
      <c r="L230" s="26">
        <f t="shared" si="10"/>
        <v>5.3260541376950327E-2</v>
      </c>
      <c r="M230" s="1">
        <f t="shared" si="11"/>
        <v>148.33060773480665</v>
      </c>
    </row>
    <row r="231" spans="1:13" x14ac:dyDescent="0.25">
      <c r="A231" t="str">
        <f t="shared" si="9"/>
        <v>CMBLHRFeb-2025</v>
      </c>
      <c r="B231" s="2">
        <v>2025</v>
      </c>
      <c r="C231" s="2" t="s">
        <v>197</v>
      </c>
      <c r="D231" t="s">
        <v>10</v>
      </c>
      <c r="E231" s="2" t="s">
        <v>36</v>
      </c>
      <c r="F231" t="s">
        <v>19</v>
      </c>
      <c r="G231">
        <v>3980</v>
      </c>
      <c r="H231">
        <v>1381773.4800000009</v>
      </c>
      <c r="I231">
        <v>926336.05999999982</v>
      </c>
      <c r="J231">
        <v>2308109.5400000005</v>
      </c>
      <c r="K231">
        <v>34701620</v>
      </c>
      <c r="L231" s="26">
        <f t="shared" si="10"/>
        <v>6.6513019853251823E-2</v>
      </c>
      <c r="M231" s="1">
        <f t="shared" si="11"/>
        <v>579.92702010050266</v>
      </c>
    </row>
    <row r="232" spans="1:13" x14ac:dyDescent="0.25">
      <c r="A232" t="str">
        <f t="shared" si="9"/>
        <v>CMBMAAFeb-2025</v>
      </c>
      <c r="B232" s="2">
        <v>2025</v>
      </c>
      <c r="C232" s="2" t="s">
        <v>197</v>
      </c>
      <c r="D232" t="s">
        <v>10</v>
      </c>
      <c r="E232" s="2" t="s">
        <v>37</v>
      </c>
      <c r="F232" t="s">
        <v>15</v>
      </c>
      <c r="G232">
        <v>736</v>
      </c>
      <c r="H232">
        <v>20365.869999999992</v>
      </c>
      <c r="I232">
        <v>18058.710000000006</v>
      </c>
      <c r="J232">
        <v>38424.580000000016</v>
      </c>
      <c r="K232">
        <v>504896</v>
      </c>
      <c r="L232" s="26">
        <f t="shared" si="10"/>
        <v>7.6103950120420871E-2</v>
      </c>
      <c r="M232" s="1">
        <f t="shared" si="11"/>
        <v>52.207309782608718</v>
      </c>
    </row>
    <row r="233" spans="1:13" x14ac:dyDescent="0.25">
      <c r="A233" t="str">
        <f t="shared" si="9"/>
        <v>CMBMELFeb-2025</v>
      </c>
      <c r="B233" s="2">
        <v>2025</v>
      </c>
      <c r="C233" s="2" t="s">
        <v>197</v>
      </c>
      <c r="D233" t="s">
        <v>10</v>
      </c>
      <c r="E233" s="2" t="s">
        <v>38</v>
      </c>
      <c r="F233" t="s">
        <v>13</v>
      </c>
      <c r="G233">
        <v>2646</v>
      </c>
      <c r="H233">
        <v>1021186.4699999986</v>
      </c>
      <c r="I233">
        <v>261742.03000000014</v>
      </c>
      <c r="J233">
        <v>1282928.5000000002</v>
      </c>
      <c r="K233">
        <v>22250214</v>
      </c>
      <c r="L233" s="26">
        <f t="shared" si="10"/>
        <v>5.7659153300727815E-2</v>
      </c>
      <c r="M233" s="1">
        <f t="shared" si="11"/>
        <v>484.85582010582021</v>
      </c>
    </row>
    <row r="234" spans="1:13" x14ac:dyDescent="0.25">
      <c r="A234" t="str">
        <f t="shared" si="9"/>
        <v>CMBMLEFeb-2025</v>
      </c>
      <c r="B234" s="2">
        <v>2025</v>
      </c>
      <c r="C234" s="2" t="s">
        <v>197</v>
      </c>
      <c r="D234" t="s">
        <v>10</v>
      </c>
      <c r="E234" s="2" t="s">
        <v>39</v>
      </c>
      <c r="F234" t="s">
        <v>15</v>
      </c>
      <c r="G234">
        <v>3016</v>
      </c>
      <c r="H234">
        <v>280439.12000000005</v>
      </c>
      <c r="I234">
        <v>63476.969999999943</v>
      </c>
      <c r="J234">
        <v>343916.09000000037</v>
      </c>
      <c r="K234">
        <v>2316288</v>
      </c>
      <c r="L234" s="26">
        <f t="shared" si="10"/>
        <v>0.14847725757764163</v>
      </c>
      <c r="M234" s="1">
        <f t="shared" si="11"/>
        <v>114.03053381962877</v>
      </c>
    </row>
    <row r="235" spans="1:13" x14ac:dyDescent="0.25">
      <c r="A235" t="str">
        <f t="shared" si="9"/>
        <v>CMBNRTFeb-2025</v>
      </c>
      <c r="B235" s="2">
        <v>2025</v>
      </c>
      <c r="C235" s="2" t="s">
        <v>197</v>
      </c>
      <c r="D235" t="s">
        <v>10</v>
      </c>
      <c r="E235" s="2" t="s">
        <v>40</v>
      </c>
      <c r="F235" t="s">
        <v>13</v>
      </c>
      <c r="G235">
        <v>481</v>
      </c>
      <c r="H235">
        <v>172798.33000000007</v>
      </c>
      <c r="I235">
        <v>7046.7999999999993</v>
      </c>
      <c r="J235">
        <v>179845.13000000003</v>
      </c>
      <c r="K235">
        <v>3301584</v>
      </c>
      <c r="L235" s="26">
        <f t="shared" si="10"/>
        <v>5.4472377501223662E-2</v>
      </c>
      <c r="M235" s="1">
        <f t="shared" si="11"/>
        <v>373.89839916839924</v>
      </c>
    </row>
    <row r="236" spans="1:13" x14ac:dyDescent="0.25">
      <c r="A236" t="str">
        <f t="shared" si="9"/>
        <v>CMBPEKFeb-2025</v>
      </c>
      <c r="B236" s="2">
        <v>2025</v>
      </c>
      <c r="C236" s="2" t="s">
        <v>197</v>
      </c>
      <c r="D236" t="s">
        <v>10</v>
      </c>
      <c r="E236" s="2" t="s">
        <v>177</v>
      </c>
      <c r="F236" t="s">
        <v>13</v>
      </c>
      <c r="G236">
        <v>9</v>
      </c>
      <c r="H236">
        <v>1883.66</v>
      </c>
      <c r="I236">
        <v>992.18000000000006</v>
      </c>
      <c r="J236">
        <v>2875.84</v>
      </c>
      <c r="K236">
        <v>46521</v>
      </c>
      <c r="L236" s="26">
        <f t="shared" si="10"/>
        <v>6.1818103652114105E-2</v>
      </c>
      <c r="M236" s="1">
        <f t="shared" si="11"/>
        <v>319.53777777777782</v>
      </c>
    </row>
    <row r="237" spans="1:13" x14ac:dyDescent="0.25">
      <c r="A237" t="str">
        <f t="shared" si="9"/>
        <v>CMBRUHFeb-2025</v>
      </c>
      <c r="B237" s="2">
        <v>2025</v>
      </c>
      <c r="C237" s="2" t="s">
        <v>197</v>
      </c>
      <c r="D237" t="s">
        <v>10</v>
      </c>
      <c r="E237" s="2" t="s">
        <v>41</v>
      </c>
      <c r="F237" t="s">
        <v>11</v>
      </c>
      <c r="G237">
        <v>726</v>
      </c>
      <c r="H237">
        <v>100631.25999999994</v>
      </c>
      <c r="I237">
        <v>48971.02</v>
      </c>
      <c r="J237">
        <v>149602.28</v>
      </c>
      <c r="K237">
        <v>2936670</v>
      </c>
      <c r="L237" s="26">
        <f t="shared" si="10"/>
        <v>5.0942829803825418E-2</v>
      </c>
      <c r="M237" s="1">
        <f t="shared" si="11"/>
        <v>206.06374655647383</v>
      </c>
    </row>
    <row r="238" spans="1:13" x14ac:dyDescent="0.25">
      <c r="A238" t="str">
        <f t="shared" si="9"/>
        <v>CMBSINFeb-2025</v>
      </c>
      <c r="B238" s="2">
        <v>2025</v>
      </c>
      <c r="C238" s="2" t="s">
        <v>197</v>
      </c>
      <c r="D238" t="s">
        <v>10</v>
      </c>
      <c r="E238" s="2" t="s">
        <v>42</v>
      </c>
      <c r="F238" t="s">
        <v>13</v>
      </c>
      <c r="G238">
        <v>810</v>
      </c>
      <c r="H238">
        <v>122223.36000000002</v>
      </c>
      <c r="I238">
        <v>45833.119999999952</v>
      </c>
      <c r="J238">
        <v>168056.47999999995</v>
      </c>
      <c r="K238">
        <v>2226690</v>
      </c>
      <c r="L238" s="26">
        <f t="shared" si="10"/>
        <v>7.547367617405204E-2</v>
      </c>
      <c r="M238" s="1">
        <f t="shared" si="11"/>
        <v>207.47713580246906</v>
      </c>
    </row>
    <row r="239" spans="1:13" x14ac:dyDescent="0.25">
      <c r="A239" t="str">
        <f t="shared" si="9"/>
        <v>CMBSYDFeb-2025</v>
      </c>
      <c r="B239" s="2">
        <v>2025</v>
      </c>
      <c r="C239" s="2" t="s">
        <v>197</v>
      </c>
      <c r="D239" t="s">
        <v>10</v>
      </c>
      <c r="E239" s="2" t="s">
        <v>53</v>
      </c>
      <c r="F239" t="s">
        <v>13</v>
      </c>
      <c r="G239">
        <v>1326</v>
      </c>
      <c r="H239">
        <v>585446.69999999995</v>
      </c>
      <c r="I239">
        <v>124466.58999999998</v>
      </c>
      <c r="J239">
        <v>709913.28999999957</v>
      </c>
      <c r="K239">
        <v>11607804</v>
      </c>
      <c r="L239" s="26">
        <f t="shared" si="10"/>
        <v>6.1158276793784556E-2</v>
      </c>
      <c r="M239" s="1">
        <f t="shared" si="11"/>
        <v>535.37955505279001</v>
      </c>
    </row>
    <row r="240" spans="1:13" x14ac:dyDescent="0.25">
      <c r="A240" t="str">
        <f t="shared" si="9"/>
        <v>CMBTRVFeb-2025</v>
      </c>
      <c r="B240" s="2">
        <v>2025</v>
      </c>
      <c r="C240" s="2" t="s">
        <v>197</v>
      </c>
      <c r="D240" t="s">
        <v>10</v>
      </c>
      <c r="E240" s="2" t="s">
        <v>43</v>
      </c>
      <c r="F240" t="s">
        <v>15</v>
      </c>
      <c r="G240">
        <v>31</v>
      </c>
      <c r="H240">
        <v>1813.4199999999996</v>
      </c>
      <c r="I240">
        <v>308.26</v>
      </c>
      <c r="J240">
        <v>2121.6799999999994</v>
      </c>
      <c r="K240">
        <v>11346</v>
      </c>
      <c r="L240" s="26">
        <f t="shared" si="10"/>
        <v>0.18699806099065744</v>
      </c>
      <c r="M240" s="1">
        <f t="shared" si="11"/>
        <v>68.441290322580628</v>
      </c>
    </row>
    <row r="241" spans="1:13" x14ac:dyDescent="0.25">
      <c r="A241" t="str">
        <f t="shared" si="9"/>
        <v>CMBTRZFeb-2025</v>
      </c>
      <c r="B241" s="2">
        <v>2025</v>
      </c>
      <c r="C241" s="2" t="s">
        <v>197</v>
      </c>
      <c r="D241" t="s">
        <v>10</v>
      </c>
      <c r="E241" s="2" t="s">
        <v>44</v>
      </c>
      <c r="F241" t="s">
        <v>15</v>
      </c>
      <c r="G241">
        <v>119</v>
      </c>
      <c r="H241">
        <v>5605.3399999999983</v>
      </c>
      <c r="I241">
        <v>1932.5900000000013</v>
      </c>
      <c r="J241">
        <v>7537.9300000000012</v>
      </c>
      <c r="K241">
        <v>52717</v>
      </c>
      <c r="L241" s="26">
        <f t="shared" si="10"/>
        <v>0.14298859950300663</v>
      </c>
      <c r="M241" s="1">
        <f t="shared" si="11"/>
        <v>63.343949579831943</v>
      </c>
    </row>
    <row r="242" spans="1:13" x14ac:dyDescent="0.25">
      <c r="A242" t="str">
        <f t="shared" si="9"/>
        <v>COKCMBFeb-2025</v>
      </c>
      <c r="B242" s="2">
        <v>2025</v>
      </c>
      <c r="C242" s="2" t="s">
        <v>197</v>
      </c>
      <c r="D242" t="s">
        <v>21</v>
      </c>
      <c r="E242" s="2" t="s">
        <v>10</v>
      </c>
      <c r="F242" t="s">
        <v>15</v>
      </c>
      <c r="G242">
        <v>438</v>
      </c>
      <c r="H242">
        <v>35869.119999999981</v>
      </c>
      <c r="I242">
        <v>8959.2099999999955</v>
      </c>
      <c r="J242">
        <v>44828.32999999998</v>
      </c>
      <c r="K242">
        <v>226446</v>
      </c>
      <c r="L242" s="26">
        <f t="shared" si="10"/>
        <v>0.19796476864241355</v>
      </c>
      <c r="M242" s="1">
        <f t="shared" si="11"/>
        <v>102.3477853881278</v>
      </c>
    </row>
    <row r="243" spans="1:13" x14ac:dyDescent="0.25">
      <c r="A243" t="str">
        <f t="shared" si="9"/>
        <v>DACCMBFeb-2025</v>
      </c>
      <c r="B243" s="2">
        <v>2025</v>
      </c>
      <c r="C243" s="2" t="s">
        <v>197</v>
      </c>
      <c r="D243" t="s">
        <v>22</v>
      </c>
      <c r="E243" s="2" t="s">
        <v>10</v>
      </c>
      <c r="F243" t="s">
        <v>15</v>
      </c>
      <c r="G243">
        <v>317</v>
      </c>
      <c r="H243">
        <v>25355.860000000008</v>
      </c>
      <c r="I243">
        <v>5946.2700000000013</v>
      </c>
      <c r="J243">
        <v>31302.129999999994</v>
      </c>
      <c r="K243">
        <v>686305</v>
      </c>
      <c r="L243" s="26">
        <f t="shared" si="10"/>
        <v>4.5609648771318866E-2</v>
      </c>
      <c r="M243" s="1">
        <f t="shared" si="11"/>
        <v>98.744889589905341</v>
      </c>
    </row>
    <row r="244" spans="1:13" x14ac:dyDescent="0.25">
      <c r="A244" t="str">
        <f t="shared" si="9"/>
        <v>DELCMBFeb-2025</v>
      </c>
      <c r="B244" s="2">
        <v>2025</v>
      </c>
      <c r="C244" s="2" t="s">
        <v>197</v>
      </c>
      <c r="D244" t="s">
        <v>23</v>
      </c>
      <c r="E244" s="2" t="s">
        <v>10</v>
      </c>
      <c r="F244" t="s">
        <v>15</v>
      </c>
      <c r="G244">
        <v>857</v>
      </c>
      <c r="H244">
        <v>100554.84</v>
      </c>
      <c r="I244">
        <v>28558.649999999998</v>
      </c>
      <c r="J244">
        <v>129113.48999999996</v>
      </c>
      <c r="K244">
        <v>2078225</v>
      </c>
      <c r="L244" s="26">
        <f t="shared" si="10"/>
        <v>6.2126810138459485E-2</v>
      </c>
      <c r="M244" s="1">
        <f t="shared" si="11"/>
        <v>150.65751458576426</v>
      </c>
    </row>
    <row r="245" spans="1:13" x14ac:dyDescent="0.25">
      <c r="A245" t="str">
        <f t="shared" si="9"/>
        <v>DMMCMBFeb-2025</v>
      </c>
      <c r="B245" s="2">
        <v>2025</v>
      </c>
      <c r="C245" s="2" t="s">
        <v>197</v>
      </c>
      <c r="D245" t="s">
        <v>24</v>
      </c>
      <c r="E245" s="2" t="s">
        <v>10</v>
      </c>
      <c r="F245" t="s">
        <v>11</v>
      </c>
      <c r="G245">
        <v>50</v>
      </c>
      <c r="H245">
        <v>8981.5500000000011</v>
      </c>
      <c r="I245">
        <v>3032.1600000000003</v>
      </c>
      <c r="J245">
        <v>12013.710000000003</v>
      </c>
      <c r="K245">
        <v>192650</v>
      </c>
      <c r="L245" s="26">
        <f t="shared" si="10"/>
        <v>6.2360290682585015E-2</v>
      </c>
      <c r="M245" s="1">
        <f t="shared" si="11"/>
        <v>240.27420000000006</v>
      </c>
    </row>
    <row r="246" spans="1:13" x14ac:dyDescent="0.25">
      <c r="A246" t="str">
        <f t="shared" si="9"/>
        <v>DOHCMBFeb-2025</v>
      </c>
      <c r="B246" s="2">
        <v>2025</v>
      </c>
      <c r="C246" s="2" t="s">
        <v>197</v>
      </c>
      <c r="D246" t="s">
        <v>25</v>
      </c>
      <c r="E246" s="2" t="s">
        <v>10</v>
      </c>
      <c r="F246" t="s">
        <v>11</v>
      </c>
      <c r="G246">
        <v>55</v>
      </c>
      <c r="H246">
        <v>10531.509999999995</v>
      </c>
      <c r="I246">
        <v>6047.81</v>
      </c>
      <c r="J246">
        <v>16579.319999999996</v>
      </c>
      <c r="K246">
        <v>199815</v>
      </c>
      <c r="L246" s="26">
        <f t="shared" si="10"/>
        <v>8.2973350349072869E-2</v>
      </c>
      <c r="M246" s="1">
        <f t="shared" si="11"/>
        <v>301.44218181818172</v>
      </c>
    </row>
    <row r="247" spans="1:13" x14ac:dyDescent="0.25">
      <c r="A247" t="str">
        <f t="shared" si="9"/>
        <v>DXBCMBFeb-2025</v>
      </c>
      <c r="B247" s="2">
        <v>2025</v>
      </c>
      <c r="C247" s="2" t="s">
        <v>197</v>
      </c>
      <c r="D247" t="s">
        <v>26</v>
      </c>
      <c r="E247" s="2" t="s">
        <v>10</v>
      </c>
      <c r="F247" t="s">
        <v>11</v>
      </c>
      <c r="G247">
        <v>321</v>
      </c>
      <c r="H247">
        <v>42587.01999999996</v>
      </c>
      <c r="I247">
        <v>26322.470000000005</v>
      </c>
      <c r="J247">
        <v>68909.489999999976</v>
      </c>
      <c r="K247">
        <v>1062189</v>
      </c>
      <c r="L247" s="26">
        <f t="shared" si="10"/>
        <v>6.4874979876462638E-2</v>
      </c>
      <c r="M247" s="1">
        <f t="shared" si="11"/>
        <v>214.67130841121488</v>
      </c>
    </row>
    <row r="248" spans="1:13" x14ac:dyDescent="0.25">
      <c r="A248" t="str">
        <f t="shared" si="9"/>
        <v>FRACMBFeb-2025</v>
      </c>
      <c r="B248" s="2">
        <v>2025</v>
      </c>
      <c r="C248" s="2" t="s">
        <v>197</v>
      </c>
      <c r="D248" t="s">
        <v>27</v>
      </c>
      <c r="E248" s="2" t="s">
        <v>10</v>
      </c>
      <c r="F248" t="s">
        <v>19</v>
      </c>
      <c r="G248">
        <v>1165</v>
      </c>
      <c r="H248">
        <v>273879.77000000008</v>
      </c>
      <c r="I248">
        <v>276825.2600000003</v>
      </c>
      <c r="J248">
        <v>550705.03000000014</v>
      </c>
      <c r="K248">
        <v>9428345</v>
      </c>
      <c r="L248" s="26">
        <f t="shared" si="10"/>
        <v>5.8409511955703798E-2</v>
      </c>
      <c r="M248" s="1">
        <f t="shared" si="11"/>
        <v>472.70818025751083</v>
      </c>
    </row>
    <row r="249" spans="1:13" x14ac:dyDescent="0.25">
      <c r="A249" t="str">
        <f t="shared" si="9"/>
        <v>GANCMBFeb-2025</v>
      </c>
      <c r="B249" s="2">
        <v>2025</v>
      </c>
      <c r="C249" s="2" t="s">
        <v>197</v>
      </c>
      <c r="D249" t="s">
        <v>28</v>
      </c>
      <c r="E249" s="2" t="s">
        <v>10</v>
      </c>
      <c r="F249" t="s">
        <v>15</v>
      </c>
      <c r="G249">
        <v>264</v>
      </c>
      <c r="H249">
        <v>26335.300000000003</v>
      </c>
      <c r="I249">
        <v>7473.0299999999979</v>
      </c>
      <c r="J249">
        <v>33808.330000000009</v>
      </c>
      <c r="K249">
        <v>302808</v>
      </c>
      <c r="L249" s="26">
        <f t="shared" si="10"/>
        <v>0.11164939499616922</v>
      </c>
      <c r="M249" s="1">
        <f t="shared" si="11"/>
        <v>128.06185606060609</v>
      </c>
    </row>
    <row r="250" spans="1:13" x14ac:dyDescent="0.25">
      <c r="A250" t="str">
        <f t="shared" si="9"/>
        <v>HYDCMBFeb-2025</v>
      </c>
      <c r="B250" s="2">
        <v>2025</v>
      </c>
      <c r="C250" s="2" t="s">
        <v>197</v>
      </c>
      <c r="D250" t="s">
        <v>29</v>
      </c>
      <c r="E250" s="2" t="s">
        <v>10</v>
      </c>
      <c r="F250" t="s">
        <v>15</v>
      </c>
      <c r="G250">
        <v>46</v>
      </c>
      <c r="H250">
        <v>3103.29</v>
      </c>
      <c r="I250">
        <v>1462.0800000000002</v>
      </c>
      <c r="J250">
        <v>4565.3700000000008</v>
      </c>
      <c r="K250">
        <v>53912</v>
      </c>
      <c r="L250" s="26">
        <f t="shared" si="10"/>
        <v>8.4681889004303318E-2</v>
      </c>
      <c r="M250" s="1">
        <f t="shared" si="11"/>
        <v>99.247173913043497</v>
      </c>
    </row>
    <row r="251" spans="1:13" x14ac:dyDescent="0.25">
      <c r="A251" t="str">
        <f t="shared" si="9"/>
        <v>ICNCMBFeb-2025</v>
      </c>
      <c r="B251" s="2">
        <v>2025</v>
      </c>
      <c r="C251" s="2" t="s">
        <v>197</v>
      </c>
      <c r="D251" t="s">
        <v>30</v>
      </c>
      <c r="E251" s="2" t="s">
        <v>10</v>
      </c>
      <c r="F251" t="s">
        <v>13</v>
      </c>
      <c r="G251">
        <v>249</v>
      </c>
      <c r="H251">
        <v>55920.109999999993</v>
      </c>
      <c r="I251">
        <v>24269.569999999996</v>
      </c>
      <c r="J251">
        <v>80189.680000000022</v>
      </c>
      <c r="K251">
        <v>1435485</v>
      </c>
      <c r="L251" s="26">
        <f t="shared" si="10"/>
        <v>5.5862429771122664E-2</v>
      </c>
      <c r="M251" s="1">
        <f t="shared" si="11"/>
        <v>322.04690763052218</v>
      </c>
    </row>
    <row r="252" spans="1:13" x14ac:dyDescent="0.25">
      <c r="A252" t="str">
        <f t="shared" si="9"/>
        <v>IXMCMBFeb-2025</v>
      </c>
      <c r="B252" s="2">
        <v>2025</v>
      </c>
      <c r="C252" s="2" t="s">
        <v>197</v>
      </c>
      <c r="D252" t="s">
        <v>31</v>
      </c>
      <c r="E252" s="2" t="s">
        <v>10</v>
      </c>
      <c r="F252" t="s">
        <v>15</v>
      </c>
      <c r="G252">
        <v>337</v>
      </c>
      <c r="H252">
        <v>15206.87000000001</v>
      </c>
      <c r="I252">
        <v>6178.2900000000109</v>
      </c>
      <c r="J252">
        <v>21385.159999999985</v>
      </c>
      <c r="K252">
        <v>119298</v>
      </c>
      <c r="L252" s="26">
        <f t="shared" si="10"/>
        <v>0.17925832788479257</v>
      </c>
      <c r="M252" s="1">
        <f t="shared" si="11"/>
        <v>63.457448071216575</v>
      </c>
    </row>
    <row r="253" spans="1:13" x14ac:dyDescent="0.25">
      <c r="A253" t="str">
        <f t="shared" si="9"/>
        <v>KHICMBFeb-2025</v>
      </c>
      <c r="B253" s="2">
        <v>2025</v>
      </c>
      <c r="C253" s="2" t="s">
        <v>197</v>
      </c>
      <c r="D253" t="s">
        <v>32</v>
      </c>
      <c r="E253" s="2" t="s">
        <v>10</v>
      </c>
      <c r="F253" t="s">
        <v>15</v>
      </c>
      <c r="G253">
        <v>198</v>
      </c>
      <c r="H253">
        <v>24907.340000000004</v>
      </c>
      <c r="I253">
        <v>6500.8699999999963</v>
      </c>
      <c r="J253">
        <v>31408.210000000006</v>
      </c>
      <c r="K253">
        <v>477972</v>
      </c>
      <c r="L253" s="26">
        <f t="shared" si="10"/>
        <v>6.5711401504690667E-2</v>
      </c>
      <c r="M253" s="1">
        <f t="shared" si="11"/>
        <v>158.62732323232328</v>
      </c>
    </row>
    <row r="254" spans="1:13" x14ac:dyDescent="0.25">
      <c r="A254" t="str">
        <f t="shared" si="9"/>
        <v>KTMCMBFeb-2025</v>
      </c>
      <c r="B254" s="2">
        <v>2025</v>
      </c>
      <c r="C254" s="2" t="s">
        <v>197</v>
      </c>
      <c r="D254" t="s">
        <v>52</v>
      </c>
      <c r="E254" s="2" t="s">
        <v>10</v>
      </c>
      <c r="F254" t="s">
        <v>15</v>
      </c>
      <c r="G254">
        <v>276</v>
      </c>
      <c r="H254">
        <v>36188.230000000018</v>
      </c>
      <c r="I254">
        <v>8097.4799999999959</v>
      </c>
      <c r="J254">
        <v>44285.709999999992</v>
      </c>
      <c r="K254">
        <v>649428</v>
      </c>
      <c r="L254" s="26">
        <f t="shared" si="10"/>
        <v>6.8191870384399791E-2</v>
      </c>
      <c r="M254" s="1">
        <f t="shared" si="11"/>
        <v>160.45547101449273</v>
      </c>
    </row>
    <row r="255" spans="1:13" x14ac:dyDescent="0.25">
      <c r="A255" t="str">
        <f t="shared" si="9"/>
        <v>KULCMBFeb-2025</v>
      </c>
      <c r="B255" s="2">
        <v>2025</v>
      </c>
      <c r="C255" s="2" t="s">
        <v>197</v>
      </c>
      <c r="D255" t="s">
        <v>33</v>
      </c>
      <c r="E255" s="2" t="s">
        <v>10</v>
      </c>
      <c r="F255" t="s">
        <v>13</v>
      </c>
      <c r="G255">
        <v>324</v>
      </c>
      <c r="H255">
        <v>23812.110000000004</v>
      </c>
      <c r="I255">
        <v>17347.159999999996</v>
      </c>
      <c r="J255">
        <v>41159.269999999997</v>
      </c>
      <c r="K255">
        <v>796716</v>
      </c>
      <c r="L255" s="26">
        <f t="shared" si="10"/>
        <v>5.1661156547628012E-2</v>
      </c>
      <c r="M255" s="1">
        <f t="shared" si="11"/>
        <v>127.03478395061727</v>
      </c>
    </row>
    <row r="256" spans="1:13" x14ac:dyDescent="0.25">
      <c r="A256" t="str">
        <f t="shared" si="9"/>
        <v>KWICMBFeb-2025</v>
      </c>
      <c r="B256" s="2">
        <v>2025</v>
      </c>
      <c r="C256" s="2" t="s">
        <v>197</v>
      </c>
      <c r="D256" t="s">
        <v>34</v>
      </c>
      <c r="E256" s="2" t="s">
        <v>10</v>
      </c>
      <c r="F256" t="s">
        <v>11</v>
      </c>
      <c r="G256">
        <v>83</v>
      </c>
      <c r="H256">
        <v>13333.119999999997</v>
      </c>
      <c r="I256">
        <v>5600.9000000000005</v>
      </c>
      <c r="J256">
        <v>18934.019999999997</v>
      </c>
      <c r="K256">
        <v>348185</v>
      </c>
      <c r="L256" s="26">
        <f t="shared" si="10"/>
        <v>5.4379194968192185E-2</v>
      </c>
      <c r="M256" s="1">
        <f t="shared" si="11"/>
        <v>228.12072289156623</v>
      </c>
    </row>
    <row r="257" spans="1:13" x14ac:dyDescent="0.25">
      <c r="A257" t="str">
        <f t="shared" si="9"/>
        <v>LHECMBFeb-2025</v>
      </c>
      <c r="B257" s="2">
        <v>2025</v>
      </c>
      <c r="C257" s="2" t="s">
        <v>197</v>
      </c>
      <c r="D257" t="s">
        <v>35</v>
      </c>
      <c r="E257" s="2" t="s">
        <v>10</v>
      </c>
      <c r="F257" t="s">
        <v>15</v>
      </c>
      <c r="G257">
        <v>296</v>
      </c>
      <c r="H257">
        <v>34514.21</v>
      </c>
      <c r="I257">
        <v>9341.43</v>
      </c>
      <c r="J257">
        <v>43855.640000000007</v>
      </c>
      <c r="K257">
        <v>824360</v>
      </c>
      <c r="L257" s="26">
        <f t="shared" si="10"/>
        <v>5.3199621524576649E-2</v>
      </c>
      <c r="M257" s="1">
        <f t="shared" si="11"/>
        <v>148.16094594594597</v>
      </c>
    </row>
    <row r="258" spans="1:13" x14ac:dyDescent="0.25">
      <c r="A258" t="str">
        <f t="shared" ref="A258:A321" si="12">D258&amp;E258&amp;C258</f>
        <v>LHRCMBFeb-2025</v>
      </c>
      <c r="B258" s="2">
        <v>2025</v>
      </c>
      <c r="C258" s="2" t="s">
        <v>197</v>
      </c>
      <c r="D258" t="s">
        <v>36</v>
      </c>
      <c r="E258" s="2" t="s">
        <v>10</v>
      </c>
      <c r="F258" t="s">
        <v>19</v>
      </c>
      <c r="G258">
        <v>3280</v>
      </c>
      <c r="H258">
        <v>1108584.8000000007</v>
      </c>
      <c r="I258">
        <v>772002.5699999996</v>
      </c>
      <c r="J258">
        <v>1880587.3699999996</v>
      </c>
      <c r="K258">
        <v>28598320</v>
      </c>
      <c r="L258" s="26">
        <f t="shared" ref="L258:L321" si="13">J258/K258</f>
        <v>6.5758665893660875E-2</v>
      </c>
      <c r="M258" s="1">
        <f t="shared" ref="M258:M321" si="14">J258/G258</f>
        <v>573.34980792682916</v>
      </c>
    </row>
    <row r="259" spans="1:13" x14ac:dyDescent="0.25">
      <c r="A259" t="str">
        <f t="shared" si="12"/>
        <v>MAACMBFeb-2025</v>
      </c>
      <c r="B259" s="2">
        <v>2025</v>
      </c>
      <c r="C259" s="2" t="s">
        <v>197</v>
      </c>
      <c r="D259" t="s">
        <v>37</v>
      </c>
      <c r="E259" s="2" t="s">
        <v>10</v>
      </c>
      <c r="F259" t="s">
        <v>15</v>
      </c>
      <c r="G259">
        <v>914</v>
      </c>
      <c r="H259">
        <v>30856.499999999985</v>
      </c>
      <c r="I259">
        <v>21132.660000000033</v>
      </c>
      <c r="J259">
        <v>51989.160000000018</v>
      </c>
      <c r="K259">
        <v>627004</v>
      </c>
      <c r="L259" s="26">
        <f t="shared" si="13"/>
        <v>8.291679159941566E-2</v>
      </c>
      <c r="M259" s="1">
        <f t="shared" si="14"/>
        <v>56.880919037199142</v>
      </c>
    </row>
    <row r="260" spans="1:13" x14ac:dyDescent="0.25">
      <c r="A260" t="str">
        <f t="shared" si="12"/>
        <v>MELCMBFeb-2025</v>
      </c>
      <c r="B260" s="2">
        <v>2025</v>
      </c>
      <c r="C260" s="2" t="s">
        <v>197</v>
      </c>
      <c r="D260" t="s">
        <v>38</v>
      </c>
      <c r="E260" s="2" t="s">
        <v>10</v>
      </c>
      <c r="F260" t="s">
        <v>13</v>
      </c>
      <c r="G260">
        <v>1974</v>
      </c>
      <c r="H260">
        <v>651415.21999999974</v>
      </c>
      <c r="I260">
        <v>237470.64</v>
      </c>
      <c r="J260">
        <v>888885.86000000045</v>
      </c>
      <c r="K260">
        <v>16599366</v>
      </c>
      <c r="L260" s="26">
        <f t="shared" si="13"/>
        <v>5.3549386163302889E-2</v>
      </c>
      <c r="M260" s="1">
        <f t="shared" si="14"/>
        <v>450.29678824721401</v>
      </c>
    </row>
    <row r="261" spans="1:13" x14ac:dyDescent="0.25">
      <c r="A261" t="str">
        <f t="shared" si="12"/>
        <v>MLECMBFeb-2025</v>
      </c>
      <c r="B261" s="2">
        <v>2025</v>
      </c>
      <c r="C261" s="2" t="s">
        <v>197</v>
      </c>
      <c r="D261" t="s">
        <v>39</v>
      </c>
      <c r="E261" s="2" t="s">
        <v>10</v>
      </c>
      <c r="F261" t="s">
        <v>15</v>
      </c>
      <c r="G261">
        <v>2067</v>
      </c>
      <c r="H261">
        <v>145055.84000000008</v>
      </c>
      <c r="I261">
        <v>44564.420000000035</v>
      </c>
      <c r="J261">
        <v>189620.26000000007</v>
      </c>
      <c r="K261">
        <v>1587456</v>
      </c>
      <c r="L261" s="26">
        <f t="shared" si="13"/>
        <v>0.11944914378729242</v>
      </c>
      <c r="M261" s="1">
        <f t="shared" si="14"/>
        <v>91.736942428640575</v>
      </c>
    </row>
    <row r="262" spans="1:13" x14ac:dyDescent="0.25">
      <c r="A262" t="str">
        <f t="shared" si="12"/>
        <v>NRTCMBFeb-2025</v>
      </c>
      <c r="B262" s="2">
        <v>2025</v>
      </c>
      <c r="C262" s="2" t="s">
        <v>197</v>
      </c>
      <c r="D262" t="s">
        <v>40</v>
      </c>
      <c r="E262" s="2" t="s">
        <v>10</v>
      </c>
      <c r="F262" t="s">
        <v>13</v>
      </c>
      <c r="G262">
        <v>380</v>
      </c>
      <c r="H262">
        <v>139445.07999999996</v>
      </c>
      <c r="I262">
        <v>14700.820000000003</v>
      </c>
      <c r="J262">
        <v>154145.89999999997</v>
      </c>
      <c r="K262">
        <v>2608320</v>
      </c>
      <c r="L262" s="26">
        <f t="shared" si="13"/>
        <v>5.9097771745798049E-2</v>
      </c>
      <c r="M262" s="1">
        <f t="shared" si="14"/>
        <v>405.64710526315781</v>
      </c>
    </row>
    <row r="263" spans="1:13" x14ac:dyDescent="0.25">
      <c r="A263" t="str">
        <f t="shared" si="12"/>
        <v>RUHCMBFeb-2025</v>
      </c>
      <c r="B263" s="2">
        <v>2025</v>
      </c>
      <c r="C263" s="2" t="s">
        <v>197</v>
      </c>
      <c r="D263" t="s">
        <v>41</v>
      </c>
      <c r="E263" s="2" t="s">
        <v>10</v>
      </c>
      <c r="F263" t="s">
        <v>11</v>
      </c>
      <c r="G263">
        <v>154</v>
      </c>
      <c r="H263">
        <v>23808.600000000002</v>
      </c>
      <c r="I263">
        <v>9805.5800000000036</v>
      </c>
      <c r="J263">
        <v>33614.179999999993</v>
      </c>
      <c r="K263">
        <v>622930</v>
      </c>
      <c r="L263" s="26">
        <f t="shared" si="13"/>
        <v>5.3961408183905081E-2</v>
      </c>
      <c r="M263" s="1">
        <f t="shared" si="14"/>
        <v>218.27389610389605</v>
      </c>
    </row>
    <row r="264" spans="1:13" x14ac:dyDescent="0.25">
      <c r="A264" t="str">
        <f t="shared" si="12"/>
        <v>SINCMBFeb-2025</v>
      </c>
      <c r="B264" s="2">
        <v>2025</v>
      </c>
      <c r="C264" s="2" t="s">
        <v>197</v>
      </c>
      <c r="D264" t="s">
        <v>42</v>
      </c>
      <c r="E264" s="2" t="s">
        <v>10</v>
      </c>
      <c r="F264" t="s">
        <v>13</v>
      </c>
      <c r="G264">
        <v>290</v>
      </c>
      <c r="H264">
        <v>56289.630000000012</v>
      </c>
      <c r="I264">
        <v>14901.329999999996</v>
      </c>
      <c r="J264">
        <v>71190.960000000006</v>
      </c>
      <c r="K264">
        <v>797210</v>
      </c>
      <c r="L264" s="26">
        <f t="shared" si="13"/>
        <v>8.9300134218085581E-2</v>
      </c>
      <c r="M264" s="1">
        <f t="shared" si="14"/>
        <v>245.48606896551726</v>
      </c>
    </row>
    <row r="265" spans="1:13" x14ac:dyDescent="0.25">
      <c r="A265" t="str">
        <f t="shared" si="12"/>
        <v>SYDCMBFeb-2025</v>
      </c>
      <c r="B265" s="2">
        <v>2025</v>
      </c>
      <c r="C265" s="2" t="s">
        <v>197</v>
      </c>
      <c r="D265" t="s">
        <v>53</v>
      </c>
      <c r="E265" s="2" t="s">
        <v>10</v>
      </c>
      <c r="F265" t="s">
        <v>13</v>
      </c>
      <c r="G265">
        <v>746</v>
      </c>
      <c r="H265">
        <v>306769.48</v>
      </c>
      <c r="I265">
        <v>84700.019999999931</v>
      </c>
      <c r="J265">
        <v>391469.49999999994</v>
      </c>
      <c r="K265">
        <v>6530484</v>
      </c>
      <c r="L265" s="26">
        <f t="shared" si="13"/>
        <v>5.9944944356344787E-2</v>
      </c>
      <c r="M265" s="1">
        <f t="shared" si="14"/>
        <v>524.75804289544226</v>
      </c>
    </row>
    <row r="266" spans="1:13" x14ac:dyDescent="0.25">
      <c r="A266" t="str">
        <f t="shared" si="12"/>
        <v>TRVCMBFeb-2025</v>
      </c>
      <c r="B266" s="2">
        <v>2025</v>
      </c>
      <c r="C266" s="2" t="s">
        <v>197</v>
      </c>
      <c r="D266" t="s">
        <v>43</v>
      </c>
      <c r="E266" s="2" t="s">
        <v>10</v>
      </c>
      <c r="F266" t="s">
        <v>15</v>
      </c>
      <c r="G266">
        <v>61</v>
      </c>
      <c r="H266">
        <v>2759</v>
      </c>
      <c r="I266">
        <v>1066.3</v>
      </c>
      <c r="J266">
        <v>3825.2999999999997</v>
      </c>
      <c r="K266">
        <v>22326</v>
      </c>
      <c r="L266" s="26">
        <f t="shared" si="13"/>
        <v>0.17133834990593924</v>
      </c>
      <c r="M266" s="1">
        <f t="shared" si="14"/>
        <v>62.709836065573768</v>
      </c>
    </row>
    <row r="267" spans="1:13" x14ac:dyDescent="0.25">
      <c r="A267" t="str">
        <f t="shared" si="12"/>
        <v>TRZCMBFeb-2025</v>
      </c>
      <c r="B267" s="2">
        <v>2025</v>
      </c>
      <c r="C267" s="2" t="s">
        <v>197</v>
      </c>
      <c r="D267" t="s">
        <v>44</v>
      </c>
      <c r="E267" s="2" t="s">
        <v>10</v>
      </c>
      <c r="F267" t="s">
        <v>15</v>
      </c>
      <c r="G267">
        <v>489</v>
      </c>
      <c r="H267">
        <v>13483.9</v>
      </c>
      <c r="I267">
        <v>6761.3499999999976</v>
      </c>
      <c r="J267">
        <v>20245.249999999989</v>
      </c>
      <c r="K267">
        <v>216627</v>
      </c>
      <c r="L267" s="26">
        <f t="shared" si="13"/>
        <v>9.3456725154297426E-2</v>
      </c>
      <c r="M267" s="1">
        <f t="shared" si="14"/>
        <v>41.401329243353764</v>
      </c>
    </row>
    <row r="268" spans="1:13" x14ac:dyDescent="0.25">
      <c r="A268" t="str">
        <f t="shared" si="12"/>
        <v>AUHCMBMar-2025</v>
      </c>
      <c r="B268" s="2">
        <v>2025</v>
      </c>
      <c r="C268" s="2" t="s">
        <v>199</v>
      </c>
      <c r="D268" t="s">
        <v>9</v>
      </c>
      <c r="E268" s="2" t="s">
        <v>10</v>
      </c>
      <c r="F268" t="s">
        <v>11</v>
      </c>
      <c r="G268">
        <v>93</v>
      </c>
      <c r="H268">
        <v>6893.38</v>
      </c>
      <c r="I268">
        <v>6182.920000000001</v>
      </c>
      <c r="J268">
        <v>13076.300000000001</v>
      </c>
      <c r="K268">
        <v>310992</v>
      </c>
      <c r="L268" s="26">
        <f t="shared" si="13"/>
        <v>4.204706230385348E-2</v>
      </c>
      <c r="M268" s="1">
        <f t="shared" si="14"/>
        <v>140.60537634408604</v>
      </c>
    </row>
    <row r="269" spans="1:13" x14ac:dyDescent="0.25">
      <c r="A269" t="str">
        <f t="shared" si="12"/>
        <v>BKKCMBMar-2025</v>
      </c>
      <c r="B269" s="2">
        <v>2025</v>
      </c>
      <c r="C269" s="2" t="s">
        <v>199</v>
      </c>
      <c r="D269" t="s">
        <v>12</v>
      </c>
      <c r="E269" s="2" t="s">
        <v>10</v>
      </c>
      <c r="F269" t="s">
        <v>13</v>
      </c>
      <c r="G269">
        <v>321</v>
      </c>
      <c r="H269">
        <v>39471.109999999993</v>
      </c>
      <c r="I269">
        <v>19701.47</v>
      </c>
      <c r="J269">
        <v>59172.58</v>
      </c>
      <c r="K269">
        <v>765585</v>
      </c>
      <c r="L269" s="26">
        <f t="shared" si="13"/>
        <v>7.7290673145372496E-2</v>
      </c>
      <c r="M269" s="1">
        <f t="shared" si="14"/>
        <v>184.33825545171339</v>
      </c>
    </row>
    <row r="270" spans="1:13" x14ac:dyDescent="0.25">
      <c r="A270" t="str">
        <f t="shared" si="12"/>
        <v>BLRCMBMar-2025</v>
      </c>
      <c r="B270" s="2">
        <v>2025</v>
      </c>
      <c r="C270" s="2" t="s">
        <v>199</v>
      </c>
      <c r="D270" t="s">
        <v>14</v>
      </c>
      <c r="E270" s="2" t="s">
        <v>10</v>
      </c>
      <c r="F270" t="s">
        <v>15</v>
      </c>
      <c r="G270">
        <v>58</v>
      </c>
      <c r="H270">
        <v>3458.31</v>
      </c>
      <c r="I270">
        <v>1121.2299999999998</v>
      </c>
      <c r="J270">
        <v>4579.5400000000009</v>
      </c>
      <c r="K270">
        <v>41470</v>
      </c>
      <c r="L270" s="26">
        <f t="shared" si="13"/>
        <v>0.11043019049915603</v>
      </c>
      <c r="M270" s="1">
        <f t="shared" si="14"/>
        <v>78.957586206896565</v>
      </c>
    </row>
    <row r="271" spans="1:13" x14ac:dyDescent="0.25">
      <c r="A271" t="str">
        <f t="shared" si="12"/>
        <v>BOMCMBMar-2025</v>
      </c>
      <c r="B271" s="2">
        <v>2025</v>
      </c>
      <c r="C271" s="2" t="s">
        <v>199</v>
      </c>
      <c r="D271" t="s">
        <v>16</v>
      </c>
      <c r="E271" s="2" t="s">
        <v>10</v>
      </c>
      <c r="F271" t="s">
        <v>15</v>
      </c>
      <c r="G271">
        <v>171</v>
      </c>
      <c r="H271">
        <v>10922.590000000004</v>
      </c>
      <c r="I271">
        <v>4532.1099999999988</v>
      </c>
      <c r="J271">
        <v>15454.699999999997</v>
      </c>
      <c r="K271">
        <v>264879</v>
      </c>
      <c r="L271" s="26">
        <f t="shared" si="13"/>
        <v>5.8346263765719428E-2</v>
      </c>
      <c r="M271" s="1">
        <f t="shared" si="14"/>
        <v>90.378362573099395</v>
      </c>
    </row>
    <row r="272" spans="1:13" x14ac:dyDescent="0.25">
      <c r="A272" t="str">
        <f t="shared" si="12"/>
        <v>CANCMBMar-2025</v>
      </c>
      <c r="B272" s="2">
        <v>2025</v>
      </c>
      <c r="C272" s="2" t="s">
        <v>199</v>
      </c>
      <c r="D272" t="s">
        <v>17</v>
      </c>
      <c r="E272" s="2" t="s">
        <v>10</v>
      </c>
      <c r="F272" t="s">
        <v>13</v>
      </c>
      <c r="G272">
        <v>3</v>
      </c>
      <c r="H272">
        <v>497.56000000000006</v>
      </c>
      <c r="I272">
        <v>214.17000000000002</v>
      </c>
      <c r="J272">
        <v>711.7299999999999</v>
      </c>
      <c r="K272">
        <v>11949</v>
      </c>
      <c r="L272" s="26">
        <f t="shared" si="13"/>
        <v>5.9563980249393245E-2</v>
      </c>
      <c r="M272" s="1">
        <f t="shared" si="14"/>
        <v>237.24333333333331</v>
      </c>
    </row>
    <row r="273" spans="1:13" x14ac:dyDescent="0.25">
      <c r="A273" t="str">
        <f t="shared" si="12"/>
        <v>CDGCMBMar-2025</v>
      </c>
      <c r="B273" s="2">
        <v>2025</v>
      </c>
      <c r="C273" s="2" t="s">
        <v>199</v>
      </c>
      <c r="D273" t="s">
        <v>18</v>
      </c>
      <c r="E273" s="2" t="s">
        <v>10</v>
      </c>
      <c r="F273" t="s">
        <v>19</v>
      </c>
      <c r="G273">
        <v>331</v>
      </c>
      <c r="H273">
        <v>112518.96999999994</v>
      </c>
      <c r="I273">
        <v>76486.49000000002</v>
      </c>
      <c r="J273">
        <v>189005.45999999993</v>
      </c>
      <c r="K273">
        <v>2816479</v>
      </c>
      <c r="L273" s="26">
        <f t="shared" si="13"/>
        <v>6.7107001330384469E-2</v>
      </c>
      <c r="M273" s="1">
        <f t="shared" si="14"/>
        <v>571.01347432024147</v>
      </c>
    </row>
    <row r="274" spans="1:13" x14ac:dyDescent="0.25">
      <c r="A274" t="str">
        <f t="shared" si="12"/>
        <v>CGKCMBMar-2025</v>
      </c>
      <c r="B274" s="2">
        <v>2025</v>
      </c>
      <c r="C274" s="2" t="s">
        <v>199</v>
      </c>
      <c r="D274" t="s">
        <v>20</v>
      </c>
      <c r="E274" s="2" t="s">
        <v>10</v>
      </c>
      <c r="F274" t="s">
        <v>13</v>
      </c>
      <c r="G274">
        <v>121</v>
      </c>
      <c r="H274">
        <v>12812.880000000003</v>
      </c>
      <c r="I274">
        <v>7790.0599999999977</v>
      </c>
      <c r="J274">
        <v>20602.939999999999</v>
      </c>
      <c r="K274">
        <v>401478</v>
      </c>
      <c r="L274" s="26">
        <f t="shared" si="13"/>
        <v>5.1317730984014064E-2</v>
      </c>
      <c r="M274" s="1">
        <f t="shared" si="14"/>
        <v>170.27223140495866</v>
      </c>
    </row>
    <row r="275" spans="1:13" x14ac:dyDescent="0.25">
      <c r="A275" t="str">
        <f t="shared" si="12"/>
        <v>CMBAUHMar-2025</v>
      </c>
      <c r="B275" s="2">
        <v>2025</v>
      </c>
      <c r="C275" s="2" t="s">
        <v>199</v>
      </c>
      <c r="D275" t="s">
        <v>10</v>
      </c>
      <c r="E275" s="2" t="s">
        <v>9</v>
      </c>
      <c r="F275" t="s">
        <v>11</v>
      </c>
      <c r="G275">
        <v>180</v>
      </c>
      <c r="H275">
        <v>21444.469999999987</v>
      </c>
      <c r="I275">
        <v>13115.279999999993</v>
      </c>
      <c r="J275">
        <v>34559.750000000007</v>
      </c>
      <c r="K275">
        <v>601920</v>
      </c>
      <c r="L275" s="26">
        <f t="shared" si="13"/>
        <v>5.7415852604997354E-2</v>
      </c>
      <c r="M275" s="1">
        <f t="shared" si="14"/>
        <v>191.99861111111116</v>
      </c>
    </row>
    <row r="276" spans="1:13" x14ac:dyDescent="0.25">
      <c r="A276" t="str">
        <f t="shared" si="12"/>
        <v>CMBBKKMar-2025</v>
      </c>
      <c r="B276" s="2">
        <v>2025</v>
      </c>
      <c r="C276" s="2" t="s">
        <v>199</v>
      </c>
      <c r="D276" t="s">
        <v>10</v>
      </c>
      <c r="E276" s="2" t="s">
        <v>12</v>
      </c>
      <c r="F276" t="s">
        <v>13</v>
      </c>
      <c r="G276">
        <v>250</v>
      </c>
      <c r="H276">
        <v>34853.93</v>
      </c>
      <c r="I276">
        <v>16792.389999999992</v>
      </c>
      <c r="J276">
        <v>51646.32</v>
      </c>
      <c r="K276">
        <v>596250</v>
      </c>
      <c r="L276" s="26">
        <f t="shared" si="13"/>
        <v>8.661856603773585E-2</v>
      </c>
      <c r="M276" s="1">
        <f t="shared" si="14"/>
        <v>206.58528000000001</v>
      </c>
    </row>
    <row r="277" spans="1:13" x14ac:dyDescent="0.25">
      <c r="A277" t="str">
        <f t="shared" si="12"/>
        <v>CMBBLRMar-2025</v>
      </c>
      <c r="B277" s="2">
        <v>2025</v>
      </c>
      <c r="C277" s="2" t="s">
        <v>199</v>
      </c>
      <c r="D277" t="s">
        <v>10</v>
      </c>
      <c r="E277" s="2" t="s">
        <v>14</v>
      </c>
      <c r="F277" t="s">
        <v>15</v>
      </c>
      <c r="G277">
        <v>85</v>
      </c>
      <c r="H277">
        <v>4795.9800000000005</v>
      </c>
      <c r="I277">
        <v>1835.1200000000001</v>
      </c>
      <c r="J277">
        <v>6631.0999999999995</v>
      </c>
      <c r="K277">
        <v>60775</v>
      </c>
      <c r="L277" s="26">
        <f t="shared" si="13"/>
        <v>0.10910900863842039</v>
      </c>
      <c r="M277" s="1">
        <f t="shared" si="14"/>
        <v>78.012941176470576</v>
      </c>
    </row>
    <row r="278" spans="1:13" x14ac:dyDescent="0.25">
      <c r="A278" t="str">
        <f t="shared" si="12"/>
        <v>CMBBOMMar-2025</v>
      </c>
      <c r="B278" s="2">
        <v>2025</v>
      </c>
      <c r="C278" s="2" t="s">
        <v>199</v>
      </c>
      <c r="D278" t="s">
        <v>10</v>
      </c>
      <c r="E278" s="2" t="s">
        <v>16</v>
      </c>
      <c r="F278" t="s">
        <v>15</v>
      </c>
      <c r="G278">
        <v>154</v>
      </c>
      <c r="H278">
        <v>12463.51</v>
      </c>
      <c r="I278">
        <v>5395.12</v>
      </c>
      <c r="J278">
        <v>17858.629999999997</v>
      </c>
      <c r="K278">
        <v>238546</v>
      </c>
      <c r="L278" s="26">
        <f t="shared" si="13"/>
        <v>7.4864512504925665E-2</v>
      </c>
      <c r="M278" s="1">
        <f t="shared" si="14"/>
        <v>115.96512987012986</v>
      </c>
    </row>
    <row r="279" spans="1:13" x14ac:dyDescent="0.25">
      <c r="A279" t="str">
        <f t="shared" si="12"/>
        <v>CMBCANMar-2025</v>
      </c>
      <c r="B279" s="2">
        <v>2025</v>
      </c>
      <c r="C279" s="2" t="s">
        <v>199</v>
      </c>
      <c r="D279" t="s">
        <v>10</v>
      </c>
      <c r="E279" s="2" t="s">
        <v>17</v>
      </c>
      <c r="F279" t="s">
        <v>13</v>
      </c>
      <c r="G279">
        <v>10</v>
      </c>
      <c r="H279">
        <v>993.46000000000015</v>
      </c>
      <c r="I279">
        <v>677.42</v>
      </c>
      <c r="J279">
        <v>1670.88</v>
      </c>
      <c r="K279">
        <v>39830</v>
      </c>
      <c r="L279" s="26">
        <f t="shared" si="13"/>
        <v>4.1950288727090133E-2</v>
      </c>
      <c r="M279" s="1">
        <f t="shared" si="14"/>
        <v>167.08800000000002</v>
      </c>
    </row>
    <row r="280" spans="1:13" x14ac:dyDescent="0.25">
      <c r="A280" t="str">
        <f t="shared" si="12"/>
        <v>CMBCDGMar-2025</v>
      </c>
      <c r="B280" s="2">
        <v>2025</v>
      </c>
      <c r="C280" s="2" t="s">
        <v>199</v>
      </c>
      <c r="D280" t="s">
        <v>10</v>
      </c>
      <c r="E280" s="2" t="s">
        <v>18</v>
      </c>
      <c r="F280" t="s">
        <v>19</v>
      </c>
      <c r="G280">
        <v>869</v>
      </c>
      <c r="H280">
        <v>257689.15999999997</v>
      </c>
      <c r="I280">
        <v>202278.27</v>
      </c>
      <c r="J280">
        <v>459967.43000000011</v>
      </c>
      <c r="K280">
        <v>7394321</v>
      </c>
      <c r="L280" s="26">
        <f t="shared" si="13"/>
        <v>6.220549932847115E-2</v>
      </c>
      <c r="M280" s="1">
        <f t="shared" si="14"/>
        <v>529.30659378596101</v>
      </c>
    </row>
    <row r="281" spans="1:13" x14ac:dyDescent="0.25">
      <c r="A281" t="str">
        <f t="shared" si="12"/>
        <v>CMBCGKMar-2025</v>
      </c>
      <c r="B281" s="2">
        <v>2025</v>
      </c>
      <c r="C281" s="2" t="s">
        <v>199</v>
      </c>
      <c r="D281" t="s">
        <v>10</v>
      </c>
      <c r="E281" s="2" t="s">
        <v>20</v>
      </c>
      <c r="F281" t="s">
        <v>13</v>
      </c>
      <c r="G281">
        <v>19</v>
      </c>
      <c r="H281">
        <v>2929.9300000000003</v>
      </c>
      <c r="I281">
        <v>1160.69</v>
      </c>
      <c r="J281">
        <v>4090.62</v>
      </c>
      <c r="K281">
        <v>63042</v>
      </c>
      <c r="L281" s="26">
        <f t="shared" si="13"/>
        <v>6.4887218045112785E-2</v>
      </c>
      <c r="M281" s="1">
        <f t="shared" si="14"/>
        <v>215.29578947368421</v>
      </c>
    </row>
    <row r="282" spans="1:13" x14ac:dyDescent="0.25">
      <c r="A282" t="str">
        <f t="shared" si="12"/>
        <v>CMBCOKMar-2025</v>
      </c>
      <c r="B282" s="2">
        <v>2025</v>
      </c>
      <c r="C282" s="2" t="s">
        <v>199</v>
      </c>
      <c r="D282" t="s">
        <v>10</v>
      </c>
      <c r="E282" s="2" t="s">
        <v>21</v>
      </c>
      <c r="F282" t="s">
        <v>15</v>
      </c>
      <c r="G282">
        <v>108</v>
      </c>
      <c r="H282">
        <v>6343.4100000000008</v>
      </c>
      <c r="I282">
        <v>1492.5300000000007</v>
      </c>
      <c r="J282">
        <v>7835.94</v>
      </c>
      <c r="K282">
        <v>55836</v>
      </c>
      <c r="L282" s="26">
        <f t="shared" si="13"/>
        <v>0.14033849129593809</v>
      </c>
      <c r="M282" s="1">
        <f t="shared" si="14"/>
        <v>72.554999999999993</v>
      </c>
    </row>
    <row r="283" spans="1:13" x14ac:dyDescent="0.25">
      <c r="A283" t="str">
        <f t="shared" si="12"/>
        <v>CMBDACMar-2025</v>
      </c>
      <c r="B283" s="2">
        <v>2025</v>
      </c>
      <c r="C283" s="2" t="s">
        <v>199</v>
      </c>
      <c r="D283" t="s">
        <v>10</v>
      </c>
      <c r="E283" s="2" t="s">
        <v>22</v>
      </c>
      <c r="F283" t="s">
        <v>15</v>
      </c>
      <c r="G283">
        <v>38</v>
      </c>
      <c r="H283">
        <v>4630.4399999999996</v>
      </c>
      <c r="I283">
        <v>650.94000000000017</v>
      </c>
      <c r="J283">
        <v>5281.38</v>
      </c>
      <c r="K283">
        <v>82270</v>
      </c>
      <c r="L283" s="26">
        <f t="shared" si="13"/>
        <v>6.4195697094931323E-2</v>
      </c>
      <c r="M283" s="1">
        <f t="shared" si="14"/>
        <v>138.98368421052632</v>
      </c>
    </row>
    <row r="284" spans="1:13" x14ac:dyDescent="0.25">
      <c r="A284" t="str">
        <f t="shared" si="12"/>
        <v>CMBDELMar-2025</v>
      </c>
      <c r="B284" s="2">
        <v>2025</v>
      </c>
      <c r="C284" s="2" t="s">
        <v>199</v>
      </c>
      <c r="D284" t="s">
        <v>10</v>
      </c>
      <c r="E284" s="2" t="s">
        <v>23</v>
      </c>
      <c r="F284" t="s">
        <v>15</v>
      </c>
      <c r="G284">
        <v>276</v>
      </c>
      <c r="H284">
        <v>37714.030000000028</v>
      </c>
      <c r="I284">
        <v>9405.3000000000029</v>
      </c>
      <c r="J284">
        <v>47119.32999999998</v>
      </c>
      <c r="K284">
        <v>669300</v>
      </c>
      <c r="L284" s="26">
        <f t="shared" si="13"/>
        <v>7.0400911399970081E-2</v>
      </c>
      <c r="M284" s="1">
        <f t="shared" si="14"/>
        <v>170.72221014492746</v>
      </c>
    </row>
    <row r="285" spans="1:13" x14ac:dyDescent="0.25">
      <c r="A285" t="str">
        <f t="shared" si="12"/>
        <v>CMBDMMMar-2025</v>
      </c>
      <c r="B285" s="2">
        <v>2025</v>
      </c>
      <c r="C285" s="2" t="s">
        <v>199</v>
      </c>
      <c r="D285" t="s">
        <v>10</v>
      </c>
      <c r="E285" s="2" t="s">
        <v>24</v>
      </c>
      <c r="F285" t="s">
        <v>11</v>
      </c>
      <c r="G285">
        <v>56</v>
      </c>
      <c r="H285">
        <v>10727.4</v>
      </c>
      <c r="I285">
        <v>4153.29</v>
      </c>
      <c r="J285">
        <v>14880.69</v>
      </c>
      <c r="K285">
        <v>215768</v>
      </c>
      <c r="L285" s="26">
        <f t="shared" si="13"/>
        <v>6.8966158095732449E-2</v>
      </c>
      <c r="M285" s="1">
        <f t="shared" si="14"/>
        <v>265.72660714285718</v>
      </c>
    </row>
    <row r="286" spans="1:13" x14ac:dyDescent="0.25">
      <c r="A286" t="str">
        <f t="shared" si="12"/>
        <v>CMBDOHMar-2025</v>
      </c>
      <c r="B286" s="2">
        <v>2025</v>
      </c>
      <c r="C286" s="2" t="s">
        <v>199</v>
      </c>
      <c r="D286" t="s">
        <v>10</v>
      </c>
      <c r="E286" s="2" t="s">
        <v>25</v>
      </c>
      <c r="F286" t="s">
        <v>11</v>
      </c>
      <c r="G286">
        <v>95</v>
      </c>
      <c r="H286">
        <v>16682.449999999997</v>
      </c>
      <c r="I286">
        <v>9711.3199999999979</v>
      </c>
      <c r="J286">
        <v>26393.769999999986</v>
      </c>
      <c r="K286">
        <v>345135</v>
      </c>
      <c r="L286" s="26">
        <f t="shared" si="13"/>
        <v>7.6473756645950089E-2</v>
      </c>
      <c r="M286" s="1">
        <f t="shared" si="14"/>
        <v>277.82915789473668</v>
      </c>
    </row>
    <row r="287" spans="1:13" x14ac:dyDescent="0.25">
      <c r="A287" t="str">
        <f t="shared" si="12"/>
        <v>CMBDXBMar-2025</v>
      </c>
      <c r="B287" s="2">
        <v>2025</v>
      </c>
      <c r="C287" s="2" t="s">
        <v>199</v>
      </c>
      <c r="D287" t="s">
        <v>10</v>
      </c>
      <c r="E287" s="2" t="s">
        <v>26</v>
      </c>
      <c r="F287" t="s">
        <v>11</v>
      </c>
      <c r="G287">
        <v>121</v>
      </c>
      <c r="H287">
        <v>14690.709999999997</v>
      </c>
      <c r="I287">
        <v>8779.75</v>
      </c>
      <c r="J287">
        <v>23470.459999999992</v>
      </c>
      <c r="K287">
        <v>400389</v>
      </c>
      <c r="L287" s="26">
        <f t="shared" si="13"/>
        <v>5.8619142883545729E-2</v>
      </c>
      <c r="M287" s="1">
        <f t="shared" si="14"/>
        <v>193.97074380165282</v>
      </c>
    </row>
    <row r="288" spans="1:13" x14ac:dyDescent="0.25">
      <c r="A288" t="str">
        <f t="shared" si="12"/>
        <v>CMBFRAMar-2025</v>
      </c>
      <c r="B288" s="2">
        <v>2025</v>
      </c>
      <c r="C288" s="2" t="s">
        <v>199</v>
      </c>
      <c r="D288" t="s">
        <v>10</v>
      </c>
      <c r="E288" s="2" t="s">
        <v>27</v>
      </c>
      <c r="F288" t="s">
        <v>19</v>
      </c>
      <c r="G288">
        <v>1086</v>
      </c>
      <c r="H288">
        <v>269838.87000000011</v>
      </c>
      <c r="I288">
        <v>253106.99000000002</v>
      </c>
      <c r="J288">
        <v>522945.86000000022</v>
      </c>
      <c r="K288">
        <v>8788998</v>
      </c>
      <c r="L288" s="26">
        <f t="shared" si="13"/>
        <v>5.9500054499955539E-2</v>
      </c>
      <c r="M288" s="1">
        <f t="shared" si="14"/>
        <v>481.53394106814017</v>
      </c>
    </row>
    <row r="289" spans="1:13" x14ac:dyDescent="0.25">
      <c r="A289" t="str">
        <f t="shared" si="12"/>
        <v>CMBGANMar-2025</v>
      </c>
      <c r="B289" s="2">
        <v>2025</v>
      </c>
      <c r="C289" s="2" t="s">
        <v>199</v>
      </c>
      <c r="D289" t="s">
        <v>10</v>
      </c>
      <c r="E289" s="2" t="s">
        <v>28</v>
      </c>
      <c r="F289" t="s">
        <v>15</v>
      </c>
      <c r="G289">
        <v>184</v>
      </c>
      <c r="H289">
        <v>12490.259999999998</v>
      </c>
      <c r="I289">
        <v>6289.8300000000008</v>
      </c>
      <c r="J289">
        <v>18780.089999999997</v>
      </c>
      <c r="K289">
        <v>211048</v>
      </c>
      <c r="L289" s="26">
        <f t="shared" si="13"/>
        <v>8.8984922861150048E-2</v>
      </c>
      <c r="M289" s="1">
        <f t="shared" si="14"/>
        <v>102.06570652173912</v>
      </c>
    </row>
    <row r="290" spans="1:13" x14ac:dyDescent="0.25">
      <c r="A290" t="str">
        <f t="shared" si="12"/>
        <v>CMBHYDMar-2025</v>
      </c>
      <c r="B290" s="2">
        <v>2025</v>
      </c>
      <c r="C290" s="2" t="s">
        <v>199</v>
      </c>
      <c r="D290" t="s">
        <v>10</v>
      </c>
      <c r="E290" s="2" t="s">
        <v>29</v>
      </c>
      <c r="F290" t="s">
        <v>15</v>
      </c>
      <c r="G290">
        <v>6</v>
      </c>
      <c r="H290">
        <v>346.3</v>
      </c>
      <c r="I290">
        <v>211.75000000000003</v>
      </c>
      <c r="J290">
        <v>558.05000000000007</v>
      </c>
      <c r="K290">
        <v>7032</v>
      </c>
      <c r="L290" s="26">
        <f t="shared" si="13"/>
        <v>7.9358646188850981E-2</v>
      </c>
      <c r="M290" s="1">
        <f t="shared" si="14"/>
        <v>93.00833333333334</v>
      </c>
    </row>
    <row r="291" spans="1:13" x14ac:dyDescent="0.25">
      <c r="A291" t="str">
        <f t="shared" si="12"/>
        <v>CMBICNMar-2025</v>
      </c>
      <c r="B291" s="2">
        <v>2025</v>
      </c>
      <c r="C291" s="2" t="s">
        <v>199</v>
      </c>
      <c r="D291" t="s">
        <v>10</v>
      </c>
      <c r="E291" s="2" t="s">
        <v>30</v>
      </c>
      <c r="F291" t="s">
        <v>13</v>
      </c>
      <c r="G291">
        <v>289</v>
      </c>
      <c r="H291">
        <v>54508.94</v>
      </c>
      <c r="I291">
        <v>27284.849999999995</v>
      </c>
      <c r="J291">
        <v>81793.790000000008</v>
      </c>
      <c r="K291">
        <v>1666085</v>
      </c>
      <c r="L291" s="26">
        <f t="shared" si="13"/>
        <v>4.9093407599252147E-2</v>
      </c>
      <c r="M291" s="1">
        <f t="shared" si="14"/>
        <v>283.0234948096886</v>
      </c>
    </row>
    <row r="292" spans="1:13" x14ac:dyDescent="0.25">
      <c r="A292" t="str">
        <f t="shared" si="12"/>
        <v>CMBIXMMar-2025</v>
      </c>
      <c r="B292" s="2">
        <v>2025</v>
      </c>
      <c r="C292" s="2" t="s">
        <v>199</v>
      </c>
      <c r="D292" t="s">
        <v>10</v>
      </c>
      <c r="E292" s="2" t="s">
        <v>31</v>
      </c>
      <c r="F292" t="s">
        <v>15</v>
      </c>
      <c r="G292">
        <v>60</v>
      </c>
      <c r="H292">
        <v>1639.1700000000003</v>
      </c>
      <c r="I292">
        <v>913.2399999999999</v>
      </c>
      <c r="J292">
        <v>2552.4100000000003</v>
      </c>
      <c r="K292">
        <v>21240</v>
      </c>
      <c r="L292" s="26">
        <f t="shared" si="13"/>
        <v>0.12016996233521658</v>
      </c>
      <c r="M292" s="1">
        <f t="shared" si="14"/>
        <v>42.540166666666671</v>
      </c>
    </row>
    <row r="293" spans="1:13" x14ac:dyDescent="0.25">
      <c r="A293" t="str">
        <f t="shared" si="12"/>
        <v>CMBKHIMar-2025</v>
      </c>
      <c r="B293" s="2">
        <v>2025</v>
      </c>
      <c r="C293" s="2" t="s">
        <v>199</v>
      </c>
      <c r="D293" t="s">
        <v>10</v>
      </c>
      <c r="E293" s="2" t="s">
        <v>32</v>
      </c>
      <c r="F293" t="s">
        <v>15</v>
      </c>
      <c r="G293">
        <v>73</v>
      </c>
      <c r="H293">
        <v>7595.64</v>
      </c>
      <c r="I293">
        <v>2426.6000000000004</v>
      </c>
      <c r="J293">
        <v>10022.24</v>
      </c>
      <c r="K293">
        <v>176222</v>
      </c>
      <c r="L293" s="26">
        <f t="shared" si="13"/>
        <v>5.6872808162431475E-2</v>
      </c>
      <c r="M293" s="1">
        <f t="shared" si="14"/>
        <v>137.29095890410957</v>
      </c>
    </row>
    <row r="294" spans="1:13" x14ac:dyDescent="0.25">
      <c r="A294" t="str">
        <f t="shared" si="12"/>
        <v>CMBKTMMar-2025</v>
      </c>
      <c r="B294" s="2">
        <v>2025</v>
      </c>
      <c r="C294" s="2" t="s">
        <v>199</v>
      </c>
      <c r="D294" t="s">
        <v>10</v>
      </c>
      <c r="E294" s="2" t="s">
        <v>52</v>
      </c>
      <c r="F294" t="s">
        <v>15</v>
      </c>
      <c r="G294">
        <v>106</v>
      </c>
      <c r="H294">
        <v>12966.220000000003</v>
      </c>
      <c r="I294">
        <v>2599.5100000000002</v>
      </c>
      <c r="J294">
        <v>15565.73</v>
      </c>
      <c r="K294">
        <v>249418</v>
      </c>
      <c r="L294" s="26">
        <f t="shared" si="13"/>
        <v>6.2408206304276355E-2</v>
      </c>
      <c r="M294" s="1">
        <f t="shared" si="14"/>
        <v>146.84650943396227</v>
      </c>
    </row>
    <row r="295" spans="1:13" x14ac:dyDescent="0.25">
      <c r="A295" t="str">
        <f t="shared" si="12"/>
        <v>CMBKULMar-2025</v>
      </c>
      <c r="B295" s="2">
        <v>2025</v>
      </c>
      <c r="C295" s="2" t="s">
        <v>199</v>
      </c>
      <c r="D295" t="s">
        <v>10</v>
      </c>
      <c r="E295" s="2" t="s">
        <v>33</v>
      </c>
      <c r="F295" t="s">
        <v>13</v>
      </c>
      <c r="G295">
        <v>150</v>
      </c>
      <c r="H295">
        <v>13116.28</v>
      </c>
      <c r="I295">
        <v>8407.89</v>
      </c>
      <c r="J295">
        <v>21524.169999999987</v>
      </c>
      <c r="K295">
        <v>368850</v>
      </c>
      <c r="L295" s="26">
        <f t="shared" si="13"/>
        <v>5.835480547648092E-2</v>
      </c>
      <c r="M295" s="1">
        <f t="shared" si="14"/>
        <v>143.49446666666657</v>
      </c>
    </row>
    <row r="296" spans="1:13" x14ac:dyDescent="0.25">
      <c r="A296" t="str">
        <f t="shared" si="12"/>
        <v>CMBKWIMar-2025</v>
      </c>
      <c r="B296" s="2">
        <v>2025</v>
      </c>
      <c r="C296" s="2" t="s">
        <v>199</v>
      </c>
      <c r="D296" t="s">
        <v>10</v>
      </c>
      <c r="E296" s="2" t="s">
        <v>34</v>
      </c>
      <c r="F296" t="s">
        <v>11</v>
      </c>
      <c r="G296">
        <v>113</v>
      </c>
      <c r="H296">
        <v>12452.169999999996</v>
      </c>
      <c r="I296">
        <v>7788.8399999999956</v>
      </c>
      <c r="J296">
        <v>20241.009999999995</v>
      </c>
      <c r="K296">
        <v>474035</v>
      </c>
      <c r="L296" s="26">
        <f t="shared" si="13"/>
        <v>4.2699399833345628E-2</v>
      </c>
      <c r="M296" s="1">
        <f t="shared" si="14"/>
        <v>179.1239823008849</v>
      </c>
    </row>
    <row r="297" spans="1:13" x14ac:dyDescent="0.25">
      <c r="A297" t="str">
        <f t="shared" si="12"/>
        <v>CMBLHEMar-2025</v>
      </c>
      <c r="B297" s="2">
        <v>2025</v>
      </c>
      <c r="C297" s="2" t="s">
        <v>199</v>
      </c>
      <c r="D297" t="s">
        <v>10</v>
      </c>
      <c r="E297" s="2" t="s">
        <v>35</v>
      </c>
      <c r="F297" t="s">
        <v>15</v>
      </c>
      <c r="G297">
        <v>146</v>
      </c>
      <c r="H297">
        <v>14291.839999999998</v>
      </c>
      <c r="I297">
        <v>4824.4599999999991</v>
      </c>
      <c r="J297">
        <v>19116.299999999992</v>
      </c>
      <c r="K297">
        <v>406610</v>
      </c>
      <c r="L297" s="26">
        <f t="shared" si="13"/>
        <v>4.7013846191682425E-2</v>
      </c>
      <c r="M297" s="1">
        <f t="shared" si="14"/>
        <v>130.93356164383556</v>
      </c>
    </row>
    <row r="298" spans="1:13" x14ac:dyDescent="0.25">
      <c r="A298" t="str">
        <f t="shared" si="12"/>
        <v>CMBLHRMar-2025</v>
      </c>
      <c r="B298" s="2">
        <v>2025</v>
      </c>
      <c r="C298" s="2" t="s">
        <v>199</v>
      </c>
      <c r="D298" t="s">
        <v>10</v>
      </c>
      <c r="E298" s="2" t="s">
        <v>36</v>
      </c>
      <c r="F298" t="s">
        <v>19</v>
      </c>
      <c r="G298">
        <v>2237</v>
      </c>
      <c r="H298">
        <v>748478.37000000011</v>
      </c>
      <c r="I298">
        <v>514027.25999999995</v>
      </c>
      <c r="J298">
        <v>1262505.6299999992</v>
      </c>
      <c r="K298">
        <v>19504403</v>
      </c>
      <c r="L298" s="26">
        <f t="shared" si="13"/>
        <v>6.4729262925914688E-2</v>
      </c>
      <c r="M298" s="1">
        <f t="shared" si="14"/>
        <v>564.37444345105018</v>
      </c>
    </row>
    <row r="299" spans="1:13" x14ac:dyDescent="0.25">
      <c r="A299" t="str">
        <f t="shared" si="12"/>
        <v>CMBMAAMar-2025</v>
      </c>
      <c r="B299" s="2">
        <v>2025</v>
      </c>
      <c r="C299" s="2" t="s">
        <v>199</v>
      </c>
      <c r="D299" t="s">
        <v>10</v>
      </c>
      <c r="E299" s="2" t="s">
        <v>37</v>
      </c>
      <c r="F299" t="s">
        <v>15</v>
      </c>
      <c r="G299">
        <v>289</v>
      </c>
      <c r="H299">
        <v>10557.150000000005</v>
      </c>
      <c r="I299">
        <v>6195.0199999999986</v>
      </c>
      <c r="J299">
        <v>16752.169999999995</v>
      </c>
      <c r="K299">
        <v>198254</v>
      </c>
      <c r="L299" s="26">
        <f t="shared" si="13"/>
        <v>8.4498522097914766E-2</v>
      </c>
      <c r="M299" s="1">
        <f t="shared" si="14"/>
        <v>57.965986159169532</v>
      </c>
    </row>
    <row r="300" spans="1:13" x14ac:dyDescent="0.25">
      <c r="A300" t="str">
        <f t="shared" si="12"/>
        <v>CMBMELMar-2025</v>
      </c>
      <c r="B300" s="2">
        <v>2025</v>
      </c>
      <c r="C300" s="2" t="s">
        <v>199</v>
      </c>
      <c r="D300" t="s">
        <v>10</v>
      </c>
      <c r="E300" s="2" t="s">
        <v>38</v>
      </c>
      <c r="F300" t="s">
        <v>13</v>
      </c>
      <c r="G300">
        <v>980</v>
      </c>
      <c r="H300">
        <v>321028.09000000008</v>
      </c>
      <c r="I300">
        <v>83544.710000000036</v>
      </c>
      <c r="J300">
        <v>404572.7999999997</v>
      </c>
      <c r="K300">
        <v>8240820</v>
      </c>
      <c r="L300" s="26">
        <f t="shared" si="13"/>
        <v>4.9093755233095698E-2</v>
      </c>
      <c r="M300" s="1">
        <f t="shared" si="14"/>
        <v>412.82938775510172</v>
      </c>
    </row>
    <row r="301" spans="1:13" x14ac:dyDescent="0.25">
      <c r="A301" t="str">
        <f t="shared" si="12"/>
        <v>CMBMLEMar-2025</v>
      </c>
      <c r="B301" s="2">
        <v>2025</v>
      </c>
      <c r="C301" s="2" t="s">
        <v>199</v>
      </c>
      <c r="D301" t="s">
        <v>10</v>
      </c>
      <c r="E301" s="2" t="s">
        <v>39</v>
      </c>
      <c r="F301" t="s">
        <v>15</v>
      </c>
      <c r="G301">
        <v>1743</v>
      </c>
      <c r="H301">
        <v>176839.20999999993</v>
      </c>
      <c r="I301">
        <v>34627.459999999992</v>
      </c>
      <c r="J301">
        <v>211466.67000000019</v>
      </c>
      <c r="K301">
        <v>1338624</v>
      </c>
      <c r="L301" s="26">
        <f t="shared" si="13"/>
        <v>0.15797316498135414</v>
      </c>
      <c r="M301" s="1">
        <f t="shared" si="14"/>
        <v>121.32339070567997</v>
      </c>
    </row>
    <row r="302" spans="1:13" x14ac:dyDescent="0.25">
      <c r="A302" t="str">
        <f t="shared" si="12"/>
        <v>CMBNRTMar-2025</v>
      </c>
      <c r="B302" s="2">
        <v>2025</v>
      </c>
      <c r="C302" s="2" t="s">
        <v>199</v>
      </c>
      <c r="D302" t="s">
        <v>10</v>
      </c>
      <c r="E302" s="2" t="s">
        <v>40</v>
      </c>
      <c r="F302" t="s">
        <v>13</v>
      </c>
      <c r="G302">
        <v>260</v>
      </c>
      <c r="H302">
        <v>109003.18000000001</v>
      </c>
      <c r="I302">
        <v>8310.2800000000025</v>
      </c>
      <c r="J302">
        <v>117313.45999999996</v>
      </c>
      <c r="K302">
        <v>1784640</v>
      </c>
      <c r="L302" s="26">
        <f t="shared" si="13"/>
        <v>6.5735083826429966E-2</v>
      </c>
      <c r="M302" s="1">
        <f t="shared" si="14"/>
        <v>451.20561538461521</v>
      </c>
    </row>
    <row r="303" spans="1:13" x14ac:dyDescent="0.25">
      <c r="A303" t="str">
        <f t="shared" si="12"/>
        <v>CMBRUHMar-2025</v>
      </c>
      <c r="B303" s="2">
        <v>2025</v>
      </c>
      <c r="C303" s="2" t="s">
        <v>199</v>
      </c>
      <c r="D303" t="s">
        <v>10</v>
      </c>
      <c r="E303" s="2" t="s">
        <v>41</v>
      </c>
      <c r="F303" t="s">
        <v>11</v>
      </c>
      <c r="G303">
        <v>199</v>
      </c>
      <c r="H303">
        <v>27602.909999999996</v>
      </c>
      <c r="I303">
        <v>13028.939999999999</v>
      </c>
      <c r="J303">
        <v>40631.849999999984</v>
      </c>
      <c r="K303">
        <v>804955</v>
      </c>
      <c r="L303" s="26">
        <f t="shared" si="13"/>
        <v>5.0477169531216011E-2</v>
      </c>
      <c r="M303" s="1">
        <f t="shared" si="14"/>
        <v>204.18015075376877</v>
      </c>
    </row>
    <row r="304" spans="1:13" x14ac:dyDescent="0.25">
      <c r="A304" t="str">
        <f t="shared" si="12"/>
        <v>CMBSINMar-2025</v>
      </c>
      <c r="B304" s="2">
        <v>2025</v>
      </c>
      <c r="C304" s="2" t="s">
        <v>199</v>
      </c>
      <c r="D304" t="s">
        <v>10</v>
      </c>
      <c r="E304" s="2" t="s">
        <v>42</v>
      </c>
      <c r="F304" t="s">
        <v>13</v>
      </c>
      <c r="G304">
        <v>172</v>
      </c>
      <c r="H304">
        <v>38011.1</v>
      </c>
      <c r="I304">
        <v>10867.989999999998</v>
      </c>
      <c r="J304">
        <v>48879.090000000011</v>
      </c>
      <c r="K304">
        <v>472828</v>
      </c>
      <c r="L304" s="26">
        <f t="shared" si="13"/>
        <v>0.10337604794978303</v>
      </c>
      <c r="M304" s="1">
        <f t="shared" si="14"/>
        <v>284.18075581395357</v>
      </c>
    </row>
    <row r="305" spans="1:13" x14ac:dyDescent="0.25">
      <c r="A305" t="str">
        <f t="shared" si="12"/>
        <v>CMBSYDMar-2025</v>
      </c>
      <c r="B305" s="2">
        <v>2025</v>
      </c>
      <c r="C305" s="2" t="s">
        <v>199</v>
      </c>
      <c r="D305" t="s">
        <v>10</v>
      </c>
      <c r="E305" s="2" t="s">
        <v>53</v>
      </c>
      <c r="F305" t="s">
        <v>13</v>
      </c>
      <c r="G305">
        <v>392</v>
      </c>
      <c r="H305">
        <v>193426.55000000008</v>
      </c>
      <c r="I305">
        <v>35390.579999999973</v>
      </c>
      <c r="J305">
        <v>228817.13000000009</v>
      </c>
      <c r="K305">
        <v>3431568</v>
      </c>
      <c r="L305" s="26">
        <f t="shared" si="13"/>
        <v>6.6680051218568334E-2</v>
      </c>
      <c r="M305" s="1">
        <f t="shared" si="14"/>
        <v>583.7171683673472</v>
      </c>
    </row>
    <row r="306" spans="1:13" x14ac:dyDescent="0.25">
      <c r="A306" t="str">
        <f t="shared" si="12"/>
        <v>CMBTRVMar-2025</v>
      </c>
      <c r="B306" s="2">
        <v>2025</v>
      </c>
      <c r="C306" s="2" t="s">
        <v>199</v>
      </c>
      <c r="D306" t="s">
        <v>10</v>
      </c>
      <c r="E306" s="2" t="s">
        <v>43</v>
      </c>
      <c r="F306" t="s">
        <v>15</v>
      </c>
      <c r="G306">
        <v>7</v>
      </c>
      <c r="H306">
        <v>213.67</v>
      </c>
      <c r="I306">
        <v>62.92</v>
      </c>
      <c r="J306">
        <v>276.59000000000003</v>
      </c>
      <c r="K306">
        <v>2562</v>
      </c>
      <c r="L306" s="26">
        <f t="shared" si="13"/>
        <v>0.10795862607338018</v>
      </c>
      <c r="M306" s="1">
        <f t="shared" si="14"/>
        <v>39.51285714285715</v>
      </c>
    </row>
    <row r="307" spans="1:13" x14ac:dyDescent="0.25">
      <c r="A307" t="str">
        <f t="shared" si="12"/>
        <v>CMBTRZMar-2025</v>
      </c>
      <c r="B307" s="2">
        <v>2025</v>
      </c>
      <c r="C307" s="2" t="s">
        <v>199</v>
      </c>
      <c r="D307" t="s">
        <v>10</v>
      </c>
      <c r="E307" s="2" t="s">
        <v>44</v>
      </c>
      <c r="F307" t="s">
        <v>15</v>
      </c>
      <c r="G307">
        <v>50</v>
      </c>
      <c r="H307">
        <v>1527.5499999999997</v>
      </c>
      <c r="I307">
        <v>756.06000000000006</v>
      </c>
      <c r="J307">
        <v>2283.6099999999997</v>
      </c>
      <c r="K307">
        <v>22150</v>
      </c>
      <c r="L307" s="26">
        <f t="shared" si="13"/>
        <v>0.10309751693002256</v>
      </c>
      <c r="M307" s="1">
        <f t="shared" si="14"/>
        <v>45.672199999999997</v>
      </c>
    </row>
    <row r="308" spans="1:13" x14ac:dyDescent="0.25">
      <c r="A308" t="str">
        <f t="shared" si="12"/>
        <v>COKCMBMar-2025</v>
      </c>
      <c r="B308" s="2">
        <v>2025</v>
      </c>
      <c r="C308" s="2" t="s">
        <v>199</v>
      </c>
      <c r="D308" t="s">
        <v>21</v>
      </c>
      <c r="E308" s="2" t="s">
        <v>10</v>
      </c>
      <c r="F308" t="s">
        <v>15</v>
      </c>
      <c r="G308">
        <v>219</v>
      </c>
      <c r="H308">
        <v>13771.110000000002</v>
      </c>
      <c r="I308">
        <v>4258.4500000000016</v>
      </c>
      <c r="J308">
        <v>18029.560000000001</v>
      </c>
      <c r="K308">
        <v>113223</v>
      </c>
      <c r="L308" s="26">
        <f t="shared" si="13"/>
        <v>0.15923937715835124</v>
      </c>
      <c r="M308" s="1">
        <f t="shared" si="14"/>
        <v>82.326757990867591</v>
      </c>
    </row>
    <row r="309" spans="1:13" x14ac:dyDescent="0.25">
      <c r="A309" t="str">
        <f t="shared" si="12"/>
        <v>DACCMBMar-2025</v>
      </c>
      <c r="B309" s="2">
        <v>2025</v>
      </c>
      <c r="C309" s="2" t="s">
        <v>199</v>
      </c>
      <c r="D309" t="s">
        <v>22</v>
      </c>
      <c r="E309" s="2" t="s">
        <v>10</v>
      </c>
      <c r="F309" t="s">
        <v>15</v>
      </c>
      <c r="G309">
        <v>65</v>
      </c>
      <c r="H309">
        <v>5435.11</v>
      </c>
      <c r="I309">
        <v>1375.6300000000008</v>
      </c>
      <c r="J309">
        <v>6810.74</v>
      </c>
      <c r="K309">
        <v>140725</v>
      </c>
      <c r="L309" s="26">
        <f t="shared" si="13"/>
        <v>4.8397512879729966E-2</v>
      </c>
      <c r="M309" s="1">
        <f t="shared" si="14"/>
        <v>104.78061538461539</v>
      </c>
    </row>
    <row r="310" spans="1:13" x14ac:dyDescent="0.25">
      <c r="A310" t="str">
        <f t="shared" si="12"/>
        <v>DELCMBMar-2025</v>
      </c>
      <c r="B310" s="2">
        <v>2025</v>
      </c>
      <c r="C310" s="2" t="s">
        <v>199</v>
      </c>
      <c r="D310" t="s">
        <v>23</v>
      </c>
      <c r="E310" s="2" t="s">
        <v>10</v>
      </c>
      <c r="F310" t="s">
        <v>15</v>
      </c>
      <c r="G310">
        <v>355</v>
      </c>
      <c r="H310">
        <v>45928.739999999983</v>
      </c>
      <c r="I310">
        <v>11577.189999999999</v>
      </c>
      <c r="J310">
        <v>57505.930000000015</v>
      </c>
      <c r="K310">
        <v>860875</v>
      </c>
      <c r="L310" s="26">
        <f t="shared" si="13"/>
        <v>6.6799395963409336E-2</v>
      </c>
      <c r="M310" s="1">
        <f t="shared" si="14"/>
        <v>161.98853521126765</v>
      </c>
    </row>
    <row r="311" spans="1:13" x14ac:dyDescent="0.25">
      <c r="A311" t="str">
        <f t="shared" si="12"/>
        <v>DMMCMBMar-2025</v>
      </c>
      <c r="B311" s="2">
        <v>2025</v>
      </c>
      <c r="C311" s="2" t="s">
        <v>199</v>
      </c>
      <c r="D311" t="s">
        <v>24</v>
      </c>
      <c r="E311" s="2" t="s">
        <v>10</v>
      </c>
      <c r="F311" t="s">
        <v>11</v>
      </c>
      <c r="G311">
        <v>28</v>
      </c>
      <c r="H311">
        <v>6280.2599999999993</v>
      </c>
      <c r="I311">
        <v>2111.5100000000002</v>
      </c>
      <c r="J311">
        <v>8391.7699999999986</v>
      </c>
      <c r="K311">
        <v>107884</v>
      </c>
      <c r="L311" s="26">
        <f t="shared" si="13"/>
        <v>7.7785121055948966E-2</v>
      </c>
      <c r="M311" s="1">
        <f t="shared" si="14"/>
        <v>299.70607142857136</v>
      </c>
    </row>
    <row r="312" spans="1:13" x14ac:dyDescent="0.25">
      <c r="A312" t="str">
        <f t="shared" si="12"/>
        <v>DOHCMBMar-2025</v>
      </c>
      <c r="B312" s="2">
        <v>2025</v>
      </c>
      <c r="C312" s="2" t="s">
        <v>199</v>
      </c>
      <c r="D312" t="s">
        <v>25</v>
      </c>
      <c r="E312" s="2" t="s">
        <v>10</v>
      </c>
      <c r="F312" t="s">
        <v>11</v>
      </c>
      <c r="G312">
        <v>37</v>
      </c>
      <c r="H312">
        <v>7948.3400000000011</v>
      </c>
      <c r="I312">
        <v>3975.58</v>
      </c>
      <c r="J312">
        <v>11923.919999999998</v>
      </c>
      <c r="K312">
        <v>134421</v>
      </c>
      <c r="L312" s="26">
        <f t="shared" si="13"/>
        <v>8.8705782578614931E-2</v>
      </c>
      <c r="M312" s="1">
        <f t="shared" si="14"/>
        <v>322.26810810810804</v>
      </c>
    </row>
    <row r="313" spans="1:13" x14ac:dyDescent="0.25">
      <c r="A313" t="str">
        <f t="shared" si="12"/>
        <v>DXBCMBMar-2025</v>
      </c>
      <c r="B313" s="2">
        <v>2025</v>
      </c>
      <c r="C313" s="2" t="s">
        <v>199</v>
      </c>
      <c r="D313" t="s">
        <v>26</v>
      </c>
      <c r="E313" s="2" t="s">
        <v>10</v>
      </c>
      <c r="F313" t="s">
        <v>11</v>
      </c>
      <c r="G313">
        <v>231</v>
      </c>
      <c r="H313">
        <v>31222.450000000008</v>
      </c>
      <c r="I313">
        <v>18381.049999999992</v>
      </c>
      <c r="J313">
        <v>49603.499999999985</v>
      </c>
      <c r="K313">
        <v>764379</v>
      </c>
      <c r="L313" s="26">
        <f t="shared" si="13"/>
        <v>6.4893855011715379E-2</v>
      </c>
      <c r="M313" s="1">
        <f t="shared" si="14"/>
        <v>214.73376623376618</v>
      </c>
    </row>
    <row r="314" spans="1:13" x14ac:dyDescent="0.25">
      <c r="A314" t="str">
        <f t="shared" si="12"/>
        <v>FRACMBMar-2025</v>
      </c>
      <c r="B314" s="2">
        <v>2025</v>
      </c>
      <c r="C314" s="2" t="s">
        <v>199</v>
      </c>
      <c r="D314" t="s">
        <v>27</v>
      </c>
      <c r="E314" s="2" t="s">
        <v>10</v>
      </c>
      <c r="F314" t="s">
        <v>19</v>
      </c>
      <c r="G314">
        <v>539</v>
      </c>
      <c r="H314">
        <v>130917.18000000001</v>
      </c>
      <c r="I314">
        <v>129651.22999999992</v>
      </c>
      <c r="J314">
        <v>260568.41000000003</v>
      </c>
      <c r="K314">
        <v>4362127</v>
      </c>
      <c r="L314" s="26">
        <f t="shared" si="13"/>
        <v>5.9734255788517855E-2</v>
      </c>
      <c r="M314" s="1">
        <f t="shared" si="14"/>
        <v>483.42933209647504</v>
      </c>
    </row>
    <row r="315" spans="1:13" x14ac:dyDescent="0.25">
      <c r="A315" t="str">
        <f t="shared" si="12"/>
        <v>GANCMBMar-2025</v>
      </c>
      <c r="B315" s="2">
        <v>2025</v>
      </c>
      <c r="C315" s="2" t="s">
        <v>199</v>
      </c>
      <c r="D315" t="s">
        <v>28</v>
      </c>
      <c r="E315" s="2" t="s">
        <v>10</v>
      </c>
      <c r="F315" t="s">
        <v>15</v>
      </c>
      <c r="G315">
        <v>173</v>
      </c>
      <c r="H315">
        <v>12444.199999999999</v>
      </c>
      <c r="I315">
        <v>6035.8600000000015</v>
      </c>
      <c r="J315">
        <v>18480.060000000001</v>
      </c>
      <c r="K315">
        <v>198431</v>
      </c>
      <c r="L315" s="26">
        <f t="shared" si="13"/>
        <v>9.31309120046767E-2</v>
      </c>
      <c r="M315" s="1">
        <f t="shared" si="14"/>
        <v>106.82115606936416</v>
      </c>
    </row>
    <row r="316" spans="1:13" x14ac:dyDescent="0.25">
      <c r="A316" t="str">
        <f t="shared" si="12"/>
        <v>HYDCMBMar-2025</v>
      </c>
      <c r="B316" s="2">
        <v>2025</v>
      </c>
      <c r="C316" s="2" t="s">
        <v>199</v>
      </c>
      <c r="D316" t="s">
        <v>29</v>
      </c>
      <c r="E316" s="2" t="s">
        <v>10</v>
      </c>
      <c r="F316" t="s">
        <v>15</v>
      </c>
      <c r="G316">
        <v>21</v>
      </c>
      <c r="H316">
        <v>963.37000000000012</v>
      </c>
      <c r="I316">
        <v>430.52</v>
      </c>
      <c r="J316">
        <v>1393.89</v>
      </c>
      <c r="K316">
        <v>24612</v>
      </c>
      <c r="L316" s="26">
        <f t="shared" si="13"/>
        <v>5.663456850316919E-2</v>
      </c>
      <c r="M316" s="1">
        <f t="shared" si="14"/>
        <v>66.375714285714295</v>
      </c>
    </row>
    <row r="317" spans="1:13" x14ac:dyDescent="0.25">
      <c r="A317" t="str">
        <f t="shared" si="12"/>
        <v>ICNCMBMar-2025</v>
      </c>
      <c r="B317" s="2">
        <v>2025</v>
      </c>
      <c r="C317" s="2" t="s">
        <v>199</v>
      </c>
      <c r="D317" t="s">
        <v>30</v>
      </c>
      <c r="E317" s="2" t="s">
        <v>10</v>
      </c>
      <c r="F317" t="s">
        <v>13</v>
      </c>
      <c r="G317">
        <v>52</v>
      </c>
      <c r="H317">
        <v>13765.66</v>
      </c>
      <c r="I317">
        <v>4695.93</v>
      </c>
      <c r="J317">
        <v>18461.59</v>
      </c>
      <c r="K317">
        <v>299780</v>
      </c>
      <c r="L317" s="26">
        <f t="shared" si="13"/>
        <v>6.1583794782840748E-2</v>
      </c>
      <c r="M317" s="1">
        <f t="shared" si="14"/>
        <v>355.03057692307692</v>
      </c>
    </row>
    <row r="318" spans="1:13" x14ac:dyDescent="0.25">
      <c r="A318" t="str">
        <f t="shared" si="12"/>
        <v>IXMCMBMar-2025</v>
      </c>
      <c r="B318" s="2">
        <v>2025</v>
      </c>
      <c r="C318" s="2" t="s">
        <v>199</v>
      </c>
      <c r="D318" t="s">
        <v>31</v>
      </c>
      <c r="E318" s="2" t="s">
        <v>10</v>
      </c>
      <c r="F318" t="s">
        <v>15</v>
      </c>
      <c r="G318">
        <v>78</v>
      </c>
      <c r="H318">
        <v>2488.09</v>
      </c>
      <c r="I318">
        <v>1139.4699999999996</v>
      </c>
      <c r="J318">
        <v>3627.5599999999995</v>
      </c>
      <c r="K318">
        <v>27612</v>
      </c>
      <c r="L318" s="26">
        <f t="shared" si="13"/>
        <v>0.13137621324062002</v>
      </c>
      <c r="M318" s="1">
        <f t="shared" si="14"/>
        <v>46.507179487179478</v>
      </c>
    </row>
    <row r="319" spans="1:13" x14ac:dyDescent="0.25">
      <c r="A319" t="str">
        <f t="shared" si="12"/>
        <v>KHICMBMar-2025</v>
      </c>
      <c r="B319" s="2">
        <v>2025</v>
      </c>
      <c r="C319" s="2" t="s">
        <v>199</v>
      </c>
      <c r="D319" t="s">
        <v>32</v>
      </c>
      <c r="E319" s="2" t="s">
        <v>10</v>
      </c>
      <c r="F319" t="s">
        <v>15</v>
      </c>
      <c r="G319">
        <v>42</v>
      </c>
      <c r="H319">
        <v>3924.47</v>
      </c>
      <c r="I319">
        <v>1322.06</v>
      </c>
      <c r="J319">
        <v>5246.53</v>
      </c>
      <c r="K319">
        <v>101388</v>
      </c>
      <c r="L319" s="26">
        <f t="shared" si="13"/>
        <v>5.1747050933049273E-2</v>
      </c>
      <c r="M319" s="1">
        <f t="shared" si="14"/>
        <v>124.91738095238095</v>
      </c>
    </row>
    <row r="320" spans="1:13" x14ac:dyDescent="0.25">
      <c r="A320" t="str">
        <f t="shared" si="12"/>
        <v>KTMCMBMar-2025</v>
      </c>
      <c r="B320" s="2">
        <v>2025</v>
      </c>
      <c r="C320" s="2" t="s">
        <v>199</v>
      </c>
      <c r="D320" t="s">
        <v>52</v>
      </c>
      <c r="E320" s="2" t="s">
        <v>10</v>
      </c>
      <c r="F320" t="s">
        <v>15</v>
      </c>
      <c r="G320">
        <v>133</v>
      </c>
      <c r="H320">
        <v>22428.980000000003</v>
      </c>
      <c r="I320">
        <v>3957.7999999999965</v>
      </c>
      <c r="J320">
        <v>26386.780000000013</v>
      </c>
      <c r="K320">
        <v>312949</v>
      </c>
      <c r="L320" s="26">
        <f t="shared" si="13"/>
        <v>8.4316549980987365E-2</v>
      </c>
      <c r="M320" s="1">
        <f t="shared" si="14"/>
        <v>198.39684210526326</v>
      </c>
    </row>
    <row r="321" spans="1:13" x14ac:dyDescent="0.25">
      <c r="A321" t="str">
        <f t="shared" si="12"/>
        <v>KULCMBMar-2025</v>
      </c>
      <c r="B321" s="2">
        <v>2025</v>
      </c>
      <c r="C321" s="2" t="s">
        <v>199</v>
      </c>
      <c r="D321" t="s">
        <v>33</v>
      </c>
      <c r="E321" s="2" t="s">
        <v>10</v>
      </c>
      <c r="F321" t="s">
        <v>13</v>
      </c>
      <c r="G321">
        <v>109</v>
      </c>
      <c r="H321">
        <v>10660.17</v>
      </c>
      <c r="I321">
        <v>6201.03</v>
      </c>
      <c r="J321">
        <v>16861.199999999997</v>
      </c>
      <c r="K321">
        <v>268031</v>
      </c>
      <c r="L321" s="26">
        <f t="shared" si="13"/>
        <v>6.2907648742123096E-2</v>
      </c>
      <c r="M321" s="1">
        <f t="shared" si="14"/>
        <v>154.6899082568807</v>
      </c>
    </row>
    <row r="322" spans="1:13" x14ac:dyDescent="0.25">
      <c r="A322" t="str">
        <f t="shared" ref="A322:A385" si="15">D322&amp;E322&amp;C322</f>
        <v>KWICMBMar-2025</v>
      </c>
      <c r="B322" s="2">
        <v>2025</v>
      </c>
      <c r="C322" s="2" t="s">
        <v>199</v>
      </c>
      <c r="D322" t="s">
        <v>34</v>
      </c>
      <c r="E322" s="2" t="s">
        <v>10</v>
      </c>
      <c r="F322" t="s">
        <v>11</v>
      </c>
      <c r="G322">
        <v>14</v>
      </c>
      <c r="H322">
        <v>1589.6399999999999</v>
      </c>
      <c r="I322">
        <v>898.09</v>
      </c>
      <c r="J322">
        <v>2487.73</v>
      </c>
      <c r="K322">
        <v>58730</v>
      </c>
      <c r="L322" s="26">
        <f t="shared" ref="L322:L385" si="16">J322/K322</f>
        <v>4.2358760429082244E-2</v>
      </c>
      <c r="M322" s="1">
        <f t="shared" ref="M322:M385" si="17">J322/G322</f>
        <v>177.69499999999999</v>
      </c>
    </row>
    <row r="323" spans="1:13" x14ac:dyDescent="0.25">
      <c r="A323" t="str">
        <f t="shared" si="15"/>
        <v>LHECMBMar-2025</v>
      </c>
      <c r="B323" s="2">
        <v>2025</v>
      </c>
      <c r="C323" s="2" t="s">
        <v>199</v>
      </c>
      <c r="D323" t="s">
        <v>35</v>
      </c>
      <c r="E323" s="2" t="s">
        <v>10</v>
      </c>
      <c r="F323" t="s">
        <v>15</v>
      </c>
      <c r="G323">
        <v>78</v>
      </c>
      <c r="H323">
        <v>6835.5299999999979</v>
      </c>
      <c r="I323">
        <v>2310.92</v>
      </c>
      <c r="J323">
        <v>9146.4500000000007</v>
      </c>
      <c r="K323">
        <v>217230</v>
      </c>
      <c r="L323" s="26">
        <f t="shared" si="16"/>
        <v>4.2104911844588686E-2</v>
      </c>
      <c r="M323" s="1">
        <f t="shared" si="17"/>
        <v>117.26217948717949</v>
      </c>
    </row>
    <row r="324" spans="1:13" x14ac:dyDescent="0.25">
      <c r="A324" t="str">
        <f t="shared" si="15"/>
        <v>LHRCMBMar-2025</v>
      </c>
      <c r="B324" s="2">
        <v>2025</v>
      </c>
      <c r="C324" s="2" t="s">
        <v>199</v>
      </c>
      <c r="D324" t="s">
        <v>36</v>
      </c>
      <c r="E324" s="2" t="s">
        <v>10</v>
      </c>
      <c r="F324" t="s">
        <v>19</v>
      </c>
      <c r="G324">
        <v>1407</v>
      </c>
      <c r="H324">
        <v>446073.0199999999</v>
      </c>
      <c r="I324">
        <v>327679.71999999986</v>
      </c>
      <c r="J324">
        <v>773752.74000000081</v>
      </c>
      <c r="K324">
        <v>12267633</v>
      </c>
      <c r="L324" s="26">
        <f t="shared" si="16"/>
        <v>6.3072700332655926E-2</v>
      </c>
      <c r="M324" s="1">
        <f t="shared" si="17"/>
        <v>549.93087420042696</v>
      </c>
    </row>
    <row r="325" spans="1:13" x14ac:dyDescent="0.25">
      <c r="A325" t="str">
        <f t="shared" si="15"/>
        <v>MAACMBMar-2025</v>
      </c>
      <c r="B325" s="2">
        <v>2025</v>
      </c>
      <c r="C325" s="2" t="s">
        <v>199</v>
      </c>
      <c r="D325" t="s">
        <v>37</v>
      </c>
      <c r="E325" s="2" t="s">
        <v>10</v>
      </c>
      <c r="F325" t="s">
        <v>15</v>
      </c>
      <c r="G325">
        <v>232</v>
      </c>
      <c r="H325">
        <v>11091.369999999992</v>
      </c>
      <c r="I325">
        <v>4955.340000000002</v>
      </c>
      <c r="J325">
        <v>16046.709999999995</v>
      </c>
      <c r="K325">
        <v>159152</v>
      </c>
      <c r="L325" s="26">
        <f t="shared" si="16"/>
        <v>0.10082631697999395</v>
      </c>
      <c r="M325" s="1">
        <f t="shared" si="17"/>
        <v>69.166853448275845</v>
      </c>
    </row>
    <row r="326" spans="1:13" x14ac:dyDescent="0.25">
      <c r="A326" t="str">
        <f t="shared" si="15"/>
        <v>MELCMBMar-2025</v>
      </c>
      <c r="B326" s="2">
        <v>2025</v>
      </c>
      <c r="C326" s="2" t="s">
        <v>199</v>
      </c>
      <c r="D326" t="s">
        <v>38</v>
      </c>
      <c r="E326" s="2" t="s">
        <v>10</v>
      </c>
      <c r="F326" t="s">
        <v>13</v>
      </c>
      <c r="G326">
        <v>1265</v>
      </c>
      <c r="H326">
        <v>412847.75999999995</v>
      </c>
      <c r="I326">
        <v>140329.59999999998</v>
      </c>
      <c r="J326">
        <v>553177.36000000022</v>
      </c>
      <c r="K326">
        <v>10637385</v>
      </c>
      <c r="L326" s="26">
        <f t="shared" si="16"/>
        <v>5.2003134228948207E-2</v>
      </c>
      <c r="M326" s="1">
        <f t="shared" si="17"/>
        <v>437.29435573122549</v>
      </c>
    </row>
    <row r="327" spans="1:13" x14ac:dyDescent="0.25">
      <c r="A327" t="str">
        <f t="shared" si="15"/>
        <v>MLECMBMar-2025</v>
      </c>
      <c r="B327" s="2">
        <v>2025</v>
      </c>
      <c r="C327" s="2" t="s">
        <v>199</v>
      </c>
      <c r="D327" t="s">
        <v>39</v>
      </c>
      <c r="E327" s="2" t="s">
        <v>10</v>
      </c>
      <c r="F327" t="s">
        <v>15</v>
      </c>
      <c r="G327">
        <v>874</v>
      </c>
      <c r="H327">
        <v>67652.100000000035</v>
      </c>
      <c r="I327">
        <v>19211.319999999996</v>
      </c>
      <c r="J327">
        <v>86863.420000000042</v>
      </c>
      <c r="K327">
        <v>671232</v>
      </c>
      <c r="L327" s="26">
        <f t="shared" si="16"/>
        <v>0.12940893759534713</v>
      </c>
      <c r="M327" s="1">
        <f t="shared" si="17"/>
        <v>99.386064073226592</v>
      </c>
    </row>
    <row r="328" spans="1:13" x14ac:dyDescent="0.25">
      <c r="A328" t="str">
        <f t="shared" si="15"/>
        <v>NRTCMBMar-2025</v>
      </c>
      <c r="B328" s="2">
        <v>2025</v>
      </c>
      <c r="C328" s="2" t="s">
        <v>199</v>
      </c>
      <c r="D328" t="s">
        <v>40</v>
      </c>
      <c r="E328" s="2" t="s">
        <v>10</v>
      </c>
      <c r="F328" t="s">
        <v>13</v>
      </c>
      <c r="G328">
        <v>210</v>
      </c>
      <c r="H328">
        <v>79307.289999999979</v>
      </c>
      <c r="I328">
        <v>6369.2399999999989</v>
      </c>
      <c r="J328">
        <v>85676.530000000013</v>
      </c>
      <c r="K328">
        <v>1441440</v>
      </c>
      <c r="L328" s="26">
        <f t="shared" si="16"/>
        <v>5.9438152125652136E-2</v>
      </c>
      <c r="M328" s="1">
        <f t="shared" si="17"/>
        <v>407.98347619047627</v>
      </c>
    </row>
    <row r="329" spans="1:13" x14ac:dyDescent="0.25">
      <c r="A329" t="str">
        <f t="shared" si="15"/>
        <v>RUHCMBMar-2025</v>
      </c>
      <c r="B329" s="2">
        <v>2025</v>
      </c>
      <c r="C329" s="2" t="s">
        <v>199</v>
      </c>
      <c r="D329" t="s">
        <v>41</v>
      </c>
      <c r="E329" s="2" t="s">
        <v>10</v>
      </c>
      <c r="F329" t="s">
        <v>11</v>
      </c>
      <c r="G329">
        <v>115</v>
      </c>
      <c r="H329">
        <v>22749.569999999996</v>
      </c>
      <c r="I329">
        <v>8967.8299999999981</v>
      </c>
      <c r="J329">
        <v>31717.4</v>
      </c>
      <c r="K329">
        <v>465175</v>
      </c>
      <c r="L329" s="26">
        <f t="shared" si="16"/>
        <v>6.8183801795023383E-2</v>
      </c>
      <c r="M329" s="1">
        <f t="shared" si="17"/>
        <v>275.80347826086955</v>
      </c>
    </row>
    <row r="330" spans="1:13" x14ac:dyDescent="0.25">
      <c r="A330" t="str">
        <f t="shared" si="15"/>
        <v>SINCMBMar-2025</v>
      </c>
      <c r="B330" s="2">
        <v>2025</v>
      </c>
      <c r="C330" s="2" t="s">
        <v>199</v>
      </c>
      <c r="D330" t="s">
        <v>42</v>
      </c>
      <c r="E330" s="2" t="s">
        <v>10</v>
      </c>
      <c r="F330" t="s">
        <v>13</v>
      </c>
      <c r="G330">
        <v>189</v>
      </c>
      <c r="H330">
        <v>30832.779999999984</v>
      </c>
      <c r="I330">
        <v>10855.300000000003</v>
      </c>
      <c r="J330">
        <v>41688.079999999994</v>
      </c>
      <c r="K330">
        <v>519561</v>
      </c>
      <c r="L330" s="26">
        <f t="shared" si="16"/>
        <v>8.0237123263678364E-2</v>
      </c>
      <c r="M330" s="1">
        <f t="shared" si="17"/>
        <v>220.57185185185182</v>
      </c>
    </row>
    <row r="331" spans="1:13" x14ac:dyDescent="0.25">
      <c r="A331" t="str">
        <f t="shared" si="15"/>
        <v>SYDCMBMar-2025</v>
      </c>
      <c r="B331" s="2">
        <v>2025</v>
      </c>
      <c r="C331" s="2" t="s">
        <v>199</v>
      </c>
      <c r="D331" t="s">
        <v>53</v>
      </c>
      <c r="E331" s="2" t="s">
        <v>10</v>
      </c>
      <c r="F331" t="s">
        <v>13</v>
      </c>
      <c r="G331">
        <v>593</v>
      </c>
      <c r="H331">
        <v>245717.9899999999</v>
      </c>
      <c r="I331">
        <v>63283.410000000018</v>
      </c>
      <c r="J331">
        <v>309001.40000000008</v>
      </c>
      <c r="K331">
        <v>5191122</v>
      </c>
      <c r="L331" s="26">
        <f t="shared" si="16"/>
        <v>5.9524973599156421E-2</v>
      </c>
      <c r="M331" s="1">
        <f t="shared" si="17"/>
        <v>521.08161888701534</v>
      </c>
    </row>
    <row r="332" spans="1:13" x14ac:dyDescent="0.25">
      <c r="A332" t="str">
        <f t="shared" si="15"/>
        <v>TRVCMBMar-2025</v>
      </c>
      <c r="B332" s="2">
        <v>2025</v>
      </c>
      <c r="C332" s="2" t="s">
        <v>199</v>
      </c>
      <c r="D332" t="s">
        <v>43</v>
      </c>
      <c r="E332" s="2" t="s">
        <v>10</v>
      </c>
      <c r="F332" t="s">
        <v>15</v>
      </c>
      <c r="G332">
        <v>25</v>
      </c>
      <c r="H332">
        <v>731.14000000000021</v>
      </c>
      <c r="I332">
        <v>307.81</v>
      </c>
      <c r="J332">
        <v>1038.95</v>
      </c>
      <c r="K332">
        <v>9150</v>
      </c>
      <c r="L332" s="26">
        <f t="shared" si="16"/>
        <v>0.1135464480874317</v>
      </c>
      <c r="M332" s="1">
        <f t="shared" si="17"/>
        <v>41.558</v>
      </c>
    </row>
    <row r="333" spans="1:13" x14ac:dyDescent="0.25">
      <c r="A333" t="str">
        <f t="shared" si="15"/>
        <v>TRZCMBMar-2025</v>
      </c>
      <c r="B333" s="2">
        <v>2025</v>
      </c>
      <c r="C333" s="2" t="s">
        <v>199</v>
      </c>
      <c r="D333" t="s">
        <v>44</v>
      </c>
      <c r="E333" s="2" t="s">
        <v>10</v>
      </c>
      <c r="F333" t="s">
        <v>15</v>
      </c>
      <c r="G333">
        <v>110</v>
      </c>
      <c r="H333">
        <v>3818.0899999999992</v>
      </c>
      <c r="I333">
        <v>1359.9600000000003</v>
      </c>
      <c r="J333">
        <v>5178.0500000000011</v>
      </c>
      <c r="K333">
        <v>48730</v>
      </c>
      <c r="L333" s="26">
        <f t="shared" si="16"/>
        <v>0.10626000410424792</v>
      </c>
      <c r="M333" s="1">
        <f t="shared" si="17"/>
        <v>47.07318181818183</v>
      </c>
    </row>
    <row r="334" spans="1:13" x14ac:dyDescent="0.25">
      <c r="A334" t="str">
        <f t="shared" si="15"/>
        <v>AUHCMBApr-2025</v>
      </c>
      <c r="B334" s="2">
        <v>2025</v>
      </c>
      <c r="C334" s="2" t="s">
        <v>203</v>
      </c>
      <c r="D334" t="s">
        <v>9</v>
      </c>
      <c r="E334" s="2" t="s">
        <v>10</v>
      </c>
      <c r="F334" t="s">
        <v>11</v>
      </c>
      <c r="G334">
        <v>59</v>
      </c>
      <c r="H334">
        <v>11509.09</v>
      </c>
      <c r="I334">
        <v>4830.4500000000007</v>
      </c>
      <c r="J334">
        <v>16339.540000000003</v>
      </c>
      <c r="K334">
        <v>197296</v>
      </c>
      <c r="L334" s="26">
        <f t="shared" si="16"/>
        <v>8.2817391128051268E-2</v>
      </c>
      <c r="M334" s="1">
        <f t="shared" si="17"/>
        <v>276.94135593220341</v>
      </c>
    </row>
    <row r="335" spans="1:13" x14ac:dyDescent="0.25">
      <c r="A335" t="str">
        <f t="shared" si="15"/>
        <v>BKKCMBApr-2025</v>
      </c>
      <c r="B335" s="2">
        <v>2025</v>
      </c>
      <c r="C335" s="2" t="s">
        <v>203</v>
      </c>
      <c r="D335" t="s">
        <v>12</v>
      </c>
      <c r="E335" s="2" t="s">
        <v>10</v>
      </c>
      <c r="F335" t="s">
        <v>13</v>
      </c>
      <c r="G335">
        <v>91</v>
      </c>
      <c r="H335">
        <v>14000.539999999999</v>
      </c>
      <c r="I335">
        <v>5888.25</v>
      </c>
      <c r="J335">
        <v>19888.79</v>
      </c>
      <c r="K335">
        <v>217035</v>
      </c>
      <c r="L335" s="26">
        <f t="shared" si="16"/>
        <v>9.1638629714101416E-2</v>
      </c>
      <c r="M335" s="1">
        <f t="shared" si="17"/>
        <v>218.55813186813188</v>
      </c>
    </row>
    <row r="336" spans="1:13" x14ac:dyDescent="0.25">
      <c r="A336" t="str">
        <f t="shared" si="15"/>
        <v>BLRCMBApr-2025</v>
      </c>
      <c r="B336" s="2">
        <v>2025</v>
      </c>
      <c r="C336" s="2" t="s">
        <v>203</v>
      </c>
      <c r="D336" t="s">
        <v>14</v>
      </c>
      <c r="E336" s="2" t="s">
        <v>10</v>
      </c>
      <c r="F336" t="s">
        <v>15</v>
      </c>
      <c r="G336">
        <v>71</v>
      </c>
      <c r="H336">
        <v>3770.01</v>
      </c>
      <c r="I336">
        <v>1362.6600000000005</v>
      </c>
      <c r="J336">
        <v>5132.670000000001</v>
      </c>
      <c r="K336">
        <v>50765</v>
      </c>
      <c r="L336" s="26">
        <f t="shared" si="16"/>
        <v>0.10110647099379495</v>
      </c>
      <c r="M336" s="1">
        <f t="shared" si="17"/>
        <v>72.291126760563401</v>
      </c>
    </row>
    <row r="337" spans="1:13" x14ac:dyDescent="0.25">
      <c r="A337" t="str">
        <f t="shared" si="15"/>
        <v>BOMCMBApr-2025</v>
      </c>
      <c r="B337" s="2">
        <v>2025</v>
      </c>
      <c r="C337" s="2" t="s">
        <v>203</v>
      </c>
      <c r="D337" t="s">
        <v>16</v>
      </c>
      <c r="E337" s="2" t="s">
        <v>10</v>
      </c>
      <c r="F337" t="s">
        <v>15</v>
      </c>
      <c r="G337">
        <v>133</v>
      </c>
      <c r="H337">
        <v>11277.250000000002</v>
      </c>
      <c r="I337">
        <v>3833.8200000000011</v>
      </c>
      <c r="J337">
        <v>15111.069999999998</v>
      </c>
      <c r="K337">
        <v>206017</v>
      </c>
      <c r="L337" s="26">
        <f t="shared" si="16"/>
        <v>7.3348655693462175E-2</v>
      </c>
      <c r="M337" s="1">
        <f t="shared" si="17"/>
        <v>113.61706766917291</v>
      </c>
    </row>
    <row r="338" spans="1:13" x14ac:dyDescent="0.25">
      <c r="A338" t="str">
        <f t="shared" si="15"/>
        <v>CANCMBApr-2025</v>
      </c>
      <c r="B338" s="2">
        <v>2025</v>
      </c>
      <c r="C338" s="2" t="s">
        <v>203</v>
      </c>
      <c r="D338" t="s">
        <v>17</v>
      </c>
      <c r="E338" s="2" t="s">
        <v>10</v>
      </c>
      <c r="F338" t="s">
        <v>13</v>
      </c>
      <c r="G338">
        <v>2</v>
      </c>
      <c r="H338">
        <v>159.43</v>
      </c>
      <c r="I338">
        <v>124.51</v>
      </c>
      <c r="J338">
        <v>283.94</v>
      </c>
      <c r="K338">
        <v>7966</v>
      </c>
      <c r="L338" s="26">
        <f t="shared" si="16"/>
        <v>3.5643986944514185E-2</v>
      </c>
      <c r="M338" s="1">
        <f t="shared" si="17"/>
        <v>141.97</v>
      </c>
    </row>
    <row r="339" spans="1:13" x14ac:dyDescent="0.25">
      <c r="A339" t="str">
        <f t="shared" si="15"/>
        <v>CDGCMBApr-2025</v>
      </c>
      <c r="B339" s="2">
        <v>2025</v>
      </c>
      <c r="C339" s="2" t="s">
        <v>203</v>
      </c>
      <c r="D339" t="s">
        <v>18</v>
      </c>
      <c r="E339" s="2" t="s">
        <v>10</v>
      </c>
      <c r="F339" t="s">
        <v>19</v>
      </c>
      <c r="G339">
        <v>307</v>
      </c>
      <c r="H339">
        <v>91072.610000000015</v>
      </c>
      <c r="I339">
        <v>67233.2</v>
      </c>
      <c r="J339">
        <v>158305.81000000003</v>
      </c>
      <c r="K339">
        <v>2612263</v>
      </c>
      <c r="L339" s="26">
        <f t="shared" si="16"/>
        <v>6.0601022944473823E-2</v>
      </c>
      <c r="M339" s="1">
        <f t="shared" si="17"/>
        <v>515.65410423452772</v>
      </c>
    </row>
    <row r="340" spans="1:13" x14ac:dyDescent="0.25">
      <c r="A340" t="str">
        <f t="shared" si="15"/>
        <v>CGKCMBApr-2025</v>
      </c>
      <c r="B340" s="2">
        <v>2025</v>
      </c>
      <c r="C340" s="2" t="s">
        <v>203</v>
      </c>
      <c r="D340" t="s">
        <v>20</v>
      </c>
      <c r="E340" s="2" t="s">
        <v>10</v>
      </c>
      <c r="F340" t="s">
        <v>13</v>
      </c>
      <c r="G340">
        <v>35</v>
      </c>
      <c r="H340">
        <v>5284.5899999999992</v>
      </c>
      <c r="I340">
        <v>2456.2400000000007</v>
      </c>
      <c r="J340">
        <v>7740.83</v>
      </c>
      <c r="K340">
        <v>116130</v>
      </c>
      <c r="L340" s="26">
        <f t="shared" si="16"/>
        <v>6.66565917506243E-2</v>
      </c>
      <c r="M340" s="1">
        <f t="shared" si="17"/>
        <v>221.16657142857142</v>
      </c>
    </row>
    <row r="341" spans="1:13" x14ac:dyDescent="0.25">
      <c r="A341" t="str">
        <f t="shared" si="15"/>
        <v>CMBAUHApr-2025</v>
      </c>
      <c r="B341" s="2">
        <v>2025</v>
      </c>
      <c r="C341" s="2" t="s">
        <v>203</v>
      </c>
      <c r="D341" t="s">
        <v>10</v>
      </c>
      <c r="E341" s="2" t="s">
        <v>9</v>
      </c>
      <c r="F341" t="s">
        <v>11</v>
      </c>
      <c r="G341">
        <v>122</v>
      </c>
      <c r="H341">
        <v>20146.899999999998</v>
      </c>
      <c r="I341">
        <v>10784.619999999997</v>
      </c>
      <c r="J341">
        <v>30931.519999999997</v>
      </c>
      <c r="K341">
        <v>407968</v>
      </c>
      <c r="L341" s="26">
        <f t="shared" si="16"/>
        <v>7.5818495568279853E-2</v>
      </c>
      <c r="M341" s="1">
        <f t="shared" si="17"/>
        <v>253.53704918032784</v>
      </c>
    </row>
    <row r="342" spans="1:13" x14ac:dyDescent="0.25">
      <c r="A342" t="str">
        <f t="shared" si="15"/>
        <v>CMBBKKApr-2025</v>
      </c>
      <c r="B342" s="2">
        <v>2025</v>
      </c>
      <c r="C342" s="2" t="s">
        <v>203</v>
      </c>
      <c r="D342" t="s">
        <v>10</v>
      </c>
      <c r="E342" s="2" t="s">
        <v>12</v>
      </c>
      <c r="F342" t="s">
        <v>13</v>
      </c>
      <c r="G342">
        <v>73</v>
      </c>
      <c r="H342">
        <v>12720.869999999995</v>
      </c>
      <c r="I342">
        <v>5372.08</v>
      </c>
      <c r="J342">
        <v>18092.949999999997</v>
      </c>
      <c r="K342">
        <v>174105</v>
      </c>
      <c r="L342" s="26">
        <f t="shared" si="16"/>
        <v>0.1039197610637259</v>
      </c>
      <c r="M342" s="1">
        <f t="shared" si="17"/>
        <v>247.84863013698626</v>
      </c>
    </row>
    <row r="343" spans="1:13" x14ac:dyDescent="0.25">
      <c r="A343" t="str">
        <f t="shared" si="15"/>
        <v>CMBBLRApr-2025</v>
      </c>
      <c r="B343" s="2">
        <v>2025</v>
      </c>
      <c r="C343" s="2" t="s">
        <v>203</v>
      </c>
      <c r="D343" t="s">
        <v>10</v>
      </c>
      <c r="E343" s="2" t="s">
        <v>14</v>
      </c>
      <c r="F343" t="s">
        <v>15</v>
      </c>
      <c r="G343">
        <v>56</v>
      </c>
      <c r="H343">
        <v>3481.68</v>
      </c>
      <c r="I343">
        <v>1239.4100000000001</v>
      </c>
      <c r="J343">
        <v>4721.0899999999992</v>
      </c>
      <c r="K343">
        <v>40040</v>
      </c>
      <c r="L343" s="26">
        <f t="shared" si="16"/>
        <v>0.11790934065934064</v>
      </c>
      <c r="M343" s="1">
        <f t="shared" si="17"/>
        <v>84.305178571428556</v>
      </c>
    </row>
    <row r="344" spans="1:13" x14ac:dyDescent="0.25">
      <c r="A344" t="str">
        <f t="shared" si="15"/>
        <v>CMBBOMApr-2025</v>
      </c>
      <c r="B344" s="2">
        <v>2025</v>
      </c>
      <c r="C344" s="2" t="s">
        <v>203</v>
      </c>
      <c r="D344" t="s">
        <v>10</v>
      </c>
      <c r="E344" s="2" t="s">
        <v>16</v>
      </c>
      <c r="F344" t="s">
        <v>15</v>
      </c>
      <c r="G344">
        <v>105</v>
      </c>
      <c r="H344">
        <v>6883.05</v>
      </c>
      <c r="I344">
        <v>3813.56</v>
      </c>
      <c r="J344">
        <v>10696.610000000002</v>
      </c>
      <c r="K344">
        <v>162645</v>
      </c>
      <c r="L344" s="26">
        <f t="shared" si="16"/>
        <v>6.5766608257247394E-2</v>
      </c>
      <c r="M344" s="1">
        <f t="shared" si="17"/>
        <v>101.87247619047622</v>
      </c>
    </row>
    <row r="345" spans="1:13" x14ac:dyDescent="0.25">
      <c r="A345" t="str">
        <f t="shared" si="15"/>
        <v>CMBCANApr-2025</v>
      </c>
      <c r="B345" s="2">
        <v>2025</v>
      </c>
      <c r="C345" s="2" t="s">
        <v>203</v>
      </c>
      <c r="D345" t="s">
        <v>10</v>
      </c>
      <c r="E345" s="2" t="s">
        <v>17</v>
      </c>
      <c r="F345" t="s">
        <v>13</v>
      </c>
      <c r="G345">
        <v>2</v>
      </c>
      <c r="H345">
        <v>451.91999999999996</v>
      </c>
      <c r="I345">
        <v>199.99</v>
      </c>
      <c r="J345">
        <v>651.91</v>
      </c>
      <c r="K345">
        <v>7966</v>
      </c>
      <c r="L345" s="26">
        <f t="shared" si="16"/>
        <v>8.1836555360281185E-2</v>
      </c>
      <c r="M345" s="1">
        <f t="shared" si="17"/>
        <v>325.95499999999998</v>
      </c>
    </row>
    <row r="346" spans="1:13" x14ac:dyDescent="0.25">
      <c r="A346" t="str">
        <f t="shared" si="15"/>
        <v>CMBCDGApr-2025</v>
      </c>
      <c r="B346" s="2">
        <v>2025</v>
      </c>
      <c r="C346" s="2" t="s">
        <v>203</v>
      </c>
      <c r="D346" t="s">
        <v>10</v>
      </c>
      <c r="E346" s="2" t="s">
        <v>18</v>
      </c>
      <c r="F346" t="s">
        <v>19</v>
      </c>
      <c r="G346">
        <v>399</v>
      </c>
      <c r="H346">
        <v>109275.18999999999</v>
      </c>
      <c r="I346">
        <v>89279.320000000022</v>
      </c>
      <c r="J346">
        <v>198554.51000000007</v>
      </c>
      <c r="K346">
        <v>3395091</v>
      </c>
      <c r="L346" s="26">
        <f t="shared" si="16"/>
        <v>5.8482824171723249E-2</v>
      </c>
      <c r="M346" s="1">
        <f t="shared" si="17"/>
        <v>497.63035087719317</v>
      </c>
    </row>
    <row r="347" spans="1:13" x14ac:dyDescent="0.25">
      <c r="A347" t="str">
        <f t="shared" si="15"/>
        <v>CMBCGKApr-2025</v>
      </c>
      <c r="B347" s="2">
        <v>2025</v>
      </c>
      <c r="C347" s="2" t="s">
        <v>203</v>
      </c>
      <c r="D347" t="s">
        <v>10</v>
      </c>
      <c r="E347" s="2" t="s">
        <v>20</v>
      </c>
      <c r="F347" t="s">
        <v>13</v>
      </c>
      <c r="G347">
        <v>58</v>
      </c>
      <c r="H347">
        <v>7240.5499999999993</v>
      </c>
      <c r="I347">
        <v>4441</v>
      </c>
      <c r="J347">
        <v>11681.55</v>
      </c>
      <c r="K347">
        <v>192444</v>
      </c>
      <c r="L347" s="26">
        <f t="shared" si="16"/>
        <v>6.0701035106316636E-2</v>
      </c>
      <c r="M347" s="1">
        <f t="shared" si="17"/>
        <v>201.4060344827586</v>
      </c>
    </row>
    <row r="348" spans="1:13" x14ac:dyDescent="0.25">
      <c r="A348" t="str">
        <f t="shared" si="15"/>
        <v>CMBCOKApr-2025</v>
      </c>
      <c r="B348" s="2">
        <v>2025</v>
      </c>
      <c r="C348" s="2" t="s">
        <v>203</v>
      </c>
      <c r="D348" t="s">
        <v>10</v>
      </c>
      <c r="E348" s="2" t="s">
        <v>21</v>
      </c>
      <c r="F348" t="s">
        <v>15</v>
      </c>
      <c r="G348">
        <v>47</v>
      </c>
      <c r="H348">
        <v>4272.8700000000008</v>
      </c>
      <c r="I348">
        <v>701.55000000000007</v>
      </c>
      <c r="J348">
        <v>4974.42</v>
      </c>
      <c r="K348">
        <v>24299</v>
      </c>
      <c r="L348" s="26">
        <f t="shared" si="16"/>
        <v>0.2047170665459484</v>
      </c>
      <c r="M348" s="1">
        <f t="shared" si="17"/>
        <v>105.83872340425532</v>
      </c>
    </row>
    <row r="349" spans="1:13" x14ac:dyDescent="0.25">
      <c r="A349" t="str">
        <f t="shared" si="15"/>
        <v>CMBDACApr-2025</v>
      </c>
      <c r="B349" s="2">
        <v>2025</v>
      </c>
      <c r="C349" s="2" t="s">
        <v>203</v>
      </c>
      <c r="D349" t="s">
        <v>10</v>
      </c>
      <c r="E349" s="2" t="s">
        <v>22</v>
      </c>
      <c r="F349" t="s">
        <v>15</v>
      </c>
      <c r="G349">
        <v>15</v>
      </c>
      <c r="H349">
        <v>2836.89</v>
      </c>
      <c r="I349">
        <v>202.72</v>
      </c>
      <c r="J349">
        <v>3039.6099999999997</v>
      </c>
      <c r="K349">
        <v>32475</v>
      </c>
      <c r="L349" s="26">
        <f t="shared" si="16"/>
        <v>9.3598460354118548E-2</v>
      </c>
      <c r="M349" s="1">
        <f t="shared" si="17"/>
        <v>202.64066666666665</v>
      </c>
    </row>
    <row r="350" spans="1:13" x14ac:dyDescent="0.25">
      <c r="A350" t="str">
        <f t="shared" si="15"/>
        <v>CMBDELApr-2025</v>
      </c>
      <c r="B350" s="2">
        <v>2025</v>
      </c>
      <c r="C350" s="2" t="s">
        <v>203</v>
      </c>
      <c r="D350" t="s">
        <v>10</v>
      </c>
      <c r="E350" s="2" t="s">
        <v>23</v>
      </c>
      <c r="F350" t="s">
        <v>15</v>
      </c>
      <c r="G350">
        <v>204</v>
      </c>
      <c r="H350">
        <v>27916.189999999995</v>
      </c>
      <c r="I350">
        <v>5928.9100000000026</v>
      </c>
      <c r="J350">
        <v>33845.099999999984</v>
      </c>
      <c r="K350">
        <v>494700</v>
      </c>
      <c r="L350" s="26">
        <f t="shared" si="16"/>
        <v>6.841540327471192E-2</v>
      </c>
      <c r="M350" s="1">
        <f t="shared" si="17"/>
        <v>165.90735294117638</v>
      </c>
    </row>
    <row r="351" spans="1:13" x14ac:dyDescent="0.25">
      <c r="A351" t="str">
        <f t="shared" si="15"/>
        <v>CMBDMMApr-2025</v>
      </c>
      <c r="B351" s="2">
        <v>2025</v>
      </c>
      <c r="C351" s="2" t="s">
        <v>203</v>
      </c>
      <c r="D351" t="s">
        <v>10</v>
      </c>
      <c r="E351" s="2" t="s">
        <v>24</v>
      </c>
      <c r="F351" t="s">
        <v>11</v>
      </c>
      <c r="G351">
        <v>23</v>
      </c>
      <c r="H351">
        <v>5006.01</v>
      </c>
      <c r="I351">
        <v>1597.6000000000001</v>
      </c>
      <c r="J351">
        <v>6603.6100000000006</v>
      </c>
      <c r="K351">
        <v>88619</v>
      </c>
      <c r="L351" s="26">
        <f t="shared" si="16"/>
        <v>7.4516864329319907E-2</v>
      </c>
      <c r="M351" s="1">
        <f t="shared" si="17"/>
        <v>287.11347826086961</v>
      </c>
    </row>
    <row r="352" spans="1:13" x14ac:dyDescent="0.25">
      <c r="A352" t="str">
        <f t="shared" si="15"/>
        <v>CMBDOHApr-2025</v>
      </c>
      <c r="B352" s="2">
        <v>2025</v>
      </c>
      <c r="C352" s="2" t="s">
        <v>203</v>
      </c>
      <c r="D352" t="s">
        <v>10</v>
      </c>
      <c r="E352" s="2" t="s">
        <v>25</v>
      </c>
      <c r="F352" t="s">
        <v>11</v>
      </c>
      <c r="G352">
        <v>71</v>
      </c>
      <c r="H352">
        <v>15473.669999999998</v>
      </c>
      <c r="I352">
        <v>6375.5400000000027</v>
      </c>
      <c r="J352">
        <v>21849.21</v>
      </c>
      <c r="K352">
        <v>257943</v>
      </c>
      <c r="L352" s="26">
        <f t="shared" si="16"/>
        <v>8.4705574487386748E-2</v>
      </c>
      <c r="M352" s="1">
        <f t="shared" si="17"/>
        <v>307.73535211267603</v>
      </c>
    </row>
    <row r="353" spans="1:13" x14ac:dyDescent="0.25">
      <c r="A353" t="str">
        <f t="shared" si="15"/>
        <v>CMBDXBApr-2025</v>
      </c>
      <c r="B353" s="2">
        <v>2025</v>
      </c>
      <c r="C353" s="2" t="s">
        <v>203</v>
      </c>
      <c r="D353" t="s">
        <v>10</v>
      </c>
      <c r="E353" s="2" t="s">
        <v>26</v>
      </c>
      <c r="F353" t="s">
        <v>11</v>
      </c>
      <c r="G353">
        <v>107</v>
      </c>
      <c r="H353">
        <v>13527.190000000002</v>
      </c>
      <c r="I353">
        <v>6308.3899999999985</v>
      </c>
      <c r="J353">
        <v>19835.579999999991</v>
      </c>
      <c r="K353">
        <v>354063</v>
      </c>
      <c r="L353" s="26">
        <f t="shared" si="16"/>
        <v>5.6022741715457396E-2</v>
      </c>
      <c r="M353" s="1">
        <f t="shared" si="17"/>
        <v>185.3792523364485</v>
      </c>
    </row>
    <row r="354" spans="1:13" x14ac:dyDescent="0.25">
      <c r="A354" t="str">
        <f t="shared" si="15"/>
        <v>CMBFRAApr-2025</v>
      </c>
      <c r="B354" s="2">
        <v>2025</v>
      </c>
      <c r="C354" s="2" t="s">
        <v>203</v>
      </c>
      <c r="D354" t="s">
        <v>10</v>
      </c>
      <c r="E354" s="2" t="s">
        <v>27</v>
      </c>
      <c r="F354" t="s">
        <v>19</v>
      </c>
      <c r="G354">
        <v>474</v>
      </c>
      <c r="H354">
        <v>143058.50999999998</v>
      </c>
      <c r="I354">
        <v>108560.14999999997</v>
      </c>
      <c r="J354">
        <v>251618.66000000003</v>
      </c>
      <c r="K354">
        <v>3836082</v>
      </c>
      <c r="L354" s="26">
        <f t="shared" si="16"/>
        <v>6.5592617676055939E-2</v>
      </c>
      <c r="M354" s="1">
        <f t="shared" si="17"/>
        <v>530.84105485232078</v>
      </c>
    </row>
    <row r="355" spans="1:13" x14ac:dyDescent="0.25">
      <c r="A355" t="str">
        <f t="shared" si="15"/>
        <v>CMBGANApr-2025</v>
      </c>
      <c r="B355" s="2">
        <v>2025</v>
      </c>
      <c r="C355" s="2" t="s">
        <v>203</v>
      </c>
      <c r="D355" t="s">
        <v>10</v>
      </c>
      <c r="E355" s="2" t="s">
        <v>28</v>
      </c>
      <c r="F355" t="s">
        <v>15</v>
      </c>
      <c r="G355">
        <v>182</v>
      </c>
      <c r="H355">
        <v>9641.6500000000015</v>
      </c>
      <c r="I355">
        <v>3935.9100000000003</v>
      </c>
      <c r="J355">
        <v>13577.56</v>
      </c>
      <c r="K355">
        <v>208754</v>
      </c>
      <c r="L355" s="26">
        <f t="shared" si="16"/>
        <v>6.5040957299021818E-2</v>
      </c>
      <c r="M355" s="1">
        <f t="shared" si="17"/>
        <v>74.601978021978013</v>
      </c>
    </row>
    <row r="356" spans="1:13" x14ac:dyDescent="0.25">
      <c r="A356" t="str">
        <f t="shared" si="15"/>
        <v>CMBHYDApr-2025</v>
      </c>
      <c r="B356" s="2">
        <v>2025</v>
      </c>
      <c r="C356" s="2" t="s">
        <v>203</v>
      </c>
      <c r="D356" t="s">
        <v>10</v>
      </c>
      <c r="E356" s="2" t="s">
        <v>29</v>
      </c>
      <c r="F356" t="s">
        <v>15</v>
      </c>
      <c r="G356">
        <v>14</v>
      </c>
      <c r="H356">
        <v>505.13</v>
      </c>
      <c r="I356">
        <v>389.11</v>
      </c>
      <c r="J356">
        <v>894.2399999999999</v>
      </c>
      <c r="K356">
        <v>16408</v>
      </c>
      <c r="L356" s="26">
        <f t="shared" si="16"/>
        <v>5.4500243783520225E-2</v>
      </c>
      <c r="M356" s="1">
        <f t="shared" si="17"/>
        <v>63.874285714285705</v>
      </c>
    </row>
    <row r="357" spans="1:13" x14ac:dyDescent="0.25">
      <c r="A357" t="str">
        <f t="shared" si="15"/>
        <v>CMBICNApr-2025</v>
      </c>
      <c r="B357" s="2">
        <v>2025</v>
      </c>
      <c r="C357" s="2" t="s">
        <v>203</v>
      </c>
      <c r="D357" t="s">
        <v>10</v>
      </c>
      <c r="E357" s="2" t="s">
        <v>30</v>
      </c>
      <c r="F357" t="s">
        <v>13</v>
      </c>
      <c r="G357">
        <v>51</v>
      </c>
      <c r="H357">
        <v>10837.899999999998</v>
      </c>
      <c r="I357">
        <v>4806.1899999999987</v>
      </c>
      <c r="J357">
        <v>15644.09</v>
      </c>
      <c r="K357">
        <v>294015</v>
      </c>
      <c r="L357" s="26">
        <f t="shared" si="16"/>
        <v>5.3208475758039553E-2</v>
      </c>
      <c r="M357" s="1">
        <f t="shared" si="17"/>
        <v>306.74686274509804</v>
      </c>
    </row>
    <row r="358" spans="1:13" x14ac:dyDescent="0.25">
      <c r="A358" t="str">
        <f t="shared" si="15"/>
        <v>CMBIXMApr-2025</v>
      </c>
      <c r="B358" s="2">
        <v>2025</v>
      </c>
      <c r="C358" s="2" t="s">
        <v>203</v>
      </c>
      <c r="D358" t="s">
        <v>10</v>
      </c>
      <c r="E358" s="2" t="s">
        <v>31</v>
      </c>
      <c r="F358" t="s">
        <v>15</v>
      </c>
      <c r="G358">
        <v>30</v>
      </c>
      <c r="H358">
        <v>875.92000000000007</v>
      </c>
      <c r="I358">
        <v>319.51000000000005</v>
      </c>
      <c r="J358">
        <v>1195.4300000000003</v>
      </c>
      <c r="K358">
        <v>10620</v>
      </c>
      <c r="L358" s="26">
        <f t="shared" si="16"/>
        <v>0.11256403013182677</v>
      </c>
      <c r="M358" s="1">
        <f t="shared" si="17"/>
        <v>39.847666666666676</v>
      </c>
    </row>
    <row r="359" spans="1:13" x14ac:dyDescent="0.25">
      <c r="A359" t="str">
        <f t="shared" si="15"/>
        <v>CMBKHIApr-2025</v>
      </c>
      <c r="B359" s="2">
        <v>2025</v>
      </c>
      <c r="C359" s="2" t="s">
        <v>203</v>
      </c>
      <c r="D359" t="s">
        <v>10</v>
      </c>
      <c r="E359" s="2" t="s">
        <v>32</v>
      </c>
      <c r="F359" t="s">
        <v>15</v>
      </c>
      <c r="G359">
        <v>49</v>
      </c>
      <c r="H359">
        <v>4850.1400000000003</v>
      </c>
      <c r="I359">
        <v>1726.0900000000008</v>
      </c>
      <c r="J359">
        <v>6576.23</v>
      </c>
      <c r="K359">
        <v>118286</v>
      </c>
      <c r="L359" s="26">
        <f t="shared" si="16"/>
        <v>5.5596013053108566E-2</v>
      </c>
      <c r="M359" s="1">
        <f t="shared" si="17"/>
        <v>134.20877551020408</v>
      </c>
    </row>
    <row r="360" spans="1:13" x14ac:dyDescent="0.25">
      <c r="A360" t="str">
        <f t="shared" si="15"/>
        <v>CMBKTMApr-2025</v>
      </c>
      <c r="B360" s="2">
        <v>2025</v>
      </c>
      <c r="C360" s="2" t="s">
        <v>203</v>
      </c>
      <c r="D360" t="s">
        <v>10</v>
      </c>
      <c r="E360" s="2" t="s">
        <v>52</v>
      </c>
      <c r="F360" t="s">
        <v>15</v>
      </c>
      <c r="G360">
        <v>31</v>
      </c>
      <c r="H360">
        <v>8390.35</v>
      </c>
      <c r="I360">
        <v>749.47</v>
      </c>
      <c r="J360">
        <v>9139.82</v>
      </c>
      <c r="K360">
        <v>72943</v>
      </c>
      <c r="L360" s="26">
        <f t="shared" si="16"/>
        <v>0.12530085134968399</v>
      </c>
      <c r="M360" s="1">
        <f t="shared" si="17"/>
        <v>294.83290322580643</v>
      </c>
    </row>
    <row r="361" spans="1:13" x14ac:dyDescent="0.25">
      <c r="A361" t="str">
        <f t="shared" si="15"/>
        <v>CMBKULApr-2025</v>
      </c>
      <c r="B361" s="2">
        <v>2025</v>
      </c>
      <c r="C361" s="2" t="s">
        <v>203</v>
      </c>
      <c r="D361" t="s">
        <v>10</v>
      </c>
      <c r="E361" s="2" t="s">
        <v>33</v>
      </c>
      <c r="F361" t="s">
        <v>13</v>
      </c>
      <c r="G361">
        <v>75</v>
      </c>
      <c r="H361">
        <v>7604.52</v>
      </c>
      <c r="I361">
        <v>3940.13</v>
      </c>
      <c r="J361">
        <v>11544.650000000003</v>
      </c>
      <c r="K361">
        <v>184425</v>
      </c>
      <c r="L361" s="26">
        <f t="shared" si="16"/>
        <v>6.2598075098278444E-2</v>
      </c>
      <c r="M361" s="1">
        <f t="shared" si="17"/>
        <v>153.92866666666671</v>
      </c>
    </row>
    <row r="362" spans="1:13" x14ac:dyDescent="0.25">
      <c r="A362" t="str">
        <f t="shared" si="15"/>
        <v>CMBKWIApr-2025</v>
      </c>
      <c r="B362" s="2">
        <v>2025</v>
      </c>
      <c r="C362" s="2" t="s">
        <v>203</v>
      </c>
      <c r="D362" t="s">
        <v>10</v>
      </c>
      <c r="E362" s="2" t="s">
        <v>34</v>
      </c>
      <c r="F362" t="s">
        <v>11</v>
      </c>
      <c r="G362">
        <v>43</v>
      </c>
      <c r="H362">
        <v>4261.9800000000005</v>
      </c>
      <c r="I362">
        <v>2774.2400000000002</v>
      </c>
      <c r="J362">
        <v>7036.2200000000012</v>
      </c>
      <c r="K362">
        <v>180385</v>
      </c>
      <c r="L362" s="26">
        <f t="shared" si="16"/>
        <v>3.9006680156332296E-2</v>
      </c>
      <c r="M362" s="1">
        <f t="shared" si="17"/>
        <v>163.63302325581398</v>
      </c>
    </row>
    <row r="363" spans="1:13" x14ac:dyDescent="0.25">
      <c r="A363" t="str">
        <f t="shared" si="15"/>
        <v>CMBLHEApr-2025</v>
      </c>
      <c r="B363" s="2">
        <v>2025</v>
      </c>
      <c r="C363" s="2" t="s">
        <v>203</v>
      </c>
      <c r="D363" t="s">
        <v>10</v>
      </c>
      <c r="E363" s="2" t="s">
        <v>35</v>
      </c>
      <c r="F363" t="s">
        <v>15</v>
      </c>
      <c r="G363">
        <v>20</v>
      </c>
      <c r="H363">
        <v>2716.52</v>
      </c>
      <c r="I363">
        <v>559.08000000000004</v>
      </c>
      <c r="J363">
        <v>3275.6000000000004</v>
      </c>
      <c r="K363">
        <v>55700</v>
      </c>
      <c r="L363" s="26">
        <f t="shared" si="16"/>
        <v>5.8807899461400366E-2</v>
      </c>
      <c r="M363" s="1">
        <f t="shared" si="17"/>
        <v>163.78000000000003</v>
      </c>
    </row>
    <row r="364" spans="1:13" x14ac:dyDescent="0.25">
      <c r="A364" t="str">
        <f t="shared" si="15"/>
        <v>CMBLHRApr-2025</v>
      </c>
      <c r="B364" s="2">
        <v>2025</v>
      </c>
      <c r="C364" s="2" t="s">
        <v>203</v>
      </c>
      <c r="D364" t="s">
        <v>10</v>
      </c>
      <c r="E364" s="2" t="s">
        <v>36</v>
      </c>
      <c r="F364" t="s">
        <v>19</v>
      </c>
      <c r="G364">
        <v>1520</v>
      </c>
      <c r="H364">
        <v>554385.54999999981</v>
      </c>
      <c r="I364">
        <v>345799.28</v>
      </c>
      <c r="J364">
        <v>900184.83000000007</v>
      </c>
      <c r="K364">
        <v>13252880</v>
      </c>
      <c r="L364" s="26">
        <f t="shared" si="16"/>
        <v>6.7923713939913449E-2</v>
      </c>
      <c r="M364" s="1">
        <f t="shared" si="17"/>
        <v>592.22686184210534</v>
      </c>
    </row>
    <row r="365" spans="1:13" x14ac:dyDescent="0.25">
      <c r="A365" t="str">
        <f t="shared" si="15"/>
        <v>CMBMAAApr-2025</v>
      </c>
      <c r="B365" s="2">
        <v>2025</v>
      </c>
      <c r="C365" s="2" t="s">
        <v>203</v>
      </c>
      <c r="D365" t="s">
        <v>10</v>
      </c>
      <c r="E365" s="2" t="s">
        <v>37</v>
      </c>
      <c r="F365" t="s">
        <v>15</v>
      </c>
      <c r="G365">
        <v>164</v>
      </c>
      <c r="H365">
        <v>5088.2700000000004</v>
      </c>
      <c r="I365">
        <v>3269.0700000000011</v>
      </c>
      <c r="J365">
        <v>8357.3400000000038</v>
      </c>
      <c r="K365">
        <v>112504</v>
      </c>
      <c r="L365" s="26">
        <f t="shared" si="16"/>
        <v>7.4284825428429249E-2</v>
      </c>
      <c r="M365" s="1">
        <f t="shared" si="17"/>
        <v>50.959390243902462</v>
      </c>
    </row>
    <row r="366" spans="1:13" x14ac:dyDescent="0.25">
      <c r="A366" t="str">
        <f t="shared" si="15"/>
        <v>CMBMELApr-2025</v>
      </c>
      <c r="B366" s="2">
        <v>2025</v>
      </c>
      <c r="C366" s="2" t="s">
        <v>203</v>
      </c>
      <c r="D366" t="s">
        <v>10</v>
      </c>
      <c r="E366" s="2" t="s">
        <v>38</v>
      </c>
      <c r="F366" t="s">
        <v>13</v>
      </c>
      <c r="G366">
        <v>831</v>
      </c>
      <c r="H366">
        <v>316936.05999999976</v>
      </c>
      <c r="I366">
        <v>70201.540000000008</v>
      </c>
      <c r="J366">
        <v>387137.59999999992</v>
      </c>
      <c r="K366">
        <v>6987879</v>
      </c>
      <c r="L366" s="26">
        <f t="shared" si="16"/>
        <v>5.5401302741504239E-2</v>
      </c>
      <c r="M366" s="1">
        <f t="shared" si="17"/>
        <v>465.86955475330916</v>
      </c>
    </row>
    <row r="367" spans="1:13" x14ac:dyDescent="0.25">
      <c r="A367" t="str">
        <f t="shared" si="15"/>
        <v>CMBMLEApr-2025</v>
      </c>
      <c r="B367" s="2">
        <v>2025</v>
      </c>
      <c r="C367" s="2" t="s">
        <v>203</v>
      </c>
      <c r="D367" t="s">
        <v>10</v>
      </c>
      <c r="E367" s="2" t="s">
        <v>39</v>
      </c>
      <c r="F367" t="s">
        <v>15</v>
      </c>
      <c r="G367">
        <v>1952</v>
      </c>
      <c r="H367">
        <v>158777.19000000006</v>
      </c>
      <c r="I367">
        <v>36304.26</v>
      </c>
      <c r="J367">
        <v>195081.4499999999</v>
      </c>
      <c r="K367">
        <v>1499136</v>
      </c>
      <c r="L367" s="26">
        <f t="shared" si="16"/>
        <v>0.13012925445056345</v>
      </c>
      <c r="M367" s="1">
        <f t="shared" si="17"/>
        <v>99.939267418032728</v>
      </c>
    </row>
    <row r="368" spans="1:13" x14ac:dyDescent="0.25">
      <c r="A368" t="str">
        <f t="shared" si="15"/>
        <v>CMBNRTApr-2025</v>
      </c>
      <c r="B368" s="2">
        <v>2025</v>
      </c>
      <c r="C368" s="2" t="s">
        <v>203</v>
      </c>
      <c r="D368" t="s">
        <v>10</v>
      </c>
      <c r="E368" s="2" t="s">
        <v>40</v>
      </c>
      <c r="F368" t="s">
        <v>13</v>
      </c>
      <c r="G368">
        <v>89</v>
      </c>
      <c r="H368">
        <v>27538.799999999999</v>
      </c>
      <c r="I368">
        <v>5881.7600000000011</v>
      </c>
      <c r="J368">
        <v>33420.560000000005</v>
      </c>
      <c r="K368">
        <v>610896</v>
      </c>
      <c r="L368" s="26">
        <f t="shared" si="16"/>
        <v>5.4707446111940505E-2</v>
      </c>
      <c r="M368" s="1">
        <f t="shared" si="17"/>
        <v>375.5119101123596</v>
      </c>
    </row>
    <row r="369" spans="1:13" x14ac:dyDescent="0.25">
      <c r="A369" t="str">
        <f t="shared" si="15"/>
        <v>CMBPEKApr-2025</v>
      </c>
      <c r="B369" s="2">
        <v>2025</v>
      </c>
      <c r="C369" s="2" t="s">
        <v>203</v>
      </c>
      <c r="D369" t="s">
        <v>10</v>
      </c>
      <c r="E369" s="2" t="s">
        <v>177</v>
      </c>
      <c r="F369" t="s">
        <v>13</v>
      </c>
      <c r="G369">
        <v>4</v>
      </c>
      <c r="H369">
        <v>1372.17</v>
      </c>
      <c r="I369">
        <v>271.29000000000002</v>
      </c>
      <c r="J369">
        <v>1643.4600000000003</v>
      </c>
      <c r="K369">
        <v>20676</v>
      </c>
      <c r="L369" s="26">
        <f t="shared" si="16"/>
        <v>7.948636099825887E-2</v>
      </c>
      <c r="M369" s="1">
        <f t="shared" si="17"/>
        <v>410.86500000000007</v>
      </c>
    </row>
    <row r="370" spans="1:13" x14ac:dyDescent="0.25">
      <c r="A370" t="str">
        <f t="shared" si="15"/>
        <v>CMBRUHApr-2025</v>
      </c>
      <c r="B370" s="2">
        <v>2025</v>
      </c>
      <c r="C370" s="2" t="s">
        <v>203</v>
      </c>
      <c r="D370" t="s">
        <v>10</v>
      </c>
      <c r="E370" s="2" t="s">
        <v>41</v>
      </c>
      <c r="F370" t="s">
        <v>11</v>
      </c>
      <c r="G370">
        <v>127</v>
      </c>
      <c r="H370">
        <v>22898.33</v>
      </c>
      <c r="I370">
        <v>9326.5199999999968</v>
      </c>
      <c r="J370">
        <v>32224.850000000006</v>
      </c>
      <c r="K370">
        <v>513715</v>
      </c>
      <c r="L370" s="26">
        <f t="shared" si="16"/>
        <v>6.2729042367849888E-2</v>
      </c>
      <c r="M370" s="1">
        <f t="shared" si="17"/>
        <v>253.73897637795281</v>
      </c>
    </row>
    <row r="371" spans="1:13" x14ac:dyDescent="0.25">
      <c r="A371" t="str">
        <f t="shared" si="15"/>
        <v>CMBSINApr-2025</v>
      </c>
      <c r="B371" s="2">
        <v>2025</v>
      </c>
      <c r="C371" s="2" t="s">
        <v>203</v>
      </c>
      <c r="D371" t="s">
        <v>10</v>
      </c>
      <c r="E371" s="2" t="s">
        <v>42</v>
      </c>
      <c r="F371" t="s">
        <v>13</v>
      </c>
      <c r="G371">
        <v>155</v>
      </c>
      <c r="H371">
        <v>22960.539999999994</v>
      </c>
      <c r="I371">
        <v>7800.3499999999995</v>
      </c>
      <c r="J371">
        <v>30760.890000000003</v>
      </c>
      <c r="K371">
        <v>426095</v>
      </c>
      <c r="L371" s="26">
        <f t="shared" si="16"/>
        <v>7.2192562691418591E-2</v>
      </c>
      <c r="M371" s="1">
        <f t="shared" si="17"/>
        <v>198.4573548387097</v>
      </c>
    </row>
    <row r="372" spans="1:13" x14ac:dyDescent="0.25">
      <c r="A372" t="str">
        <f t="shared" si="15"/>
        <v>CMBSYDApr-2025</v>
      </c>
      <c r="B372" s="2">
        <v>2025</v>
      </c>
      <c r="C372" s="2" t="s">
        <v>203</v>
      </c>
      <c r="D372" t="s">
        <v>10</v>
      </c>
      <c r="E372" s="2" t="s">
        <v>53</v>
      </c>
      <c r="F372" t="s">
        <v>13</v>
      </c>
      <c r="G372">
        <v>632</v>
      </c>
      <c r="H372">
        <v>258074.09999999992</v>
      </c>
      <c r="I372">
        <v>54177.32</v>
      </c>
      <c r="J372">
        <v>312251.42000000004</v>
      </c>
      <c r="K372">
        <v>5532528</v>
      </c>
      <c r="L372" s="26">
        <f t="shared" si="16"/>
        <v>5.6439193800736309E-2</v>
      </c>
      <c r="M372" s="1">
        <f t="shared" si="17"/>
        <v>494.06870253164561</v>
      </c>
    </row>
    <row r="373" spans="1:13" x14ac:dyDescent="0.25">
      <c r="A373" t="str">
        <f t="shared" si="15"/>
        <v>CMBTRVApr-2025</v>
      </c>
      <c r="B373" s="2">
        <v>2025</v>
      </c>
      <c r="C373" s="2" t="s">
        <v>203</v>
      </c>
      <c r="D373" t="s">
        <v>10</v>
      </c>
      <c r="E373" s="2" t="s">
        <v>43</v>
      </c>
      <c r="F373" t="s">
        <v>15</v>
      </c>
      <c r="G373">
        <v>8</v>
      </c>
      <c r="H373">
        <v>558.24999999999989</v>
      </c>
      <c r="I373">
        <v>132.43</v>
      </c>
      <c r="J373">
        <v>690.68</v>
      </c>
      <c r="K373">
        <v>2928</v>
      </c>
      <c r="L373" s="26">
        <f t="shared" si="16"/>
        <v>0.23588797814207649</v>
      </c>
      <c r="M373" s="1">
        <f t="shared" si="17"/>
        <v>86.334999999999994</v>
      </c>
    </row>
    <row r="374" spans="1:13" x14ac:dyDescent="0.25">
      <c r="A374" t="str">
        <f t="shared" si="15"/>
        <v>CMBTRZApr-2025</v>
      </c>
      <c r="B374" s="2">
        <v>2025</v>
      </c>
      <c r="C374" s="2" t="s">
        <v>203</v>
      </c>
      <c r="D374" t="s">
        <v>10</v>
      </c>
      <c r="E374" s="2" t="s">
        <v>44</v>
      </c>
      <c r="F374" t="s">
        <v>15</v>
      </c>
      <c r="G374">
        <v>19</v>
      </c>
      <c r="H374">
        <v>479.87000000000006</v>
      </c>
      <c r="I374">
        <v>254.97000000000003</v>
      </c>
      <c r="J374">
        <v>734.84</v>
      </c>
      <c r="K374">
        <v>8417</v>
      </c>
      <c r="L374" s="26">
        <f t="shared" si="16"/>
        <v>8.7304265177616733E-2</v>
      </c>
      <c r="M374" s="1">
        <f t="shared" si="17"/>
        <v>38.675789473684212</v>
      </c>
    </row>
    <row r="375" spans="1:13" x14ac:dyDescent="0.25">
      <c r="A375" t="str">
        <f t="shared" si="15"/>
        <v>CMBPVGApr-2025</v>
      </c>
      <c r="B375" s="2">
        <v>2025</v>
      </c>
      <c r="C375" s="2" t="s">
        <v>203</v>
      </c>
      <c r="D375" t="s">
        <v>10</v>
      </c>
      <c r="E375" s="2" t="s">
        <v>50</v>
      </c>
      <c r="F375" t="s">
        <v>13</v>
      </c>
      <c r="G375">
        <v>2</v>
      </c>
      <c r="H375">
        <v>177.1</v>
      </c>
      <c r="I375">
        <v>83.18</v>
      </c>
      <c r="J375">
        <v>260.27999999999997</v>
      </c>
      <c r="K375">
        <v>10132</v>
      </c>
      <c r="L375" s="26">
        <f t="shared" si="16"/>
        <v>2.5688906435057241E-2</v>
      </c>
      <c r="M375" s="1">
        <f t="shared" si="17"/>
        <v>130.13999999999999</v>
      </c>
    </row>
    <row r="376" spans="1:13" x14ac:dyDescent="0.25">
      <c r="A376" t="str">
        <f t="shared" si="15"/>
        <v>COKCMBApr-2025</v>
      </c>
      <c r="B376" s="2">
        <v>2025</v>
      </c>
      <c r="C376" s="2" t="s">
        <v>203</v>
      </c>
      <c r="D376" t="s">
        <v>21</v>
      </c>
      <c r="E376" s="2" t="s">
        <v>10</v>
      </c>
      <c r="F376" t="s">
        <v>15</v>
      </c>
      <c r="G376">
        <v>518</v>
      </c>
      <c r="H376">
        <v>19500.090000000007</v>
      </c>
      <c r="I376">
        <v>6034.0899999999974</v>
      </c>
      <c r="J376">
        <v>25534.18</v>
      </c>
      <c r="K376">
        <v>267806</v>
      </c>
      <c r="L376" s="26">
        <f t="shared" si="16"/>
        <v>9.5345810026661093E-2</v>
      </c>
      <c r="M376" s="1">
        <f t="shared" si="17"/>
        <v>49.293783783783788</v>
      </c>
    </row>
    <row r="377" spans="1:13" x14ac:dyDescent="0.25">
      <c r="A377" t="str">
        <f t="shared" si="15"/>
        <v>DACCMBApr-2025</v>
      </c>
      <c r="B377" s="2">
        <v>2025</v>
      </c>
      <c r="C377" s="2" t="s">
        <v>203</v>
      </c>
      <c r="D377" t="s">
        <v>22</v>
      </c>
      <c r="E377" s="2" t="s">
        <v>10</v>
      </c>
      <c r="F377" t="s">
        <v>15</v>
      </c>
      <c r="G377">
        <v>33</v>
      </c>
      <c r="H377">
        <v>2785.6800000000003</v>
      </c>
      <c r="I377">
        <v>574.19999999999993</v>
      </c>
      <c r="J377">
        <v>3359.8799999999997</v>
      </c>
      <c r="K377">
        <v>71445</v>
      </c>
      <c r="L377" s="26">
        <f t="shared" si="16"/>
        <v>4.7027503674154938E-2</v>
      </c>
      <c r="M377" s="1">
        <f t="shared" si="17"/>
        <v>101.81454545454544</v>
      </c>
    </row>
    <row r="378" spans="1:13" x14ac:dyDescent="0.25">
      <c r="A378" t="str">
        <f t="shared" si="15"/>
        <v>DELCMBApr-2025</v>
      </c>
      <c r="B378" s="2">
        <v>2025</v>
      </c>
      <c r="C378" s="2" t="s">
        <v>203</v>
      </c>
      <c r="D378" t="s">
        <v>23</v>
      </c>
      <c r="E378" s="2" t="s">
        <v>10</v>
      </c>
      <c r="F378" t="s">
        <v>15</v>
      </c>
      <c r="G378">
        <v>214</v>
      </c>
      <c r="H378">
        <v>27725.220000000005</v>
      </c>
      <c r="I378">
        <v>5629.9100000000035</v>
      </c>
      <c r="J378">
        <v>33355.129999999997</v>
      </c>
      <c r="K378">
        <v>518950</v>
      </c>
      <c r="L378" s="26">
        <f t="shared" si="16"/>
        <v>6.4274265343482032E-2</v>
      </c>
      <c r="M378" s="1">
        <f t="shared" si="17"/>
        <v>155.86509345794391</v>
      </c>
    </row>
    <row r="379" spans="1:13" x14ac:dyDescent="0.25">
      <c r="A379" t="str">
        <f t="shared" si="15"/>
        <v>DMMCMBApr-2025</v>
      </c>
      <c r="B379" s="2">
        <v>2025</v>
      </c>
      <c r="C379" s="2" t="s">
        <v>203</v>
      </c>
      <c r="D379" t="s">
        <v>24</v>
      </c>
      <c r="E379" s="2" t="s">
        <v>10</v>
      </c>
      <c r="F379" t="s">
        <v>11</v>
      </c>
      <c r="G379">
        <v>12</v>
      </c>
      <c r="H379">
        <v>2102.56</v>
      </c>
      <c r="I379">
        <v>711.65</v>
      </c>
      <c r="J379">
        <v>2814.21</v>
      </c>
      <c r="K379">
        <v>46236</v>
      </c>
      <c r="L379" s="26">
        <f t="shared" si="16"/>
        <v>6.0866208149493901E-2</v>
      </c>
      <c r="M379" s="1">
        <f t="shared" si="17"/>
        <v>234.51750000000001</v>
      </c>
    </row>
    <row r="380" spans="1:13" x14ac:dyDescent="0.25">
      <c r="A380" t="str">
        <f t="shared" si="15"/>
        <v>DOHCMBApr-2025</v>
      </c>
      <c r="B380" s="2">
        <v>2025</v>
      </c>
      <c r="C380" s="2" t="s">
        <v>203</v>
      </c>
      <c r="D380" t="s">
        <v>25</v>
      </c>
      <c r="E380" s="2" t="s">
        <v>10</v>
      </c>
      <c r="F380" t="s">
        <v>11</v>
      </c>
      <c r="G380">
        <v>28</v>
      </c>
      <c r="H380">
        <v>7776.2000000000007</v>
      </c>
      <c r="I380">
        <v>4494.2300000000005</v>
      </c>
      <c r="J380">
        <v>12270.430000000002</v>
      </c>
      <c r="K380">
        <v>101724</v>
      </c>
      <c r="L380" s="26">
        <f t="shared" si="16"/>
        <v>0.12062472966065041</v>
      </c>
      <c r="M380" s="1">
        <f t="shared" si="17"/>
        <v>438.22964285714295</v>
      </c>
    </row>
    <row r="381" spans="1:13" x14ac:dyDescent="0.25">
      <c r="A381" t="str">
        <f t="shared" si="15"/>
        <v>DXBCMBApr-2025</v>
      </c>
      <c r="B381" s="2">
        <v>2025</v>
      </c>
      <c r="C381" s="2" t="s">
        <v>203</v>
      </c>
      <c r="D381" t="s">
        <v>26</v>
      </c>
      <c r="E381" s="2" t="s">
        <v>10</v>
      </c>
      <c r="F381" t="s">
        <v>11</v>
      </c>
      <c r="G381">
        <v>58</v>
      </c>
      <c r="H381">
        <v>10772.769999999999</v>
      </c>
      <c r="I381">
        <v>7630.0700000000006</v>
      </c>
      <c r="J381">
        <v>18402.84</v>
      </c>
      <c r="K381">
        <v>191922</v>
      </c>
      <c r="L381" s="26">
        <f t="shared" si="16"/>
        <v>9.5887079125894892E-2</v>
      </c>
      <c r="M381" s="1">
        <f t="shared" si="17"/>
        <v>317.29034482758618</v>
      </c>
    </row>
    <row r="382" spans="1:13" x14ac:dyDescent="0.25">
      <c r="A382" t="str">
        <f t="shared" si="15"/>
        <v>FRACMBApr-2025</v>
      </c>
      <c r="B382" s="2">
        <v>2025</v>
      </c>
      <c r="C382" s="2" t="s">
        <v>203</v>
      </c>
      <c r="D382" t="s">
        <v>27</v>
      </c>
      <c r="E382" s="2" t="s">
        <v>10</v>
      </c>
      <c r="F382" t="s">
        <v>19</v>
      </c>
      <c r="G382">
        <v>300</v>
      </c>
      <c r="H382">
        <v>95060.080000000016</v>
      </c>
      <c r="I382">
        <v>71485.040000000008</v>
      </c>
      <c r="J382">
        <v>166545.12000000002</v>
      </c>
      <c r="K382">
        <v>2427900</v>
      </c>
      <c r="L382" s="26">
        <f t="shared" si="16"/>
        <v>6.8596367230940328E-2</v>
      </c>
      <c r="M382" s="1">
        <f t="shared" si="17"/>
        <v>555.1504000000001</v>
      </c>
    </row>
    <row r="383" spans="1:13" x14ac:dyDescent="0.25">
      <c r="A383" t="str">
        <f t="shared" si="15"/>
        <v>GANCMBApr-2025</v>
      </c>
      <c r="B383" s="2">
        <v>2025</v>
      </c>
      <c r="C383" s="2" t="s">
        <v>203</v>
      </c>
      <c r="D383" t="s">
        <v>28</v>
      </c>
      <c r="E383" s="2" t="s">
        <v>10</v>
      </c>
      <c r="F383" t="s">
        <v>15</v>
      </c>
      <c r="G383">
        <v>24</v>
      </c>
      <c r="H383">
        <v>1351.66</v>
      </c>
      <c r="I383">
        <v>867.53</v>
      </c>
      <c r="J383">
        <v>2219.19</v>
      </c>
      <c r="K383">
        <v>27528</v>
      </c>
      <c r="L383" s="26">
        <f t="shared" si="16"/>
        <v>8.0615736704446384E-2</v>
      </c>
      <c r="M383" s="1">
        <f t="shared" si="17"/>
        <v>92.466250000000002</v>
      </c>
    </row>
    <row r="384" spans="1:13" x14ac:dyDescent="0.25">
      <c r="A384" t="str">
        <f t="shared" si="15"/>
        <v>HYDCMBApr-2025</v>
      </c>
      <c r="B384" s="2">
        <v>2025</v>
      </c>
      <c r="C384" s="2" t="s">
        <v>203</v>
      </c>
      <c r="D384" t="s">
        <v>29</v>
      </c>
      <c r="E384" s="2" t="s">
        <v>10</v>
      </c>
      <c r="F384" t="s">
        <v>15</v>
      </c>
      <c r="G384">
        <v>46</v>
      </c>
      <c r="H384">
        <v>1534.92</v>
      </c>
      <c r="I384">
        <v>1063.0400000000002</v>
      </c>
      <c r="J384">
        <v>2597.9600000000005</v>
      </c>
      <c r="K384">
        <v>53912</v>
      </c>
      <c r="L384" s="26">
        <f t="shared" si="16"/>
        <v>4.8188900430330917E-2</v>
      </c>
      <c r="M384" s="1">
        <f t="shared" si="17"/>
        <v>56.47739130434784</v>
      </c>
    </row>
    <row r="385" spans="1:13" x14ac:dyDescent="0.25">
      <c r="A385" t="str">
        <f t="shared" si="15"/>
        <v>ICNCMBApr-2025</v>
      </c>
      <c r="B385" s="2">
        <v>2025</v>
      </c>
      <c r="C385" s="2" t="s">
        <v>203</v>
      </c>
      <c r="D385" t="s">
        <v>30</v>
      </c>
      <c r="E385" s="2" t="s">
        <v>10</v>
      </c>
      <c r="F385" t="s">
        <v>13</v>
      </c>
      <c r="G385">
        <v>49</v>
      </c>
      <c r="H385">
        <v>13208.96</v>
      </c>
      <c r="I385">
        <v>4319.4799999999996</v>
      </c>
      <c r="J385">
        <v>17528.439999999999</v>
      </c>
      <c r="K385">
        <v>282485</v>
      </c>
      <c r="L385" s="26">
        <f t="shared" si="16"/>
        <v>6.2050869957696861E-2</v>
      </c>
      <c r="M385" s="1">
        <f t="shared" si="17"/>
        <v>357.72326530612241</v>
      </c>
    </row>
    <row r="386" spans="1:13" x14ac:dyDescent="0.25">
      <c r="A386" t="str">
        <f t="shared" ref="A386:A449" si="18">D386&amp;E386&amp;C386</f>
        <v>IXMCMBApr-2025</v>
      </c>
      <c r="B386" s="2">
        <v>2025</v>
      </c>
      <c r="C386" s="2" t="s">
        <v>203</v>
      </c>
      <c r="D386" t="s">
        <v>31</v>
      </c>
      <c r="E386" s="2" t="s">
        <v>10</v>
      </c>
      <c r="F386" t="s">
        <v>15</v>
      </c>
      <c r="G386">
        <v>79</v>
      </c>
      <c r="H386">
        <v>1983.6999999999998</v>
      </c>
      <c r="I386">
        <v>826.68</v>
      </c>
      <c r="J386">
        <v>2810.3799999999992</v>
      </c>
      <c r="K386">
        <v>27966</v>
      </c>
      <c r="L386" s="26">
        <f t="shared" ref="L386:L449" si="19">J386/K386</f>
        <v>0.1004927411857255</v>
      </c>
      <c r="M386" s="1">
        <f t="shared" ref="M386:M449" si="20">J386/G386</f>
        <v>35.574430379746822</v>
      </c>
    </row>
    <row r="387" spans="1:13" x14ac:dyDescent="0.25">
      <c r="A387" t="str">
        <f t="shared" si="18"/>
        <v>KHICMBApr-2025</v>
      </c>
      <c r="B387" s="2">
        <v>2025</v>
      </c>
      <c r="C387" s="2" t="s">
        <v>203</v>
      </c>
      <c r="D387" t="s">
        <v>32</v>
      </c>
      <c r="E387" s="2" t="s">
        <v>10</v>
      </c>
      <c r="F387" t="s">
        <v>15</v>
      </c>
      <c r="G387">
        <v>37</v>
      </c>
      <c r="H387">
        <v>2739.2300000000005</v>
      </c>
      <c r="I387">
        <v>884.56</v>
      </c>
      <c r="J387">
        <v>3623.79</v>
      </c>
      <c r="K387">
        <v>89318</v>
      </c>
      <c r="L387" s="26">
        <f t="shared" si="19"/>
        <v>4.0571777245348078E-2</v>
      </c>
      <c r="M387" s="1">
        <f t="shared" si="20"/>
        <v>97.940270270270275</v>
      </c>
    </row>
    <row r="388" spans="1:13" x14ac:dyDescent="0.25">
      <c r="A388" t="str">
        <f t="shared" si="18"/>
        <v>KTMCMBApr-2025</v>
      </c>
      <c r="B388" s="2">
        <v>2025</v>
      </c>
      <c r="C388" s="2" t="s">
        <v>203</v>
      </c>
      <c r="D388" t="s">
        <v>52</v>
      </c>
      <c r="E388" s="2" t="s">
        <v>10</v>
      </c>
      <c r="F388" t="s">
        <v>15</v>
      </c>
      <c r="G388">
        <v>54</v>
      </c>
      <c r="H388">
        <v>11463.870000000003</v>
      </c>
      <c r="I388">
        <v>1594.0299999999997</v>
      </c>
      <c r="J388">
        <v>13057.899999999998</v>
      </c>
      <c r="K388">
        <v>127062</v>
      </c>
      <c r="L388" s="26">
        <f t="shared" si="19"/>
        <v>0.10276794006075772</v>
      </c>
      <c r="M388" s="1">
        <f t="shared" si="20"/>
        <v>241.81296296296293</v>
      </c>
    </row>
    <row r="389" spans="1:13" x14ac:dyDescent="0.25">
      <c r="A389" t="str">
        <f t="shared" si="18"/>
        <v>KULCMBApr-2025</v>
      </c>
      <c r="B389" s="2">
        <v>2025</v>
      </c>
      <c r="C389" s="2" t="s">
        <v>203</v>
      </c>
      <c r="D389" t="s">
        <v>33</v>
      </c>
      <c r="E389" s="2" t="s">
        <v>10</v>
      </c>
      <c r="F389" t="s">
        <v>13</v>
      </c>
      <c r="G389">
        <v>74</v>
      </c>
      <c r="H389">
        <v>8427.19</v>
      </c>
      <c r="I389">
        <v>4096.4000000000005</v>
      </c>
      <c r="J389">
        <v>12523.589999999998</v>
      </c>
      <c r="K389">
        <v>181966</v>
      </c>
      <c r="L389" s="26">
        <f t="shared" si="19"/>
        <v>6.8823791257707476E-2</v>
      </c>
      <c r="M389" s="1">
        <f t="shared" si="20"/>
        <v>169.23770270270268</v>
      </c>
    </row>
    <row r="390" spans="1:13" x14ac:dyDescent="0.25">
      <c r="A390" t="str">
        <f t="shared" si="18"/>
        <v>KWICMBApr-2025</v>
      </c>
      <c r="B390" s="2">
        <v>2025</v>
      </c>
      <c r="C390" s="2" t="s">
        <v>203</v>
      </c>
      <c r="D390" t="s">
        <v>34</v>
      </c>
      <c r="E390" s="2" t="s">
        <v>10</v>
      </c>
      <c r="F390" t="s">
        <v>11</v>
      </c>
      <c r="G390">
        <v>13</v>
      </c>
      <c r="H390">
        <v>1250.01</v>
      </c>
      <c r="I390">
        <v>950.67</v>
      </c>
      <c r="J390">
        <v>2200.6799999999998</v>
      </c>
      <c r="K390">
        <v>54535</v>
      </c>
      <c r="L390" s="26">
        <f t="shared" si="19"/>
        <v>4.035353442743192E-2</v>
      </c>
      <c r="M390" s="1">
        <f t="shared" si="20"/>
        <v>169.28307692307692</v>
      </c>
    </row>
    <row r="391" spans="1:13" x14ac:dyDescent="0.25">
      <c r="A391" t="str">
        <f t="shared" si="18"/>
        <v>LHECMBApr-2025</v>
      </c>
      <c r="B391" s="2">
        <v>2025</v>
      </c>
      <c r="C391" s="2" t="s">
        <v>203</v>
      </c>
      <c r="D391" t="s">
        <v>35</v>
      </c>
      <c r="E391" s="2" t="s">
        <v>10</v>
      </c>
      <c r="F391" t="s">
        <v>15</v>
      </c>
      <c r="G391">
        <v>63</v>
      </c>
      <c r="H391">
        <v>5367.37</v>
      </c>
      <c r="I391">
        <v>1990.8999999999996</v>
      </c>
      <c r="J391">
        <v>7358.27</v>
      </c>
      <c r="K391">
        <v>175455</v>
      </c>
      <c r="L391" s="26">
        <f t="shared" si="19"/>
        <v>4.1938217776637886E-2</v>
      </c>
      <c r="M391" s="1">
        <f t="shared" si="20"/>
        <v>116.79793650793651</v>
      </c>
    </row>
    <row r="392" spans="1:13" x14ac:dyDescent="0.25">
      <c r="A392" t="str">
        <f t="shared" si="18"/>
        <v>LHRCMBApr-2025</v>
      </c>
      <c r="B392" s="2">
        <v>2025</v>
      </c>
      <c r="C392" s="2" t="s">
        <v>203</v>
      </c>
      <c r="D392" t="s">
        <v>36</v>
      </c>
      <c r="E392" s="2" t="s">
        <v>10</v>
      </c>
      <c r="F392" t="s">
        <v>19</v>
      </c>
      <c r="G392">
        <v>965</v>
      </c>
      <c r="H392">
        <v>371024.03999999986</v>
      </c>
      <c r="I392">
        <v>219765.32000000004</v>
      </c>
      <c r="J392">
        <v>590789.35999999964</v>
      </c>
      <c r="K392">
        <v>8413835</v>
      </c>
      <c r="L392" s="26">
        <f t="shared" si="19"/>
        <v>7.0216418553489535E-2</v>
      </c>
      <c r="M392" s="1">
        <f t="shared" si="20"/>
        <v>612.21695336787525</v>
      </c>
    </row>
    <row r="393" spans="1:13" x14ac:dyDescent="0.25">
      <c r="A393" t="str">
        <f t="shared" si="18"/>
        <v>MAACMBApr-2025</v>
      </c>
      <c r="B393" s="2">
        <v>2025</v>
      </c>
      <c r="C393" s="2" t="s">
        <v>203</v>
      </c>
      <c r="D393" t="s">
        <v>37</v>
      </c>
      <c r="E393" s="2" t="s">
        <v>10</v>
      </c>
      <c r="F393" t="s">
        <v>15</v>
      </c>
      <c r="G393">
        <v>198</v>
      </c>
      <c r="H393">
        <v>6739.8400000000011</v>
      </c>
      <c r="I393">
        <v>3549.07</v>
      </c>
      <c r="J393">
        <v>10288.910000000002</v>
      </c>
      <c r="K393">
        <v>135828</v>
      </c>
      <c r="L393" s="26">
        <f t="shared" si="19"/>
        <v>7.5749550902612137E-2</v>
      </c>
      <c r="M393" s="1">
        <f t="shared" si="20"/>
        <v>51.964191919191926</v>
      </c>
    </row>
    <row r="394" spans="1:13" x14ac:dyDescent="0.25">
      <c r="A394" t="str">
        <f t="shared" si="18"/>
        <v>MELCMBApr-2025</v>
      </c>
      <c r="B394" s="2">
        <v>2025</v>
      </c>
      <c r="C394" s="2" t="s">
        <v>203</v>
      </c>
      <c r="D394" t="s">
        <v>38</v>
      </c>
      <c r="E394" s="2" t="s">
        <v>10</v>
      </c>
      <c r="F394" t="s">
        <v>13</v>
      </c>
      <c r="G394">
        <v>1016</v>
      </c>
      <c r="H394">
        <v>346938.04000000004</v>
      </c>
      <c r="I394">
        <v>105652.88999999996</v>
      </c>
      <c r="J394">
        <v>452590.93</v>
      </c>
      <c r="K394">
        <v>8543544</v>
      </c>
      <c r="L394" s="26">
        <f t="shared" si="19"/>
        <v>5.2974612174994357E-2</v>
      </c>
      <c r="M394" s="1">
        <f t="shared" si="20"/>
        <v>445.46351377952755</v>
      </c>
    </row>
    <row r="395" spans="1:13" x14ac:dyDescent="0.25">
      <c r="A395" t="str">
        <f t="shared" si="18"/>
        <v>MLECMBApr-2025</v>
      </c>
      <c r="B395" s="2">
        <v>2025</v>
      </c>
      <c r="C395" s="2" t="s">
        <v>203</v>
      </c>
      <c r="D395" t="s">
        <v>39</v>
      </c>
      <c r="E395" s="2" t="s">
        <v>10</v>
      </c>
      <c r="F395" t="s">
        <v>15</v>
      </c>
      <c r="G395">
        <v>698</v>
      </c>
      <c r="H395">
        <v>51720.430000000015</v>
      </c>
      <c r="I395">
        <v>15399.289999999994</v>
      </c>
      <c r="J395">
        <v>67119.720000000016</v>
      </c>
      <c r="K395">
        <v>536064</v>
      </c>
      <c r="L395" s="26">
        <f t="shared" si="19"/>
        <v>0.12520840795128943</v>
      </c>
      <c r="M395" s="1">
        <f t="shared" si="20"/>
        <v>96.160057306590275</v>
      </c>
    </row>
    <row r="396" spans="1:13" x14ac:dyDescent="0.25">
      <c r="A396" t="str">
        <f t="shared" si="18"/>
        <v>NRTCMBApr-2025</v>
      </c>
      <c r="B396" s="2">
        <v>2025</v>
      </c>
      <c r="C396" s="2" t="s">
        <v>203</v>
      </c>
      <c r="D396" t="s">
        <v>40</v>
      </c>
      <c r="E396" s="2" t="s">
        <v>10</v>
      </c>
      <c r="F396" t="s">
        <v>13</v>
      </c>
      <c r="G396">
        <v>164</v>
      </c>
      <c r="H396">
        <v>63194.699999999983</v>
      </c>
      <c r="I396">
        <v>4820.9900000000007</v>
      </c>
      <c r="J396">
        <v>68015.689999999959</v>
      </c>
      <c r="K396">
        <v>1125696</v>
      </c>
      <c r="L396" s="26">
        <f t="shared" si="19"/>
        <v>6.042101064585817E-2</v>
      </c>
      <c r="M396" s="1">
        <f t="shared" si="20"/>
        <v>414.72981707317047</v>
      </c>
    </row>
    <row r="397" spans="1:13" x14ac:dyDescent="0.25">
      <c r="A397" t="str">
        <f t="shared" si="18"/>
        <v>PEKCMBApr-2025</v>
      </c>
      <c r="B397" s="2">
        <v>2025</v>
      </c>
      <c r="C397" s="2" t="s">
        <v>203</v>
      </c>
      <c r="D397" t="s">
        <v>177</v>
      </c>
      <c r="E397" s="2" t="s">
        <v>10</v>
      </c>
      <c r="F397" t="s">
        <v>13</v>
      </c>
      <c r="G397">
        <v>12</v>
      </c>
      <c r="H397">
        <v>3535.3199999999997</v>
      </c>
      <c r="I397">
        <v>1405.6100000000001</v>
      </c>
      <c r="J397">
        <v>4940.93</v>
      </c>
      <c r="K397">
        <v>62028</v>
      </c>
      <c r="L397" s="26">
        <f t="shared" si="19"/>
        <v>7.9656445476236543E-2</v>
      </c>
      <c r="M397" s="1">
        <f t="shared" si="20"/>
        <v>411.74416666666667</v>
      </c>
    </row>
    <row r="398" spans="1:13" x14ac:dyDescent="0.25">
      <c r="A398" t="str">
        <f t="shared" si="18"/>
        <v>RUHCMBApr-2025</v>
      </c>
      <c r="B398" s="2">
        <v>2025</v>
      </c>
      <c r="C398" s="2" t="s">
        <v>203</v>
      </c>
      <c r="D398" t="s">
        <v>41</v>
      </c>
      <c r="E398" s="2" t="s">
        <v>10</v>
      </c>
      <c r="F398" t="s">
        <v>11</v>
      </c>
      <c r="G398">
        <v>47</v>
      </c>
      <c r="H398">
        <v>11127.940000000002</v>
      </c>
      <c r="I398">
        <v>3607.61</v>
      </c>
      <c r="J398">
        <v>14735.550000000001</v>
      </c>
      <c r="K398">
        <v>190115</v>
      </c>
      <c r="L398" s="26">
        <f t="shared" si="19"/>
        <v>7.7508613207795285E-2</v>
      </c>
      <c r="M398" s="1">
        <f t="shared" si="20"/>
        <v>313.52234042553192</v>
      </c>
    </row>
    <row r="399" spans="1:13" x14ac:dyDescent="0.25">
      <c r="A399" t="str">
        <f t="shared" si="18"/>
        <v>SINCMBApr-2025</v>
      </c>
      <c r="B399" s="2">
        <v>2025</v>
      </c>
      <c r="C399" s="2" t="s">
        <v>203</v>
      </c>
      <c r="D399" t="s">
        <v>42</v>
      </c>
      <c r="E399" s="2" t="s">
        <v>10</v>
      </c>
      <c r="F399" t="s">
        <v>13</v>
      </c>
      <c r="G399">
        <v>169</v>
      </c>
      <c r="H399">
        <v>31870.780000000002</v>
      </c>
      <c r="I399">
        <v>8683.61</v>
      </c>
      <c r="J399">
        <v>40554.390000000021</v>
      </c>
      <c r="K399">
        <v>464581</v>
      </c>
      <c r="L399" s="26">
        <f t="shared" si="19"/>
        <v>8.7292398957340103E-2</v>
      </c>
      <c r="M399" s="1">
        <f t="shared" si="20"/>
        <v>239.96680473372794</v>
      </c>
    </row>
    <row r="400" spans="1:13" x14ac:dyDescent="0.25">
      <c r="A400" t="str">
        <f t="shared" si="18"/>
        <v>SYDCMBApr-2025</v>
      </c>
      <c r="B400" s="2">
        <v>2025</v>
      </c>
      <c r="C400" s="2" t="s">
        <v>203</v>
      </c>
      <c r="D400" t="s">
        <v>53</v>
      </c>
      <c r="E400" s="2" t="s">
        <v>10</v>
      </c>
      <c r="F400" t="s">
        <v>13</v>
      </c>
      <c r="G400">
        <v>782</v>
      </c>
      <c r="H400">
        <v>275691.58999999997</v>
      </c>
      <c r="I400">
        <v>75252.189999999944</v>
      </c>
      <c r="J400">
        <v>350943.7800000002</v>
      </c>
      <c r="K400">
        <v>6845628</v>
      </c>
      <c r="L400" s="26">
        <f t="shared" si="19"/>
        <v>5.1265388653897084E-2</v>
      </c>
      <c r="M400" s="1">
        <f t="shared" si="20"/>
        <v>448.7772122762151</v>
      </c>
    </row>
    <row r="401" spans="1:13" x14ac:dyDescent="0.25">
      <c r="A401" t="str">
        <f t="shared" si="18"/>
        <v>TRVCMBApr-2025</v>
      </c>
      <c r="B401" s="2">
        <v>2025</v>
      </c>
      <c r="C401" s="2" t="s">
        <v>203</v>
      </c>
      <c r="D401" t="s">
        <v>43</v>
      </c>
      <c r="E401" s="2" t="s">
        <v>10</v>
      </c>
      <c r="F401" t="s">
        <v>15</v>
      </c>
      <c r="G401">
        <v>217</v>
      </c>
      <c r="H401">
        <v>5110.6199999999972</v>
      </c>
      <c r="I401">
        <v>2071.4800000000009</v>
      </c>
      <c r="J401">
        <v>7182.1</v>
      </c>
      <c r="K401">
        <v>79422</v>
      </c>
      <c r="L401" s="26">
        <f t="shared" si="19"/>
        <v>9.0429603888091459E-2</v>
      </c>
      <c r="M401" s="1">
        <f t="shared" si="20"/>
        <v>33.097235023041478</v>
      </c>
    </row>
    <row r="402" spans="1:13" x14ac:dyDescent="0.25">
      <c r="A402" t="str">
        <f t="shared" si="18"/>
        <v>TRZCMBApr-2025</v>
      </c>
      <c r="B402" s="2">
        <v>2025</v>
      </c>
      <c r="C402" s="2" t="s">
        <v>203</v>
      </c>
      <c r="D402" t="s">
        <v>44</v>
      </c>
      <c r="E402" s="2" t="s">
        <v>10</v>
      </c>
      <c r="F402" t="s">
        <v>15</v>
      </c>
      <c r="G402">
        <v>53</v>
      </c>
      <c r="H402">
        <v>1726.4100000000003</v>
      </c>
      <c r="I402">
        <v>616.9</v>
      </c>
      <c r="J402">
        <v>2343.309999999999</v>
      </c>
      <c r="K402">
        <v>23479</v>
      </c>
      <c r="L402" s="26">
        <f t="shared" si="19"/>
        <v>9.980450615443584E-2</v>
      </c>
      <c r="M402" s="1">
        <f t="shared" si="20"/>
        <v>44.213396226415078</v>
      </c>
    </row>
    <row r="403" spans="1:13" x14ac:dyDescent="0.25">
      <c r="A403" t="str">
        <f t="shared" si="18"/>
        <v>PVGCMBApr-2025</v>
      </c>
      <c r="B403" s="4">
        <v>2025</v>
      </c>
      <c r="C403" s="2" t="s">
        <v>203</v>
      </c>
      <c r="D403" t="s">
        <v>50</v>
      </c>
      <c r="E403" s="2" t="s">
        <v>10</v>
      </c>
      <c r="F403" t="s">
        <v>13</v>
      </c>
      <c r="G403">
        <v>27</v>
      </c>
      <c r="H403">
        <v>2980.93</v>
      </c>
      <c r="I403">
        <v>2928.8800000000006</v>
      </c>
      <c r="J403">
        <v>5909.81</v>
      </c>
      <c r="K403">
        <v>136782</v>
      </c>
      <c r="L403" s="26">
        <f t="shared" si="19"/>
        <v>4.3206050503721255E-2</v>
      </c>
      <c r="M403" s="1">
        <f t="shared" si="20"/>
        <v>218.88185185185188</v>
      </c>
    </row>
    <row r="404" spans="1:13" x14ac:dyDescent="0.25">
      <c r="A404" t="str">
        <f t="shared" si="18"/>
        <v>AUHCMBMay-2025</v>
      </c>
      <c r="B404" s="4">
        <v>2025</v>
      </c>
      <c r="C404" s="2" t="s">
        <v>205</v>
      </c>
      <c r="D404" t="s">
        <v>9</v>
      </c>
      <c r="E404" s="2" t="s">
        <v>10</v>
      </c>
      <c r="F404" t="s">
        <v>11</v>
      </c>
      <c r="G404" s="3">
        <v>34</v>
      </c>
      <c r="H404" s="3">
        <v>3100.17</v>
      </c>
      <c r="I404" s="3">
        <v>2155.2199999999998</v>
      </c>
      <c r="J404" s="3">
        <v>5255.39</v>
      </c>
      <c r="K404" s="3">
        <v>113696</v>
      </c>
      <c r="L404" s="26">
        <f t="shared" si="19"/>
        <v>4.6223174078243744E-2</v>
      </c>
      <c r="M404" s="1">
        <f t="shared" si="20"/>
        <v>154.57029411764708</v>
      </c>
    </row>
    <row r="405" spans="1:13" x14ac:dyDescent="0.25">
      <c r="A405" t="str">
        <f t="shared" si="18"/>
        <v>BKKCMBMay-2025</v>
      </c>
      <c r="B405" s="4">
        <v>2025</v>
      </c>
      <c r="C405" s="2" t="s">
        <v>205</v>
      </c>
      <c r="D405" t="s">
        <v>12</v>
      </c>
      <c r="E405" s="2" t="s">
        <v>10</v>
      </c>
      <c r="F405" t="s">
        <v>13</v>
      </c>
      <c r="G405" s="3">
        <v>26</v>
      </c>
      <c r="H405" s="3">
        <v>3596.0099999999998</v>
      </c>
      <c r="I405" s="3">
        <v>1373.4400000000003</v>
      </c>
      <c r="J405" s="3">
        <v>4969.4500000000007</v>
      </c>
      <c r="K405" s="3">
        <v>62010</v>
      </c>
      <c r="L405" s="26">
        <f t="shared" si="19"/>
        <v>8.0139493630059677E-2</v>
      </c>
      <c r="M405" s="1">
        <f t="shared" si="20"/>
        <v>191.13269230769234</v>
      </c>
    </row>
    <row r="406" spans="1:13" x14ac:dyDescent="0.25">
      <c r="A406" t="str">
        <f t="shared" si="18"/>
        <v>BLRCMBMay-2025</v>
      </c>
      <c r="B406" s="4">
        <v>2025</v>
      </c>
      <c r="C406" s="2" t="s">
        <v>205</v>
      </c>
      <c r="D406" t="s">
        <v>14</v>
      </c>
      <c r="E406" s="2" t="s">
        <v>10</v>
      </c>
      <c r="F406" t="s">
        <v>15</v>
      </c>
      <c r="G406" s="3">
        <v>47</v>
      </c>
      <c r="H406" s="3">
        <v>1253.03</v>
      </c>
      <c r="I406" s="3">
        <v>926.81</v>
      </c>
      <c r="J406" s="3">
        <v>2179.84</v>
      </c>
      <c r="K406" s="3">
        <v>33605</v>
      </c>
      <c r="L406" s="26">
        <f t="shared" si="19"/>
        <v>6.486653771760155E-2</v>
      </c>
      <c r="M406" s="1">
        <f t="shared" si="20"/>
        <v>46.37957446808511</v>
      </c>
    </row>
    <row r="407" spans="1:13" x14ac:dyDescent="0.25">
      <c r="A407" t="str">
        <f t="shared" si="18"/>
        <v>BOMCMBMay-2025</v>
      </c>
      <c r="B407" s="2">
        <v>2025</v>
      </c>
      <c r="C407" s="2" t="s">
        <v>205</v>
      </c>
      <c r="D407" t="s">
        <v>16</v>
      </c>
      <c r="E407" s="2" t="s">
        <v>10</v>
      </c>
      <c r="F407" t="s">
        <v>15</v>
      </c>
      <c r="G407" s="3">
        <v>79</v>
      </c>
      <c r="H407" s="3">
        <v>4065.4699999999993</v>
      </c>
      <c r="I407" s="3">
        <v>1966.04</v>
      </c>
      <c r="J407" s="3">
        <v>6031.51</v>
      </c>
      <c r="K407" s="3">
        <v>122371</v>
      </c>
      <c r="L407" s="26">
        <f t="shared" si="19"/>
        <v>4.9288720366753559E-2</v>
      </c>
      <c r="M407" s="1">
        <f t="shared" si="20"/>
        <v>76.348227848101274</v>
      </c>
    </row>
    <row r="408" spans="1:13" x14ac:dyDescent="0.25">
      <c r="A408" t="str">
        <f t="shared" si="18"/>
        <v>CANCMBMay-2025</v>
      </c>
      <c r="B408" s="2">
        <v>2025</v>
      </c>
      <c r="C408" s="2" t="s">
        <v>205</v>
      </c>
      <c r="D408" t="s">
        <v>17</v>
      </c>
      <c r="E408" s="2" t="s">
        <v>10</v>
      </c>
      <c r="F408" t="s">
        <v>13</v>
      </c>
      <c r="G408" s="3">
        <v>4</v>
      </c>
      <c r="H408" s="3">
        <v>858.19</v>
      </c>
      <c r="I408" s="3">
        <v>426.9</v>
      </c>
      <c r="J408" s="3">
        <v>1285.0899999999999</v>
      </c>
      <c r="K408" s="3">
        <v>15932</v>
      </c>
      <c r="L408" s="26">
        <f t="shared" si="19"/>
        <v>8.0660933969369811E-2</v>
      </c>
      <c r="M408" s="1">
        <f t="shared" si="20"/>
        <v>321.27249999999998</v>
      </c>
    </row>
    <row r="409" spans="1:13" x14ac:dyDescent="0.25">
      <c r="A409" t="str">
        <f t="shared" si="18"/>
        <v>CDGCMBMay-2025</v>
      </c>
      <c r="B409" s="4">
        <v>2025</v>
      </c>
      <c r="C409" s="2" t="s">
        <v>205</v>
      </c>
      <c r="D409" t="s">
        <v>18</v>
      </c>
      <c r="E409" s="2" t="s">
        <v>10</v>
      </c>
      <c r="F409" t="s">
        <v>19</v>
      </c>
      <c r="G409" s="3">
        <v>38</v>
      </c>
      <c r="H409" s="3">
        <v>9250.5</v>
      </c>
      <c r="I409" s="3">
        <v>4541.0599999999995</v>
      </c>
      <c r="J409" s="3">
        <v>13791.560000000003</v>
      </c>
      <c r="K409" s="3">
        <v>323342</v>
      </c>
      <c r="L409" s="26">
        <f t="shared" si="19"/>
        <v>4.2653165997612444E-2</v>
      </c>
      <c r="M409" s="1">
        <f t="shared" si="20"/>
        <v>362.93578947368428</v>
      </c>
    </row>
    <row r="410" spans="1:13" x14ac:dyDescent="0.25">
      <c r="A410" t="str">
        <f t="shared" si="18"/>
        <v>CGKCMBMay-2025</v>
      </c>
      <c r="B410" s="2">
        <v>2025</v>
      </c>
      <c r="C410" s="2" t="s">
        <v>205</v>
      </c>
      <c r="D410" t="s">
        <v>20</v>
      </c>
      <c r="E410" s="2" t="s">
        <v>10</v>
      </c>
      <c r="F410" t="s">
        <v>13</v>
      </c>
      <c r="G410" s="3">
        <v>21</v>
      </c>
      <c r="H410" s="3">
        <v>2922.5699999999997</v>
      </c>
      <c r="I410" s="3">
        <v>1276.04</v>
      </c>
      <c r="J410" s="3">
        <v>4198.6100000000006</v>
      </c>
      <c r="K410" s="3">
        <v>69678</v>
      </c>
      <c r="L410" s="26">
        <f t="shared" si="19"/>
        <v>6.0257326559315719E-2</v>
      </c>
      <c r="M410" s="1">
        <f t="shared" si="20"/>
        <v>199.93380952380954</v>
      </c>
    </row>
    <row r="411" spans="1:13" x14ac:dyDescent="0.25">
      <c r="A411" t="str">
        <f t="shared" si="18"/>
        <v>CMBAUHMay-2025</v>
      </c>
      <c r="B411" s="2">
        <v>2025</v>
      </c>
      <c r="C411" s="2" t="s">
        <v>205</v>
      </c>
      <c r="D411" t="s">
        <v>10</v>
      </c>
      <c r="E411" s="2" t="s">
        <v>9</v>
      </c>
      <c r="F411" t="s">
        <v>11</v>
      </c>
      <c r="G411" s="3">
        <v>76</v>
      </c>
      <c r="H411" s="3">
        <v>11221.53</v>
      </c>
      <c r="I411" s="3">
        <v>5922.0600000000013</v>
      </c>
      <c r="J411" s="3">
        <v>17143.589999999997</v>
      </c>
      <c r="K411" s="3">
        <v>254144</v>
      </c>
      <c r="L411" s="26">
        <f t="shared" si="19"/>
        <v>6.7456205930496088E-2</v>
      </c>
      <c r="M411" s="1">
        <f t="shared" si="20"/>
        <v>225.57355263157891</v>
      </c>
    </row>
    <row r="412" spans="1:13" x14ac:dyDescent="0.25">
      <c r="A412" t="str">
        <f t="shared" si="18"/>
        <v>CMBBKKMay-2025</v>
      </c>
      <c r="B412" s="2">
        <v>2025</v>
      </c>
      <c r="C412" s="2" t="s">
        <v>205</v>
      </c>
      <c r="D412" t="s">
        <v>10</v>
      </c>
      <c r="E412" s="2" t="s">
        <v>12</v>
      </c>
      <c r="F412" t="s">
        <v>13</v>
      </c>
      <c r="G412" s="3">
        <v>17</v>
      </c>
      <c r="H412" s="3">
        <v>2501.7999999999997</v>
      </c>
      <c r="I412" s="3">
        <v>645.08999999999992</v>
      </c>
      <c r="J412" s="3">
        <v>3146.89</v>
      </c>
      <c r="K412" s="3">
        <v>40545</v>
      </c>
      <c r="L412" s="26">
        <f t="shared" si="19"/>
        <v>7.7614749044271791E-2</v>
      </c>
      <c r="M412" s="1">
        <f t="shared" si="20"/>
        <v>185.11117647058822</v>
      </c>
    </row>
    <row r="413" spans="1:13" x14ac:dyDescent="0.25">
      <c r="A413" t="str">
        <f t="shared" si="18"/>
        <v>CMBBLRMay-2025</v>
      </c>
      <c r="B413" s="2">
        <v>2025</v>
      </c>
      <c r="C413" s="2" t="s">
        <v>205</v>
      </c>
      <c r="D413" t="s">
        <v>10</v>
      </c>
      <c r="E413" s="2" t="s">
        <v>14</v>
      </c>
      <c r="F413" t="s">
        <v>15</v>
      </c>
      <c r="G413" s="3">
        <v>64</v>
      </c>
      <c r="H413" s="3">
        <v>1846.0600000000002</v>
      </c>
      <c r="I413" s="3">
        <v>1237.77</v>
      </c>
      <c r="J413" s="3">
        <v>3083.83</v>
      </c>
      <c r="K413" s="3">
        <v>45760</v>
      </c>
      <c r="L413" s="26">
        <f t="shared" si="19"/>
        <v>6.7391389860139858E-2</v>
      </c>
      <c r="M413" s="1">
        <f t="shared" si="20"/>
        <v>48.184843749999999</v>
      </c>
    </row>
    <row r="414" spans="1:13" x14ac:dyDescent="0.25">
      <c r="A414" t="str">
        <f t="shared" si="18"/>
        <v>CMBBOMMay-2025</v>
      </c>
      <c r="B414" s="2">
        <v>2025</v>
      </c>
      <c r="C414" s="2" t="s">
        <v>205</v>
      </c>
      <c r="D414" t="s">
        <v>10</v>
      </c>
      <c r="E414" s="2" t="s">
        <v>16</v>
      </c>
      <c r="F414" t="s">
        <v>15</v>
      </c>
      <c r="G414" s="3">
        <v>94</v>
      </c>
      <c r="H414" s="3">
        <v>3757.6499999999992</v>
      </c>
      <c r="I414" s="3">
        <v>2869.73</v>
      </c>
      <c r="J414" s="3">
        <v>6627.3799999999992</v>
      </c>
      <c r="K414" s="3">
        <v>145606</v>
      </c>
      <c r="L414" s="26">
        <f t="shared" si="19"/>
        <v>4.5515844127302439E-2</v>
      </c>
      <c r="M414" s="1">
        <f t="shared" si="20"/>
        <v>70.504042553191482</v>
      </c>
    </row>
    <row r="415" spans="1:13" x14ac:dyDescent="0.25">
      <c r="A415" t="str">
        <f t="shared" si="18"/>
        <v>CMBCANMay-2025</v>
      </c>
      <c r="B415" s="2">
        <v>2025</v>
      </c>
      <c r="C415" s="2" t="s">
        <v>205</v>
      </c>
      <c r="D415" t="s">
        <v>10</v>
      </c>
      <c r="E415" s="2" t="s">
        <v>17</v>
      </c>
      <c r="F415" t="s">
        <v>13</v>
      </c>
      <c r="G415" s="3">
        <v>3</v>
      </c>
      <c r="H415" s="3">
        <v>776.97</v>
      </c>
      <c r="I415" s="3">
        <v>335.27</v>
      </c>
      <c r="J415" s="3">
        <v>1112.24</v>
      </c>
      <c r="K415" s="3">
        <v>11949</v>
      </c>
      <c r="L415" s="26">
        <f t="shared" si="19"/>
        <v>9.308226629843501E-2</v>
      </c>
      <c r="M415" s="1">
        <f t="shared" si="20"/>
        <v>370.74666666666667</v>
      </c>
    </row>
    <row r="416" spans="1:13" x14ac:dyDescent="0.25">
      <c r="A416" t="str">
        <f t="shared" si="18"/>
        <v>CMBCDGMay-2025</v>
      </c>
      <c r="B416" s="2">
        <v>2025</v>
      </c>
      <c r="C416" s="2" t="s">
        <v>205</v>
      </c>
      <c r="D416" t="s">
        <v>10</v>
      </c>
      <c r="E416" s="2" t="s">
        <v>18</v>
      </c>
      <c r="F416" t="s">
        <v>19</v>
      </c>
      <c r="G416" s="3">
        <v>131</v>
      </c>
      <c r="H416" s="3">
        <v>33154.71</v>
      </c>
      <c r="I416" s="3">
        <v>30672.22</v>
      </c>
      <c r="J416" s="3">
        <v>63826.93</v>
      </c>
      <c r="K416" s="3">
        <v>1114679</v>
      </c>
      <c r="L416" s="26">
        <f t="shared" si="19"/>
        <v>5.7260368231571601E-2</v>
      </c>
      <c r="M416" s="1">
        <f t="shared" si="20"/>
        <v>487.22847328244274</v>
      </c>
    </row>
    <row r="417" spans="1:13" x14ac:dyDescent="0.25">
      <c r="A417" t="str">
        <f t="shared" si="18"/>
        <v>CMBCGKMay-2025</v>
      </c>
      <c r="B417" s="2">
        <v>2025</v>
      </c>
      <c r="C417" s="2" t="s">
        <v>205</v>
      </c>
      <c r="D417" t="s">
        <v>10</v>
      </c>
      <c r="E417" s="2" t="s">
        <v>20</v>
      </c>
      <c r="F417" t="s">
        <v>13</v>
      </c>
      <c r="G417" s="3">
        <v>23</v>
      </c>
      <c r="H417" s="3">
        <v>3200.7400000000007</v>
      </c>
      <c r="I417" s="3">
        <v>1302.1499999999999</v>
      </c>
      <c r="J417" s="3">
        <v>4502.8900000000003</v>
      </c>
      <c r="K417" s="3">
        <v>76314</v>
      </c>
      <c r="L417" s="26">
        <f t="shared" si="19"/>
        <v>5.9004769767015228E-2</v>
      </c>
      <c r="M417" s="1">
        <f t="shared" si="20"/>
        <v>195.77782608695654</v>
      </c>
    </row>
    <row r="418" spans="1:13" x14ac:dyDescent="0.25">
      <c r="A418" t="str">
        <f t="shared" si="18"/>
        <v>CMBCOKMay-2025</v>
      </c>
      <c r="B418" s="2">
        <v>2025</v>
      </c>
      <c r="C418" s="2" t="s">
        <v>205</v>
      </c>
      <c r="D418" t="s">
        <v>10</v>
      </c>
      <c r="E418" s="2" t="s">
        <v>21</v>
      </c>
      <c r="F418" t="s">
        <v>15</v>
      </c>
      <c r="G418" s="3">
        <v>47</v>
      </c>
      <c r="H418" s="3">
        <v>923.30000000000007</v>
      </c>
      <c r="I418" s="3">
        <v>701.24</v>
      </c>
      <c r="J418" s="3">
        <v>1624.54</v>
      </c>
      <c r="K418" s="3">
        <v>24299</v>
      </c>
      <c r="L418" s="26">
        <f t="shared" si="19"/>
        <v>6.6856249228363307E-2</v>
      </c>
      <c r="M418" s="1">
        <f t="shared" si="20"/>
        <v>34.564680851063827</v>
      </c>
    </row>
    <row r="419" spans="1:13" x14ac:dyDescent="0.25">
      <c r="A419" t="str">
        <f t="shared" si="18"/>
        <v>CMBDACMay-2025</v>
      </c>
      <c r="B419" s="2">
        <v>2025</v>
      </c>
      <c r="C419" s="2" t="s">
        <v>205</v>
      </c>
      <c r="D419" t="s">
        <v>10</v>
      </c>
      <c r="E419" s="2" t="s">
        <v>22</v>
      </c>
      <c r="F419" t="s">
        <v>15</v>
      </c>
      <c r="G419" s="3">
        <v>1</v>
      </c>
      <c r="H419" s="3">
        <v>323.87</v>
      </c>
      <c r="I419" s="3">
        <v>20.059999999999999</v>
      </c>
      <c r="J419" s="3">
        <v>343.93</v>
      </c>
      <c r="K419" s="3">
        <v>2165</v>
      </c>
      <c r="L419" s="26">
        <f t="shared" si="19"/>
        <v>0.15885912240184757</v>
      </c>
      <c r="M419" s="1">
        <f t="shared" si="20"/>
        <v>343.93</v>
      </c>
    </row>
    <row r="420" spans="1:13" x14ac:dyDescent="0.25">
      <c r="A420" t="str">
        <f t="shared" si="18"/>
        <v>CMBDELMay-2025</v>
      </c>
      <c r="B420" s="2">
        <v>2025</v>
      </c>
      <c r="C420" s="2" t="s">
        <v>205</v>
      </c>
      <c r="D420" t="s">
        <v>10</v>
      </c>
      <c r="E420" s="2" t="s">
        <v>23</v>
      </c>
      <c r="F420" t="s">
        <v>15</v>
      </c>
      <c r="G420" s="3">
        <v>48</v>
      </c>
      <c r="H420" s="3">
        <v>4124.58</v>
      </c>
      <c r="I420" s="3">
        <v>1570.2300000000002</v>
      </c>
      <c r="J420" s="3">
        <v>5694.8099999999995</v>
      </c>
      <c r="K420" s="3">
        <v>116400</v>
      </c>
      <c r="L420" s="26">
        <f t="shared" si="19"/>
        <v>4.8924484536082467E-2</v>
      </c>
      <c r="M420" s="1">
        <f t="shared" si="20"/>
        <v>118.64187499999998</v>
      </c>
    </row>
    <row r="421" spans="1:13" x14ac:dyDescent="0.25">
      <c r="A421" t="str">
        <f t="shared" si="18"/>
        <v>CMBDMMMay-2025</v>
      </c>
      <c r="B421" s="2">
        <v>2025</v>
      </c>
      <c r="C421" s="2" t="s">
        <v>205</v>
      </c>
      <c r="D421" t="s">
        <v>10</v>
      </c>
      <c r="E421" s="2" t="s">
        <v>24</v>
      </c>
      <c r="F421" t="s">
        <v>11</v>
      </c>
      <c r="G421" s="3">
        <v>9</v>
      </c>
      <c r="H421" s="3">
        <v>1877.53</v>
      </c>
      <c r="I421" s="3">
        <v>635.65</v>
      </c>
      <c r="J421" s="3">
        <v>2513.1799999999998</v>
      </c>
      <c r="K421" s="3">
        <v>34677</v>
      </c>
      <c r="L421" s="26">
        <f t="shared" si="19"/>
        <v>7.2473974103872879E-2</v>
      </c>
      <c r="M421" s="1">
        <f t="shared" si="20"/>
        <v>279.24222222222221</v>
      </c>
    </row>
    <row r="422" spans="1:13" x14ac:dyDescent="0.25">
      <c r="A422" t="str">
        <f t="shared" si="18"/>
        <v>CMBDOHMay-2025</v>
      </c>
      <c r="B422" s="2">
        <v>2025</v>
      </c>
      <c r="C422" s="2" t="s">
        <v>205</v>
      </c>
      <c r="D422" t="s">
        <v>10</v>
      </c>
      <c r="E422" s="2" t="s">
        <v>25</v>
      </c>
      <c r="F422" t="s">
        <v>11</v>
      </c>
      <c r="G422" s="3">
        <v>34</v>
      </c>
      <c r="H422" s="3">
        <v>4650.7</v>
      </c>
      <c r="I422" s="3">
        <v>4169.99</v>
      </c>
      <c r="J422" s="3">
        <v>8820.69</v>
      </c>
      <c r="K422" s="3">
        <v>123522</v>
      </c>
      <c r="L422" s="26">
        <f t="shared" si="19"/>
        <v>7.1409870306504114E-2</v>
      </c>
      <c r="M422" s="1">
        <f t="shared" si="20"/>
        <v>259.43205882352942</v>
      </c>
    </row>
    <row r="423" spans="1:13" x14ac:dyDescent="0.25">
      <c r="A423" t="str">
        <f t="shared" si="18"/>
        <v>CMBDXBMay-2025</v>
      </c>
      <c r="B423" s="2">
        <v>2025</v>
      </c>
      <c r="C423" s="2" t="s">
        <v>205</v>
      </c>
      <c r="D423" t="s">
        <v>10</v>
      </c>
      <c r="E423" s="2" t="s">
        <v>26</v>
      </c>
      <c r="F423" t="s">
        <v>11</v>
      </c>
      <c r="G423" s="3">
        <v>20</v>
      </c>
      <c r="H423" s="3">
        <v>2647.6800000000003</v>
      </c>
      <c r="I423" s="3">
        <v>2400.35</v>
      </c>
      <c r="J423" s="3">
        <v>5048.03</v>
      </c>
      <c r="K423" s="3">
        <v>66180</v>
      </c>
      <c r="L423" s="26">
        <f t="shared" si="19"/>
        <v>7.6277274100936834E-2</v>
      </c>
      <c r="M423" s="1">
        <f t="shared" si="20"/>
        <v>252.4015</v>
      </c>
    </row>
    <row r="424" spans="1:13" x14ac:dyDescent="0.25">
      <c r="A424" t="str">
        <f t="shared" si="18"/>
        <v>CMBFRAMay-2025</v>
      </c>
      <c r="B424" s="2">
        <v>2025</v>
      </c>
      <c r="C424" s="2" t="s">
        <v>205</v>
      </c>
      <c r="D424" t="s">
        <v>10</v>
      </c>
      <c r="E424" s="2" t="s">
        <v>27</v>
      </c>
      <c r="F424" t="s">
        <v>19</v>
      </c>
      <c r="G424" s="3">
        <v>74</v>
      </c>
      <c r="H424" s="3">
        <v>19675.849999999999</v>
      </c>
      <c r="I424" s="3">
        <v>15781.279999999999</v>
      </c>
      <c r="J424" s="3">
        <v>35457.130000000005</v>
      </c>
      <c r="K424" s="3">
        <v>598882</v>
      </c>
      <c r="L424" s="26">
        <f t="shared" si="19"/>
        <v>5.9205536316002158E-2</v>
      </c>
      <c r="M424" s="1">
        <f t="shared" si="20"/>
        <v>479.15040540540548</v>
      </c>
    </row>
    <row r="425" spans="1:13" x14ac:dyDescent="0.25">
      <c r="A425" t="str">
        <f t="shared" si="18"/>
        <v>CMBGANMay-2025</v>
      </c>
      <c r="B425" s="2">
        <v>2025</v>
      </c>
      <c r="C425" s="2" t="s">
        <v>205</v>
      </c>
      <c r="D425" t="s">
        <v>10</v>
      </c>
      <c r="E425" s="2" t="s">
        <v>28</v>
      </c>
      <c r="F425" t="s">
        <v>15</v>
      </c>
      <c r="G425" s="3">
        <v>3</v>
      </c>
      <c r="H425" s="3">
        <v>327.68</v>
      </c>
      <c r="I425" s="3">
        <v>54.78</v>
      </c>
      <c r="J425" s="3">
        <v>382.46</v>
      </c>
      <c r="K425" s="3">
        <v>3441</v>
      </c>
      <c r="L425" s="26">
        <f t="shared" si="19"/>
        <v>0.11114792211566404</v>
      </c>
      <c r="M425" s="1">
        <f t="shared" si="20"/>
        <v>127.48666666666666</v>
      </c>
    </row>
    <row r="426" spans="1:13" x14ac:dyDescent="0.25">
      <c r="A426" t="str">
        <f t="shared" si="18"/>
        <v>CMBHYDMay-2025</v>
      </c>
      <c r="B426" s="2">
        <v>2025</v>
      </c>
      <c r="C426" s="2" t="s">
        <v>205</v>
      </c>
      <c r="D426" t="s">
        <v>10</v>
      </c>
      <c r="E426" s="2" t="s">
        <v>29</v>
      </c>
      <c r="F426" t="s">
        <v>15</v>
      </c>
      <c r="G426" s="3">
        <v>9</v>
      </c>
      <c r="H426" s="3">
        <v>250.31</v>
      </c>
      <c r="I426" s="3">
        <v>258.62</v>
      </c>
      <c r="J426" s="3">
        <v>508.93000000000006</v>
      </c>
      <c r="K426" s="3">
        <v>10548</v>
      </c>
      <c r="L426" s="26">
        <f t="shared" si="19"/>
        <v>4.8248957148274561E-2</v>
      </c>
      <c r="M426" s="1">
        <f t="shared" si="20"/>
        <v>56.547777777777782</v>
      </c>
    </row>
    <row r="427" spans="1:13" x14ac:dyDescent="0.25">
      <c r="A427" t="str">
        <f t="shared" si="18"/>
        <v>CMBICNMay-2025</v>
      </c>
      <c r="B427" s="2">
        <v>2025</v>
      </c>
      <c r="C427" s="2" t="s">
        <v>205</v>
      </c>
      <c r="D427" t="s">
        <v>10</v>
      </c>
      <c r="E427" s="2" t="s">
        <v>30</v>
      </c>
      <c r="F427" t="s">
        <v>13</v>
      </c>
      <c r="G427" s="3">
        <v>56</v>
      </c>
      <c r="H427" s="3">
        <v>10702.310000000001</v>
      </c>
      <c r="I427" s="3">
        <v>5203.6500000000005</v>
      </c>
      <c r="J427" s="3">
        <v>15905.960000000001</v>
      </c>
      <c r="K427" s="3">
        <v>322840</v>
      </c>
      <c r="L427" s="26">
        <f t="shared" si="19"/>
        <v>4.9268863833477887E-2</v>
      </c>
      <c r="M427" s="1">
        <f t="shared" si="20"/>
        <v>284.03500000000003</v>
      </c>
    </row>
    <row r="428" spans="1:13" x14ac:dyDescent="0.25">
      <c r="A428" t="str">
        <f t="shared" si="18"/>
        <v>CMBIXMMay-2025</v>
      </c>
      <c r="B428" s="2">
        <v>2025</v>
      </c>
      <c r="C428" s="2" t="s">
        <v>205</v>
      </c>
      <c r="D428" t="s">
        <v>10</v>
      </c>
      <c r="E428" s="2" t="s">
        <v>31</v>
      </c>
      <c r="F428" t="s">
        <v>15</v>
      </c>
      <c r="G428" s="3">
        <v>29</v>
      </c>
      <c r="H428" s="3">
        <v>503.34000000000003</v>
      </c>
      <c r="I428" s="3">
        <v>308.44</v>
      </c>
      <c r="J428" s="3">
        <v>811.78</v>
      </c>
      <c r="K428" s="3">
        <v>10266</v>
      </c>
      <c r="L428" s="26">
        <f t="shared" si="19"/>
        <v>7.9074615234755508E-2</v>
      </c>
      <c r="M428" s="1">
        <f t="shared" si="20"/>
        <v>27.992413793103449</v>
      </c>
    </row>
    <row r="429" spans="1:13" x14ac:dyDescent="0.25">
      <c r="A429" t="str">
        <f t="shared" si="18"/>
        <v>CMBKHIMay-2025</v>
      </c>
      <c r="B429" s="2">
        <v>2025</v>
      </c>
      <c r="C429" s="2" t="s">
        <v>205</v>
      </c>
      <c r="D429" t="s">
        <v>10</v>
      </c>
      <c r="E429" s="2" t="s">
        <v>32</v>
      </c>
      <c r="F429" t="s">
        <v>15</v>
      </c>
      <c r="G429" s="3">
        <v>37</v>
      </c>
      <c r="H429" s="3">
        <v>3834.66</v>
      </c>
      <c r="I429" s="3">
        <v>1322.1599999999999</v>
      </c>
      <c r="J429" s="3">
        <v>5156.82</v>
      </c>
      <c r="K429" s="3">
        <v>89318</v>
      </c>
      <c r="L429" s="26">
        <f t="shared" si="19"/>
        <v>5.773550684072639E-2</v>
      </c>
      <c r="M429" s="1">
        <f t="shared" si="20"/>
        <v>139.3735135135135</v>
      </c>
    </row>
    <row r="430" spans="1:13" x14ac:dyDescent="0.25">
      <c r="A430" t="str">
        <f t="shared" si="18"/>
        <v>CMBKTMMay-2025</v>
      </c>
      <c r="B430" s="2">
        <v>2025</v>
      </c>
      <c r="C430" s="2" t="s">
        <v>205</v>
      </c>
      <c r="D430" t="s">
        <v>10</v>
      </c>
      <c r="E430" s="2" t="s">
        <v>52</v>
      </c>
      <c r="F430" t="s">
        <v>15</v>
      </c>
      <c r="G430" s="3">
        <v>8</v>
      </c>
      <c r="H430" s="3">
        <v>2134.33</v>
      </c>
      <c r="I430" s="3">
        <v>190</v>
      </c>
      <c r="J430" s="3">
        <v>2324.33</v>
      </c>
      <c r="K430" s="3">
        <v>18824</v>
      </c>
      <c r="L430" s="26">
        <f t="shared" si="19"/>
        <v>0.12347694432639184</v>
      </c>
      <c r="M430" s="1">
        <f t="shared" si="20"/>
        <v>290.54124999999999</v>
      </c>
    </row>
    <row r="431" spans="1:13" x14ac:dyDescent="0.25">
      <c r="A431" t="str">
        <f t="shared" si="18"/>
        <v>CMBKULMay-2025</v>
      </c>
      <c r="B431" s="2">
        <v>2025</v>
      </c>
      <c r="C431" s="2" t="s">
        <v>205</v>
      </c>
      <c r="D431" t="s">
        <v>10</v>
      </c>
      <c r="E431" s="2" t="s">
        <v>33</v>
      </c>
      <c r="F431" t="s">
        <v>13</v>
      </c>
      <c r="G431" s="3">
        <v>58</v>
      </c>
      <c r="H431" s="3">
        <v>3162.01</v>
      </c>
      <c r="I431" s="3">
        <v>2755.15</v>
      </c>
      <c r="J431" s="3">
        <v>5917.1599999999989</v>
      </c>
      <c r="K431" s="3">
        <v>142622</v>
      </c>
      <c r="L431" s="26">
        <f t="shared" si="19"/>
        <v>4.1488409922732811E-2</v>
      </c>
      <c r="M431" s="1">
        <f t="shared" si="20"/>
        <v>102.01999999999998</v>
      </c>
    </row>
    <row r="432" spans="1:13" x14ac:dyDescent="0.25">
      <c r="A432" t="str">
        <f t="shared" si="18"/>
        <v>CMBKWIMay-2025</v>
      </c>
      <c r="B432" s="2">
        <v>2025</v>
      </c>
      <c r="C432" s="2" t="s">
        <v>205</v>
      </c>
      <c r="D432" t="s">
        <v>10</v>
      </c>
      <c r="E432" s="2" t="s">
        <v>34</v>
      </c>
      <c r="F432" t="s">
        <v>11</v>
      </c>
      <c r="G432" s="3">
        <v>12</v>
      </c>
      <c r="H432" s="3">
        <v>1224.05</v>
      </c>
      <c r="I432" s="3">
        <v>832.65</v>
      </c>
      <c r="J432" s="3">
        <v>2056.7000000000003</v>
      </c>
      <c r="K432" s="3">
        <v>50340</v>
      </c>
      <c r="L432" s="26">
        <f t="shared" si="19"/>
        <v>4.0856177989670249E-2</v>
      </c>
      <c r="M432" s="1">
        <f t="shared" si="20"/>
        <v>171.39166666666668</v>
      </c>
    </row>
    <row r="433" spans="1:13" x14ac:dyDescent="0.25">
      <c r="A433" t="str">
        <f t="shared" si="18"/>
        <v>CMBLHEMay-2025</v>
      </c>
      <c r="B433" s="2">
        <v>2025</v>
      </c>
      <c r="C433" s="2" t="s">
        <v>205</v>
      </c>
      <c r="D433" t="s">
        <v>10</v>
      </c>
      <c r="E433" s="2" t="s">
        <v>35</v>
      </c>
      <c r="F433" t="s">
        <v>15</v>
      </c>
      <c r="G433" s="3">
        <v>15</v>
      </c>
      <c r="H433" s="3">
        <v>1339.9599999999998</v>
      </c>
      <c r="I433" s="3">
        <v>668.81000000000006</v>
      </c>
      <c r="J433" s="3">
        <v>2008.77</v>
      </c>
      <c r="K433" s="3">
        <v>41775</v>
      </c>
      <c r="L433" s="26">
        <f t="shared" si="19"/>
        <v>4.8085457809694795E-2</v>
      </c>
      <c r="M433" s="1">
        <f t="shared" si="20"/>
        <v>133.91800000000001</v>
      </c>
    </row>
    <row r="434" spans="1:13" x14ac:dyDescent="0.25">
      <c r="A434" t="str">
        <f t="shared" si="18"/>
        <v>CMBLHRMay-2025</v>
      </c>
      <c r="B434" s="2">
        <v>2025</v>
      </c>
      <c r="C434" s="2" t="s">
        <v>205</v>
      </c>
      <c r="D434" t="s">
        <v>10</v>
      </c>
      <c r="E434" s="2" t="s">
        <v>36</v>
      </c>
      <c r="F434" t="s">
        <v>19</v>
      </c>
      <c r="G434" s="3">
        <v>316</v>
      </c>
      <c r="H434" s="3">
        <v>85879.360000000001</v>
      </c>
      <c r="I434" s="3">
        <v>69372.940000000017</v>
      </c>
      <c r="J434" s="3">
        <v>155252.30000000002</v>
      </c>
      <c r="K434" s="3">
        <v>2755204</v>
      </c>
      <c r="L434" s="26">
        <f t="shared" si="19"/>
        <v>5.6348749493685409E-2</v>
      </c>
      <c r="M434" s="1">
        <f t="shared" si="20"/>
        <v>491.3047468354431</v>
      </c>
    </row>
    <row r="435" spans="1:13" x14ac:dyDescent="0.25">
      <c r="A435" t="str">
        <f t="shared" si="18"/>
        <v>CMBMAAMay-2025</v>
      </c>
      <c r="B435" s="2">
        <v>2025</v>
      </c>
      <c r="C435" s="2" t="s">
        <v>205</v>
      </c>
      <c r="D435" t="s">
        <v>10</v>
      </c>
      <c r="E435" s="2" t="s">
        <v>37</v>
      </c>
      <c r="F435" t="s">
        <v>15</v>
      </c>
      <c r="G435" s="3">
        <v>84</v>
      </c>
      <c r="H435" s="3">
        <v>1282.3800000000001</v>
      </c>
      <c r="I435" s="3">
        <v>1311.32</v>
      </c>
      <c r="J435" s="3">
        <v>2593.6999999999998</v>
      </c>
      <c r="K435" s="3">
        <v>57624</v>
      </c>
      <c r="L435" s="26">
        <f t="shared" si="19"/>
        <v>4.5010759405803132E-2</v>
      </c>
      <c r="M435" s="1">
        <f t="shared" si="20"/>
        <v>30.87738095238095</v>
      </c>
    </row>
    <row r="436" spans="1:13" x14ac:dyDescent="0.25">
      <c r="A436" t="str">
        <f t="shared" si="18"/>
        <v>CMBMELMay-2025</v>
      </c>
      <c r="B436" s="2">
        <v>2025</v>
      </c>
      <c r="C436" s="2" t="s">
        <v>205</v>
      </c>
      <c r="D436" t="s">
        <v>10</v>
      </c>
      <c r="E436" s="2" t="s">
        <v>38</v>
      </c>
      <c r="F436" t="s">
        <v>13</v>
      </c>
      <c r="G436" s="3">
        <v>403</v>
      </c>
      <c r="H436" s="3">
        <v>122856.13</v>
      </c>
      <c r="I436" s="3">
        <v>32183.759999999995</v>
      </c>
      <c r="J436" s="3">
        <v>155039.89000000001</v>
      </c>
      <c r="K436" s="3">
        <v>3388827</v>
      </c>
      <c r="L436" s="26">
        <f t="shared" si="19"/>
        <v>4.5750311243388943E-2</v>
      </c>
      <c r="M436" s="1">
        <f t="shared" si="20"/>
        <v>384.71436724565763</v>
      </c>
    </row>
    <row r="437" spans="1:13" x14ac:dyDescent="0.25">
      <c r="A437" t="str">
        <f t="shared" si="18"/>
        <v>CMBMLEMay-2025</v>
      </c>
      <c r="B437" s="2">
        <v>2025</v>
      </c>
      <c r="C437" s="2" t="s">
        <v>205</v>
      </c>
      <c r="D437" t="s">
        <v>10</v>
      </c>
      <c r="E437" s="2" t="s">
        <v>39</v>
      </c>
      <c r="F437" t="s">
        <v>15</v>
      </c>
      <c r="G437" s="3">
        <v>350</v>
      </c>
      <c r="H437" s="3">
        <v>27818.950000000012</v>
      </c>
      <c r="I437" s="3">
        <v>6345.0399999999981</v>
      </c>
      <c r="J437" s="3">
        <v>34163.989999999991</v>
      </c>
      <c r="K437" s="3">
        <v>268800</v>
      </c>
      <c r="L437" s="26">
        <f t="shared" si="19"/>
        <v>0.12709817708333329</v>
      </c>
      <c r="M437" s="1">
        <f t="shared" si="20"/>
        <v>97.611399999999975</v>
      </c>
    </row>
    <row r="438" spans="1:13" x14ac:dyDescent="0.25">
      <c r="A438" t="str">
        <f t="shared" si="18"/>
        <v>CMBNRTMay-2025</v>
      </c>
      <c r="B438" s="2">
        <v>2025</v>
      </c>
      <c r="C438" s="2" t="s">
        <v>205</v>
      </c>
      <c r="D438" t="s">
        <v>10</v>
      </c>
      <c r="E438" s="2" t="s">
        <v>40</v>
      </c>
      <c r="F438" t="s">
        <v>13</v>
      </c>
      <c r="G438" s="3">
        <v>51</v>
      </c>
      <c r="H438" s="3">
        <v>30968.670000000002</v>
      </c>
      <c r="I438" s="3">
        <v>776.18</v>
      </c>
      <c r="J438" s="3">
        <v>31744.849999999995</v>
      </c>
      <c r="K438" s="3">
        <v>350064</v>
      </c>
      <c r="L438" s="26">
        <f t="shared" si="19"/>
        <v>9.068298939622467E-2</v>
      </c>
      <c r="M438" s="1">
        <f t="shared" si="20"/>
        <v>622.44803921568621</v>
      </c>
    </row>
    <row r="439" spans="1:13" x14ac:dyDescent="0.25">
      <c r="A439" t="str">
        <f t="shared" si="18"/>
        <v>CMBPEKMay-2025</v>
      </c>
      <c r="B439" s="2">
        <v>2025</v>
      </c>
      <c r="C439" s="2" t="s">
        <v>205</v>
      </c>
      <c r="D439" t="s">
        <v>10</v>
      </c>
      <c r="E439" s="2" t="s">
        <v>177</v>
      </c>
      <c r="F439" t="s">
        <v>13</v>
      </c>
      <c r="G439" s="3">
        <v>6</v>
      </c>
      <c r="H439" s="3">
        <v>1346.05</v>
      </c>
      <c r="I439" s="3">
        <v>574.37</v>
      </c>
      <c r="J439" s="3">
        <v>1920.42</v>
      </c>
      <c r="K439" s="3">
        <v>31014</v>
      </c>
      <c r="L439" s="26">
        <f t="shared" si="19"/>
        <v>6.1921067904817183E-2</v>
      </c>
      <c r="M439" s="1">
        <f t="shared" si="20"/>
        <v>320.07</v>
      </c>
    </row>
    <row r="440" spans="1:13" x14ac:dyDescent="0.25">
      <c r="A440" t="str">
        <f t="shared" si="18"/>
        <v>CMBRUHMay-2025</v>
      </c>
      <c r="B440" s="2">
        <v>2025</v>
      </c>
      <c r="C440" s="2" t="s">
        <v>205</v>
      </c>
      <c r="D440" t="s">
        <v>10</v>
      </c>
      <c r="E440" s="2" t="s">
        <v>41</v>
      </c>
      <c r="F440" t="s">
        <v>11</v>
      </c>
      <c r="G440" s="3">
        <v>39</v>
      </c>
      <c r="H440" s="3">
        <v>9540.7100000000009</v>
      </c>
      <c r="I440" s="3">
        <v>2860.64</v>
      </c>
      <c r="J440" s="3">
        <v>12401.35</v>
      </c>
      <c r="K440" s="3">
        <v>157755</v>
      </c>
      <c r="L440" s="26">
        <f t="shared" si="19"/>
        <v>7.8611454470539757E-2</v>
      </c>
      <c r="M440" s="1">
        <f t="shared" si="20"/>
        <v>317.98333333333335</v>
      </c>
    </row>
    <row r="441" spans="1:13" x14ac:dyDescent="0.25">
      <c r="A441" t="str">
        <f t="shared" si="18"/>
        <v>CMBSINMay-2025</v>
      </c>
      <c r="B441" s="2">
        <v>2025</v>
      </c>
      <c r="C441" s="2" t="s">
        <v>205</v>
      </c>
      <c r="D441" t="s">
        <v>10</v>
      </c>
      <c r="E441" s="2" t="s">
        <v>42</v>
      </c>
      <c r="F441" t="s">
        <v>13</v>
      </c>
      <c r="G441" s="3">
        <v>85</v>
      </c>
      <c r="H441" s="3">
        <v>12913.949999999997</v>
      </c>
      <c r="I441" s="3">
        <v>4912.6299999999983</v>
      </c>
      <c r="J441" s="3">
        <v>17826.579999999998</v>
      </c>
      <c r="K441" s="3">
        <v>233665</v>
      </c>
      <c r="L441" s="26">
        <f t="shared" si="19"/>
        <v>7.6291186099758199E-2</v>
      </c>
      <c r="M441" s="1">
        <f t="shared" si="20"/>
        <v>209.72447058823528</v>
      </c>
    </row>
    <row r="442" spans="1:13" x14ac:dyDescent="0.25">
      <c r="A442" t="str">
        <f t="shared" si="18"/>
        <v>CMBSYDMay-2025</v>
      </c>
      <c r="B442" s="2">
        <v>2025</v>
      </c>
      <c r="C442" s="2" t="s">
        <v>205</v>
      </c>
      <c r="D442" t="s">
        <v>10</v>
      </c>
      <c r="E442" s="2" t="s">
        <v>53</v>
      </c>
      <c r="F442" t="s">
        <v>13</v>
      </c>
      <c r="G442" s="3">
        <v>283</v>
      </c>
      <c r="H442" s="3">
        <v>89968.43</v>
      </c>
      <c r="I442" s="3">
        <v>23782.36</v>
      </c>
      <c r="J442" s="3">
        <v>113750.78999999995</v>
      </c>
      <c r="K442" s="3">
        <v>2477382</v>
      </c>
      <c r="L442" s="26">
        <f t="shared" si="19"/>
        <v>4.5915724744912151E-2</v>
      </c>
      <c r="M442" s="1">
        <f t="shared" si="20"/>
        <v>401.94625441696093</v>
      </c>
    </row>
    <row r="443" spans="1:13" x14ac:dyDescent="0.25">
      <c r="A443" t="str">
        <f t="shared" si="18"/>
        <v>CMBTRVMay-2025</v>
      </c>
      <c r="B443" s="2">
        <v>2025</v>
      </c>
      <c r="C443" s="2" t="s">
        <v>205</v>
      </c>
      <c r="D443" t="s">
        <v>10</v>
      </c>
      <c r="E443" s="2" t="s">
        <v>43</v>
      </c>
      <c r="F443" t="s">
        <v>15</v>
      </c>
      <c r="G443" s="3">
        <v>3</v>
      </c>
      <c r="H443" s="3">
        <v>65.48</v>
      </c>
      <c r="I443" s="3">
        <v>29.81</v>
      </c>
      <c r="J443" s="3">
        <v>95.289999999999992</v>
      </c>
      <c r="K443" s="3">
        <v>1098</v>
      </c>
      <c r="L443" s="26">
        <f t="shared" si="19"/>
        <v>8.6785063752276861E-2</v>
      </c>
      <c r="M443" s="1">
        <f t="shared" si="20"/>
        <v>31.763333333333332</v>
      </c>
    </row>
    <row r="444" spans="1:13" x14ac:dyDescent="0.25">
      <c r="A444" t="str">
        <f t="shared" si="18"/>
        <v>CMBTRZMay-2025</v>
      </c>
      <c r="B444" s="2">
        <v>2025</v>
      </c>
      <c r="C444" s="2" t="s">
        <v>205</v>
      </c>
      <c r="D444" t="s">
        <v>10</v>
      </c>
      <c r="E444" s="2" t="s">
        <v>44</v>
      </c>
      <c r="F444" t="s">
        <v>15</v>
      </c>
      <c r="G444" s="3">
        <v>21</v>
      </c>
      <c r="H444" s="3">
        <v>727.53</v>
      </c>
      <c r="I444" s="3">
        <v>325.80999999999995</v>
      </c>
      <c r="J444" s="3">
        <v>1053.3400000000001</v>
      </c>
      <c r="K444" s="3">
        <v>9303</v>
      </c>
      <c r="L444" s="26">
        <f t="shared" si="19"/>
        <v>0.11322584112651835</v>
      </c>
      <c r="M444" s="1">
        <f t="shared" si="20"/>
        <v>50.159047619047627</v>
      </c>
    </row>
    <row r="445" spans="1:13" x14ac:dyDescent="0.25">
      <c r="A445" t="str">
        <f t="shared" si="18"/>
        <v>CMBPVGMay-2025</v>
      </c>
      <c r="B445" s="2">
        <v>2025</v>
      </c>
      <c r="C445" s="2" t="s">
        <v>205</v>
      </c>
      <c r="D445" t="s">
        <v>10</v>
      </c>
      <c r="E445" s="2" t="s">
        <v>50</v>
      </c>
      <c r="F445" t="s">
        <v>13</v>
      </c>
      <c r="G445" s="3">
        <v>138</v>
      </c>
      <c r="H445" s="3">
        <v>10062.320000000002</v>
      </c>
      <c r="I445" s="3">
        <v>14332.810000000003</v>
      </c>
      <c r="J445" s="3">
        <v>24395.129999999997</v>
      </c>
      <c r="K445" s="3">
        <v>699108</v>
      </c>
      <c r="L445" s="26">
        <f t="shared" si="19"/>
        <v>3.4894651470159112E-2</v>
      </c>
      <c r="M445" s="1">
        <f t="shared" si="20"/>
        <v>176.77630434782606</v>
      </c>
    </row>
    <row r="446" spans="1:13" x14ac:dyDescent="0.25">
      <c r="A446" t="str">
        <f t="shared" si="18"/>
        <v>COKCMBMay-2025</v>
      </c>
      <c r="B446" s="2">
        <v>2025</v>
      </c>
      <c r="C446" s="2" t="s">
        <v>205</v>
      </c>
      <c r="D446" t="s">
        <v>21</v>
      </c>
      <c r="E446" s="2" t="s">
        <v>10</v>
      </c>
      <c r="F446" t="s">
        <v>15</v>
      </c>
      <c r="G446" s="3">
        <v>33</v>
      </c>
      <c r="H446" s="3">
        <v>1285.6599999999999</v>
      </c>
      <c r="I446" s="3">
        <v>526.42000000000007</v>
      </c>
      <c r="J446" s="3">
        <v>1812.0800000000002</v>
      </c>
      <c r="K446" s="3">
        <v>17061</v>
      </c>
      <c r="L446" s="26">
        <f t="shared" si="19"/>
        <v>0.10621182814606413</v>
      </c>
      <c r="M446" s="1">
        <f t="shared" si="20"/>
        <v>54.911515151515154</v>
      </c>
    </row>
    <row r="447" spans="1:13" x14ac:dyDescent="0.25">
      <c r="A447" t="str">
        <f t="shared" si="18"/>
        <v>DACCMBMay-2025</v>
      </c>
      <c r="B447" s="2">
        <v>2025</v>
      </c>
      <c r="C447" s="2" t="s">
        <v>205</v>
      </c>
      <c r="D447" t="s">
        <v>22</v>
      </c>
      <c r="E447" s="2" t="s">
        <v>10</v>
      </c>
      <c r="F447" t="s">
        <v>15</v>
      </c>
      <c r="G447" s="3">
        <v>18</v>
      </c>
      <c r="H447" s="3">
        <v>1841.5599999999997</v>
      </c>
      <c r="I447" s="3">
        <v>173.35</v>
      </c>
      <c r="J447" s="3">
        <v>2014.9100000000003</v>
      </c>
      <c r="K447" s="3">
        <v>38970</v>
      </c>
      <c r="L447" s="26">
        <f t="shared" si="19"/>
        <v>5.1704131383115227E-2</v>
      </c>
      <c r="M447" s="1">
        <f t="shared" si="20"/>
        <v>111.93944444444446</v>
      </c>
    </row>
    <row r="448" spans="1:13" x14ac:dyDescent="0.25">
      <c r="A448" t="str">
        <f t="shared" si="18"/>
        <v>DELCMBMay-2025</v>
      </c>
      <c r="B448" s="2">
        <v>2025</v>
      </c>
      <c r="C448" s="2" t="s">
        <v>205</v>
      </c>
      <c r="D448" t="s">
        <v>23</v>
      </c>
      <c r="E448" s="2" t="s">
        <v>10</v>
      </c>
      <c r="F448" t="s">
        <v>15</v>
      </c>
      <c r="G448" s="3">
        <v>146</v>
      </c>
      <c r="H448" s="3">
        <v>12363.38</v>
      </c>
      <c r="I448" s="3">
        <v>5016.1700000000019</v>
      </c>
      <c r="J448" s="3">
        <v>17379.55</v>
      </c>
      <c r="K448" s="3">
        <v>354050</v>
      </c>
      <c r="L448" s="26">
        <f t="shared" si="19"/>
        <v>4.9087840700466033E-2</v>
      </c>
      <c r="M448" s="1">
        <f t="shared" si="20"/>
        <v>119.03801369863014</v>
      </c>
    </row>
    <row r="449" spans="1:13" x14ac:dyDescent="0.25">
      <c r="A449" t="str">
        <f t="shared" si="18"/>
        <v>DMMCMBMay-2025</v>
      </c>
      <c r="B449" s="2">
        <v>2025</v>
      </c>
      <c r="C449" s="2" t="s">
        <v>205</v>
      </c>
      <c r="D449" t="s">
        <v>24</v>
      </c>
      <c r="E449" s="2" t="s">
        <v>10</v>
      </c>
      <c r="F449" t="s">
        <v>11</v>
      </c>
      <c r="G449" s="3">
        <v>3</v>
      </c>
      <c r="H449" s="3">
        <v>669.25</v>
      </c>
      <c r="I449" s="3">
        <v>236.09</v>
      </c>
      <c r="J449" s="3">
        <v>905.33999999999992</v>
      </c>
      <c r="K449" s="3">
        <v>11559</v>
      </c>
      <c r="L449" s="26">
        <f t="shared" si="19"/>
        <v>7.8323384375811045E-2</v>
      </c>
      <c r="M449" s="1">
        <f t="shared" si="20"/>
        <v>301.77999999999997</v>
      </c>
    </row>
    <row r="450" spans="1:13" x14ac:dyDescent="0.25">
      <c r="A450" t="str">
        <f t="shared" ref="A450:A513" si="21">D450&amp;E450&amp;C450</f>
        <v>DOHCMBMay-2025</v>
      </c>
      <c r="B450" s="2">
        <v>2025</v>
      </c>
      <c r="C450" s="2" t="s">
        <v>205</v>
      </c>
      <c r="D450" t="s">
        <v>25</v>
      </c>
      <c r="E450" s="2" t="s">
        <v>10</v>
      </c>
      <c r="F450" t="s">
        <v>11</v>
      </c>
      <c r="G450" s="3">
        <v>8</v>
      </c>
      <c r="H450" s="3">
        <v>966.01</v>
      </c>
      <c r="I450" s="3">
        <v>554.2399999999999</v>
      </c>
      <c r="J450" s="3">
        <v>1520.2500000000002</v>
      </c>
      <c r="K450" s="3">
        <v>29064</v>
      </c>
      <c r="L450" s="26">
        <f t="shared" ref="L450:L513" si="22">J450/K450</f>
        <v>5.2306977704376555E-2</v>
      </c>
      <c r="M450" s="1">
        <f t="shared" ref="M450:M513" si="23">J450/G450</f>
        <v>190.03125000000003</v>
      </c>
    </row>
    <row r="451" spans="1:13" x14ac:dyDescent="0.25">
      <c r="A451" t="str">
        <f t="shared" si="21"/>
        <v>DXBCMBMay-2025</v>
      </c>
      <c r="B451" s="2">
        <v>2025</v>
      </c>
      <c r="C451" s="2" t="s">
        <v>205</v>
      </c>
      <c r="D451" t="s">
        <v>26</v>
      </c>
      <c r="E451" s="2" t="s">
        <v>10</v>
      </c>
      <c r="F451" t="s">
        <v>11</v>
      </c>
      <c r="G451" s="3">
        <v>41</v>
      </c>
      <c r="H451" s="3">
        <v>4506.43</v>
      </c>
      <c r="I451" s="3">
        <v>2960.17</v>
      </c>
      <c r="J451" s="3">
        <v>7466.5999999999995</v>
      </c>
      <c r="K451" s="3">
        <v>135669</v>
      </c>
      <c r="L451" s="26">
        <f t="shared" si="22"/>
        <v>5.5035417081278695E-2</v>
      </c>
      <c r="M451" s="1">
        <f t="shared" si="23"/>
        <v>182.1121951219512</v>
      </c>
    </row>
    <row r="452" spans="1:13" x14ac:dyDescent="0.25">
      <c r="A452" t="str">
        <f t="shared" si="21"/>
        <v>FRACMBMay-2025</v>
      </c>
      <c r="B452" s="2">
        <v>2025</v>
      </c>
      <c r="C452" s="2" t="s">
        <v>205</v>
      </c>
      <c r="D452" t="s">
        <v>27</v>
      </c>
      <c r="E452" s="2" t="s">
        <v>10</v>
      </c>
      <c r="F452" t="s">
        <v>19</v>
      </c>
      <c r="G452" s="3">
        <v>23</v>
      </c>
      <c r="H452" s="3">
        <v>3016.09</v>
      </c>
      <c r="I452" s="3">
        <v>5641.4900000000007</v>
      </c>
      <c r="J452" s="3">
        <v>8657.58</v>
      </c>
      <c r="K452" s="3">
        <v>186139</v>
      </c>
      <c r="L452" s="26">
        <f t="shared" si="22"/>
        <v>4.6511370534922825E-2</v>
      </c>
      <c r="M452" s="1">
        <f t="shared" si="23"/>
        <v>376.41652173913042</v>
      </c>
    </row>
    <row r="453" spans="1:13" x14ac:dyDescent="0.25">
      <c r="A453" t="str">
        <f t="shared" si="21"/>
        <v>GANCMBMay-2025</v>
      </c>
      <c r="B453" s="2">
        <v>2025</v>
      </c>
      <c r="C453" s="2" t="s">
        <v>205</v>
      </c>
      <c r="D453" t="s">
        <v>28</v>
      </c>
      <c r="E453" s="2" t="s">
        <v>10</v>
      </c>
      <c r="F453" t="s">
        <v>15</v>
      </c>
      <c r="G453" s="3">
        <v>6</v>
      </c>
      <c r="H453" s="3">
        <v>447.9</v>
      </c>
      <c r="I453" s="3">
        <v>201.72</v>
      </c>
      <c r="J453" s="3">
        <v>649.62</v>
      </c>
      <c r="K453" s="3">
        <v>6882</v>
      </c>
      <c r="L453" s="26">
        <f t="shared" si="22"/>
        <v>9.439407149084568E-2</v>
      </c>
      <c r="M453" s="1">
        <f t="shared" si="23"/>
        <v>108.27</v>
      </c>
    </row>
    <row r="454" spans="1:13" x14ac:dyDescent="0.25">
      <c r="A454" t="str">
        <f t="shared" si="21"/>
        <v>HYDCMBMay-2025</v>
      </c>
      <c r="B454" s="2">
        <v>2025</v>
      </c>
      <c r="C454" s="2" t="s">
        <v>205</v>
      </c>
      <c r="D454" t="s">
        <v>29</v>
      </c>
      <c r="E454" s="2" t="s">
        <v>10</v>
      </c>
      <c r="F454" t="s">
        <v>15</v>
      </c>
      <c r="G454" s="3">
        <v>4</v>
      </c>
      <c r="H454" s="3">
        <v>38.26</v>
      </c>
      <c r="I454" s="3">
        <v>110.89</v>
      </c>
      <c r="J454" s="3">
        <v>149.15</v>
      </c>
      <c r="K454" s="3">
        <v>4688</v>
      </c>
      <c r="L454" s="26">
        <f t="shared" si="22"/>
        <v>3.1815273037542662E-2</v>
      </c>
      <c r="M454" s="1">
        <f t="shared" si="23"/>
        <v>37.287500000000001</v>
      </c>
    </row>
    <row r="455" spans="1:13" x14ac:dyDescent="0.25">
      <c r="A455" t="str">
        <f t="shared" si="21"/>
        <v>ICNCMBMay-2025</v>
      </c>
      <c r="B455" s="2">
        <v>2025</v>
      </c>
      <c r="C455" s="2" t="s">
        <v>205</v>
      </c>
      <c r="D455" t="s">
        <v>30</v>
      </c>
      <c r="E455" s="2" t="s">
        <v>10</v>
      </c>
      <c r="F455" t="s">
        <v>13</v>
      </c>
      <c r="G455" s="3">
        <v>36</v>
      </c>
      <c r="H455" s="3">
        <v>5211.05</v>
      </c>
      <c r="I455" s="3">
        <v>3373.8200000000006</v>
      </c>
      <c r="J455" s="3">
        <v>8584.8700000000008</v>
      </c>
      <c r="K455" s="3">
        <v>207540</v>
      </c>
      <c r="L455" s="26">
        <f t="shared" si="22"/>
        <v>4.1364893514503231E-2</v>
      </c>
      <c r="M455" s="1">
        <f t="shared" si="23"/>
        <v>238.46861111111113</v>
      </c>
    </row>
    <row r="456" spans="1:13" x14ac:dyDescent="0.25">
      <c r="A456" t="str">
        <f t="shared" si="21"/>
        <v>IXMCMBMay-2025</v>
      </c>
      <c r="B456" s="2">
        <v>2025</v>
      </c>
      <c r="C456" s="2" t="s">
        <v>205</v>
      </c>
      <c r="D456" t="s">
        <v>31</v>
      </c>
      <c r="E456" s="2" t="s">
        <v>10</v>
      </c>
      <c r="F456" t="s">
        <v>15</v>
      </c>
      <c r="G456" s="3">
        <v>12</v>
      </c>
      <c r="H456" s="3">
        <v>420.32999999999993</v>
      </c>
      <c r="I456" s="3">
        <v>124.37</v>
      </c>
      <c r="J456" s="3">
        <v>544.70000000000005</v>
      </c>
      <c r="K456" s="3">
        <v>4248</v>
      </c>
      <c r="L456" s="26">
        <f t="shared" si="22"/>
        <v>0.12822504708097929</v>
      </c>
      <c r="M456" s="1">
        <f t="shared" si="23"/>
        <v>45.391666666666673</v>
      </c>
    </row>
    <row r="457" spans="1:13" x14ac:dyDescent="0.25">
      <c r="A457" t="str">
        <f t="shared" si="21"/>
        <v>KHICMBMay-2025</v>
      </c>
      <c r="B457" s="2">
        <v>2025</v>
      </c>
      <c r="C457" s="2" t="s">
        <v>205</v>
      </c>
      <c r="D457" t="s">
        <v>32</v>
      </c>
      <c r="E457" s="2" t="s">
        <v>10</v>
      </c>
      <c r="F457" t="s">
        <v>15</v>
      </c>
      <c r="G457" s="3">
        <v>17</v>
      </c>
      <c r="H457" s="3">
        <v>1174.6000000000001</v>
      </c>
      <c r="I457" s="3">
        <v>458.89</v>
      </c>
      <c r="J457" s="3">
        <v>1633.49</v>
      </c>
      <c r="K457" s="3">
        <v>41038</v>
      </c>
      <c r="L457" s="26">
        <f t="shared" si="22"/>
        <v>3.9804327696281498E-2</v>
      </c>
      <c r="M457" s="1">
        <f t="shared" si="23"/>
        <v>96.087647058823535</v>
      </c>
    </row>
    <row r="458" spans="1:13" x14ac:dyDescent="0.25">
      <c r="A458" t="str">
        <f t="shared" si="21"/>
        <v>KTMCMBMay-2025</v>
      </c>
      <c r="B458" s="2">
        <v>2025</v>
      </c>
      <c r="C458" s="2" t="s">
        <v>205</v>
      </c>
      <c r="D458" t="s">
        <v>52</v>
      </c>
      <c r="E458" s="2" t="s">
        <v>10</v>
      </c>
      <c r="F458" t="s">
        <v>15</v>
      </c>
      <c r="G458" s="3">
        <v>13</v>
      </c>
      <c r="H458" s="3">
        <v>3463.01</v>
      </c>
      <c r="I458" s="3">
        <v>369.29999999999995</v>
      </c>
      <c r="J458" s="3">
        <v>3832.31</v>
      </c>
      <c r="K458" s="3">
        <v>30589</v>
      </c>
      <c r="L458" s="26">
        <f t="shared" si="22"/>
        <v>0.12528392559416784</v>
      </c>
      <c r="M458" s="1">
        <f t="shared" si="23"/>
        <v>294.79307692307691</v>
      </c>
    </row>
    <row r="459" spans="1:13" x14ac:dyDescent="0.25">
      <c r="A459" t="str">
        <f t="shared" si="21"/>
        <v>KULCMBMay-2025</v>
      </c>
      <c r="B459" s="2">
        <v>2025</v>
      </c>
      <c r="C459" s="2" t="s">
        <v>205</v>
      </c>
      <c r="D459" t="s">
        <v>33</v>
      </c>
      <c r="E459" s="2" t="s">
        <v>10</v>
      </c>
      <c r="F459" t="s">
        <v>13</v>
      </c>
      <c r="G459" s="3">
        <v>58</v>
      </c>
      <c r="H459" s="3">
        <v>3766.5699999999997</v>
      </c>
      <c r="I459" s="3">
        <v>3257.6699999999996</v>
      </c>
      <c r="J459" s="3">
        <v>7024.2400000000007</v>
      </c>
      <c r="K459" s="3">
        <v>142622</v>
      </c>
      <c r="L459" s="26">
        <f t="shared" si="22"/>
        <v>4.9250746729116127E-2</v>
      </c>
      <c r="M459" s="1">
        <f t="shared" si="23"/>
        <v>121.10758620689657</v>
      </c>
    </row>
    <row r="460" spans="1:13" x14ac:dyDescent="0.25">
      <c r="A460" t="str">
        <f t="shared" si="21"/>
        <v>KWICMBMay-2025</v>
      </c>
      <c r="B460" s="2">
        <v>2025</v>
      </c>
      <c r="C460" s="2" t="s">
        <v>205</v>
      </c>
      <c r="D460" t="s">
        <v>34</v>
      </c>
      <c r="E460" s="2" t="s">
        <v>10</v>
      </c>
      <c r="F460" t="s">
        <v>11</v>
      </c>
      <c r="G460" s="3">
        <v>10</v>
      </c>
      <c r="H460" s="3">
        <v>881.90000000000009</v>
      </c>
      <c r="I460" s="3">
        <v>677.64</v>
      </c>
      <c r="J460" s="3">
        <v>1559.5400000000004</v>
      </c>
      <c r="K460" s="3">
        <v>41950</v>
      </c>
      <c r="L460" s="26">
        <f t="shared" si="22"/>
        <v>3.7176162097735409E-2</v>
      </c>
      <c r="M460" s="1">
        <f t="shared" si="23"/>
        <v>155.95400000000004</v>
      </c>
    </row>
    <row r="461" spans="1:13" x14ac:dyDescent="0.25">
      <c r="A461" t="str">
        <f t="shared" si="21"/>
        <v>LHECMBMay-2025</v>
      </c>
      <c r="B461" s="2">
        <v>2025</v>
      </c>
      <c r="C461" s="2" t="s">
        <v>205</v>
      </c>
      <c r="D461" t="s">
        <v>35</v>
      </c>
      <c r="E461" s="2" t="s">
        <v>10</v>
      </c>
      <c r="F461" t="s">
        <v>15</v>
      </c>
      <c r="G461" s="3">
        <v>51</v>
      </c>
      <c r="H461" s="3">
        <v>3851.71</v>
      </c>
      <c r="I461" s="3">
        <v>1250.6799999999998</v>
      </c>
      <c r="J461" s="3">
        <v>5102.3900000000012</v>
      </c>
      <c r="K461" s="3">
        <v>142035</v>
      </c>
      <c r="L461" s="26">
        <f t="shared" si="22"/>
        <v>3.5923469567360165E-2</v>
      </c>
      <c r="M461" s="1">
        <f t="shared" si="23"/>
        <v>100.04686274509807</v>
      </c>
    </row>
    <row r="462" spans="1:13" x14ac:dyDescent="0.25">
      <c r="A462" t="str">
        <f t="shared" si="21"/>
        <v>LHRCMBMay-2025</v>
      </c>
      <c r="B462" s="2">
        <v>2025</v>
      </c>
      <c r="C462" s="2" t="s">
        <v>205</v>
      </c>
      <c r="D462" t="s">
        <v>36</v>
      </c>
      <c r="E462" s="2" t="s">
        <v>10</v>
      </c>
      <c r="F462" t="s">
        <v>19</v>
      </c>
      <c r="G462" s="3">
        <v>175</v>
      </c>
      <c r="H462" s="3">
        <v>39263.99</v>
      </c>
      <c r="I462" s="3">
        <v>40419.610000000015</v>
      </c>
      <c r="J462" s="3">
        <v>79683.599999999991</v>
      </c>
      <c r="K462" s="3">
        <v>1525825</v>
      </c>
      <c r="L462" s="26">
        <f t="shared" si="22"/>
        <v>5.2223289040355211E-2</v>
      </c>
      <c r="M462" s="1">
        <f t="shared" si="23"/>
        <v>455.33485714285712</v>
      </c>
    </row>
    <row r="463" spans="1:13" x14ac:dyDescent="0.25">
      <c r="A463" t="str">
        <f t="shared" si="21"/>
        <v>MAACMBMay-2025</v>
      </c>
      <c r="B463" s="2">
        <v>2025</v>
      </c>
      <c r="C463" s="2" t="s">
        <v>205</v>
      </c>
      <c r="D463" t="s">
        <v>37</v>
      </c>
      <c r="E463" s="2" t="s">
        <v>10</v>
      </c>
      <c r="F463" t="s">
        <v>15</v>
      </c>
      <c r="G463" s="3">
        <v>43</v>
      </c>
      <c r="H463" s="3">
        <v>1102.1099999999994</v>
      </c>
      <c r="I463" s="3">
        <v>986.24</v>
      </c>
      <c r="J463" s="3">
        <v>2088.3499999999995</v>
      </c>
      <c r="K463" s="3">
        <v>29498</v>
      </c>
      <c r="L463" s="26">
        <f t="shared" si="22"/>
        <v>7.0796325174588087E-2</v>
      </c>
      <c r="M463" s="1">
        <f t="shared" si="23"/>
        <v>48.566279069767432</v>
      </c>
    </row>
    <row r="464" spans="1:13" x14ac:dyDescent="0.25">
      <c r="A464" t="str">
        <f t="shared" si="21"/>
        <v>MELCMBMay-2025</v>
      </c>
      <c r="B464" s="2">
        <v>2025</v>
      </c>
      <c r="C464" s="2" t="s">
        <v>205</v>
      </c>
      <c r="D464" t="s">
        <v>38</v>
      </c>
      <c r="E464" s="2" t="s">
        <v>10</v>
      </c>
      <c r="F464" t="s">
        <v>13</v>
      </c>
      <c r="G464" s="3">
        <v>406</v>
      </c>
      <c r="H464" s="3">
        <v>134417.09</v>
      </c>
      <c r="I464" s="3">
        <v>50238.239999999991</v>
      </c>
      <c r="J464" s="3">
        <v>184655.33</v>
      </c>
      <c r="K464" s="3">
        <v>3414054</v>
      </c>
      <c r="L464" s="26">
        <f t="shared" si="22"/>
        <v>5.4086821708151066E-2</v>
      </c>
      <c r="M464" s="1">
        <f t="shared" si="23"/>
        <v>454.81608374384234</v>
      </c>
    </row>
    <row r="465" spans="1:13" x14ac:dyDescent="0.25">
      <c r="A465" t="str">
        <f t="shared" si="21"/>
        <v>MLECMBMay-2025</v>
      </c>
      <c r="B465" s="2">
        <v>2025</v>
      </c>
      <c r="C465" s="2" t="s">
        <v>205</v>
      </c>
      <c r="D465" t="s">
        <v>39</v>
      </c>
      <c r="E465" s="2" t="s">
        <v>10</v>
      </c>
      <c r="F465" t="s">
        <v>15</v>
      </c>
      <c r="G465" s="3">
        <v>300</v>
      </c>
      <c r="H465" s="3">
        <v>20814.29</v>
      </c>
      <c r="I465" s="3">
        <v>5836.5699999999988</v>
      </c>
      <c r="J465" s="3">
        <v>26650.859999999997</v>
      </c>
      <c r="K465" s="3">
        <v>230400</v>
      </c>
      <c r="L465" s="26">
        <f t="shared" si="22"/>
        <v>0.11567213541666665</v>
      </c>
      <c r="M465" s="1">
        <f t="shared" si="23"/>
        <v>88.836199999999991</v>
      </c>
    </row>
    <row r="466" spans="1:13" x14ac:dyDescent="0.25">
      <c r="A466" t="str">
        <f t="shared" si="21"/>
        <v>NRTCMBMay-2025</v>
      </c>
      <c r="B466" s="2">
        <v>2025</v>
      </c>
      <c r="C466" s="2" t="s">
        <v>205</v>
      </c>
      <c r="D466" t="s">
        <v>40</v>
      </c>
      <c r="E466" s="2" t="s">
        <v>10</v>
      </c>
      <c r="F466" t="s">
        <v>13</v>
      </c>
      <c r="G466" s="3">
        <v>39</v>
      </c>
      <c r="H466" s="3">
        <v>22471.000000000004</v>
      </c>
      <c r="I466" s="3">
        <v>1193.47</v>
      </c>
      <c r="J466" s="3">
        <v>23664.469999999998</v>
      </c>
      <c r="K466" s="3">
        <v>267696</v>
      </c>
      <c r="L466" s="26">
        <f t="shared" si="22"/>
        <v>8.8400536429382573E-2</v>
      </c>
      <c r="M466" s="1">
        <f t="shared" si="23"/>
        <v>606.78128205128201</v>
      </c>
    </row>
    <row r="467" spans="1:13" x14ac:dyDescent="0.25">
      <c r="A467" t="str">
        <f t="shared" si="21"/>
        <v>PEKCMBMay-2025</v>
      </c>
      <c r="B467" s="2">
        <v>2025</v>
      </c>
      <c r="C467" s="2" t="s">
        <v>205</v>
      </c>
      <c r="D467" t="s">
        <v>177</v>
      </c>
      <c r="E467" s="2" t="s">
        <v>10</v>
      </c>
      <c r="F467" t="s">
        <v>13</v>
      </c>
      <c r="G467" s="3">
        <v>4</v>
      </c>
      <c r="H467" s="3">
        <v>423.87</v>
      </c>
      <c r="I467" s="3">
        <v>325.71999999999997</v>
      </c>
      <c r="J467" s="3">
        <v>749.59</v>
      </c>
      <c r="K467" s="3">
        <v>20676</v>
      </c>
      <c r="L467" s="26">
        <f t="shared" si="22"/>
        <v>3.6254111046624106E-2</v>
      </c>
      <c r="M467" s="1">
        <f t="shared" si="23"/>
        <v>187.39750000000001</v>
      </c>
    </row>
    <row r="468" spans="1:13" x14ac:dyDescent="0.25">
      <c r="A468" t="str">
        <f t="shared" si="21"/>
        <v>RUHCMBMay-2025</v>
      </c>
      <c r="B468" s="2">
        <v>2025</v>
      </c>
      <c r="C468" s="2" t="s">
        <v>205</v>
      </c>
      <c r="D468" t="s">
        <v>41</v>
      </c>
      <c r="E468" s="2" t="s">
        <v>10</v>
      </c>
      <c r="F468" t="s">
        <v>11</v>
      </c>
      <c r="G468" s="3">
        <v>19</v>
      </c>
      <c r="H468" s="3">
        <v>3582.34</v>
      </c>
      <c r="I468" s="3">
        <v>1297.3900000000001</v>
      </c>
      <c r="J468" s="3">
        <v>4879.7299999999996</v>
      </c>
      <c r="K468" s="3">
        <v>76855</v>
      </c>
      <c r="L468" s="26">
        <f t="shared" si="22"/>
        <v>6.3492681022705083E-2</v>
      </c>
      <c r="M468" s="1">
        <f t="shared" si="23"/>
        <v>256.8278947368421</v>
      </c>
    </row>
    <row r="469" spans="1:13" x14ac:dyDescent="0.25">
      <c r="A469" t="str">
        <f t="shared" si="21"/>
        <v>SINCMBMay-2025</v>
      </c>
      <c r="B469" s="2">
        <v>2025</v>
      </c>
      <c r="C469" s="2" t="s">
        <v>205</v>
      </c>
      <c r="D469" t="s">
        <v>42</v>
      </c>
      <c r="E469" s="2" t="s">
        <v>10</v>
      </c>
      <c r="F469" t="s">
        <v>13</v>
      </c>
      <c r="G469" s="3">
        <v>97</v>
      </c>
      <c r="H469" s="3">
        <v>7053.0599999999995</v>
      </c>
      <c r="I469" s="3">
        <v>3156.9300000000012</v>
      </c>
      <c r="J469" s="3">
        <v>10209.990000000002</v>
      </c>
      <c r="K469" s="3">
        <v>266653</v>
      </c>
      <c r="L469" s="26">
        <f t="shared" si="22"/>
        <v>3.8289424833022695E-2</v>
      </c>
      <c r="M469" s="1">
        <f t="shared" si="23"/>
        <v>105.2576288659794</v>
      </c>
    </row>
    <row r="470" spans="1:13" x14ac:dyDescent="0.25">
      <c r="A470" t="str">
        <f t="shared" si="21"/>
        <v>SYDCMBMay-2025</v>
      </c>
      <c r="B470" s="2">
        <v>2025</v>
      </c>
      <c r="C470" s="2" t="s">
        <v>205</v>
      </c>
      <c r="D470" t="s">
        <v>53</v>
      </c>
      <c r="E470" s="2" t="s">
        <v>10</v>
      </c>
      <c r="F470" t="s">
        <v>13</v>
      </c>
      <c r="G470" s="3">
        <v>176</v>
      </c>
      <c r="H470" s="3">
        <v>44572.219999999987</v>
      </c>
      <c r="I470" s="3">
        <v>23206.39</v>
      </c>
      <c r="J470" s="3">
        <v>67778.61</v>
      </c>
      <c r="K470" s="3">
        <v>1540704</v>
      </c>
      <c r="L470" s="26">
        <f t="shared" si="22"/>
        <v>4.3991973798990593E-2</v>
      </c>
      <c r="M470" s="1">
        <f t="shared" si="23"/>
        <v>385.10573863636364</v>
      </c>
    </row>
    <row r="471" spans="1:13" x14ac:dyDescent="0.25">
      <c r="A471" t="str">
        <f t="shared" si="21"/>
        <v>TRVCMBMay-2025</v>
      </c>
      <c r="B471" s="2">
        <v>2025</v>
      </c>
      <c r="C471" s="2" t="s">
        <v>205</v>
      </c>
      <c r="D471" t="s">
        <v>43</v>
      </c>
      <c r="E471" s="2" t="s">
        <v>10</v>
      </c>
      <c r="F471" t="s">
        <v>15</v>
      </c>
      <c r="G471" s="3">
        <v>14</v>
      </c>
      <c r="H471" s="3">
        <v>421.44</v>
      </c>
      <c r="I471" s="3">
        <v>291.39999999999998</v>
      </c>
      <c r="J471" s="3">
        <v>712.84</v>
      </c>
      <c r="K471" s="3">
        <v>5124</v>
      </c>
      <c r="L471" s="26">
        <f t="shared" si="22"/>
        <v>0.13911787665886027</v>
      </c>
      <c r="M471" s="1">
        <f t="shared" si="23"/>
        <v>50.917142857142856</v>
      </c>
    </row>
    <row r="472" spans="1:13" x14ac:dyDescent="0.25">
      <c r="A472" t="str">
        <f t="shared" si="21"/>
        <v>TRZCMBMay-2025</v>
      </c>
      <c r="B472" s="2">
        <v>2025</v>
      </c>
      <c r="C472" s="2" t="s">
        <v>205</v>
      </c>
      <c r="D472" t="s">
        <v>44</v>
      </c>
      <c r="E472" s="2" t="s">
        <v>10</v>
      </c>
      <c r="F472" t="s">
        <v>15</v>
      </c>
      <c r="G472" s="3">
        <v>21</v>
      </c>
      <c r="H472" s="3">
        <v>478.29</v>
      </c>
      <c r="I472" s="3">
        <v>295.26</v>
      </c>
      <c r="J472" s="3">
        <v>773.55</v>
      </c>
      <c r="K472" s="3">
        <v>9303</v>
      </c>
      <c r="L472" s="26">
        <f t="shared" si="22"/>
        <v>8.3150596581747824E-2</v>
      </c>
      <c r="M472" s="1">
        <f t="shared" si="23"/>
        <v>36.835714285714282</v>
      </c>
    </row>
    <row r="473" spans="1:13" x14ac:dyDescent="0.25">
      <c r="A473" t="str">
        <f t="shared" si="21"/>
        <v>PVGCMBMay-2025</v>
      </c>
      <c r="B473" s="2">
        <v>2025</v>
      </c>
      <c r="C473" s="2" t="s">
        <v>205</v>
      </c>
      <c r="D473" t="s">
        <v>50</v>
      </c>
      <c r="E473" s="2" t="s">
        <v>10</v>
      </c>
      <c r="F473" t="s">
        <v>13</v>
      </c>
      <c r="G473" s="3">
        <v>115</v>
      </c>
      <c r="H473" s="3">
        <v>8664.15</v>
      </c>
      <c r="I473" s="3">
        <v>11770.34</v>
      </c>
      <c r="J473" s="3">
        <v>20434.490000000002</v>
      </c>
      <c r="K473" s="3">
        <v>582590</v>
      </c>
      <c r="L473" s="26">
        <f t="shared" si="22"/>
        <v>3.5075250175938481E-2</v>
      </c>
      <c r="M473" s="1">
        <f t="shared" si="23"/>
        <v>177.69121739130435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2D157-071C-47FE-A8CF-6EE450EE383B}">
  <dimension ref="A1:S786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x14ac:dyDescent="0.25">
      <c r="A2" t="str">
        <f t="shared" ref="A2:A65" si="0">D2&amp;E2&amp;C2</f>
        <v>AUHCMBJan-2024</v>
      </c>
      <c r="B2" s="2">
        <v>2024</v>
      </c>
      <c r="C2" s="2" t="s">
        <v>196</v>
      </c>
      <c r="D2" t="s">
        <v>9</v>
      </c>
      <c r="E2" s="2" t="s">
        <v>10</v>
      </c>
      <c r="F2" t="s">
        <v>11</v>
      </c>
      <c r="G2">
        <v>346</v>
      </c>
      <c r="H2">
        <v>49045.27000000004</v>
      </c>
      <c r="I2">
        <v>43291.76</v>
      </c>
      <c r="J2">
        <v>92337.03</v>
      </c>
      <c r="K2">
        <v>1157024</v>
      </c>
      <c r="L2" s="26">
        <f t="shared" ref="L2:L65" si="1">J2/K2</f>
        <v>7.9805630652432444E-2</v>
      </c>
      <c r="M2" s="1">
        <f t="shared" ref="M2:M65" si="2">J2/G2</f>
        <v>266.87002890173409</v>
      </c>
    </row>
    <row r="3" spans="1:13" x14ac:dyDescent="0.25">
      <c r="A3" t="str">
        <f t="shared" si="0"/>
        <v>BKKCMBJan-2024</v>
      </c>
      <c r="B3" s="2">
        <v>2024</v>
      </c>
      <c r="C3" s="2" t="s">
        <v>196</v>
      </c>
      <c r="D3" t="s">
        <v>12</v>
      </c>
      <c r="E3" s="2" t="s">
        <v>10</v>
      </c>
      <c r="F3" t="s">
        <v>13</v>
      </c>
      <c r="G3">
        <v>1666</v>
      </c>
      <c r="H3">
        <v>173319.83</v>
      </c>
      <c r="I3">
        <v>120508.02000000009</v>
      </c>
      <c r="J3">
        <v>293827.85000000003</v>
      </c>
      <c r="K3">
        <v>3973410</v>
      </c>
      <c r="L3" s="26">
        <f t="shared" si="1"/>
        <v>7.3948535388998371E-2</v>
      </c>
      <c r="M3" s="1">
        <f t="shared" si="2"/>
        <v>176.36725690276111</v>
      </c>
    </row>
    <row r="4" spans="1:13" x14ac:dyDescent="0.25">
      <c r="A4" t="str">
        <f t="shared" si="0"/>
        <v>BLRCMBJan-2024</v>
      </c>
      <c r="B4" s="2">
        <v>2024</v>
      </c>
      <c r="C4" s="2" t="s">
        <v>196</v>
      </c>
      <c r="D4" t="s">
        <v>14</v>
      </c>
      <c r="E4" s="2" t="s">
        <v>10</v>
      </c>
      <c r="F4" t="s">
        <v>15</v>
      </c>
      <c r="G4">
        <v>1146</v>
      </c>
      <c r="H4">
        <v>53793.880000000012</v>
      </c>
      <c r="I4">
        <v>31388.510000000017</v>
      </c>
      <c r="J4">
        <v>85182.39</v>
      </c>
      <c r="K4">
        <v>819390</v>
      </c>
      <c r="L4" s="26">
        <f t="shared" si="1"/>
        <v>0.10395829824625637</v>
      </c>
      <c r="M4" s="1">
        <f t="shared" si="2"/>
        <v>74.330183246073304</v>
      </c>
    </row>
    <row r="5" spans="1:13" x14ac:dyDescent="0.25">
      <c r="A5" t="str">
        <f t="shared" si="0"/>
        <v>BOMCMBJan-2024</v>
      </c>
      <c r="B5" s="2">
        <v>2024</v>
      </c>
      <c r="C5" s="2" t="s">
        <v>196</v>
      </c>
      <c r="D5" t="s">
        <v>16</v>
      </c>
      <c r="E5" t="s">
        <v>10</v>
      </c>
      <c r="F5" t="s">
        <v>15</v>
      </c>
      <c r="G5">
        <v>1429</v>
      </c>
      <c r="H5">
        <v>129561.62999999989</v>
      </c>
      <c r="I5">
        <v>48125.599999999962</v>
      </c>
      <c r="J5">
        <v>177687.23000000021</v>
      </c>
      <c r="K5">
        <v>2213521</v>
      </c>
      <c r="L5" s="26">
        <f t="shared" si="1"/>
        <v>8.0273568671813011E-2</v>
      </c>
      <c r="M5" s="1">
        <f t="shared" si="2"/>
        <v>124.34375787263836</v>
      </c>
    </row>
    <row r="6" spans="1:13" x14ac:dyDescent="0.25">
      <c r="A6" t="str">
        <f t="shared" si="0"/>
        <v>CANCMBJan-2024</v>
      </c>
      <c r="B6" s="2">
        <v>2024</v>
      </c>
      <c r="C6" s="2" t="s">
        <v>196</v>
      </c>
      <c r="D6" t="s">
        <v>17</v>
      </c>
      <c r="E6" s="2" t="s">
        <v>10</v>
      </c>
      <c r="F6" t="s">
        <v>13</v>
      </c>
      <c r="G6">
        <v>123</v>
      </c>
      <c r="H6">
        <v>25458.719999999998</v>
      </c>
      <c r="I6">
        <v>11938.249999999998</v>
      </c>
      <c r="J6">
        <v>37396.970000000008</v>
      </c>
      <c r="K6">
        <v>489909</v>
      </c>
      <c r="L6" s="26">
        <f t="shared" si="1"/>
        <v>7.6334523350254854E-2</v>
      </c>
      <c r="M6" s="1">
        <f t="shared" si="2"/>
        <v>304.04040650406512</v>
      </c>
    </row>
    <row r="7" spans="1:13" x14ac:dyDescent="0.25">
      <c r="A7" t="str">
        <f t="shared" si="0"/>
        <v>CDGCMBJan-2024</v>
      </c>
      <c r="B7" s="2">
        <v>2024</v>
      </c>
      <c r="C7" s="2" t="s">
        <v>196</v>
      </c>
      <c r="D7" t="s">
        <v>18</v>
      </c>
      <c r="E7" s="2" t="s">
        <v>10</v>
      </c>
      <c r="F7" t="s">
        <v>19</v>
      </c>
      <c r="G7">
        <v>1872</v>
      </c>
      <c r="H7">
        <v>403594.12000000017</v>
      </c>
      <c r="I7">
        <v>408569.62000000005</v>
      </c>
      <c r="J7">
        <v>812163.74000000011</v>
      </c>
      <c r="K7">
        <v>15928848</v>
      </c>
      <c r="L7" s="26">
        <f t="shared" si="1"/>
        <v>5.0986972818122193E-2</v>
      </c>
      <c r="M7" s="1">
        <f t="shared" si="2"/>
        <v>433.84815170940175</v>
      </c>
    </row>
    <row r="8" spans="1:13" x14ac:dyDescent="0.25">
      <c r="A8" t="str">
        <f t="shared" si="0"/>
        <v>CGKCMBJan-2024</v>
      </c>
      <c r="B8" s="2">
        <v>2024</v>
      </c>
      <c r="C8" s="2" t="s">
        <v>196</v>
      </c>
      <c r="D8" t="s">
        <v>20</v>
      </c>
      <c r="E8" s="2" t="s">
        <v>10</v>
      </c>
      <c r="F8" t="s">
        <v>13</v>
      </c>
      <c r="G8">
        <v>240</v>
      </c>
      <c r="H8">
        <v>25788.569999999996</v>
      </c>
      <c r="I8">
        <v>20338.240000000005</v>
      </c>
      <c r="J8">
        <v>46126.810000000005</v>
      </c>
      <c r="K8">
        <v>796320</v>
      </c>
      <c r="L8" s="26">
        <f t="shared" si="1"/>
        <v>5.7924967349809127E-2</v>
      </c>
      <c r="M8" s="1">
        <f t="shared" si="2"/>
        <v>192.1950416666667</v>
      </c>
    </row>
    <row r="9" spans="1:13" x14ac:dyDescent="0.25">
      <c r="A9" t="str">
        <f t="shared" si="0"/>
        <v>CMBAUHJan-2024</v>
      </c>
      <c r="B9" s="2">
        <v>2024</v>
      </c>
      <c r="C9" s="2" t="s">
        <v>196</v>
      </c>
      <c r="D9" t="s">
        <v>10</v>
      </c>
      <c r="E9" s="2" t="s">
        <v>9</v>
      </c>
      <c r="F9" t="s">
        <v>11</v>
      </c>
      <c r="G9">
        <v>1182</v>
      </c>
      <c r="H9">
        <v>232011.06999999995</v>
      </c>
      <c r="I9">
        <v>197112.50000000012</v>
      </c>
      <c r="J9">
        <v>429123.57000000047</v>
      </c>
      <c r="K9">
        <v>3952608</v>
      </c>
      <c r="L9" s="26">
        <f t="shared" si="1"/>
        <v>0.10856719664586027</v>
      </c>
      <c r="M9" s="1">
        <f t="shared" si="2"/>
        <v>363.04870558375677</v>
      </c>
    </row>
    <row r="10" spans="1:13" x14ac:dyDescent="0.25">
      <c r="A10" t="str">
        <f t="shared" si="0"/>
        <v>CMBBKKJan-2024</v>
      </c>
      <c r="B10" s="2">
        <v>2024</v>
      </c>
      <c r="C10" s="2" t="s">
        <v>196</v>
      </c>
      <c r="D10" t="s">
        <v>10</v>
      </c>
      <c r="E10" s="2" t="s">
        <v>12</v>
      </c>
      <c r="F10" t="s">
        <v>13</v>
      </c>
      <c r="G10">
        <v>1452</v>
      </c>
      <c r="H10">
        <v>166963.70000000001</v>
      </c>
      <c r="I10">
        <v>108427.26000000002</v>
      </c>
      <c r="J10">
        <v>275390.95999999985</v>
      </c>
      <c r="K10">
        <v>3463020</v>
      </c>
      <c r="L10" s="26">
        <f t="shared" si="1"/>
        <v>7.9523352449595977E-2</v>
      </c>
      <c r="M10" s="1">
        <f t="shared" si="2"/>
        <v>189.6631955922864</v>
      </c>
    </row>
    <row r="11" spans="1:13" x14ac:dyDescent="0.25">
      <c r="A11" t="str">
        <f t="shared" si="0"/>
        <v>CMBBLRJan-2024</v>
      </c>
      <c r="B11" s="2">
        <v>2024</v>
      </c>
      <c r="C11" s="2" t="s">
        <v>196</v>
      </c>
      <c r="D11" t="s">
        <v>10</v>
      </c>
      <c r="E11" s="2" t="s">
        <v>14</v>
      </c>
      <c r="F11" t="s">
        <v>15</v>
      </c>
      <c r="G11">
        <v>1145</v>
      </c>
      <c r="H11">
        <v>86846.510000000009</v>
      </c>
      <c r="I11">
        <v>36280.240000000013</v>
      </c>
      <c r="J11">
        <v>123126.75</v>
      </c>
      <c r="K11">
        <v>818675</v>
      </c>
      <c r="L11" s="26">
        <f t="shared" si="1"/>
        <v>0.15039759367270283</v>
      </c>
      <c r="M11" s="1">
        <f t="shared" si="2"/>
        <v>107.53427947598253</v>
      </c>
    </row>
    <row r="12" spans="1:13" x14ac:dyDescent="0.25">
      <c r="A12" t="str">
        <f t="shared" si="0"/>
        <v>CMBBOMJan-2024</v>
      </c>
      <c r="B12" s="2">
        <v>2024</v>
      </c>
      <c r="C12" s="2" t="s">
        <v>196</v>
      </c>
      <c r="D12" t="s">
        <v>10</v>
      </c>
      <c r="E12" s="2" t="s">
        <v>16</v>
      </c>
      <c r="F12" t="s">
        <v>15</v>
      </c>
      <c r="G12">
        <v>1892</v>
      </c>
      <c r="H12">
        <v>202764.8300000001</v>
      </c>
      <c r="I12">
        <v>66956.440000000017</v>
      </c>
      <c r="J12">
        <v>269721.26999999979</v>
      </c>
      <c r="K12">
        <v>2930708</v>
      </c>
      <c r="L12" s="26">
        <f t="shared" si="1"/>
        <v>9.2032802312615167E-2</v>
      </c>
      <c r="M12" s="1">
        <f t="shared" si="2"/>
        <v>142.5588107822409</v>
      </c>
    </row>
    <row r="13" spans="1:13" x14ac:dyDescent="0.25">
      <c r="A13" t="str">
        <f t="shared" si="0"/>
        <v>CMBCANJan-2024</v>
      </c>
      <c r="B13" s="2">
        <v>2024</v>
      </c>
      <c r="C13" s="2" t="s">
        <v>196</v>
      </c>
      <c r="D13" t="s">
        <v>10</v>
      </c>
      <c r="E13" s="2" t="s">
        <v>17</v>
      </c>
      <c r="F13" t="s">
        <v>13</v>
      </c>
      <c r="G13">
        <v>87</v>
      </c>
      <c r="H13">
        <v>15153.650000000001</v>
      </c>
      <c r="I13">
        <v>9111.3599999999988</v>
      </c>
      <c r="J13">
        <v>24265.010000000002</v>
      </c>
      <c r="K13">
        <v>346521</v>
      </c>
      <c r="L13" s="26">
        <f t="shared" si="1"/>
        <v>7.0024644971011865E-2</v>
      </c>
      <c r="M13" s="1">
        <f t="shared" si="2"/>
        <v>278.90816091954025</v>
      </c>
    </row>
    <row r="14" spans="1:13" x14ac:dyDescent="0.25">
      <c r="A14" t="str">
        <f t="shared" si="0"/>
        <v>CMBCDGJan-2024</v>
      </c>
      <c r="B14" s="2">
        <v>2024</v>
      </c>
      <c r="C14" s="2" t="s">
        <v>196</v>
      </c>
      <c r="D14" t="s">
        <v>10</v>
      </c>
      <c r="E14" s="2" t="s">
        <v>18</v>
      </c>
      <c r="F14" t="s">
        <v>19</v>
      </c>
      <c r="G14">
        <v>2265</v>
      </c>
      <c r="H14">
        <v>721265.5399999998</v>
      </c>
      <c r="I14">
        <v>495119.22000000032</v>
      </c>
      <c r="J14">
        <v>1216384.7599999998</v>
      </c>
      <c r="K14">
        <v>19272885</v>
      </c>
      <c r="L14" s="26">
        <f t="shared" si="1"/>
        <v>6.3113787064053975E-2</v>
      </c>
      <c r="M14" s="1">
        <f t="shared" si="2"/>
        <v>537.03521412803525</v>
      </c>
    </row>
    <row r="15" spans="1:13" x14ac:dyDescent="0.25">
      <c r="A15" t="str">
        <f t="shared" si="0"/>
        <v>CMBCGKJan-2024</v>
      </c>
      <c r="B15" s="2">
        <v>2024</v>
      </c>
      <c r="C15" s="2" t="s">
        <v>196</v>
      </c>
      <c r="D15" t="s">
        <v>10</v>
      </c>
      <c r="E15" s="2" t="s">
        <v>20</v>
      </c>
      <c r="F15" t="s">
        <v>13</v>
      </c>
      <c r="G15">
        <v>567</v>
      </c>
      <c r="H15">
        <v>69418.570000000007</v>
      </c>
      <c r="I15">
        <v>45926.230000000018</v>
      </c>
      <c r="J15">
        <v>115344.8</v>
      </c>
      <c r="K15">
        <v>1881306</v>
      </c>
      <c r="L15" s="26">
        <f t="shared" si="1"/>
        <v>6.1311025425954097E-2</v>
      </c>
      <c r="M15" s="1">
        <f t="shared" si="2"/>
        <v>203.4299823633157</v>
      </c>
    </row>
    <row r="16" spans="1:13" x14ac:dyDescent="0.25">
      <c r="A16" t="str">
        <f t="shared" si="0"/>
        <v>CMBCOKJan-2024</v>
      </c>
      <c r="B16" s="2">
        <v>2024</v>
      </c>
      <c r="C16" s="2" t="s">
        <v>196</v>
      </c>
      <c r="D16" t="s">
        <v>10</v>
      </c>
      <c r="E16" s="2" t="s">
        <v>21</v>
      </c>
      <c r="F16" t="s">
        <v>15</v>
      </c>
      <c r="G16">
        <v>824</v>
      </c>
      <c r="H16">
        <v>55355.410000000025</v>
      </c>
      <c r="I16">
        <v>22274.719999999994</v>
      </c>
      <c r="J16">
        <v>77630.130000000034</v>
      </c>
      <c r="K16">
        <v>426008</v>
      </c>
      <c r="L16" s="26">
        <f t="shared" si="1"/>
        <v>0.18222693001070411</v>
      </c>
      <c r="M16" s="1">
        <f t="shared" si="2"/>
        <v>94.211322815534018</v>
      </c>
    </row>
    <row r="17" spans="1:13" x14ac:dyDescent="0.25">
      <c r="A17" t="str">
        <f t="shared" si="0"/>
        <v>CMBDACJan-2024</v>
      </c>
      <c r="B17" s="2">
        <v>2024</v>
      </c>
      <c r="C17" s="2" t="s">
        <v>196</v>
      </c>
      <c r="D17" t="s">
        <v>10</v>
      </c>
      <c r="E17" s="2" t="s">
        <v>22</v>
      </c>
      <c r="F17" t="s">
        <v>15</v>
      </c>
      <c r="G17">
        <v>794</v>
      </c>
      <c r="H17">
        <v>152189.87000000017</v>
      </c>
      <c r="I17">
        <v>2443.9999999999991</v>
      </c>
      <c r="J17">
        <v>154633.87000000014</v>
      </c>
      <c r="K17">
        <v>1719010</v>
      </c>
      <c r="L17" s="26">
        <f t="shared" si="1"/>
        <v>8.9955189324087789E-2</v>
      </c>
      <c r="M17" s="1">
        <f t="shared" si="2"/>
        <v>194.75298488665004</v>
      </c>
    </row>
    <row r="18" spans="1:13" x14ac:dyDescent="0.25">
      <c r="A18" t="str">
        <f t="shared" si="0"/>
        <v>CMBDELJan-2024</v>
      </c>
      <c r="B18" s="2">
        <v>2024</v>
      </c>
      <c r="C18" s="2" t="s">
        <v>196</v>
      </c>
      <c r="D18" t="s">
        <v>10</v>
      </c>
      <c r="E18" s="2" t="s">
        <v>23</v>
      </c>
      <c r="F18" t="s">
        <v>15</v>
      </c>
      <c r="G18">
        <v>3148</v>
      </c>
      <c r="H18">
        <v>337955.23</v>
      </c>
      <c r="I18">
        <v>108922.74000000006</v>
      </c>
      <c r="J18">
        <v>446877.97000000015</v>
      </c>
      <c r="K18">
        <v>7633900</v>
      </c>
      <c r="L18" s="26">
        <f t="shared" si="1"/>
        <v>5.8538619840448544E-2</v>
      </c>
      <c r="M18" s="1">
        <f t="shared" si="2"/>
        <v>141.95615311308771</v>
      </c>
    </row>
    <row r="19" spans="1:13" x14ac:dyDescent="0.25">
      <c r="A19" t="str">
        <f t="shared" si="0"/>
        <v>CMBDMMJan-2024</v>
      </c>
      <c r="B19" s="2">
        <v>2024</v>
      </c>
      <c r="C19" s="2" t="s">
        <v>196</v>
      </c>
      <c r="D19" t="s">
        <v>10</v>
      </c>
      <c r="E19" s="2" t="s">
        <v>24</v>
      </c>
      <c r="F19" t="s">
        <v>11</v>
      </c>
      <c r="G19">
        <v>760</v>
      </c>
      <c r="H19">
        <v>127469.94000000002</v>
      </c>
      <c r="I19">
        <v>69098.439999999988</v>
      </c>
      <c r="J19">
        <v>196568.38</v>
      </c>
      <c r="K19">
        <v>2928280</v>
      </c>
      <c r="L19" s="26">
        <f t="shared" si="1"/>
        <v>6.7127590257762243E-2</v>
      </c>
      <c r="M19" s="1">
        <f t="shared" si="2"/>
        <v>258.64260526315792</v>
      </c>
    </row>
    <row r="20" spans="1:13" x14ac:dyDescent="0.25">
      <c r="A20" t="str">
        <f t="shared" si="0"/>
        <v>CMBDOHJan-2024</v>
      </c>
      <c r="B20" s="2">
        <v>2024</v>
      </c>
      <c r="C20" s="2" t="s">
        <v>196</v>
      </c>
      <c r="D20" t="s">
        <v>10</v>
      </c>
      <c r="E20" s="2" t="s">
        <v>25</v>
      </c>
      <c r="F20" t="s">
        <v>11</v>
      </c>
      <c r="G20">
        <v>2010</v>
      </c>
      <c r="H20">
        <v>402721.91000000015</v>
      </c>
      <c r="I20">
        <v>332461.45999999961</v>
      </c>
      <c r="J20">
        <v>735183.36999999965</v>
      </c>
      <c r="K20">
        <v>7302330</v>
      </c>
      <c r="L20" s="26">
        <f t="shared" si="1"/>
        <v>0.10067791650062373</v>
      </c>
      <c r="M20" s="1">
        <f t="shared" si="2"/>
        <v>365.76287064676598</v>
      </c>
    </row>
    <row r="21" spans="1:13" x14ac:dyDescent="0.25">
      <c r="A21" t="str">
        <f t="shared" si="0"/>
        <v>CMBDXBJan-2024</v>
      </c>
      <c r="B21" s="2">
        <v>2024</v>
      </c>
      <c r="C21" s="2" t="s">
        <v>196</v>
      </c>
      <c r="D21" t="s">
        <v>10</v>
      </c>
      <c r="E21" s="2" t="s">
        <v>26</v>
      </c>
      <c r="F21" t="s">
        <v>11</v>
      </c>
      <c r="G21">
        <v>1590</v>
      </c>
      <c r="H21">
        <v>218127.51000000013</v>
      </c>
      <c r="I21">
        <v>171247.52000000002</v>
      </c>
      <c r="J21">
        <v>389375.03000000032</v>
      </c>
      <c r="K21">
        <v>5261310</v>
      </c>
      <c r="L21" s="26">
        <f t="shared" si="1"/>
        <v>7.4007239641838307E-2</v>
      </c>
      <c r="M21" s="1">
        <f t="shared" si="2"/>
        <v>244.88995597484296</v>
      </c>
    </row>
    <row r="22" spans="1:13" x14ac:dyDescent="0.25">
      <c r="A22" t="str">
        <f t="shared" si="0"/>
        <v>CMBFRAJan-2024</v>
      </c>
      <c r="B22" s="2">
        <v>2024</v>
      </c>
      <c r="C22" s="2" t="s">
        <v>196</v>
      </c>
      <c r="D22" t="s">
        <v>10</v>
      </c>
      <c r="E22" s="2" t="s">
        <v>27</v>
      </c>
      <c r="F22" t="s">
        <v>19</v>
      </c>
      <c r="G22">
        <v>2613</v>
      </c>
      <c r="H22">
        <v>876367.23000000021</v>
      </c>
      <c r="I22">
        <v>578086.31000000029</v>
      </c>
      <c r="J22">
        <v>1454453.5399999989</v>
      </c>
      <c r="K22">
        <v>21147009</v>
      </c>
      <c r="L22" s="26">
        <f t="shared" si="1"/>
        <v>6.8778215396796724E-2</v>
      </c>
      <c r="M22" s="1">
        <f t="shared" si="2"/>
        <v>556.62209720627584</v>
      </c>
    </row>
    <row r="23" spans="1:13" x14ac:dyDescent="0.25">
      <c r="A23" t="str">
        <f t="shared" si="0"/>
        <v>CMBGANJan-2024</v>
      </c>
      <c r="B23" s="2">
        <v>2024</v>
      </c>
      <c r="C23" s="2" t="s">
        <v>196</v>
      </c>
      <c r="D23" t="s">
        <v>10</v>
      </c>
      <c r="E23" s="2" t="s">
        <v>28</v>
      </c>
      <c r="F23" t="s">
        <v>15</v>
      </c>
      <c r="G23">
        <v>661</v>
      </c>
      <c r="H23">
        <v>57949.85</v>
      </c>
      <c r="I23">
        <v>18344.509999999998</v>
      </c>
      <c r="J23">
        <v>76294.360000000015</v>
      </c>
      <c r="K23">
        <v>758167</v>
      </c>
      <c r="L23" s="26">
        <f t="shared" si="1"/>
        <v>0.10063001950757552</v>
      </c>
      <c r="M23" s="1">
        <f t="shared" si="2"/>
        <v>115.42263237518912</v>
      </c>
    </row>
    <row r="24" spans="1:13" x14ac:dyDescent="0.25">
      <c r="A24" t="str">
        <f t="shared" si="0"/>
        <v>CMBHYDJan-2024</v>
      </c>
      <c r="B24" s="2">
        <v>2024</v>
      </c>
      <c r="C24" s="2" t="s">
        <v>196</v>
      </c>
      <c r="D24" t="s">
        <v>10</v>
      </c>
      <c r="E24" s="2" t="s">
        <v>29</v>
      </c>
      <c r="F24" t="s">
        <v>15</v>
      </c>
      <c r="G24">
        <v>620</v>
      </c>
      <c r="H24">
        <v>35732.719999999987</v>
      </c>
      <c r="I24">
        <v>21312.80000000001</v>
      </c>
      <c r="J24">
        <v>57045.52</v>
      </c>
      <c r="K24">
        <v>726640</v>
      </c>
      <c r="L24" s="26">
        <f t="shared" si="1"/>
        <v>7.8505890124408229E-2</v>
      </c>
      <c r="M24" s="1">
        <f t="shared" si="2"/>
        <v>92.008903225806449</v>
      </c>
    </row>
    <row r="25" spans="1:13" x14ac:dyDescent="0.25">
      <c r="A25" t="str">
        <f t="shared" si="0"/>
        <v>CMBICNJan-2024</v>
      </c>
      <c r="B25" s="2">
        <v>2024</v>
      </c>
      <c r="C25" s="2" t="s">
        <v>196</v>
      </c>
      <c r="D25" t="s">
        <v>10</v>
      </c>
      <c r="E25" s="2" t="s">
        <v>30</v>
      </c>
      <c r="F25" t="s">
        <v>13</v>
      </c>
      <c r="G25">
        <v>883</v>
      </c>
      <c r="H25">
        <v>217882.57</v>
      </c>
      <c r="I25">
        <v>77313.570000000036</v>
      </c>
      <c r="J25">
        <v>295196.13999999996</v>
      </c>
      <c r="K25">
        <v>5090495</v>
      </c>
      <c r="L25" s="26">
        <f t="shared" si="1"/>
        <v>5.7989672910001865E-2</v>
      </c>
      <c r="M25" s="1">
        <f t="shared" si="2"/>
        <v>334.31046432616074</v>
      </c>
    </row>
    <row r="26" spans="1:13" x14ac:dyDescent="0.25">
      <c r="A26" t="str">
        <f t="shared" si="0"/>
        <v>CMBIXMJan-2024</v>
      </c>
      <c r="B26" s="2">
        <v>2024</v>
      </c>
      <c r="C26" s="2" t="s">
        <v>196</v>
      </c>
      <c r="D26" t="s">
        <v>10</v>
      </c>
      <c r="E26" s="2" t="s">
        <v>31</v>
      </c>
      <c r="F26" t="s">
        <v>15</v>
      </c>
      <c r="G26">
        <v>418</v>
      </c>
      <c r="H26">
        <v>14343.579999999991</v>
      </c>
      <c r="I26">
        <v>9271.5300000000061</v>
      </c>
      <c r="J26">
        <v>23615.109999999993</v>
      </c>
      <c r="K26">
        <v>147972</v>
      </c>
      <c r="L26" s="26">
        <f t="shared" si="1"/>
        <v>0.15959174708728674</v>
      </c>
      <c r="M26" s="1">
        <f t="shared" si="2"/>
        <v>56.495478468899506</v>
      </c>
    </row>
    <row r="27" spans="1:13" x14ac:dyDescent="0.25">
      <c r="A27" t="str">
        <f t="shared" si="0"/>
        <v>CMBKHIJan-2024</v>
      </c>
      <c r="B27" s="2">
        <v>2024</v>
      </c>
      <c r="C27" s="2" t="s">
        <v>196</v>
      </c>
      <c r="D27" t="s">
        <v>10</v>
      </c>
      <c r="E27" s="2" t="s">
        <v>32</v>
      </c>
      <c r="F27" t="s">
        <v>15</v>
      </c>
      <c r="G27">
        <v>861</v>
      </c>
      <c r="H27">
        <v>114735.34999999999</v>
      </c>
      <c r="I27">
        <v>28761.000000000007</v>
      </c>
      <c r="J27">
        <v>143496.35</v>
      </c>
      <c r="K27">
        <v>2078454</v>
      </c>
      <c r="L27" s="26">
        <f t="shared" si="1"/>
        <v>6.9039945074560224E-2</v>
      </c>
      <c r="M27" s="1">
        <f t="shared" si="2"/>
        <v>166.6624274099884</v>
      </c>
    </row>
    <row r="28" spans="1:13" x14ac:dyDescent="0.25">
      <c r="A28" t="str">
        <f t="shared" si="0"/>
        <v>CMBKTMJan-2024</v>
      </c>
      <c r="B28" s="2">
        <v>2024</v>
      </c>
      <c r="C28" s="2" t="s">
        <v>196</v>
      </c>
      <c r="D28" t="s">
        <v>10</v>
      </c>
      <c r="E28" s="2" t="s">
        <v>52</v>
      </c>
      <c r="F28" t="s">
        <v>15</v>
      </c>
      <c r="G28">
        <v>449</v>
      </c>
      <c r="H28">
        <v>63609.569999999978</v>
      </c>
      <c r="I28">
        <v>18708.969999999994</v>
      </c>
      <c r="J28">
        <v>82318.540000000008</v>
      </c>
      <c r="K28">
        <v>1056497</v>
      </c>
      <c r="L28" s="26">
        <f t="shared" si="1"/>
        <v>7.7916491954070868E-2</v>
      </c>
      <c r="M28" s="1">
        <f t="shared" si="2"/>
        <v>183.33750556792876</v>
      </c>
    </row>
    <row r="29" spans="1:13" x14ac:dyDescent="0.25">
      <c r="A29" t="str">
        <f t="shared" si="0"/>
        <v>CMBKULJan-2024</v>
      </c>
      <c r="B29" s="2">
        <v>2024</v>
      </c>
      <c r="C29" s="2" t="s">
        <v>196</v>
      </c>
      <c r="D29" t="s">
        <v>10</v>
      </c>
      <c r="E29" s="2" t="s">
        <v>33</v>
      </c>
      <c r="F29" t="s">
        <v>13</v>
      </c>
      <c r="G29">
        <v>2251</v>
      </c>
      <c r="H29">
        <v>190371.02000000011</v>
      </c>
      <c r="I29">
        <v>141915.77000000005</v>
      </c>
      <c r="J29">
        <v>332286.78999999998</v>
      </c>
      <c r="K29">
        <v>5535209</v>
      </c>
      <c r="L29" s="26">
        <f t="shared" si="1"/>
        <v>6.0031480292794724E-2</v>
      </c>
      <c r="M29" s="1">
        <f t="shared" si="2"/>
        <v>147.61741003998222</v>
      </c>
    </row>
    <row r="30" spans="1:13" x14ac:dyDescent="0.25">
      <c r="A30" t="str">
        <f t="shared" si="0"/>
        <v>CMBKWIJan-2024</v>
      </c>
      <c r="B30" s="2">
        <v>2024</v>
      </c>
      <c r="C30" s="2" t="s">
        <v>196</v>
      </c>
      <c r="D30" t="s">
        <v>10</v>
      </c>
      <c r="E30" s="2" t="s">
        <v>34</v>
      </c>
      <c r="F30" t="s">
        <v>11</v>
      </c>
      <c r="G30">
        <v>845</v>
      </c>
      <c r="H30">
        <v>138615.05999999997</v>
      </c>
      <c r="I30">
        <v>67181.210000000006</v>
      </c>
      <c r="J30">
        <v>205796.26999999984</v>
      </c>
      <c r="K30">
        <v>3544775</v>
      </c>
      <c r="L30" s="26">
        <f t="shared" si="1"/>
        <v>5.8056229238809189E-2</v>
      </c>
      <c r="M30" s="1">
        <f t="shared" si="2"/>
        <v>243.54588165680454</v>
      </c>
    </row>
    <row r="31" spans="1:13" x14ac:dyDescent="0.25">
      <c r="A31" t="str">
        <f t="shared" si="0"/>
        <v>CMBLHEJan-2024</v>
      </c>
      <c r="B31" s="2">
        <v>2024</v>
      </c>
      <c r="C31" s="2" t="s">
        <v>196</v>
      </c>
      <c r="D31" t="s">
        <v>10</v>
      </c>
      <c r="E31" s="2" t="s">
        <v>35</v>
      </c>
      <c r="F31" t="s">
        <v>15</v>
      </c>
      <c r="G31">
        <v>839</v>
      </c>
      <c r="H31">
        <v>106820.24999999994</v>
      </c>
      <c r="I31">
        <v>26215.599999999969</v>
      </c>
      <c r="J31">
        <v>133035.84999999995</v>
      </c>
      <c r="K31">
        <v>2336615</v>
      </c>
      <c r="L31" s="26">
        <f t="shared" si="1"/>
        <v>5.6935288868726744E-2</v>
      </c>
      <c r="M31" s="1">
        <f t="shared" si="2"/>
        <v>158.56477949940398</v>
      </c>
    </row>
    <row r="32" spans="1:13" x14ac:dyDescent="0.25">
      <c r="A32" t="str">
        <f t="shared" si="0"/>
        <v>CMBLHRJan-2024</v>
      </c>
      <c r="B32" s="2">
        <v>2024</v>
      </c>
      <c r="C32" s="2" t="s">
        <v>196</v>
      </c>
      <c r="D32" t="s">
        <v>10</v>
      </c>
      <c r="E32" s="2" t="s">
        <v>36</v>
      </c>
      <c r="F32" t="s">
        <v>19</v>
      </c>
      <c r="G32">
        <v>6305</v>
      </c>
      <c r="H32">
        <v>3025470.2500000009</v>
      </c>
      <c r="I32">
        <v>1307105.8800000015</v>
      </c>
      <c r="J32">
        <v>4332576.1300000018</v>
      </c>
      <c r="K32">
        <v>54973295</v>
      </c>
      <c r="L32" s="26">
        <f t="shared" si="1"/>
        <v>7.8812378446662182E-2</v>
      </c>
      <c r="M32" s="1">
        <f t="shared" si="2"/>
        <v>687.16512767644758</v>
      </c>
    </row>
    <row r="33" spans="1:13" x14ac:dyDescent="0.25">
      <c r="A33" t="str">
        <f t="shared" si="0"/>
        <v>CMBMAAJan-2024</v>
      </c>
      <c r="B33" s="2">
        <v>2024</v>
      </c>
      <c r="C33" s="2" t="s">
        <v>196</v>
      </c>
      <c r="D33" t="s">
        <v>10</v>
      </c>
      <c r="E33" s="2" t="s">
        <v>37</v>
      </c>
      <c r="F33" t="s">
        <v>15</v>
      </c>
      <c r="G33">
        <v>2805</v>
      </c>
      <c r="H33">
        <v>121560.71000000008</v>
      </c>
      <c r="I33">
        <v>86932.460000000065</v>
      </c>
      <c r="J33">
        <v>208493.1699999999</v>
      </c>
      <c r="K33">
        <v>1924230</v>
      </c>
      <c r="L33" s="26">
        <f t="shared" si="1"/>
        <v>0.10835148085208104</v>
      </c>
      <c r="M33" s="1">
        <f t="shared" si="2"/>
        <v>74.329115864527594</v>
      </c>
    </row>
    <row r="34" spans="1:13" x14ac:dyDescent="0.25">
      <c r="A34" t="str">
        <f t="shared" si="0"/>
        <v>CMBMELJan-2024</v>
      </c>
      <c r="B34" s="2">
        <v>2024</v>
      </c>
      <c r="C34" s="2" t="s">
        <v>196</v>
      </c>
      <c r="D34" t="s">
        <v>10</v>
      </c>
      <c r="E34" s="2" t="s">
        <v>38</v>
      </c>
      <c r="F34" t="s">
        <v>13</v>
      </c>
      <c r="G34">
        <v>6455</v>
      </c>
      <c r="H34">
        <v>3842178.3999999948</v>
      </c>
      <c r="I34">
        <v>496118.44000000035</v>
      </c>
      <c r="J34">
        <v>4338296.8400000008</v>
      </c>
      <c r="K34">
        <v>54280095</v>
      </c>
      <c r="L34" s="26">
        <f t="shared" si="1"/>
        <v>7.992426763438791E-2</v>
      </c>
      <c r="M34" s="1">
        <f t="shared" si="2"/>
        <v>672.08316653756788</v>
      </c>
    </row>
    <row r="35" spans="1:13" x14ac:dyDescent="0.25">
      <c r="A35" t="str">
        <f t="shared" si="0"/>
        <v>CMBMLEJan-2024</v>
      </c>
      <c r="B35" s="2">
        <v>2024</v>
      </c>
      <c r="C35" s="2" t="s">
        <v>196</v>
      </c>
      <c r="D35" t="s">
        <v>10</v>
      </c>
      <c r="E35" s="2" t="s">
        <v>39</v>
      </c>
      <c r="F35" t="s">
        <v>15</v>
      </c>
      <c r="G35">
        <v>6053</v>
      </c>
      <c r="H35">
        <v>426504.21000000037</v>
      </c>
      <c r="I35">
        <v>149854.88000000009</v>
      </c>
      <c r="J35">
        <v>576359.09000000008</v>
      </c>
      <c r="K35">
        <v>4648704</v>
      </c>
      <c r="L35" s="26">
        <f t="shared" si="1"/>
        <v>0.12398274658915691</v>
      </c>
      <c r="M35" s="1">
        <f t="shared" si="2"/>
        <v>95.218749380472502</v>
      </c>
    </row>
    <row r="36" spans="1:13" x14ac:dyDescent="0.25">
      <c r="A36" t="str">
        <f t="shared" si="0"/>
        <v>CMBNRTJan-2024</v>
      </c>
      <c r="B36" s="2">
        <v>2024</v>
      </c>
      <c r="C36" s="2" t="s">
        <v>196</v>
      </c>
      <c r="D36" t="s">
        <v>10</v>
      </c>
      <c r="E36" s="2" t="s">
        <v>40</v>
      </c>
      <c r="F36" t="s">
        <v>13</v>
      </c>
      <c r="G36">
        <v>2548</v>
      </c>
      <c r="H36">
        <v>1043955.4999999997</v>
      </c>
      <c r="I36">
        <v>43416.069999999992</v>
      </c>
      <c r="J36">
        <v>1087371.5700000003</v>
      </c>
      <c r="K36">
        <v>17489472</v>
      </c>
      <c r="L36" s="26">
        <f t="shared" si="1"/>
        <v>6.2172921515297908E-2</v>
      </c>
      <c r="M36" s="1">
        <f t="shared" si="2"/>
        <v>426.75493328100481</v>
      </c>
    </row>
    <row r="37" spans="1:13" x14ac:dyDescent="0.25">
      <c r="A37" t="str">
        <f t="shared" si="0"/>
        <v>CMBPVGJan-2024</v>
      </c>
      <c r="B37" s="2">
        <v>2024</v>
      </c>
      <c r="C37" s="2" t="s">
        <v>196</v>
      </c>
      <c r="D37" t="s">
        <v>10</v>
      </c>
      <c r="E37" s="2" t="s">
        <v>50</v>
      </c>
      <c r="F37" t="s">
        <v>13</v>
      </c>
      <c r="G37">
        <v>35</v>
      </c>
      <c r="H37">
        <v>2393.27</v>
      </c>
      <c r="I37">
        <v>3515.3699999999994</v>
      </c>
      <c r="J37">
        <v>5908.6399999999985</v>
      </c>
      <c r="K37">
        <v>177310</v>
      </c>
      <c r="L37" s="26">
        <f t="shared" si="1"/>
        <v>3.3323783204556985E-2</v>
      </c>
      <c r="M37" s="1">
        <f t="shared" si="2"/>
        <v>168.81828571428568</v>
      </c>
    </row>
    <row r="38" spans="1:13" x14ac:dyDescent="0.25">
      <c r="A38" t="str">
        <f t="shared" si="0"/>
        <v>CMBRUHJan-2024</v>
      </c>
      <c r="B38" s="2">
        <v>2024</v>
      </c>
      <c r="C38" s="2" t="s">
        <v>196</v>
      </c>
      <c r="D38" t="s">
        <v>10</v>
      </c>
      <c r="E38" s="2" t="s">
        <v>41</v>
      </c>
      <c r="F38" t="s">
        <v>11</v>
      </c>
      <c r="G38">
        <v>1459</v>
      </c>
      <c r="H38">
        <v>273402.64999999967</v>
      </c>
      <c r="I38">
        <v>136700.88000000009</v>
      </c>
      <c r="J38">
        <v>410103.53000000026</v>
      </c>
      <c r="K38">
        <v>5901655</v>
      </c>
      <c r="L38" s="26">
        <f t="shared" si="1"/>
        <v>6.9489580465140754E-2</v>
      </c>
      <c r="M38" s="1">
        <f t="shared" si="2"/>
        <v>281.08535298149434</v>
      </c>
    </row>
    <row r="39" spans="1:13" x14ac:dyDescent="0.25">
      <c r="A39" t="str">
        <f t="shared" si="0"/>
        <v>CMBSINJan-2024</v>
      </c>
      <c r="B39" s="2">
        <v>2024</v>
      </c>
      <c r="C39" s="2" t="s">
        <v>196</v>
      </c>
      <c r="D39" t="s">
        <v>10</v>
      </c>
      <c r="E39" s="2" t="s">
        <v>42</v>
      </c>
      <c r="F39" t="s">
        <v>13</v>
      </c>
      <c r="G39">
        <v>2925</v>
      </c>
      <c r="H39">
        <v>453026.31</v>
      </c>
      <c r="I39">
        <v>242906.44000000018</v>
      </c>
      <c r="J39">
        <v>695932.75000000012</v>
      </c>
      <c r="K39">
        <v>8040825</v>
      </c>
      <c r="L39" s="26">
        <f t="shared" si="1"/>
        <v>8.6549918696153708E-2</v>
      </c>
      <c r="M39" s="1">
        <f t="shared" si="2"/>
        <v>237.92572649572654</v>
      </c>
    </row>
    <row r="40" spans="1:13" x14ac:dyDescent="0.25">
      <c r="A40" t="str">
        <f t="shared" si="0"/>
        <v>CMBSYDJan-2024</v>
      </c>
      <c r="B40" s="2">
        <v>2024</v>
      </c>
      <c r="C40" s="2" t="s">
        <v>196</v>
      </c>
      <c r="D40" t="s">
        <v>10</v>
      </c>
      <c r="E40" s="2" t="s">
        <v>53</v>
      </c>
      <c r="F40" t="s">
        <v>13</v>
      </c>
      <c r="G40">
        <v>3221</v>
      </c>
      <c r="H40">
        <v>1856371.2500000009</v>
      </c>
      <c r="I40">
        <v>271368.2300000001</v>
      </c>
      <c r="J40">
        <v>2127739.4799999981</v>
      </c>
      <c r="K40">
        <v>28196634</v>
      </c>
      <c r="L40" s="26">
        <f t="shared" si="1"/>
        <v>7.5460761734893536E-2</v>
      </c>
      <c r="M40" s="1">
        <f t="shared" si="2"/>
        <v>660.58350822725799</v>
      </c>
    </row>
    <row r="41" spans="1:13" x14ac:dyDescent="0.25">
      <c r="A41" t="str">
        <f t="shared" si="0"/>
        <v>CMBTRVJan-2024</v>
      </c>
      <c r="B41" s="2">
        <v>2024</v>
      </c>
      <c r="C41" s="2" t="s">
        <v>196</v>
      </c>
      <c r="D41" t="s">
        <v>10</v>
      </c>
      <c r="E41" s="2" t="s">
        <v>43</v>
      </c>
      <c r="F41" t="s">
        <v>15</v>
      </c>
      <c r="G41">
        <v>316</v>
      </c>
      <c r="H41">
        <v>15799.910000000009</v>
      </c>
      <c r="I41">
        <v>7267.4900000000016</v>
      </c>
      <c r="J41">
        <v>23067.399999999998</v>
      </c>
      <c r="K41">
        <v>115656</v>
      </c>
      <c r="L41" s="26">
        <f t="shared" si="1"/>
        <v>0.19944836411426989</v>
      </c>
      <c r="M41" s="1">
        <f t="shared" si="2"/>
        <v>72.998101265822783</v>
      </c>
    </row>
    <row r="42" spans="1:13" x14ac:dyDescent="0.25">
      <c r="A42" t="str">
        <f t="shared" si="0"/>
        <v>CMBTRZJan-2024</v>
      </c>
      <c r="B42" s="2">
        <v>2024</v>
      </c>
      <c r="C42" s="2" t="s">
        <v>196</v>
      </c>
      <c r="D42" t="s">
        <v>10</v>
      </c>
      <c r="E42" s="2" t="s">
        <v>44</v>
      </c>
      <c r="F42" t="s">
        <v>15</v>
      </c>
      <c r="G42">
        <v>603</v>
      </c>
      <c r="H42">
        <v>22991.329999999994</v>
      </c>
      <c r="I42">
        <v>14293.419999999996</v>
      </c>
      <c r="J42">
        <v>37284.75</v>
      </c>
      <c r="K42">
        <v>267129</v>
      </c>
      <c r="L42" s="26">
        <f t="shared" si="1"/>
        <v>0.13957582291701762</v>
      </c>
      <c r="M42" s="1">
        <f t="shared" si="2"/>
        <v>61.832089552238806</v>
      </c>
    </row>
    <row r="43" spans="1:13" x14ac:dyDescent="0.25">
      <c r="A43" t="str">
        <f t="shared" si="0"/>
        <v>CMBJEDJan-2024</v>
      </c>
      <c r="B43" s="2">
        <v>2024</v>
      </c>
      <c r="C43" s="2" t="s">
        <v>196</v>
      </c>
      <c r="D43" t="s">
        <v>10</v>
      </c>
      <c r="E43" s="2" t="s">
        <v>51</v>
      </c>
      <c r="F43" t="s">
        <v>11</v>
      </c>
      <c r="G43">
        <v>378</v>
      </c>
      <c r="H43">
        <v>58933.929999999993</v>
      </c>
      <c r="I43">
        <v>34506.600000000006</v>
      </c>
      <c r="J43">
        <v>93440.529999999984</v>
      </c>
      <c r="K43">
        <v>1760346</v>
      </c>
      <c r="L43" s="26">
        <f t="shared" si="1"/>
        <v>5.3080775029454429E-2</v>
      </c>
      <c r="M43" s="1">
        <f t="shared" si="2"/>
        <v>247.19716931216928</v>
      </c>
    </row>
    <row r="44" spans="1:13" x14ac:dyDescent="0.25">
      <c r="A44" t="str">
        <f t="shared" si="0"/>
        <v>COKCMBJan-2024</v>
      </c>
      <c r="B44" s="2">
        <v>2024</v>
      </c>
      <c r="C44" s="2" t="s">
        <v>196</v>
      </c>
      <c r="D44" t="s">
        <v>21</v>
      </c>
      <c r="E44" s="2" t="s">
        <v>10</v>
      </c>
      <c r="F44" t="s">
        <v>15</v>
      </c>
      <c r="G44">
        <v>2623</v>
      </c>
      <c r="H44">
        <v>140361.17000000001</v>
      </c>
      <c r="I44">
        <v>50936.110000000044</v>
      </c>
      <c r="J44">
        <v>191297.27999999982</v>
      </c>
      <c r="K44">
        <v>1356091</v>
      </c>
      <c r="L44" s="26">
        <f t="shared" si="1"/>
        <v>0.14106522349901285</v>
      </c>
      <c r="M44" s="1">
        <f t="shared" si="2"/>
        <v>72.93072054898964</v>
      </c>
    </row>
    <row r="45" spans="1:13" x14ac:dyDescent="0.25">
      <c r="A45" t="str">
        <f t="shared" si="0"/>
        <v>DACCMBJan-2024</v>
      </c>
      <c r="B45" s="2">
        <v>2024</v>
      </c>
      <c r="C45" s="2" t="s">
        <v>196</v>
      </c>
      <c r="D45" t="s">
        <v>22</v>
      </c>
      <c r="E45" s="2" t="s">
        <v>10</v>
      </c>
      <c r="F45" t="s">
        <v>15</v>
      </c>
      <c r="G45">
        <v>338</v>
      </c>
      <c r="H45">
        <v>56738.179999999964</v>
      </c>
      <c r="I45">
        <v>3851.7700000000023</v>
      </c>
      <c r="J45">
        <v>60589.949999999975</v>
      </c>
      <c r="K45">
        <v>731770</v>
      </c>
      <c r="L45" s="26">
        <f t="shared" si="1"/>
        <v>8.2799171870943017E-2</v>
      </c>
      <c r="M45" s="1">
        <f t="shared" si="2"/>
        <v>179.26020710059163</v>
      </c>
    </row>
    <row r="46" spans="1:13" x14ac:dyDescent="0.25">
      <c r="A46" t="str">
        <f t="shared" si="0"/>
        <v>DELCMBJan-2024</v>
      </c>
      <c r="B46" s="2">
        <v>2024</v>
      </c>
      <c r="C46" s="2" t="s">
        <v>196</v>
      </c>
      <c r="D46" t="s">
        <v>23</v>
      </c>
      <c r="E46" s="2" t="s">
        <v>10</v>
      </c>
      <c r="F46" t="s">
        <v>15</v>
      </c>
      <c r="G46">
        <v>2247</v>
      </c>
      <c r="H46">
        <v>231071.93000000017</v>
      </c>
      <c r="I46">
        <v>82388.129999999961</v>
      </c>
      <c r="J46">
        <v>313460.06000000041</v>
      </c>
      <c r="K46">
        <v>5448975</v>
      </c>
      <c r="L46" s="26">
        <f t="shared" si="1"/>
        <v>5.7526426529760262E-2</v>
      </c>
      <c r="M46" s="1">
        <f t="shared" si="2"/>
        <v>139.50158433466862</v>
      </c>
    </row>
    <row r="47" spans="1:13" x14ac:dyDescent="0.25">
      <c r="A47" t="str">
        <f t="shared" si="0"/>
        <v>DMMCMBJan-2024</v>
      </c>
      <c r="B47" s="2">
        <v>2024</v>
      </c>
      <c r="C47" s="2" t="s">
        <v>196</v>
      </c>
      <c r="D47" t="s">
        <v>24</v>
      </c>
      <c r="E47" s="2" t="s">
        <v>10</v>
      </c>
      <c r="F47" t="s">
        <v>11</v>
      </c>
      <c r="G47">
        <v>212</v>
      </c>
      <c r="H47">
        <v>33909.810000000005</v>
      </c>
      <c r="I47">
        <v>18728.360000000004</v>
      </c>
      <c r="J47">
        <v>52638.169999999984</v>
      </c>
      <c r="K47">
        <v>816836</v>
      </c>
      <c r="L47" s="26">
        <f t="shared" si="1"/>
        <v>6.444154028470829E-2</v>
      </c>
      <c r="M47" s="1">
        <f t="shared" si="2"/>
        <v>248.29325471698107</v>
      </c>
    </row>
    <row r="48" spans="1:13" x14ac:dyDescent="0.25">
      <c r="A48" t="str">
        <f t="shared" si="0"/>
        <v>DOHCMBJan-2024</v>
      </c>
      <c r="B48" s="2">
        <v>2024</v>
      </c>
      <c r="C48" s="2" t="s">
        <v>196</v>
      </c>
      <c r="D48" t="s">
        <v>25</v>
      </c>
      <c r="E48" s="2" t="s">
        <v>10</v>
      </c>
      <c r="F48" t="s">
        <v>11</v>
      </c>
      <c r="G48">
        <v>556</v>
      </c>
      <c r="H48">
        <v>78107.129999999961</v>
      </c>
      <c r="I48">
        <v>53144.77999999997</v>
      </c>
      <c r="J48">
        <v>131251.90999999992</v>
      </c>
      <c r="K48">
        <v>2019948</v>
      </c>
      <c r="L48" s="26">
        <f t="shared" si="1"/>
        <v>6.4977865766841475E-2</v>
      </c>
      <c r="M48" s="1">
        <f t="shared" si="2"/>
        <v>236.0645863309351</v>
      </c>
    </row>
    <row r="49" spans="1:13" x14ac:dyDescent="0.25">
      <c r="A49" t="str">
        <f t="shared" si="0"/>
        <v>DXBCMBJan-2024</v>
      </c>
      <c r="B49" s="2">
        <v>2024</v>
      </c>
      <c r="C49" s="2" t="s">
        <v>196</v>
      </c>
      <c r="D49" t="s">
        <v>26</v>
      </c>
      <c r="E49" s="2" t="s">
        <v>10</v>
      </c>
      <c r="F49" t="s">
        <v>11</v>
      </c>
      <c r="G49">
        <v>516</v>
      </c>
      <c r="H49">
        <v>69626.689999999988</v>
      </c>
      <c r="I49">
        <v>48042.779999999984</v>
      </c>
      <c r="J49">
        <v>117669.47000000003</v>
      </c>
      <c r="K49">
        <v>1707444</v>
      </c>
      <c r="L49" s="26">
        <f t="shared" si="1"/>
        <v>6.8915566191336305E-2</v>
      </c>
      <c r="M49" s="1">
        <f t="shared" si="2"/>
        <v>228.04160852713184</v>
      </c>
    </row>
    <row r="50" spans="1:13" x14ac:dyDescent="0.25">
      <c r="A50" t="str">
        <f t="shared" si="0"/>
        <v>FRACMBJan-2024</v>
      </c>
      <c r="B50" s="2">
        <v>2024</v>
      </c>
      <c r="C50" s="2" t="s">
        <v>196</v>
      </c>
      <c r="D50" t="s">
        <v>27</v>
      </c>
      <c r="E50" s="2" t="s">
        <v>10</v>
      </c>
      <c r="F50" t="s">
        <v>19</v>
      </c>
      <c r="G50">
        <v>1671</v>
      </c>
      <c r="H50">
        <v>404830.81999999948</v>
      </c>
      <c r="I50">
        <v>364149.42999999976</v>
      </c>
      <c r="J50">
        <v>768980.2499999993</v>
      </c>
      <c r="K50">
        <v>13523403</v>
      </c>
      <c r="L50" s="26">
        <f t="shared" si="1"/>
        <v>5.6862924960529485E-2</v>
      </c>
      <c r="M50" s="1">
        <f t="shared" si="2"/>
        <v>460.19165170556511</v>
      </c>
    </row>
    <row r="51" spans="1:13" x14ac:dyDescent="0.25">
      <c r="A51" t="str">
        <f t="shared" si="0"/>
        <v>GANCMBJan-2024</v>
      </c>
      <c r="B51" s="2">
        <v>2024</v>
      </c>
      <c r="C51" s="2" t="s">
        <v>196</v>
      </c>
      <c r="D51" t="s">
        <v>28</v>
      </c>
      <c r="E51" s="2" t="s">
        <v>10</v>
      </c>
      <c r="F51" t="s">
        <v>15</v>
      </c>
      <c r="G51">
        <v>154</v>
      </c>
      <c r="H51">
        <v>12013.92</v>
      </c>
      <c r="I51">
        <v>4494.8899999999994</v>
      </c>
      <c r="J51">
        <v>16508.809999999998</v>
      </c>
      <c r="K51">
        <v>176638</v>
      </c>
      <c r="L51" s="26">
        <f t="shared" si="1"/>
        <v>9.3461259751582315E-2</v>
      </c>
      <c r="M51" s="1">
        <f t="shared" si="2"/>
        <v>107.20006493506492</v>
      </c>
    </row>
    <row r="52" spans="1:13" x14ac:dyDescent="0.25">
      <c r="A52" t="str">
        <f t="shared" si="0"/>
        <v>HYDCMBJan-2024</v>
      </c>
      <c r="B52" s="2">
        <v>2024</v>
      </c>
      <c r="C52" s="2" t="s">
        <v>196</v>
      </c>
      <c r="D52" t="s">
        <v>29</v>
      </c>
      <c r="E52" s="2" t="s">
        <v>10</v>
      </c>
      <c r="F52" t="s">
        <v>15</v>
      </c>
      <c r="G52">
        <v>809</v>
      </c>
      <c r="H52">
        <v>44824.19</v>
      </c>
      <c r="I52">
        <v>27794.89000000001</v>
      </c>
      <c r="J52">
        <v>72619.079999999987</v>
      </c>
      <c r="K52">
        <v>948148</v>
      </c>
      <c r="L52" s="26">
        <f t="shared" si="1"/>
        <v>7.6590447904757469E-2</v>
      </c>
      <c r="M52" s="1">
        <f t="shared" si="2"/>
        <v>89.764004944375756</v>
      </c>
    </row>
    <row r="53" spans="1:13" x14ac:dyDescent="0.25">
      <c r="A53" t="str">
        <f t="shared" si="0"/>
        <v>ICNCMBJan-2024</v>
      </c>
      <c r="B53" s="2">
        <v>2024</v>
      </c>
      <c r="C53" s="2" t="s">
        <v>196</v>
      </c>
      <c r="D53" t="s">
        <v>30</v>
      </c>
      <c r="E53" s="2" t="s">
        <v>10</v>
      </c>
      <c r="F53" t="s">
        <v>13</v>
      </c>
      <c r="G53">
        <v>730</v>
      </c>
      <c r="H53">
        <v>188206.39</v>
      </c>
      <c r="I53">
        <v>62067.900000000009</v>
      </c>
      <c r="J53">
        <v>250274.29000000007</v>
      </c>
      <c r="K53">
        <v>4208450</v>
      </c>
      <c r="L53" s="26">
        <f t="shared" si="1"/>
        <v>5.9469469757274074E-2</v>
      </c>
      <c r="M53" s="1">
        <f t="shared" si="2"/>
        <v>342.84149315068504</v>
      </c>
    </row>
    <row r="54" spans="1:13" x14ac:dyDescent="0.25">
      <c r="A54" t="str">
        <f t="shared" si="0"/>
        <v>IXMCMBJan-2024</v>
      </c>
      <c r="B54" s="2">
        <v>2024</v>
      </c>
      <c r="C54" s="2" t="s">
        <v>196</v>
      </c>
      <c r="D54" t="s">
        <v>31</v>
      </c>
      <c r="E54" s="2" t="s">
        <v>10</v>
      </c>
      <c r="F54" t="s">
        <v>15</v>
      </c>
      <c r="G54">
        <v>849</v>
      </c>
      <c r="H54">
        <v>26141.629999999994</v>
      </c>
      <c r="I54">
        <v>14459.850000000008</v>
      </c>
      <c r="J54">
        <v>40601.48000000001</v>
      </c>
      <c r="K54">
        <v>300546</v>
      </c>
      <c r="L54" s="26">
        <f t="shared" si="1"/>
        <v>0.13509239850139415</v>
      </c>
      <c r="M54" s="1">
        <f t="shared" si="2"/>
        <v>47.822709069493534</v>
      </c>
    </row>
    <row r="55" spans="1:13" x14ac:dyDescent="0.25">
      <c r="A55" t="str">
        <f t="shared" si="0"/>
        <v>KHICMBJan-2024</v>
      </c>
      <c r="B55" s="2">
        <v>2024</v>
      </c>
      <c r="C55" s="2" t="s">
        <v>196</v>
      </c>
      <c r="D55" t="s">
        <v>32</v>
      </c>
      <c r="E55" s="2" t="s">
        <v>10</v>
      </c>
      <c r="F55" t="s">
        <v>15</v>
      </c>
      <c r="G55">
        <v>1259</v>
      </c>
      <c r="H55">
        <v>207706.0500000001</v>
      </c>
      <c r="I55">
        <v>29729.81</v>
      </c>
      <c r="J55">
        <v>237435.85999999981</v>
      </c>
      <c r="K55">
        <v>3039226</v>
      </c>
      <c r="L55" s="26">
        <f t="shared" si="1"/>
        <v>7.8123792044421769E-2</v>
      </c>
      <c r="M55" s="1">
        <f t="shared" si="2"/>
        <v>188.59083399523416</v>
      </c>
    </row>
    <row r="56" spans="1:13" x14ac:dyDescent="0.25">
      <c r="A56" t="str">
        <f t="shared" si="0"/>
        <v>KTMCMBJan-2024</v>
      </c>
      <c r="B56" s="2">
        <v>2024</v>
      </c>
      <c r="C56" s="2" t="s">
        <v>196</v>
      </c>
      <c r="D56" t="s">
        <v>52</v>
      </c>
      <c r="E56" s="2" t="s">
        <v>10</v>
      </c>
      <c r="F56" t="s">
        <v>15</v>
      </c>
      <c r="G56">
        <v>277</v>
      </c>
      <c r="H56">
        <v>44806.049999999974</v>
      </c>
      <c r="I56">
        <v>11157.23</v>
      </c>
      <c r="J56">
        <v>55963.280000000028</v>
      </c>
      <c r="K56">
        <v>651781</v>
      </c>
      <c r="L56" s="26">
        <f t="shared" si="1"/>
        <v>8.586209171485519E-2</v>
      </c>
      <c r="M56" s="1">
        <f t="shared" si="2"/>
        <v>202.03350180505424</v>
      </c>
    </row>
    <row r="57" spans="1:13" x14ac:dyDescent="0.25">
      <c r="A57" t="str">
        <f t="shared" si="0"/>
        <v>KULCMBJan-2024</v>
      </c>
      <c r="B57" s="2">
        <v>2024</v>
      </c>
      <c r="C57" s="2" t="s">
        <v>196</v>
      </c>
      <c r="D57" t="s">
        <v>33</v>
      </c>
      <c r="E57" s="2" t="s">
        <v>10</v>
      </c>
      <c r="F57" t="s">
        <v>13</v>
      </c>
      <c r="G57">
        <v>1746</v>
      </c>
      <c r="H57">
        <v>131596.92000000004</v>
      </c>
      <c r="I57">
        <v>111776.17000000009</v>
      </c>
      <c r="J57">
        <v>243373.09000000014</v>
      </c>
      <c r="K57">
        <v>4293414</v>
      </c>
      <c r="L57" s="26">
        <f t="shared" si="1"/>
        <v>5.6685213678438685E-2</v>
      </c>
      <c r="M57" s="1">
        <f t="shared" si="2"/>
        <v>139.38894043528072</v>
      </c>
    </row>
    <row r="58" spans="1:13" x14ac:dyDescent="0.25">
      <c r="A58" t="str">
        <f t="shared" si="0"/>
        <v>KWICMBJan-2024</v>
      </c>
      <c r="B58" s="2">
        <v>2024</v>
      </c>
      <c r="C58" s="2" t="s">
        <v>196</v>
      </c>
      <c r="D58" t="s">
        <v>34</v>
      </c>
      <c r="E58" s="2" t="s">
        <v>10</v>
      </c>
      <c r="F58" t="s">
        <v>11</v>
      </c>
      <c r="G58">
        <v>279</v>
      </c>
      <c r="H58">
        <v>42842.609999999986</v>
      </c>
      <c r="I58">
        <v>21279.820000000011</v>
      </c>
      <c r="J58">
        <v>64122.429999999993</v>
      </c>
      <c r="K58">
        <v>1170405</v>
      </c>
      <c r="L58" s="26">
        <f t="shared" si="1"/>
        <v>5.4786531158017945E-2</v>
      </c>
      <c r="M58" s="1">
        <f t="shared" si="2"/>
        <v>229.82949820788528</v>
      </c>
    </row>
    <row r="59" spans="1:13" x14ac:dyDescent="0.25">
      <c r="A59" t="str">
        <f t="shared" si="0"/>
        <v>LHECMBJan-2024</v>
      </c>
      <c r="B59" s="2">
        <v>2024</v>
      </c>
      <c r="C59" s="2" t="s">
        <v>196</v>
      </c>
      <c r="D59" t="s">
        <v>35</v>
      </c>
      <c r="E59" s="2" t="s">
        <v>10</v>
      </c>
      <c r="F59" t="s">
        <v>15</v>
      </c>
      <c r="G59">
        <v>1383</v>
      </c>
      <c r="H59">
        <v>241633.91000000009</v>
      </c>
      <c r="I59">
        <v>35099.039999999986</v>
      </c>
      <c r="J59">
        <v>276732.94999999984</v>
      </c>
      <c r="K59">
        <v>3851655</v>
      </c>
      <c r="L59" s="26">
        <f t="shared" si="1"/>
        <v>7.1847803087244269E-2</v>
      </c>
      <c r="M59" s="1">
        <f t="shared" si="2"/>
        <v>200.0961315979753</v>
      </c>
    </row>
    <row r="60" spans="1:13" x14ac:dyDescent="0.25">
      <c r="A60" t="str">
        <f t="shared" si="0"/>
        <v>LHRCMBJan-2024</v>
      </c>
      <c r="B60" s="2">
        <v>2024</v>
      </c>
      <c r="C60" s="2" t="s">
        <v>196</v>
      </c>
      <c r="D60" t="s">
        <v>36</v>
      </c>
      <c r="E60" s="2" t="s">
        <v>10</v>
      </c>
      <c r="F60" t="s">
        <v>19</v>
      </c>
      <c r="G60">
        <v>5433</v>
      </c>
      <c r="H60">
        <v>1742913.3099999975</v>
      </c>
      <c r="I60">
        <v>1164562.2300000002</v>
      </c>
      <c r="J60">
        <v>2907475.5400000024</v>
      </c>
      <c r="K60">
        <v>47370327</v>
      </c>
      <c r="L60" s="26">
        <f t="shared" si="1"/>
        <v>6.1377569548971077E-2</v>
      </c>
      <c r="M60" s="1">
        <f t="shared" si="2"/>
        <v>535.1510288974788</v>
      </c>
    </row>
    <row r="61" spans="1:13" x14ac:dyDescent="0.25">
      <c r="A61" t="str">
        <f t="shared" si="0"/>
        <v>MAACMBJan-2024</v>
      </c>
      <c r="B61" s="2">
        <v>2024</v>
      </c>
      <c r="C61" s="2" t="s">
        <v>196</v>
      </c>
      <c r="D61" t="s">
        <v>37</v>
      </c>
      <c r="E61" s="2" t="s">
        <v>10</v>
      </c>
      <c r="F61" t="s">
        <v>15</v>
      </c>
      <c r="G61">
        <v>2753</v>
      </c>
      <c r="H61">
        <v>110757.97000000003</v>
      </c>
      <c r="I61">
        <v>72909.64</v>
      </c>
      <c r="J61">
        <v>183667.60999999987</v>
      </c>
      <c r="K61">
        <v>1888558</v>
      </c>
      <c r="L61" s="26">
        <f t="shared" si="1"/>
        <v>9.7252829936914767E-2</v>
      </c>
      <c r="M61" s="1">
        <f t="shared" si="2"/>
        <v>66.715441336723529</v>
      </c>
    </row>
    <row r="62" spans="1:13" x14ac:dyDescent="0.25">
      <c r="A62" t="str">
        <f t="shared" si="0"/>
        <v>MELCMBJan-2024</v>
      </c>
      <c r="B62" s="2">
        <v>2024</v>
      </c>
      <c r="C62" s="2" t="s">
        <v>196</v>
      </c>
      <c r="D62" t="s">
        <v>38</v>
      </c>
      <c r="E62" s="2" t="s">
        <v>10</v>
      </c>
      <c r="F62" t="s">
        <v>13</v>
      </c>
      <c r="G62">
        <v>5115</v>
      </c>
      <c r="H62">
        <v>1881963.6100000006</v>
      </c>
      <c r="I62">
        <v>496029.73999999993</v>
      </c>
      <c r="J62">
        <v>2377993.3499999992</v>
      </c>
      <c r="K62">
        <v>43012035</v>
      </c>
      <c r="L62" s="26">
        <f t="shared" si="1"/>
        <v>5.52866970837348E-2</v>
      </c>
      <c r="M62" s="1">
        <f t="shared" si="2"/>
        <v>464.90583577712596</v>
      </c>
    </row>
    <row r="63" spans="1:13" x14ac:dyDescent="0.25">
      <c r="A63" t="str">
        <f t="shared" si="0"/>
        <v>MLECMBJan-2024</v>
      </c>
      <c r="B63" s="2">
        <v>2024</v>
      </c>
      <c r="C63" s="2" t="s">
        <v>196</v>
      </c>
      <c r="D63" t="s">
        <v>39</v>
      </c>
      <c r="E63" s="2" t="s">
        <v>10</v>
      </c>
      <c r="F63" t="s">
        <v>15</v>
      </c>
      <c r="G63">
        <v>3283</v>
      </c>
      <c r="H63">
        <v>271649.00999999995</v>
      </c>
      <c r="I63">
        <v>72083.309999999939</v>
      </c>
      <c r="J63">
        <v>343732.32</v>
      </c>
      <c r="K63">
        <v>2521344</v>
      </c>
      <c r="L63" s="26">
        <f t="shared" si="1"/>
        <v>0.13632900548279014</v>
      </c>
      <c r="M63" s="1">
        <f t="shared" si="2"/>
        <v>104.70067621078282</v>
      </c>
    </row>
    <row r="64" spans="1:13" x14ac:dyDescent="0.25">
      <c r="A64" t="str">
        <f t="shared" si="0"/>
        <v>NRTCMBJan-2024</v>
      </c>
      <c r="B64" s="2">
        <v>2024</v>
      </c>
      <c r="C64" s="2" t="s">
        <v>196</v>
      </c>
      <c r="D64" t="s">
        <v>40</v>
      </c>
      <c r="E64" s="2" t="s">
        <v>10</v>
      </c>
      <c r="F64" t="s">
        <v>13</v>
      </c>
      <c r="G64">
        <v>1047</v>
      </c>
      <c r="H64">
        <v>368308.84999999969</v>
      </c>
      <c r="I64">
        <v>57459.75999999998</v>
      </c>
      <c r="J64">
        <v>425768.6100000001</v>
      </c>
      <c r="K64">
        <v>7186608</v>
      </c>
      <c r="L64" s="26">
        <f t="shared" si="1"/>
        <v>5.9244724353965057E-2</v>
      </c>
      <c r="M64" s="1">
        <f t="shared" si="2"/>
        <v>406.65578796561613</v>
      </c>
    </row>
    <row r="65" spans="1:13" x14ac:dyDescent="0.25">
      <c r="A65" t="str">
        <f t="shared" si="0"/>
        <v>PVGCMBJan-2024</v>
      </c>
      <c r="B65" s="2">
        <v>2024</v>
      </c>
      <c r="C65" s="2" t="s">
        <v>196</v>
      </c>
      <c r="D65" t="s">
        <v>50</v>
      </c>
      <c r="E65" s="2" t="s">
        <v>10</v>
      </c>
      <c r="F65" t="s">
        <v>13</v>
      </c>
      <c r="G65">
        <v>103</v>
      </c>
      <c r="H65">
        <v>22214.780000000002</v>
      </c>
      <c r="I65">
        <v>10962.41</v>
      </c>
      <c r="J65">
        <v>33177.19000000001</v>
      </c>
      <c r="K65">
        <v>521798</v>
      </c>
      <c r="L65" s="26">
        <f t="shared" si="1"/>
        <v>6.3582439948025885E-2</v>
      </c>
      <c r="M65" s="1">
        <f t="shared" si="2"/>
        <v>322.10864077669913</v>
      </c>
    </row>
    <row r="66" spans="1:13" x14ac:dyDescent="0.25">
      <c r="A66" t="str">
        <f t="shared" ref="A66:A129" si="3">D66&amp;E66&amp;C66</f>
        <v>RUHCMBJan-2024</v>
      </c>
      <c r="B66" s="2">
        <v>2024</v>
      </c>
      <c r="C66" s="2" t="s">
        <v>196</v>
      </c>
      <c r="D66" t="s">
        <v>41</v>
      </c>
      <c r="E66" s="2" t="s">
        <v>10</v>
      </c>
      <c r="F66" t="s">
        <v>11</v>
      </c>
      <c r="G66">
        <v>470</v>
      </c>
      <c r="H66">
        <v>92258.439999999944</v>
      </c>
      <c r="I66">
        <v>42626.239999999998</v>
      </c>
      <c r="J66">
        <v>134884.67999999993</v>
      </c>
      <c r="K66">
        <v>1901150</v>
      </c>
      <c r="L66" s="26">
        <f t="shared" ref="L66:L129" si="4">J66/K66</f>
        <v>7.0948994029929213E-2</v>
      </c>
      <c r="M66" s="1">
        <f t="shared" ref="M66:M129" si="5">J66/G66</f>
        <v>286.98868085106369</v>
      </c>
    </row>
    <row r="67" spans="1:13" x14ac:dyDescent="0.25">
      <c r="A67" t="str">
        <f t="shared" si="3"/>
        <v>SINCMBJan-2024</v>
      </c>
      <c r="B67" s="2">
        <v>2024</v>
      </c>
      <c r="C67" s="2" t="s">
        <v>196</v>
      </c>
      <c r="D67" t="s">
        <v>42</v>
      </c>
      <c r="E67" s="2" t="s">
        <v>10</v>
      </c>
      <c r="F67" t="s">
        <v>13</v>
      </c>
      <c r="G67">
        <v>1464</v>
      </c>
      <c r="H67">
        <v>167321.8199999998</v>
      </c>
      <c r="I67">
        <v>118932.96999999997</v>
      </c>
      <c r="J67">
        <v>286254.78999999992</v>
      </c>
      <c r="K67">
        <v>4024536</v>
      </c>
      <c r="L67" s="26">
        <f t="shared" si="4"/>
        <v>7.1127402016033625E-2</v>
      </c>
      <c r="M67" s="1">
        <f t="shared" si="5"/>
        <v>195.52922814207645</v>
      </c>
    </row>
    <row r="68" spans="1:13" x14ac:dyDescent="0.25">
      <c r="A68" t="str">
        <f t="shared" si="3"/>
        <v>SYDCMBJan-2024</v>
      </c>
      <c r="B68" s="2">
        <v>2024</v>
      </c>
      <c r="C68" s="2" t="s">
        <v>196</v>
      </c>
      <c r="D68" t="s">
        <v>53</v>
      </c>
      <c r="E68" s="2" t="s">
        <v>10</v>
      </c>
      <c r="F68" t="s">
        <v>13</v>
      </c>
      <c r="G68">
        <v>2157</v>
      </c>
      <c r="H68">
        <v>883268.87000000011</v>
      </c>
      <c r="I68">
        <v>206000.25999999992</v>
      </c>
      <c r="J68">
        <v>1089269.1300000004</v>
      </c>
      <c r="K68">
        <v>18882378</v>
      </c>
      <c r="L68" s="26">
        <f t="shared" si="4"/>
        <v>5.7687073630238755E-2</v>
      </c>
      <c r="M68" s="1">
        <f t="shared" si="5"/>
        <v>504.99264255911004</v>
      </c>
    </row>
    <row r="69" spans="1:13" x14ac:dyDescent="0.25">
      <c r="A69" t="str">
        <f t="shared" si="3"/>
        <v>TRVCMBJan-2024</v>
      </c>
      <c r="B69" s="2">
        <v>2024</v>
      </c>
      <c r="C69" s="2" t="s">
        <v>196</v>
      </c>
      <c r="D69" t="s">
        <v>43</v>
      </c>
      <c r="E69" s="2" t="s">
        <v>10</v>
      </c>
      <c r="F69" t="s">
        <v>15</v>
      </c>
      <c r="G69">
        <v>1193</v>
      </c>
      <c r="H69">
        <v>47174.219999999972</v>
      </c>
      <c r="I69">
        <v>19411.729999999992</v>
      </c>
      <c r="J69">
        <v>66585.950000000012</v>
      </c>
      <c r="K69">
        <v>436638</v>
      </c>
      <c r="L69" s="26">
        <f t="shared" si="4"/>
        <v>0.1524969196451065</v>
      </c>
      <c r="M69" s="1">
        <f t="shared" si="5"/>
        <v>55.813872590108978</v>
      </c>
    </row>
    <row r="70" spans="1:13" x14ac:dyDescent="0.25">
      <c r="A70" t="str">
        <f t="shared" si="3"/>
        <v>TRZCMBJan-2024</v>
      </c>
      <c r="B70" s="2">
        <v>2024</v>
      </c>
      <c r="C70" s="2" t="s">
        <v>196</v>
      </c>
      <c r="D70" t="s">
        <v>44</v>
      </c>
      <c r="E70" s="2" t="s">
        <v>10</v>
      </c>
      <c r="F70" t="s">
        <v>15</v>
      </c>
      <c r="G70">
        <v>983</v>
      </c>
      <c r="H70">
        <v>33979.1</v>
      </c>
      <c r="I70">
        <v>19578.780000000013</v>
      </c>
      <c r="J70">
        <v>53557.880000000056</v>
      </c>
      <c r="K70">
        <v>435469</v>
      </c>
      <c r="L70" s="26">
        <f t="shared" si="4"/>
        <v>0.12298896132675358</v>
      </c>
      <c r="M70" s="1">
        <f t="shared" si="5"/>
        <v>54.48410986775184</v>
      </c>
    </row>
    <row r="71" spans="1:13" x14ac:dyDescent="0.25">
      <c r="A71" t="str">
        <f t="shared" si="3"/>
        <v>JEDCMBJan-2024</v>
      </c>
      <c r="B71" s="2">
        <v>2024</v>
      </c>
      <c r="C71" s="2" t="s">
        <v>196</v>
      </c>
      <c r="D71" t="s">
        <v>51</v>
      </c>
      <c r="E71" s="2" t="s">
        <v>10</v>
      </c>
      <c r="F71" t="s">
        <v>11</v>
      </c>
      <c r="G71">
        <v>648</v>
      </c>
      <c r="H71">
        <v>130731.63</v>
      </c>
      <c r="I71">
        <v>54389.210000000014</v>
      </c>
      <c r="J71">
        <v>185120.84000000003</v>
      </c>
      <c r="K71">
        <v>3017736</v>
      </c>
      <c r="L71" s="26">
        <f t="shared" si="4"/>
        <v>6.1344279287518864E-2</v>
      </c>
      <c r="M71" s="1">
        <f t="shared" si="5"/>
        <v>285.68030864197533</v>
      </c>
    </row>
    <row r="72" spans="1:13" x14ac:dyDescent="0.25">
      <c r="A72" t="str">
        <f t="shared" si="3"/>
        <v>AUHCMBFeb-2024</v>
      </c>
      <c r="B72" s="2">
        <v>2024</v>
      </c>
      <c r="C72" s="2" t="s">
        <v>198</v>
      </c>
      <c r="D72" t="s">
        <v>9</v>
      </c>
      <c r="E72" s="2" t="s">
        <v>10</v>
      </c>
      <c r="F72" t="s">
        <v>11</v>
      </c>
      <c r="G72">
        <v>213</v>
      </c>
      <c r="H72">
        <v>30132.53</v>
      </c>
      <c r="I72">
        <v>36518.43</v>
      </c>
      <c r="J72">
        <v>66650.960000000006</v>
      </c>
      <c r="K72">
        <v>712272</v>
      </c>
      <c r="L72" s="26">
        <f t="shared" si="4"/>
        <v>9.3575151065884946E-2</v>
      </c>
      <c r="M72" s="1">
        <f t="shared" si="5"/>
        <v>312.91530516431931</v>
      </c>
    </row>
    <row r="73" spans="1:13" x14ac:dyDescent="0.25">
      <c r="A73" t="str">
        <f t="shared" si="3"/>
        <v>BKKCMBFeb-2024</v>
      </c>
      <c r="B73" s="2">
        <v>2024</v>
      </c>
      <c r="C73" s="2" t="s">
        <v>198</v>
      </c>
      <c r="D73" t="s">
        <v>12</v>
      </c>
      <c r="E73" s="2" t="s">
        <v>10</v>
      </c>
      <c r="F73" t="s">
        <v>13</v>
      </c>
      <c r="G73">
        <v>834</v>
      </c>
      <c r="H73">
        <v>78548.12999999999</v>
      </c>
      <c r="I73">
        <v>65453.500000000015</v>
      </c>
      <c r="J73">
        <v>144001.62999999989</v>
      </c>
      <c r="K73">
        <v>1989090</v>
      </c>
      <c r="L73" s="26">
        <f t="shared" si="4"/>
        <v>7.2395733727483369E-2</v>
      </c>
      <c r="M73" s="1">
        <f t="shared" si="5"/>
        <v>172.66382494004782</v>
      </c>
    </row>
    <row r="74" spans="1:13" x14ac:dyDescent="0.25">
      <c r="A74" t="str">
        <f t="shared" si="3"/>
        <v>BLRCMBFeb-2024</v>
      </c>
      <c r="B74" s="2">
        <v>2024</v>
      </c>
      <c r="C74" s="2" t="s">
        <v>198</v>
      </c>
      <c r="D74" t="s">
        <v>14</v>
      </c>
      <c r="E74" s="2" t="s">
        <v>10</v>
      </c>
      <c r="F74" t="s">
        <v>15</v>
      </c>
      <c r="G74">
        <v>304</v>
      </c>
      <c r="H74">
        <v>11594.05</v>
      </c>
      <c r="I74">
        <v>8337.7800000000025</v>
      </c>
      <c r="J74">
        <v>19931.829999999998</v>
      </c>
      <c r="K74">
        <v>217360</v>
      </c>
      <c r="L74" s="26">
        <f t="shared" si="4"/>
        <v>9.1699622745675363E-2</v>
      </c>
      <c r="M74" s="1">
        <f t="shared" si="5"/>
        <v>65.565230263157886</v>
      </c>
    </row>
    <row r="75" spans="1:13" x14ac:dyDescent="0.25">
      <c r="A75" t="str">
        <f t="shared" si="3"/>
        <v>BOMCMBFeb-2024</v>
      </c>
      <c r="B75" s="2">
        <v>2024</v>
      </c>
      <c r="C75" s="2" t="s">
        <v>198</v>
      </c>
      <c r="D75" t="s">
        <v>16</v>
      </c>
      <c r="E75" t="s">
        <v>10</v>
      </c>
      <c r="F75" t="s">
        <v>15</v>
      </c>
      <c r="G75">
        <v>469</v>
      </c>
      <c r="H75">
        <v>39687.040000000001</v>
      </c>
      <c r="I75">
        <v>14690.869999999999</v>
      </c>
      <c r="J75">
        <v>54377.91000000004</v>
      </c>
      <c r="K75">
        <v>726481</v>
      </c>
      <c r="L75" s="26">
        <f t="shared" si="4"/>
        <v>7.4851111040756799E-2</v>
      </c>
      <c r="M75" s="1">
        <f t="shared" si="5"/>
        <v>115.94437100213229</v>
      </c>
    </row>
    <row r="76" spans="1:13" x14ac:dyDescent="0.25">
      <c r="A76" t="str">
        <f t="shared" si="3"/>
        <v>CANCMBFeb-2024</v>
      </c>
      <c r="B76" s="2">
        <v>2024</v>
      </c>
      <c r="C76" s="2" t="s">
        <v>198</v>
      </c>
      <c r="D76" t="s">
        <v>17</v>
      </c>
      <c r="E76" s="2" t="s">
        <v>10</v>
      </c>
      <c r="F76" t="s">
        <v>13</v>
      </c>
      <c r="G76">
        <v>69</v>
      </c>
      <c r="H76">
        <v>18599.13</v>
      </c>
      <c r="I76">
        <v>7492.6699999999992</v>
      </c>
      <c r="J76">
        <v>26091.8</v>
      </c>
      <c r="K76">
        <v>274827</v>
      </c>
      <c r="L76" s="26">
        <f t="shared" si="4"/>
        <v>9.4938997987825069E-2</v>
      </c>
      <c r="M76" s="1">
        <f t="shared" si="5"/>
        <v>378.14202898550724</v>
      </c>
    </row>
    <row r="77" spans="1:13" x14ac:dyDescent="0.25">
      <c r="A77" t="str">
        <f t="shared" si="3"/>
        <v>CDGCMBFeb-2024</v>
      </c>
      <c r="B77" s="2">
        <v>2024</v>
      </c>
      <c r="C77" s="2" t="s">
        <v>198</v>
      </c>
      <c r="D77" t="s">
        <v>18</v>
      </c>
      <c r="E77" s="2" t="s">
        <v>10</v>
      </c>
      <c r="F77" t="s">
        <v>19</v>
      </c>
      <c r="G77">
        <v>1158</v>
      </c>
      <c r="H77">
        <v>303070.11</v>
      </c>
      <c r="I77">
        <v>255034.49000000008</v>
      </c>
      <c r="J77">
        <v>558104.60000000009</v>
      </c>
      <c r="K77">
        <v>9853422</v>
      </c>
      <c r="L77" s="26">
        <f t="shared" si="4"/>
        <v>5.6640687874730228E-2</v>
      </c>
      <c r="M77" s="1">
        <f t="shared" si="5"/>
        <v>481.95561312607953</v>
      </c>
    </row>
    <row r="78" spans="1:13" x14ac:dyDescent="0.25">
      <c r="A78" t="str">
        <f t="shared" si="3"/>
        <v>CGKCMBFeb-2024</v>
      </c>
      <c r="B78" s="2">
        <v>2024</v>
      </c>
      <c r="C78" s="2" t="s">
        <v>198</v>
      </c>
      <c r="D78" t="s">
        <v>20</v>
      </c>
      <c r="E78" s="2" t="s">
        <v>10</v>
      </c>
      <c r="F78" t="s">
        <v>13</v>
      </c>
      <c r="G78">
        <v>149</v>
      </c>
      <c r="H78">
        <v>12090.020000000002</v>
      </c>
      <c r="I78">
        <v>12370.000000000011</v>
      </c>
      <c r="J78">
        <v>24460.019999999997</v>
      </c>
      <c r="K78">
        <v>494382</v>
      </c>
      <c r="L78" s="26">
        <f t="shared" si="4"/>
        <v>4.9475951794361442E-2</v>
      </c>
      <c r="M78" s="1">
        <f t="shared" si="5"/>
        <v>164.16120805369124</v>
      </c>
    </row>
    <row r="79" spans="1:13" x14ac:dyDescent="0.25">
      <c r="A79" t="str">
        <f t="shared" si="3"/>
        <v>CMBAUHFeb-2024</v>
      </c>
      <c r="B79" s="2">
        <v>2024</v>
      </c>
      <c r="C79" s="2" t="s">
        <v>198</v>
      </c>
      <c r="D79" t="s">
        <v>10</v>
      </c>
      <c r="E79" s="2" t="s">
        <v>9</v>
      </c>
      <c r="F79" t="s">
        <v>11</v>
      </c>
      <c r="G79">
        <v>404</v>
      </c>
      <c r="H79">
        <v>46543.19</v>
      </c>
      <c r="I79">
        <v>60454.76</v>
      </c>
      <c r="J79">
        <v>106997.94999999998</v>
      </c>
      <c r="K79">
        <v>1350976</v>
      </c>
      <c r="L79" s="26">
        <f t="shared" si="4"/>
        <v>7.9200481725804142E-2</v>
      </c>
      <c r="M79" s="1">
        <f t="shared" si="5"/>
        <v>264.84641089108908</v>
      </c>
    </row>
    <row r="80" spans="1:13" x14ac:dyDescent="0.25">
      <c r="A80" t="str">
        <f t="shared" si="3"/>
        <v>CMBBKKFeb-2024</v>
      </c>
      <c r="B80" s="2">
        <v>2024</v>
      </c>
      <c r="C80" s="2" t="s">
        <v>198</v>
      </c>
      <c r="D80" t="s">
        <v>10</v>
      </c>
      <c r="E80" s="2" t="s">
        <v>12</v>
      </c>
      <c r="F80" t="s">
        <v>13</v>
      </c>
      <c r="G80">
        <v>559</v>
      </c>
      <c r="H80">
        <v>64771.01999999996</v>
      </c>
      <c r="I80">
        <v>45123.079999999994</v>
      </c>
      <c r="J80">
        <v>109894.10000000002</v>
      </c>
      <c r="K80">
        <v>1333215</v>
      </c>
      <c r="L80" s="26">
        <f t="shared" si="4"/>
        <v>8.2427890475279694E-2</v>
      </c>
      <c r="M80" s="1">
        <f t="shared" si="5"/>
        <v>196.59051878354208</v>
      </c>
    </row>
    <row r="81" spans="1:13" x14ac:dyDescent="0.25">
      <c r="A81" t="str">
        <f t="shared" si="3"/>
        <v>CMBBLRFeb-2024</v>
      </c>
      <c r="B81" s="2">
        <v>2024</v>
      </c>
      <c r="C81" s="2" t="s">
        <v>198</v>
      </c>
      <c r="D81" t="s">
        <v>10</v>
      </c>
      <c r="E81" s="2" t="s">
        <v>14</v>
      </c>
      <c r="F81" t="s">
        <v>15</v>
      </c>
      <c r="G81">
        <v>236</v>
      </c>
      <c r="H81">
        <v>10509.950000000003</v>
      </c>
      <c r="I81">
        <v>6926.0100000000011</v>
      </c>
      <c r="J81">
        <v>17435.960000000003</v>
      </c>
      <c r="K81">
        <v>168740</v>
      </c>
      <c r="L81" s="26">
        <f t="shared" si="4"/>
        <v>0.10333033068626291</v>
      </c>
      <c r="M81" s="1">
        <f t="shared" si="5"/>
        <v>73.881186440677979</v>
      </c>
    </row>
    <row r="82" spans="1:13" x14ac:dyDescent="0.25">
      <c r="A82" t="str">
        <f t="shared" si="3"/>
        <v>CMBBOMFeb-2024</v>
      </c>
      <c r="B82" s="2">
        <v>2024</v>
      </c>
      <c r="C82" s="2" t="s">
        <v>198</v>
      </c>
      <c r="D82" t="s">
        <v>10</v>
      </c>
      <c r="E82" s="2" t="s">
        <v>16</v>
      </c>
      <c r="F82" t="s">
        <v>15</v>
      </c>
      <c r="G82">
        <v>446</v>
      </c>
      <c r="H82">
        <v>35253.059999999976</v>
      </c>
      <c r="I82">
        <v>15426.830000000004</v>
      </c>
      <c r="J82">
        <v>50679.890000000007</v>
      </c>
      <c r="K82">
        <v>690854</v>
      </c>
      <c r="L82" s="26">
        <f t="shared" si="4"/>
        <v>7.33583217293379E-2</v>
      </c>
      <c r="M82" s="1">
        <f t="shared" si="5"/>
        <v>113.6320403587444</v>
      </c>
    </row>
    <row r="83" spans="1:13" x14ac:dyDescent="0.25">
      <c r="A83" t="str">
        <f t="shared" si="3"/>
        <v>CMBCANFeb-2024</v>
      </c>
      <c r="B83" s="2">
        <v>2024</v>
      </c>
      <c r="C83" s="2" t="s">
        <v>198</v>
      </c>
      <c r="D83" t="s">
        <v>10</v>
      </c>
      <c r="E83" s="2" t="s">
        <v>17</v>
      </c>
      <c r="F83" t="s">
        <v>13</v>
      </c>
      <c r="G83">
        <v>95</v>
      </c>
      <c r="H83">
        <v>23541.920000000002</v>
      </c>
      <c r="I83">
        <v>10017.619999999999</v>
      </c>
      <c r="J83">
        <v>33559.540000000008</v>
      </c>
      <c r="K83">
        <v>378385</v>
      </c>
      <c r="L83" s="26">
        <f t="shared" si="4"/>
        <v>8.8691517898436795E-2</v>
      </c>
      <c r="M83" s="1">
        <f t="shared" si="5"/>
        <v>353.25831578947378</v>
      </c>
    </row>
    <row r="84" spans="1:13" x14ac:dyDescent="0.25">
      <c r="A84" t="str">
        <f t="shared" si="3"/>
        <v>CMBCDGFeb-2024</v>
      </c>
      <c r="B84" s="2">
        <v>2024</v>
      </c>
      <c r="C84" s="2" t="s">
        <v>198</v>
      </c>
      <c r="D84" t="s">
        <v>10</v>
      </c>
      <c r="E84" s="2" t="s">
        <v>18</v>
      </c>
      <c r="F84" t="s">
        <v>19</v>
      </c>
      <c r="G84">
        <v>1521</v>
      </c>
      <c r="H84">
        <v>356290.45999999985</v>
      </c>
      <c r="I84">
        <v>305024.03000000014</v>
      </c>
      <c r="J84">
        <v>661314.49000000011</v>
      </c>
      <c r="K84">
        <v>12942189</v>
      </c>
      <c r="L84" s="26">
        <f t="shared" si="4"/>
        <v>5.1097576306450176E-2</v>
      </c>
      <c r="M84" s="1">
        <f t="shared" si="5"/>
        <v>434.78927679158454</v>
      </c>
    </row>
    <row r="85" spans="1:13" x14ac:dyDescent="0.25">
      <c r="A85" t="str">
        <f t="shared" si="3"/>
        <v>CMBCGKFeb-2024</v>
      </c>
      <c r="B85" s="2">
        <v>2024</v>
      </c>
      <c r="C85" s="2" t="s">
        <v>198</v>
      </c>
      <c r="D85" t="s">
        <v>10</v>
      </c>
      <c r="E85" s="2" t="s">
        <v>20</v>
      </c>
      <c r="F85" t="s">
        <v>13</v>
      </c>
      <c r="G85">
        <v>76</v>
      </c>
      <c r="H85">
        <v>7569.7599999999993</v>
      </c>
      <c r="I85">
        <v>6515.8700000000026</v>
      </c>
      <c r="J85">
        <v>14085.630000000003</v>
      </c>
      <c r="K85">
        <v>252168</v>
      </c>
      <c r="L85" s="26">
        <f t="shared" si="4"/>
        <v>5.5858118397258981E-2</v>
      </c>
      <c r="M85" s="1">
        <f t="shared" si="5"/>
        <v>185.33723684210531</v>
      </c>
    </row>
    <row r="86" spans="1:13" x14ac:dyDescent="0.25">
      <c r="A86" t="str">
        <f t="shared" si="3"/>
        <v>CMBCOKFeb-2024</v>
      </c>
      <c r="B86" s="2">
        <v>2024</v>
      </c>
      <c r="C86" s="2" t="s">
        <v>198</v>
      </c>
      <c r="D86" t="s">
        <v>10</v>
      </c>
      <c r="E86" s="2" t="s">
        <v>21</v>
      </c>
      <c r="F86" t="s">
        <v>15</v>
      </c>
      <c r="G86">
        <v>177</v>
      </c>
      <c r="H86">
        <v>10947.96</v>
      </c>
      <c r="I86">
        <v>4288.13</v>
      </c>
      <c r="J86">
        <v>15236.089999999998</v>
      </c>
      <c r="K86">
        <v>91509</v>
      </c>
      <c r="L86" s="26">
        <f t="shared" si="4"/>
        <v>0.16649826792993036</v>
      </c>
      <c r="M86" s="1">
        <f t="shared" si="5"/>
        <v>86.079604519774009</v>
      </c>
    </row>
    <row r="87" spans="1:13" x14ac:dyDescent="0.25">
      <c r="A87" t="str">
        <f t="shared" si="3"/>
        <v>CMBDACFeb-2024</v>
      </c>
      <c r="B87" s="2">
        <v>2024</v>
      </c>
      <c r="C87" s="2" t="s">
        <v>198</v>
      </c>
      <c r="D87" t="s">
        <v>10</v>
      </c>
      <c r="E87" s="2" t="s">
        <v>22</v>
      </c>
      <c r="F87" t="s">
        <v>15</v>
      </c>
      <c r="G87">
        <v>90</v>
      </c>
      <c r="H87">
        <v>15358.949999999995</v>
      </c>
      <c r="I87">
        <v>605.69000000000005</v>
      </c>
      <c r="J87">
        <v>15964.639999999998</v>
      </c>
      <c r="K87">
        <v>194850</v>
      </c>
      <c r="L87" s="26">
        <f t="shared" si="4"/>
        <v>8.1932974082627646E-2</v>
      </c>
      <c r="M87" s="1">
        <f t="shared" si="5"/>
        <v>177.38488888888887</v>
      </c>
    </row>
    <row r="88" spans="1:13" x14ac:dyDescent="0.25">
      <c r="A88" t="str">
        <f t="shared" si="3"/>
        <v>CMBDELFeb-2024</v>
      </c>
      <c r="B88" s="2">
        <v>2024</v>
      </c>
      <c r="C88" s="2" t="s">
        <v>198</v>
      </c>
      <c r="D88" t="s">
        <v>10</v>
      </c>
      <c r="E88" s="2" t="s">
        <v>23</v>
      </c>
      <c r="F88" t="s">
        <v>15</v>
      </c>
      <c r="G88">
        <v>942</v>
      </c>
      <c r="H88">
        <v>90982.65999999996</v>
      </c>
      <c r="I88">
        <v>32718.9</v>
      </c>
      <c r="J88">
        <v>123701.55999999994</v>
      </c>
      <c r="K88">
        <v>2284350</v>
      </c>
      <c r="L88" s="26">
        <f t="shared" si="4"/>
        <v>5.4151754328364714E-2</v>
      </c>
      <c r="M88" s="1">
        <f t="shared" si="5"/>
        <v>131.31800424628443</v>
      </c>
    </row>
    <row r="89" spans="1:13" x14ac:dyDescent="0.25">
      <c r="A89" t="str">
        <f t="shared" si="3"/>
        <v>CMBDMMFeb-2024</v>
      </c>
      <c r="B89" s="2">
        <v>2024</v>
      </c>
      <c r="C89" s="2" t="s">
        <v>198</v>
      </c>
      <c r="D89" t="s">
        <v>10</v>
      </c>
      <c r="E89" s="2" t="s">
        <v>24</v>
      </c>
      <c r="F89" t="s">
        <v>11</v>
      </c>
      <c r="G89">
        <v>203</v>
      </c>
      <c r="H89">
        <v>34978.300000000017</v>
      </c>
      <c r="I89">
        <v>19028.78000000001</v>
      </c>
      <c r="J89">
        <v>54007.079999999987</v>
      </c>
      <c r="K89">
        <v>782159</v>
      </c>
      <c r="L89" s="26">
        <f t="shared" si="4"/>
        <v>6.9048722830012801E-2</v>
      </c>
      <c r="M89" s="1">
        <f t="shared" si="5"/>
        <v>266.04472906403936</v>
      </c>
    </row>
    <row r="90" spans="1:13" x14ac:dyDescent="0.25">
      <c r="A90" t="str">
        <f t="shared" si="3"/>
        <v>CMBDOHFeb-2024</v>
      </c>
      <c r="B90" s="2">
        <v>2024</v>
      </c>
      <c r="C90" s="2" t="s">
        <v>198</v>
      </c>
      <c r="D90" t="s">
        <v>10</v>
      </c>
      <c r="E90" s="2" t="s">
        <v>25</v>
      </c>
      <c r="F90" t="s">
        <v>11</v>
      </c>
      <c r="G90">
        <v>389</v>
      </c>
      <c r="H90">
        <v>58981.210000000028</v>
      </c>
      <c r="I90">
        <v>45276.329999999987</v>
      </c>
      <c r="J90">
        <v>104257.54000000004</v>
      </c>
      <c r="K90">
        <v>1413237</v>
      </c>
      <c r="L90" s="26">
        <f t="shared" si="4"/>
        <v>7.3772155696461408E-2</v>
      </c>
      <c r="M90" s="1">
        <f t="shared" si="5"/>
        <v>268.01424164524434</v>
      </c>
    </row>
    <row r="91" spans="1:13" x14ac:dyDescent="0.25">
      <c r="A91" t="str">
        <f t="shared" si="3"/>
        <v>CMBDXBFeb-2024</v>
      </c>
      <c r="B91" s="2">
        <v>2024</v>
      </c>
      <c r="C91" s="2" t="s">
        <v>198</v>
      </c>
      <c r="D91" t="s">
        <v>10</v>
      </c>
      <c r="E91" s="2" t="s">
        <v>26</v>
      </c>
      <c r="F91" t="s">
        <v>11</v>
      </c>
      <c r="G91">
        <v>461</v>
      </c>
      <c r="H91">
        <v>52964.80000000001</v>
      </c>
      <c r="I91">
        <v>53747.110000000015</v>
      </c>
      <c r="J91">
        <v>106711.91000000002</v>
      </c>
      <c r="K91">
        <v>1525449</v>
      </c>
      <c r="L91" s="26">
        <f t="shared" si="4"/>
        <v>6.9954426532778224E-2</v>
      </c>
      <c r="M91" s="1">
        <f t="shared" si="5"/>
        <v>231.47919739696317</v>
      </c>
    </row>
    <row r="92" spans="1:13" x14ac:dyDescent="0.25">
      <c r="A92" t="str">
        <f t="shared" si="3"/>
        <v>CMBFRAFeb-2024</v>
      </c>
      <c r="B92" s="2">
        <v>2024</v>
      </c>
      <c r="C92" s="2" t="s">
        <v>198</v>
      </c>
      <c r="D92" t="s">
        <v>10</v>
      </c>
      <c r="E92" s="2" t="s">
        <v>27</v>
      </c>
      <c r="F92" t="s">
        <v>19</v>
      </c>
      <c r="G92">
        <v>1520</v>
      </c>
      <c r="H92">
        <v>375151.18000000023</v>
      </c>
      <c r="I92">
        <v>327063.61</v>
      </c>
      <c r="J92">
        <v>702214.7899999998</v>
      </c>
      <c r="K92">
        <v>12301360</v>
      </c>
      <c r="L92" s="26">
        <f t="shared" si="4"/>
        <v>5.708432157094824E-2</v>
      </c>
      <c r="M92" s="1">
        <f t="shared" si="5"/>
        <v>461.98341447368409</v>
      </c>
    </row>
    <row r="93" spans="1:13" x14ac:dyDescent="0.25">
      <c r="A93" t="str">
        <f t="shared" si="3"/>
        <v>CMBGANFeb-2024</v>
      </c>
      <c r="B93" s="2">
        <v>2024</v>
      </c>
      <c r="C93" s="2" t="s">
        <v>198</v>
      </c>
      <c r="D93" t="s">
        <v>10</v>
      </c>
      <c r="E93" s="2" t="s">
        <v>28</v>
      </c>
      <c r="F93" t="s">
        <v>15</v>
      </c>
      <c r="G93">
        <v>153</v>
      </c>
      <c r="H93">
        <v>7848.0099999999975</v>
      </c>
      <c r="I93">
        <v>5637.81</v>
      </c>
      <c r="J93">
        <v>13485.820000000002</v>
      </c>
      <c r="K93">
        <v>175491</v>
      </c>
      <c r="L93" s="26">
        <f t="shared" si="4"/>
        <v>7.6846220034075832E-2</v>
      </c>
      <c r="M93" s="1">
        <f t="shared" si="5"/>
        <v>88.142614379084975</v>
      </c>
    </row>
    <row r="94" spans="1:13" x14ac:dyDescent="0.25">
      <c r="A94" t="str">
        <f t="shared" si="3"/>
        <v>CMBHYDFeb-2024</v>
      </c>
      <c r="B94" s="2">
        <v>2024</v>
      </c>
      <c r="C94" s="2" t="s">
        <v>198</v>
      </c>
      <c r="D94" t="s">
        <v>10</v>
      </c>
      <c r="E94" s="2" t="s">
        <v>29</v>
      </c>
      <c r="F94" t="s">
        <v>15</v>
      </c>
      <c r="G94">
        <v>104</v>
      </c>
      <c r="H94">
        <v>6115.14</v>
      </c>
      <c r="I94">
        <v>3665.4100000000008</v>
      </c>
      <c r="J94">
        <v>9780.5500000000029</v>
      </c>
      <c r="K94">
        <v>121888</v>
      </c>
      <c r="L94" s="26">
        <f t="shared" si="4"/>
        <v>8.0242107508532445E-2</v>
      </c>
      <c r="M94" s="1">
        <f t="shared" si="5"/>
        <v>94.043750000000031</v>
      </c>
    </row>
    <row r="95" spans="1:13" x14ac:dyDescent="0.25">
      <c r="A95" t="str">
        <f t="shared" si="3"/>
        <v>CMBICNFeb-2024</v>
      </c>
      <c r="B95" s="2">
        <v>2024</v>
      </c>
      <c r="C95" s="2" t="s">
        <v>198</v>
      </c>
      <c r="D95" t="s">
        <v>10</v>
      </c>
      <c r="E95" s="2" t="s">
        <v>30</v>
      </c>
      <c r="F95" t="s">
        <v>13</v>
      </c>
      <c r="G95">
        <v>488</v>
      </c>
      <c r="H95">
        <v>127771.98000000003</v>
      </c>
      <c r="I95">
        <v>42790.390000000007</v>
      </c>
      <c r="J95">
        <v>170562.37000000002</v>
      </c>
      <c r="K95">
        <v>2813320</v>
      </c>
      <c r="L95" s="26">
        <f t="shared" si="4"/>
        <v>6.0626722164560033E-2</v>
      </c>
      <c r="M95" s="1">
        <f t="shared" si="5"/>
        <v>349.51305327868857</v>
      </c>
    </row>
    <row r="96" spans="1:13" x14ac:dyDescent="0.25">
      <c r="A96" t="str">
        <f t="shared" si="3"/>
        <v>CMBIXMFeb-2024</v>
      </c>
      <c r="B96" s="2">
        <v>2024</v>
      </c>
      <c r="C96" s="2" t="s">
        <v>198</v>
      </c>
      <c r="D96" t="s">
        <v>10</v>
      </c>
      <c r="E96" s="2" t="s">
        <v>31</v>
      </c>
      <c r="F96" t="s">
        <v>15</v>
      </c>
      <c r="G96">
        <v>82</v>
      </c>
      <c r="H96">
        <v>3429.84</v>
      </c>
      <c r="I96">
        <v>1699.0900000000001</v>
      </c>
      <c r="J96">
        <v>5128.93</v>
      </c>
      <c r="K96">
        <v>29028</v>
      </c>
      <c r="L96" s="26">
        <f t="shared" si="4"/>
        <v>0.17668905883974095</v>
      </c>
      <c r="M96" s="1">
        <f t="shared" si="5"/>
        <v>62.547926829268299</v>
      </c>
    </row>
    <row r="97" spans="1:13" x14ac:dyDescent="0.25">
      <c r="A97" t="str">
        <f t="shared" si="3"/>
        <v>CMBKHIFeb-2024</v>
      </c>
      <c r="B97" s="2">
        <v>2024</v>
      </c>
      <c r="C97" s="2" t="s">
        <v>198</v>
      </c>
      <c r="D97" t="s">
        <v>10</v>
      </c>
      <c r="E97" s="2" t="s">
        <v>32</v>
      </c>
      <c r="F97" t="s">
        <v>15</v>
      </c>
      <c r="G97">
        <v>299</v>
      </c>
      <c r="H97">
        <v>34748.209999999992</v>
      </c>
      <c r="I97">
        <v>10991.300000000001</v>
      </c>
      <c r="J97">
        <v>45739.51</v>
      </c>
      <c r="K97">
        <v>721786</v>
      </c>
      <c r="L97" s="26">
        <f t="shared" si="4"/>
        <v>6.3369904653179751E-2</v>
      </c>
      <c r="M97" s="1">
        <f t="shared" si="5"/>
        <v>152.97494983277593</v>
      </c>
    </row>
    <row r="98" spans="1:13" x14ac:dyDescent="0.25">
      <c r="A98" t="str">
        <f t="shared" si="3"/>
        <v>CMBKTMFeb-2024</v>
      </c>
      <c r="B98" s="2">
        <v>2024</v>
      </c>
      <c r="C98" s="2" t="s">
        <v>198</v>
      </c>
      <c r="D98" t="s">
        <v>10</v>
      </c>
      <c r="E98" s="2" t="s">
        <v>52</v>
      </c>
      <c r="F98" t="s">
        <v>15</v>
      </c>
      <c r="G98">
        <v>53</v>
      </c>
      <c r="H98">
        <v>8932.0199999999986</v>
      </c>
      <c r="I98">
        <v>2533.9100000000008</v>
      </c>
      <c r="J98">
        <v>11465.930000000002</v>
      </c>
      <c r="K98">
        <v>124709</v>
      </c>
      <c r="L98" s="26">
        <f t="shared" si="4"/>
        <v>9.1941479764892683E-2</v>
      </c>
      <c r="M98" s="1">
        <f t="shared" si="5"/>
        <v>216.33830188679249</v>
      </c>
    </row>
    <row r="99" spans="1:13" x14ac:dyDescent="0.25">
      <c r="A99" t="str">
        <f t="shared" si="3"/>
        <v>CMBKULFeb-2024</v>
      </c>
      <c r="B99" s="2">
        <v>2024</v>
      </c>
      <c r="C99" s="2" t="s">
        <v>198</v>
      </c>
      <c r="D99" t="s">
        <v>10</v>
      </c>
      <c r="E99" s="2" t="s">
        <v>33</v>
      </c>
      <c r="F99" t="s">
        <v>13</v>
      </c>
      <c r="G99">
        <v>845</v>
      </c>
      <c r="H99">
        <v>81538.8</v>
      </c>
      <c r="I99">
        <v>55118.560000000019</v>
      </c>
      <c r="J99">
        <v>136657.35999999996</v>
      </c>
      <c r="K99">
        <v>2077855</v>
      </c>
      <c r="L99" s="26">
        <f t="shared" si="4"/>
        <v>6.5768477588667135E-2</v>
      </c>
      <c r="M99" s="1">
        <f t="shared" si="5"/>
        <v>161.7246863905325</v>
      </c>
    </row>
    <row r="100" spans="1:13" x14ac:dyDescent="0.25">
      <c r="A100" t="str">
        <f t="shared" si="3"/>
        <v>CMBKWIFeb-2024</v>
      </c>
      <c r="B100" s="2">
        <v>2024</v>
      </c>
      <c r="C100" s="2" t="s">
        <v>198</v>
      </c>
      <c r="D100" t="s">
        <v>10</v>
      </c>
      <c r="E100" s="2" t="s">
        <v>34</v>
      </c>
      <c r="F100" t="s">
        <v>11</v>
      </c>
      <c r="G100">
        <v>360</v>
      </c>
      <c r="H100">
        <v>48812.470000000038</v>
      </c>
      <c r="I100">
        <v>28817.7</v>
      </c>
      <c r="J100">
        <v>77630.169999999984</v>
      </c>
      <c r="K100">
        <v>1510200</v>
      </c>
      <c r="L100" s="26">
        <f t="shared" si="4"/>
        <v>5.1403900145676057E-2</v>
      </c>
      <c r="M100" s="1">
        <f t="shared" si="5"/>
        <v>215.63936111111107</v>
      </c>
    </row>
    <row r="101" spans="1:13" x14ac:dyDescent="0.25">
      <c r="A101" t="str">
        <f t="shared" si="3"/>
        <v>CMBLHEFeb-2024</v>
      </c>
      <c r="B101" s="2">
        <v>2024</v>
      </c>
      <c r="C101" s="2" t="s">
        <v>198</v>
      </c>
      <c r="D101" t="s">
        <v>10</v>
      </c>
      <c r="E101" s="2" t="s">
        <v>35</v>
      </c>
      <c r="F101" t="s">
        <v>15</v>
      </c>
      <c r="G101">
        <v>375</v>
      </c>
      <c r="H101">
        <v>38007.710000000014</v>
      </c>
      <c r="I101">
        <v>10962.720000000001</v>
      </c>
      <c r="J101">
        <v>48970.429999999993</v>
      </c>
      <c r="K101">
        <v>1044375</v>
      </c>
      <c r="L101" s="26">
        <f t="shared" si="4"/>
        <v>4.6889699581089163E-2</v>
      </c>
      <c r="M101" s="1">
        <f t="shared" si="5"/>
        <v>130.58781333333332</v>
      </c>
    </row>
    <row r="102" spans="1:13" x14ac:dyDescent="0.25">
      <c r="A102" t="str">
        <f t="shared" si="3"/>
        <v>CMBLHRFeb-2024</v>
      </c>
      <c r="B102" s="2">
        <v>2024</v>
      </c>
      <c r="C102" s="2" t="s">
        <v>198</v>
      </c>
      <c r="D102" t="s">
        <v>10</v>
      </c>
      <c r="E102" s="2" t="s">
        <v>36</v>
      </c>
      <c r="F102" t="s">
        <v>19</v>
      </c>
      <c r="G102">
        <v>3876</v>
      </c>
      <c r="H102">
        <v>1267299.6899999992</v>
      </c>
      <c r="I102">
        <v>803172.57999999973</v>
      </c>
      <c r="J102">
        <v>2070472.2700000007</v>
      </c>
      <c r="K102">
        <v>33794844</v>
      </c>
      <c r="L102" s="26">
        <f t="shared" si="4"/>
        <v>6.1265921807480479E-2</v>
      </c>
      <c r="M102" s="1">
        <f t="shared" si="5"/>
        <v>534.17757223942226</v>
      </c>
    </row>
    <row r="103" spans="1:13" x14ac:dyDescent="0.25">
      <c r="A103" t="str">
        <f t="shared" si="3"/>
        <v>CMBMAAFeb-2024</v>
      </c>
      <c r="B103" s="2">
        <v>2024</v>
      </c>
      <c r="C103" s="2" t="s">
        <v>198</v>
      </c>
      <c r="D103" t="s">
        <v>10</v>
      </c>
      <c r="E103" s="2" t="s">
        <v>37</v>
      </c>
      <c r="F103" t="s">
        <v>15</v>
      </c>
      <c r="G103">
        <v>484</v>
      </c>
      <c r="H103">
        <v>18478.530000000002</v>
      </c>
      <c r="I103">
        <v>13310.529999999997</v>
      </c>
      <c r="J103">
        <v>31789.060000000005</v>
      </c>
      <c r="K103">
        <v>332024</v>
      </c>
      <c r="L103" s="26">
        <f t="shared" si="4"/>
        <v>9.5743259523407967E-2</v>
      </c>
      <c r="M103" s="1">
        <f t="shared" si="5"/>
        <v>65.679876033057866</v>
      </c>
    </row>
    <row r="104" spans="1:13" x14ac:dyDescent="0.25">
      <c r="A104" t="str">
        <f t="shared" si="3"/>
        <v>CMBMELFeb-2024</v>
      </c>
      <c r="B104" s="2">
        <v>2024</v>
      </c>
      <c r="C104" s="2" t="s">
        <v>198</v>
      </c>
      <c r="D104" t="s">
        <v>10</v>
      </c>
      <c r="E104" s="2" t="s">
        <v>38</v>
      </c>
      <c r="F104" t="s">
        <v>13</v>
      </c>
      <c r="G104">
        <v>3475</v>
      </c>
      <c r="H104">
        <v>1226998.5500000014</v>
      </c>
      <c r="I104">
        <v>317022.31000000052</v>
      </c>
      <c r="J104">
        <v>1544020.860000002</v>
      </c>
      <c r="K104">
        <v>29221275</v>
      </c>
      <c r="L104" s="26">
        <f t="shared" si="4"/>
        <v>5.2838928486180083E-2</v>
      </c>
      <c r="M104" s="1">
        <f t="shared" si="5"/>
        <v>444.32254964028834</v>
      </c>
    </row>
    <row r="105" spans="1:13" x14ac:dyDescent="0.25">
      <c r="A105" t="str">
        <f t="shared" si="3"/>
        <v>CMBMLEFeb-2024</v>
      </c>
      <c r="B105" s="2">
        <v>2024</v>
      </c>
      <c r="C105" s="2" t="s">
        <v>198</v>
      </c>
      <c r="D105" t="s">
        <v>10</v>
      </c>
      <c r="E105" s="2" t="s">
        <v>39</v>
      </c>
      <c r="F105" t="s">
        <v>15</v>
      </c>
      <c r="G105">
        <v>2409</v>
      </c>
      <c r="H105">
        <v>200089.37000000002</v>
      </c>
      <c r="I105">
        <v>64533.600000000079</v>
      </c>
      <c r="J105">
        <v>264622.96999999997</v>
      </c>
      <c r="K105">
        <v>1850112</v>
      </c>
      <c r="L105" s="26">
        <f t="shared" si="4"/>
        <v>0.14303078408226094</v>
      </c>
      <c r="M105" s="1">
        <f t="shared" si="5"/>
        <v>109.8476421751764</v>
      </c>
    </row>
    <row r="106" spans="1:13" x14ac:dyDescent="0.25">
      <c r="A106" t="str">
        <f t="shared" si="3"/>
        <v>CMBNRTFeb-2024</v>
      </c>
      <c r="B106" s="2">
        <v>2024</v>
      </c>
      <c r="C106" s="2" t="s">
        <v>198</v>
      </c>
      <c r="D106" t="s">
        <v>10</v>
      </c>
      <c r="E106" s="2" t="s">
        <v>40</v>
      </c>
      <c r="F106" t="s">
        <v>13</v>
      </c>
      <c r="G106">
        <v>502</v>
      </c>
      <c r="H106">
        <v>176850.39999999994</v>
      </c>
      <c r="I106">
        <v>9210.8500000000076</v>
      </c>
      <c r="J106">
        <v>186061.25000000003</v>
      </c>
      <c r="K106">
        <v>3445728</v>
      </c>
      <c r="L106" s="26">
        <f t="shared" si="4"/>
        <v>5.3997660291235997E-2</v>
      </c>
      <c r="M106" s="1">
        <f t="shared" si="5"/>
        <v>370.63994023904388</v>
      </c>
    </row>
    <row r="107" spans="1:13" x14ac:dyDescent="0.25">
      <c r="A107" t="str">
        <f t="shared" si="3"/>
        <v>CMBPVGFeb-2024</v>
      </c>
      <c r="B107" s="2">
        <v>2024</v>
      </c>
      <c r="C107" s="2" t="s">
        <v>198</v>
      </c>
      <c r="D107" t="s">
        <v>10</v>
      </c>
      <c r="E107" s="2" t="s">
        <v>50</v>
      </c>
      <c r="F107" t="s">
        <v>13</v>
      </c>
      <c r="G107">
        <v>141</v>
      </c>
      <c r="H107">
        <v>40887.149999999994</v>
      </c>
      <c r="I107">
        <v>14405.38</v>
      </c>
      <c r="J107">
        <v>55292.530000000006</v>
      </c>
      <c r="K107">
        <v>714306</v>
      </c>
      <c r="L107" s="26">
        <f t="shared" si="4"/>
        <v>7.7407343631440875E-2</v>
      </c>
      <c r="M107" s="1">
        <f t="shared" si="5"/>
        <v>392.14560283687945</v>
      </c>
    </row>
    <row r="108" spans="1:13" x14ac:dyDescent="0.25">
      <c r="A108" t="str">
        <f t="shared" si="3"/>
        <v>CMBRUHFeb-2024</v>
      </c>
      <c r="B108" s="2">
        <v>2024</v>
      </c>
      <c r="C108" s="2" t="s">
        <v>198</v>
      </c>
      <c r="D108" t="s">
        <v>10</v>
      </c>
      <c r="E108" s="2" t="s">
        <v>41</v>
      </c>
      <c r="F108" t="s">
        <v>11</v>
      </c>
      <c r="G108">
        <v>407</v>
      </c>
      <c r="H108">
        <v>72529.249999999927</v>
      </c>
      <c r="I108">
        <v>37445.369999999959</v>
      </c>
      <c r="J108">
        <v>109974.62000000011</v>
      </c>
      <c r="K108">
        <v>1646315</v>
      </c>
      <c r="L108" s="26">
        <f t="shared" si="4"/>
        <v>6.6800472570559169E-2</v>
      </c>
      <c r="M108" s="1">
        <f t="shared" si="5"/>
        <v>270.20791154791181</v>
      </c>
    </row>
    <row r="109" spans="1:13" x14ac:dyDescent="0.25">
      <c r="A109" t="str">
        <f t="shared" si="3"/>
        <v>CMBSINFeb-2024</v>
      </c>
      <c r="B109" s="2">
        <v>2024</v>
      </c>
      <c r="C109" s="2" t="s">
        <v>198</v>
      </c>
      <c r="D109" t="s">
        <v>10</v>
      </c>
      <c r="E109" s="2" t="s">
        <v>42</v>
      </c>
      <c r="F109" t="s">
        <v>13</v>
      </c>
      <c r="G109">
        <v>895</v>
      </c>
      <c r="H109">
        <v>109540.18000000004</v>
      </c>
      <c r="I109">
        <v>67659.339999999982</v>
      </c>
      <c r="J109">
        <v>177199.52000000008</v>
      </c>
      <c r="K109">
        <v>2460355</v>
      </c>
      <c r="L109" s="26">
        <f t="shared" si="4"/>
        <v>7.2021931794395561E-2</v>
      </c>
      <c r="M109" s="1">
        <f t="shared" si="5"/>
        <v>197.98829050279338</v>
      </c>
    </row>
    <row r="110" spans="1:13" x14ac:dyDescent="0.25">
      <c r="A110" t="str">
        <f t="shared" si="3"/>
        <v>CMBSYDFeb-2024</v>
      </c>
      <c r="B110" s="2">
        <v>2024</v>
      </c>
      <c r="C110" s="2" t="s">
        <v>198</v>
      </c>
      <c r="D110" t="s">
        <v>10</v>
      </c>
      <c r="E110" s="2" t="s">
        <v>53</v>
      </c>
      <c r="F110" t="s">
        <v>13</v>
      </c>
      <c r="G110">
        <v>1781</v>
      </c>
      <c r="H110">
        <v>664138.17000000027</v>
      </c>
      <c r="I110">
        <v>150290.75000000006</v>
      </c>
      <c r="J110">
        <v>814428.91999999969</v>
      </c>
      <c r="K110">
        <v>15590874</v>
      </c>
      <c r="L110" s="26">
        <f t="shared" si="4"/>
        <v>5.2237541012774502E-2</v>
      </c>
      <c r="M110" s="1">
        <f t="shared" si="5"/>
        <v>457.28743402582802</v>
      </c>
    </row>
    <row r="111" spans="1:13" x14ac:dyDescent="0.25">
      <c r="A111" t="str">
        <f t="shared" si="3"/>
        <v>CMBTRVFeb-2024</v>
      </c>
      <c r="B111" s="2">
        <v>2024</v>
      </c>
      <c r="C111" s="2" t="s">
        <v>198</v>
      </c>
      <c r="D111" t="s">
        <v>10</v>
      </c>
      <c r="E111" s="2" t="s">
        <v>43</v>
      </c>
      <c r="F111" t="s">
        <v>15</v>
      </c>
      <c r="G111">
        <v>59</v>
      </c>
      <c r="H111">
        <v>3888.6000000000004</v>
      </c>
      <c r="I111">
        <v>1598.0899999999995</v>
      </c>
      <c r="J111">
        <v>5486.6900000000005</v>
      </c>
      <c r="K111">
        <v>21594</v>
      </c>
      <c r="L111" s="26">
        <f t="shared" si="4"/>
        <v>0.25408400481615268</v>
      </c>
      <c r="M111" s="1">
        <f t="shared" si="5"/>
        <v>92.994745762711872</v>
      </c>
    </row>
    <row r="112" spans="1:13" x14ac:dyDescent="0.25">
      <c r="A112" t="str">
        <f t="shared" si="3"/>
        <v>CMBTRZFeb-2024</v>
      </c>
      <c r="B112" s="2">
        <v>2024</v>
      </c>
      <c r="C112" s="2" t="s">
        <v>198</v>
      </c>
      <c r="D112" t="s">
        <v>10</v>
      </c>
      <c r="E112" s="2" t="s">
        <v>44</v>
      </c>
      <c r="F112" t="s">
        <v>15</v>
      </c>
      <c r="G112">
        <v>126</v>
      </c>
      <c r="H112">
        <v>3814.37</v>
      </c>
      <c r="I112">
        <v>2479.2899999999995</v>
      </c>
      <c r="J112">
        <v>6293.6599999999989</v>
      </c>
      <c r="K112">
        <v>55818</v>
      </c>
      <c r="L112" s="26">
        <f t="shared" si="4"/>
        <v>0.11275323372388833</v>
      </c>
      <c r="M112" s="1">
        <f t="shared" si="5"/>
        <v>49.949682539682534</v>
      </c>
    </row>
    <row r="113" spans="1:13" x14ac:dyDescent="0.25">
      <c r="A113" t="str">
        <f t="shared" si="3"/>
        <v>CMBJEDFeb-2024</v>
      </c>
      <c r="B113" s="2">
        <v>2024</v>
      </c>
      <c r="C113" s="2" t="s">
        <v>198</v>
      </c>
      <c r="D113" t="s">
        <v>10</v>
      </c>
      <c r="E113" s="2" t="s">
        <v>51</v>
      </c>
      <c r="F113" t="s">
        <v>11</v>
      </c>
      <c r="G113">
        <v>81</v>
      </c>
      <c r="H113">
        <v>11145.140000000003</v>
      </c>
      <c r="I113">
        <v>6992.0700000000015</v>
      </c>
      <c r="J113">
        <v>18137.21</v>
      </c>
      <c r="K113">
        <v>377217</v>
      </c>
      <c r="L113" s="26">
        <f t="shared" si="4"/>
        <v>4.8081634708934111E-2</v>
      </c>
      <c r="M113" s="1">
        <f t="shared" si="5"/>
        <v>223.91617283950617</v>
      </c>
    </row>
    <row r="114" spans="1:13" x14ac:dyDescent="0.25">
      <c r="A114" t="str">
        <f t="shared" si="3"/>
        <v>COKCMBFeb-2024</v>
      </c>
      <c r="B114" s="2">
        <v>2024</v>
      </c>
      <c r="C114" s="2" t="s">
        <v>198</v>
      </c>
      <c r="D114" t="s">
        <v>21</v>
      </c>
      <c r="E114" s="2" t="s">
        <v>10</v>
      </c>
      <c r="F114" t="s">
        <v>15</v>
      </c>
      <c r="G114">
        <v>617</v>
      </c>
      <c r="H114">
        <v>33114.82999999998</v>
      </c>
      <c r="I114">
        <v>13172.550000000005</v>
      </c>
      <c r="J114">
        <v>46287.38</v>
      </c>
      <c r="K114">
        <v>318989</v>
      </c>
      <c r="L114" s="26">
        <f t="shared" si="4"/>
        <v>0.14510650837489694</v>
      </c>
      <c r="M114" s="1">
        <f t="shared" si="5"/>
        <v>75.02006482982172</v>
      </c>
    </row>
    <row r="115" spans="1:13" x14ac:dyDescent="0.25">
      <c r="A115" t="str">
        <f t="shared" si="3"/>
        <v>DACCMBFeb-2024</v>
      </c>
      <c r="B115" s="2">
        <v>2024</v>
      </c>
      <c r="C115" s="2" t="s">
        <v>198</v>
      </c>
      <c r="D115" t="s">
        <v>22</v>
      </c>
      <c r="E115" s="2" t="s">
        <v>10</v>
      </c>
      <c r="F115" t="s">
        <v>15</v>
      </c>
      <c r="G115">
        <v>90</v>
      </c>
      <c r="H115">
        <v>15716.020000000002</v>
      </c>
      <c r="I115">
        <v>1301.4700000000003</v>
      </c>
      <c r="J115">
        <v>17017.489999999998</v>
      </c>
      <c r="K115">
        <v>194850</v>
      </c>
      <c r="L115" s="26">
        <f t="shared" si="4"/>
        <v>8.733636130356684E-2</v>
      </c>
      <c r="M115" s="1">
        <f t="shared" si="5"/>
        <v>189.08322222222219</v>
      </c>
    </row>
    <row r="116" spans="1:13" x14ac:dyDescent="0.25">
      <c r="A116" t="str">
        <f t="shared" si="3"/>
        <v>DELCMBFeb-2024</v>
      </c>
      <c r="B116" s="2">
        <v>2024</v>
      </c>
      <c r="C116" s="2" t="s">
        <v>198</v>
      </c>
      <c r="D116" t="s">
        <v>23</v>
      </c>
      <c r="E116" s="2" t="s">
        <v>10</v>
      </c>
      <c r="F116" t="s">
        <v>15</v>
      </c>
      <c r="G116">
        <v>1186</v>
      </c>
      <c r="H116">
        <v>112285.12</v>
      </c>
      <c r="I116">
        <v>38460.499999999993</v>
      </c>
      <c r="J116">
        <v>150745.62000000005</v>
      </c>
      <c r="K116">
        <v>2876050</v>
      </c>
      <c r="L116" s="26">
        <f t="shared" si="4"/>
        <v>5.2414116583508648E-2</v>
      </c>
      <c r="M116" s="1">
        <f t="shared" si="5"/>
        <v>127.10423271500848</v>
      </c>
    </row>
    <row r="117" spans="1:13" x14ac:dyDescent="0.25">
      <c r="A117" t="str">
        <f t="shared" si="3"/>
        <v>DMMCMBFeb-2024</v>
      </c>
      <c r="B117" s="2">
        <v>2024</v>
      </c>
      <c r="C117" s="2" t="s">
        <v>198</v>
      </c>
      <c r="D117" t="s">
        <v>24</v>
      </c>
      <c r="E117" s="2" t="s">
        <v>10</v>
      </c>
      <c r="F117" t="s">
        <v>11</v>
      </c>
      <c r="G117">
        <v>69</v>
      </c>
      <c r="H117">
        <v>13927.099999999995</v>
      </c>
      <c r="I117">
        <v>6356.2900000000009</v>
      </c>
      <c r="J117">
        <v>20283.390000000003</v>
      </c>
      <c r="K117">
        <v>265857</v>
      </c>
      <c r="L117" s="26">
        <f t="shared" si="4"/>
        <v>7.6294361254358553E-2</v>
      </c>
      <c r="M117" s="1">
        <f t="shared" si="5"/>
        <v>293.9621739130435</v>
      </c>
    </row>
    <row r="118" spans="1:13" x14ac:dyDescent="0.25">
      <c r="A118" t="str">
        <f t="shared" si="3"/>
        <v>DOHCMBFeb-2024</v>
      </c>
      <c r="B118" s="2">
        <v>2024</v>
      </c>
      <c r="C118" s="2" t="s">
        <v>198</v>
      </c>
      <c r="D118" t="s">
        <v>25</v>
      </c>
      <c r="E118" s="2" t="s">
        <v>10</v>
      </c>
      <c r="F118" t="s">
        <v>11</v>
      </c>
      <c r="G118">
        <v>121</v>
      </c>
      <c r="H118">
        <v>17746.740000000005</v>
      </c>
      <c r="I118">
        <v>20710.619999999988</v>
      </c>
      <c r="J118">
        <v>38457.359999999993</v>
      </c>
      <c r="K118">
        <v>439593</v>
      </c>
      <c r="L118" s="26">
        <f t="shared" si="4"/>
        <v>8.7484013621690962E-2</v>
      </c>
      <c r="M118" s="1">
        <f t="shared" si="5"/>
        <v>317.82942148760327</v>
      </c>
    </row>
    <row r="119" spans="1:13" x14ac:dyDescent="0.25">
      <c r="A119" t="str">
        <f t="shared" si="3"/>
        <v>DXBCMBFeb-2024</v>
      </c>
      <c r="B119" s="2">
        <v>2024</v>
      </c>
      <c r="C119" s="2" t="s">
        <v>198</v>
      </c>
      <c r="D119" t="s">
        <v>26</v>
      </c>
      <c r="E119" s="2" t="s">
        <v>10</v>
      </c>
      <c r="F119" t="s">
        <v>11</v>
      </c>
      <c r="G119">
        <v>143</v>
      </c>
      <c r="H119">
        <v>18056.900000000005</v>
      </c>
      <c r="I119">
        <v>10659.330000000004</v>
      </c>
      <c r="J119">
        <v>28716.230000000007</v>
      </c>
      <c r="K119">
        <v>473187</v>
      </c>
      <c r="L119" s="26">
        <f t="shared" si="4"/>
        <v>6.0686853189119747E-2</v>
      </c>
      <c r="M119" s="1">
        <f t="shared" si="5"/>
        <v>200.81279720279724</v>
      </c>
    </row>
    <row r="120" spans="1:13" x14ac:dyDescent="0.25">
      <c r="A120" t="str">
        <f t="shared" si="3"/>
        <v>FRACMBFeb-2024</v>
      </c>
      <c r="B120" s="2">
        <v>2024</v>
      </c>
      <c r="C120" s="2" t="s">
        <v>198</v>
      </c>
      <c r="D120" t="s">
        <v>27</v>
      </c>
      <c r="E120" s="2" t="s">
        <v>10</v>
      </c>
      <c r="F120" t="s">
        <v>19</v>
      </c>
      <c r="G120">
        <v>1311</v>
      </c>
      <c r="H120">
        <v>303959.89999999973</v>
      </c>
      <c r="I120">
        <v>291500.52000000025</v>
      </c>
      <c r="J120">
        <v>595460.42000000027</v>
      </c>
      <c r="K120">
        <v>10609923</v>
      </c>
      <c r="L120" s="26">
        <f t="shared" si="4"/>
        <v>5.6122972805740461E-2</v>
      </c>
      <c r="M120" s="1">
        <f t="shared" si="5"/>
        <v>454.20321891685757</v>
      </c>
    </row>
    <row r="121" spans="1:13" x14ac:dyDescent="0.25">
      <c r="A121" t="str">
        <f t="shared" si="3"/>
        <v>GANCMBFeb-2024</v>
      </c>
      <c r="B121" s="2">
        <v>2024</v>
      </c>
      <c r="C121" s="2" t="s">
        <v>198</v>
      </c>
      <c r="D121" t="s">
        <v>28</v>
      </c>
      <c r="E121" s="2" t="s">
        <v>10</v>
      </c>
      <c r="F121" t="s">
        <v>15</v>
      </c>
      <c r="G121">
        <v>121</v>
      </c>
      <c r="H121">
        <v>7057.6400000000021</v>
      </c>
      <c r="I121">
        <v>4942.29</v>
      </c>
      <c r="J121">
        <v>11999.930000000002</v>
      </c>
      <c r="K121">
        <v>138787</v>
      </c>
      <c r="L121" s="26">
        <f t="shared" si="4"/>
        <v>8.6462925201928151E-2</v>
      </c>
      <c r="M121" s="1">
        <f t="shared" si="5"/>
        <v>99.172975206611582</v>
      </c>
    </row>
    <row r="122" spans="1:13" x14ac:dyDescent="0.25">
      <c r="A122" t="str">
        <f t="shared" si="3"/>
        <v>HYDCMBFeb-2024</v>
      </c>
      <c r="B122" s="2">
        <v>2024</v>
      </c>
      <c r="C122" s="2" t="s">
        <v>198</v>
      </c>
      <c r="D122" t="s">
        <v>29</v>
      </c>
      <c r="E122" s="2" t="s">
        <v>10</v>
      </c>
      <c r="F122" t="s">
        <v>15</v>
      </c>
      <c r="G122">
        <v>184</v>
      </c>
      <c r="H122">
        <v>11034.580000000004</v>
      </c>
      <c r="I122">
        <v>5834.65</v>
      </c>
      <c r="J122">
        <v>16869.229999999996</v>
      </c>
      <c r="K122">
        <v>215648</v>
      </c>
      <c r="L122" s="26">
        <f t="shared" si="4"/>
        <v>7.8225766063214103E-2</v>
      </c>
      <c r="M122" s="1">
        <f t="shared" si="5"/>
        <v>91.680597826086938</v>
      </c>
    </row>
    <row r="123" spans="1:13" x14ac:dyDescent="0.25">
      <c r="A123" t="str">
        <f t="shared" si="3"/>
        <v>ICNCMBFeb-2024</v>
      </c>
      <c r="B123" s="2">
        <v>2024</v>
      </c>
      <c r="C123" s="2" t="s">
        <v>198</v>
      </c>
      <c r="D123" t="s">
        <v>30</v>
      </c>
      <c r="E123" s="2" t="s">
        <v>10</v>
      </c>
      <c r="F123" t="s">
        <v>13</v>
      </c>
      <c r="G123">
        <v>207</v>
      </c>
      <c r="H123">
        <v>64876.98</v>
      </c>
      <c r="I123">
        <v>17992.269999999997</v>
      </c>
      <c r="J123">
        <v>82869.249999999985</v>
      </c>
      <c r="K123">
        <v>1193355</v>
      </c>
      <c r="L123" s="26">
        <f t="shared" si="4"/>
        <v>6.9442244763712385E-2</v>
      </c>
      <c r="M123" s="1">
        <f t="shared" si="5"/>
        <v>400.33454106280186</v>
      </c>
    </row>
    <row r="124" spans="1:13" x14ac:dyDescent="0.25">
      <c r="A124" t="str">
        <f t="shared" si="3"/>
        <v>IXMCMBFeb-2024</v>
      </c>
      <c r="B124" s="2">
        <v>2024</v>
      </c>
      <c r="C124" s="2" t="s">
        <v>198</v>
      </c>
      <c r="D124" t="s">
        <v>31</v>
      </c>
      <c r="E124" s="2" t="s">
        <v>10</v>
      </c>
      <c r="F124" t="s">
        <v>15</v>
      </c>
      <c r="G124">
        <v>158</v>
      </c>
      <c r="H124">
        <v>5288.5699999999988</v>
      </c>
      <c r="I124">
        <v>2560.1699999999996</v>
      </c>
      <c r="J124">
        <v>7848.7399999999961</v>
      </c>
      <c r="K124">
        <v>55932</v>
      </c>
      <c r="L124" s="26">
        <f t="shared" si="4"/>
        <v>0.14032646785382244</v>
      </c>
      <c r="M124" s="1">
        <f t="shared" si="5"/>
        <v>49.675569620253142</v>
      </c>
    </row>
    <row r="125" spans="1:13" x14ac:dyDescent="0.25">
      <c r="A125" t="str">
        <f t="shared" si="3"/>
        <v>KHICMBFeb-2024</v>
      </c>
      <c r="B125" s="2">
        <v>2024</v>
      </c>
      <c r="C125" s="2" t="s">
        <v>198</v>
      </c>
      <c r="D125" t="s">
        <v>32</v>
      </c>
      <c r="E125" s="2" t="s">
        <v>10</v>
      </c>
      <c r="F125" t="s">
        <v>15</v>
      </c>
      <c r="G125">
        <v>731</v>
      </c>
      <c r="H125">
        <v>96021.83</v>
      </c>
      <c r="I125">
        <v>18872.360000000011</v>
      </c>
      <c r="J125">
        <v>114894.19</v>
      </c>
      <c r="K125">
        <v>1764634</v>
      </c>
      <c r="L125" s="26">
        <f t="shared" si="4"/>
        <v>6.5109359787922025E-2</v>
      </c>
      <c r="M125" s="1">
        <f t="shared" si="5"/>
        <v>157.17399452804378</v>
      </c>
    </row>
    <row r="126" spans="1:13" x14ac:dyDescent="0.25">
      <c r="A126" t="str">
        <f t="shared" si="3"/>
        <v>KTMCMBFeb-2024</v>
      </c>
      <c r="B126" s="2">
        <v>2024</v>
      </c>
      <c r="C126" s="2" t="s">
        <v>198</v>
      </c>
      <c r="D126" t="s">
        <v>52</v>
      </c>
      <c r="E126" s="2" t="s">
        <v>10</v>
      </c>
      <c r="F126" t="s">
        <v>15</v>
      </c>
      <c r="G126">
        <v>190</v>
      </c>
      <c r="H126">
        <v>26923.849999999984</v>
      </c>
      <c r="I126">
        <v>7456.3099999999977</v>
      </c>
      <c r="J126">
        <v>34380.159999999989</v>
      </c>
      <c r="K126">
        <v>447070</v>
      </c>
      <c r="L126" s="26">
        <f t="shared" si="4"/>
        <v>7.6901066947010516E-2</v>
      </c>
      <c r="M126" s="1">
        <f t="shared" si="5"/>
        <v>180.94821052631573</v>
      </c>
    </row>
    <row r="127" spans="1:13" x14ac:dyDescent="0.25">
      <c r="A127" t="str">
        <f t="shared" si="3"/>
        <v>KULCMBFeb-2024</v>
      </c>
      <c r="B127" s="2">
        <v>2024</v>
      </c>
      <c r="C127" s="2" t="s">
        <v>198</v>
      </c>
      <c r="D127" t="s">
        <v>33</v>
      </c>
      <c r="E127" s="2" t="s">
        <v>10</v>
      </c>
      <c r="F127" t="s">
        <v>13</v>
      </c>
      <c r="G127">
        <v>737</v>
      </c>
      <c r="H127">
        <v>49960.91</v>
      </c>
      <c r="I127">
        <v>47107.340000000018</v>
      </c>
      <c r="J127">
        <v>97068.249999999971</v>
      </c>
      <c r="K127">
        <v>1812283</v>
      </c>
      <c r="L127" s="26">
        <f t="shared" si="4"/>
        <v>5.3561309133286564E-2</v>
      </c>
      <c r="M127" s="1">
        <f t="shared" si="5"/>
        <v>131.70725915875167</v>
      </c>
    </row>
    <row r="128" spans="1:13" x14ac:dyDescent="0.25">
      <c r="A128" t="str">
        <f t="shared" si="3"/>
        <v>KWICMBFeb-2024</v>
      </c>
      <c r="B128" s="2">
        <v>2024</v>
      </c>
      <c r="C128" s="2" t="s">
        <v>198</v>
      </c>
      <c r="D128" t="s">
        <v>34</v>
      </c>
      <c r="E128" s="2" t="s">
        <v>10</v>
      </c>
      <c r="F128" t="s">
        <v>11</v>
      </c>
      <c r="G128">
        <v>60</v>
      </c>
      <c r="H128">
        <v>16157.080000000002</v>
      </c>
      <c r="I128">
        <v>3724.7399999999984</v>
      </c>
      <c r="J128">
        <v>19881.82</v>
      </c>
      <c r="K128">
        <v>251700</v>
      </c>
      <c r="L128" s="26">
        <f t="shared" si="4"/>
        <v>7.8990147000397304E-2</v>
      </c>
      <c r="M128" s="1">
        <f t="shared" si="5"/>
        <v>331.36366666666669</v>
      </c>
    </row>
    <row r="129" spans="1:13" x14ac:dyDescent="0.25">
      <c r="A129" t="str">
        <f t="shared" si="3"/>
        <v>LHECMBFeb-2024</v>
      </c>
      <c r="B129" s="2">
        <v>2024</v>
      </c>
      <c r="C129" s="2" t="s">
        <v>198</v>
      </c>
      <c r="D129" t="s">
        <v>35</v>
      </c>
      <c r="E129" s="2" t="s">
        <v>10</v>
      </c>
      <c r="F129" t="s">
        <v>15</v>
      </c>
      <c r="G129">
        <v>861</v>
      </c>
      <c r="H129">
        <v>110132.21</v>
      </c>
      <c r="I129">
        <v>22469.930000000015</v>
      </c>
      <c r="J129">
        <v>132602.14000000007</v>
      </c>
      <c r="K129">
        <v>2397885</v>
      </c>
      <c r="L129" s="26">
        <f t="shared" si="4"/>
        <v>5.5299624460722709E-2</v>
      </c>
      <c r="M129" s="1">
        <f t="shared" si="5"/>
        <v>154.00945412311273</v>
      </c>
    </row>
    <row r="130" spans="1:13" x14ac:dyDescent="0.25">
      <c r="A130" t="str">
        <f t="shared" ref="A130:A193" si="6">D130&amp;E130&amp;C130</f>
        <v>LHRCMBFeb-2024</v>
      </c>
      <c r="B130" s="2">
        <v>2024</v>
      </c>
      <c r="C130" s="2" t="s">
        <v>198</v>
      </c>
      <c r="D130" t="s">
        <v>36</v>
      </c>
      <c r="E130" s="2" t="s">
        <v>10</v>
      </c>
      <c r="F130" t="s">
        <v>19</v>
      </c>
      <c r="G130">
        <v>3473</v>
      </c>
      <c r="H130">
        <v>1079873.3500000001</v>
      </c>
      <c r="I130">
        <v>753248.7300000008</v>
      </c>
      <c r="J130">
        <v>1833122.0799999998</v>
      </c>
      <c r="K130">
        <v>30281087</v>
      </c>
      <c r="L130" s="26">
        <f t="shared" ref="L130:L193" si="7">J130/K130</f>
        <v>6.0536865139616682E-2</v>
      </c>
      <c r="M130" s="1">
        <f t="shared" ref="M130:M193" si="8">J130/G130</f>
        <v>527.82092715231784</v>
      </c>
    </row>
    <row r="131" spans="1:13" x14ac:dyDescent="0.25">
      <c r="A131" t="str">
        <f t="shared" si="6"/>
        <v>MAACMBFeb-2024</v>
      </c>
      <c r="B131" s="2">
        <v>2024</v>
      </c>
      <c r="C131" s="2" t="s">
        <v>198</v>
      </c>
      <c r="D131" t="s">
        <v>37</v>
      </c>
      <c r="E131" s="2" t="s">
        <v>10</v>
      </c>
      <c r="F131" t="s">
        <v>15</v>
      </c>
      <c r="G131">
        <v>694</v>
      </c>
      <c r="H131">
        <v>26917.57999999998</v>
      </c>
      <c r="I131">
        <v>18595.650000000012</v>
      </c>
      <c r="J131">
        <v>45513.23</v>
      </c>
      <c r="K131">
        <v>476084</v>
      </c>
      <c r="L131" s="26">
        <f t="shared" si="7"/>
        <v>9.5599158971946138E-2</v>
      </c>
      <c r="M131" s="1">
        <f t="shared" si="8"/>
        <v>65.58102305475505</v>
      </c>
    </row>
    <row r="132" spans="1:13" x14ac:dyDescent="0.25">
      <c r="A132" t="str">
        <f t="shared" si="6"/>
        <v>MELCMBFeb-2024</v>
      </c>
      <c r="B132" s="2">
        <v>2024</v>
      </c>
      <c r="C132" s="2" t="s">
        <v>198</v>
      </c>
      <c r="D132" t="s">
        <v>38</v>
      </c>
      <c r="E132" s="2" t="s">
        <v>10</v>
      </c>
      <c r="F132" t="s">
        <v>13</v>
      </c>
      <c r="G132">
        <v>3094</v>
      </c>
      <c r="H132">
        <v>877498.01000000013</v>
      </c>
      <c r="I132">
        <v>315283.9800000001</v>
      </c>
      <c r="J132">
        <v>1192781.99</v>
      </c>
      <c r="K132">
        <v>26017446</v>
      </c>
      <c r="L132" s="26">
        <f t="shared" si="7"/>
        <v>4.5845468075536702E-2</v>
      </c>
      <c r="M132" s="1">
        <f t="shared" si="8"/>
        <v>385.51454104718812</v>
      </c>
    </row>
    <row r="133" spans="1:13" x14ac:dyDescent="0.25">
      <c r="A133" t="str">
        <f t="shared" si="6"/>
        <v>MLECMBFeb-2024</v>
      </c>
      <c r="B133" s="2">
        <v>2024</v>
      </c>
      <c r="C133" s="2" t="s">
        <v>198</v>
      </c>
      <c r="D133" t="s">
        <v>39</v>
      </c>
      <c r="E133" s="2" t="s">
        <v>10</v>
      </c>
      <c r="F133" t="s">
        <v>15</v>
      </c>
      <c r="G133">
        <v>1734</v>
      </c>
      <c r="H133">
        <v>123439.40000000015</v>
      </c>
      <c r="I133">
        <v>45078.010000000017</v>
      </c>
      <c r="J133">
        <v>168517.40999999995</v>
      </c>
      <c r="K133">
        <v>1331712</v>
      </c>
      <c r="L133" s="26">
        <f t="shared" si="7"/>
        <v>0.12654193248990769</v>
      </c>
      <c r="M133" s="1">
        <f t="shared" si="8"/>
        <v>97.184204152249109</v>
      </c>
    </row>
    <row r="134" spans="1:13" x14ac:dyDescent="0.25">
      <c r="A134" t="str">
        <f t="shared" si="6"/>
        <v>NRTCMBFeb-2024</v>
      </c>
      <c r="B134" s="2">
        <v>2024</v>
      </c>
      <c r="C134" s="2" t="s">
        <v>198</v>
      </c>
      <c r="D134" t="s">
        <v>40</v>
      </c>
      <c r="E134" s="2" t="s">
        <v>10</v>
      </c>
      <c r="F134" t="s">
        <v>13</v>
      </c>
      <c r="G134">
        <v>490</v>
      </c>
      <c r="H134">
        <v>147285.19</v>
      </c>
      <c r="I134">
        <v>18862.809999999998</v>
      </c>
      <c r="J134">
        <v>166147.99999999988</v>
      </c>
      <c r="K134">
        <v>3363360</v>
      </c>
      <c r="L134" s="26">
        <f t="shared" si="7"/>
        <v>4.9399410113695794E-2</v>
      </c>
      <c r="M134" s="1">
        <f t="shared" si="8"/>
        <v>339.07755102040795</v>
      </c>
    </row>
    <row r="135" spans="1:13" x14ac:dyDescent="0.25">
      <c r="A135" t="str">
        <f t="shared" si="6"/>
        <v>PVGCMBFeb-2024</v>
      </c>
      <c r="B135" s="2">
        <v>2024</v>
      </c>
      <c r="C135" s="2" t="s">
        <v>198</v>
      </c>
      <c r="D135" t="s">
        <v>50</v>
      </c>
      <c r="E135" s="2" t="s">
        <v>10</v>
      </c>
      <c r="F135" t="s">
        <v>13</v>
      </c>
      <c r="G135">
        <v>149</v>
      </c>
      <c r="H135">
        <v>51132.88</v>
      </c>
      <c r="I135">
        <v>15696.77</v>
      </c>
      <c r="J135">
        <v>66829.649999999994</v>
      </c>
      <c r="K135">
        <v>754834</v>
      </c>
      <c r="L135" s="26">
        <f t="shared" si="7"/>
        <v>8.8535558811606255E-2</v>
      </c>
      <c r="M135" s="1">
        <f t="shared" si="8"/>
        <v>448.52114093959727</v>
      </c>
    </row>
    <row r="136" spans="1:13" x14ac:dyDescent="0.25">
      <c r="A136" t="str">
        <f t="shared" si="6"/>
        <v>RUHCMBFeb-2024</v>
      </c>
      <c r="B136" s="2">
        <v>2024</v>
      </c>
      <c r="C136" s="2" t="s">
        <v>198</v>
      </c>
      <c r="D136" t="s">
        <v>41</v>
      </c>
      <c r="E136" s="2" t="s">
        <v>10</v>
      </c>
      <c r="F136" t="s">
        <v>11</v>
      </c>
      <c r="G136">
        <v>128</v>
      </c>
      <c r="H136">
        <v>26548.520000000004</v>
      </c>
      <c r="I136">
        <v>11770.480000000001</v>
      </c>
      <c r="J136">
        <v>38318.999999999985</v>
      </c>
      <c r="K136">
        <v>517760</v>
      </c>
      <c r="L136" s="26">
        <f t="shared" si="7"/>
        <v>7.4009193448702076E-2</v>
      </c>
      <c r="M136" s="1">
        <f t="shared" si="8"/>
        <v>299.36718749999989</v>
      </c>
    </row>
    <row r="137" spans="1:13" x14ac:dyDescent="0.25">
      <c r="A137" t="str">
        <f t="shared" si="6"/>
        <v>SINCMBFeb-2024</v>
      </c>
      <c r="B137" s="2">
        <v>2024</v>
      </c>
      <c r="C137" s="2" t="s">
        <v>198</v>
      </c>
      <c r="D137" t="s">
        <v>42</v>
      </c>
      <c r="E137" s="2" t="s">
        <v>10</v>
      </c>
      <c r="F137" t="s">
        <v>13</v>
      </c>
      <c r="G137">
        <v>767</v>
      </c>
      <c r="H137">
        <v>93071.830000000045</v>
      </c>
      <c r="I137">
        <v>63257.9</v>
      </c>
      <c r="J137">
        <v>156329.73000000013</v>
      </c>
      <c r="K137">
        <v>2108483</v>
      </c>
      <c r="L137" s="26">
        <f t="shared" si="7"/>
        <v>7.4143225247725555E-2</v>
      </c>
      <c r="M137" s="1">
        <f t="shared" si="8"/>
        <v>203.81972620599757</v>
      </c>
    </row>
    <row r="138" spans="1:13" x14ac:dyDescent="0.25">
      <c r="A138" t="str">
        <f t="shared" si="6"/>
        <v>SYDCMBFeb-2024</v>
      </c>
      <c r="B138" s="2">
        <v>2024</v>
      </c>
      <c r="C138" s="2" t="s">
        <v>198</v>
      </c>
      <c r="D138" t="s">
        <v>53</v>
      </c>
      <c r="E138" s="2" t="s">
        <v>10</v>
      </c>
      <c r="F138" t="s">
        <v>13</v>
      </c>
      <c r="G138">
        <v>962</v>
      </c>
      <c r="H138">
        <v>282434.29999999993</v>
      </c>
      <c r="I138">
        <v>92522.120000000024</v>
      </c>
      <c r="J138">
        <v>374956.42000000022</v>
      </c>
      <c r="K138">
        <v>8421348</v>
      </c>
      <c r="L138" s="26">
        <f t="shared" si="7"/>
        <v>4.4524513177700314E-2</v>
      </c>
      <c r="M138" s="1">
        <f t="shared" si="8"/>
        <v>389.76758835758858</v>
      </c>
    </row>
    <row r="139" spans="1:13" x14ac:dyDescent="0.25">
      <c r="A139" t="str">
        <f t="shared" si="6"/>
        <v>TRVCMBFeb-2024</v>
      </c>
      <c r="B139" s="2">
        <v>2024</v>
      </c>
      <c r="C139" s="2" t="s">
        <v>198</v>
      </c>
      <c r="D139" t="s">
        <v>43</v>
      </c>
      <c r="E139" s="2" t="s">
        <v>10</v>
      </c>
      <c r="F139" t="s">
        <v>15</v>
      </c>
      <c r="G139">
        <v>194</v>
      </c>
      <c r="H139">
        <v>9226.380000000001</v>
      </c>
      <c r="I139">
        <v>3652.300000000002</v>
      </c>
      <c r="J139">
        <v>12878.679999999997</v>
      </c>
      <c r="K139">
        <v>71004</v>
      </c>
      <c r="L139" s="26">
        <f t="shared" si="7"/>
        <v>0.18137964058362904</v>
      </c>
      <c r="M139" s="1">
        <f t="shared" si="8"/>
        <v>66.384948453608231</v>
      </c>
    </row>
    <row r="140" spans="1:13" x14ac:dyDescent="0.25">
      <c r="A140" t="str">
        <f t="shared" si="6"/>
        <v>TRZCMBFeb-2024</v>
      </c>
      <c r="B140" s="2">
        <v>2024</v>
      </c>
      <c r="C140" s="2" t="s">
        <v>198</v>
      </c>
      <c r="D140" t="s">
        <v>44</v>
      </c>
      <c r="E140" s="2" t="s">
        <v>10</v>
      </c>
      <c r="F140" t="s">
        <v>15</v>
      </c>
      <c r="G140">
        <v>336</v>
      </c>
      <c r="H140">
        <v>11196.880000000001</v>
      </c>
      <c r="I140">
        <v>5666.2100000000037</v>
      </c>
      <c r="J140">
        <v>16863.09</v>
      </c>
      <c r="K140">
        <v>148848</v>
      </c>
      <c r="L140" s="26">
        <f t="shared" si="7"/>
        <v>0.11329067236375363</v>
      </c>
      <c r="M140" s="1">
        <f t="shared" si="8"/>
        <v>50.187767857142859</v>
      </c>
    </row>
    <row r="141" spans="1:13" x14ac:dyDescent="0.25">
      <c r="A141" t="str">
        <f t="shared" si="6"/>
        <v>JEDCMBFeb-2024</v>
      </c>
      <c r="B141" s="2">
        <v>2024</v>
      </c>
      <c r="C141" s="2" t="s">
        <v>198</v>
      </c>
      <c r="D141" t="s">
        <v>51</v>
      </c>
      <c r="E141" s="2" t="s">
        <v>10</v>
      </c>
      <c r="F141" t="s">
        <v>11</v>
      </c>
      <c r="G141">
        <v>28</v>
      </c>
      <c r="H141">
        <v>3849.19</v>
      </c>
      <c r="I141">
        <v>2001.31</v>
      </c>
      <c r="J141">
        <v>5850.5</v>
      </c>
      <c r="K141">
        <v>130396</v>
      </c>
      <c r="L141" s="26">
        <f t="shared" si="7"/>
        <v>4.4867173839688336E-2</v>
      </c>
      <c r="M141" s="1">
        <f t="shared" si="8"/>
        <v>208.94642857142858</v>
      </c>
    </row>
    <row r="142" spans="1:13" x14ac:dyDescent="0.25">
      <c r="A142" t="str">
        <f t="shared" si="6"/>
        <v>AUHCMBMar-2024</v>
      </c>
      <c r="B142" s="2">
        <v>2024</v>
      </c>
      <c r="C142" s="2" t="s">
        <v>200</v>
      </c>
      <c r="D142" t="s">
        <v>9</v>
      </c>
      <c r="E142" s="2" t="s">
        <v>10</v>
      </c>
      <c r="F142" t="s">
        <v>11</v>
      </c>
      <c r="G142">
        <v>140</v>
      </c>
      <c r="H142">
        <v>20400.32</v>
      </c>
      <c r="I142">
        <v>23941.4</v>
      </c>
      <c r="J142">
        <v>44341.719999999987</v>
      </c>
      <c r="K142">
        <v>468160</v>
      </c>
      <c r="L142" s="26">
        <f t="shared" si="7"/>
        <v>9.4714883800410085E-2</v>
      </c>
      <c r="M142" s="1">
        <f t="shared" si="8"/>
        <v>316.72657142857133</v>
      </c>
    </row>
    <row r="143" spans="1:13" x14ac:dyDescent="0.25">
      <c r="A143" t="str">
        <f t="shared" si="6"/>
        <v>BKKCMBMar-2024</v>
      </c>
      <c r="B143" s="2">
        <v>2024</v>
      </c>
      <c r="C143" s="2" t="s">
        <v>200</v>
      </c>
      <c r="D143" t="s">
        <v>12</v>
      </c>
      <c r="E143" s="2" t="s">
        <v>10</v>
      </c>
      <c r="F143" t="s">
        <v>13</v>
      </c>
      <c r="G143">
        <v>202</v>
      </c>
      <c r="H143">
        <v>26005.939999999991</v>
      </c>
      <c r="I143">
        <v>14313.519999999997</v>
      </c>
      <c r="J143">
        <v>40319.460000000006</v>
      </c>
      <c r="K143">
        <v>481770</v>
      </c>
      <c r="L143" s="26">
        <f t="shared" si="7"/>
        <v>8.3690267139921559E-2</v>
      </c>
      <c r="M143" s="1">
        <f t="shared" si="8"/>
        <v>199.6012871287129</v>
      </c>
    </row>
    <row r="144" spans="1:13" x14ac:dyDescent="0.25">
      <c r="A144" t="str">
        <f t="shared" si="6"/>
        <v>BLRCMBMar-2024</v>
      </c>
      <c r="B144" s="2">
        <v>2024</v>
      </c>
      <c r="C144" s="2" t="s">
        <v>200</v>
      </c>
      <c r="D144" t="s">
        <v>14</v>
      </c>
      <c r="E144" t="s">
        <v>10</v>
      </c>
      <c r="F144" t="s">
        <v>15</v>
      </c>
      <c r="G144">
        <v>187</v>
      </c>
      <c r="H144">
        <v>8756.840000000002</v>
      </c>
      <c r="I144">
        <v>5103.2000000000007</v>
      </c>
      <c r="J144">
        <v>13860.039999999999</v>
      </c>
      <c r="K144">
        <v>133705</v>
      </c>
      <c r="L144" s="26">
        <f t="shared" si="7"/>
        <v>0.10366134400358999</v>
      </c>
      <c r="M144" s="1">
        <f t="shared" si="8"/>
        <v>74.117860962566837</v>
      </c>
    </row>
    <row r="145" spans="1:13" x14ac:dyDescent="0.25">
      <c r="A145" t="str">
        <f t="shared" si="6"/>
        <v>BOMCMBMar-2024</v>
      </c>
      <c r="B145" s="2">
        <v>2024</v>
      </c>
      <c r="C145" s="2" t="s">
        <v>200</v>
      </c>
      <c r="D145" t="s">
        <v>16</v>
      </c>
      <c r="E145" s="2" t="s">
        <v>10</v>
      </c>
      <c r="F145" t="s">
        <v>15</v>
      </c>
      <c r="G145">
        <v>173</v>
      </c>
      <c r="H145">
        <v>18027.830000000002</v>
      </c>
      <c r="I145">
        <v>5084.4500000000007</v>
      </c>
      <c r="J145">
        <v>23112.279999999992</v>
      </c>
      <c r="K145">
        <v>267977</v>
      </c>
      <c r="L145" s="26">
        <f t="shared" si="7"/>
        <v>8.6247252562719909E-2</v>
      </c>
      <c r="M145" s="1">
        <f t="shared" si="8"/>
        <v>133.59699421965314</v>
      </c>
    </row>
    <row r="146" spans="1:13" x14ac:dyDescent="0.25">
      <c r="A146" t="str">
        <f t="shared" si="6"/>
        <v>CANCMBMar-2024</v>
      </c>
      <c r="B146" s="2">
        <v>2024</v>
      </c>
      <c r="C146" s="2" t="s">
        <v>200</v>
      </c>
      <c r="D146" t="s">
        <v>17</v>
      </c>
      <c r="E146" s="2" t="s">
        <v>10</v>
      </c>
      <c r="F146" t="s">
        <v>13</v>
      </c>
      <c r="G146">
        <v>5</v>
      </c>
      <c r="H146">
        <v>761.81</v>
      </c>
      <c r="I146">
        <v>445.76</v>
      </c>
      <c r="J146">
        <v>1207.57</v>
      </c>
      <c r="K146">
        <v>19915</v>
      </c>
      <c r="L146" s="26">
        <f t="shared" si="7"/>
        <v>6.0636203866432335E-2</v>
      </c>
      <c r="M146" s="1">
        <f t="shared" si="8"/>
        <v>241.51399999999998</v>
      </c>
    </row>
    <row r="147" spans="1:13" x14ac:dyDescent="0.25">
      <c r="A147" t="str">
        <f t="shared" si="6"/>
        <v>CDGCMBMar-2024</v>
      </c>
      <c r="B147" s="2">
        <v>2024</v>
      </c>
      <c r="C147" s="2" t="s">
        <v>200</v>
      </c>
      <c r="D147" t="s">
        <v>18</v>
      </c>
      <c r="E147" s="2" t="s">
        <v>10</v>
      </c>
      <c r="F147" t="s">
        <v>19</v>
      </c>
      <c r="G147">
        <v>462</v>
      </c>
      <c r="H147">
        <v>92124.920000000042</v>
      </c>
      <c r="I147">
        <v>96042.27</v>
      </c>
      <c r="J147">
        <v>188167.18999999997</v>
      </c>
      <c r="K147">
        <v>3931158</v>
      </c>
      <c r="L147" s="26">
        <f t="shared" si="7"/>
        <v>4.7865588205816191E-2</v>
      </c>
      <c r="M147" s="1">
        <f t="shared" si="8"/>
        <v>407.28829004328998</v>
      </c>
    </row>
    <row r="148" spans="1:13" x14ac:dyDescent="0.25">
      <c r="A148" t="str">
        <f t="shared" si="6"/>
        <v>CGKCMBMar-2024</v>
      </c>
      <c r="B148" s="2">
        <v>2024</v>
      </c>
      <c r="C148" s="2" t="s">
        <v>200</v>
      </c>
      <c r="D148" t="s">
        <v>20</v>
      </c>
      <c r="E148" s="2" t="s">
        <v>10</v>
      </c>
      <c r="F148" t="s">
        <v>13</v>
      </c>
      <c r="G148">
        <v>56</v>
      </c>
      <c r="H148">
        <v>7275.4799999999977</v>
      </c>
      <c r="I148">
        <v>4753.9900000000007</v>
      </c>
      <c r="J148">
        <v>12029.47</v>
      </c>
      <c r="K148">
        <v>185808</v>
      </c>
      <c r="L148" s="26">
        <f t="shared" si="7"/>
        <v>6.4741399724446744E-2</v>
      </c>
      <c r="M148" s="1">
        <f t="shared" si="8"/>
        <v>214.81196428571428</v>
      </c>
    </row>
    <row r="149" spans="1:13" x14ac:dyDescent="0.25">
      <c r="A149" t="str">
        <f t="shared" si="6"/>
        <v>CMBAUHMar-2024</v>
      </c>
      <c r="B149" s="2">
        <v>2024</v>
      </c>
      <c r="C149" s="2" t="s">
        <v>200</v>
      </c>
      <c r="D149" t="s">
        <v>10</v>
      </c>
      <c r="E149" s="2" t="s">
        <v>9</v>
      </c>
      <c r="F149" t="s">
        <v>11</v>
      </c>
      <c r="G149">
        <v>109</v>
      </c>
      <c r="H149">
        <v>12082.470000000001</v>
      </c>
      <c r="I149">
        <v>17367.739999999994</v>
      </c>
      <c r="J149">
        <v>29450.210000000003</v>
      </c>
      <c r="K149">
        <v>364496</v>
      </c>
      <c r="L149" s="26">
        <f t="shared" si="7"/>
        <v>8.0797073218910498E-2</v>
      </c>
      <c r="M149" s="1">
        <f t="shared" si="8"/>
        <v>270.1854128440367</v>
      </c>
    </row>
    <row r="150" spans="1:13" x14ac:dyDescent="0.25">
      <c r="A150" t="str">
        <f t="shared" si="6"/>
        <v>CMBBKKMar-2024</v>
      </c>
      <c r="B150" s="2">
        <v>2024</v>
      </c>
      <c r="C150" s="2" t="s">
        <v>200</v>
      </c>
      <c r="D150" t="s">
        <v>10</v>
      </c>
      <c r="E150" s="2" t="s">
        <v>12</v>
      </c>
      <c r="F150" t="s">
        <v>13</v>
      </c>
      <c r="G150">
        <v>182</v>
      </c>
      <c r="H150">
        <v>25518.11</v>
      </c>
      <c r="I150">
        <v>13636.829999999996</v>
      </c>
      <c r="J150">
        <v>39154.94</v>
      </c>
      <c r="K150">
        <v>434070</v>
      </c>
      <c r="L150" s="26">
        <f t="shared" si="7"/>
        <v>9.0204206694772734E-2</v>
      </c>
      <c r="M150" s="1">
        <f t="shared" si="8"/>
        <v>215.13703296703298</v>
      </c>
    </row>
    <row r="151" spans="1:13" x14ac:dyDescent="0.25">
      <c r="A151" t="str">
        <f t="shared" si="6"/>
        <v>CMBBLRMar-2024</v>
      </c>
      <c r="B151" s="2">
        <v>2024</v>
      </c>
      <c r="C151" s="2" t="s">
        <v>200</v>
      </c>
      <c r="D151" t="s">
        <v>10</v>
      </c>
      <c r="E151" s="2" t="s">
        <v>14</v>
      </c>
      <c r="F151" t="s">
        <v>15</v>
      </c>
      <c r="G151">
        <v>136</v>
      </c>
      <c r="H151">
        <v>6315.1500000000005</v>
      </c>
      <c r="I151">
        <v>4362.4400000000005</v>
      </c>
      <c r="J151">
        <v>10677.59</v>
      </c>
      <c r="K151">
        <v>97240</v>
      </c>
      <c r="L151" s="26">
        <f t="shared" si="7"/>
        <v>0.10980656108597285</v>
      </c>
      <c r="M151" s="1">
        <f t="shared" si="8"/>
        <v>78.511691176470592</v>
      </c>
    </row>
    <row r="152" spans="1:13" x14ac:dyDescent="0.25">
      <c r="A152" t="str">
        <f t="shared" si="6"/>
        <v>CMBBOMMar-2024</v>
      </c>
      <c r="B152" s="2">
        <v>2024</v>
      </c>
      <c r="C152" s="2" t="s">
        <v>200</v>
      </c>
      <c r="D152" t="s">
        <v>10</v>
      </c>
      <c r="E152" s="2" t="s">
        <v>16</v>
      </c>
      <c r="F152" t="s">
        <v>15</v>
      </c>
      <c r="G152">
        <v>201</v>
      </c>
      <c r="H152">
        <v>20561.879999999994</v>
      </c>
      <c r="I152">
        <v>6837.7400000000016</v>
      </c>
      <c r="J152">
        <v>27399.619999999995</v>
      </c>
      <c r="K152">
        <v>311349</v>
      </c>
      <c r="L152" s="26">
        <f t="shared" si="7"/>
        <v>8.8002916341468881E-2</v>
      </c>
      <c r="M152" s="1">
        <f t="shared" si="8"/>
        <v>136.3165174129353</v>
      </c>
    </row>
    <row r="153" spans="1:13" x14ac:dyDescent="0.25">
      <c r="A153" t="str">
        <f t="shared" si="6"/>
        <v>CMBCDGMar-2024</v>
      </c>
      <c r="B153" s="2">
        <v>2024</v>
      </c>
      <c r="C153" s="2" t="s">
        <v>200</v>
      </c>
      <c r="D153" t="s">
        <v>10</v>
      </c>
      <c r="E153" s="2" t="s">
        <v>18</v>
      </c>
      <c r="F153" t="s">
        <v>19</v>
      </c>
      <c r="G153">
        <v>780</v>
      </c>
      <c r="H153">
        <v>196536.32999999993</v>
      </c>
      <c r="I153">
        <v>158440.40000000008</v>
      </c>
      <c r="J153">
        <v>354976.72999999981</v>
      </c>
      <c r="K153">
        <v>6637020</v>
      </c>
      <c r="L153" s="26">
        <f t="shared" si="7"/>
        <v>5.3484354424124053E-2</v>
      </c>
      <c r="M153" s="1">
        <f t="shared" si="8"/>
        <v>455.09837179487153</v>
      </c>
    </row>
    <row r="154" spans="1:13" x14ac:dyDescent="0.25">
      <c r="A154" t="str">
        <f t="shared" si="6"/>
        <v>CMBCGKMar-2024</v>
      </c>
      <c r="B154" s="2">
        <v>2024</v>
      </c>
      <c r="C154" s="2" t="s">
        <v>200</v>
      </c>
      <c r="D154" t="s">
        <v>10</v>
      </c>
      <c r="E154" s="2" t="s">
        <v>20</v>
      </c>
      <c r="F154" t="s">
        <v>13</v>
      </c>
      <c r="G154">
        <v>41</v>
      </c>
      <c r="H154">
        <v>4580.8399999999992</v>
      </c>
      <c r="I154">
        <v>3318.71</v>
      </c>
      <c r="J154">
        <v>7899.55</v>
      </c>
      <c r="K154">
        <v>136038</v>
      </c>
      <c r="L154" s="26">
        <f t="shared" si="7"/>
        <v>5.8068701392258046E-2</v>
      </c>
      <c r="M154" s="1">
        <f t="shared" si="8"/>
        <v>192.67195121951221</v>
      </c>
    </row>
    <row r="155" spans="1:13" x14ac:dyDescent="0.25">
      <c r="A155" t="str">
        <f t="shared" si="6"/>
        <v>CMBCOKMar-2024</v>
      </c>
      <c r="B155" s="2">
        <v>2024</v>
      </c>
      <c r="C155" s="2" t="s">
        <v>200</v>
      </c>
      <c r="D155" t="s">
        <v>10</v>
      </c>
      <c r="E155" s="2" t="s">
        <v>21</v>
      </c>
      <c r="F155" t="s">
        <v>15</v>
      </c>
      <c r="G155">
        <v>103</v>
      </c>
      <c r="H155">
        <v>5735.8099999999995</v>
      </c>
      <c r="I155">
        <v>1843.1099999999997</v>
      </c>
      <c r="J155">
        <v>7578.92</v>
      </c>
      <c r="K155">
        <v>53251</v>
      </c>
      <c r="L155" s="26">
        <f t="shared" si="7"/>
        <v>0.14232446339035887</v>
      </c>
      <c r="M155" s="1">
        <f t="shared" si="8"/>
        <v>73.58174757281553</v>
      </c>
    </row>
    <row r="156" spans="1:13" x14ac:dyDescent="0.25">
      <c r="A156" t="str">
        <f t="shared" si="6"/>
        <v>CMBDACMar-2024</v>
      </c>
      <c r="B156" s="2">
        <v>2024</v>
      </c>
      <c r="C156" s="2" t="s">
        <v>200</v>
      </c>
      <c r="D156" t="s">
        <v>10</v>
      </c>
      <c r="E156" s="2" t="s">
        <v>22</v>
      </c>
      <c r="F156" t="s">
        <v>15</v>
      </c>
      <c r="G156">
        <v>22</v>
      </c>
      <c r="H156">
        <v>4722.9099999999989</v>
      </c>
      <c r="I156">
        <v>319.63</v>
      </c>
      <c r="J156">
        <v>5042.5399999999991</v>
      </c>
      <c r="K156">
        <v>47630</v>
      </c>
      <c r="L156" s="26">
        <f t="shared" si="7"/>
        <v>0.10586899013226955</v>
      </c>
      <c r="M156" s="1">
        <f t="shared" si="8"/>
        <v>229.20636363636359</v>
      </c>
    </row>
    <row r="157" spans="1:13" x14ac:dyDescent="0.25">
      <c r="A157" t="str">
        <f t="shared" si="6"/>
        <v>CMBDELMar-2024</v>
      </c>
      <c r="B157" s="2">
        <v>2024</v>
      </c>
      <c r="C157" s="2" t="s">
        <v>200</v>
      </c>
      <c r="D157" t="s">
        <v>10</v>
      </c>
      <c r="E157" s="2" t="s">
        <v>23</v>
      </c>
      <c r="F157" t="s">
        <v>15</v>
      </c>
      <c r="G157">
        <v>442</v>
      </c>
      <c r="H157">
        <v>59085.919999999991</v>
      </c>
      <c r="I157">
        <v>15309.550000000007</v>
      </c>
      <c r="J157">
        <v>74395.469999999972</v>
      </c>
      <c r="K157">
        <v>1071850</v>
      </c>
      <c r="L157" s="26">
        <f t="shared" si="7"/>
        <v>6.9408471334608368E-2</v>
      </c>
      <c r="M157" s="1">
        <f t="shared" si="8"/>
        <v>168.31554298642527</v>
      </c>
    </row>
    <row r="158" spans="1:13" x14ac:dyDescent="0.25">
      <c r="A158" t="str">
        <f t="shared" si="6"/>
        <v>CMBDMMMar-2024</v>
      </c>
      <c r="B158" s="2">
        <v>2024</v>
      </c>
      <c r="C158" s="2" t="s">
        <v>200</v>
      </c>
      <c r="D158" t="s">
        <v>10</v>
      </c>
      <c r="E158" s="2" t="s">
        <v>24</v>
      </c>
      <c r="F158" t="s">
        <v>11</v>
      </c>
      <c r="G158">
        <v>73</v>
      </c>
      <c r="H158">
        <v>14347.980000000001</v>
      </c>
      <c r="I158">
        <v>6463.7100000000019</v>
      </c>
      <c r="J158">
        <v>20811.690000000002</v>
      </c>
      <c r="K158">
        <v>281269</v>
      </c>
      <c r="L158" s="26">
        <f t="shared" si="7"/>
        <v>7.3992121421130666E-2</v>
      </c>
      <c r="M158" s="1">
        <f t="shared" si="8"/>
        <v>285.09164383561648</v>
      </c>
    </row>
    <row r="159" spans="1:13" x14ac:dyDescent="0.25">
      <c r="A159" t="str">
        <f t="shared" si="6"/>
        <v>CMBDOHMar-2024</v>
      </c>
      <c r="B159" s="2">
        <v>2024</v>
      </c>
      <c r="C159" s="2" t="s">
        <v>200</v>
      </c>
      <c r="D159" t="s">
        <v>10</v>
      </c>
      <c r="E159" s="2" t="s">
        <v>25</v>
      </c>
      <c r="F159" t="s">
        <v>11</v>
      </c>
      <c r="G159">
        <v>154</v>
      </c>
      <c r="H159">
        <v>26831.930000000008</v>
      </c>
      <c r="I159">
        <v>21367.399999999987</v>
      </c>
      <c r="J159">
        <v>48199.330000000009</v>
      </c>
      <c r="K159">
        <v>559482</v>
      </c>
      <c r="L159" s="26">
        <f t="shared" si="7"/>
        <v>8.6149920819615297E-2</v>
      </c>
      <c r="M159" s="1">
        <f t="shared" si="8"/>
        <v>312.98266233766242</v>
      </c>
    </row>
    <row r="160" spans="1:13" x14ac:dyDescent="0.25">
      <c r="A160" t="str">
        <f t="shared" si="6"/>
        <v>CMBDXBMar-2024</v>
      </c>
      <c r="B160" s="2">
        <v>2024</v>
      </c>
      <c r="C160" s="2" t="s">
        <v>200</v>
      </c>
      <c r="D160" t="s">
        <v>10</v>
      </c>
      <c r="E160" s="2" t="s">
        <v>26</v>
      </c>
      <c r="F160" t="s">
        <v>11</v>
      </c>
      <c r="G160">
        <v>193</v>
      </c>
      <c r="H160">
        <v>26425.530000000006</v>
      </c>
      <c r="I160">
        <v>25603.649999999994</v>
      </c>
      <c r="J160">
        <v>52029.180000000008</v>
      </c>
      <c r="K160">
        <v>638637</v>
      </c>
      <c r="L160" s="26">
        <f t="shared" si="7"/>
        <v>8.1469097468514995E-2</v>
      </c>
      <c r="M160" s="1">
        <f t="shared" si="8"/>
        <v>269.58124352331612</v>
      </c>
    </row>
    <row r="161" spans="1:13" x14ac:dyDescent="0.25">
      <c r="A161" t="str">
        <f t="shared" si="6"/>
        <v>CMBFRAMar-2024</v>
      </c>
      <c r="B161" s="2">
        <v>2024</v>
      </c>
      <c r="C161" s="2" t="s">
        <v>200</v>
      </c>
      <c r="D161" t="s">
        <v>10</v>
      </c>
      <c r="E161" s="2" t="s">
        <v>27</v>
      </c>
      <c r="F161" t="s">
        <v>19</v>
      </c>
      <c r="G161">
        <v>1288</v>
      </c>
      <c r="H161">
        <v>292094.6999999996</v>
      </c>
      <c r="I161">
        <v>272335.31000000006</v>
      </c>
      <c r="J161">
        <v>564430.01</v>
      </c>
      <c r="K161">
        <v>10423784</v>
      </c>
      <c r="L161" s="26">
        <f t="shared" si="7"/>
        <v>5.4148283387299663E-2</v>
      </c>
      <c r="M161" s="1">
        <f t="shared" si="8"/>
        <v>438.22205745341614</v>
      </c>
    </row>
    <row r="162" spans="1:13" x14ac:dyDescent="0.25">
      <c r="A162" t="str">
        <f t="shared" si="6"/>
        <v>CMBGANMar-2024</v>
      </c>
      <c r="B162" s="2">
        <v>2024</v>
      </c>
      <c r="C162" s="2" t="s">
        <v>200</v>
      </c>
      <c r="D162" t="s">
        <v>10</v>
      </c>
      <c r="E162" s="2" t="s">
        <v>28</v>
      </c>
      <c r="F162" t="s">
        <v>15</v>
      </c>
      <c r="G162">
        <v>81</v>
      </c>
      <c r="H162">
        <v>4964.28</v>
      </c>
      <c r="I162">
        <v>2501.2499999999995</v>
      </c>
      <c r="J162">
        <v>7465.5299999999988</v>
      </c>
      <c r="K162">
        <v>92907</v>
      </c>
      <c r="L162" s="26">
        <f t="shared" si="7"/>
        <v>8.0354871000032274E-2</v>
      </c>
      <c r="M162" s="1">
        <f t="shared" si="8"/>
        <v>92.167037037037019</v>
      </c>
    </row>
    <row r="163" spans="1:13" x14ac:dyDescent="0.25">
      <c r="A163" t="str">
        <f t="shared" si="6"/>
        <v>CMBHYDMar-2024</v>
      </c>
      <c r="B163" s="2">
        <v>2024</v>
      </c>
      <c r="C163" s="2" t="s">
        <v>200</v>
      </c>
      <c r="D163" t="s">
        <v>10</v>
      </c>
      <c r="E163" s="2" t="s">
        <v>29</v>
      </c>
      <c r="F163" t="s">
        <v>15</v>
      </c>
      <c r="G163">
        <v>18</v>
      </c>
      <c r="H163">
        <v>1611.3600000000001</v>
      </c>
      <c r="I163">
        <v>619.54</v>
      </c>
      <c r="J163">
        <v>2230.9</v>
      </c>
      <c r="K163">
        <v>21096</v>
      </c>
      <c r="L163" s="26">
        <f t="shared" si="7"/>
        <v>0.10574990519529769</v>
      </c>
      <c r="M163" s="1">
        <f t="shared" si="8"/>
        <v>123.9388888888889</v>
      </c>
    </row>
    <row r="164" spans="1:13" x14ac:dyDescent="0.25">
      <c r="A164" t="str">
        <f t="shared" si="6"/>
        <v>CMBICNMar-2024</v>
      </c>
      <c r="B164" s="2">
        <v>2024</v>
      </c>
      <c r="C164" s="2" t="s">
        <v>200</v>
      </c>
      <c r="D164" t="s">
        <v>10</v>
      </c>
      <c r="E164" s="2" t="s">
        <v>30</v>
      </c>
      <c r="F164" t="s">
        <v>13</v>
      </c>
      <c r="G164">
        <v>239</v>
      </c>
      <c r="H164">
        <v>62048.610000000022</v>
      </c>
      <c r="I164">
        <v>20026.090000000004</v>
      </c>
      <c r="J164">
        <v>82074.7</v>
      </c>
      <c r="K164">
        <v>1377835</v>
      </c>
      <c r="L164" s="26">
        <f t="shared" si="7"/>
        <v>5.9567872785928649E-2</v>
      </c>
      <c r="M164" s="1">
        <f t="shared" si="8"/>
        <v>343.40878661087862</v>
      </c>
    </row>
    <row r="165" spans="1:13" x14ac:dyDescent="0.25">
      <c r="A165" t="str">
        <f t="shared" si="6"/>
        <v>CMBIXMMar-2024</v>
      </c>
      <c r="B165" s="2">
        <v>2024</v>
      </c>
      <c r="C165" s="2" t="s">
        <v>200</v>
      </c>
      <c r="D165" t="s">
        <v>10</v>
      </c>
      <c r="E165" s="2" t="s">
        <v>31</v>
      </c>
      <c r="F165" t="s">
        <v>15</v>
      </c>
      <c r="G165">
        <v>36</v>
      </c>
      <c r="H165">
        <v>1258.7299999999998</v>
      </c>
      <c r="I165">
        <v>767.39999999999986</v>
      </c>
      <c r="J165">
        <v>2026.13</v>
      </c>
      <c r="K165">
        <v>12744</v>
      </c>
      <c r="L165" s="26">
        <f t="shared" si="7"/>
        <v>0.158986974262398</v>
      </c>
      <c r="M165" s="1">
        <f t="shared" si="8"/>
        <v>56.281388888888891</v>
      </c>
    </row>
    <row r="166" spans="1:13" x14ac:dyDescent="0.25">
      <c r="A166" t="str">
        <f t="shared" si="6"/>
        <v>CMBKHIMar-2024</v>
      </c>
      <c r="B166" s="2">
        <v>2024</v>
      </c>
      <c r="C166" s="2" t="s">
        <v>200</v>
      </c>
      <c r="D166" t="s">
        <v>10</v>
      </c>
      <c r="E166" s="2" t="s">
        <v>32</v>
      </c>
      <c r="F166" t="s">
        <v>15</v>
      </c>
      <c r="G166">
        <v>206</v>
      </c>
      <c r="H166">
        <v>19698.529999999988</v>
      </c>
      <c r="I166">
        <v>6423.0599999999995</v>
      </c>
      <c r="J166">
        <v>26121.589999999993</v>
      </c>
      <c r="K166">
        <v>497284</v>
      </c>
      <c r="L166" s="26">
        <f t="shared" si="7"/>
        <v>5.2528514892898212E-2</v>
      </c>
      <c r="M166" s="1">
        <f t="shared" si="8"/>
        <v>126.80383495145628</v>
      </c>
    </row>
    <row r="167" spans="1:13" x14ac:dyDescent="0.25">
      <c r="A167" t="str">
        <f t="shared" si="6"/>
        <v>CMBKTMMar-2024</v>
      </c>
      <c r="B167" s="2">
        <v>2024</v>
      </c>
      <c r="C167" s="2" t="s">
        <v>200</v>
      </c>
      <c r="D167" t="s">
        <v>10</v>
      </c>
      <c r="E167" s="2" t="s">
        <v>52</v>
      </c>
      <c r="F167" t="s">
        <v>15</v>
      </c>
      <c r="G167">
        <v>52</v>
      </c>
      <c r="H167">
        <v>8781.66</v>
      </c>
      <c r="I167">
        <v>2434.2600000000002</v>
      </c>
      <c r="J167">
        <v>11215.920000000002</v>
      </c>
      <c r="K167">
        <v>122356</v>
      </c>
      <c r="L167" s="26">
        <f t="shared" si="7"/>
        <v>9.1666285265945294E-2</v>
      </c>
      <c r="M167" s="1">
        <f t="shared" si="8"/>
        <v>215.69076923076926</v>
      </c>
    </row>
    <row r="168" spans="1:13" x14ac:dyDescent="0.25">
      <c r="A168" t="str">
        <f t="shared" si="6"/>
        <v>CMBKULMar-2024</v>
      </c>
      <c r="B168" s="2">
        <v>2024</v>
      </c>
      <c r="C168" s="2" t="s">
        <v>200</v>
      </c>
      <c r="D168" t="s">
        <v>10</v>
      </c>
      <c r="E168" s="2" t="s">
        <v>33</v>
      </c>
      <c r="F168" t="s">
        <v>13</v>
      </c>
      <c r="G168">
        <v>248</v>
      </c>
      <c r="H168">
        <v>21889.439999999995</v>
      </c>
      <c r="I168">
        <v>15458.339999999997</v>
      </c>
      <c r="J168">
        <v>37347.78</v>
      </c>
      <c r="K168">
        <v>609832</v>
      </c>
      <c r="L168" s="26">
        <f t="shared" si="7"/>
        <v>6.1242735704259532E-2</v>
      </c>
      <c r="M168" s="1">
        <f t="shared" si="8"/>
        <v>150.59588709677419</v>
      </c>
    </row>
    <row r="169" spans="1:13" x14ac:dyDescent="0.25">
      <c r="A169" t="str">
        <f t="shared" si="6"/>
        <v>CMBKWIMar-2024</v>
      </c>
      <c r="B169" s="2">
        <v>2024</v>
      </c>
      <c r="C169" s="2" t="s">
        <v>200</v>
      </c>
      <c r="D169" t="s">
        <v>10</v>
      </c>
      <c r="E169" s="2" t="s">
        <v>34</v>
      </c>
      <c r="F169" t="s">
        <v>11</v>
      </c>
      <c r="G169">
        <v>158</v>
      </c>
      <c r="H169">
        <v>28353.479999999992</v>
      </c>
      <c r="I169">
        <v>12211.29</v>
      </c>
      <c r="J169">
        <v>40564.76999999999</v>
      </c>
      <c r="K169">
        <v>662810</v>
      </c>
      <c r="L169" s="26">
        <f t="shared" si="7"/>
        <v>6.1201203964937147E-2</v>
      </c>
      <c r="M169" s="1">
        <f t="shared" si="8"/>
        <v>256.7390506329113</v>
      </c>
    </row>
    <row r="170" spans="1:13" x14ac:dyDescent="0.25">
      <c r="A170" t="str">
        <f t="shared" si="6"/>
        <v>CMBLHEMar-2024</v>
      </c>
      <c r="B170" s="2">
        <v>2024</v>
      </c>
      <c r="C170" s="2" t="s">
        <v>200</v>
      </c>
      <c r="D170" t="s">
        <v>10</v>
      </c>
      <c r="E170" s="2" t="s">
        <v>35</v>
      </c>
      <c r="F170" t="s">
        <v>15</v>
      </c>
      <c r="G170">
        <v>221</v>
      </c>
      <c r="H170">
        <v>23216.120000000003</v>
      </c>
      <c r="I170">
        <v>6110.9999999999991</v>
      </c>
      <c r="J170">
        <v>29327.120000000003</v>
      </c>
      <c r="K170">
        <v>615485</v>
      </c>
      <c r="L170" s="26">
        <f t="shared" si="7"/>
        <v>4.7648797289942084E-2</v>
      </c>
      <c r="M170" s="1">
        <f t="shared" si="8"/>
        <v>132.7019004524887</v>
      </c>
    </row>
    <row r="171" spans="1:13" x14ac:dyDescent="0.25">
      <c r="A171" t="str">
        <f t="shared" si="6"/>
        <v>CMBLHRMar-2024</v>
      </c>
      <c r="B171" s="2">
        <v>2024</v>
      </c>
      <c r="C171" s="2" t="s">
        <v>200</v>
      </c>
      <c r="D171" t="s">
        <v>10</v>
      </c>
      <c r="E171" s="2" t="s">
        <v>36</v>
      </c>
      <c r="F171" t="s">
        <v>19</v>
      </c>
      <c r="G171">
        <v>2312</v>
      </c>
      <c r="H171">
        <v>736347.59999999951</v>
      </c>
      <c r="I171">
        <v>461715.40000000008</v>
      </c>
      <c r="J171">
        <v>1198063.0000000012</v>
      </c>
      <c r="K171">
        <v>20158328</v>
      </c>
      <c r="L171" s="26">
        <f t="shared" si="7"/>
        <v>5.9432657311658046E-2</v>
      </c>
      <c r="M171" s="1">
        <f t="shared" si="8"/>
        <v>518.19333910034652</v>
      </c>
    </row>
    <row r="172" spans="1:13" x14ac:dyDescent="0.25">
      <c r="A172" t="str">
        <f t="shared" si="6"/>
        <v>CMBMAAMar-2024</v>
      </c>
      <c r="B172" s="2">
        <v>2024</v>
      </c>
      <c r="C172" s="2" t="s">
        <v>200</v>
      </c>
      <c r="D172" t="s">
        <v>10</v>
      </c>
      <c r="E172" s="2" t="s">
        <v>37</v>
      </c>
      <c r="F172" t="s">
        <v>15</v>
      </c>
      <c r="G172">
        <v>233</v>
      </c>
      <c r="H172">
        <v>10869.679999999997</v>
      </c>
      <c r="I172">
        <v>6047.0699999999979</v>
      </c>
      <c r="J172">
        <v>16916.750000000007</v>
      </c>
      <c r="K172">
        <v>159838</v>
      </c>
      <c r="L172" s="26">
        <f t="shared" si="7"/>
        <v>0.10583684730789929</v>
      </c>
      <c r="M172" s="1">
        <f t="shared" si="8"/>
        <v>72.604077253218918</v>
      </c>
    </row>
    <row r="173" spans="1:13" x14ac:dyDescent="0.25">
      <c r="A173" t="str">
        <f t="shared" si="6"/>
        <v>CMBMELMar-2024</v>
      </c>
      <c r="B173" s="2">
        <v>2024</v>
      </c>
      <c r="C173" s="2" t="s">
        <v>200</v>
      </c>
      <c r="D173" t="s">
        <v>10</v>
      </c>
      <c r="E173" s="2" t="s">
        <v>38</v>
      </c>
      <c r="F173" t="s">
        <v>13</v>
      </c>
      <c r="G173">
        <v>2276</v>
      </c>
      <c r="H173">
        <v>599271.36000000022</v>
      </c>
      <c r="I173">
        <v>168108.56000000006</v>
      </c>
      <c r="J173">
        <v>767379.92</v>
      </c>
      <c r="K173">
        <v>19138884</v>
      </c>
      <c r="L173" s="26">
        <f t="shared" si="7"/>
        <v>4.0095332622320089E-2</v>
      </c>
      <c r="M173" s="1">
        <f t="shared" si="8"/>
        <v>337.16165202108965</v>
      </c>
    </row>
    <row r="174" spans="1:13" x14ac:dyDescent="0.25">
      <c r="A174" t="str">
        <f t="shared" si="6"/>
        <v>CMBMLEMar-2024</v>
      </c>
      <c r="B174" s="2">
        <v>2024</v>
      </c>
      <c r="C174" s="2" t="s">
        <v>200</v>
      </c>
      <c r="D174" t="s">
        <v>10</v>
      </c>
      <c r="E174" s="2" t="s">
        <v>39</v>
      </c>
      <c r="F174" t="s">
        <v>15</v>
      </c>
      <c r="G174">
        <v>1480</v>
      </c>
      <c r="H174">
        <v>134734.21999999991</v>
      </c>
      <c r="I174">
        <v>35132.000000000036</v>
      </c>
      <c r="J174">
        <v>169866.22000000009</v>
      </c>
      <c r="K174">
        <v>1136640</v>
      </c>
      <c r="L174" s="26">
        <f t="shared" si="7"/>
        <v>0.1494459283502253</v>
      </c>
      <c r="M174" s="1">
        <f t="shared" si="8"/>
        <v>114.77447297297303</v>
      </c>
    </row>
    <row r="175" spans="1:13" x14ac:dyDescent="0.25">
      <c r="A175" t="str">
        <f t="shared" si="6"/>
        <v>CMBNRTMar-2024</v>
      </c>
      <c r="B175" s="2">
        <v>2024</v>
      </c>
      <c r="C175" s="2" t="s">
        <v>200</v>
      </c>
      <c r="D175" t="s">
        <v>10</v>
      </c>
      <c r="E175" s="2" t="s">
        <v>40</v>
      </c>
      <c r="F175" t="s">
        <v>13</v>
      </c>
      <c r="G175">
        <v>358</v>
      </c>
      <c r="H175">
        <v>136183.19999999998</v>
      </c>
      <c r="I175">
        <v>13273.820000000002</v>
      </c>
      <c r="J175">
        <v>149457.01999999996</v>
      </c>
      <c r="K175">
        <v>2457312</v>
      </c>
      <c r="L175" s="26">
        <f t="shared" si="7"/>
        <v>6.0821344623718909E-2</v>
      </c>
      <c r="M175" s="1">
        <f t="shared" si="8"/>
        <v>417.4777094972066</v>
      </c>
    </row>
    <row r="176" spans="1:13" x14ac:dyDescent="0.25">
      <c r="A176" t="str">
        <f t="shared" si="6"/>
        <v>CMBPVGMar-2024</v>
      </c>
      <c r="B176" s="2">
        <v>2024</v>
      </c>
      <c r="C176" s="2" t="s">
        <v>200</v>
      </c>
      <c r="D176" t="s">
        <v>10</v>
      </c>
      <c r="E176" s="2" t="s">
        <v>50</v>
      </c>
      <c r="F176" t="s">
        <v>13</v>
      </c>
      <c r="G176">
        <v>33</v>
      </c>
      <c r="H176">
        <v>5083.26</v>
      </c>
      <c r="I176">
        <v>3179.85</v>
      </c>
      <c r="J176">
        <v>8263.1099999999988</v>
      </c>
      <c r="K176">
        <v>167178</v>
      </c>
      <c r="L176" s="26">
        <f t="shared" si="7"/>
        <v>4.9427017909055009E-2</v>
      </c>
      <c r="M176" s="1">
        <f t="shared" si="8"/>
        <v>250.39727272727268</v>
      </c>
    </row>
    <row r="177" spans="1:13" x14ac:dyDescent="0.25">
      <c r="A177" t="str">
        <f t="shared" si="6"/>
        <v>CMBRUHMar-2024</v>
      </c>
      <c r="B177" s="2">
        <v>2024</v>
      </c>
      <c r="C177" s="2" t="s">
        <v>200</v>
      </c>
      <c r="D177" t="s">
        <v>10</v>
      </c>
      <c r="E177" s="2" t="s">
        <v>41</v>
      </c>
      <c r="F177" t="s">
        <v>11</v>
      </c>
      <c r="G177">
        <v>136</v>
      </c>
      <c r="H177">
        <v>26774.289999999994</v>
      </c>
      <c r="I177">
        <v>12763.240000000005</v>
      </c>
      <c r="J177">
        <v>39537.529999999984</v>
      </c>
      <c r="K177">
        <v>550120</v>
      </c>
      <c r="L177" s="26">
        <f t="shared" si="7"/>
        <v>7.1870737293681347E-2</v>
      </c>
      <c r="M177" s="1">
        <f t="shared" si="8"/>
        <v>290.71713235294106</v>
      </c>
    </row>
    <row r="178" spans="1:13" x14ac:dyDescent="0.25">
      <c r="A178" t="str">
        <f t="shared" si="6"/>
        <v>CMBSINMar-2024</v>
      </c>
      <c r="B178" s="2">
        <v>2024</v>
      </c>
      <c r="C178" s="2" t="s">
        <v>200</v>
      </c>
      <c r="D178" t="s">
        <v>10</v>
      </c>
      <c r="E178" s="2" t="s">
        <v>42</v>
      </c>
      <c r="F178" t="s">
        <v>13</v>
      </c>
      <c r="G178">
        <v>344</v>
      </c>
      <c r="H178">
        <v>46757.650000000009</v>
      </c>
      <c r="I178">
        <v>25261.739999999983</v>
      </c>
      <c r="J178">
        <v>72019.390000000014</v>
      </c>
      <c r="K178">
        <v>945656</v>
      </c>
      <c r="L178" s="26">
        <f t="shared" si="7"/>
        <v>7.6158127268266693E-2</v>
      </c>
      <c r="M178" s="1">
        <f t="shared" si="8"/>
        <v>209.35869186046514</v>
      </c>
    </row>
    <row r="179" spans="1:13" x14ac:dyDescent="0.25">
      <c r="A179" t="str">
        <f t="shared" si="6"/>
        <v>CMBSYDMar-2024</v>
      </c>
      <c r="B179" s="2">
        <v>2024</v>
      </c>
      <c r="C179" s="2" t="s">
        <v>200</v>
      </c>
      <c r="D179" t="s">
        <v>10</v>
      </c>
      <c r="E179" s="2" t="s">
        <v>53</v>
      </c>
      <c r="F179" t="s">
        <v>13</v>
      </c>
      <c r="G179">
        <v>867</v>
      </c>
      <c r="H179">
        <v>251671.12999999992</v>
      </c>
      <c r="I179">
        <v>64745.53000000005</v>
      </c>
      <c r="J179">
        <v>316416.66000000015</v>
      </c>
      <c r="K179">
        <v>7589718</v>
      </c>
      <c r="L179" s="26">
        <f t="shared" si="7"/>
        <v>4.1690173468895704E-2</v>
      </c>
      <c r="M179" s="1">
        <f t="shared" si="8"/>
        <v>364.95577854671296</v>
      </c>
    </row>
    <row r="180" spans="1:13" x14ac:dyDescent="0.25">
      <c r="A180" t="str">
        <f t="shared" si="6"/>
        <v>CMBTRVMar-2024</v>
      </c>
      <c r="B180" s="2">
        <v>2024</v>
      </c>
      <c r="C180" s="2" t="s">
        <v>200</v>
      </c>
      <c r="D180" t="s">
        <v>10</v>
      </c>
      <c r="E180" s="2" t="s">
        <v>43</v>
      </c>
      <c r="F180" t="s">
        <v>15</v>
      </c>
      <c r="G180">
        <v>27</v>
      </c>
      <c r="H180">
        <v>1571.2999999999997</v>
      </c>
      <c r="I180">
        <v>446.78</v>
      </c>
      <c r="J180">
        <v>2018.0800000000002</v>
      </c>
      <c r="K180">
        <v>9882</v>
      </c>
      <c r="L180" s="26">
        <f t="shared" si="7"/>
        <v>0.20421776968225058</v>
      </c>
      <c r="M180" s="1">
        <f t="shared" si="8"/>
        <v>74.743703703703716</v>
      </c>
    </row>
    <row r="181" spans="1:13" x14ac:dyDescent="0.25">
      <c r="A181" t="str">
        <f t="shared" si="6"/>
        <v>CMBTRZMar-2024</v>
      </c>
      <c r="B181" s="2">
        <v>2024</v>
      </c>
      <c r="C181" s="2" t="s">
        <v>200</v>
      </c>
      <c r="D181" t="s">
        <v>10</v>
      </c>
      <c r="E181" s="2" t="s">
        <v>44</v>
      </c>
      <c r="F181" t="s">
        <v>15</v>
      </c>
      <c r="G181">
        <v>40</v>
      </c>
      <c r="H181">
        <v>1234.1299999999999</v>
      </c>
      <c r="I181">
        <v>705.6400000000001</v>
      </c>
      <c r="J181">
        <v>1939.7699999999998</v>
      </c>
      <c r="K181">
        <v>17720</v>
      </c>
      <c r="L181" s="26">
        <f t="shared" si="7"/>
        <v>0.1094678329571106</v>
      </c>
      <c r="M181" s="1">
        <f t="shared" si="8"/>
        <v>48.494249999999994</v>
      </c>
    </row>
    <row r="182" spans="1:13" x14ac:dyDescent="0.25">
      <c r="A182" t="str">
        <f t="shared" si="6"/>
        <v>CMBJEDMar-2024</v>
      </c>
      <c r="B182" s="2">
        <v>2024</v>
      </c>
      <c r="C182" s="2" t="s">
        <v>200</v>
      </c>
      <c r="D182" t="s">
        <v>10</v>
      </c>
      <c r="E182" s="2" t="s">
        <v>51</v>
      </c>
      <c r="F182" t="s">
        <v>11</v>
      </c>
      <c r="G182">
        <v>28</v>
      </c>
      <c r="H182">
        <v>3514.2599999999998</v>
      </c>
      <c r="I182">
        <v>2627.9900000000002</v>
      </c>
      <c r="J182">
        <v>6142.25</v>
      </c>
      <c r="K182">
        <v>130396</v>
      </c>
      <c r="L182" s="26">
        <f t="shared" si="7"/>
        <v>4.7104589097825084E-2</v>
      </c>
      <c r="M182" s="1">
        <f t="shared" si="8"/>
        <v>219.36607142857142</v>
      </c>
    </row>
    <row r="183" spans="1:13" x14ac:dyDescent="0.25">
      <c r="A183" t="str">
        <f t="shared" si="6"/>
        <v>COKCMBMar-2024</v>
      </c>
      <c r="B183" s="2">
        <v>2024</v>
      </c>
      <c r="C183" s="2" t="s">
        <v>200</v>
      </c>
      <c r="D183" t="s">
        <v>21</v>
      </c>
      <c r="E183" s="2" t="s">
        <v>10</v>
      </c>
      <c r="F183" t="s">
        <v>15</v>
      </c>
      <c r="G183">
        <v>140</v>
      </c>
      <c r="H183">
        <v>9098.5700000000015</v>
      </c>
      <c r="I183">
        <v>3169.5700000000006</v>
      </c>
      <c r="J183">
        <v>12268.139999999996</v>
      </c>
      <c r="K183">
        <v>72380</v>
      </c>
      <c r="L183" s="26">
        <f t="shared" si="7"/>
        <v>0.16949626968775899</v>
      </c>
      <c r="M183" s="1">
        <f t="shared" si="8"/>
        <v>87.629571428571396</v>
      </c>
    </row>
    <row r="184" spans="1:13" x14ac:dyDescent="0.25">
      <c r="A184" t="str">
        <f t="shared" si="6"/>
        <v>DACCMBMar-2024</v>
      </c>
      <c r="B184" s="2">
        <v>2024</v>
      </c>
      <c r="C184" s="2" t="s">
        <v>200</v>
      </c>
      <c r="D184" t="s">
        <v>22</v>
      </c>
      <c r="E184" s="2" t="s">
        <v>10</v>
      </c>
      <c r="F184" t="s">
        <v>15</v>
      </c>
      <c r="G184">
        <v>44</v>
      </c>
      <c r="H184">
        <v>7250.36</v>
      </c>
      <c r="I184">
        <v>525.04</v>
      </c>
      <c r="J184">
        <v>7775.4</v>
      </c>
      <c r="K184">
        <v>95260</v>
      </c>
      <c r="L184" s="26">
        <f t="shared" si="7"/>
        <v>8.1622926726852826E-2</v>
      </c>
      <c r="M184" s="1">
        <f t="shared" si="8"/>
        <v>176.71363636363637</v>
      </c>
    </row>
    <row r="185" spans="1:13" x14ac:dyDescent="0.25">
      <c r="A185" t="str">
        <f t="shared" si="6"/>
        <v>DELCMBMar-2024</v>
      </c>
      <c r="B185" s="2">
        <v>2024</v>
      </c>
      <c r="C185" s="2" t="s">
        <v>200</v>
      </c>
      <c r="D185" t="s">
        <v>23</v>
      </c>
      <c r="E185" s="2" t="s">
        <v>10</v>
      </c>
      <c r="F185" t="s">
        <v>15</v>
      </c>
      <c r="G185">
        <v>720</v>
      </c>
      <c r="H185">
        <v>62504.169999999991</v>
      </c>
      <c r="I185">
        <v>20699.010000000006</v>
      </c>
      <c r="J185">
        <v>83203.180000000022</v>
      </c>
      <c r="K185">
        <v>1746000</v>
      </c>
      <c r="L185" s="26">
        <f t="shared" si="7"/>
        <v>4.7653596792668972E-2</v>
      </c>
      <c r="M185" s="1">
        <f t="shared" si="8"/>
        <v>115.55997222222226</v>
      </c>
    </row>
    <row r="186" spans="1:13" x14ac:dyDescent="0.25">
      <c r="A186" t="str">
        <f t="shared" si="6"/>
        <v>DMMCMBMar-2024</v>
      </c>
      <c r="B186" s="2">
        <v>2024</v>
      </c>
      <c r="C186" s="2" t="s">
        <v>200</v>
      </c>
      <c r="D186" t="s">
        <v>24</v>
      </c>
      <c r="E186" s="2" t="s">
        <v>10</v>
      </c>
      <c r="F186" t="s">
        <v>11</v>
      </c>
      <c r="G186">
        <v>12</v>
      </c>
      <c r="H186">
        <v>2377.3999999999996</v>
      </c>
      <c r="I186">
        <v>1107.67</v>
      </c>
      <c r="J186">
        <v>3485.0699999999993</v>
      </c>
      <c r="K186">
        <v>46236</v>
      </c>
      <c r="L186" s="26">
        <f t="shared" si="7"/>
        <v>7.537568128730858E-2</v>
      </c>
      <c r="M186" s="1">
        <f t="shared" si="8"/>
        <v>290.42249999999996</v>
      </c>
    </row>
    <row r="187" spans="1:13" x14ac:dyDescent="0.25">
      <c r="A187" t="str">
        <f t="shared" si="6"/>
        <v>DOHCMBMar-2024</v>
      </c>
      <c r="B187" s="2">
        <v>2024</v>
      </c>
      <c r="C187" s="2" t="s">
        <v>200</v>
      </c>
      <c r="D187" t="s">
        <v>25</v>
      </c>
      <c r="E187" s="2" t="s">
        <v>10</v>
      </c>
      <c r="F187" t="s">
        <v>11</v>
      </c>
      <c r="G187">
        <v>117</v>
      </c>
      <c r="H187">
        <v>10000.940000000002</v>
      </c>
      <c r="I187">
        <v>20883.899999999998</v>
      </c>
      <c r="J187">
        <v>30884.84</v>
      </c>
      <c r="K187">
        <v>425061</v>
      </c>
      <c r="L187" s="26">
        <f t="shared" si="7"/>
        <v>7.2659782948800294E-2</v>
      </c>
      <c r="M187" s="1">
        <f t="shared" si="8"/>
        <v>263.97299145299144</v>
      </c>
    </row>
    <row r="188" spans="1:13" x14ac:dyDescent="0.25">
      <c r="A188" t="str">
        <f t="shared" si="6"/>
        <v>DXBCMBMar-2024</v>
      </c>
      <c r="B188" s="2">
        <v>2024</v>
      </c>
      <c r="C188" s="2" t="s">
        <v>200</v>
      </c>
      <c r="D188" t="s">
        <v>26</v>
      </c>
      <c r="E188" s="2" t="s">
        <v>10</v>
      </c>
      <c r="F188" t="s">
        <v>11</v>
      </c>
      <c r="G188">
        <v>75</v>
      </c>
      <c r="H188">
        <v>9583.83</v>
      </c>
      <c r="I188">
        <v>6395.7900000000018</v>
      </c>
      <c r="J188">
        <v>15979.619999999997</v>
      </c>
      <c r="K188">
        <v>248175</v>
      </c>
      <c r="L188" s="26">
        <f t="shared" si="7"/>
        <v>6.4388516168026586E-2</v>
      </c>
      <c r="M188" s="1">
        <f t="shared" si="8"/>
        <v>213.06159999999997</v>
      </c>
    </row>
    <row r="189" spans="1:13" x14ac:dyDescent="0.25">
      <c r="A189" t="str">
        <f t="shared" si="6"/>
        <v>FRACMBMar-2024</v>
      </c>
      <c r="B189" s="2">
        <v>2024</v>
      </c>
      <c r="C189" s="2" t="s">
        <v>200</v>
      </c>
      <c r="D189" t="s">
        <v>27</v>
      </c>
      <c r="E189" s="2" t="s">
        <v>10</v>
      </c>
      <c r="F189" t="s">
        <v>19</v>
      </c>
      <c r="G189">
        <v>843</v>
      </c>
      <c r="H189">
        <v>200932.68999999997</v>
      </c>
      <c r="I189">
        <v>183031.49999999997</v>
      </c>
      <c r="J189">
        <v>383964.19</v>
      </c>
      <c r="K189">
        <v>6822399</v>
      </c>
      <c r="L189" s="26">
        <f t="shared" si="7"/>
        <v>5.6279937599662523E-2</v>
      </c>
      <c r="M189" s="1">
        <f t="shared" si="8"/>
        <v>455.47353499406881</v>
      </c>
    </row>
    <row r="190" spans="1:13" x14ac:dyDescent="0.25">
      <c r="A190" t="str">
        <f t="shared" si="6"/>
        <v>GANCMBMar-2024</v>
      </c>
      <c r="B190" s="2">
        <v>2024</v>
      </c>
      <c r="C190" s="2" t="s">
        <v>200</v>
      </c>
      <c r="D190" t="s">
        <v>28</v>
      </c>
      <c r="E190" s="2" t="s">
        <v>10</v>
      </c>
      <c r="F190" t="s">
        <v>15</v>
      </c>
      <c r="G190">
        <v>65</v>
      </c>
      <c r="H190">
        <v>4296.5</v>
      </c>
      <c r="I190">
        <v>2027.3799999999999</v>
      </c>
      <c r="J190">
        <v>6323.880000000001</v>
      </c>
      <c r="K190">
        <v>74555</v>
      </c>
      <c r="L190" s="26">
        <f t="shared" si="7"/>
        <v>8.4821675273288197E-2</v>
      </c>
      <c r="M190" s="1">
        <f t="shared" si="8"/>
        <v>97.290461538461557</v>
      </c>
    </row>
    <row r="191" spans="1:13" x14ac:dyDescent="0.25">
      <c r="A191" t="str">
        <f t="shared" si="6"/>
        <v>HYDCMBMar-2024</v>
      </c>
      <c r="B191" s="2">
        <v>2024</v>
      </c>
      <c r="C191" s="2" t="s">
        <v>200</v>
      </c>
      <c r="D191" t="s">
        <v>29</v>
      </c>
      <c r="E191" s="2" t="s">
        <v>10</v>
      </c>
      <c r="F191" t="s">
        <v>15</v>
      </c>
      <c r="G191">
        <v>18</v>
      </c>
      <c r="H191">
        <v>830.71999999999991</v>
      </c>
      <c r="I191">
        <v>482.40999999999997</v>
      </c>
      <c r="J191">
        <v>1313.13</v>
      </c>
      <c r="K191">
        <v>21096</v>
      </c>
      <c r="L191" s="26">
        <f t="shared" si="7"/>
        <v>6.2245449374288969E-2</v>
      </c>
      <c r="M191" s="1">
        <f t="shared" si="8"/>
        <v>72.951666666666668</v>
      </c>
    </row>
    <row r="192" spans="1:13" x14ac:dyDescent="0.25">
      <c r="A192" t="str">
        <f t="shared" si="6"/>
        <v>ICNCMBMar-2024</v>
      </c>
      <c r="B192" s="2">
        <v>2024</v>
      </c>
      <c r="C192" s="2" t="s">
        <v>200</v>
      </c>
      <c r="D192" t="s">
        <v>30</v>
      </c>
      <c r="E192" s="2" t="s">
        <v>10</v>
      </c>
      <c r="F192" t="s">
        <v>13</v>
      </c>
      <c r="G192">
        <v>118</v>
      </c>
      <c r="H192">
        <v>33817.06</v>
      </c>
      <c r="I192">
        <v>9480.6799999999985</v>
      </c>
      <c r="J192">
        <v>43297.740000000013</v>
      </c>
      <c r="K192">
        <v>680270</v>
      </c>
      <c r="L192" s="26">
        <f t="shared" si="7"/>
        <v>6.3647875108412855E-2</v>
      </c>
      <c r="M192" s="1">
        <f t="shared" si="8"/>
        <v>366.93000000000012</v>
      </c>
    </row>
    <row r="193" spans="1:13" x14ac:dyDescent="0.25">
      <c r="A193" t="str">
        <f t="shared" si="6"/>
        <v>IXMCMBMar-2024</v>
      </c>
      <c r="B193" s="2">
        <v>2024</v>
      </c>
      <c r="C193" s="2" t="s">
        <v>200</v>
      </c>
      <c r="D193" t="s">
        <v>31</v>
      </c>
      <c r="E193" s="2" t="s">
        <v>10</v>
      </c>
      <c r="F193" t="s">
        <v>15</v>
      </c>
      <c r="G193">
        <v>66</v>
      </c>
      <c r="H193">
        <v>1719.93</v>
      </c>
      <c r="I193">
        <v>908.87999999999977</v>
      </c>
      <c r="J193">
        <v>2628.8099999999995</v>
      </c>
      <c r="K193">
        <v>23364</v>
      </c>
      <c r="L193" s="26">
        <f t="shared" si="7"/>
        <v>0.11251540832049305</v>
      </c>
      <c r="M193" s="1">
        <f t="shared" si="8"/>
        <v>39.830454545454536</v>
      </c>
    </row>
    <row r="194" spans="1:13" x14ac:dyDescent="0.25">
      <c r="A194" t="str">
        <f t="shared" ref="A194:A257" si="9">D194&amp;E194&amp;C194</f>
        <v>KHICMBMar-2024</v>
      </c>
      <c r="B194" s="2">
        <v>2024</v>
      </c>
      <c r="C194" s="2" t="s">
        <v>200</v>
      </c>
      <c r="D194" t="s">
        <v>32</v>
      </c>
      <c r="E194" s="2" t="s">
        <v>10</v>
      </c>
      <c r="F194" t="s">
        <v>15</v>
      </c>
      <c r="G194">
        <v>169</v>
      </c>
      <c r="H194">
        <v>17714.75</v>
      </c>
      <c r="I194">
        <v>3580.3200000000011</v>
      </c>
      <c r="J194">
        <v>21295.070000000003</v>
      </c>
      <c r="K194">
        <v>407966</v>
      </c>
      <c r="L194" s="26">
        <f t="shared" ref="L194:L257" si="10">J194/K194</f>
        <v>5.2198148865346627E-2</v>
      </c>
      <c r="M194" s="1">
        <f t="shared" ref="M194:M257" si="11">J194/G194</f>
        <v>126.00633136094676</v>
      </c>
    </row>
    <row r="195" spans="1:13" x14ac:dyDescent="0.25">
      <c r="A195" t="str">
        <f t="shared" si="9"/>
        <v>KTMCMBMar-2024</v>
      </c>
      <c r="B195" s="2">
        <v>2024</v>
      </c>
      <c r="C195" s="2" t="s">
        <v>200</v>
      </c>
      <c r="D195" t="s">
        <v>52</v>
      </c>
      <c r="E195" s="2" t="s">
        <v>10</v>
      </c>
      <c r="F195" t="s">
        <v>15</v>
      </c>
      <c r="G195">
        <v>52</v>
      </c>
      <c r="H195">
        <v>10802.190000000002</v>
      </c>
      <c r="I195">
        <v>1712.14</v>
      </c>
      <c r="J195">
        <v>12514.330000000004</v>
      </c>
      <c r="K195">
        <v>122356</v>
      </c>
      <c r="L195" s="26">
        <f t="shared" si="10"/>
        <v>0.10227802478014976</v>
      </c>
      <c r="M195" s="1">
        <f t="shared" si="11"/>
        <v>240.66019230769237</v>
      </c>
    </row>
    <row r="196" spans="1:13" x14ac:dyDescent="0.25">
      <c r="A196" t="str">
        <f t="shared" si="9"/>
        <v>KULCMBMar-2024</v>
      </c>
      <c r="B196" s="2">
        <v>2024</v>
      </c>
      <c r="C196" s="2" t="s">
        <v>200</v>
      </c>
      <c r="D196" t="s">
        <v>33</v>
      </c>
      <c r="E196" s="2" t="s">
        <v>10</v>
      </c>
      <c r="F196" t="s">
        <v>13</v>
      </c>
      <c r="G196">
        <v>240</v>
      </c>
      <c r="H196">
        <v>17117.259999999995</v>
      </c>
      <c r="I196">
        <v>14823.779999999999</v>
      </c>
      <c r="J196">
        <v>31941.039999999997</v>
      </c>
      <c r="K196">
        <v>590160</v>
      </c>
      <c r="L196" s="26">
        <f t="shared" si="10"/>
        <v>5.4122678595635076E-2</v>
      </c>
      <c r="M196" s="1">
        <f t="shared" si="11"/>
        <v>133.08766666666665</v>
      </c>
    </row>
    <row r="197" spans="1:13" x14ac:dyDescent="0.25">
      <c r="A197" t="str">
        <f t="shared" si="9"/>
        <v>KWICMBMar-2024</v>
      </c>
      <c r="B197" s="2">
        <v>2024</v>
      </c>
      <c r="C197" s="2" t="s">
        <v>200</v>
      </c>
      <c r="D197" t="s">
        <v>34</v>
      </c>
      <c r="E197" s="2" t="s">
        <v>10</v>
      </c>
      <c r="F197" t="s">
        <v>11</v>
      </c>
      <c r="G197">
        <v>11</v>
      </c>
      <c r="H197">
        <v>1638.7999999999997</v>
      </c>
      <c r="I197">
        <v>973.09000000000015</v>
      </c>
      <c r="J197">
        <v>2611.8899999999994</v>
      </c>
      <c r="K197">
        <v>46145</v>
      </c>
      <c r="L197" s="26">
        <f t="shared" si="10"/>
        <v>5.6601798678079955E-2</v>
      </c>
      <c r="M197" s="1">
        <f t="shared" si="11"/>
        <v>237.44454545454539</v>
      </c>
    </row>
    <row r="198" spans="1:13" x14ac:dyDescent="0.25">
      <c r="A198" t="str">
        <f t="shared" si="9"/>
        <v>LHECMBMar-2024</v>
      </c>
      <c r="B198" s="2">
        <v>2024</v>
      </c>
      <c r="C198" s="2" t="s">
        <v>200</v>
      </c>
      <c r="D198" t="s">
        <v>35</v>
      </c>
      <c r="E198" s="2" t="s">
        <v>10</v>
      </c>
      <c r="F198" t="s">
        <v>15</v>
      </c>
      <c r="G198">
        <v>365</v>
      </c>
      <c r="H198">
        <v>37728.340000000004</v>
      </c>
      <c r="I198">
        <v>7874.5499999999965</v>
      </c>
      <c r="J198">
        <v>45602.890000000007</v>
      </c>
      <c r="K198">
        <v>1016525</v>
      </c>
      <c r="L198" s="26">
        <f t="shared" si="10"/>
        <v>4.4861552839330077E-2</v>
      </c>
      <c r="M198" s="1">
        <f t="shared" si="11"/>
        <v>124.93942465753426</v>
      </c>
    </row>
    <row r="199" spans="1:13" x14ac:dyDescent="0.25">
      <c r="A199" t="str">
        <f t="shared" si="9"/>
        <v>LHRCMBMar-2024</v>
      </c>
      <c r="B199" s="2">
        <v>2024</v>
      </c>
      <c r="C199" s="2" t="s">
        <v>200</v>
      </c>
      <c r="D199" t="s">
        <v>36</v>
      </c>
      <c r="E199" s="2" t="s">
        <v>10</v>
      </c>
      <c r="F199" t="s">
        <v>19</v>
      </c>
      <c r="G199">
        <v>2001</v>
      </c>
      <c r="H199">
        <v>685465.1</v>
      </c>
      <c r="I199">
        <v>430632.80000000005</v>
      </c>
      <c r="J199">
        <v>1116097.9000000004</v>
      </c>
      <c r="K199">
        <v>17446719</v>
      </c>
      <c r="L199" s="26">
        <f t="shared" si="10"/>
        <v>6.3971793206504923E-2</v>
      </c>
      <c r="M199" s="1">
        <f t="shared" si="11"/>
        <v>557.77006496751642</v>
      </c>
    </row>
    <row r="200" spans="1:13" x14ac:dyDescent="0.25">
      <c r="A200" t="str">
        <f t="shared" si="9"/>
        <v>MAACMBMar-2024</v>
      </c>
      <c r="B200" s="2">
        <v>2024</v>
      </c>
      <c r="C200" s="2" t="s">
        <v>200</v>
      </c>
      <c r="D200" t="s">
        <v>37</v>
      </c>
      <c r="E200" s="2" t="s">
        <v>10</v>
      </c>
      <c r="F200" t="s">
        <v>15</v>
      </c>
      <c r="G200">
        <v>323</v>
      </c>
      <c r="H200">
        <v>13653.349999999997</v>
      </c>
      <c r="I200">
        <v>7823.4999999999955</v>
      </c>
      <c r="J200">
        <v>21476.850000000006</v>
      </c>
      <c r="K200">
        <v>221578</v>
      </c>
      <c r="L200" s="26">
        <f t="shared" si="10"/>
        <v>9.6926815839117622E-2</v>
      </c>
      <c r="M200" s="1">
        <f t="shared" si="11"/>
        <v>66.491795665634697</v>
      </c>
    </row>
    <row r="201" spans="1:13" x14ac:dyDescent="0.25">
      <c r="A201" t="str">
        <f t="shared" si="9"/>
        <v>MELCMBMar-2024</v>
      </c>
      <c r="B201" s="2">
        <v>2024</v>
      </c>
      <c r="C201" s="2" t="s">
        <v>200</v>
      </c>
      <c r="D201" t="s">
        <v>38</v>
      </c>
      <c r="E201" s="2" t="s">
        <v>10</v>
      </c>
      <c r="F201" t="s">
        <v>13</v>
      </c>
      <c r="G201">
        <v>2616</v>
      </c>
      <c r="H201">
        <v>775361.73000000045</v>
      </c>
      <c r="I201">
        <v>231899.20000000027</v>
      </c>
      <c r="J201">
        <v>1007260.9299999995</v>
      </c>
      <c r="K201">
        <v>21997944</v>
      </c>
      <c r="L201" s="26">
        <f t="shared" si="10"/>
        <v>4.5788866905016191E-2</v>
      </c>
      <c r="M201" s="1">
        <f t="shared" si="11"/>
        <v>385.03858180428114</v>
      </c>
    </row>
    <row r="202" spans="1:13" x14ac:dyDescent="0.25">
      <c r="A202" t="str">
        <f t="shared" si="9"/>
        <v>MLECMBMar-2024</v>
      </c>
      <c r="B202" s="2">
        <v>2024</v>
      </c>
      <c r="C202" s="2" t="s">
        <v>200</v>
      </c>
      <c r="D202" t="s">
        <v>39</v>
      </c>
      <c r="E202" s="2" t="s">
        <v>10</v>
      </c>
      <c r="F202" t="s">
        <v>15</v>
      </c>
      <c r="G202">
        <v>923</v>
      </c>
      <c r="H202">
        <v>65329.27</v>
      </c>
      <c r="I202">
        <v>19484.52</v>
      </c>
      <c r="J202">
        <v>84813.79</v>
      </c>
      <c r="K202">
        <v>708864</v>
      </c>
      <c r="L202" s="26">
        <f t="shared" si="10"/>
        <v>0.11964747821867099</v>
      </c>
      <c r="M202" s="1">
        <f t="shared" si="11"/>
        <v>91.889263271939328</v>
      </c>
    </row>
    <row r="203" spans="1:13" x14ac:dyDescent="0.25">
      <c r="A203" t="str">
        <f t="shared" si="9"/>
        <v>NRTCMBMar-2024</v>
      </c>
      <c r="B203" s="2">
        <v>2024</v>
      </c>
      <c r="C203" s="2" t="s">
        <v>200</v>
      </c>
      <c r="D203" t="s">
        <v>40</v>
      </c>
      <c r="E203" s="2" t="s">
        <v>10</v>
      </c>
      <c r="F203" t="s">
        <v>13</v>
      </c>
      <c r="G203">
        <v>257</v>
      </c>
      <c r="H203">
        <v>97530.37000000001</v>
      </c>
      <c r="I203">
        <v>11506.730000000001</v>
      </c>
      <c r="J203">
        <v>109037.10000000003</v>
      </c>
      <c r="K203">
        <v>1764048</v>
      </c>
      <c r="L203" s="26">
        <f t="shared" si="10"/>
        <v>6.1810733041277807E-2</v>
      </c>
      <c r="M203" s="1">
        <f t="shared" si="11"/>
        <v>424.26887159533089</v>
      </c>
    </row>
    <row r="204" spans="1:13" x14ac:dyDescent="0.25">
      <c r="A204" t="str">
        <f t="shared" si="9"/>
        <v>PVGCMBMar-2024</v>
      </c>
      <c r="B204" s="2">
        <v>2024</v>
      </c>
      <c r="C204" s="2" t="s">
        <v>200</v>
      </c>
      <c r="D204" t="s">
        <v>50</v>
      </c>
      <c r="E204" s="2" t="s">
        <v>10</v>
      </c>
      <c r="F204" t="s">
        <v>13</v>
      </c>
      <c r="G204">
        <v>27</v>
      </c>
      <c r="H204">
        <v>6808.7199999999993</v>
      </c>
      <c r="I204">
        <v>2998.83</v>
      </c>
      <c r="J204">
        <v>9807.5499999999993</v>
      </c>
      <c r="K204">
        <v>136782</v>
      </c>
      <c r="L204" s="26">
        <f t="shared" si="10"/>
        <v>7.1702051439516884E-2</v>
      </c>
      <c r="M204" s="1">
        <f t="shared" si="11"/>
        <v>363.24259259259259</v>
      </c>
    </row>
    <row r="205" spans="1:13" x14ac:dyDescent="0.25">
      <c r="A205" t="str">
        <f t="shared" si="9"/>
        <v>RUHCMBMar-2024</v>
      </c>
      <c r="B205" s="2">
        <v>2024</v>
      </c>
      <c r="C205" s="2" t="s">
        <v>200</v>
      </c>
      <c r="D205" t="s">
        <v>41</v>
      </c>
      <c r="E205" s="2" t="s">
        <v>10</v>
      </c>
      <c r="F205" t="s">
        <v>11</v>
      </c>
      <c r="G205">
        <v>60</v>
      </c>
      <c r="H205">
        <v>10864.05</v>
      </c>
      <c r="I205">
        <v>5405.4700000000012</v>
      </c>
      <c r="J205">
        <v>16269.52</v>
      </c>
      <c r="K205">
        <v>242700</v>
      </c>
      <c r="L205" s="26">
        <f t="shared" si="10"/>
        <v>6.7035517099299544E-2</v>
      </c>
      <c r="M205" s="1">
        <f t="shared" si="11"/>
        <v>271.15866666666665</v>
      </c>
    </row>
    <row r="206" spans="1:13" x14ac:dyDescent="0.25">
      <c r="A206" t="str">
        <f t="shared" si="9"/>
        <v>SINCMBMar-2024</v>
      </c>
      <c r="B206" s="2">
        <v>2024</v>
      </c>
      <c r="C206" s="2" t="s">
        <v>200</v>
      </c>
      <c r="D206" t="s">
        <v>42</v>
      </c>
      <c r="E206" s="2" t="s">
        <v>10</v>
      </c>
      <c r="F206" t="s">
        <v>13</v>
      </c>
      <c r="G206">
        <v>282</v>
      </c>
      <c r="H206">
        <v>39381.990000000005</v>
      </c>
      <c r="I206">
        <v>23637.829999999987</v>
      </c>
      <c r="J206">
        <v>63019.82</v>
      </c>
      <c r="K206">
        <v>775218</v>
      </c>
      <c r="L206" s="26">
        <f t="shared" si="10"/>
        <v>8.129302983160866E-2</v>
      </c>
      <c r="M206" s="1">
        <f t="shared" si="11"/>
        <v>223.4745390070922</v>
      </c>
    </row>
    <row r="207" spans="1:13" x14ac:dyDescent="0.25">
      <c r="A207" t="str">
        <f t="shared" si="9"/>
        <v>SYDCMBMar-2024</v>
      </c>
      <c r="B207" s="2">
        <v>2024</v>
      </c>
      <c r="C207" s="2" t="s">
        <v>200</v>
      </c>
      <c r="D207" t="s">
        <v>53</v>
      </c>
      <c r="E207" s="2" t="s">
        <v>10</v>
      </c>
      <c r="F207" t="s">
        <v>13</v>
      </c>
      <c r="G207">
        <v>1301</v>
      </c>
      <c r="H207">
        <v>382553.5199999999</v>
      </c>
      <c r="I207">
        <v>108477.81000000003</v>
      </c>
      <c r="J207">
        <v>491031.32999999984</v>
      </c>
      <c r="K207">
        <v>11388954</v>
      </c>
      <c r="L207" s="26">
        <f t="shared" si="10"/>
        <v>4.3114699558888359E-2</v>
      </c>
      <c r="M207" s="1">
        <f t="shared" si="11"/>
        <v>377.42607993850874</v>
      </c>
    </row>
    <row r="208" spans="1:13" x14ac:dyDescent="0.25">
      <c r="A208" t="str">
        <f t="shared" si="9"/>
        <v>TRVCMBMar-2024</v>
      </c>
      <c r="B208" s="2">
        <v>2024</v>
      </c>
      <c r="C208" s="2" t="s">
        <v>200</v>
      </c>
      <c r="D208" t="s">
        <v>43</v>
      </c>
      <c r="E208" s="2" t="s">
        <v>10</v>
      </c>
      <c r="F208" t="s">
        <v>15</v>
      </c>
      <c r="G208">
        <v>64</v>
      </c>
      <c r="H208">
        <v>2889.3999999999996</v>
      </c>
      <c r="I208">
        <v>1363.2000000000005</v>
      </c>
      <c r="J208">
        <v>4252.6000000000013</v>
      </c>
      <c r="K208">
        <v>23424</v>
      </c>
      <c r="L208" s="26">
        <f t="shared" si="10"/>
        <v>0.18154883879781425</v>
      </c>
      <c r="M208" s="1">
        <f t="shared" si="11"/>
        <v>66.44687500000002</v>
      </c>
    </row>
    <row r="209" spans="1:18" x14ac:dyDescent="0.25">
      <c r="A209" t="str">
        <f t="shared" si="9"/>
        <v>TRZCMBMar-2024</v>
      </c>
      <c r="B209" s="2">
        <v>2024</v>
      </c>
      <c r="C209" s="2" t="s">
        <v>200</v>
      </c>
      <c r="D209" t="s">
        <v>44</v>
      </c>
      <c r="E209" s="2" t="s">
        <v>10</v>
      </c>
      <c r="F209" t="s">
        <v>15</v>
      </c>
      <c r="G209">
        <v>141</v>
      </c>
      <c r="H209">
        <v>4668.4999999999982</v>
      </c>
      <c r="I209">
        <v>2351.7899999999991</v>
      </c>
      <c r="J209">
        <v>7020.2899999999954</v>
      </c>
      <c r="K209">
        <v>62463</v>
      </c>
      <c r="L209" s="26">
        <f t="shared" si="10"/>
        <v>0.11239117557594089</v>
      </c>
      <c r="M209" s="1">
        <f t="shared" si="11"/>
        <v>49.789290780141812</v>
      </c>
    </row>
    <row r="210" spans="1:18" x14ac:dyDescent="0.25">
      <c r="A210" t="str">
        <f t="shared" si="9"/>
        <v>JEDCMBMar-2024</v>
      </c>
      <c r="B210" s="2">
        <v>2024</v>
      </c>
      <c r="C210" s="2" t="s">
        <v>200</v>
      </c>
      <c r="D210" t="s">
        <v>51</v>
      </c>
      <c r="E210" s="2" t="s">
        <v>10</v>
      </c>
      <c r="F210" t="s">
        <v>11</v>
      </c>
      <c r="G210">
        <v>10</v>
      </c>
      <c r="H210">
        <v>1731.6100000000001</v>
      </c>
      <c r="I210">
        <v>761.08</v>
      </c>
      <c r="J210">
        <v>2492.6900000000005</v>
      </c>
      <c r="K210">
        <v>46570</v>
      </c>
      <c r="L210" s="26">
        <f t="shared" si="10"/>
        <v>5.3525660296328118E-2</v>
      </c>
      <c r="M210" s="1">
        <f t="shared" si="11"/>
        <v>249.26900000000006</v>
      </c>
    </row>
    <row r="211" spans="1:18" x14ac:dyDescent="0.25">
      <c r="A211" t="str">
        <f t="shared" si="9"/>
        <v>AUHCMBApr-2024</v>
      </c>
      <c r="B211" s="2">
        <v>2024</v>
      </c>
      <c r="C211" s="2" t="s">
        <v>204</v>
      </c>
      <c r="D211" t="s">
        <v>9</v>
      </c>
      <c r="E211" s="2" t="s">
        <v>10</v>
      </c>
      <c r="F211" t="s">
        <v>11</v>
      </c>
      <c r="G211">
        <v>21</v>
      </c>
      <c r="H211">
        <v>3433.9500000000003</v>
      </c>
      <c r="I211">
        <v>2433.37</v>
      </c>
      <c r="J211">
        <v>5867.32</v>
      </c>
      <c r="K211">
        <v>70224</v>
      </c>
      <c r="L211" s="26">
        <f t="shared" si="10"/>
        <v>8.3551492367281835E-2</v>
      </c>
      <c r="M211" s="1">
        <f t="shared" si="11"/>
        <v>279.39619047619044</v>
      </c>
    </row>
    <row r="212" spans="1:18" x14ac:dyDescent="0.25">
      <c r="A212" t="str">
        <f t="shared" si="9"/>
        <v>BKKCMBApr-2024</v>
      </c>
      <c r="B212" s="2">
        <v>2024</v>
      </c>
      <c r="C212" s="2" t="s">
        <v>204</v>
      </c>
      <c r="D212" t="s">
        <v>12</v>
      </c>
      <c r="E212" s="2" t="s">
        <v>10</v>
      </c>
      <c r="F212" t="s">
        <v>13</v>
      </c>
      <c r="G212">
        <v>122</v>
      </c>
      <c r="H212">
        <v>17019.359999999997</v>
      </c>
      <c r="I212">
        <v>9534.3000000000029</v>
      </c>
      <c r="J212">
        <v>26553.659999999996</v>
      </c>
      <c r="K212">
        <v>290970</v>
      </c>
      <c r="L212" s="26">
        <f t="shared" si="10"/>
        <v>9.1259098876172784E-2</v>
      </c>
      <c r="M212" s="1">
        <f t="shared" si="11"/>
        <v>217.6529508196721</v>
      </c>
    </row>
    <row r="213" spans="1:18" x14ac:dyDescent="0.25">
      <c r="A213" t="str">
        <f t="shared" si="9"/>
        <v>BLRCMBApr-2024</v>
      </c>
      <c r="B213" s="2">
        <v>2024</v>
      </c>
      <c r="C213" s="2" t="s">
        <v>204</v>
      </c>
      <c r="D213" t="s">
        <v>14</v>
      </c>
      <c r="E213" s="2" t="s">
        <v>10</v>
      </c>
      <c r="F213" t="s">
        <v>15</v>
      </c>
      <c r="G213">
        <v>75</v>
      </c>
      <c r="H213">
        <v>3091.21</v>
      </c>
      <c r="I213">
        <v>1751.6</v>
      </c>
      <c r="J213">
        <v>4842.8099999999995</v>
      </c>
      <c r="K213">
        <v>53625</v>
      </c>
      <c r="L213" s="26">
        <f t="shared" si="10"/>
        <v>9.0308811188811178E-2</v>
      </c>
      <c r="M213" s="1">
        <f t="shared" si="11"/>
        <v>64.570799999999991</v>
      </c>
    </row>
    <row r="214" spans="1:18" x14ac:dyDescent="0.25">
      <c r="A214" t="str">
        <f t="shared" si="9"/>
        <v>BOMCMBApr-2024</v>
      </c>
      <c r="B214" s="2">
        <v>2024</v>
      </c>
      <c r="C214" s="2" t="s">
        <v>204</v>
      </c>
      <c r="D214" t="s">
        <v>16</v>
      </c>
      <c r="E214" t="s">
        <v>10</v>
      </c>
      <c r="F214" t="s">
        <v>15</v>
      </c>
      <c r="G214">
        <v>82</v>
      </c>
      <c r="H214">
        <v>8179.6099999999979</v>
      </c>
      <c r="I214">
        <v>2378.3999999999996</v>
      </c>
      <c r="J214">
        <v>10558.009999999997</v>
      </c>
      <c r="K214">
        <v>127018</v>
      </c>
      <c r="L214" s="26">
        <f t="shared" si="10"/>
        <v>8.3122155914909665E-2</v>
      </c>
      <c r="M214" s="1">
        <f t="shared" si="11"/>
        <v>128.75621951219509</v>
      </c>
    </row>
    <row r="215" spans="1:18" x14ac:dyDescent="0.25">
      <c r="A215" t="str">
        <f t="shared" si="9"/>
        <v>CANCMBApr-2024</v>
      </c>
      <c r="B215" s="2">
        <v>2024</v>
      </c>
      <c r="C215" s="2" t="s">
        <v>204</v>
      </c>
      <c r="D215" t="s">
        <v>17</v>
      </c>
      <c r="E215" s="2" t="s">
        <v>10</v>
      </c>
      <c r="F215" t="s">
        <v>13</v>
      </c>
      <c r="G215">
        <v>3</v>
      </c>
      <c r="H215">
        <v>373.45000000000005</v>
      </c>
      <c r="I215">
        <v>155.35</v>
      </c>
      <c r="J215">
        <v>528.79999999999995</v>
      </c>
      <c r="K215">
        <v>11949</v>
      </c>
      <c r="L215" s="26">
        <f t="shared" si="10"/>
        <v>4.4254749351410154E-2</v>
      </c>
      <c r="M215" s="1">
        <f t="shared" si="11"/>
        <v>176.26666666666665</v>
      </c>
    </row>
    <row r="216" spans="1:18" x14ac:dyDescent="0.25">
      <c r="A216" t="str">
        <f t="shared" si="9"/>
        <v>CDGCMBApr-2024</v>
      </c>
      <c r="B216" s="2">
        <v>2024</v>
      </c>
      <c r="C216" s="2" t="s">
        <v>204</v>
      </c>
      <c r="D216" t="s">
        <v>18</v>
      </c>
      <c r="E216" s="2" t="s">
        <v>10</v>
      </c>
      <c r="F216" t="s">
        <v>19</v>
      </c>
      <c r="G216">
        <v>427</v>
      </c>
      <c r="H216">
        <v>64780.699999999983</v>
      </c>
      <c r="I216">
        <v>87976.599999999991</v>
      </c>
      <c r="J216">
        <v>152757.30000000002</v>
      </c>
      <c r="K216">
        <v>3633343</v>
      </c>
      <c r="L216" s="26">
        <f t="shared" si="10"/>
        <v>4.2043181719975245E-2</v>
      </c>
      <c r="M216" s="1">
        <f t="shared" si="11"/>
        <v>357.74543325526935</v>
      </c>
    </row>
    <row r="217" spans="1:18" x14ac:dyDescent="0.25">
      <c r="A217" t="str">
        <f t="shared" si="9"/>
        <v>CGKCMBApr-2024</v>
      </c>
      <c r="B217" s="2">
        <v>2024</v>
      </c>
      <c r="C217" s="2" t="s">
        <v>204</v>
      </c>
      <c r="D217" t="s">
        <v>20</v>
      </c>
      <c r="E217" s="2" t="s">
        <v>10</v>
      </c>
      <c r="F217" t="s">
        <v>13</v>
      </c>
      <c r="G217">
        <v>97</v>
      </c>
      <c r="H217">
        <v>9268.1000000000022</v>
      </c>
      <c r="I217">
        <v>7207.2999999999984</v>
      </c>
      <c r="J217">
        <v>16475.400000000001</v>
      </c>
      <c r="K217">
        <v>321846</v>
      </c>
      <c r="L217" s="26">
        <f t="shared" si="10"/>
        <v>5.1190320836673443E-2</v>
      </c>
      <c r="M217" s="1">
        <f t="shared" si="11"/>
        <v>169.84948453608249</v>
      </c>
    </row>
    <row r="218" spans="1:18" x14ac:dyDescent="0.25">
      <c r="A218" t="str">
        <f t="shared" si="9"/>
        <v>CMBAUHApr-2024</v>
      </c>
      <c r="B218" s="2">
        <v>2024</v>
      </c>
      <c r="C218" s="2" t="s">
        <v>204</v>
      </c>
      <c r="D218" t="s">
        <v>10</v>
      </c>
      <c r="E218" s="2" t="s">
        <v>9</v>
      </c>
      <c r="F218" t="s">
        <v>11</v>
      </c>
      <c r="G218">
        <v>149</v>
      </c>
      <c r="H218">
        <v>21597.749999999996</v>
      </c>
      <c r="I218">
        <v>22221.85</v>
      </c>
      <c r="J218">
        <v>43819.599999999977</v>
      </c>
      <c r="K218">
        <v>498256</v>
      </c>
      <c r="L218" s="26">
        <f t="shared" si="10"/>
        <v>8.7945955492758701E-2</v>
      </c>
      <c r="M218" s="1">
        <f t="shared" si="11"/>
        <v>294.09127516778506</v>
      </c>
      <c r="O218">
        <v>5</v>
      </c>
      <c r="P218">
        <v>865.53</v>
      </c>
      <c r="Q218">
        <v>0</v>
      </c>
      <c r="R218">
        <v>865.53</v>
      </c>
    </row>
    <row r="219" spans="1:18" x14ac:dyDescent="0.25">
      <c r="A219" t="str">
        <f t="shared" si="9"/>
        <v>CMBBKKApr-2024</v>
      </c>
      <c r="B219" s="2">
        <v>2024</v>
      </c>
      <c r="C219" s="2" t="s">
        <v>204</v>
      </c>
      <c r="D219" t="s">
        <v>10</v>
      </c>
      <c r="E219" s="2" t="s">
        <v>12</v>
      </c>
      <c r="F219" t="s">
        <v>13</v>
      </c>
      <c r="G219">
        <v>141</v>
      </c>
      <c r="H219">
        <v>21604.31</v>
      </c>
      <c r="I219">
        <v>11161.310000000001</v>
      </c>
      <c r="J219">
        <v>32765.619999999995</v>
      </c>
      <c r="K219">
        <v>336285</v>
      </c>
      <c r="L219" s="26">
        <f t="shared" si="10"/>
        <v>9.7434081210877668E-2</v>
      </c>
      <c r="M219" s="1">
        <f t="shared" si="11"/>
        <v>232.38028368794323</v>
      </c>
    </row>
    <row r="220" spans="1:18" x14ac:dyDescent="0.25">
      <c r="A220" t="str">
        <f t="shared" si="9"/>
        <v>CMBBLRApr-2024</v>
      </c>
      <c r="B220" s="2">
        <v>2024</v>
      </c>
      <c r="C220" s="2" t="s">
        <v>204</v>
      </c>
      <c r="D220" t="s">
        <v>10</v>
      </c>
      <c r="E220" s="2" t="s">
        <v>14</v>
      </c>
      <c r="F220" t="s">
        <v>15</v>
      </c>
      <c r="G220">
        <v>93</v>
      </c>
      <c r="H220">
        <v>3356.4000000000005</v>
      </c>
      <c r="I220">
        <v>2433.3799999999997</v>
      </c>
      <c r="J220">
        <v>5789.78</v>
      </c>
      <c r="K220">
        <v>66495</v>
      </c>
      <c r="L220" s="26">
        <f t="shared" si="10"/>
        <v>8.7070907587036617E-2</v>
      </c>
      <c r="M220" s="1">
        <f t="shared" si="11"/>
        <v>62.255698924731178</v>
      </c>
    </row>
    <row r="221" spans="1:18" x14ac:dyDescent="0.25">
      <c r="A221" t="str">
        <f t="shared" si="9"/>
        <v>CMBBOMApr-2024</v>
      </c>
      <c r="B221" s="2">
        <v>2024</v>
      </c>
      <c r="C221" s="2" t="s">
        <v>204</v>
      </c>
      <c r="D221" t="s">
        <v>10</v>
      </c>
      <c r="E221" s="2" t="s">
        <v>16</v>
      </c>
      <c r="F221" t="s">
        <v>15</v>
      </c>
      <c r="G221">
        <v>68</v>
      </c>
      <c r="H221">
        <v>7895.58</v>
      </c>
      <c r="I221">
        <v>2333</v>
      </c>
      <c r="J221">
        <v>10228.579999999998</v>
      </c>
      <c r="K221">
        <v>105332</v>
      </c>
      <c r="L221" s="26">
        <f t="shared" si="10"/>
        <v>9.7108001367105901E-2</v>
      </c>
      <c r="M221" s="1">
        <f t="shared" si="11"/>
        <v>150.42029411764702</v>
      </c>
    </row>
    <row r="222" spans="1:18" x14ac:dyDescent="0.25">
      <c r="A222" t="str">
        <f t="shared" si="9"/>
        <v>CMBCANApr-2024</v>
      </c>
      <c r="B222" s="2">
        <v>2024</v>
      </c>
      <c r="C222" s="2" t="s">
        <v>204</v>
      </c>
      <c r="D222" t="s">
        <v>10</v>
      </c>
      <c r="E222" s="2" t="s">
        <v>17</v>
      </c>
      <c r="F222" t="s">
        <v>13</v>
      </c>
      <c r="G222">
        <v>1</v>
      </c>
      <c r="H222">
        <v>386.67</v>
      </c>
      <c r="I222">
        <v>91.66</v>
      </c>
      <c r="J222">
        <v>478.33000000000004</v>
      </c>
      <c r="K222">
        <v>3983</v>
      </c>
      <c r="L222" s="26">
        <f t="shared" si="10"/>
        <v>0.12009289480291238</v>
      </c>
      <c r="M222" s="1">
        <f t="shared" si="11"/>
        <v>478.33000000000004</v>
      </c>
    </row>
    <row r="223" spans="1:18" x14ac:dyDescent="0.25">
      <c r="A223" t="str">
        <f t="shared" si="9"/>
        <v>CMBCDGApr-2024</v>
      </c>
      <c r="B223" s="2">
        <v>2024</v>
      </c>
      <c r="C223" s="2" t="s">
        <v>204</v>
      </c>
      <c r="D223" t="s">
        <v>10</v>
      </c>
      <c r="E223" s="2" t="s">
        <v>18</v>
      </c>
      <c r="F223" t="s">
        <v>19</v>
      </c>
      <c r="G223">
        <v>628</v>
      </c>
      <c r="H223">
        <v>123065.70000000008</v>
      </c>
      <c r="I223">
        <v>110020.55999999992</v>
      </c>
      <c r="J223">
        <v>233086.25999999998</v>
      </c>
      <c r="K223">
        <v>5343652</v>
      </c>
      <c r="L223" s="26">
        <f t="shared" si="10"/>
        <v>4.3619281345416948E-2</v>
      </c>
      <c r="M223" s="1">
        <f t="shared" si="11"/>
        <v>371.15646496815282</v>
      </c>
    </row>
    <row r="224" spans="1:18" x14ac:dyDescent="0.25">
      <c r="A224" t="str">
        <f t="shared" si="9"/>
        <v>CMBCGKApr-2024</v>
      </c>
      <c r="B224" s="2">
        <v>2024</v>
      </c>
      <c r="C224" s="2" t="s">
        <v>204</v>
      </c>
      <c r="D224" t="s">
        <v>10</v>
      </c>
      <c r="E224" s="2" t="s">
        <v>20</v>
      </c>
      <c r="F224" t="s">
        <v>13</v>
      </c>
      <c r="G224">
        <v>72</v>
      </c>
      <c r="H224">
        <v>5662.2199999999993</v>
      </c>
      <c r="I224">
        <v>5221.5399999999991</v>
      </c>
      <c r="J224">
        <v>10883.759999999998</v>
      </c>
      <c r="K224">
        <v>238896</v>
      </c>
      <c r="L224" s="26">
        <f t="shared" si="10"/>
        <v>4.5558569419328905E-2</v>
      </c>
      <c r="M224" s="1">
        <f t="shared" si="11"/>
        <v>151.1633333333333</v>
      </c>
    </row>
    <row r="225" spans="1:13" x14ac:dyDescent="0.25">
      <c r="A225" t="str">
        <f t="shared" si="9"/>
        <v>CMBCOKApr-2024</v>
      </c>
      <c r="B225" s="2">
        <v>2024</v>
      </c>
      <c r="C225" s="2" t="s">
        <v>204</v>
      </c>
      <c r="D225" t="s">
        <v>10</v>
      </c>
      <c r="E225" s="2" t="s">
        <v>21</v>
      </c>
      <c r="F225" t="s">
        <v>15</v>
      </c>
      <c r="G225">
        <v>26</v>
      </c>
      <c r="H225">
        <v>1438.9899999999998</v>
      </c>
      <c r="I225">
        <v>509.51000000000016</v>
      </c>
      <c r="J225">
        <v>1948.5000000000002</v>
      </c>
      <c r="K225">
        <v>13442</v>
      </c>
      <c r="L225" s="26">
        <f t="shared" si="10"/>
        <v>0.14495610772206519</v>
      </c>
      <c r="M225" s="1">
        <f t="shared" si="11"/>
        <v>74.942307692307708</v>
      </c>
    </row>
    <row r="226" spans="1:13" x14ac:dyDescent="0.25">
      <c r="A226" t="str">
        <f t="shared" si="9"/>
        <v>CMBDACApr-2024</v>
      </c>
      <c r="B226" s="2">
        <v>2024</v>
      </c>
      <c r="C226" s="2" t="s">
        <v>204</v>
      </c>
      <c r="D226" t="s">
        <v>10</v>
      </c>
      <c r="E226" s="2" t="s">
        <v>22</v>
      </c>
      <c r="F226" t="s">
        <v>15</v>
      </c>
      <c r="G226">
        <v>25</v>
      </c>
      <c r="H226">
        <v>4554.1500000000005</v>
      </c>
      <c r="I226">
        <v>128.84</v>
      </c>
      <c r="J226">
        <v>4682.9900000000007</v>
      </c>
      <c r="K226">
        <v>54125</v>
      </c>
      <c r="L226" s="26">
        <f t="shared" si="10"/>
        <v>8.6521755196304867E-2</v>
      </c>
      <c r="M226" s="1">
        <f t="shared" si="11"/>
        <v>187.31960000000004</v>
      </c>
    </row>
    <row r="227" spans="1:13" x14ac:dyDescent="0.25">
      <c r="A227" t="str">
        <f t="shared" si="9"/>
        <v>CMBDELApr-2024</v>
      </c>
      <c r="B227" s="2">
        <v>2024</v>
      </c>
      <c r="C227" s="2" t="s">
        <v>204</v>
      </c>
      <c r="D227" t="s">
        <v>10</v>
      </c>
      <c r="E227" s="2" t="s">
        <v>23</v>
      </c>
      <c r="F227" t="s">
        <v>15</v>
      </c>
      <c r="G227">
        <v>172</v>
      </c>
      <c r="H227">
        <v>18718.750000000004</v>
      </c>
      <c r="I227">
        <v>5798.0900000000011</v>
      </c>
      <c r="J227">
        <v>24516.840000000004</v>
      </c>
      <c r="K227">
        <v>417100</v>
      </c>
      <c r="L227" s="26">
        <f t="shared" si="10"/>
        <v>5.8779285543035249E-2</v>
      </c>
      <c r="M227" s="1">
        <f t="shared" si="11"/>
        <v>142.53976744186048</v>
      </c>
    </row>
    <row r="228" spans="1:13" x14ac:dyDescent="0.25">
      <c r="A228" t="str">
        <f t="shared" si="9"/>
        <v>CMBDMMApr-2024</v>
      </c>
      <c r="B228" s="2">
        <v>2024</v>
      </c>
      <c r="C228" s="2" t="s">
        <v>204</v>
      </c>
      <c r="D228" t="s">
        <v>10</v>
      </c>
      <c r="E228" s="2" t="s">
        <v>24</v>
      </c>
      <c r="F228" t="s">
        <v>11</v>
      </c>
      <c r="G228">
        <v>36</v>
      </c>
      <c r="H228">
        <v>8702.4600000000009</v>
      </c>
      <c r="I228">
        <v>3042.4399999999996</v>
      </c>
      <c r="J228">
        <v>11744.900000000001</v>
      </c>
      <c r="K228">
        <v>138708</v>
      </c>
      <c r="L228" s="26">
        <f t="shared" si="10"/>
        <v>8.4673558843037178E-2</v>
      </c>
      <c r="M228" s="1">
        <f t="shared" si="11"/>
        <v>326.24722222222226</v>
      </c>
    </row>
    <row r="229" spans="1:13" x14ac:dyDescent="0.25">
      <c r="A229" t="str">
        <f t="shared" si="9"/>
        <v>CMBDOHApr-2024</v>
      </c>
      <c r="B229" s="2">
        <v>2024</v>
      </c>
      <c r="C229" s="2" t="s">
        <v>204</v>
      </c>
      <c r="D229" t="s">
        <v>10</v>
      </c>
      <c r="E229" s="2" t="s">
        <v>25</v>
      </c>
      <c r="F229" t="s">
        <v>11</v>
      </c>
      <c r="G229">
        <v>209</v>
      </c>
      <c r="H229">
        <v>26814.299999999996</v>
      </c>
      <c r="I229">
        <v>33637.729999999981</v>
      </c>
      <c r="J229">
        <v>60452.030000000013</v>
      </c>
      <c r="K229">
        <v>759297</v>
      </c>
      <c r="L229" s="26">
        <f t="shared" si="10"/>
        <v>7.9615789341983462E-2</v>
      </c>
      <c r="M229" s="1">
        <f t="shared" si="11"/>
        <v>289.24416267942593</v>
      </c>
    </row>
    <row r="230" spans="1:13" x14ac:dyDescent="0.25">
      <c r="A230" t="str">
        <f t="shared" si="9"/>
        <v>CMBDXBApr-2024</v>
      </c>
      <c r="B230" s="2">
        <v>2024</v>
      </c>
      <c r="C230" s="2" t="s">
        <v>204</v>
      </c>
      <c r="D230" t="s">
        <v>10</v>
      </c>
      <c r="E230" s="2" t="s">
        <v>26</v>
      </c>
      <c r="F230" t="s">
        <v>11</v>
      </c>
      <c r="G230">
        <v>107</v>
      </c>
      <c r="H230">
        <v>17223.840000000007</v>
      </c>
      <c r="I230">
        <v>9778.39</v>
      </c>
      <c r="J230">
        <v>27002.230000000003</v>
      </c>
      <c r="K230">
        <v>354063</v>
      </c>
      <c r="L230" s="26">
        <f t="shared" si="10"/>
        <v>7.6263913484323417E-2</v>
      </c>
      <c r="M230" s="1">
        <f t="shared" si="11"/>
        <v>252.35728971962621</v>
      </c>
    </row>
    <row r="231" spans="1:13" x14ac:dyDescent="0.25">
      <c r="A231" t="str">
        <f t="shared" si="9"/>
        <v>CMBFRAApr-2024</v>
      </c>
      <c r="B231" s="2">
        <v>2024</v>
      </c>
      <c r="C231" s="2" t="s">
        <v>204</v>
      </c>
      <c r="D231" t="s">
        <v>10</v>
      </c>
      <c r="E231" s="2" t="s">
        <v>27</v>
      </c>
      <c r="F231" t="s">
        <v>19</v>
      </c>
      <c r="G231">
        <v>741</v>
      </c>
      <c r="H231">
        <v>199729.24</v>
      </c>
      <c r="I231">
        <v>155130.68999999997</v>
      </c>
      <c r="J231">
        <v>354859.93000000005</v>
      </c>
      <c r="K231">
        <v>5996913</v>
      </c>
      <c r="L231" s="26">
        <f t="shared" si="10"/>
        <v>5.9173766569566716E-2</v>
      </c>
      <c r="M231" s="1">
        <f t="shared" si="11"/>
        <v>478.89329284750346</v>
      </c>
    </row>
    <row r="232" spans="1:13" x14ac:dyDescent="0.25">
      <c r="A232" t="str">
        <f t="shared" si="9"/>
        <v>CMBGANApr-2024</v>
      </c>
      <c r="B232" s="2">
        <v>2024</v>
      </c>
      <c r="C232" s="2" t="s">
        <v>204</v>
      </c>
      <c r="D232" t="s">
        <v>10</v>
      </c>
      <c r="E232" s="2" t="s">
        <v>28</v>
      </c>
      <c r="F232" t="s">
        <v>15</v>
      </c>
      <c r="G232">
        <v>25</v>
      </c>
      <c r="H232">
        <v>1112.46</v>
      </c>
      <c r="I232">
        <v>894.6</v>
      </c>
      <c r="J232">
        <v>2007.06</v>
      </c>
      <c r="K232">
        <v>28675</v>
      </c>
      <c r="L232" s="26">
        <f t="shared" si="10"/>
        <v>6.9993374019180474E-2</v>
      </c>
      <c r="M232" s="1">
        <f t="shared" si="11"/>
        <v>80.282399999999996</v>
      </c>
    </row>
    <row r="233" spans="1:13" x14ac:dyDescent="0.25">
      <c r="A233" t="str">
        <f t="shared" si="9"/>
        <v>CMBHYDApr-2024</v>
      </c>
      <c r="B233" s="2">
        <v>2024</v>
      </c>
      <c r="C233" s="2" t="s">
        <v>204</v>
      </c>
      <c r="D233" t="s">
        <v>10</v>
      </c>
      <c r="E233" s="2" t="s">
        <v>29</v>
      </c>
      <c r="F233" t="s">
        <v>15</v>
      </c>
      <c r="G233">
        <v>8</v>
      </c>
      <c r="H233">
        <v>428.77000000000004</v>
      </c>
      <c r="I233">
        <v>254.77</v>
      </c>
      <c r="J233">
        <v>683.54</v>
      </c>
      <c r="K233">
        <v>9376</v>
      </c>
      <c r="L233" s="26">
        <f t="shared" si="10"/>
        <v>7.2903156996587032E-2</v>
      </c>
      <c r="M233" s="1">
        <f t="shared" si="11"/>
        <v>85.442499999999995</v>
      </c>
    </row>
    <row r="234" spans="1:13" x14ac:dyDescent="0.25">
      <c r="A234" t="str">
        <f t="shared" si="9"/>
        <v>CMBICNApr-2024</v>
      </c>
      <c r="B234" s="2">
        <v>2024</v>
      </c>
      <c r="C234" s="2" t="s">
        <v>204</v>
      </c>
      <c r="D234" t="s">
        <v>10</v>
      </c>
      <c r="E234" s="2" t="s">
        <v>30</v>
      </c>
      <c r="F234" t="s">
        <v>13</v>
      </c>
      <c r="G234">
        <v>161</v>
      </c>
      <c r="H234">
        <v>29909.280000000006</v>
      </c>
      <c r="I234">
        <v>13210.699999999997</v>
      </c>
      <c r="J234">
        <v>43119.98</v>
      </c>
      <c r="K234">
        <v>928165</v>
      </c>
      <c r="L234" s="26">
        <f t="shared" si="10"/>
        <v>4.6457235513082271E-2</v>
      </c>
      <c r="M234" s="1">
        <f t="shared" si="11"/>
        <v>267.82596273291927</v>
      </c>
    </row>
    <row r="235" spans="1:13" x14ac:dyDescent="0.25">
      <c r="A235" t="str">
        <f t="shared" si="9"/>
        <v>CMBIXMApr-2024</v>
      </c>
      <c r="B235" s="2">
        <v>2024</v>
      </c>
      <c r="C235" s="2" t="s">
        <v>204</v>
      </c>
      <c r="D235" t="s">
        <v>10</v>
      </c>
      <c r="E235" s="2" t="s">
        <v>31</v>
      </c>
      <c r="F235" t="s">
        <v>15</v>
      </c>
      <c r="G235">
        <v>11</v>
      </c>
      <c r="H235">
        <v>324.8</v>
      </c>
      <c r="I235">
        <v>245.86</v>
      </c>
      <c r="J235">
        <v>570.66</v>
      </c>
      <c r="K235">
        <v>3894</v>
      </c>
      <c r="L235" s="26">
        <f t="shared" si="10"/>
        <v>0.14654853620955316</v>
      </c>
      <c r="M235" s="1">
        <f t="shared" si="11"/>
        <v>51.878181818181815</v>
      </c>
    </row>
    <row r="236" spans="1:13" x14ac:dyDescent="0.25">
      <c r="A236" t="str">
        <f t="shared" si="9"/>
        <v>CMBKHIApr-2024</v>
      </c>
      <c r="B236" s="2">
        <v>2024</v>
      </c>
      <c r="C236" s="2" t="s">
        <v>204</v>
      </c>
      <c r="D236" t="s">
        <v>10</v>
      </c>
      <c r="E236" s="2" t="s">
        <v>32</v>
      </c>
      <c r="F236" t="s">
        <v>15</v>
      </c>
      <c r="G236">
        <v>101</v>
      </c>
      <c r="H236">
        <v>11388.54</v>
      </c>
      <c r="I236">
        <v>3558.1600000000003</v>
      </c>
      <c r="J236">
        <v>14946.7</v>
      </c>
      <c r="K236">
        <v>243814</v>
      </c>
      <c r="L236" s="26">
        <f t="shared" si="10"/>
        <v>6.1303698721156291E-2</v>
      </c>
      <c r="M236" s="1">
        <f t="shared" si="11"/>
        <v>147.98712871287128</v>
      </c>
    </row>
    <row r="237" spans="1:13" x14ac:dyDescent="0.25">
      <c r="A237" t="str">
        <f t="shared" si="9"/>
        <v>CMBKTMApr-2024</v>
      </c>
      <c r="B237" s="2">
        <v>2024</v>
      </c>
      <c r="C237" s="2" t="s">
        <v>204</v>
      </c>
      <c r="D237" t="s">
        <v>10</v>
      </c>
      <c r="E237" s="2" t="s">
        <v>52</v>
      </c>
      <c r="F237" t="s">
        <v>15</v>
      </c>
      <c r="G237">
        <v>15</v>
      </c>
      <c r="H237">
        <v>3247.55</v>
      </c>
      <c r="I237">
        <v>654.19000000000005</v>
      </c>
      <c r="J237">
        <v>3901.74</v>
      </c>
      <c r="K237">
        <v>35295</v>
      </c>
      <c r="L237" s="26">
        <f t="shared" si="10"/>
        <v>0.11054653633659157</v>
      </c>
      <c r="M237" s="1">
        <f t="shared" si="11"/>
        <v>260.11599999999999</v>
      </c>
    </row>
    <row r="238" spans="1:13" x14ac:dyDescent="0.25">
      <c r="A238" t="str">
        <f t="shared" si="9"/>
        <v>CMBKULApr-2024</v>
      </c>
      <c r="B238" s="2">
        <v>2024</v>
      </c>
      <c r="C238" s="2" t="s">
        <v>204</v>
      </c>
      <c r="D238" t="s">
        <v>10</v>
      </c>
      <c r="E238" s="2" t="s">
        <v>33</v>
      </c>
      <c r="F238" t="s">
        <v>13</v>
      </c>
      <c r="G238">
        <v>190</v>
      </c>
      <c r="H238">
        <v>11595.96</v>
      </c>
      <c r="I238">
        <v>12647.800000000001</v>
      </c>
      <c r="J238">
        <v>24243.760000000002</v>
      </c>
      <c r="K238">
        <v>467210</v>
      </c>
      <c r="L238" s="26">
        <f t="shared" si="10"/>
        <v>5.1890498919115603E-2</v>
      </c>
      <c r="M238" s="1">
        <f t="shared" si="11"/>
        <v>127.59873684210527</v>
      </c>
    </row>
    <row r="239" spans="1:13" x14ac:dyDescent="0.25">
      <c r="A239" t="str">
        <f t="shared" si="9"/>
        <v>CMBKWIApr-2024</v>
      </c>
      <c r="B239" s="2">
        <v>2024</v>
      </c>
      <c r="C239" s="2" t="s">
        <v>204</v>
      </c>
      <c r="D239" t="s">
        <v>10</v>
      </c>
      <c r="E239" s="2" t="s">
        <v>34</v>
      </c>
      <c r="F239" t="s">
        <v>11</v>
      </c>
      <c r="G239">
        <v>33</v>
      </c>
      <c r="H239">
        <v>5634.3300000000008</v>
      </c>
      <c r="I239">
        <v>2066.91</v>
      </c>
      <c r="J239">
        <v>7701.24</v>
      </c>
      <c r="K239">
        <v>138435</v>
      </c>
      <c r="L239" s="26">
        <f t="shared" si="10"/>
        <v>5.563072922310109E-2</v>
      </c>
      <c r="M239" s="1">
        <f t="shared" si="11"/>
        <v>233.37090909090909</v>
      </c>
    </row>
    <row r="240" spans="1:13" x14ac:dyDescent="0.25">
      <c r="A240" t="str">
        <f t="shared" si="9"/>
        <v>CMBLHEApr-2024</v>
      </c>
      <c r="B240" s="2">
        <v>2024</v>
      </c>
      <c r="C240" s="2" t="s">
        <v>204</v>
      </c>
      <c r="D240" t="s">
        <v>10</v>
      </c>
      <c r="E240" s="2" t="s">
        <v>35</v>
      </c>
      <c r="F240" t="s">
        <v>15</v>
      </c>
      <c r="G240">
        <v>85</v>
      </c>
      <c r="H240">
        <v>9717.6600000000017</v>
      </c>
      <c r="I240">
        <v>2340.1400000000008</v>
      </c>
      <c r="J240">
        <v>12057.800000000001</v>
      </c>
      <c r="K240">
        <v>236725</v>
      </c>
      <c r="L240" s="26">
        <f t="shared" si="10"/>
        <v>5.0935896081951634E-2</v>
      </c>
      <c r="M240" s="1">
        <f t="shared" si="11"/>
        <v>141.85647058823531</v>
      </c>
    </row>
    <row r="241" spans="1:13" x14ac:dyDescent="0.25">
      <c r="A241" t="str">
        <f t="shared" si="9"/>
        <v>CMBLHRApr-2024</v>
      </c>
      <c r="B241" s="2">
        <v>2024</v>
      </c>
      <c r="C241" s="2" t="s">
        <v>204</v>
      </c>
      <c r="D241" t="s">
        <v>10</v>
      </c>
      <c r="E241" s="2" t="s">
        <v>36</v>
      </c>
      <c r="F241" t="s">
        <v>19</v>
      </c>
      <c r="G241">
        <v>1480</v>
      </c>
      <c r="H241">
        <v>573819.43000000052</v>
      </c>
      <c r="I241">
        <v>297654.78000000009</v>
      </c>
      <c r="J241">
        <v>871474.21000000008</v>
      </c>
      <c r="K241">
        <v>12904120</v>
      </c>
      <c r="L241" s="26">
        <f t="shared" si="10"/>
        <v>6.7534571129220747E-2</v>
      </c>
      <c r="M241" s="1">
        <f t="shared" si="11"/>
        <v>588.83392567567569</v>
      </c>
    </row>
    <row r="242" spans="1:13" x14ac:dyDescent="0.25">
      <c r="A242" t="str">
        <f t="shared" si="9"/>
        <v>CMBMAAApr-2024</v>
      </c>
      <c r="B242" s="2">
        <v>2024</v>
      </c>
      <c r="C242" s="2" t="s">
        <v>204</v>
      </c>
      <c r="D242" t="s">
        <v>10</v>
      </c>
      <c r="E242" s="2" t="s">
        <v>37</v>
      </c>
      <c r="F242" t="s">
        <v>15</v>
      </c>
      <c r="G242">
        <v>130</v>
      </c>
      <c r="H242">
        <v>4728.95</v>
      </c>
      <c r="I242">
        <v>3550.9399999999996</v>
      </c>
      <c r="J242">
        <v>8279.8900000000012</v>
      </c>
      <c r="K242">
        <v>89180</v>
      </c>
      <c r="L242" s="26">
        <f t="shared" si="10"/>
        <v>9.2844696120206335E-2</v>
      </c>
      <c r="M242" s="1">
        <f t="shared" si="11"/>
        <v>63.691461538461546</v>
      </c>
    </row>
    <row r="243" spans="1:13" x14ac:dyDescent="0.25">
      <c r="A243" t="str">
        <f t="shared" si="9"/>
        <v>CMBMELApr-2024</v>
      </c>
      <c r="B243" s="2">
        <v>2024</v>
      </c>
      <c r="C243" s="2" t="s">
        <v>204</v>
      </c>
      <c r="D243" t="s">
        <v>10</v>
      </c>
      <c r="E243" s="2" t="s">
        <v>38</v>
      </c>
      <c r="F243" t="s">
        <v>13</v>
      </c>
      <c r="G243">
        <v>1368</v>
      </c>
      <c r="H243">
        <v>435952.31</v>
      </c>
      <c r="I243">
        <v>92011.829999999973</v>
      </c>
      <c r="J243">
        <v>527964.14</v>
      </c>
      <c r="K243">
        <v>11503512</v>
      </c>
      <c r="L243" s="26">
        <f t="shared" si="10"/>
        <v>4.5895909005875771E-2</v>
      </c>
      <c r="M243" s="1">
        <f t="shared" si="11"/>
        <v>385.93869883040935</v>
      </c>
    </row>
    <row r="244" spans="1:13" x14ac:dyDescent="0.25">
      <c r="A244" t="str">
        <f t="shared" si="9"/>
        <v>CMBMLEApr-2024</v>
      </c>
      <c r="B244" s="2">
        <v>2024</v>
      </c>
      <c r="C244" s="2" t="s">
        <v>204</v>
      </c>
      <c r="D244" t="s">
        <v>10</v>
      </c>
      <c r="E244" s="2" t="s">
        <v>39</v>
      </c>
      <c r="F244" t="s">
        <v>15</v>
      </c>
      <c r="G244">
        <v>1130</v>
      </c>
      <c r="H244">
        <v>81058.229999999967</v>
      </c>
      <c r="I244">
        <v>24468.93</v>
      </c>
      <c r="J244">
        <v>105527.16000000002</v>
      </c>
      <c r="K244">
        <v>867840</v>
      </c>
      <c r="L244" s="26">
        <f t="shared" si="10"/>
        <v>0.12159748340707967</v>
      </c>
      <c r="M244" s="1">
        <f t="shared" si="11"/>
        <v>93.386867256637188</v>
      </c>
    </row>
    <row r="245" spans="1:13" x14ac:dyDescent="0.25">
      <c r="A245" t="str">
        <f t="shared" si="9"/>
        <v>CMBNRTApr-2024</v>
      </c>
      <c r="B245" s="2">
        <v>2024</v>
      </c>
      <c r="C245" s="2" t="s">
        <v>204</v>
      </c>
      <c r="D245" t="s">
        <v>10</v>
      </c>
      <c r="E245" s="2" t="s">
        <v>40</v>
      </c>
      <c r="F245" t="s">
        <v>13</v>
      </c>
      <c r="G245">
        <v>99</v>
      </c>
      <c r="H245">
        <v>32537.170000000006</v>
      </c>
      <c r="I245">
        <v>4464.3500000000022</v>
      </c>
      <c r="J245">
        <v>37001.520000000004</v>
      </c>
      <c r="K245">
        <v>679536</v>
      </c>
      <c r="L245" s="26">
        <f t="shared" si="10"/>
        <v>5.4451154905700364E-2</v>
      </c>
      <c r="M245" s="1">
        <f t="shared" si="11"/>
        <v>373.75272727272733</v>
      </c>
    </row>
    <row r="246" spans="1:13" x14ac:dyDescent="0.25">
      <c r="A246" t="str">
        <f t="shared" si="9"/>
        <v>CMBPEKApr-2024</v>
      </c>
      <c r="B246" s="2">
        <v>2024</v>
      </c>
      <c r="C246" s="2" t="s">
        <v>204</v>
      </c>
      <c r="D246" t="s">
        <v>10</v>
      </c>
      <c r="E246" s="2" t="s">
        <v>177</v>
      </c>
      <c r="F246" t="s">
        <v>13</v>
      </c>
      <c r="G246">
        <v>9</v>
      </c>
      <c r="H246">
        <v>3074.08</v>
      </c>
      <c r="I246">
        <v>785.54</v>
      </c>
      <c r="J246">
        <v>3859.6200000000003</v>
      </c>
      <c r="K246">
        <v>46521</v>
      </c>
      <c r="L246" s="26">
        <f t="shared" si="10"/>
        <v>8.2965112529825247E-2</v>
      </c>
      <c r="M246" s="1">
        <f t="shared" si="11"/>
        <v>428.84666666666669</v>
      </c>
    </row>
    <row r="247" spans="1:13" x14ac:dyDescent="0.25">
      <c r="A247" t="str">
        <f t="shared" si="9"/>
        <v>CMBPVGApr-2024</v>
      </c>
      <c r="B247" s="2">
        <v>2024</v>
      </c>
      <c r="C247" s="2" t="s">
        <v>204</v>
      </c>
      <c r="D247" t="s">
        <v>10</v>
      </c>
      <c r="E247" s="2" t="s">
        <v>50</v>
      </c>
      <c r="F247" t="s">
        <v>13</v>
      </c>
      <c r="G247">
        <v>7</v>
      </c>
      <c r="H247">
        <v>3451.1</v>
      </c>
      <c r="I247">
        <v>590.54999999999995</v>
      </c>
      <c r="J247">
        <v>4041.6499999999996</v>
      </c>
      <c r="K247">
        <v>35462</v>
      </c>
      <c r="L247" s="26">
        <f t="shared" si="10"/>
        <v>0.11397129321527268</v>
      </c>
      <c r="M247" s="1">
        <f t="shared" si="11"/>
        <v>577.37857142857138</v>
      </c>
    </row>
    <row r="248" spans="1:13" x14ac:dyDescent="0.25">
      <c r="A248" t="str">
        <f t="shared" si="9"/>
        <v>CMBRUHApr-2024</v>
      </c>
      <c r="B248" s="2">
        <v>2024</v>
      </c>
      <c r="C248" s="2" t="s">
        <v>204</v>
      </c>
      <c r="D248" t="s">
        <v>10</v>
      </c>
      <c r="E248" s="2" t="s">
        <v>41</v>
      </c>
      <c r="F248" t="s">
        <v>11</v>
      </c>
      <c r="G248">
        <v>94</v>
      </c>
      <c r="H248">
        <v>19489.32</v>
      </c>
      <c r="I248">
        <v>8850.3200000000015</v>
      </c>
      <c r="J248">
        <v>28339.64000000001</v>
      </c>
      <c r="K248">
        <v>380230</v>
      </c>
      <c r="L248" s="26">
        <f t="shared" si="10"/>
        <v>7.4532887988848884E-2</v>
      </c>
      <c r="M248" s="1">
        <f t="shared" si="11"/>
        <v>301.48553191489373</v>
      </c>
    </row>
    <row r="249" spans="1:13" x14ac:dyDescent="0.25">
      <c r="A249" t="str">
        <f t="shared" si="9"/>
        <v>CMBSINApr-2024</v>
      </c>
      <c r="B249" s="2">
        <v>2024</v>
      </c>
      <c r="C249" s="2" t="s">
        <v>204</v>
      </c>
      <c r="D249" t="s">
        <v>10</v>
      </c>
      <c r="E249" s="2" t="s">
        <v>42</v>
      </c>
      <c r="F249" t="s">
        <v>13</v>
      </c>
      <c r="G249">
        <v>325</v>
      </c>
      <c r="H249">
        <v>41361.830000000009</v>
      </c>
      <c r="I249">
        <v>21951.83</v>
      </c>
      <c r="J249">
        <v>63313.66000000004</v>
      </c>
      <c r="K249">
        <v>893425</v>
      </c>
      <c r="L249" s="26">
        <f t="shared" si="10"/>
        <v>7.0866228278814725E-2</v>
      </c>
      <c r="M249" s="1">
        <f t="shared" si="11"/>
        <v>194.81126153846165</v>
      </c>
    </row>
    <row r="250" spans="1:13" x14ac:dyDescent="0.25">
      <c r="A250" t="str">
        <f t="shared" si="9"/>
        <v>CMBSYDApr-2024</v>
      </c>
      <c r="B250" s="2">
        <v>2024</v>
      </c>
      <c r="C250" s="2" t="s">
        <v>204</v>
      </c>
      <c r="D250" t="s">
        <v>10</v>
      </c>
      <c r="E250" s="2" t="s">
        <v>53</v>
      </c>
      <c r="F250" t="s">
        <v>13</v>
      </c>
      <c r="G250">
        <v>617</v>
      </c>
      <c r="H250">
        <v>226608.40999999997</v>
      </c>
      <c r="I250">
        <v>45844.159999999996</v>
      </c>
      <c r="J250">
        <v>272452.57</v>
      </c>
      <c r="K250">
        <v>5401218</v>
      </c>
      <c r="L250" s="26">
        <f t="shared" si="10"/>
        <v>5.0442801975406286E-2</v>
      </c>
      <c r="M250" s="1">
        <f t="shared" si="11"/>
        <v>441.57628849270668</v>
      </c>
    </row>
    <row r="251" spans="1:13" x14ac:dyDescent="0.25">
      <c r="A251" t="str">
        <f t="shared" si="9"/>
        <v>CMBTRVApr-2024</v>
      </c>
      <c r="B251" s="2">
        <v>2024</v>
      </c>
      <c r="C251" s="2" t="s">
        <v>204</v>
      </c>
      <c r="D251" t="s">
        <v>10</v>
      </c>
      <c r="E251" s="2" t="s">
        <v>43</v>
      </c>
      <c r="F251" t="s">
        <v>15</v>
      </c>
      <c r="G251">
        <v>14</v>
      </c>
      <c r="H251">
        <v>813.05000000000007</v>
      </c>
      <c r="I251">
        <v>354.36</v>
      </c>
      <c r="J251">
        <v>1167.4100000000001</v>
      </c>
      <c r="K251">
        <v>5124</v>
      </c>
      <c r="L251" s="26">
        <f t="shared" si="10"/>
        <v>0.22783177205308355</v>
      </c>
      <c r="M251" s="1">
        <f t="shared" si="11"/>
        <v>83.386428571428581</v>
      </c>
    </row>
    <row r="252" spans="1:13" x14ac:dyDescent="0.25">
      <c r="A252" t="str">
        <f t="shared" si="9"/>
        <v>CMBTRZApr-2024</v>
      </c>
      <c r="B252" s="2">
        <v>2024</v>
      </c>
      <c r="C252" s="2" t="s">
        <v>204</v>
      </c>
      <c r="D252" t="s">
        <v>10</v>
      </c>
      <c r="E252" s="2" t="s">
        <v>44</v>
      </c>
      <c r="F252" t="s">
        <v>15</v>
      </c>
      <c r="G252">
        <v>47</v>
      </c>
      <c r="H252">
        <v>792.38000000000011</v>
      </c>
      <c r="I252">
        <v>821.99000000000012</v>
      </c>
      <c r="J252">
        <v>1614.3700000000001</v>
      </c>
      <c r="K252">
        <v>20821</v>
      </c>
      <c r="L252" s="26">
        <f t="shared" si="10"/>
        <v>7.753566111137794E-2</v>
      </c>
      <c r="M252" s="1">
        <f t="shared" si="11"/>
        <v>34.348297872340432</v>
      </c>
    </row>
    <row r="253" spans="1:13" x14ac:dyDescent="0.25">
      <c r="A253" t="str">
        <f t="shared" si="9"/>
        <v>CMBJEDApr-2024</v>
      </c>
      <c r="B253" s="2">
        <v>2024</v>
      </c>
      <c r="C253" s="2" t="s">
        <v>204</v>
      </c>
      <c r="D253" t="s">
        <v>10</v>
      </c>
      <c r="E253" s="2" t="s">
        <v>51</v>
      </c>
      <c r="F253" t="s">
        <v>11</v>
      </c>
      <c r="G253">
        <v>5</v>
      </c>
      <c r="H253">
        <v>1132.8800000000001</v>
      </c>
      <c r="I253">
        <v>435.53</v>
      </c>
      <c r="J253">
        <v>1568.4099999999999</v>
      </c>
      <c r="K253">
        <v>23285</v>
      </c>
      <c r="L253" s="26">
        <f t="shared" si="10"/>
        <v>6.7357096843461445E-2</v>
      </c>
      <c r="M253" s="1">
        <f t="shared" si="11"/>
        <v>313.68199999999996</v>
      </c>
    </row>
    <row r="254" spans="1:13" x14ac:dyDescent="0.25">
      <c r="A254" t="str">
        <f t="shared" si="9"/>
        <v>COKCMBApr-2024</v>
      </c>
      <c r="B254" s="2">
        <v>2024</v>
      </c>
      <c r="C254" s="2" t="s">
        <v>204</v>
      </c>
      <c r="D254" t="s">
        <v>21</v>
      </c>
      <c r="E254" s="2" t="s">
        <v>10</v>
      </c>
      <c r="F254" t="s">
        <v>15</v>
      </c>
      <c r="G254">
        <v>93</v>
      </c>
      <c r="H254">
        <v>4373.42</v>
      </c>
      <c r="I254">
        <v>1799.51</v>
      </c>
      <c r="J254">
        <v>6172.9299999999967</v>
      </c>
      <c r="K254">
        <v>48081</v>
      </c>
      <c r="L254" s="26">
        <f t="shared" si="10"/>
        <v>0.128386056862378</v>
      </c>
      <c r="M254" s="1">
        <f t="shared" si="11"/>
        <v>66.375591397849433</v>
      </c>
    </row>
    <row r="255" spans="1:13" x14ac:dyDescent="0.25">
      <c r="A255" t="str">
        <f t="shared" si="9"/>
        <v>DACCMBApr-2024</v>
      </c>
      <c r="B255" s="2">
        <v>2024</v>
      </c>
      <c r="C255" s="2" t="s">
        <v>204</v>
      </c>
      <c r="D255" t="s">
        <v>22</v>
      </c>
      <c r="E255" s="2" t="s">
        <v>10</v>
      </c>
      <c r="F255" t="s">
        <v>15</v>
      </c>
      <c r="G255">
        <v>35</v>
      </c>
      <c r="H255">
        <v>9084.3000000000011</v>
      </c>
      <c r="I255">
        <v>702.53</v>
      </c>
      <c r="J255">
        <v>9786.8300000000017</v>
      </c>
      <c r="K255">
        <v>75775</v>
      </c>
      <c r="L255" s="26">
        <f t="shared" si="10"/>
        <v>0.12915645001649623</v>
      </c>
      <c r="M255" s="1">
        <f t="shared" si="11"/>
        <v>279.62371428571436</v>
      </c>
    </row>
    <row r="256" spans="1:13" x14ac:dyDescent="0.25">
      <c r="A256" t="str">
        <f t="shared" si="9"/>
        <v>DELCMBApr-2024</v>
      </c>
      <c r="B256" s="2">
        <v>2024</v>
      </c>
      <c r="C256" s="2" t="s">
        <v>204</v>
      </c>
      <c r="D256" t="s">
        <v>23</v>
      </c>
      <c r="E256" s="2" t="s">
        <v>10</v>
      </c>
      <c r="F256" t="s">
        <v>15</v>
      </c>
      <c r="G256">
        <v>240</v>
      </c>
      <c r="H256">
        <v>23418.21</v>
      </c>
      <c r="I256">
        <v>7781.6200000000008</v>
      </c>
      <c r="J256">
        <v>31199.829999999998</v>
      </c>
      <c r="K256">
        <v>582000</v>
      </c>
      <c r="L256" s="26">
        <f t="shared" si="10"/>
        <v>5.3607955326460476E-2</v>
      </c>
      <c r="M256" s="1">
        <f t="shared" si="11"/>
        <v>129.99929166666666</v>
      </c>
    </row>
    <row r="257" spans="1:13" x14ac:dyDescent="0.25">
      <c r="A257" t="str">
        <f t="shared" si="9"/>
        <v>DMMCMBApr-2024</v>
      </c>
      <c r="B257" s="2">
        <v>2024</v>
      </c>
      <c r="C257" s="2" t="s">
        <v>204</v>
      </c>
      <c r="D257" t="s">
        <v>24</v>
      </c>
      <c r="E257" s="2" t="s">
        <v>10</v>
      </c>
      <c r="F257" t="s">
        <v>11</v>
      </c>
      <c r="G257">
        <v>21</v>
      </c>
      <c r="H257">
        <v>5274.4900000000007</v>
      </c>
      <c r="I257">
        <v>1981.0099999999998</v>
      </c>
      <c r="J257">
        <v>7255.5</v>
      </c>
      <c r="K257">
        <v>80913</v>
      </c>
      <c r="L257" s="26">
        <f t="shared" si="10"/>
        <v>8.9670386711653255E-2</v>
      </c>
      <c r="M257" s="1">
        <f t="shared" si="11"/>
        <v>345.5</v>
      </c>
    </row>
    <row r="258" spans="1:13" x14ac:dyDescent="0.25">
      <c r="A258" t="str">
        <f t="shared" ref="A258:A321" si="12">D258&amp;E258&amp;C258</f>
        <v>DOHCMBApr-2024</v>
      </c>
      <c r="B258" s="2">
        <v>2024</v>
      </c>
      <c r="C258" s="2" t="s">
        <v>204</v>
      </c>
      <c r="D258" t="s">
        <v>25</v>
      </c>
      <c r="E258" s="2" t="s">
        <v>10</v>
      </c>
      <c r="F258" t="s">
        <v>11</v>
      </c>
      <c r="G258">
        <v>28</v>
      </c>
      <c r="H258">
        <v>5352.03</v>
      </c>
      <c r="I258">
        <v>2998.29</v>
      </c>
      <c r="J258">
        <v>8350.32</v>
      </c>
      <c r="K258">
        <v>101724</v>
      </c>
      <c r="L258" s="26">
        <f t="shared" ref="L258:L321" si="13">J258/K258</f>
        <v>8.2088002831190277E-2</v>
      </c>
      <c r="M258" s="1">
        <f t="shared" ref="M258:M321" si="14">J258/G258</f>
        <v>298.22571428571428</v>
      </c>
    </row>
    <row r="259" spans="1:13" x14ac:dyDescent="0.25">
      <c r="A259" t="str">
        <f t="shared" si="12"/>
        <v>DXBCMBApr-2024</v>
      </c>
      <c r="B259" s="2">
        <v>2024</v>
      </c>
      <c r="C259" s="2" t="s">
        <v>204</v>
      </c>
      <c r="D259" t="s">
        <v>26</v>
      </c>
      <c r="E259" s="2" t="s">
        <v>10</v>
      </c>
      <c r="F259" t="s">
        <v>11</v>
      </c>
      <c r="G259">
        <v>47</v>
      </c>
      <c r="H259">
        <v>10366.420000000002</v>
      </c>
      <c r="I259">
        <v>4481.7000000000007</v>
      </c>
      <c r="J259">
        <v>14848.12</v>
      </c>
      <c r="K259">
        <v>155523</v>
      </c>
      <c r="L259" s="26">
        <f t="shared" si="13"/>
        <v>9.547218096358738E-2</v>
      </c>
      <c r="M259" s="1">
        <f t="shared" si="14"/>
        <v>315.91744680851065</v>
      </c>
    </row>
    <row r="260" spans="1:13" x14ac:dyDescent="0.25">
      <c r="A260" t="str">
        <f t="shared" si="12"/>
        <v>FRACMBApr-2024</v>
      </c>
      <c r="B260" s="2">
        <v>2024</v>
      </c>
      <c r="C260" s="2" t="s">
        <v>204</v>
      </c>
      <c r="D260" t="s">
        <v>27</v>
      </c>
      <c r="E260" s="2" t="s">
        <v>10</v>
      </c>
      <c r="F260" t="s">
        <v>19</v>
      </c>
      <c r="G260">
        <v>189</v>
      </c>
      <c r="H260">
        <v>41688.759999999995</v>
      </c>
      <c r="I260">
        <v>41784.379999999983</v>
      </c>
      <c r="J260">
        <v>83473.140000000014</v>
      </c>
      <c r="K260">
        <v>1529577</v>
      </c>
      <c r="L260" s="26">
        <f t="shared" si="13"/>
        <v>5.4572695588388169E-2</v>
      </c>
      <c r="M260" s="1">
        <f t="shared" si="14"/>
        <v>441.65682539682547</v>
      </c>
    </row>
    <row r="261" spans="1:13" x14ac:dyDescent="0.25">
      <c r="A261" t="str">
        <f t="shared" si="12"/>
        <v>GANCMBApr-2024</v>
      </c>
      <c r="B261" s="2">
        <v>2024</v>
      </c>
      <c r="C261" s="2" t="s">
        <v>204</v>
      </c>
      <c r="D261" t="s">
        <v>28</v>
      </c>
      <c r="E261" s="2" t="s">
        <v>10</v>
      </c>
      <c r="F261" t="s">
        <v>15</v>
      </c>
      <c r="G261">
        <v>10</v>
      </c>
      <c r="H261">
        <v>459.41999999999996</v>
      </c>
      <c r="I261">
        <v>371.57</v>
      </c>
      <c r="J261">
        <v>830.99</v>
      </c>
      <c r="K261">
        <v>11470</v>
      </c>
      <c r="L261" s="26">
        <f t="shared" si="13"/>
        <v>7.2448997384481253E-2</v>
      </c>
      <c r="M261" s="1">
        <f t="shared" si="14"/>
        <v>83.099000000000004</v>
      </c>
    </row>
    <row r="262" spans="1:13" x14ac:dyDescent="0.25">
      <c r="A262" t="str">
        <f t="shared" si="12"/>
        <v>HYDCMBApr-2024</v>
      </c>
      <c r="B262" s="2">
        <v>2024</v>
      </c>
      <c r="C262" s="2" t="s">
        <v>204</v>
      </c>
      <c r="D262" t="s">
        <v>29</v>
      </c>
      <c r="E262" s="2" t="s">
        <v>10</v>
      </c>
      <c r="F262" t="s">
        <v>15</v>
      </c>
      <c r="G262">
        <v>3</v>
      </c>
      <c r="H262">
        <v>222.64000000000001</v>
      </c>
      <c r="I262">
        <v>85.199999999999989</v>
      </c>
      <c r="J262">
        <v>307.84000000000003</v>
      </c>
      <c r="K262">
        <v>3516</v>
      </c>
      <c r="L262" s="26">
        <f t="shared" si="13"/>
        <v>8.7554038680318552E-2</v>
      </c>
      <c r="M262" s="1">
        <f t="shared" si="14"/>
        <v>102.61333333333334</v>
      </c>
    </row>
    <row r="263" spans="1:13" x14ac:dyDescent="0.25">
      <c r="A263" t="str">
        <f t="shared" si="12"/>
        <v>ICNCMBApr-2024</v>
      </c>
      <c r="B263" s="2">
        <v>2024</v>
      </c>
      <c r="C263" s="2" t="s">
        <v>204</v>
      </c>
      <c r="D263" t="s">
        <v>30</v>
      </c>
      <c r="E263" s="2" t="s">
        <v>10</v>
      </c>
      <c r="F263" t="s">
        <v>13</v>
      </c>
      <c r="G263">
        <v>189</v>
      </c>
      <c r="H263">
        <v>36644.949999999997</v>
      </c>
      <c r="I263">
        <v>15008.589999999998</v>
      </c>
      <c r="J263">
        <v>51653.54</v>
      </c>
      <c r="K263">
        <v>1089585</v>
      </c>
      <c r="L263" s="26">
        <f t="shared" si="13"/>
        <v>4.7406618116071719E-2</v>
      </c>
      <c r="M263" s="1">
        <f t="shared" si="14"/>
        <v>273.29915343915343</v>
      </c>
    </row>
    <row r="264" spans="1:13" x14ac:dyDescent="0.25">
      <c r="A264" t="str">
        <f t="shared" si="12"/>
        <v>IXMCMBApr-2024</v>
      </c>
      <c r="B264" s="2">
        <v>2024</v>
      </c>
      <c r="C264" s="2" t="s">
        <v>204</v>
      </c>
      <c r="D264" t="s">
        <v>31</v>
      </c>
      <c r="E264" s="2" t="s">
        <v>10</v>
      </c>
      <c r="F264" t="s">
        <v>15</v>
      </c>
      <c r="G264">
        <v>54</v>
      </c>
      <c r="H264">
        <v>1352.5700000000002</v>
      </c>
      <c r="I264">
        <v>953.33</v>
      </c>
      <c r="J264">
        <v>2305.9000000000005</v>
      </c>
      <c r="K264">
        <v>19116</v>
      </c>
      <c r="L264" s="26">
        <f t="shared" si="13"/>
        <v>0.12062670014647418</v>
      </c>
      <c r="M264" s="1">
        <f t="shared" si="14"/>
        <v>42.701851851851863</v>
      </c>
    </row>
    <row r="265" spans="1:13" x14ac:dyDescent="0.25">
      <c r="A265" t="str">
        <f t="shared" si="12"/>
        <v>KHICMBApr-2024</v>
      </c>
      <c r="B265" s="2">
        <v>2024</v>
      </c>
      <c r="C265" s="2" t="s">
        <v>204</v>
      </c>
      <c r="D265" t="s">
        <v>32</v>
      </c>
      <c r="E265" s="2" t="s">
        <v>10</v>
      </c>
      <c r="F265" t="s">
        <v>15</v>
      </c>
      <c r="G265">
        <v>129</v>
      </c>
      <c r="H265">
        <v>12613.119999999997</v>
      </c>
      <c r="I265">
        <v>3028.6999999999994</v>
      </c>
      <c r="J265">
        <v>15641.819999999998</v>
      </c>
      <c r="K265">
        <v>311406</v>
      </c>
      <c r="L265" s="26">
        <f t="shared" si="13"/>
        <v>5.0229668021810746E-2</v>
      </c>
      <c r="M265" s="1">
        <f t="shared" si="14"/>
        <v>121.25441860465115</v>
      </c>
    </row>
    <row r="266" spans="1:13" x14ac:dyDescent="0.25">
      <c r="A266" t="str">
        <f t="shared" si="12"/>
        <v>KTMCMBApr-2024</v>
      </c>
      <c r="B266" s="2">
        <v>2024</v>
      </c>
      <c r="C266" s="2" t="s">
        <v>204</v>
      </c>
      <c r="D266" t="s">
        <v>52</v>
      </c>
      <c r="E266" s="2" t="s">
        <v>10</v>
      </c>
      <c r="F266" t="s">
        <v>15</v>
      </c>
      <c r="G266">
        <v>38</v>
      </c>
      <c r="H266">
        <v>8074.7100000000019</v>
      </c>
      <c r="I266">
        <v>1405.3500000000004</v>
      </c>
      <c r="J266">
        <v>9480.0599999999977</v>
      </c>
      <c r="K266">
        <v>89414</v>
      </c>
      <c r="L266" s="26">
        <f t="shared" si="13"/>
        <v>0.10602433623369939</v>
      </c>
      <c r="M266" s="1">
        <f t="shared" si="14"/>
        <v>249.47526315789469</v>
      </c>
    </row>
    <row r="267" spans="1:13" x14ac:dyDescent="0.25">
      <c r="A267" t="str">
        <f t="shared" si="12"/>
        <v>KULCMBApr-2024</v>
      </c>
      <c r="B267" s="2">
        <v>2024</v>
      </c>
      <c r="C267" s="2" t="s">
        <v>204</v>
      </c>
      <c r="D267" t="s">
        <v>33</v>
      </c>
      <c r="E267" s="2" t="s">
        <v>10</v>
      </c>
      <c r="F267" t="s">
        <v>13</v>
      </c>
      <c r="G267">
        <v>166</v>
      </c>
      <c r="H267">
        <v>10628.980000000001</v>
      </c>
      <c r="I267">
        <v>10122.86</v>
      </c>
      <c r="J267">
        <v>20751.839999999997</v>
      </c>
      <c r="K267">
        <v>408194</v>
      </c>
      <c r="L267" s="26">
        <f t="shared" si="13"/>
        <v>5.0838179885054645E-2</v>
      </c>
      <c r="M267" s="1">
        <f t="shared" si="14"/>
        <v>125.01108433734937</v>
      </c>
    </row>
    <row r="268" spans="1:13" x14ac:dyDescent="0.25">
      <c r="A268" t="str">
        <f t="shared" si="12"/>
        <v>KWICMBApr-2024</v>
      </c>
      <c r="B268" s="2">
        <v>2024</v>
      </c>
      <c r="C268" s="2" t="s">
        <v>204</v>
      </c>
      <c r="D268" t="s">
        <v>34</v>
      </c>
      <c r="E268" s="2" t="s">
        <v>10</v>
      </c>
      <c r="F268" t="s">
        <v>11</v>
      </c>
      <c r="G268">
        <v>18</v>
      </c>
      <c r="H268">
        <v>2925.97</v>
      </c>
      <c r="I268">
        <v>1133.9199999999998</v>
      </c>
      <c r="J268">
        <v>4059.89</v>
      </c>
      <c r="K268">
        <v>75510</v>
      </c>
      <c r="L268" s="26">
        <f t="shared" si="13"/>
        <v>5.3766256125016551E-2</v>
      </c>
      <c r="M268" s="1">
        <f t="shared" si="14"/>
        <v>225.54944444444445</v>
      </c>
    </row>
    <row r="269" spans="1:13" x14ac:dyDescent="0.25">
      <c r="A269" t="str">
        <f t="shared" si="12"/>
        <v>LHECMBApr-2024</v>
      </c>
      <c r="B269" s="2">
        <v>2024</v>
      </c>
      <c r="C269" s="2" t="s">
        <v>204</v>
      </c>
      <c r="D269" t="s">
        <v>35</v>
      </c>
      <c r="E269" s="2" t="s">
        <v>10</v>
      </c>
      <c r="F269" t="s">
        <v>15</v>
      </c>
      <c r="G269">
        <v>179</v>
      </c>
      <c r="H269">
        <v>21413.449999999986</v>
      </c>
      <c r="I269">
        <v>3832.6300000000015</v>
      </c>
      <c r="J269">
        <v>25246.079999999998</v>
      </c>
      <c r="K269">
        <v>498515</v>
      </c>
      <c r="L269" s="26">
        <f t="shared" si="13"/>
        <v>5.0642568428231845E-2</v>
      </c>
      <c r="M269" s="1">
        <f t="shared" si="14"/>
        <v>141.03955307262569</v>
      </c>
    </row>
    <row r="270" spans="1:13" x14ac:dyDescent="0.25">
      <c r="A270" t="str">
        <f t="shared" si="12"/>
        <v>LHRCMBApr-2024</v>
      </c>
      <c r="B270" s="2">
        <v>2024</v>
      </c>
      <c r="C270" s="2" t="s">
        <v>204</v>
      </c>
      <c r="D270" t="s">
        <v>36</v>
      </c>
      <c r="E270" s="2" t="s">
        <v>10</v>
      </c>
      <c r="F270" t="s">
        <v>19</v>
      </c>
      <c r="G270">
        <v>687</v>
      </c>
      <c r="H270">
        <v>175314.04000000004</v>
      </c>
      <c r="I270">
        <v>150604.54000000007</v>
      </c>
      <c r="J270">
        <v>325918.58000000007</v>
      </c>
      <c r="K270">
        <v>5989953</v>
      </c>
      <c r="L270" s="26">
        <f t="shared" si="13"/>
        <v>5.4410874342419729E-2</v>
      </c>
      <c r="M270" s="1">
        <f t="shared" si="14"/>
        <v>474.40841339155759</v>
      </c>
    </row>
    <row r="271" spans="1:13" x14ac:dyDescent="0.25">
      <c r="A271" t="str">
        <f t="shared" si="12"/>
        <v>MAACMBApr-2024</v>
      </c>
      <c r="B271" s="2">
        <v>2024</v>
      </c>
      <c r="C271" s="2" t="s">
        <v>204</v>
      </c>
      <c r="D271" t="s">
        <v>37</v>
      </c>
      <c r="E271" s="2" t="s">
        <v>10</v>
      </c>
      <c r="F271" t="s">
        <v>15</v>
      </c>
      <c r="G271">
        <v>129</v>
      </c>
      <c r="H271">
        <v>4283.1599999999989</v>
      </c>
      <c r="I271">
        <v>3236.1300000000006</v>
      </c>
      <c r="J271">
        <v>7519.2899999999963</v>
      </c>
      <c r="K271">
        <v>88494</v>
      </c>
      <c r="L271" s="26">
        <f t="shared" si="13"/>
        <v>8.4969489456912295E-2</v>
      </c>
      <c r="M271" s="1">
        <f t="shared" si="14"/>
        <v>58.289069767441831</v>
      </c>
    </row>
    <row r="272" spans="1:13" x14ac:dyDescent="0.25">
      <c r="A272" t="str">
        <f t="shared" si="12"/>
        <v>MELCMBApr-2024</v>
      </c>
      <c r="B272" s="2">
        <v>2024</v>
      </c>
      <c r="C272" s="2" t="s">
        <v>204</v>
      </c>
      <c r="D272" t="s">
        <v>38</v>
      </c>
      <c r="E272" s="2" t="s">
        <v>10</v>
      </c>
      <c r="F272" t="s">
        <v>13</v>
      </c>
      <c r="G272">
        <v>782</v>
      </c>
      <c r="H272">
        <v>278254.73999999987</v>
      </c>
      <c r="I272">
        <v>75700.119999999937</v>
      </c>
      <c r="J272">
        <v>353954.85999999993</v>
      </c>
      <c r="K272">
        <v>6575838</v>
      </c>
      <c r="L272" s="26">
        <f t="shared" si="13"/>
        <v>5.3826578452814675E-2</v>
      </c>
      <c r="M272" s="1">
        <f t="shared" si="14"/>
        <v>452.62769820971857</v>
      </c>
    </row>
    <row r="273" spans="1:13" x14ac:dyDescent="0.25">
      <c r="A273" t="str">
        <f t="shared" si="12"/>
        <v>MLECMBApr-2024</v>
      </c>
      <c r="B273" s="2">
        <v>2024</v>
      </c>
      <c r="C273" s="2" t="s">
        <v>204</v>
      </c>
      <c r="D273" t="s">
        <v>39</v>
      </c>
      <c r="E273" s="2" t="s">
        <v>10</v>
      </c>
      <c r="F273" t="s">
        <v>15</v>
      </c>
      <c r="G273">
        <v>1004</v>
      </c>
      <c r="H273">
        <v>60913.549999999988</v>
      </c>
      <c r="I273">
        <v>22048.710000000032</v>
      </c>
      <c r="J273">
        <v>82962.260000000024</v>
      </c>
      <c r="K273">
        <v>771072</v>
      </c>
      <c r="L273" s="26">
        <f t="shared" si="13"/>
        <v>0.10759340243193895</v>
      </c>
      <c r="M273" s="1">
        <f t="shared" si="14"/>
        <v>82.631733067729101</v>
      </c>
    </row>
    <row r="274" spans="1:13" x14ac:dyDescent="0.25">
      <c r="A274" t="str">
        <f t="shared" si="12"/>
        <v>NRTCMBApr-2024</v>
      </c>
      <c r="B274" s="2">
        <v>2024</v>
      </c>
      <c r="C274" s="2" t="s">
        <v>204</v>
      </c>
      <c r="D274" t="s">
        <v>40</v>
      </c>
      <c r="E274" s="2" t="s">
        <v>10</v>
      </c>
      <c r="F274" t="s">
        <v>13</v>
      </c>
      <c r="G274">
        <v>330</v>
      </c>
      <c r="H274">
        <v>108324.92</v>
      </c>
      <c r="I274">
        <v>10620.669999999998</v>
      </c>
      <c r="J274">
        <v>118945.58999999998</v>
      </c>
      <c r="K274">
        <v>2265120</v>
      </c>
      <c r="L274" s="26">
        <f t="shared" si="13"/>
        <v>5.2511827187963545E-2</v>
      </c>
      <c r="M274" s="1">
        <f t="shared" si="14"/>
        <v>360.44118181818175</v>
      </c>
    </row>
    <row r="275" spans="1:13" x14ac:dyDescent="0.25">
      <c r="A275" t="str">
        <f t="shared" si="12"/>
        <v>PEKCMBApr-2024</v>
      </c>
      <c r="B275" s="2">
        <v>2024</v>
      </c>
      <c r="C275" s="2" t="s">
        <v>204</v>
      </c>
      <c r="D275" t="s">
        <v>177</v>
      </c>
      <c r="E275" s="2" t="s">
        <v>10</v>
      </c>
      <c r="F275" t="s">
        <v>13</v>
      </c>
      <c r="G275">
        <v>18</v>
      </c>
      <c r="H275">
        <v>5785.920000000001</v>
      </c>
      <c r="I275">
        <v>1932.8600000000001</v>
      </c>
      <c r="J275">
        <v>7718.78</v>
      </c>
      <c r="K275">
        <v>93042</v>
      </c>
      <c r="L275" s="26">
        <f t="shared" si="13"/>
        <v>8.2960168526042002E-2</v>
      </c>
      <c r="M275" s="1">
        <f t="shared" si="14"/>
        <v>428.82111111111112</v>
      </c>
    </row>
    <row r="276" spans="1:13" x14ac:dyDescent="0.25">
      <c r="A276" t="str">
        <f t="shared" si="12"/>
        <v>PVGCMBApr-2024</v>
      </c>
      <c r="B276" s="2">
        <v>2024</v>
      </c>
      <c r="C276" s="2" t="s">
        <v>204</v>
      </c>
      <c r="D276" t="s">
        <v>50</v>
      </c>
      <c r="E276" s="2" t="s">
        <v>10</v>
      </c>
      <c r="F276" t="s">
        <v>13</v>
      </c>
      <c r="G276">
        <v>26</v>
      </c>
      <c r="H276">
        <v>2282.15</v>
      </c>
      <c r="I276">
        <v>2903.2199999999993</v>
      </c>
      <c r="J276">
        <v>5185.37</v>
      </c>
      <c r="K276">
        <v>131716</v>
      </c>
      <c r="L276" s="26">
        <f t="shared" si="13"/>
        <v>3.9367806492757146E-2</v>
      </c>
      <c r="M276" s="1">
        <f t="shared" si="14"/>
        <v>199.43730769230768</v>
      </c>
    </row>
    <row r="277" spans="1:13" x14ac:dyDescent="0.25">
      <c r="A277" t="str">
        <f t="shared" si="12"/>
        <v>RUHCMBApr-2024</v>
      </c>
      <c r="B277" s="2">
        <v>2024</v>
      </c>
      <c r="C277" s="2" t="s">
        <v>204</v>
      </c>
      <c r="D277" t="s">
        <v>41</v>
      </c>
      <c r="E277" s="2" t="s">
        <v>10</v>
      </c>
      <c r="F277" t="s">
        <v>11</v>
      </c>
      <c r="G277">
        <v>67</v>
      </c>
      <c r="H277">
        <v>13264.199999999997</v>
      </c>
      <c r="I277">
        <v>6267.6</v>
      </c>
      <c r="J277">
        <v>19531.800000000003</v>
      </c>
      <c r="K277">
        <v>271015</v>
      </c>
      <c r="L277" s="26">
        <f t="shared" si="13"/>
        <v>7.2069073667509184E-2</v>
      </c>
      <c r="M277" s="1">
        <f t="shared" si="14"/>
        <v>291.51940298507469</v>
      </c>
    </row>
    <row r="278" spans="1:13" x14ac:dyDescent="0.25">
      <c r="A278" t="str">
        <f t="shared" si="12"/>
        <v>SINCMBApr-2024</v>
      </c>
      <c r="B278" s="2">
        <v>2024</v>
      </c>
      <c r="C278" s="2" t="s">
        <v>204</v>
      </c>
      <c r="D278" t="s">
        <v>42</v>
      </c>
      <c r="E278" s="2" t="s">
        <v>10</v>
      </c>
      <c r="F278" t="s">
        <v>13</v>
      </c>
      <c r="G278">
        <v>243</v>
      </c>
      <c r="H278">
        <v>35723.219999999979</v>
      </c>
      <c r="I278">
        <v>18133.230000000003</v>
      </c>
      <c r="J278">
        <v>53856.450000000004</v>
      </c>
      <c r="K278">
        <v>668007</v>
      </c>
      <c r="L278" s="26">
        <f t="shared" si="13"/>
        <v>8.0622583296282829E-2</v>
      </c>
      <c r="M278" s="1">
        <f t="shared" si="14"/>
        <v>221.6314814814815</v>
      </c>
    </row>
    <row r="279" spans="1:13" x14ac:dyDescent="0.25">
      <c r="A279" t="str">
        <f t="shared" si="12"/>
        <v>SYDCMBApr-2024</v>
      </c>
      <c r="B279" s="2">
        <v>2024</v>
      </c>
      <c r="C279" s="2" t="s">
        <v>204</v>
      </c>
      <c r="D279" t="s">
        <v>53</v>
      </c>
      <c r="E279" s="2" t="s">
        <v>10</v>
      </c>
      <c r="F279" t="s">
        <v>13</v>
      </c>
      <c r="G279">
        <v>541</v>
      </c>
      <c r="H279">
        <v>185179.85</v>
      </c>
      <c r="I279">
        <v>46530.439999999981</v>
      </c>
      <c r="J279">
        <v>231710.29000000007</v>
      </c>
      <c r="K279">
        <v>4735914</v>
      </c>
      <c r="L279" s="26">
        <f t="shared" si="13"/>
        <v>4.8926203051829077E-2</v>
      </c>
      <c r="M279" s="1">
        <f t="shared" si="14"/>
        <v>428.29998151571175</v>
      </c>
    </row>
    <row r="280" spans="1:13" x14ac:dyDescent="0.25">
      <c r="A280" t="str">
        <f t="shared" si="12"/>
        <v>TRVCMBApr-2024</v>
      </c>
      <c r="B280" s="2">
        <v>2024</v>
      </c>
      <c r="C280" s="2" t="s">
        <v>204</v>
      </c>
      <c r="D280" t="s">
        <v>43</v>
      </c>
      <c r="E280" s="2" t="s">
        <v>10</v>
      </c>
      <c r="F280" t="s">
        <v>15</v>
      </c>
      <c r="G280">
        <v>34</v>
      </c>
      <c r="H280">
        <v>1530.45</v>
      </c>
      <c r="I280">
        <v>633.5200000000001</v>
      </c>
      <c r="J280">
        <v>2163.9699999999998</v>
      </c>
      <c r="K280">
        <v>12444</v>
      </c>
      <c r="L280" s="26">
        <f t="shared" si="13"/>
        <v>0.1738966570234651</v>
      </c>
      <c r="M280" s="1">
        <f t="shared" si="14"/>
        <v>63.64617647058823</v>
      </c>
    </row>
    <row r="281" spans="1:13" x14ac:dyDescent="0.25">
      <c r="A281" t="str">
        <f t="shared" si="12"/>
        <v>TRZCMBApr-2024</v>
      </c>
      <c r="B281" s="2">
        <v>2024</v>
      </c>
      <c r="C281" s="2" t="s">
        <v>204</v>
      </c>
      <c r="D281" t="s">
        <v>44</v>
      </c>
      <c r="E281" s="2" t="s">
        <v>10</v>
      </c>
      <c r="F281" t="s">
        <v>15</v>
      </c>
      <c r="G281">
        <v>52</v>
      </c>
      <c r="H281">
        <v>1426.6900000000003</v>
      </c>
      <c r="I281">
        <v>748.6099999999999</v>
      </c>
      <c r="J281">
        <v>2175.3000000000002</v>
      </c>
      <c r="K281">
        <v>23036</v>
      </c>
      <c r="L281" s="26">
        <f t="shared" si="13"/>
        <v>9.4430456676506347E-2</v>
      </c>
      <c r="M281" s="1">
        <f t="shared" si="14"/>
        <v>41.832692307692312</v>
      </c>
    </row>
    <row r="282" spans="1:13" x14ac:dyDescent="0.25">
      <c r="A282" t="str">
        <f t="shared" si="12"/>
        <v>JEDCMBApr-2024</v>
      </c>
      <c r="B282" s="4">
        <v>2024</v>
      </c>
      <c r="C282" s="2" t="s">
        <v>204</v>
      </c>
      <c r="D282" t="s">
        <v>51</v>
      </c>
      <c r="E282" s="2" t="s">
        <v>10</v>
      </c>
      <c r="F282" t="s">
        <v>11</v>
      </c>
      <c r="G282">
        <v>3</v>
      </c>
      <c r="H282">
        <v>582.56999999999994</v>
      </c>
      <c r="I282">
        <v>310.76</v>
      </c>
      <c r="J282">
        <v>893.32999999999993</v>
      </c>
      <c r="K282">
        <v>13971</v>
      </c>
      <c r="L282" s="26">
        <f t="shared" si="13"/>
        <v>6.394173645408345E-2</v>
      </c>
      <c r="M282" s="1">
        <f t="shared" si="14"/>
        <v>297.77666666666664</v>
      </c>
    </row>
    <row r="283" spans="1:13" x14ac:dyDescent="0.25">
      <c r="A283" t="str">
        <f t="shared" si="12"/>
        <v>AUHCMBMay-2024</v>
      </c>
      <c r="B283" s="2">
        <v>2024</v>
      </c>
      <c r="C283" s="2" t="s">
        <v>206</v>
      </c>
      <c r="D283" t="s">
        <v>9</v>
      </c>
      <c r="E283" s="2" t="s">
        <v>10</v>
      </c>
      <c r="F283" t="s">
        <v>11</v>
      </c>
      <c r="G283">
        <v>17</v>
      </c>
      <c r="H283">
        <v>2338.9900000000002</v>
      </c>
      <c r="I283">
        <v>1834.42</v>
      </c>
      <c r="J283">
        <v>4173.41</v>
      </c>
      <c r="K283">
        <v>56848</v>
      </c>
      <c r="L283" s="26">
        <f t="shared" si="13"/>
        <v>7.3413488601182103E-2</v>
      </c>
      <c r="M283" s="1">
        <f t="shared" si="14"/>
        <v>245.49470588235295</v>
      </c>
    </row>
    <row r="284" spans="1:13" x14ac:dyDescent="0.25">
      <c r="A284" t="str">
        <f t="shared" si="12"/>
        <v>BKKCMBMay-2024</v>
      </c>
      <c r="B284" s="2">
        <v>2024</v>
      </c>
      <c r="C284" s="2" t="s">
        <v>206</v>
      </c>
      <c r="D284" t="s">
        <v>12</v>
      </c>
      <c r="E284" t="s">
        <v>10</v>
      </c>
      <c r="F284" t="s">
        <v>13</v>
      </c>
      <c r="G284">
        <v>42</v>
      </c>
      <c r="H284">
        <v>5109.1099999999997</v>
      </c>
      <c r="I284">
        <v>2418.7200000000003</v>
      </c>
      <c r="J284">
        <v>7527.829999999999</v>
      </c>
      <c r="K284">
        <v>100170</v>
      </c>
      <c r="L284" s="26">
        <f t="shared" si="13"/>
        <v>7.5150544075072365E-2</v>
      </c>
      <c r="M284" s="1">
        <f t="shared" si="14"/>
        <v>179.2340476190476</v>
      </c>
    </row>
    <row r="285" spans="1:13" x14ac:dyDescent="0.25">
      <c r="A285" t="str">
        <f t="shared" si="12"/>
        <v>BLRCMBMay-2024</v>
      </c>
      <c r="B285" s="2">
        <v>2024</v>
      </c>
      <c r="C285" s="2" t="s">
        <v>206</v>
      </c>
      <c r="D285" t="s">
        <v>14</v>
      </c>
      <c r="E285" s="2" t="s">
        <v>10</v>
      </c>
      <c r="F285" t="s">
        <v>15</v>
      </c>
      <c r="G285">
        <v>26</v>
      </c>
      <c r="H285">
        <v>1273.8100000000002</v>
      </c>
      <c r="I285">
        <v>609.8599999999999</v>
      </c>
      <c r="J285">
        <v>1883.67</v>
      </c>
      <c r="K285">
        <v>18590</v>
      </c>
      <c r="L285" s="26">
        <f t="shared" si="13"/>
        <v>0.1013270575578268</v>
      </c>
      <c r="M285" s="1">
        <f t="shared" si="14"/>
        <v>72.448846153846162</v>
      </c>
    </row>
    <row r="286" spans="1:13" x14ac:dyDescent="0.25">
      <c r="A286" t="str">
        <f t="shared" si="12"/>
        <v>BOMCMBMay-2024</v>
      </c>
      <c r="B286" s="2">
        <v>2024</v>
      </c>
      <c r="C286" s="2" t="s">
        <v>206</v>
      </c>
      <c r="D286" t="s">
        <v>16</v>
      </c>
      <c r="E286" s="2" t="s">
        <v>10</v>
      </c>
      <c r="F286" t="s">
        <v>15</v>
      </c>
      <c r="G286">
        <v>61</v>
      </c>
      <c r="H286">
        <v>2509.71</v>
      </c>
      <c r="I286">
        <v>2271.88</v>
      </c>
      <c r="J286">
        <v>4781.59</v>
      </c>
      <c r="K286">
        <v>94489</v>
      </c>
      <c r="L286" s="26">
        <f t="shared" si="13"/>
        <v>5.0604726476097747E-2</v>
      </c>
      <c r="M286" s="1">
        <f t="shared" si="14"/>
        <v>78.386721311475412</v>
      </c>
    </row>
    <row r="287" spans="1:13" x14ac:dyDescent="0.25">
      <c r="A287" t="str">
        <f t="shared" si="12"/>
        <v>CANCMBMay-2024</v>
      </c>
      <c r="B287" s="2">
        <v>2024</v>
      </c>
      <c r="C287" s="2" t="s">
        <v>206</v>
      </c>
      <c r="D287" t="s">
        <v>17</v>
      </c>
      <c r="E287" s="2" t="s">
        <v>10</v>
      </c>
      <c r="F287" t="s">
        <v>13</v>
      </c>
      <c r="G287">
        <v>6</v>
      </c>
      <c r="H287">
        <v>1010.6999999999999</v>
      </c>
      <c r="I287">
        <v>664.34</v>
      </c>
      <c r="J287">
        <v>1675.04</v>
      </c>
      <c r="K287">
        <v>23898</v>
      </c>
      <c r="L287" s="26">
        <f t="shared" si="13"/>
        <v>7.0091221022679714E-2</v>
      </c>
      <c r="M287" s="1">
        <f t="shared" si="14"/>
        <v>279.17333333333335</v>
      </c>
    </row>
    <row r="288" spans="1:13" x14ac:dyDescent="0.25">
      <c r="A288" t="str">
        <f t="shared" si="12"/>
        <v>CDGCMBMay-2024</v>
      </c>
      <c r="B288" s="2">
        <v>2024</v>
      </c>
      <c r="C288" s="2" t="s">
        <v>206</v>
      </c>
      <c r="D288" t="s">
        <v>18</v>
      </c>
      <c r="E288" s="2" t="s">
        <v>10</v>
      </c>
      <c r="F288" t="s">
        <v>19</v>
      </c>
      <c r="G288">
        <v>288</v>
      </c>
      <c r="H288">
        <v>51057.43</v>
      </c>
      <c r="I288">
        <v>27743.609999999993</v>
      </c>
      <c r="J288">
        <v>78801.039999999979</v>
      </c>
      <c r="K288">
        <v>2450592</v>
      </c>
      <c r="L288" s="26">
        <f t="shared" si="13"/>
        <v>3.2155919875687174E-2</v>
      </c>
      <c r="M288" s="1">
        <f t="shared" si="14"/>
        <v>273.61472222222216</v>
      </c>
    </row>
    <row r="289" spans="1:19" x14ac:dyDescent="0.25">
      <c r="A289" t="str">
        <f t="shared" si="12"/>
        <v>CGKCMBMay-2024</v>
      </c>
      <c r="B289" s="2">
        <v>2024</v>
      </c>
      <c r="C289" s="2" t="s">
        <v>206</v>
      </c>
      <c r="D289" t="s">
        <v>20</v>
      </c>
      <c r="E289" s="2" t="s">
        <v>10</v>
      </c>
      <c r="F289" t="s">
        <v>13</v>
      </c>
      <c r="G289">
        <v>19</v>
      </c>
      <c r="H289">
        <v>2692.06</v>
      </c>
      <c r="I289">
        <v>1614.49</v>
      </c>
      <c r="J289">
        <v>4306.55</v>
      </c>
      <c r="K289">
        <v>63042</v>
      </c>
      <c r="L289" s="26">
        <f t="shared" si="13"/>
        <v>6.8312394911328955E-2</v>
      </c>
      <c r="M289" s="1">
        <f t="shared" si="14"/>
        <v>226.6605263157895</v>
      </c>
    </row>
    <row r="290" spans="1:19" x14ac:dyDescent="0.25">
      <c r="A290" t="str">
        <f t="shared" si="12"/>
        <v>CMBAUHMay-2024</v>
      </c>
      <c r="B290" s="2">
        <v>2024</v>
      </c>
      <c r="C290" s="2" t="s">
        <v>206</v>
      </c>
      <c r="D290" t="s">
        <v>10</v>
      </c>
      <c r="E290" s="2" t="s">
        <v>9</v>
      </c>
      <c r="F290" t="s">
        <v>11</v>
      </c>
      <c r="G290">
        <v>32</v>
      </c>
      <c r="H290">
        <v>4128.16</v>
      </c>
      <c r="I290">
        <v>4638.16</v>
      </c>
      <c r="J290">
        <v>8766.3199999999979</v>
      </c>
      <c r="K290">
        <v>107008</v>
      </c>
      <c r="L290" s="26">
        <f t="shared" si="13"/>
        <v>8.1922099282296629E-2</v>
      </c>
      <c r="M290" s="1">
        <f t="shared" si="14"/>
        <v>273.94749999999993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x14ac:dyDescent="0.25">
      <c r="A291" t="str">
        <f t="shared" si="12"/>
        <v>CMBBKKMay-2024</v>
      </c>
      <c r="B291" s="2">
        <v>2024</v>
      </c>
      <c r="C291" s="2" t="s">
        <v>206</v>
      </c>
      <c r="D291" t="s">
        <v>10</v>
      </c>
      <c r="E291" s="2" t="s">
        <v>12</v>
      </c>
      <c r="F291" t="s">
        <v>13</v>
      </c>
      <c r="G291">
        <v>51</v>
      </c>
      <c r="H291">
        <v>6731.54</v>
      </c>
      <c r="I291">
        <v>2885.91</v>
      </c>
      <c r="J291">
        <v>9617.4499999999989</v>
      </c>
      <c r="K291">
        <v>121635</v>
      </c>
      <c r="L291" s="26">
        <f t="shared" si="13"/>
        <v>7.9068113618613059E-2</v>
      </c>
      <c r="M291" s="1">
        <f t="shared" si="14"/>
        <v>188.57745098039214</v>
      </c>
    </row>
    <row r="292" spans="1:19" x14ac:dyDescent="0.25">
      <c r="A292" t="str">
        <f t="shared" si="12"/>
        <v>CMBBLRMay-2024</v>
      </c>
      <c r="B292" s="2">
        <v>2024</v>
      </c>
      <c r="C292" s="2" t="s">
        <v>206</v>
      </c>
      <c r="D292" t="s">
        <v>10</v>
      </c>
      <c r="E292" s="2" t="s">
        <v>14</v>
      </c>
      <c r="F292" t="s">
        <v>15</v>
      </c>
      <c r="G292">
        <v>46</v>
      </c>
      <c r="H292">
        <v>1736.7800000000002</v>
      </c>
      <c r="I292">
        <v>1261.3599999999999</v>
      </c>
      <c r="J292">
        <v>2998.1400000000003</v>
      </c>
      <c r="K292">
        <v>32890</v>
      </c>
      <c r="L292" s="26">
        <f t="shared" si="13"/>
        <v>9.1156582547886902E-2</v>
      </c>
      <c r="M292" s="1">
        <f t="shared" si="14"/>
        <v>65.176956521739143</v>
      </c>
    </row>
    <row r="293" spans="1:19" x14ac:dyDescent="0.25">
      <c r="A293" t="str">
        <f t="shared" si="12"/>
        <v>CMBBOMMay-2024</v>
      </c>
      <c r="B293" s="2">
        <v>2024</v>
      </c>
      <c r="C293" s="2" t="s">
        <v>206</v>
      </c>
      <c r="D293" t="s">
        <v>10</v>
      </c>
      <c r="E293" s="2" t="s">
        <v>16</v>
      </c>
      <c r="F293" t="s">
        <v>15</v>
      </c>
      <c r="G293">
        <v>60</v>
      </c>
      <c r="H293">
        <v>3065.53</v>
      </c>
      <c r="I293">
        <v>2156.91</v>
      </c>
      <c r="J293">
        <v>5222.4400000000005</v>
      </c>
      <c r="K293">
        <v>92940</v>
      </c>
      <c r="L293" s="26">
        <f t="shared" si="13"/>
        <v>5.6191521411663448E-2</v>
      </c>
      <c r="M293" s="1">
        <f t="shared" si="14"/>
        <v>87.040666666666681</v>
      </c>
    </row>
    <row r="294" spans="1:19" x14ac:dyDescent="0.25">
      <c r="A294" t="str">
        <f t="shared" si="12"/>
        <v>CMBCANMay-2024</v>
      </c>
      <c r="B294" s="2">
        <v>2024</v>
      </c>
      <c r="C294" s="2" t="s">
        <v>206</v>
      </c>
      <c r="D294" t="s">
        <v>10</v>
      </c>
      <c r="E294" s="2" t="s">
        <v>17</v>
      </c>
      <c r="F294" t="s">
        <v>13</v>
      </c>
      <c r="G294">
        <v>5</v>
      </c>
      <c r="H294">
        <v>800.78</v>
      </c>
      <c r="I294">
        <v>565.05000000000007</v>
      </c>
      <c r="J294">
        <v>1365.83</v>
      </c>
      <c r="K294">
        <v>19915</v>
      </c>
      <c r="L294" s="26">
        <f t="shared" si="13"/>
        <v>6.8582977655033892E-2</v>
      </c>
      <c r="M294" s="1">
        <f t="shared" si="14"/>
        <v>273.166</v>
      </c>
    </row>
    <row r="295" spans="1:19" x14ac:dyDescent="0.25">
      <c r="A295" t="str">
        <f t="shared" si="12"/>
        <v>CMBCDGMay-2024</v>
      </c>
      <c r="B295" s="2">
        <v>2024</v>
      </c>
      <c r="C295" s="2" t="s">
        <v>206</v>
      </c>
      <c r="D295" t="s">
        <v>10</v>
      </c>
      <c r="E295" s="2" t="s">
        <v>18</v>
      </c>
      <c r="F295" t="s">
        <v>19</v>
      </c>
      <c r="G295">
        <v>419</v>
      </c>
      <c r="H295">
        <v>77615.519999999946</v>
      </c>
      <c r="I295">
        <v>67287.880000000034</v>
      </c>
      <c r="J295">
        <v>144903.39999999997</v>
      </c>
      <c r="K295">
        <v>3565271</v>
      </c>
      <c r="L295" s="26">
        <f t="shared" si="13"/>
        <v>4.0643025453044095E-2</v>
      </c>
      <c r="M295" s="1">
        <f t="shared" si="14"/>
        <v>345.8315035799522</v>
      </c>
    </row>
    <row r="296" spans="1:19" x14ac:dyDescent="0.25">
      <c r="A296" t="str">
        <f t="shared" si="12"/>
        <v>CMBCGKMay-2024</v>
      </c>
      <c r="B296" s="2">
        <v>2024</v>
      </c>
      <c r="C296" s="2" t="s">
        <v>206</v>
      </c>
      <c r="D296" t="s">
        <v>10</v>
      </c>
      <c r="E296" s="2" t="s">
        <v>20</v>
      </c>
      <c r="F296" t="s">
        <v>13</v>
      </c>
      <c r="G296">
        <v>12</v>
      </c>
      <c r="H296">
        <v>2109.0700000000002</v>
      </c>
      <c r="I296">
        <v>1048.05</v>
      </c>
      <c r="J296">
        <v>3157.1200000000003</v>
      </c>
      <c r="K296">
        <v>39816</v>
      </c>
      <c r="L296" s="26">
        <f t="shared" si="13"/>
        <v>7.9292746634518796E-2</v>
      </c>
      <c r="M296" s="1">
        <f t="shared" si="14"/>
        <v>263.09333333333336</v>
      </c>
    </row>
    <row r="297" spans="1:19" x14ac:dyDescent="0.25">
      <c r="A297" t="str">
        <f t="shared" si="12"/>
        <v>CMBCOKMay-2024</v>
      </c>
      <c r="B297" s="2">
        <v>2024</v>
      </c>
      <c r="C297" s="2" t="s">
        <v>206</v>
      </c>
      <c r="D297" t="s">
        <v>10</v>
      </c>
      <c r="E297" s="2" t="s">
        <v>21</v>
      </c>
      <c r="F297" t="s">
        <v>15</v>
      </c>
      <c r="G297">
        <v>9</v>
      </c>
      <c r="H297">
        <v>518.14</v>
      </c>
      <c r="I297">
        <v>217.54</v>
      </c>
      <c r="J297">
        <v>735.68</v>
      </c>
      <c r="K297">
        <v>4653</v>
      </c>
      <c r="L297" s="26">
        <f t="shared" si="13"/>
        <v>0.15810874704491726</v>
      </c>
      <c r="M297" s="1">
        <f t="shared" si="14"/>
        <v>81.74222222222221</v>
      </c>
    </row>
    <row r="298" spans="1:19" x14ac:dyDescent="0.25">
      <c r="A298" t="str">
        <f t="shared" si="12"/>
        <v>CMBDACMay-2024</v>
      </c>
      <c r="B298" s="2">
        <v>2024</v>
      </c>
      <c r="C298" s="2" t="s">
        <v>206</v>
      </c>
      <c r="D298" t="s">
        <v>10</v>
      </c>
      <c r="E298" s="2" t="s">
        <v>22</v>
      </c>
      <c r="F298" t="s">
        <v>15</v>
      </c>
      <c r="G298">
        <v>6</v>
      </c>
      <c r="H298">
        <v>950.72</v>
      </c>
      <c r="I298">
        <v>82.13</v>
      </c>
      <c r="J298">
        <v>1032.8499999999999</v>
      </c>
      <c r="K298">
        <v>12990</v>
      </c>
      <c r="L298" s="26">
        <f t="shared" si="13"/>
        <v>7.9511162432640489E-2</v>
      </c>
      <c r="M298" s="1">
        <f t="shared" si="14"/>
        <v>172.14166666666665</v>
      </c>
    </row>
    <row r="299" spans="1:19" x14ac:dyDescent="0.25">
      <c r="A299" t="str">
        <f t="shared" si="12"/>
        <v>CMBDELMay-2024</v>
      </c>
      <c r="B299" s="2">
        <v>2024</v>
      </c>
      <c r="C299" s="2" t="s">
        <v>206</v>
      </c>
      <c r="D299" t="s">
        <v>10</v>
      </c>
      <c r="E299" s="2" t="s">
        <v>23</v>
      </c>
      <c r="F299" t="s">
        <v>15</v>
      </c>
      <c r="G299">
        <v>66</v>
      </c>
      <c r="H299">
        <v>4815.9599999999991</v>
      </c>
      <c r="I299">
        <v>3120.9799999999996</v>
      </c>
      <c r="J299">
        <v>7936.9400000000005</v>
      </c>
      <c r="K299">
        <v>160050</v>
      </c>
      <c r="L299" s="26">
        <f t="shared" si="13"/>
        <v>4.9590378006872854E-2</v>
      </c>
      <c r="M299" s="1">
        <f t="shared" si="14"/>
        <v>120.25666666666667</v>
      </c>
    </row>
    <row r="300" spans="1:19" x14ac:dyDescent="0.25">
      <c r="A300" t="str">
        <f t="shared" si="12"/>
        <v>CMBDMMMay-2024</v>
      </c>
      <c r="B300" s="2">
        <v>2024</v>
      </c>
      <c r="C300" s="2" t="s">
        <v>206</v>
      </c>
      <c r="D300" t="s">
        <v>10</v>
      </c>
      <c r="E300" s="2" t="s">
        <v>24</v>
      </c>
      <c r="F300" t="s">
        <v>11</v>
      </c>
      <c r="G300">
        <v>12</v>
      </c>
      <c r="H300">
        <v>2934.11</v>
      </c>
      <c r="I300">
        <v>1193.6100000000001</v>
      </c>
      <c r="J300">
        <v>4127.7199999999993</v>
      </c>
      <c r="K300">
        <v>46236</v>
      </c>
      <c r="L300" s="26">
        <f t="shared" si="13"/>
        <v>8.9275023790985369E-2</v>
      </c>
      <c r="M300" s="1">
        <f t="shared" si="14"/>
        <v>343.97666666666663</v>
      </c>
    </row>
    <row r="301" spans="1:19" x14ac:dyDescent="0.25">
      <c r="A301" t="str">
        <f t="shared" si="12"/>
        <v>CMBDOHMay-2024</v>
      </c>
      <c r="B301" s="2">
        <v>2024</v>
      </c>
      <c r="C301" s="2" t="s">
        <v>206</v>
      </c>
      <c r="D301" t="s">
        <v>10</v>
      </c>
      <c r="E301" s="2" t="s">
        <v>25</v>
      </c>
      <c r="F301" t="s">
        <v>11</v>
      </c>
      <c r="G301">
        <v>44</v>
      </c>
      <c r="H301">
        <v>7105.65</v>
      </c>
      <c r="I301">
        <v>4557.3100000000013</v>
      </c>
      <c r="J301">
        <v>11662.960000000001</v>
      </c>
      <c r="K301">
        <v>159852</v>
      </c>
      <c r="L301" s="26">
        <f t="shared" si="13"/>
        <v>7.2960988914746144E-2</v>
      </c>
      <c r="M301" s="1">
        <f t="shared" si="14"/>
        <v>265.06727272727272</v>
      </c>
    </row>
    <row r="302" spans="1:19" x14ac:dyDescent="0.25">
      <c r="A302" t="str">
        <f t="shared" si="12"/>
        <v>CMBDXBMay-2024</v>
      </c>
      <c r="B302" s="2">
        <v>2024</v>
      </c>
      <c r="C302" s="2" t="s">
        <v>206</v>
      </c>
      <c r="D302" t="s">
        <v>10</v>
      </c>
      <c r="E302" s="2" t="s">
        <v>26</v>
      </c>
      <c r="F302" t="s">
        <v>11</v>
      </c>
      <c r="G302">
        <v>21</v>
      </c>
      <c r="H302">
        <v>2605.3200000000002</v>
      </c>
      <c r="I302">
        <v>2624.98</v>
      </c>
      <c r="J302">
        <v>5230.3000000000011</v>
      </c>
      <c r="K302">
        <v>69489</v>
      </c>
      <c r="L302" s="26">
        <f t="shared" si="13"/>
        <v>7.5268028033213905E-2</v>
      </c>
      <c r="M302" s="1">
        <f t="shared" si="14"/>
        <v>249.06190476190483</v>
      </c>
    </row>
    <row r="303" spans="1:19" x14ac:dyDescent="0.25">
      <c r="A303" t="str">
        <f t="shared" si="12"/>
        <v>CMBFRAMay-2024</v>
      </c>
      <c r="B303" s="2">
        <v>2024</v>
      </c>
      <c r="C303" s="2" t="s">
        <v>206</v>
      </c>
      <c r="D303" t="s">
        <v>10</v>
      </c>
      <c r="E303" s="2" t="s">
        <v>27</v>
      </c>
      <c r="F303" t="s">
        <v>19</v>
      </c>
      <c r="G303">
        <v>172</v>
      </c>
      <c r="H303">
        <v>34086.559999999998</v>
      </c>
      <c r="I303">
        <v>33967.969999999987</v>
      </c>
      <c r="J303">
        <v>68054.529999999984</v>
      </c>
      <c r="K303">
        <v>1391996</v>
      </c>
      <c r="L303" s="26">
        <f t="shared" si="13"/>
        <v>4.8889889051405309E-2</v>
      </c>
      <c r="M303" s="1">
        <f t="shared" si="14"/>
        <v>395.66587209302315</v>
      </c>
    </row>
    <row r="304" spans="1:19" x14ac:dyDescent="0.25">
      <c r="A304" t="str">
        <f t="shared" si="12"/>
        <v>CMBHYDMay-2024</v>
      </c>
      <c r="B304" s="2">
        <v>2024</v>
      </c>
      <c r="C304" s="2" t="s">
        <v>206</v>
      </c>
      <c r="D304" t="s">
        <v>10</v>
      </c>
      <c r="E304" s="2" t="s">
        <v>29</v>
      </c>
      <c r="F304" t="s">
        <v>15</v>
      </c>
      <c r="G304">
        <v>11</v>
      </c>
      <c r="H304">
        <v>838.46999999999991</v>
      </c>
      <c r="I304">
        <v>260.03999999999996</v>
      </c>
      <c r="J304">
        <v>1098.51</v>
      </c>
      <c r="K304">
        <v>12892</v>
      </c>
      <c r="L304" s="26">
        <f t="shared" si="13"/>
        <v>8.5208656531182134E-2</v>
      </c>
      <c r="M304" s="1">
        <f t="shared" si="14"/>
        <v>99.86454545454545</v>
      </c>
    </row>
    <row r="305" spans="1:13" x14ac:dyDescent="0.25">
      <c r="A305" t="str">
        <f t="shared" si="12"/>
        <v>CMBICNMay-2024</v>
      </c>
      <c r="B305" s="2">
        <v>2024</v>
      </c>
      <c r="C305" s="2" t="s">
        <v>206</v>
      </c>
      <c r="D305" t="s">
        <v>10</v>
      </c>
      <c r="E305" s="2" t="s">
        <v>30</v>
      </c>
      <c r="F305" t="s">
        <v>13</v>
      </c>
      <c r="G305">
        <v>123</v>
      </c>
      <c r="H305">
        <v>22900.080000000002</v>
      </c>
      <c r="I305">
        <v>9462.6299999999992</v>
      </c>
      <c r="J305">
        <v>32362.710000000003</v>
      </c>
      <c r="K305">
        <v>709095</v>
      </c>
      <c r="L305" s="26">
        <f t="shared" si="13"/>
        <v>4.5639455926215815E-2</v>
      </c>
      <c r="M305" s="1">
        <f t="shared" si="14"/>
        <v>263.11146341463416</v>
      </c>
    </row>
    <row r="306" spans="1:13" x14ac:dyDescent="0.25">
      <c r="A306" t="str">
        <f t="shared" si="12"/>
        <v>CMBIXMMay-2024</v>
      </c>
      <c r="B306" s="2">
        <v>2024</v>
      </c>
      <c r="C306" s="2" t="s">
        <v>206</v>
      </c>
      <c r="D306" t="s">
        <v>10</v>
      </c>
      <c r="E306" s="2" t="s">
        <v>31</v>
      </c>
      <c r="F306" t="s">
        <v>15</v>
      </c>
      <c r="G306">
        <v>19</v>
      </c>
      <c r="H306">
        <v>442.92999999999995</v>
      </c>
      <c r="I306">
        <v>315.60999999999996</v>
      </c>
      <c r="J306">
        <v>758.54</v>
      </c>
      <c r="K306">
        <v>6726</v>
      </c>
      <c r="L306" s="26">
        <f t="shared" si="13"/>
        <v>0.11277728218852215</v>
      </c>
      <c r="M306" s="1">
        <f t="shared" si="14"/>
        <v>39.923157894736839</v>
      </c>
    </row>
    <row r="307" spans="1:13" x14ac:dyDescent="0.25">
      <c r="A307" t="str">
        <f t="shared" si="12"/>
        <v>CMBKHIMay-2024</v>
      </c>
      <c r="B307" s="2">
        <v>2024</v>
      </c>
      <c r="C307" s="2" t="s">
        <v>206</v>
      </c>
      <c r="D307" t="s">
        <v>10</v>
      </c>
      <c r="E307" s="2" t="s">
        <v>32</v>
      </c>
      <c r="F307" t="s">
        <v>15</v>
      </c>
      <c r="G307">
        <v>33</v>
      </c>
      <c r="H307">
        <v>3590.22</v>
      </c>
      <c r="I307">
        <v>1308.1599999999999</v>
      </c>
      <c r="J307">
        <v>4898.38</v>
      </c>
      <c r="K307">
        <v>79662</v>
      </c>
      <c r="L307" s="26">
        <f t="shared" si="13"/>
        <v>6.1489543320529236E-2</v>
      </c>
      <c r="M307" s="1">
        <f t="shared" si="14"/>
        <v>148.43575757575758</v>
      </c>
    </row>
    <row r="308" spans="1:13" x14ac:dyDescent="0.25">
      <c r="A308" t="str">
        <f t="shared" si="12"/>
        <v>CMBKTMMay-2024</v>
      </c>
      <c r="B308" s="2">
        <v>2024</v>
      </c>
      <c r="C308" s="2" t="s">
        <v>206</v>
      </c>
      <c r="D308" t="s">
        <v>10</v>
      </c>
      <c r="E308" s="2" t="s">
        <v>52</v>
      </c>
      <c r="F308" t="s">
        <v>15</v>
      </c>
      <c r="G308">
        <v>15</v>
      </c>
      <c r="H308">
        <v>2210.86</v>
      </c>
      <c r="I308">
        <v>733.43000000000006</v>
      </c>
      <c r="J308">
        <v>2944.29</v>
      </c>
      <c r="K308">
        <v>35295</v>
      </c>
      <c r="L308" s="26">
        <f t="shared" si="13"/>
        <v>8.3419464513387165E-2</v>
      </c>
      <c r="M308" s="1">
        <f t="shared" si="14"/>
        <v>196.286</v>
      </c>
    </row>
    <row r="309" spans="1:13" x14ac:dyDescent="0.25">
      <c r="A309" t="str">
        <f t="shared" si="12"/>
        <v>CMBKULMay-2024</v>
      </c>
      <c r="B309" s="2">
        <v>2024</v>
      </c>
      <c r="C309" s="2" t="s">
        <v>206</v>
      </c>
      <c r="D309" t="s">
        <v>10</v>
      </c>
      <c r="E309" s="2" t="s">
        <v>33</v>
      </c>
      <c r="F309" t="s">
        <v>13</v>
      </c>
      <c r="G309">
        <v>46</v>
      </c>
      <c r="H309">
        <v>3498.62</v>
      </c>
      <c r="I309">
        <v>2363.73</v>
      </c>
      <c r="J309">
        <v>5862.35</v>
      </c>
      <c r="K309">
        <v>113114</v>
      </c>
      <c r="L309" s="26">
        <f t="shared" si="13"/>
        <v>5.1826917976554629E-2</v>
      </c>
      <c r="M309" s="1">
        <f t="shared" si="14"/>
        <v>127.44239130434784</v>
      </c>
    </row>
    <row r="310" spans="1:13" x14ac:dyDescent="0.25">
      <c r="A310" t="str">
        <f t="shared" si="12"/>
        <v>CMBKWIMay-2024</v>
      </c>
      <c r="B310" s="2">
        <v>2024</v>
      </c>
      <c r="C310" s="2" t="s">
        <v>206</v>
      </c>
      <c r="D310" t="s">
        <v>10</v>
      </c>
      <c r="E310" s="2" t="s">
        <v>34</v>
      </c>
      <c r="F310" t="s">
        <v>11</v>
      </c>
      <c r="G310">
        <v>7</v>
      </c>
      <c r="H310">
        <v>1933.8300000000002</v>
      </c>
      <c r="I310">
        <v>477.47</v>
      </c>
      <c r="J310">
        <v>2411.3000000000002</v>
      </c>
      <c r="K310">
        <v>29365</v>
      </c>
      <c r="L310" s="26">
        <f t="shared" si="13"/>
        <v>8.2114762472331015E-2</v>
      </c>
      <c r="M310" s="1">
        <f t="shared" si="14"/>
        <v>344.47142857142859</v>
      </c>
    </row>
    <row r="311" spans="1:13" x14ac:dyDescent="0.25">
      <c r="A311" t="str">
        <f t="shared" si="12"/>
        <v>CMBLHEMay-2024</v>
      </c>
      <c r="B311" s="2">
        <v>2024</v>
      </c>
      <c r="C311" s="2" t="s">
        <v>206</v>
      </c>
      <c r="D311" t="s">
        <v>10</v>
      </c>
      <c r="E311" s="2" t="s">
        <v>35</v>
      </c>
      <c r="F311" t="s">
        <v>15</v>
      </c>
      <c r="G311">
        <v>16</v>
      </c>
      <c r="H311">
        <v>1845.1399999999999</v>
      </c>
      <c r="I311">
        <v>740.45999999999992</v>
      </c>
      <c r="J311">
        <v>2585.6000000000004</v>
      </c>
      <c r="K311">
        <v>44560</v>
      </c>
      <c r="L311" s="26">
        <f t="shared" si="13"/>
        <v>5.8025134649910243E-2</v>
      </c>
      <c r="M311" s="1">
        <f t="shared" si="14"/>
        <v>161.60000000000002</v>
      </c>
    </row>
    <row r="312" spans="1:13" x14ac:dyDescent="0.25">
      <c r="A312" t="str">
        <f t="shared" si="12"/>
        <v>CMBLHRMay-2024</v>
      </c>
      <c r="B312" s="2">
        <v>2024</v>
      </c>
      <c r="C312" s="2" t="s">
        <v>206</v>
      </c>
      <c r="D312" t="s">
        <v>10</v>
      </c>
      <c r="E312" s="2" t="s">
        <v>36</v>
      </c>
      <c r="F312" t="s">
        <v>19</v>
      </c>
      <c r="G312">
        <v>453</v>
      </c>
      <c r="H312">
        <v>108643.67</v>
      </c>
      <c r="I312">
        <v>62242.939999999995</v>
      </c>
      <c r="J312">
        <v>170886.61000000004</v>
      </c>
      <c r="K312">
        <v>3949707</v>
      </c>
      <c r="L312" s="26">
        <f t="shared" si="13"/>
        <v>4.3265642236246904E-2</v>
      </c>
      <c r="M312" s="1">
        <f t="shared" si="14"/>
        <v>377.23313465783673</v>
      </c>
    </row>
    <row r="313" spans="1:13" x14ac:dyDescent="0.25">
      <c r="A313" t="str">
        <f t="shared" si="12"/>
        <v>CMBMAAMay-2024</v>
      </c>
      <c r="B313" s="2">
        <v>2024</v>
      </c>
      <c r="C313" s="2" t="s">
        <v>206</v>
      </c>
      <c r="D313" t="s">
        <v>10</v>
      </c>
      <c r="E313" s="2" t="s">
        <v>37</v>
      </c>
      <c r="F313" t="s">
        <v>15</v>
      </c>
      <c r="G313">
        <v>64</v>
      </c>
      <c r="H313">
        <v>1545.21</v>
      </c>
      <c r="I313">
        <v>1618.1899999999998</v>
      </c>
      <c r="J313">
        <v>3163.4</v>
      </c>
      <c r="K313">
        <v>43904</v>
      </c>
      <c r="L313" s="26">
        <f t="shared" si="13"/>
        <v>7.2052660349854233E-2</v>
      </c>
      <c r="M313" s="1">
        <f t="shared" si="14"/>
        <v>49.428125000000001</v>
      </c>
    </row>
    <row r="314" spans="1:13" x14ac:dyDescent="0.25">
      <c r="A314" t="str">
        <f t="shared" si="12"/>
        <v>CMBMELMay-2024</v>
      </c>
      <c r="B314" s="2">
        <v>2024</v>
      </c>
      <c r="C314" s="2" t="s">
        <v>206</v>
      </c>
      <c r="D314" t="s">
        <v>10</v>
      </c>
      <c r="E314" s="2" t="s">
        <v>38</v>
      </c>
      <c r="F314" t="s">
        <v>13</v>
      </c>
      <c r="G314">
        <v>656</v>
      </c>
      <c r="H314">
        <v>169450.12</v>
      </c>
      <c r="I314">
        <v>39262.920000000013</v>
      </c>
      <c r="J314">
        <v>208713.0400000001</v>
      </c>
      <c r="K314">
        <v>5516304</v>
      </c>
      <c r="L314" s="26">
        <f t="shared" si="13"/>
        <v>3.7835666779785899E-2</v>
      </c>
      <c r="M314" s="1">
        <f t="shared" si="14"/>
        <v>318.16012195121965</v>
      </c>
    </row>
    <row r="315" spans="1:13" x14ac:dyDescent="0.25">
      <c r="A315" t="str">
        <f t="shared" si="12"/>
        <v>CMBMLEMay-2024</v>
      </c>
      <c r="B315" s="2">
        <v>2024</v>
      </c>
      <c r="C315" s="2" t="s">
        <v>206</v>
      </c>
      <c r="D315" t="s">
        <v>10</v>
      </c>
      <c r="E315" s="2" t="s">
        <v>39</v>
      </c>
      <c r="F315" t="s">
        <v>15</v>
      </c>
      <c r="G315">
        <v>417</v>
      </c>
      <c r="H315">
        <v>21965.53</v>
      </c>
      <c r="I315">
        <v>7923.6399999999976</v>
      </c>
      <c r="J315">
        <v>29889.17</v>
      </c>
      <c r="K315">
        <v>320256</v>
      </c>
      <c r="L315" s="26">
        <f t="shared" si="13"/>
        <v>9.3328993055555545E-2</v>
      </c>
      <c r="M315" s="1">
        <f t="shared" si="14"/>
        <v>71.676666666666662</v>
      </c>
    </row>
    <row r="316" spans="1:13" x14ac:dyDescent="0.25">
      <c r="A316" t="str">
        <f t="shared" si="12"/>
        <v>CMBNRTMay-2024</v>
      </c>
      <c r="B316" s="2">
        <v>2024</v>
      </c>
      <c r="C316" s="2" t="s">
        <v>206</v>
      </c>
      <c r="D316" t="s">
        <v>10</v>
      </c>
      <c r="E316" s="2" t="s">
        <v>40</v>
      </c>
      <c r="F316" t="s">
        <v>13</v>
      </c>
      <c r="G316">
        <v>130</v>
      </c>
      <c r="H316">
        <v>51606.57</v>
      </c>
      <c r="I316">
        <v>2314.9599999999996</v>
      </c>
      <c r="J316">
        <v>53921.53</v>
      </c>
      <c r="K316">
        <v>892320</v>
      </c>
      <c r="L316" s="26">
        <f t="shared" si="13"/>
        <v>6.0428467365967367E-2</v>
      </c>
      <c r="M316" s="1">
        <f t="shared" si="14"/>
        <v>414.78100000000001</v>
      </c>
    </row>
    <row r="317" spans="1:13" x14ac:dyDescent="0.25">
      <c r="A317" t="str">
        <f t="shared" si="12"/>
        <v>CMBPEKMay-2024</v>
      </c>
      <c r="B317" s="2">
        <v>2024</v>
      </c>
      <c r="C317" s="2" t="s">
        <v>206</v>
      </c>
      <c r="D317" t="s">
        <v>10</v>
      </c>
      <c r="E317" s="2" t="s">
        <v>177</v>
      </c>
      <c r="F317" t="s">
        <v>13</v>
      </c>
      <c r="G317">
        <v>19</v>
      </c>
      <c r="H317">
        <v>4565.4399999999996</v>
      </c>
      <c r="I317">
        <v>2035.6499999999996</v>
      </c>
      <c r="J317">
        <v>6601.0899999999992</v>
      </c>
      <c r="K317">
        <v>98211</v>
      </c>
      <c r="L317" s="26">
        <f t="shared" si="13"/>
        <v>6.7213346773782975E-2</v>
      </c>
      <c r="M317" s="1">
        <f t="shared" si="14"/>
        <v>347.42578947368418</v>
      </c>
    </row>
    <row r="318" spans="1:13" x14ac:dyDescent="0.25">
      <c r="A318" t="str">
        <f t="shared" si="12"/>
        <v>CMBPVGMay-2024</v>
      </c>
      <c r="B318" s="2">
        <v>2024</v>
      </c>
      <c r="C318" s="2" t="s">
        <v>206</v>
      </c>
      <c r="D318" t="s">
        <v>10</v>
      </c>
      <c r="E318" s="2" t="s">
        <v>50</v>
      </c>
      <c r="F318" t="s">
        <v>13</v>
      </c>
      <c r="G318">
        <v>21</v>
      </c>
      <c r="H318">
        <v>1261.23</v>
      </c>
      <c r="I318">
        <v>2363.2799999999997</v>
      </c>
      <c r="J318">
        <v>3624.51</v>
      </c>
      <c r="K318">
        <v>106386</v>
      </c>
      <c r="L318" s="26">
        <f t="shared" si="13"/>
        <v>3.4069426428289439E-2</v>
      </c>
      <c r="M318" s="1">
        <f t="shared" si="14"/>
        <v>172.59571428571431</v>
      </c>
    </row>
    <row r="319" spans="1:13" x14ac:dyDescent="0.25">
      <c r="A319" t="str">
        <f t="shared" si="12"/>
        <v>CMBRUHMay-2024</v>
      </c>
      <c r="B319" s="2">
        <v>2024</v>
      </c>
      <c r="C319" s="2" t="s">
        <v>206</v>
      </c>
      <c r="D319" t="s">
        <v>10</v>
      </c>
      <c r="E319" s="2" t="s">
        <v>41</v>
      </c>
      <c r="F319" t="s">
        <v>11</v>
      </c>
      <c r="G319">
        <v>25</v>
      </c>
      <c r="H319">
        <v>4021.1000000000004</v>
      </c>
      <c r="I319">
        <v>2287.8399999999997</v>
      </c>
      <c r="J319">
        <v>6308.9400000000014</v>
      </c>
      <c r="K319">
        <v>101125</v>
      </c>
      <c r="L319" s="26">
        <f t="shared" si="13"/>
        <v>6.2387540173053167E-2</v>
      </c>
      <c r="M319" s="1">
        <f t="shared" si="14"/>
        <v>252.35760000000005</v>
      </c>
    </row>
    <row r="320" spans="1:13" x14ac:dyDescent="0.25">
      <c r="A320" t="str">
        <f t="shared" si="12"/>
        <v>CMBSINMay-2024</v>
      </c>
      <c r="B320" s="2">
        <v>2024</v>
      </c>
      <c r="C320" s="2" t="s">
        <v>206</v>
      </c>
      <c r="D320" t="s">
        <v>10</v>
      </c>
      <c r="E320" s="2" t="s">
        <v>42</v>
      </c>
      <c r="F320" t="s">
        <v>13</v>
      </c>
      <c r="G320">
        <v>120</v>
      </c>
      <c r="H320">
        <v>15412.360000000002</v>
      </c>
      <c r="I320">
        <v>6867.73</v>
      </c>
      <c r="J320">
        <v>22280.090000000004</v>
      </c>
      <c r="K320">
        <v>329880</v>
      </c>
      <c r="L320" s="26">
        <f t="shared" si="13"/>
        <v>6.7539984236692135E-2</v>
      </c>
      <c r="M320" s="1">
        <f t="shared" si="14"/>
        <v>185.6674166666667</v>
      </c>
    </row>
    <row r="321" spans="1:13" x14ac:dyDescent="0.25">
      <c r="A321" t="str">
        <f t="shared" si="12"/>
        <v>CMBSYDMay-2024</v>
      </c>
      <c r="B321" s="2">
        <v>2024</v>
      </c>
      <c r="C321" s="2" t="s">
        <v>206</v>
      </c>
      <c r="D321" t="s">
        <v>10</v>
      </c>
      <c r="E321" s="2" t="s">
        <v>53</v>
      </c>
      <c r="F321" t="s">
        <v>13</v>
      </c>
      <c r="G321">
        <v>329</v>
      </c>
      <c r="H321">
        <v>79796.849999999977</v>
      </c>
      <c r="I321">
        <v>21198.440000000002</v>
      </c>
      <c r="J321">
        <v>100995.29000000001</v>
      </c>
      <c r="K321">
        <v>2880066</v>
      </c>
      <c r="L321" s="26">
        <f t="shared" si="13"/>
        <v>3.5067005408903826E-2</v>
      </c>
      <c r="M321" s="1">
        <f t="shared" si="14"/>
        <v>306.9765653495441</v>
      </c>
    </row>
    <row r="322" spans="1:13" x14ac:dyDescent="0.25">
      <c r="A322" t="str">
        <f t="shared" ref="A322:A385" si="15">D322&amp;E322&amp;C322</f>
        <v>CMBTRVMay-2024</v>
      </c>
      <c r="B322" s="2">
        <v>2024</v>
      </c>
      <c r="C322" s="2" t="s">
        <v>206</v>
      </c>
      <c r="D322" t="s">
        <v>10</v>
      </c>
      <c r="E322" s="2" t="s">
        <v>43</v>
      </c>
      <c r="F322" t="s">
        <v>15</v>
      </c>
      <c r="G322">
        <v>9</v>
      </c>
      <c r="H322">
        <v>327.32</v>
      </c>
      <c r="I322">
        <v>203.62</v>
      </c>
      <c r="J322">
        <v>530.93999999999994</v>
      </c>
      <c r="K322">
        <v>3294</v>
      </c>
      <c r="L322" s="26">
        <f t="shared" ref="L322:L385" si="16">J322/K322</f>
        <v>0.16118397085610198</v>
      </c>
      <c r="M322" s="1">
        <f t="shared" ref="M322:M385" si="17">J322/G322</f>
        <v>58.993333333333325</v>
      </c>
    </row>
    <row r="323" spans="1:13" x14ac:dyDescent="0.25">
      <c r="A323" t="str">
        <f t="shared" si="15"/>
        <v>CMBTRZMay-2024</v>
      </c>
      <c r="B323" s="2">
        <v>2024</v>
      </c>
      <c r="C323" s="2" t="s">
        <v>206</v>
      </c>
      <c r="D323" t="s">
        <v>10</v>
      </c>
      <c r="E323" s="2" t="s">
        <v>44</v>
      </c>
      <c r="F323" t="s">
        <v>15</v>
      </c>
      <c r="G323">
        <v>10</v>
      </c>
      <c r="H323">
        <v>262.85000000000002</v>
      </c>
      <c r="I323">
        <v>203.89999999999998</v>
      </c>
      <c r="J323">
        <v>466.74999999999994</v>
      </c>
      <c r="K323">
        <v>4430</v>
      </c>
      <c r="L323" s="26">
        <f t="shared" si="16"/>
        <v>0.1053611738148984</v>
      </c>
      <c r="M323" s="1">
        <f t="shared" si="17"/>
        <v>46.674999999999997</v>
      </c>
    </row>
    <row r="324" spans="1:13" x14ac:dyDescent="0.25">
      <c r="A324" t="str">
        <f t="shared" si="15"/>
        <v>COKCMBMay-2024</v>
      </c>
      <c r="B324" s="2">
        <v>2024</v>
      </c>
      <c r="C324" s="2" t="s">
        <v>206</v>
      </c>
      <c r="D324" t="s">
        <v>21</v>
      </c>
      <c r="E324" s="2" t="s">
        <v>10</v>
      </c>
      <c r="F324" t="s">
        <v>15</v>
      </c>
      <c r="G324">
        <v>35</v>
      </c>
      <c r="H324">
        <v>1724.15</v>
      </c>
      <c r="I324">
        <v>565.30000000000007</v>
      </c>
      <c r="J324">
        <v>2289.4500000000003</v>
      </c>
      <c r="K324">
        <v>18095</v>
      </c>
      <c r="L324" s="26">
        <f t="shared" si="16"/>
        <v>0.12652390163028462</v>
      </c>
      <c r="M324" s="1">
        <f t="shared" si="17"/>
        <v>65.412857142857149</v>
      </c>
    </row>
    <row r="325" spans="1:13" x14ac:dyDescent="0.25">
      <c r="A325" t="str">
        <f t="shared" si="15"/>
        <v>DACCMBMay-2024</v>
      </c>
      <c r="B325" s="2">
        <v>2024</v>
      </c>
      <c r="C325" s="2" t="s">
        <v>206</v>
      </c>
      <c r="D325" t="s">
        <v>22</v>
      </c>
      <c r="E325" s="2" t="s">
        <v>10</v>
      </c>
      <c r="F325" t="s">
        <v>15</v>
      </c>
      <c r="G325">
        <v>8</v>
      </c>
      <c r="H325">
        <v>1155.75</v>
      </c>
      <c r="I325">
        <v>154.88999999999996</v>
      </c>
      <c r="J325">
        <v>1310.6399999999999</v>
      </c>
      <c r="K325">
        <v>17320</v>
      </c>
      <c r="L325" s="26">
        <f t="shared" si="16"/>
        <v>7.5672055427251722E-2</v>
      </c>
      <c r="M325" s="1">
        <f t="shared" si="17"/>
        <v>163.82999999999998</v>
      </c>
    </row>
    <row r="326" spans="1:13" x14ac:dyDescent="0.25">
      <c r="A326" t="str">
        <f t="shared" si="15"/>
        <v>DELCMBMay-2024</v>
      </c>
      <c r="B326" s="2">
        <v>2024</v>
      </c>
      <c r="C326" s="2" t="s">
        <v>206</v>
      </c>
      <c r="D326" t="s">
        <v>23</v>
      </c>
      <c r="E326" s="2" t="s">
        <v>10</v>
      </c>
      <c r="F326" t="s">
        <v>15</v>
      </c>
      <c r="G326">
        <v>90</v>
      </c>
      <c r="H326">
        <v>7422.8499999999985</v>
      </c>
      <c r="I326">
        <v>2757.82</v>
      </c>
      <c r="J326">
        <v>10180.669999999996</v>
      </c>
      <c r="K326">
        <v>218250</v>
      </c>
      <c r="L326" s="26">
        <f t="shared" si="16"/>
        <v>4.664682703321877E-2</v>
      </c>
      <c r="M326" s="1">
        <f t="shared" si="17"/>
        <v>113.11855555555552</v>
      </c>
    </row>
    <row r="327" spans="1:13" x14ac:dyDescent="0.25">
      <c r="A327" t="str">
        <f t="shared" si="15"/>
        <v>DMMCMBMay-2024</v>
      </c>
      <c r="B327" s="2">
        <v>2024</v>
      </c>
      <c r="C327" s="2" t="s">
        <v>206</v>
      </c>
      <c r="D327" t="s">
        <v>24</v>
      </c>
      <c r="E327" s="2" t="s">
        <v>10</v>
      </c>
      <c r="F327" t="s">
        <v>11</v>
      </c>
      <c r="G327">
        <v>5</v>
      </c>
      <c r="H327">
        <v>1729.11</v>
      </c>
      <c r="I327">
        <v>456.24</v>
      </c>
      <c r="J327">
        <v>2185.35</v>
      </c>
      <c r="K327">
        <v>19265</v>
      </c>
      <c r="L327" s="26">
        <f t="shared" si="16"/>
        <v>0.11343628341552037</v>
      </c>
      <c r="M327" s="1">
        <f t="shared" si="17"/>
        <v>437.07</v>
      </c>
    </row>
    <row r="328" spans="1:13" x14ac:dyDescent="0.25">
      <c r="A328" t="str">
        <f t="shared" si="15"/>
        <v>DOHCMBMay-2024</v>
      </c>
      <c r="B328" s="2">
        <v>2024</v>
      </c>
      <c r="C328" s="2" t="s">
        <v>206</v>
      </c>
      <c r="D328" t="s">
        <v>25</v>
      </c>
      <c r="E328" s="2" t="s">
        <v>10</v>
      </c>
      <c r="F328" t="s">
        <v>11</v>
      </c>
      <c r="G328">
        <v>10</v>
      </c>
      <c r="H328">
        <v>2212.1999999999998</v>
      </c>
      <c r="I328">
        <v>704.69</v>
      </c>
      <c r="J328">
        <v>2916.8900000000003</v>
      </c>
      <c r="K328">
        <v>36330</v>
      </c>
      <c r="L328" s="26">
        <f t="shared" si="16"/>
        <v>8.0288742086429957E-2</v>
      </c>
      <c r="M328" s="1">
        <f t="shared" si="17"/>
        <v>291.68900000000002</v>
      </c>
    </row>
    <row r="329" spans="1:13" x14ac:dyDescent="0.25">
      <c r="A329" t="str">
        <f t="shared" si="15"/>
        <v>DXBCMBMay-2024</v>
      </c>
      <c r="B329" s="2">
        <v>2024</v>
      </c>
      <c r="C329" s="2" t="s">
        <v>206</v>
      </c>
      <c r="D329" t="s">
        <v>26</v>
      </c>
      <c r="E329" s="2" t="s">
        <v>10</v>
      </c>
      <c r="F329" t="s">
        <v>11</v>
      </c>
      <c r="G329">
        <v>20</v>
      </c>
      <c r="H329">
        <v>3192.3</v>
      </c>
      <c r="I329">
        <v>1972.81</v>
      </c>
      <c r="J329">
        <v>5165.1100000000006</v>
      </c>
      <c r="K329">
        <v>66180</v>
      </c>
      <c r="L329" s="26">
        <f t="shared" si="16"/>
        <v>7.8046388637050476E-2</v>
      </c>
      <c r="M329" s="1">
        <f t="shared" si="17"/>
        <v>258.25550000000004</v>
      </c>
    </row>
    <row r="330" spans="1:13" x14ac:dyDescent="0.25">
      <c r="A330" t="str">
        <f t="shared" si="15"/>
        <v>FRACMBMay-2024</v>
      </c>
      <c r="B330" s="2">
        <v>2024</v>
      </c>
      <c r="C330" s="2" t="s">
        <v>206</v>
      </c>
      <c r="D330" t="s">
        <v>27</v>
      </c>
      <c r="E330" s="2" t="s">
        <v>10</v>
      </c>
      <c r="F330" t="s">
        <v>19</v>
      </c>
      <c r="G330">
        <v>94</v>
      </c>
      <c r="H330">
        <v>15430.740000000002</v>
      </c>
      <c r="I330">
        <v>18876.669999999995</v>
      </c>
      <c r="J330">
        <v>34307.409999999996</v>
      </c>
      <c r="K330">
        <v>760742</v>
      </c>
      <c r="L330" s="26">
        <f t="shared" si="16"/>
        <v>4.5097299741568099E-2</v>
      </c>
      <c r="M330" s="1">
        <f t="shared" si="17"/>
        <v>364.9724468085106</v>
      </c>
    </row>
    <row r="331" spans="1:13" x14ac:dyDescent="0.25">
      <c r="A331" t="str">
        <f t="shared" si="15"/>
        <v>GANCMBMay-2024</v>
      </c>
      <c r="B331" s="2">
        <v>2024</v>
      </c>
      <c r="C331" s="2" t="s">
        <v>206</v>
      </c>
      <c r="D331" t="s">
        <v>28</v>
      </c>
      <c r="E331" s="2" t="s">
        <v>10</v>
      </c>
      <c r="F331" t="s">
        <v>15</v>
      </c>
      <c r="G331">
        <v>12</v>
      </c>
      <c r="H331">
        <v>286.68</v>
      </c>
      <c r="I331">
        <v>442.5</v>
      </c>
      <c r="J331">
        <v>729.18000000000006</v>
      </c>
      <c r="K331">
        <v>13764</v>
      </c>
      <c r="L331" s="26">
        <f t="shared" si="16"/>
        <v>5.2977332170880562E-2</v>
      </c>
      <c r="M331" s="1">
        <f t="shared" si="17"/>
        <v>60.765000000000008</v>
      </c>
    </row>
    <row r="332" spans="1:13" x14ac:dyDescent="0.25">
      <c r="A332" t="str">
        <f t="shared" si="15"/>
        <v>HYDCMBMay-2024</v>
      </c>
      <c r="B332" s="2">
        <v>2024</v>
      </c>
      <c r="C332" s="2" t="s">
        <v>206</v>
      </c>
      <c r="D332" t="s">
        <v>29</v>
      </c>
      <c r="E332" s="2" t="s">
        <v>10</v>
      </c>
      <c r="F332" t="s">
        <v>15</v>
      </c>
      <c r="G332">
        <v>11</v>
      </c>
      <c r="H332">
        <v>389.16999999999996</v>
      </c>
      <c r="I332">
        <v>200.47</v>
      </c>
      <c r="J332">
        <v>589.64</v>
      </c>
      <c r="K332">
        <v>12892</v>
      </c>
      <c r="L332" s="26">
        <f t="shared" si="16"/>
        <v>4.573689109525287E-2</v>
      </c>
      <c r="M332" s="1">
        <f t="shared" si="17"/>
        <v>53.603636363636362</v>
      </c>
    </row>
    <row r="333" spans="1:13" x14ac:dyDescent="0.25">
      <c r="A333" t="str">
        <f t="shared" si="15"/>
        <v>ICNCMBMay-2024</v>
      </c>
      <c r="B333" s="2">
        <v>2024</v>
      </c>
      <c r="C333" s="2" t="s">
        <v>206</v>
      </c>
      <c r="D333" t="s">
        <v>30</v>
      </c>
      <c r="E333" s="2" t="s">
        <v>10</v>
      </c>
      <c r="F333" t="s">
        <v>13</v>
      </c>
      <c r="G333">
        <v>80</v>
      </c>
      <c r="H333">
        <v>20873.530000000002</v>
      </c>
      <c r="I333">
        <v>6203.4</v>
      </c>
      <c r="J333">
        <v>27076.93</v>
      </c>
      <c r="K333">
        <v>461200</v>
      </c>
      <c r="L333" s="26">
        <f t="shared" si="16"/>
        <v>5.8709735472679964E-2</v>
      </c>
      <c r="M333" s="1">
        <f t="shared" si="17"/>
        <v>338.46162500000003</v>
      </c>
    </row>
    <row r="334" spans="1:13" x14ac:dyDescent="0.25">
      <c r="A334" t="str">
        <f t="shared" si="15"/>
        <v>IXMCMBMay-2024</v>
      </c>
      <c r="B334" s="2">
        <v>2024</v>
      </c>
      <c r="C334" s="2" t="s">
        <v>206</v>
      </c>
      <c r="D334" t="s">
        <v>31</v>
      </c>
      <c r="E334" s="2" t="s">
        <v>10</v>
      </c>
      <c r="F334" t="s">
        <v>15</v>
      </c>
      <c r="G334">
        <v>17</v>
      </c>
      <c r="H334">
        <v>428.74000000000007</v>
      </c>
      <c r="I334">
        <v>282.75</v>
      </c>
      <c r="J334">
        <v>711.49</v>
      </c>
      <c r="K334">
        <v>6018</v>
      </c>
      <c r="L334" s="26">
        <f t="shared" si="16"/>
        <v>0.11822698570953806</v>
      </c>
      <c r="M334" s="1">
        <f t="shared" si="17"/>
        <v>41.85235294117647</v>
      </c>
    </row>
    <row r="335" spans="1:13" x14ac:dyDescent="0.25">
      <c r="A335" t="str">
        <f t="shared" si="15"/>
        <v>KHICMBMay-2024</v>
      </c>
      <c r="B335" s="2">
        <v>2024</v>
      </c>
      <c r="C335" s="2" t="s">
        <v>206</v>
      </c>
      <c r="D335" t="s">
        <v>32</v>
      </c>
      <c r="E335" s="2" t="s">
        <v>10</v>
      </c>
      <c r="F335" t="s">
        <v>15</v>
      </c>
      <c r="G335">
        <v>84</v>
      </c>
      <c r="H335">
        <v>6821.3399999999992</v>
      </c>
      <c r="I335">
        <v>2126.8700000000003</v>
      </c>
      <c r="J335">
        <v>8948.2099999999991</v>
      </c>
      <c r="K335">
        <v>202776</v>
      </c>
      <c r="L335" s="26">
        <f t="shared" si="16"/>
        <v>4.4128545784510982E-2</v>
      </c>
      <c r="M335" s="1">
        <f t="shared" si="17"/>
        <v>106.52630952380952</v>
      </c>
    </row>
    <row r="336" spans="1:13" x14ac:dyDescent="0.25">
      <c r="A336" t="str">
        <f t="shared" si="15"/>
        <v>KTMCMBMay-2024</v>
      </c>
      <c r="B336" s="2">
        <v>2024</v>
      </c>
      <c r="C336" s="2" t="s">
        <v>206</v>
      </c>
      <c r="D336" t="s">
        <v>52</v>
      </c>
      <c r="E336" s="2" t="s">
        <v>10</v>
      </c>
      <c r="F336" t="s">
        <v>15</v>
      </c>
      <c r="G336">
        <v>10</v>
      </c>
      <c r="H336">
        <v>2213.9500000000003</v>
      </c>
      <c r="I336">
        <v>307.13</v>
      </c>
      <c r="J336">
        <v>2521.08</v>
      </c>
      <c r="K336">
        <v>23530</v>
      </c>
      <c r="L336" s="26">
        <f t="shared" si="16"/>
        <v>0.10714322141946452</v>
      </c>
      <c r="M336" s="1">
        <f t="shared" si="17"/>
        <v>252.108</v>
      </c>
    </row>
    <row r="337" spans="1:13" x14ac:dyDescent="0.25">
      <c r="A337" t="str">
        <f t="shared" si="15"/>
        <v>KULCMBMay-2024</v>
      </c>
      <c r="B337" s="2">
        <v>2024</v>
      </c>
      <c r="C337" s="2" t="s">
        <v>206</v>
      </c>
      <c r="D337" t="s">
        <v>33</v>
      </c>
      <c r="E337" s="2" t="s">
        <v>10</v>
      </c>
      <c r="F337" t="s">
        <v>13</v>
      </c>
      <c r="G337">
        <v>95</v>
      </c>
      <c r="H337">
        <v>4515.1400000000003</v>
      </c>
      <c r="I337">
        <v>4939.4300000000012</v>
      </c>
      <c r="J337">
        <v>9454.57</v>
      </c>
      <c r="K337">
        <v>233605</v>
      </c>
      <c r="L337" s="26">
        <f t="shared" si="16"/>
        <v>4.0472464202392928E-2</v>
      </c>
      <c r="M337" s="1">
        <f t="shared" si="17"/>
        <v>99.521789473684208</v>
      </c>
    </row>
    <row r="338" spans="1:13" x14ac:dyDescent="0.25">
      <c r="A338" t="str">
        <f t="shared" si="15"/>
        <v>KWICMBMay-2024</v>
      </c>
      <c r="B338" s="2">
        <v>2024</v>
      </c>
      <c r="C338" s="2" t="s">
        <v>206</v>
      </c>
      <c r="D338" t="s">
        <v>34</v>
      </c>
      <c r="E338" s="2" t="s">
        <v>10</v>
      </c>
      <c r="F338" t="s">
        <v>11</v>
      </c>
      <c r="G338">
        <v>4</v>
      </c>
      <c r="H338">
        <v>564.17999999999995</v>
      </c>
      <c r="I338">
        <v>112</v>
      </c>
      <c r="J338">
        <v>676.18000000000006</v>
      </c>
      <c r="K338">
        <v>16780</v>
      </c>
      <c r="L338" s="26">
        <f t="shared" si="16"/>
        <v>4.0296781883194285E-2</v>
      </c>
      <c r="M338" s="1">
        <f t="shared" si="17"/>
        <v>169.04500000000002</v>
      </c>
    </row>
    <row r="339" spans="1:13" x14ac:dyDescent="0.25">
      <c r="A339" t="str">
        <f t="shared" si="15"/>
        <v>LHECMBMay-2024</v>
      </c>
      <c r="B339" s="2">
        <v>2024</v>
      </c>
      <c r="C339" s="2" t="s">
        <v>206</v>
      </c>
      <c r="D339" t="s">
        <v>35</v>
      </c>
      <c r="E339" s="2" t="s">
        <v>10</v>
      </c>
      <c r="F339" t="s">
        <v>15</v>
      </c>
      <c r="G339">
        <v>153</v>
      </c>
      <c r="H339">
        <v>13815.900000000001</v>
      </c>
      <c r="I339">
        <v>3321.1400000000003</v>
      </c>
      <c r="J339">
        <v>17137.04</v>
      </c>
      <c r="K339">
        <v>426105</v>
      </c>
      <c r="L339" s="26">
        <f t="shared" si="16"/>
        <v>4.0217880569343237E-2</v>
      </c>
      <c r="M339" s="1">
        <f t="shared" si="17"/>
        <v>112.00679738562093</v>
      </c>
    </row>
    <row r="340" spans="1:13" x14ac:dyDescent="0.25">
      <c r="A340" t="str">
        <f t="shared" si="15"/>
        <v>LHRCMBMay-2024</v>
      </c>
      <c r="B340" s="2">
        <v>2024</v>
      </c>
      <c r="C340" s="2" t="s">
        <v>206</v>
      </c>
      <c r="D340" t="s">
        <v>36</v>
      </c>
      <c r="E340" s="2" t="s">
        <v>10</v>
      </c>
      <c r="F340" t="s">
        <v>19</v>
      </c>
      <c r="G340">
        <v>302</v>
      </c>
      <c r="H340">
        <v>70708.489999999976</v>
      </c>
      <c r="I340">
        <v>63585.539999999994</v>
      </c>
      <c r="J340">
        <v>134294.03</v>
      </c>
      <c r="K340">
        <v>2633138</v>
      </c>
      <c r="L340" s="26">
        <f t="shared" si="16"/>
        <v>5.1001516061824334E-2</v>
      </c>
      <c r="M340" s="1">
        <f t="shared" si="17"/>
        <v>444.68221854304636</v>
      </c>
    </row>
    <row r="341" spans="1:13" x14ac:dyDescent="0.25">
      <c r="A341" t="str">
        <f t="shared" si="15"/>
        <v>MAACMBMay-2024</v>
      </c>
      <c r="B341" s="2">
        <v>2024</v>
      </c>
      <c r="C341" s="2" t="s">
        <v>206</v>
      </c>
      <c r="D341" t="s">
        <v>37</v>
      </c>
      <c r="E341" s="2" t="s">
        <v>10</v>
      </c>
      <c r="F341" t="s">
        <v>15</v>
      </c>
      <c r="G341">
        <v>51</v>
      </c>
      <c r="H341">
        <v>1288.5100000000002</v>
      </c>
      <c r="I341">
        <v>1010.13</v>
      </c>
      <c r="J341">
        <v>2298.6400000000003</v>
      </c>
      <c r="K341">
        <v>34986</v>
      </c>
      <c r="L341" s="26">
        <f t="shared" si="16"/>
        <v>6.5701709255130636E-2</v>
      </c>
      <c r="M341" s="1">
        <f t="shared" si="17"/>
        <v>45.071372549019614</v>
      </c>
    </row>
    <row r="342" spans="1:13" x14ac:dyDescent="0.25">
      <c r="A342" t="str">
        <f t="shared" si="15"/>
        <v>MELCMBMay-2024</v>
      </c>
      <c r="B342" s="2">
        <v>2024</v>
      </c>
      <c r="C342" s="2" t="s">
        <v>206</v>
      </c>
      <c r="D342" t="s">
        <v>38</v>
      </c>
      <c r="E342" s="2" t="s">
        <v>10</v>
      </c>
      <c r="F342" t="s">
        <v>13</v>
      </c>
      <c r="G342">
        <v>868</v>
      </c>
      <c r="H342">
        <v>214508.38000000012</v>
      </c>
      <c r="I342">
        <v>86301.270000000019</v>
      </c>
      <c r="J342">
        <v>300809.65000000002</v>
      </c>
      <c r="K342">
        <v>7299012</v>
      </c>
      <c r="L342" s="26">
        <f t="shared" si="16"/>
        <v>4.1212379154877403E-2</v>
      </c>
      <c r="M342" s="1">
        <f t="shared" si="17"/>
        <v>346.55489631336405</v>
      </c>
    </row>
    <row r="343" spans="1:13" x14ac:dyDescent="0.25">
      <c r="A343" t="str">
        <f t="shared" si="15"/>
        <v>MLECMBMay-2024</v>
      </c>
      <c r="B343" s="2">
        <v>2024</v>
      </c>
      <c r="C343" s="2" t="s">
        <v>206</v>
      </c>
      <c r="D343" t="s">
        <v>39</v>
      </c>
      <c r="E343" s="2" t="s">
        <v>10</v>
      </c>
      <c r="F343" t="s">
        <v>15</v>
      </c>
      <c r="G343">
        <v>467</v>
      </c>
      <c r="H343">
        <v>23232.519999999997</v>
      </c>
      <c r="I343">
        <v>8363.14</v>
      </c>
      <c r="J343">
        <v>31595.659999999996</v>
      </c>
      <c r="K343">
        <v>358656</v>
      </c>
      <c r="L343" s="26">
        <f t="shared" si="16"/>
        <v>8.8094608761598844E-2</v>
      </c>
      <c r="M343" s="1">
        <f t="shared" si="17"/>
        <v>67.656659528907909</v>
      </c>
    </row>
    <row r="344" spans="1:13" x14ac:dyDescent="0.25">
      <c r="A344" t="str">
        <f t="shared" si="15"/>
        <v>NRTCMBMay-2024</v>
      </c>
      <c r="B344" s="2">
        <v>2024</v>
      </c>
      <c r="C344" s="2" t="s">
        <v>206</v>
      </c>
      <c r="D344" t="s">
        <v>40</v>
      </c>
      <c r="E344" s="2" t="s">
        <v>10</v>
      </c>
      <c r="F344" t="s">
        <v>13</v>
      </c>
      <c r="G344">
        <v>49</v>
      </c>
      <c r="H344">
        <v>18709.689999999995</v>
      </c>
      <c r="I344">
        <v>862.50999999999988</v>
      </c>
      <c r="J344">
        <v>19572.2</v>
      </c>
      <c r="K344">
        <v>336336</v>
      </c>
      <c r="L344" s="26">
        <f t="shared" si="16"/>
        <v>5.8192402835259983E-2</v>
      </c>
      <c r="M344" s="1">
        <f t="shared" si="17"/>
        <v>399.43265306122453</v>
      </c>
    </row>
    <row r="345" spans="1:13" x14ac:dyDescent="0.25">
      <c r="A345" t="str">
        <f t="shared" si="15"/>
        <v>PEKCMBMay-2024</v>
      </c>
      <c r="B345" s="2">
        <v>2024</v>
      </c>
      <c r="C345" s="2" t="s">
        <v>206</v>
      </c>
      <c r="D345" t="s">
        <v>177</v>
      </c>
      <c r="E345" s="2" t="s">
        <v>10</v>
      </c>
      <c r="F345" t="s">
        <v>13</v>
      </c>
      <c r="G345">
        <v>2</v>
      </c>
      <c r="H345">
        <v>288.32</v>
      </c>
      <c r="I345">
        <v>213.88</v>
      </c>
      <c r="J345">
        <v>502.2</v>
      </c>
      <c r="K345">
        <v>10338</v>
      </c>
      <c r="L345" s="26">
        <f t="shared" si="16"/>
        <v>4.8578061520603601E-2</v>
      </c>
      <c r="M345" s="1">
        <f t="shared" si="17"/>
        <v>251.1</v>
      </c>
    </row>
    <row r="346" spans="1:13" x14ac:dyDescent="0.25">
      <c r="A346" t="str">
        <f t="shared" si="15"/>
        <v>PVGCMBMay-2024</v>
      </c>
      <c r="B346" s="2">
        <v>2024</v>
      </c>
      <c r="C346" s="2" t="s">
        <v>206</v>
      </c>
      <c r="D346" t="s">
        <v>50</v>
      </c>
      <c r="E346" s="2" t="s">
        <v>10</v>
      </c>
      <c r="F346" t="s">
        <v>13</v>
      </c>
      <c r="G346">
        <v>1</v>
      </c>
      <c r="H346">
        <v>178.95</v>
      </c>
      <c r="I346">
        <v>120.91</v>
      </c>
      <c r="J346">
        <v>299.86</v>
      </c>
      <c r="K346">
        <v>5066</v>
      </c>
      <c r="L346" s="26">
        <f t="shared" si="16"/>
        <v>5.9190682984603241E-2</v>
      </c>
      <c r="M346" s="1">
        <f t="shared" si="17"/>
        <v>299.86</v>
      </c>
    </row>
    <row r="347" spans="1:13" x14ac:dyDescent="0.25">
      <c r="A347" t="str">
        <f t="shared" si="15"/>
        <v>RUHCMBMay-2024</v>
      </c>
      <c r="B347" s="2">
        <v>2024</v>
      </c>
      <c r="C347" s="2" t="s">
        <v>206</v>
      </c>
      <c r="D347" t="s">
        <v>41</v>
      </c>
      <c r="E347" s="2" t="s">
        <v>10</v>
      </c>
      <c r="F347" t="s">
        <v>11</v>
      </c>
      <c r="G347">
        <v>18</v>
      </c>
      <c r="H347">
        <v>2355.2799999999997</v>
      </c>
      <c r="I347">
        <v>1626.71</v>
      </c>
      <c r="J347">
        <v>3981.9900000000002</v>
      </c>
      <c r="K347">
        <v>72810</v>
      </c>
      <c r="L347" s="26">
        <f t="shared" si="16"/>
        <v>5.4690152451586323E-2</v>
      </c>
      <c r="M347" s="1">
        <f t="shared" si="17"/>
        <v>221.22166666666669</v>
      </c>
    </row>
    <row r="348" spans="1:13" x14ac:dyDescent="0.25">
      <c r="A348" t="str">
        <f t="shared" si="15"/>
        <v>SINCMBMay-2024</v>
      </c>
      <c r="B348" s="2">
        <v>2024</v>
      </c>
      <c r="C348" s="2" t="s">
        <v>206</v>
      </c>
      <c r="D348" t="s">
        <v>42</v>
      </c>
      <c r="E348" s="2" t="s">
        <v>10</v>
      </c>
      <c r="F348" t="s">
        <v>13</v>
      </c>
      <c r="G348">
        <v>82</v>
      </c>
      <c r="H348">
        <v>8800.0500000000011</v>
      </c>
      <c r="I348">
        <v>6673.44</v>
      </c>
      <c r="J348">
        <v>15473.490000000002</v>
      </c>
      <c r="K348">
        <v>225418</v>
      </c>
      <c r="L348" s="26">
        <f t="shared" si="16"/>
        <v>6.8643542219343628E-2</v>
      </c>
      <c r="M348" s="1">
        <f t="shared" si="17"/>
        <v>188.70109756097563</v>
      </c>
    </row>
    <row r="349" spans="1:13" x14ac:dyDescent="0.25">
      <c r="A349" t="str">
        <f t="shared" si="15"/>
        <v>SYDCMBMay-2024</v>
      </c>
      <c r="B349" s="2">
        <v>2024</v>
      </c>
      <c r="C349" s="2" t="s">
        <v>206</v>
      </c>
      <c r="D349" t="s">
        <v>53</v>
      </c>
      <c r="E349" s="2" t="s">
        <v>10</v>
      </c>
      <c r="F349" t="s">
        <v>13</v>
      </c>
      <c r="G349">
        <v>269</v>
      </c>
      <c r="H349">
        <v>80519.190000000017</v>
      </c>
      <c r="I349">
        <v>25544.079999999994</v>
      </c>
      <c r="J349">
        <v>106063.26999999997</v>
      </c>
      <c r="K349">
        <v>2354826</v>
      </c>
      <c r="L349" s="26">
        <f t="shared" si="16"/>
        <v>4.5040809809302244E-2</v>
      </c>
      <c r="M349" s="1">
        <f t="shared" si="17"/>
        <v>394.2872490706319</v>
      </c>
    </row>
    <row r="350" spans="1:13" x14ac:dyDescent="0.25">
      <c r="A350" t="str">
        <f t="shared" si="15"/>
        <v>TRVCMBMay-2024</v>
      </c>
      <c r="B350" s="2">
        <v>2024</v>
      </c>
      <c r="C350" s="2" t="s">
        <v>206</v>
      </c>
      <c r="D350" t="s">
        <v>43</v>
      </c>
      <c r="E350" s="2" t="s">
        <v>10</v>
      </c>
      <c r="F350" t="s">
        <v>15</v>
      </c>
      <c r="G350">
        <v>12</v>
      </c>
      <c r="H350">
        <v>450.59999999999997</v>
      </c>
      <c r="I350">
        <v>271.58000000000004</v>
      </c>
      <c r="J350">
        <v>722.18000000000006</v>
      </c>
      <c r="K350">
        <v>4392</v>
      </c>
      <c r="L350" s="26">
        <f t="shared" si="16"/>
        <v>0.16443078324225865</v>
      </c>
      <c r="M350" s="1">
        <f t="shared" si="17"/>
        <v>60.181666666666672</v>
      </c>
    </row>
    <row r="351" spans="1:13" x14ac:dyDescent="0.25">
      <c r="A351" t="str">
        <f t="shared" si="15"/>
        <v>TRZCMBMay-2024</v>
      </c>
      <c r="B351" s="2">
        <v>2024</v>
      </c>
      <c r="C351" s="2" t="s">
        <v>206</v>
      </c>
      <c r="D351" t="s">
        <v>44</v>
      </c>
      <c r="E351" s="2" t="s">
        <v>10</v>
      </c>
      <c r="F351" t="s">
        <v>15</v>
      </c>
      <c r="G351">
        <v>33</v>
      </c>
      <c r="H351">
        <v>916.3</v>
      </c>
      <c r="I351">
        <v>618.22000000000014</v>
      </c>
      <c r="J351">
        <v>1534.5199999999998</v>
      </c>
      <c r="K351">
        <v>14619</v>
      </c>
      <c r="L351" s="26">
        <f t="shared" si="16"/>
        <v>0.10496750803748545</v>
      </c>
      <c r="M351" s="1">
        <f t="shared" si="17"/>
        <v>46.500606060606053</v>
      </c>
    </row>
    <row r="352" spans="1:13" x14ac:dyDescent="0.25">
      <c r="A352" t="str">
        <f t="shared" si="15"/>
        <v>AUHCMBNov-2023</v>
      </c>
      <c r="B352" s="2">
        <v>2023</v>
      </c>
      <c r="C352" s="2" t="s">
        <v>182</v>
      </c>
      <c r="D352" t="s">
        <v>9</v>
      </c>
      <c r="E352" s="2" t="s">
        <v>10</v>
      </c>
      <c r="F352" t="s">
        <v>11</v>
      </c>
      <c r="G352">
        <v>1882</v>
      </c>
      <c r="H352">
        <v>192078.6099999999</v>
      </c>
      <c r="I352">
        <v>201052.26000000013</v>
      </c>
      <c r="J352">
        <v>393130.86999999959</v>
      </c>
      <c r="K352">
        <v>6293408</v>
      </c>
      <c r="L352" s="26">
        <f t="shared" si="16"/>
        <v>6.2467087784551643E-2</v>
      </c>
      <c r="M352" s="1">
        <f t="shared" si="17"/>
        <v>208.88994155154069</v>
      </c>
    </row>
    <row r="353" spans="1:19" x14ac:dyDescent="0.25">
      <c r="A353" t="str">
        <f t="shared" si="15"/>
        <v>BKKCMBNov-2023</v>
      </c>
      <c r="B353" s="2">
        <v>2023</v>
      </c>
      <c r="C353" s="2" t="s">
        <v>182</v>
      </c>
      <c r="D353" t="s">
        <v>12</v>
      </c>
      <c r="E353" t="s">
        <v>10</v>
      </c>
      <c r="F353" t="s">
        <v>13</v>
      </c>
      <c r="G353">
        <v>5234</v>
      </c>
      <c r="H353">
        <v>435804.68999999977</v>
      </c>
      <c r="I353">
        <v>423790.99999999948</v>
      </c>
      <c r="J353">
        <v>859595.69000000041</v>
      </c>
      <c r="K353">
        <v>12483090</v>
      </c>
      <c r="L353" s="26">
        <f t="shared" si="16"/>
        <v>6.8860810103908598E-2</v>
      </c>
      <c r="M353" s="1">
        <f t="shared" si="17"/>
        <v>164.23303209782202</v>
      </c>
    </row>
    <row r="354" spans="1:19" x14ac:dyDescent="0.25">
      <c r="A354" t="str">
        <f t="shared" si="15"/>
        <v>BLRCMBNov-2023</v>
      </c>
      <c r="B354" s="2">
        <v>2023</v>
      </c>
      <c r="C354" s="2" t="s">
        <v>182</v>
      </c>
      <c r="D354" t="s">
        <v>14</v>
      </c>
      <c r="E354" s="2" t="s">
        <v>10</v>
      </c>
      <c r="F354" t="s">
        <v>15</v>
      </c>
      <c r="G354">
        <v>3891</v>
      </c>
      <c r="H354">
        <v>200513.32</v>
      </c>
      <c r="I354">
        <v>136450.08999999997</v>
      </c>
      <c r="J354">
        <v>336963.40999999957</v>
      </c>
      <c r="K354">
        <v>2782065</v>
      </c>
      <c r="L354" s="26">
        <f t="shared" si="16"/>
        <v>0.12111989115998352</v>
      </c>
      <c r="M354" s="1">
        <f t="shared" si="17"/>
        <v>86.600722179388214</v>
      </c>
    </row>
    <row r="355" spans="1:19" x14ac:dyDescent="0.25">
      <c r="A355" t="str">
        <f t="shared" si="15"/>
        <v>BOMCMBNov-2023</v>
      </c>
      <c r="B355" s="2">
        <v>2023</v>
      </c>
      <c r="C355" s="2" t="s">
        <v>182</v>
      </c>
      <c r="D355" t="s">
        <v>16</v>
      </c>
      <c r="E355" s="2" t="s">
        <v>10</v>
      </c>
      <c r="F355" t="s">
        <v>15</v>
      </c>
      <c r="G355">
        <v>4618</v>
      </c>
      <c r="H355">
        <v>480591.07000000018</v>
      </c>
      <c r="I355">
        <v>163871.09999999969</v>
      </c>
      <c r="J355">
        <v>644462.17000000086</v>
      </c>
      <c r="K355">
        <v>7153282</v>
      </c>
      <c r="L355" s="26">
        <f t="shared" si="16"/>
        <v>9.0093214555221068E-2</v>
      </c>
      <c r="M355" s="1">
        <f t="shared" si="17"/>
        <v>139.55438934603742</v>
      </c>
    </row>
    <row r="356" spans="1:19" x14ac:dyDescent="0.25">
      <c r="A356" t="str">
        <f t="shared" si="15"/>
        <v>CANCMBNov-2023</v>
      </c>
      <c r="B356" s="2">
        <v>2023</v>
      </c>
      <c r="C356" s="2" t="s">
        <v>182</v>
      </c>
      <c r="D356" t="s">
        <v>17</v>
      </c>
      <c r="E356" s="2" t="s">
        <v>10</v>
      </c>
      <c r="F356" t="s">
        <v>13</v>
      </c>
      <c r="G356">
        <v>1398</v>
      </c>
      <c r="H356">
        <v>237430.22999999992</v>
      </c>
      <c r="I356">
        <v>126855.91999999995</v>
      </c>
      <c r="J356">
        <v>364286.14999999979</v>
      </c>
      <c r="K356">
        <v>5568234</v>
      </c>
      <c r="L356" s="26">
        <f t="shared" si="16"/>
        <v>6.5422205675982684E-2</v>
      </c>
      <c r="M356" s="1">
        <f t="shared" si="17"/>
        <v>260.57664520743907</v>
      </c>
    </row>
    <row r="357" spans="1:19" x14ac:dyDescent="0.25">
      <c r="A357" t="str">
        <f t="shared" si="15"/>
        <v>CDGCMBNov-2023</v>
      </c>
      <c r="B357" s="2">
        <v>2023</v>
      </c>
      <c r="C357" s="2" t="s">
        <v>182</v>
      </c>
      <c r="D357" t="s">
        <v>18</v>
      </c>
      <c r="E357" s="2" t="s">
        <v>10</v>
      </c>
      <c r="F357" t="s">
        <v>19</v>
      </c>
      <c r="G357">
        <v>2466</v>
      </c>
      <c r="H357">
        <v>407455.67999999976</v>
      </c>
      <c r="I357">
        <v>494443.52999999991</v>
      </c>
      <c r="J357">
        <v>901899.21000000008</v>
      </c>
      <c r="K357">
        <v>20983194</v>
      </c>
      <c r="L357" s="26">
        <f t="shared" si="16"/>
        <v>4.2981979292570999E-2</v>
      </c>
      <c r="M357" s="1">
        <f t="shared" si="17"/>
        <v>365.73366180048663</v>
      </c>
    </row>
    <row r="358" spans="1:19" x14ac:dyDescent="0.25">
      <c r="A358" t="str">
        <f t="shared" si="15"/>
        <v>CGKCMBNov-2023</v>
      </c>
      <c r="B358" s="2">
        <v>2023</v>
      </c>
      <c r="C358" s="2" t="s">
        <v>182</v>
      </c>
      <c r="D358" t="s">
        <v>20</v>
      </c>
      <c r="E358" s="2" t="s">
        <v>10</v>
      </c>
      <c r="F358" t="s">
        <v>13</v>
      </c>
      <c r="G358">
        <v>3318</v>
      </c>
      <c r="H358">
        <v>364327.08000000042</v>
      </c>
      <c r="I358">
        <v>219516.63</v>
      </c>
      <c r="J358">
        <v>583843.71000000043</v>
      </c>
      <c r="K358">
        <v>11009124</v>
      </c>
      <c r="L358" s="26">
        <f t="shared" si="16"/>
        <v>5.303271268449701E-2</v>
      </c>
      <c r="M358" s="1">
        <f t="shared" si="17"/>
        <v>175.96254068716107</v>
      </c>
    </row>
    <row r="359" spans="1:19" x14ac:dyDescent="0.25">
      <c r="A359" t="str">
        <f t="shared" si="15"/>
        <v>CMBAUHNov-2023</v>
      </c>
      <c r="B359" s="2">
        <v>2023</v>
      </c>
      <c r="C359" s="2" t="s">
        <v>182</v>
      </c>
      <c r="D359" t="s">
        <v>10</v>
      </c>
      <c r="E359" s="2" t="s">
        <v>9</v>
      </c>
      <c r="F359" t="s">
        <v>11</v>
      </c>
      <c r="G359">
        <v>1160</v>
      </c>
      <c r="H359">
        <v>131234.88999999993</v>
      </c>
      <c r="I359">
        <v>131956.81000000003</v>
      </c>
      <c r="J359">
        <v>263191.69999999995</v>
      </c>
      <c r="K359">
        <v>3879040</v>
      </c>
      <c r="L359" s="26">
        <f t="shared" si="16"/>
        <v>6.7849699925754819E-2</v>
      </c>
      <c r="M359" s="1">
        <f t="shared" si="17"/>
        <v>226.8893965517241</v>
      </c>
    </row>
    <row r="360" spans="1:19" x14ac:dyDescent="0.25">
      <c r="A360" t="str">
        <f t="shared" si="15"/>
        <v>CMBBKKNov-2023</v>
      </c>
      <c r="B360" s="2">
        <v>2023</v>
      </c>
      <c r="C360" s="2" t="s">
        <v>182</v>
      </c>
      <c r="D360" t="s">
        <v>10</v>
      </c>
      <c r="E360" s="2" t="s">
        <v>12</v>
      </c>
      <c r="F360" t="s">
        <v>13</v>
      </c>
      <c r="G360">
        <v>5560</v>
      </c>
      <c r="H360">
        <v>492383.48999999953</v>
      </c>
      <c r="I360">
        <v>445696.23999999987</v>
      </c>
      <c r="J360">
        <v>938079.72999999986</v>
      </c>
      <c r="K360">
        <v>13260600</v>
      </c>
      <c r="L360" s="26">
        <f t="shared" si="16"/>
        <v>7.0741876687329369E-2</v>
      </c>
      <c r="M360" s="1">
        <f t="shared" si="17"/>
        <v>168.71937589928055</v>
      </c>
    </row>
    <row r="361" spans="1:19" x14ac:dyDescent="0.25">
      <c r="A361" t="str">
        <f t="shared" si="15"/>
        <v>CMBBLRNov-2023</v>
      </c>
      <c r="B361" s="2">
        <v>2023</v>
      </c>
      <c r="C361" s="2" t="s">
        <v>182</v>
      </c>
      <c r="D361" t="s">
        <v>10</v>
      </c>
      <c r="E361" s="2" t="s">
        <v>14</v>
      </c>
      <c r="F361" t="s">
        <v>15</v>
      </c>
      <c r="G361">
        <v>2986</v>
      </c>
      <c r="H361">
        <v>177849.62999999966</v>
      </c>
      <c r="I361">
        <v>88019.580000000133</v>
      </c>
      <c r="J361">
        <v>265869.21000000008</v>
      </c>
      <c r="K361">
        <v>2134990</v>
      </c>
      <c r="L361" s="26">
        <f t="shared" si="16"/>
        <v>0.1245294872575516</v>
      </c>
      <c r="M361" s="1">
        <f t="shared" si="17"/>
        <v>89.038583389149395</v>
      </c>
    </row>
    <row r="362" spans="1:19" x14ac:dyDescent="0.25">
      <c r="A362" t="str">
        <f t="shared" si="15"/>
        <v>CMBBOMNov-2023</v>
      </c>
      <c r="B362" s="2">
        <v>2023</v>
      </c>
      <c r="C362" s="2" t="s">
        <v>182</v>
      </c>
      <c r="D362" t="s">
        <v>10</v>
      </c>
      <c r="E362" s="2" t="s">
        <v>16</v>
      </c>
      <c r="F362" t="s">
        <v>15</v>
      </c>
      <c r="G362">
        <v>5035</v>
      </c>
      <c r="H362">
        <v>572215.53000000061</v>
      </c>
      <c r="I362">
        <v>167686.58999999982</v>
      </c>
      <c r="J362">
        <v>739902.12000000081</v>
      </c>
      <c r="K362">
        <v>7799215</v>
      </c>
      <c r="L362" s="26">
        <f t="shared" si="16"/>
        <v>9.4868793846560301E-2</v>
      </c>
      <c r="M362" s="1">
        <f t="shared" si="17"/>
        <v>146.95176166832192</v>
      </c>
      <c r="O362">
        <f>SUBTOTAL(9,O218:O290)</f>
        <v>12</v>
      </c>
      <c r="P362">
        <f>SUBTOTAL(9,P218:P290)</f>
        <v>1930.03</v>
      </c>
      <c r="Q362">
        <f>SUBTOTAL(9,Q218:Q290)</f>
        <v>0</v>
      </c>
      <c r="R362">
        <f>SUBTOTAL(9,R218:R290)</f>
        <v>1930.03</v>
      </c>
      <c r="S362">
        <f>SUBTOTAL(9,S218:S290)</f>
        <v>59563</v>
      </c>
    </row>
    <row r="363" spans="1:19" x14ac:dyDescent="0.25">
      <c r="A363" t="str">
        <f t="shared" si="15"/>
        <v>CMBCANNov-2023</v>
      </c>
      <c r="B363" s="2">
        <v>2023</v>
      </c>
      <c r="C363" s="2" t="s">
        <v>182</v>
      </c>
      <c r="D363" t="s">
        <v>10</v>
      </c>
      <c r="E363" s="2" t="s">
        <v>17</v>
      </c>
      <c r="F363" t="s">
        <v>13</v>
      </c>
      <c r="G363">
        <v>1065</v>
      </c>
      <c r="H363">
        <v>179000.46999999994</v>
      </c>
      <c r="I363">
        <v>90948.400000000052</v>
      </c>
      <c r="J363">
        <v>269948.87</v>
      </c>
      <c r="K363">
        <v>4241895</v>
      </c>
      <c r="L363" s="26">
        <f t="shared" si="16"/>
        <v>6.3638744004743161E-2</v>
      </c>
      <c r="M363" s="1">
        <f t="shared" si="17"/>
        <v>253.47311737089203</v>
      </c>
    </row>
    <row r="364" spans="1:19" x14ac:dyDescent="0.25">
      <c r="A364" t="str">
        <f t="shared" si="15"/>
        <v>CMBCDGNov-2023</v>
      </c>
      <c r="B364" s="2">
        <v>2023</v>
      </c>
      <c r="C364" s="2" t="s">
        <v>182</v>
      </c>
      <c r="D364" t="s">
        <v>10</v>
      </c>
      <c r="E364" s="2" t="s">
        <v>18</v>
      </c>
      <c r="F364" t="s">
        <v>19</v>
      </c>
      <c r="G364">
        <v>2840</v>
      </c>
      <c r="H364">
        <v>477734.6999999999</v>
      </c>
      <c r="I364">
        <v>574068.5000000007</v>
      </c>
      <c r="J364">
        <v>1051803.2000000007</v>
      </c>
      <c r="K364">
        <v>24165560</v>
      </c>
      <c r="L364" s="26">
        <f t="shared" si="16"/>
        <v>4.3524884174006337E-2</v>
      </c>
      <c r="M364" s="1">
        <f t="shared" si="17"/>
        <v>370.35323943661996</v>
      </c>
    </row>
    <row r="365" spans="1:19" x14ac:dyDescent="0.25">
      <c r="A365" t="str">
        <f t="shared" si="15"/>
        <v>CMBCGKNov-2023</v>
      </c>
      <c r="B365" s="2">
        <v>2023</v>
      </c>
      <c r="C365" s="2" t="s">
        <v>182</v>
      </c>
      <c r="D365" t="s">
        <v>10</v>
      </c>
      <c r="E365" s="2" t="s">
        <v>20</v>
      </c>
      <c r="F365" t="s">
        <v>13</v>
      </c>
      <c r="G365">
        <v>3425</v>
      </c>
      <c r="H365">
        <v>223850.31000000006</v>
      </c>
      <c r="I365">
        <v>265936.22000000015</v>
      </c>
      <c r="J365">
        <v>489786.52999999974</v>
      </c>
      <c r="K365">
        <v>11364150</v>
      </c>
      <c r="L365" s="26">
        <f t="shared" si="16"/>
        <v>4.3099266553151772E-2</v>
      </c>
      <c r="M365" s="1">
        <f t="shared" si="17"/>
        <v>143.00336642335759</v>
      </c>
    </row>
    <row r="366" spans="1:19" x14ac:dyDescent="0.25">
      <c r="A366" t="str">
        <f t="shared" si="15"/>
        <v>CMBCOKNov-2023</v>
      </c>
      <c r="B366" s="2">
        <v>2023</v>
      </c>
      <c r="C366" s="2" t="s">
        <v>182</v>
      </c>
      <c r="D366" t="s">
        <v>10</v>
      </c>
      <c r="E366" s="2" t="s">
        <v>21</v>
      </c>
      <c r="F366" t="s">
        <v>15</v>
      </c>
      <c r="G366">
        <v>3249</v>
      </c>
      <c r="H366">
        <v>89871.869999999952</v>
      </c>
      <c r="I366">
        <v>60373.280000000042</v>
      </c>
      <c r="J366">
        <v>150245.14999999985</v>
      </c>
      <c r="K366">
        <v>1679733</v>
      </c>
      <c r="L366" s="26">
        <f t="shared" si="16"/>
        <v>8.9445852406304954E-2</v>
      </c>
      <c r="M366" s="1">
        <f t="shared" si="17"/>
        <v>46.243505694059664</v>
      </c>
    </row>
    <row r="367" spans="1:19" x14ac:dyDescent="0.25">
      <c r="A367" t="str">
        <f t="shared" si="15"/>
        <v>CMBDACNov-2023</v>
      </c>
      <c r="B367" s="2">
        <v>2023</v>
      </c>
      <c r="C367" s="2" t="s">
        <v>182</v>
      </c>
      <c r="D367" t="s">
        <v>10</v>
      </c>
      <c r="E367" s="2" t="s">
        <v>22</v>
      </c>
      <c r="F367" t="s">
        <v>15</v>
      </c>
      <c r="G367">
        <v>5371</v>
      </c>
      <c r="H367">
        <v>682109.63999999873</v>
      </c>
      <c r="I367">
        <v>68962.119999999966</v>
      </c>
      <c r="J367">
        <v>751071.75999999943</v>
      </c>
      <c r="K367">
        <v>11628215</v>
      </c>
      <c r="L367" s="26">
        <f t="shared" si="16"/>
        <v>6.4590460358705054E-2</v>
      </c>
      <c r="M367" s="1">
        <f t="shared" si="17"/>
        <v>139.83834667659644</v>
      </c>
    </row>
    <row r="368" spans="1:19" x14ac:dyDescent="0.25">
      <c r="A368" t="str">
        <f t="shared" si="15"/>
        <v>CMBDELNov-2023</v>
      </c>
      <c r="B368" s="2">
        <v>2023</v>
      </c>
      <c r="C368" s="2" t="s">
        <v>182</v>
      </c>
      <c r="D368" t="s">
        <v>10</v>
      </c>
      <c r="E368" s="2" t="s">
        <v>23</v>
      </c>
      <c r="F368" t="s">
        <v>15</v>
      </c>
      <c r="G368">
        <v>6800</v>
      </c>
      <c r="H368">
        <v>754828.81999999902</v>
      </c>
      <c r="I368">
        <v>232096.58999999973</v>
      </c>
      <c r="J368">
        <v>986925.40999999933</v>
      </c>
      <c r="K368">
        <v>16490000</v>
      </c>
      <c r="L368" s="26">
        <f t="shared" si="16"/>
        <v>5.9849933899332887E-2</v>
      </c>
      <c r="M368" s="1">
        <f t="shared" si="17"/>
        <v>145.13608970588226</v>
      </c>
    </row>
    <row r="369" spans="1:13" x14ac:dyDescent="0.25">
      <c r="A369" t="str">
        <f t="shared" si="15"/>
        <v>CMBDMMNov-2023</v>
      </c>
      <c r="B369" s="2">
        <v>2023</v>
      </c>
      <c r="C369" s="2" t="s">
        <v>182</v>
      </c>
      <c r="D369" t="s">
        <v>10</v>
      </c>
      <c r="E369" s="2" t="s">
        <v>24</v>
      </c>
      <c r="F369" t="s">
        <v>11</v>
      </c>
      <c r="G369">
        <v>2451</v>
      </c>
      <c r="H369">
        <v>251769.15000000005</v>
      </c>
      <c r="I369">
        <v>221472.9199999999</v>
      </c>
      <c r="J369">
        <v>473242.06999999995</v>
      </c>
      <c r="K369">
        <v>9443703</v>
      </c>
      <c r="L369" s="26">
        <f t="shared" si="16"/>
        <v>5.0111917962688997E-2</v>
      </c>
      <c r="M369" s="1">
        <f t="shared" si="17"/>
        <v>193.08121991024069</v>
      </c>
    </row>
    <row r="370" spans="1:13" x14ac:dyDescent="0.25">
      <c r="A370" t="str">
        <f t="shared" si="15"/>
        <v>CMBDOHNov-2023</v>
      </c>
      <c r="B370" s="2">
        <v>2023</v>
      </c>
      <c r="C370" s="2" t="s">
        <v>182</v>
      </c>
      <c r="D370" t="s">
        <v>10</v>
      </c>
      <c r="E370" s="2" t="s">
        <v>25</v>
      </c>
      <c r="F370" t="s">
        <v>11</v>
      </c>
      <c r="G370">
        <v>4497</v>
      </c>
      <c r="H370">
        <v>462590.27000000048</v>
      </c>
      <c r="I370">
        <v>420516.24000000034</v>
      </c>
      <c r="J370">
        <v>883106.50999999931</v>
      </c>
      <c r="K370">
        <v>16337601</v>
      </c>
      <c r="L370" s="26">
        <f t="shared" si="16"/>
        <v>5.4053622070951504E-2</v>
      </c>
      <c r="M370" s="1">
        <f t="shared" si="17"/>
        <v>196.37680898376681</v>
      </c>
    </row>
    <row r="371" spans="1:13" x14ac:dyDescent="0.25">
      <c r="A371" t="str">
        <f t="shared" si="15"/>
        <v>CMBDXBNov-2023</v>
      </c>
      <c r="B371" s="2">
        <v>2023</v>
      </c>
      <c r="C371" s="2" t="s">
        <v>182</v>
      </c>
      <c r="D371" t="s">
        <v>10</v>
      </c>
      <c r="E371" s="2" t="s">
        <v>26</v>
      </c>
      <c r="F371" t="s">
        <v>11</v>
      </c>
      <c r="G371">
        <v>5088</v>
      </c>
      <c r="H371">
        <v>501210.13000000041</v>
      </c>
      <c r="I371">
        <v>531739.41000000073</v>
      </c>
      <c r="J371">
        <v>1032949.5399999993</v>
      </c>
      <c r="K371">
        <v>16836192</v>
      </c>
      <c r="L371" s="26">
        <f t="shared" si="16"/>
        <v>6.1352919947693596E-2</v>
      </c>
      <c r="M371" s="1">
        <f t="shared" si="17"/>
        <v>203.01681210691811</v>
      </c>
    </row>
    <row r="372" spans="1:13" x14ac:dyDescent="0.25">
      <c r="A372" t="str">
        <f t="shared" si="15"/>
        <v>CMBFRANov-2023</v>
      </c>
      <c r="B372" s="2">
        <v>2023</v>
      </c>
      <c r="C372" s="2" t="s">
        <v>182</v>
      </c>
      <c r="D372" t="s">
        <v>10</v>
      </c>
      <c r="E372" s="2" t="s">
        <v>27</v>
      </c>
      <c r="F372" t="s">
        <v>19</v>
      </c>
      <c r="G372">
        <v>2331</v>
      </c>
      <c r="H372">
        <v>436404.97000000015</v>
      </c>
      <c r="I372">
        <v>492515.72000000003</v>
      </c>
      <c r="J372">
        <v>928920.68999999925</v>
      </c>
      <c r="K372">
        <v>18864783</v>
      </c>
      <c r="L372" s="26">
        <f t="shared" si="16"/>
        <v>4.9240995244949237E-2</v>
      </c>
      <c r="M372" s="1">
        <f t="shared" si="17"/>
        <v>398.50737451737422</v>
      </c>
    </row>
    <row r="373" spans="1:13" x14ac:dyDescent="0.25">
      <c r="A373" t="str">
        <f t="shared" si="15"/>
        <v>CMBGANNov-2023</v>
      </c>
      <c r="B373" s="2">
        <v>2023</v>
      </c>
      <c r="C373" s="2" t="s">
        <v>182</v>
      </c>
      <c r="D373" t="s">
        <v>10</v>
      </c>
      <c r="E373" s="2" t="s">
        <v>28</v>
      </c>
      <c r="F373" t="s">
        <v>15</v>
      </c>
      <c r="G373">
        <v>655</v>
      </c>
      <c r="H373">
        <v>49350.549999999988</v>
      </c>
      <c r="I373">
        <v>16556.070000000003</v>
      </c>
      <c r="J373">
        <v>65906.62</v>
      </c>
      <c r="K373">
        <v>751285</v>
      </c>
      <c r="L373" s="26">
        <f t="shared" si="16"/>
        <v>8.7725190839694656E-2</v>
      </c>
      <c r="M373" s="1">
        <f t="shared" si="17"/>
        <v>100.62079389312976</v>
      </c>
    </row>
    <row r="374" spans="1:13" x14ac:dyDescent="0.25">
      <c r="A374" t="str">
        <f t="shared" si="15"/>
        <v>CMBHYDNov-2023</v>
      </c>
      <c r="B374" s="2">
        <v>2023</v>
      </c>
      <c r="C374" s="2" t="s">
        <v>182</v>
      </c>
      <c r="D374" t="s">
        <v>10</v>
      </c>
      <c r="E374" s="2" t="s">
        <v>29</v>
      </c>
      <c r="F374" t="s">
        <v>15</v>
      </c>
      <c r="G374">
        <v>2198</v>
      </c>
      <c r="H374">
        <v>104793.8299999999</v>
      </c>
      <c r="I374">
        <v>68504.460000000079</v>
      </c>
      <c r="J374">
        <v>173298.28999999998</v>
      </c>
      <c r="K374">
        <v>2576056</v>
      </c>
      <c r="L374" s="26">
        <f t="shared" si="16"/>
        <v>6.7272718450220023E-2</v>
      </c>
      <c r="M374" s="1">
        <f t="shared" si="17"/>
        <v>78.843626023657862</v>
      </c>
    </row>
    <row r="375" spans="1:13" x14ac:dyDescent="0.25">
      <c r="A375" t="str">
        <f t="shared" si="15"/>
        <v>CMBICNNov-2023</v>
      </c>
      <c r="B375" s="2">
        <v>2023</v>
      </c>
      <c r="C375" s="2" t="s">
        <v>182</v>
      </c>
      <c r="D375" t="s">
        <v>10</v>
      </c>
      <c r="E375" s="2" t="s">
        <v>30</v>
      </c>
      <c r="F375" t="s">
        <v>13</v>
      </c>
      <c r="G375">
        <v>694</v>
      </c>
      <c r="H375">
        <v>203060.95</v>
      </c>
      <c r="I375">
        <v>70952.820000000007</v>
      </c>
      <c r="J375">
        <v>274013.77000000008</v>
      </c>
      <c r="K375">
        <v>4000910</v>
      </c>
      <c r="L375" s="26">
        <f t="shared" si="16"/>
        <v>6.8487861511506154E-2</v>
      </c>
      <c r="M375" s="1">
        <f t="shared" si="17"/>
        <v>394.83252161383297</v>
      </c>
    </row>
    <row r="376" spans="1:13" x14ac:dyDescent="0.25">
      <c r="A376" t="str">
        <f t="shared" si="15"/>
        <v>CMBIXMNov-2023</v>
      </c>
      <c r="B376" s="2">
        <v>2023</v>
      </c>
      <c r="C376" s="2" t="s">
        <v>182</v>
      </c>
      <c r="D376" t="s">
        <v>10</v>
      </c>
      <c r="E376" s="2" t="s">
        <v>31</v>
      </c>
      <c r="F376" t="s">
        <v>15</v>
      </c>
      <c r="G376">
        <v>1950</v>
      </c>
      <c r="H376">
        <v>58044.749999999993</v>
      </c>
      <c r="I376">
        <v>42196.890000000021</v>
      </c>
      <c r="J376">
        <v>100241.6400000001</v>
      </c>
      <c r="K376">
        <v>690300</v>
      </c>
      <c r="L376" s="26">
        <f t="shared" si="16"/>
        <v>0.14521460234680589</v>
      </c>
      <c r="M376" s="1">
        <f t="shared" si="17"/>
        <v>51.40596923076928</v>
      </c>
    </row>
    <row r="377" spans="1:13" x14ac:dyDescent="0.25">
      <c r="A377" t="str">
        <f t="shared" si="15"/>
        <v>CMBKHINov-2023</v>
      </c>
      <c r="B377" s="2">
        <v>2023</v>
      </c>
      <c r="C377" s="2" t="s">
        <v>182</v>
      </c>
      <c r="D377" t="s">
        <v>10</v>
      </c>
      <c r="E377" s="2" t="s">
        <v>32</v>
      </c>
      <c r="F377" t="s">
        <v>15</v>
      </c>
      <c r="G377">
        <v>1866</v>
      </c>
      <c r="H377">
        <v>269054.81999999983</v>
      </c>
      <c r="I377">
        <v>55920.059999999969</v>
      </c>
      <c r="J377">
        <v>324974.87999999995</v>
      </c>
      <c r="K377">
        <v>4504524</v>
      </c>
      <c r="L377" s="26">
        <f t="shared" si="16"/>
        <v>7.2144111120287055E-2</v>
      </c>
      <c r="M377" s="1">
        <f t="shared" si="17"/>
        <v>174.15588424437297</v>
      </c>
    </row>
    <row r="378" spans="1:13" x14ac:dyDescent="0.25">
      <c r="A378" t="str">
        <f t="shared" si="15"/>
        <v>CMBKTMNov-2023</v>
      </c>
      <c r="B378" s="2">
        <v>2023</v>
      </c>
      <c r="C378" s="2" t="s">
        <v>182</v>
      </c>
      <c r="D378" t="s">
        <v>10</v>
      </c>
      <c r="E378" s="2" t="s">
        <v>52</v>
      </c>
      <c r="F378" t="s">
        <v>15</v>
      </c>
      <c r="G378">
        <v>2483</v>
      </c>
      <c r="H378">
        <v>311594.35000000033</v>
      </c>
      <c r="I378">
        <v>88416.149999999936</v>
      </c>
      <c r="J378">
        <v>400010.5</v>
      </c>
      <c r="K378">
        <v>5842499</v>
      </c>
      <c r="L378" s="26">
        <f t="shared" si="16"/>
        <v>6.8465651427582611E-2</v>
      </c>
      <c r="M378" s="1">
        <f t="shared" si="17"/>
        <v>161.09967780910191</v>
      </c>
    </row>
    <row r="379" spans="1:13" x14ac:dyDescent="0.25">
      <c r="A379" t="str">
        <f t="shared" si="15"/>
        <v>CMBKULNov-2023</v>
      </c>
      <c r="B379" s="2">
        <v>2023</v>
      </c>
      <c r="C379" s="2" t="s">
        <v>182</v>
      </c>
      <c r="D379" t="s">
        <v>10</v>
      </c>
      <c r="E379" s="2" t="s">
        <v>33</v>
      </c>
      <c r="F379" t="s">
        <v>13</v>
      </c>
      <c r="G379">
        <v>4175</v>
      </c>
      <c r="H379">
        <v>280992.0799999999</v>
      </c>
      <c r="I379">
        <v>305222.55000000028</v>
      </c>
      <c r="J379">
        <v>586214.63000000082</v>
      </c>
      <c r="K379">
        <v>10266325</v>
      </c>
      <c r="L379" s="26">
        <f t="shared" si="16"/>
        <v>5.7100727865131956E-2</v>
      </c>
      <c r="M379" s="1">
        <f t="shared" si="17"/>
        <v>140.41068982035947</v>
      </c>
    </row>
    <row r="380" spans="1:13" x14ac:dyDescent="0.25">
      <c r="A380" t="str">
        <f t="shared" si="15"/>
        <v>CMBKWINov-2023</v>
      </c>
      <c r="B380" s="2">
        <v>2023</v>
      </c>
      <c r="C380" s="2" t="s">
        <v>182</v>
      </c>
      <c r="D380" t="s">
        <v>10</v>
      </c>
      <c r="E380" s="2" t="s">
        <v>34</v>
      </c>
      <c r="F380" t="s">
        <v>11</v>
      </c>
      <c r="G380">
        <v>4631</v>
      </c>
      <c r="H380">
        <v>716676.74</v>
      </c>
      <c r="I380">
        <v>423341.83999999997</v>
      </c>
      <c r="J380">
        <v>1140018.5800000005</v>
      </c>
      <c r="K380">
        <v>19427045</v>
      </c>
      <c r="L380" s="26">
        <f t="shared" si="16"/>
        <v>5.8682037335065655E-2</v>
      </c>
      <c r="M380" s="1">
        <f t="shared" si="17"/>
        <v>246.17114662060041</v>
      </c>
    </row>
    <row r="381" spans="1:13" x14ac:dyDescent="0.25">
      <c r="A381" t="str">
        <f t="shared" si="15"/>
        <v>CMBLHENov-2023</v>
      </c>
      <c r="B381" s="2">
        <v>2023</v>
      </c>
      <c r="C381" s="2" t="s">
        <v>182</v>
      </c>
      <c r="D381" t="s">
        <v>10</v>
      </c>
      <c r="E381" s="2" t="s">
        <v>35</v>
      </c>
      <c r="F381" t="s">
        <v>15</v>
      </c>
      <c r="G381">
        <v>2459</v>
      </c>
      <c r="H381">
        <v>336906.53999999975</v>
      </c>
      <c r="I381">
        <v>75489.760000000053</v>
      </c>
      <c r="J381">
        <v>412396.29999999987</v>
      </c>
      <c r="K381">
        <v>6848315</v>
      </c>
      <c r="L381" s="26">
        <f t="shared" si="16"/>
        <v>6.0218652325426017E-2</v>
      </c>
      <c r="M381" s="1">
        <f t="shared" si="17"/>
        <v>167.70894672631147</v>
      </c>
    </row>
    <row r="382" spans="1:13" x14ac:dyDescent="0.25">
      <c r="A382" t="str">
        <f t="shared" si="15"/>
        <v>CMBLHRNov-2023</v>
      </c>
      <c r="B382" s="2">
        <v>2023</v>
      </c>
      <c r="C382" s="2" t="s">
        <v>182</v>
      </c>
      <c r="D382" t="s">
        <v>10</v>
      </c>
      <c r="E382" s="2" t="s">
        <v>36</v>
      </c>
      <c r="F382" t="s">
        <v>19</v>
      </c>
      <c r="G382">
        <v>9362</v>
      </c>
      <c r="H382">
        <v>2202996.2800000003</v>
      </c>
      <c r="I382">
        <v>1921024.94</v>
      </c>
      <c r="J382">
        <v>4124021.2200000035</v>
      </c>
      <c r="K382">
        <v>81627278</v>
      </c>
      <c r="L382" s="26">
        <f t="shared" si="16"/>
        <v>5.0522586579452071E-2</v>
      </c>
      <c r="M382" s="1">
        <f t="shared" si="17"/>
        <v>440.50643238624264</v>
      </c>
    </row>
    <row r="383" spans="1:13" x14ac:dyDescent="0.25">
      <c r="A383" t="str">
        <f t="shared" si="15"/>
        <v>CMBMAANov-2023</v>
      </c>
      <c r="B383" s="2">
        <v>2023</v>
      </c>
      <c r="C383" s="2" t="s">
        <v>182</v>
      </c>
      <c r="D383" t="s">
        <v>10</v>
      </c>
      <c r="E383" s="2" t="s">
        <v>37</v>
      </c>
      <c r="F383" t="s">
        <v>15</v>
      </c>
      <c r="G383">
        <v>11479</v>
      </c>
      <c r="H383">
        <v>301401.94999999966</v>
      </c>
      <c r="I383">
        <v>314494.70000000054</v>
      </c>
      <c r="J383">
        <v>615896.65000000107</v>
      </c>
      <c r="K383">
        <v>7874594</v>
      </c>
      <c r="L383" s="26">
        <f t="shared" si="16"/>
        <v>7.8213130734105282E-2</v>
      </c>
      <c r="M383" s="1">
        <f t="shared" si="17"/>
        <v>53.654207683596226</v>
      </c>
    </row>
    <row r="384" spans="1:13" x14ac:dyDescent="0.25">
      <c r="A384" t="str">
        <f t="shared" si="15"/>
        <v>CMBMELNov-2023</v>
      </c>
      <c r="B384" s="2">
        <v>2023</v>
      </c>
      <c r="C384" s="2" t="s">
        <v>182</v>
      </c>
      <c r="D384" t="s">
        <v>10</v>
      </c>
      <c r="E384" s="2" t="s">
        <v>38</v>
      </c>
      <c r="F384" t="s">
        <v>13</v>
      </c>
      <c r="G384">
        <v>9089</v>
      </c>
      <c r="H384">
        <v>2728862.320000005</v>
      </c>
      <c r="I384">
        <v>880016.46000000054</v>
      </c>
      <c r="J384">
        <v>3608878.78</v>
      </c>
      <c r="K384">
        <v>76429401</v>
      </c>
      <c r="L384" s="26">
        <f t="shared" si="16"/>
        <v>4.7218462172691891E-2</v>
      </c>
      <c r="M384" s="1">
        <f t="shared" si="17"/>
        <v>397.06004841016613</v>
      </c>
    </row>
    <row r="385" spans="1:13" x14ac:dyDescent="0.25">
      <c r="A385" t="str">
        <f t="shared" si="15"/>
        <v>CMBMLENov-2023</v>
      </c>
      <c r="B385" s="2">
        <v>2023</v>
      </c>
      <c r="C385" s="2" t="s">
        <v>182</v>
      </c>
      <c r="D385" t="s">
        <v>10</v>
      </c>
      <c r="E385" s="2" t="s">
        <v>39</v>
      </c>
      <c r="F385" t="s">
        <v>15</v>
      </c>
      <c r="G385">
        <v>12968</v>
      </c>
      <c r="H385">
        <v>820819.13999999978</v>
      </c>
      <c r="I385">
        <v>268896.71000000014</v>
      </c>
      <c r="J385">
        <v>1089715.8499999996</v>
      </c>
      <c r="K385">
        <v>9959424</v>
      </c>
      <c r="L385" s="26">
        <f t="shared" si="16"/>
        <v>0.10941554953378826</v>
      </c>
      <c r="M385" s="1">
        <f t="shared" si="17"/>
        <v>84.03114204194938</v>
      </c>
    </row>
    <row r="386" spans="1:13" x14ac:dyDescent="0.25">
      <c r="A386" t="str">
        <f t="shared" ref="A386:A449" si="18">D386&amp;E386&amp;C386</f>
        <v>CMBNRTNov-2023</v>
      </c>
      <c r="B386" s="2">
        <v>2023</v>
      </c>
      <c r="C386" s="2" t="s">
        <v>182</v>
      </c>
      <c r="D386" t="s">
        <v>10</v>
      </c>
      <c r="E386" s="2" t="s">
        <v>40</v>
      </c>
      <c r="F386" t="s">
        <v>13</v>
      </c>
      <c r="G386">
        <v>3673</v>
      </c>
      <c r="H386">
        <v>1145341.1899999995</v>
      </c>
      <c r="I386">
        <v>228722.31999999986</v>
      </c>
      <c r="J386">
        <v>1374063.5099999998</v>
      </c>
      <c r="K386">
        <v>25211472</v>
      </c>
      <c r="L386" s="26">
        <f t="shared" ref="L386:L449" si="19">J386/K386</f>
        <v>5.4501518594392256E-2</v>
      </c>
      <c r="M386" s="1">
        <f t="shared" ref="M386:M449" si="20">J386/G386</f>
        <v>374.09842363190847</v>
      </c>
    </row>
    <row r="387" spans="1:13" x14ac:dyDescent="0.25">
      <c r="A387" t="str">
        <f t="shared" si="18"/>
        <v>CMBPVGNov-2023</v>
      </c>
      <c r="B387" s="2">
        <v>2023</v>
      </c>
      <c r="C387" s="2" t="s">
        <v>182</v>
      </c>
      <c r="D387" t="s">
        <v>10</v>
      </c>
      <c r="E387" s="2" t="s">
        <v>50</v>
      </c>
      <c r="F387" t="s">
        <v>13</v>
      </c>
      <c r="G387">
        <v>1031</v>
      </c>
      <c r="H387">
        <v>160397.44999999995</v>
      </c>
      <c r="I387">
        <v>91462.38</v>
      </c>
      <c r="J387">
        <v>251859.83000000005</v>
      </c>
      <c r="K387">
        <v>5223046</v>
      </c>
      <c r="L387" s="26">
        <f t="shared" si="19"/>
        <v>4.8220871499121402E-2</v>
      </c>
      <c r="M387" s="1">
        <f t="shared" si="20"/>
        <v>244.28693501454902</v>
      </c>
    </row>
    <row r="388" spans="1:13" x14ac:dyDescent="0.25">
      <c r="A388" t="str">
        <f t="shared" si="18"/>
        <v>CMBRUHNov-2023</v>
      </c>
      <c r="B388" s="2">
        <v>2023</v>
      </c>
      <c r="C388" s="2" t="s">
        <v>182</v>
      </c>
      <c r="D388" t="s">
        <v>10</v>
      </c>
      <c r="E388" s="2" t="s">
        <v>41</v>
      </c>
      <c r="F388" t="s">
        <v>11</v>
      </c>
      <c r="G388">
        <v>6461</v>
      </c>
      <c r="H388">
        <v>816376.29000000132</v>
      </c>
      <c r="I388">
        <v>579484.02000000025</v>
      </c>
      <c r="J388">
        <v>1395860.3100000024</v>
      </c>
      <c r="K388">
        <v>26134745</v>
      </c>
      <c r="L388" s="26">
        <f t="shared" si="19"/>
        <v>5.3410136965178059E-2</v>
      </c>
      <c r="M388" s="1">
        <f t="shared" si="20"/>
        <v>216.04400402414524</v>
      </c>
    </row>
    <row r="389" spans="1:13" x14ac:dyDescent="0.25">
      <c r="A389" t="str">
        <f t="shared" si="18"/>
        <v>CMBSINNov-2023</v>
      </c>
      <c r="B389" s="2">
        <v>2023</v>
      </c>
      <c r="C389" s="2" t="s">
        <v>182</v>
      </c>
      <c r="D389" t="s">
        <v>10</v>
      </c>
      <c r="E389" s="2" t="s">
        <v>42</v>
      </c>
      <c r="F389" t="s">
        <v>13</v>
      </c>
      <c r="G389">
        <v>4374</v>
      </c>
      <c r="H389">
        <v>496249.5400000001</v>
      </c>
      <c r="I389">
        <v>381887.16999999981</v>
      </c>
      <c r="J389">
        <v>878136.7099999995</v>
      </c>
      <c r="K389">
        <v>12024126</v>
      </c>
      <c r="L389" s="26">
        <f t="shared" si="19"/>
        <v>7.3031229878994908E-2</v>
      </c>
      <c r="M389" s="1">
        <f t="shared" si="20"/>
        <v>200.762850937357</v>
      </c>
    </row>
    <row r="390" spans="1:13" x14ac:dyDescent="0.25">
      <c r="A390" t="str">
        <f t="shared" si="18"/>
        <v>CMBSYDNov-2023</v>
      </c>
      <c r="B390" s="2">
        <v>2023</v>
      </c>
      <c r="C390" s="2" t="s">
        <v>182</v>
      </c>
      <c r="D390" t="s">
        <v>10</v>
      </c>
      <c r="E390" s="2" t="s">
        <v>53</v>
      </c>
      <c r="F390" t="s">
        <v>13</v>
      </c>
      <c r="G390">
        <v>3608</v>
      </c>
      <c r="H390">
        <v>1092140.22</v>
      </c>
      <c r="I390">
        <v>367366.45999999996</v>
      </c>
      <c r="J390">
        <v>1459506.6800000002</v>
      </c>
      <c r="K390">
        <v>31584432</v>
      </c>
      <c r="L390" s="26">
        <f t="shared" si="19"/>
        <v>4.6209685835097498E-2</v>
      </c>
      <c r="M390" s="1">
        <f t="shared" si="20"/>
        <v>404.5195898004435</v>
      </c>
    </row>
    <row r="391" spans="1:13" x14ac:dyDescent="0.25">
      <c r="A391" t="str">
        <f t="shared" si="18"/>
        <v>CMBTRVNov-2023</v>
      </c>
      <c r="B391" s="2">
        <v>2023</v>
      </c>
      <c r="C391" s="2" t="s">
        <v>182</v>
      </c>
      <c r="D391" t="s">
        <v>10</v>
      </c>
      <c r="E391" s="2" t="s">
        <v>43</v>
      </c>
      <c r="F391" t="s">
        <v>15</v>
      </c>
      <c r="G391">
        <v>3012</v>
      </c>
      <c r="H391">
        <v>65864.189999999944</v>
      </c>
      <c r="I391">
        <v>48460.809999999976</v>
      </c>
      <c r="J391">
        <v>114325.0000000001</v>
      </c>
      <c r="K391">
        <v>1102392</v>
      </c>
      <c r="L391" s="26">
        <f t="shared" si="19"/>
        <v>0.10370630410960902</v>
      </c>
      <c r="M391" s="1">
        <f t="shared" si="20"/>
        <v>37.956507304116897</v>
      </c>
    </row>
    <row r="392" spans="1:13" x14ac:dyDescent="0.25">
      <c r="A392" t="str">
        <f t="shared" si="18"/>
        <v>CMBTRZNov-2023</v>
      </c>
      <c r="B392" s="2">
        <v>2023</v>
      </c>
      <c r="C392" s="2" t="s">
        <v>182</v>
      </c>
      <c r="D392" t="s">
        <v>10</v>
      </c>
      <c r="E392" s="2" t="s">
        <v>44</v>
      </c>
      <c r="F392" t="s">
        <v>15</v>
      </c>
      <c r="G392">
        <v>3306</v>
      </c>
      <c r="H392">
        <v>107615.32000000005</v>
      </c>
      <c r="I392">
        <v>66668.880000000019</v>
      </c>
      <c r="J392">
        <v>174284.19999999995</v>
      </c>
      <c r="K392">
        <v>1464558</v>
      </c>
      <c r="L392" s="26">
        <f t="shared" si="19"/>
        <v>0.11900122767415149</v>
      </c>
      <c r="M392" s="1">
        <f t="shared" si="20"/>
        <v>52.717543859649112</v>
      </c>
    </row>
    <row r="393" spans="1:13" x14ac:dyDescent="0.25">
      <c r="A393" t="str">
        <f t="shared" si="18"/>
        <v>CMBJEDNov-2023</v>
      </c>
      <c r="B393" s="2">
        <v>2023</v>
      </c>
      <c r="C393" s="2" t="s">
        <v>182</v>
      </c>
      <c r="D393" t="s">
        <v>10</v>
      </c>
      <c r="E393" s="2" t="s">
        <v>51</v>
      </c>
      <c r="F393" t="s">
        <v>11</v>
      </c>
      <c r="G393">
        <v>2090</v>
      </c>
      <c r="H393">
        <v>260270.87000000005</v>
      </c>
      <c r="I393">
        <v>189668.01000000018</v>
      </c>
      <c r="J393">
        <v>449938.88000000006</v>
      </c>
      <c r="K393">
        <v>9733130</v>
      </c>
      <c r="L393" s="26">
        <f t="shared" si="19"/>
        <v>4.6227562973062117E-2</v>
      </c>
      <c r="M393" s="1">
        <f t="shared" si="20"/>
        <v>215.28176076555027</v>
      </c>
    </row>
    <row r="394" spans="1:13" x14ac:dyDescent="0.25">
      <c r="A394" t="str">
        <f t="shared" si="18"/>
        <v>COKCMBNov-2023</v>
      </c>
      <c r="B394" s="2">
        <v>2023</v>
      </c>
      <c r="C394" s="2" t="s">
        <v>182</v>
      </c>
      <c r="D394" t="s">
        <v>21</v>
      </c>
      <c r="E394" s="2" t="s">
        <v>10</v>
      </c>
      <c r="F394" t="s">
        <v>15</v>
      </c>
      <c r="G394">
        <v>2854</v>
      </c>
      <c r="H394">
        <v>114209.95999999993</v>
      </c>
      <c r="I394">
        <v>67694.230000000098</v>
      </c>
      <c r="J394">
        <v>181904.19000000006</v>
      </c>
      <c r="K394">
        <v>1475518</v>
      </c>
      <c r="L394" s="26">
        <f t="shared" si="19"/>
        <v>0.12328157975707518</v>
      </c>
      <c r="M394" s="1">
        <f t="shared" si="20"/>
        <v>63.736576734407869</v>
      </c>
    </row>
    <row r="395" spans="1:13" x14ac:dyDescent="0.25">
      <c r="A395" t="str">
        <f t="shared" si="18"/>
        <v>DACCMBNov-2023</v>
      </c>
      <c r="B395" s="2">
        <v>2023</v>
      </c>
      <c r="C395" s="2" t="s">
        <v>182</v>
      </c>
      <c r="D395" t="s">
        <v>22</v>
      </c>
      <c r="E395" s="2" t="s">
        <v>10</v>
      </c>
      <c r="F395" t="s">
        <v>15</v>
      </c>
      <c r="G395">
        <v>5467</v>
      </c>
      <c r="H395">
        <v>810748.13000000047</v>
      </c>
      <c r="I395">
        <v>12603.539999999999</v>
      </c>
      <c r="J395">
        <v>823351.67000000039</v>
      </c>
      <c r="K395">
        <v>11836055</v>
      </c>
      <c r="L395" s="26">
        <f t="shared" si="19"/>
        <v>6.9563014872776482E-2</v>
      </c>
      <c r="M395" s="1">
        <f t="shared" si="20"/>
        <v>150.60392719956107</v>
      </c>
    </row>
    <row r="396" spans="1:13" x14ac:dyDescent="0.25">
      <c r="A396" t="str">
        <f t="shared" si="18"/>
        <v>DELCMBNov-2023</v>
      </c>
      <c r="B396" s="2">
        <v>2023</v>
      </c>
      <c r="C396" s="2" t="s">
        <v>182</v>
      </c>
      <c r="D396" t="s">
        <v>23</v>
      </c>
      <c r="E396" s="2" t="s">
        <v>10</v>
      </c>
      <c r="F396" t="s">
        <v>15</v>
      </c>
      <c r="G396">
        <v>6380</v>
      </c>
      <c r="H396">
        <v>679428.24</v>
      </c>
      <c r="I396">
        <v>227703.07000000012</v>
      </c>
      <c r="J396">
        <v>907131.31000000017</v>
      </c>
      <c r="K396">
        <v>15471500</v>
      </c>
      <c r="L396" s="26">
        <f t="shared" si="19"/>
        <v>5.8632408622305537E-2</v>
      </c>
      <c r="M396" s="1">
        <f t="shared" si="20"/>
        <v>142.18359090909092</v>
      </c>
    </row>
    <row r="397" spans="1:13" x14ac:dyDescent="0.25">
      <c r="A397" t="str">
        <f t="shared" si="18"/>
        <v>DMMCMBNov-2023</v>
      </c>
      <c r="B397" s="2">
        <v>2023</v>
      </c>
      <c r="C397" s="2" t="s">
        <v>182</v>
      </c>
      <c r="D397" t="s">
        <v>24</v>
      </c>
      <c r="E397" s="2" t="s">
        <v>10</v>
      </c>
      <c r="F397" t="s">
        <v>11</v>
      </c>
      <c r="G397">
        <v>2946</v>
      </c>
      <c r="H397">
        <v>241012.34000000011</v>
      </c>
      <c r="I397">
        <v>260846.27000000011</v>
      </c>
      <c r="J397">
        <v>501858.6100000001</v>
      </c>
      <c r="K397">
        <v>11350938</v>
      </c>
      <c r="L397" s="26">
        <f t="shared" si="19"/>
        <v>4.4212963721588477E-2</v>
      </c>
      <c r="M397" s="1">
        <f t="shared" si="20"/>
        <v>170.35254921928041</v>
      </c>
    </row>
    <row r="398" spans="1:13" x14ac:dyDescent="0.25">
      <c r="A398" t="str">
        <f t="shared" si="18"/>
        <v>DOHCMBNov-2023</v>
      </c>
      <c r="B398" s="2">
        <v>2023</v>
      </c>
      <c r="C398" s="2" t="s">
        <v>182</v>
      </c>
      <c r="D398" t="s">
        <v>25</v>
      </c>
      <c r="E398" s="2" t="s">
        <v>10</v>
      </c>
      <c r="F398" t="s">
        <v>11</v>
      </c>
      <c r="G398">
        <v>4523</v>
      </c>
      <c r="H398">
        <v>508030.6500000002</v>
      </c>
      <c r="I398">
        <v>343565.35000000015</v>
      </c>
      <c r="J398">
        <v>851596</v>
      </c>
      <c r="K398">
        <v>16432059</v>
      </c>
      <c r="L398" s="26">
        <f t="shared" si="19"/>
        <v>5.1825276430665201E-2</v>
      </c>
      <c r="M398" s="1">
        <f t="shared" si="20"/>
        <v>188.28122927260668</v>
      </c>
    </row>
    <row r="399" spans="1:13" x14ac:dyDescent="0.25">
      <c r="A399" t="str">
        <f t="shared" si="18"/>
        <v>DXBCMBNov-2023</v>
      </c>
      <c r="B399" s="2">
        <v>2023</v>
      </c>
      <c r="C399" s="2" t="s">
        <v>182</v>
      </c>
      <c r="D399" t="s">
        <v>26</v>
      </c>
      <c r="E399" s="2" t="s">
        <v>10</v>
      </c>
      <c r="F399" t="s">
        <v>11</v>
      </c>
      <c r="G399">
        <v>5255</v>
      </c>
      <c r="H399">
        <v>439964.97999999992</v>
      </c>
      <c r="I399">
        <v>441349.90000000049</v>
      </c>
      <c r="J399">
        <v>881314.87999999849</v>
      </c>
      <c r="K399">
        <v>17388795</v>
      </c>
      <c r="L399" s="26">
        <f t="shared" si="19"/>
        <v>5.0682918511604655E-2</v>
      </c>
      <c r="M399" s="1">
        <f t="shared" si="20"/>
        <v>167.70977735489981</v>
      </c>
    </row>
    <row r="400" spans="1:13" x14ac:dyDescent="0.25">
      <c r="A400" t="str">
        <f t="shared" si="18"/>
        <v>FRACMBNov-2023</v>
      </c>
      <c r="B400" s="2">
        <v>2023</v>
      </c>
      <c r="C400" s="2" t="s">
        <v>182</v>
      </c>
      <c r="D400" t="s">
        <v>27</v>
      </c>
      <c r="E400" s="2" t="s">
        <v>10</v>
      </c>
      <c r="F400" t="s">
        <v>19</v>
      </c>
      <c r="G400">
        <v>2509</v>
      </c>
      <c r="H400">
        <v>445013.75000000006</v>
      </c>
      <c r="I400">
        <v>540574.78</v>
      </c>
      <c r="J400">
        <v>985588.53000000026</v>
      </c>
      <c r="K400">
        <v>20305337</v>
      </c>
      <c r="L400" s="26">
        <f t="shared" si="19"/>
        <v>4.8538398057614125E-2</v>
      </c>
      <c r="M400" s="1">
        <f t="shared" si="20"/>
        <v>392.82125548027113</v>
      </c>
    </row>
    <row r="401" spans="1:13" x14ac:dyDescent="0.25">
      <c r="A401" t="str">
        <f t="shared" si="18"/>
        <v>GANCMBNov-2023</v>
      </c>
      <c r="B401" s="2">
        <v>2023</v>
      </c>
      <c r="C401" s="2" t="s">
        <v>182</v>
      </c>
      <c r="D401" t="s">
        <v>28</v>
      </c>
      <c r="E401" s="2" t="s">
        <v>10</v>
      </c>
      <c r="F401" t="s">
        <v>15</v>
      </c>
      <c r="G401">
        <v>510</v>
      </c>
      <c r="H401">
        <v>49152.03</v>
      </c>
      <c r="I401">
        <v>13965.229999999996</v>
      </c>
      <c r="J401">
        <v>63117.25999999998</v>
      </c>
      <c r="K401">
        <v>584970</v>
      </c>
      <c r="L401" s="26">
        <f t="shared" si="19"/>
        <v>0.10789828538215632</v>
      </c>
      <c r="M401" s="1">
        <f t="shared" si="20"/>
        <v>123.75933333333329</v>
      </c>
    </row>
    <row r="402" spans="1:13" x14ac:dyDescent="0.25">
      <c r="A402" t="str">
        <f t="shared" si="18"/>
        <v>HYDCMBNov-2023</v>
      </c>
      <c r="B402" s="2">
        <v>2023</v>
      </c>
      <c r="C402" s="2" t="s">
        <v>182</v>
      </c>
      <c r="D402" t="s">
        <v>29</v>
      </c>
      <c r="E402" s="2" t="s">
        <v>10</v>
      </c>
      <c r="F402" t="s">
        <v>15</v>
      </c>
      <c r="G402">
        <v>1616</v>
      </c>
      <c r="H402">
        <v>101251.60999999993</v>
      </c>
      <c r="I402">
        <v>57893.62999999999</v>
      </c>
      <c r="J402">
        <v>159145.2399999999</v>
      </c>
      <c r="K402">
        <v>1893952</v>
      </c>
      <c r="L402" s="26">
        <f t="shared" si="19"/>
        <v>8.402812742878378E-2</v>
      </c>
      <c r="M402" s="1">
        <f t="shared" si="20"/>
        <v>98.480965346534589</v>
      </c>
    </row>
    <row r="403" spans="1:13" x14ac:dyDescent="0.25">
      <c r="A403" t="str">
        <f t="shared" si="18"/>
        <v>ICNCMBNov-2023</v>
      </c>
      <c r="B403" s="2">
        <v>2023</v>
      </c>
      <c r="C403" s="2" t="s">
        <v>182</v>
      </c>
      <c r="D403" t="s">
        <v>30</v>
      </c>
      <c r="E403" s="2" t="s">
        <v>10</v>
      </c>
      <c r="F403" t="s">
        <v>13</v>
      </c>
      <c r="G403">
        <v>1249</v>
      </c>
      <c r="H403">
        <v>300534.65999999997</v>
      </c>
      <c r="I403">
        <v>109768.99</v>
      </c>
      <c r="J403">
        <v>410303.64999999985</v>
      </c>
      <c r="K403">
        <v>7200485</v>
      </c>
      <c r="L403" s="26">
        <f t="shared" si="19"/>
        <v>5.6982779632205306E-2</v>
      </c>
      <c r="M403" s="1">
        <f t="shared" si="20"/>
        <v>328.50572457966359</v>
      </c>
    </row>
    <row r="404" spans="1:13" x14ac:dyDescent="0.25">
      <c r="A404" t="str">
        <f t="shared" si="18"/>
        <v>IXMCMBNov-2023</v>
      </c>
      <c r="B404" s="2">
        <v>2023</v>
      </c>
      <c r="C404" s="2" t="s">
        <v>182</v>
      </c>
      <c r="D404" t="s">
        <v>31</v>
      </c>
      <c r="E404" s="2" t="s">
        <v>10</v>
      </c>
      <c r="F404" t="s">
        <v>15</v>
      </c>
      <c r="G404">
        <v>2167</v>
      </c>
      <c r="H404">
        <v>60850.770000000048</v>
      </c>
      <c r="I404">
        <v>46470.219999999958</v>
      </c>
      <c r="J404">
        <v>107320.99000000015</v>
      </c>
      <c r="K404">
        <v>767118</v>
      </c>
      <c r="L404" s="26">
        <f t="shared" si="19"/>
        <v>0.13990154057133342</v>
      </c>
      <c r="M404" s="1">
        <f t="shared" si="20"/>
        <v>49.525145362252033</v>
      </c>
    </row>
    <row r="405" spans="1:13" x14ac:dyDescent="0.25">
      <c r="A405" t="str">
        <f t="shared" si="18"/>
        <v>KHICMBNov-2023</v>
      </c>
      <c r="B405" s="2">
        <v>2023</v>
      </c>
      <c r="C405" s="2" t="s">
        <v>182</v>
      </c>
      <c r="D405" t="s">
        <v>32</v>
      </c>
      <c r="E405" s="2" t="s">
        <v>10</v>
      </c>
      <c r="F405" t="s">
        <v>15</v>
      </c>
      <c r="G405">
        <v>1412</v>
      </c>
      <c r="H405">
        <v>196219.36999999994</v>
      </c>
      <c r="I405">
        <v>50567.849999999984</v>
      </c>
      <c r="J405">
        <v>246787.21999999994</v>
      </c>
      <c r="K405">
        <v>3408568</v>
      </c>
      <c r="L405" s="26">
        <f t="shared" si="19"/>
        <v>7.2402023371691562E-2</v>
      </c>
      <c r="M405" s="1">
        <f t="shared" si="20"/>
        <v>174.77848441926341</v>
      </c>
    </row>
    <row r="406" spans="1:13" x14ac:dyDescent="0.25">
      <c r="A406" t="str">
        <f t="shared" si="18"/>
        <v>KTMCMBNov-2023</v>
      </c>
      <c r="B406" s="2">
        <v>2023</v>
      </c>
      <c r="C406" s="2" t="s">
        <v>182</v>
      </c>
      <c r="D406" t="s">
        <v>52</v>
      </c>
      <c r="E406" s="2" t="s">
        <v>10</v>
      </c>
      <c r="F406" t="s">
        <v>15</v>
      </c>
      <c r="G406">
        <v>2636</v>
      </c>
      <c r="H406">
        <v>512626.12000000005</v>
      </c>
      <c r="I406">
        <v>100855.86999999997</v>
      </c>
      <c r="J406">
        <v>613481.99</v>
      </c>
      <c r="K406">
        <v>6202508</v>
      </c>
      <c r="L406" s="26">
        <f t="shared" si="19"/>
        <v>9.8908697900913625E-2</v>
      </c>
      <c r="M406" s="1">
        <f t="shared" si="20"/>
        <v>232.73216616084977</v>
      </c>
    </row>
    <row r="407" spans="1:13" x14ac:dyDescent="0.25">
      <c r="A407" t="str">
        <f t="shared" si="18"/>
        <v>KULCMBNov-2023</v>
      </c>
      <c r="B407" s="2">
        <v>2023</v>
      </c>
      <c r="C407" s="2" t="s">
        <v>182</v>
      </c>
      <c r="D407" t="s">
        <v>33</v>
      </c>
      <c r="E407" s="2" t="s">
        <v>10</v>
      </c>
      <c r="F407" t="s">
        <v>13</v>
      </c>
      <c r="G407">
        <v>5535</v>
      </c>
      <c r="H407">
        <v>315868.55999999971</v>
      </c>
      <c r="I407">
        <v>347956.43000000023</v>
      </c>
      <c r="J407">
        <v>663824.99</v>
      </c>
      <c r="K407">
        <v>13610565</v>
      </c>
      <c r="L407" s="26">
        <f t="shared" si="19"/>
        <v>4.8772772474911949E-2</v>
      </c>
      <c r="M407" s="1">
        <f t="shared" si="20"/>
        <v>119.93224751580848</v>
      </c>
    </row>
    <row r="408" spans="1:13" x14ac:dyDescent="0.25">
      <c r="A408" t="str">
        <f t="shared" si="18"/>
        <v>KWICMBNov-2023</v>
      </c>
      <c r="B408" s="2">
        <v>2023</v>
      </c>
      <c r="C408" s="2" t="s">
        <v>182</v>
      </c>
      <c r="D408" t="s">
        <v>34</v>
      </c>
      <c r="E408" s="2" t="s">
        <v>10</v>
      </c>
      <c r="F408" t="s">
        <v>11</v>
      </c>
      <c r="G408">
        <v>4145</v>
      </c>
      <c r="H408">
        <v>257623.51000000007</v>
      </c>
      <c r="I408">
        <v>317503.27999999962</v>
      </c>
      <c r="J408">
        <v>575126.79</v>
      </c>
      <c r="K408">
        <v>17388275</v>
      </c>
      <c r="L408" s="26">
        <f t="shared" si="19"/>
        <v>3.3075551772674405E-2</v>
      </c>
      <c r="M408" s="1">
        <f t="shared" si="20"/>
        <v>138.75193968636913</v>
      </c>
    </row>
    <row r="409" spans="1:13" x14ac:dyDescent="0.25">
      <c r="A409" t="str">
        <f t="shared" si="18"/>
        <v>LHECMBNov-2023</v>
      </c>
      <c r="B409" s="2">
        <v>2023</v>
      </c>
      <c r="C409" s="2" t="s">
        <v>182</v>
      </c>
      <c r="D409" t="s">
        <v>35</v>
      </c>
      <c r="E409" s="2" t="s">
        <v>10</v>
      </c>
      <c r="F409" t="s">
        <v>15</v>
      </c>
      <c r="G409">
        <v>2193</v>
      </c>
      <c r="H409">
        <v>252275.04000000004</v>
      </c>
      <c r="I409">
        <v>92664.330000000045</v>
      </c>
      <c r="J409">
        <v>344939.37000000011</v>
      </c>
      <c r="K409">
        <v>6107505</v>
      </c>
      <c r="L409" s="26">
        <f t="shared" si="19"/>
        <v>5.6477951307448808E-2</v>
      </c>
      <c r="M409" s="1">
        <f t="shared" si="20"/>
        <v>157.29109439124491</v>
      </c>
    </row>
    <row r="410" spans="1:13" x14ac:dyDescent="0.25">
      <c r="A410" t="str">
        <f t="shared" si="18"/>
        <v>LHRCMBNov-2023</v>
      </c>
      <c r="B410" s="2">
        <v>2023</v>
      </c>
      <c r="C410" s="2" t="s">
        <v>182</v>
      </c>
      <c r="D410" t="s">
        <v>36</v>
      </c>
      <c r="E410" s="2" t="s">
        <v>10</v>
      </c>
      <c r="F410" t="s">
        <v>19</v>
      </c>
      <c r="G410">
        <v>9257</v>
      </c>
      <c r="H410">
        <v>2400128.5499999989</v>
      </c>
      <c r="I410">
        <v>1956641.6200000024</v>
      </c>
      <c r="J410">
        <v>4356770.1699999943</v>
      </c>
      <c r="K410">
        <v>80711783</v>
      </c>
      <c r="L410" s="26">
        <f t="shared" si="19"/>
        <v>5.397935726435376E-2</v>
      </c>
      <c r="M410" s="1">
        <f t="shared" si="20"/>
        <v>470.64601598790046</v>
      </c>
    </row>
    <row r="411" spans="1:13" x14ac:dyDescent="0.25">
      <c r="A411" t="str">
        <f t="shared" si="18"/>
        <v>MAACMBNov-2023</v>
      </c>
      <c r="B411" s="2">
        <v>2023</v>
      </c>
      <c r="C411" s="2" t="s">
        <v>182</v>
      </c>
      <c r="D411" t="s">
        <v>37</v>
      </c>
      <c r="E411" s="2" t="s">
        <v>10</v>
      </c>
      <c r="F411" t="s">
        <v>15</v>
      </c>
      <c r="G411">
        <v>10182</v>
      </c>
      <c r="H411">
        <v>279718.65999999986</v>
      </c>
      <c r="I411">
        <v>309363.1599999998</v>
      </c>
      <c r="J411">
        <v>589081.81999999983</v>
      </c>
      <c r="K411">
        <v>6984852</v>
      </c>
      <c r="L411" s="26">
        <f t="shared" si="19"/>
        <v>8.4337051092850612E-2</v>
      </c>
      <c r="M411" s="1">
        <f t="shared" si="20"/>
        <v>57.855217049695526</v>
      </c>
    </row>
    <row r="412" spans="1:13" x14ac:dyDescent="0.25">
      <c r="A412" t="str">
        <f t="shared" si="18"/>
        <v>MELCMBNov-2023</v>
      </c>
      <c r="B412" s="2">
        <v>2023</v>
      </c>
      <c r="C412" s="2" t="s">
        <v>182</v>
      </c>
      <c r="D412" t="s">
        <v>38</v>
      </c>
      <c r="E412" s="2" t="s">
        <v>10</v>
      </c>
      <c r="F412" t="s">
        <v>13</v>
      </c>
      <c r="G412">
        <v>8675</v>
      </c>
      <c r="H412">
        <v>3030424.510000003</v>
      </c>
      <c r="I412">
        <v>680920.8399999995</v>
      </c>
      <c r="J412">
        <v>3711345.3500000006</v>
      </c>
      <c r="K412">
        <v>72948075</v>
      </c>
      <c r="L412" s="26">
        <f t="shared" si="19"/>
        <v>5.0876535809889441E-2</v>
      </c>
      <c r="M412" s="1">
        <f t="shared" si="20"/>
        <v>427.82078962536031</v>
      </c>
    </row>
    <row r="413" spans="1:13" x14ac:dyDescent="0.25">
      <c r="A413" t="str">
        <f t="shared" si="18"/>
        <v>MLECMBNov-2023</v>
      </c>
      <c r="B413" s="2">
        <v>2023</v>
      </c>
      <c r="C413" s="2" t="s">
        <v>182</v>
      </c>
      <c r="D413" t="s">
        <v>39</v>
      </c>
      <c r="E413" s="2" t="s">
        <v>10</v>
      </c>
      <c r="F413" t="s">
        <v>15</v>
      </c>
      <c r="G413">
        <v>10347</v>
      </c>
      <c r="H413">
        <v>624322.37000000011</v>
      </c>
      <c r="I413">
        <v>210728.24000000014</v>
      </c>
      <c r="J413">
        <v>835050.6100000001</v>
      </c>
      <c r="K413">
        <v>7946496</v>
      </c>
      <c r="L413" s="26">
        <f t="shared" si="19"/>
        <v>0.1050841289041107</v>
      </c>
      <c r="M413" s="1">
        <f t="shared" si="20"/>
        <v>80.704610998357026</v>
      </c>
    </row>
    <row r="414" spans="1:13" x14ac:dyDescent="0.25">
      <c r="A414" t="str">
        <f t="shared" si="18"/>
        <v>NRTCMBNov-2023</v>
      </c>
      <c r="B414" s="2">
        <v>2023</v>
      </c>
      <c r="C414" s="2" t="s">
        <v>182</v>
      </c>
      <c r="D414" t="s">
        <v>40</v>
      </c>
      <c r="E414" s="2" t="s">
        <v>10</v>
      </c>
      <c r="F414" t="s">
        <v>13</v>
      </c>
      <c r="G414">
        <v>3225</v>
      </c>
      <c r="H414">
        <v>1121908.1399999994</v>
      </c>
      <c r="I414">
        <v>96674.529999999984</v>
      </c>
      <c r="J414">
        <v>1218582.6699999997</v>
      </c>
      <c r="K414">
        <v>22136400</v>
      </c>
      <c r="L414" s="26">
        <f t="shared" si="19"/>
        <v>5.5048818687772165E-2</v>
      </c>
      <c r="M414" s="1">
        <f t="shared" si="20"/>
        <v>377.85509147286814</v>
      </c>
    </row>
    <row r="415" spans="1:13" x14ac:dyDescent="0.25">
      <c r="A415" t="str">
        <f t="shared" si="18"/>
        <v>PVGCMBNov-2023</v>
      </c>
      <c r="B415" s="2">
        <v>2023</v>
      </c>
      <c r="C415" s="2" t="s">
        <v>182</v>
      </c>
      <c r="D415" t="s">
        <v>50</v>
      </c>
      <c r="E415" s="2" t="s">
        <v>10</v>
      </c>
      <c r="F415" t="s">
        <v>13</v>
      </c>
      <c r="G415">
        <v>997</v>
      </c>
      <c r="H415">
        <v>158120.93000000002</v>
      </c>
      <c r="I415">
        <v>94529.450000000012</v>
      </c>
      <c r="J415">
        <v>252650.37999999995</v>
      </c>
      <c r="K415">
        <v>5050802</v>
      </c>
      <c r="L415" s="26">
        <f t="shared" si="19"/>
        <v>5.002183415623894E-2</v>
      </c>
      <c r="M415" s="1">
        <f t="shared" si="20"/>
        <v>253.41061183550647</v>
      </c>
    </row>
    <row r="416" spans="1:13" x14ac:dyDescent="0.25">
      <c r="A416" t="str">
        <f t="shared" si="18"/>
        <v>RUHCMBNov-2023</v>
      </c>
      <c r="B416" s="2">
        <v>2023</v>
      </c>
      <c r="C416" s="2" t="s">
        <v>182</v>
      </c>
      <c r="D416" t="s">
        <v>41</v>
      </c>
      <c r="E416" s="2" t="s">
        <v>10</v>
      </c>
      <c r="F416" t="s">
        <v>11</v>
      </c>
      <c r="G416">
        <v>7290</v>
      </c>
      <c r="H416">
        <v>632275.39000000025</v>
      </c>
      <c r="I416">
        <v>656596.950000001</v>
      </c>
      <c r="J416">
        <v>1288872.3399999999</v>
      </c>
      <c r="K416">
        <v>29488050</v>
      </c>
      <c r="L416" s="26">
        <f t="shared" si="19"/>
        <v>4.3708293359513428E-2</v>
      </c>
      <c r="M416" s="1">
        <f t="shared" si="20"/>
        <v>176.80004663923179</v>
      </c>
    </row>
    <row r="417" spans="1:13" x14ac:dyDescent="0.25">
      <c r="A417" t="str">
        <f t="shared" si="18"/>
        <v>SINCMBNov-2023</v>
      </c>
      <c r="B417" s="2">
        <v>2023</v>
      </c>
      <c r="C417" s="2" t="s">
        <v>182</v>
      </c>
      <c r="D417" t="s">
        <v>42</v>
      </c>
      <c r="E417" s="2" t="s">
        <v>10</v>
      </c>
      <c r="F417" t="s">
        <v>13</v>
      </c>
      <c r="G417">
        <v>4918</v>
      </c>
      <c r="H417">
        <v>634704.4300000004</v>
      </c>
      <c r="I417">
        <v>377347.73999999993</v>
      </c>
      <c r="J417">
        <v>1012052.1700000009</v>
      </c>
      <c r="K417">
        <v>13519582</v>
      </c>
      <c r="L417" s="26">
        <f t="shared" si="19"/>
        <v>7.4858244138021487E-2</v>
      </c>
      <c r="M417" s="1">
        <f t="shared" si="20"/>
        <v>205.78531313542106</v>
      </c>
    </row>
    <row r="418" spans="1:13" x14ac:dyDescent="0.25">
      <c r="A418" t="str">
        <f t="shared" si="18"/>
        <v>SYDCMBNov-2023</v>
      </c>
      <c r="B418" s="2">
        <v>2023</v>
      </c>
      <c r="C418" s="2" t="s">
        <v>182</v>
      </c>
      <c r="D418" t="s">
        <v>53</v>
      </c>
      <c r="E418" s="2" t="s">
        <v>10</v>
      </c>
      <c r="F418" t="s">
        <v>13</v>
      </c>
      <c r="G418">
        <v>3213</v>
      </c>
      <c r="H418">
        <v>1098213.9900000002</v>
      </c>
      <c r="I418">
        <v>249746.83999999985</v>
      </c>
      <c r="J418">
        <v>1347960.8300000024</v>
      </c>
      <c r="K418">
        <v>28126602</v>
      </c>
      <c r="L418" s="26">
        <f t="shared" si="19"/>
        <v>4.7924766383084683E-2</v>
      </c>
      <c r="M418" s="1">
        <f t="shared" si="20"/>
        <v>419.53340491752328</v>
      </c>
    </row>
    <row r="419" spans="1:13" x14ac:dyDescent="0.25">
      <c r="A419" t="str">
        <f t="shared" si="18"/>
        <v>TRVCMBNov-2023</v>
      </c>
      <c r="B419" s="2">
        <v>2023</v>
      </c>
      <c r="C419" s="2" t="s">
        <v>182</v>
      </c>
      <c r="D419" t="s">
        <v>43</v>
      </c>
      <c r="E419" s="2" t="s">
        <v>10</v>
      </c>
      <c r="F419" t="s">
        <v>15</v>
      </c>
      <c r="G419">
        <v>1971</v>
      </c>
      <c r="H419">
        <v>51738.780000000013</v>
      </c>
      <c r="I419">
        <v>36352.579999999994</v>
      </c>
      <c r="J419">
        <v>88091.360000000059</v>
      </c>
      <c r="K419">
        <v>721386</v>
      </c>
      <c r="L419" s="26">
        <f t="shared" si="19"/>
        <v>0.12211404158106763</v>
      </c>
      <c r="M419" s="1">
        <f t="shared" si="20"/>
        <v>44.693739218670757</v>
      </c>
    </row>
    <row r="420" spans="1:13" x14ac:dyDescent="0.25">
      <c r="A420" t="str">
        <f t="shared" si="18"/>
        <v>TRZCMBNov-2023</v>
      </c>
      <c r="B420" s="2">
        <v>2023</v>
      </c>
      <c r="C420" s="2" t="s">
        <v>182</v>
      </c>
      <c r="D420" t="s">
        <v>44</v>
      </c>
      <c r="E420" s="2" t="s">
        <v>10</v>
      </c>
      <c r="F420" t="s">
        <v>15</v>
      </c>
      <c r="G420">
        <v>3559</v>
      </c>
      <c r="H420">
        <v>98602.640000000058</v>
      </c>
      <c r="I420">
        <v>73049.469999999972</v>
      </c>
      <c r="J420">
        <v>171652.11000000004</v>
      </c>
      <c r="K420">
        <v>1576637</v>
      </c>
      <c r="L420" s="26">
        <f t="shared" si="19"/>
        <v>0.10887230859100734</v>
      </c>
      <c r="M420" s="1">
        <f t="shared" si="20"/>
        <v>48.230432705816256</v>
      </c>
    </row>
    <row r="421" spans="1:13" x14ac:dyDescent="0.25">
      <c r="A421" t="str">
        <f t="shared" si="18"/>
        <v>JEDCMBNov-2023</v>
      </c>
      <c r="B421" s="4">
        <v>2023</v>
      </c>
      <c r="C421" s="2" t="s">
        <v>182</v>
      </c>
      <c r="D421" t="s">
        <v>51</v>
      </c>
      <c r="E421" s="2" t="s">
        <v>10</v>
      </c>
      <c r="F421" t="s">
        <v>11</v>
      </c>
      <c r="G421">
        <v>2030</v>
      </c>
      <c r="H421">
        <v>234186.97999999998</v>
      </c>
      <c r="I421">
        <v>171347.88</v>
      </c>
      <c r="J421">
        <v>405534.86</v>
      </c>
      <c r="K421">
        <v>9453710</v>
      </c>
      <c r="L421" s="26">
        <f t="shared" si="19"/>
        <v>4.289690079344511E-2</v>
      </c>
      <c r="M421" s="1">
        <f t="shared" si="20"/>
        <v>199.77086699507387</v>
      </c>
    </row>
    <row r="422" spans="1:13" x14ac:dyDescent="0.25">
      <c r="A422" t="str">
        <f t="shared" si="18"/>
        <v>AUHCMBDec-2023</v>
      </c>
      <c r="B422">
        <v>2023</v>
      </c>
      <c r="C422" t="s">
        <v>189</v>
      </c>
      <c r="D422" t="s">
        <v>9</v>
      </c>
      <c r="E422" t="s">
        <v>10</v>
      </c>
      <c r="F422" t="s">
        <v>11</v>
      </c>
      <c r="G422">
        <v>1808</v>
      </c>
      <c r="H422">
        <v>331191.41000000003</v>
      </c>
      <c r="I422">
        <v>271439.50000000012</v>
      </c>
      <c r="J422">
        <v>602630.91000000015</v>
      </c>
      <c r="K422">
        <v>6045952</v>
      </c>
      <c r="L422" s="26">
        <f t="shared" si="19"/>
        <v>9.9675106583710912E-2</v>
      </c>
      <c r="M422" s="1">
        <f t="shared" si="20"/>
        <v>333.31355641592927</v>
      </c>
    </row>
    <row r="423" spans="1:13" x14ac:dyDescent="0.25">
      <c r="A423" t="str">
        <f t="shared" si="18"/>
        <v>BKKCMBDec-2023</v>
      </c>
      <c r="B423">
        <v>2023</v>
      </c>
      <c r="C423" t="s">
        <v>189</v>
      </c>
      <c r="D423" t="s">
        <v>12</v>
      </c>
      <c r="E423" t="s">
        <v>10</v>
      </c>
      <c r="F423" t="s">
        <v>13</v>
      </c>
      <c r="G423">
        <v>3683</v>
      </c>
      <c r="H423">
        <v>433022.36000000034</v>
      </c>
      <c r="I423">
        <v>304382.12999999977</v>
      </c>
      <c r="J423">
        <v>737404.48999999987</v>
      </c>
      <c r="K423">
        <v>8783955</v>
      </c>
      <c r="L423" s="26">
        <f t="shared" si="19"/>
        <v>8.394902865508759E-2</v>
      </c>
      <c r="M423" s="1">
        <f t="shared" si="20"/>
        <v>200.21843334238389</v>
      </c>
    </row>
    <row r="424" spans="1:13" x14ac:dyDescent="0.25">
      <c r="A424" t="str">
        <f t="shared" si="18"/>
        <v>BLRCMBDec-2023</v>
      </c>
      <c r="B424" s="2">
        <v>2023</v>
      </c>
      <c r="C424" s="2" t="s">
        <v>189</v>
      </c>
      <c r="D424" t="s">
        <v>14</v>
      </c>
      <c r="E424" s="2" t="s">
        <v>10</v>
      </c>
      <c r="F424" t="s">
        <v>15</v>
      </c>
      <c r="G424">
        <v>3259</v>
      </c>
      <c r="H424">
        <v>209194.33000000005</v>
      </c>
      <c r="I424">
        <v>106179.64000000009</v>
      </c>
      <c r="J424">
        <v>315373.97000000015</v>
      </c>
      <c r="K424">
        <v>2330185</v>
      </c>
      <c r="L424" s="26">
        <f t="shared" si="19"/>
        <v>0.13534288908391401</v>
      </c>
      <c r="M424" s="1">
        <f t="shared" si="20"/>
        <v>96.770165694998511</v>
      </c>
    </row>
    <row r="425" spans="1:13" x14ac:dyDescent="0.25">
      <c r="A425" t="str">
        <f t="shared" si="18"/>
        <v>BOMCMBDec-2023</v>
      </c>
      <c r="B425" s="2">
        <v>2023</v>
      </c>
      <c r="C425" s="2" t="s">
        <v>189</v>
      </c>
      <c r="D425" t="s">
        <v>16</v>
      </c>
      <c r="E425" s="2" t="s">
        <v>10</v>
      </c>
      <c r="F425" t="s">
        <v>15</v>
      </c>
      <c r="G425">
        <v>4342</v>
      </c>
      <c r="H425">
        <v>462680.58000000025</v>
      </c>
      <c r="I425">
        <v>149773.38999999993</v>
      </c>
      <c r="J425">
        <v>612453.96999999927</v>
      </c>
      <c r="K425">
        <v>6725758</v>
      </c>
      <c r="L425" s="26">
        <f t="shared" si="19"/>
        <v>9.1060958482300322E-2</v>
      </c>
      <c r="M425" s="1">
        <f t="shared" si="20"/>
        <v>141.05342468908322</v>
      </c>
    </row>
    <row r="426" spans="1:13" x14ac:dyDescent="0.25">
      <c r="A426" t="str">
        <f t="shared" si="18"/>
        <v>CANCMBDec-2023</v>
      </c>
      <c r="B426" s="2">
        <v>2023</v>
      </c>
      <c r="C426" s="2" t="s">
        <v>189</v>
      </c>
      <c r="D426" t="s">
        <v>17</v>
      </c>
      <c r="E426" s="2" t="s">
        <v>10</v>
      </c>
      <c r="F426" t="s">
        <v>13</v>
      </c>
      <c r="G426">
        <v>981</v>
      </c>
      <c r="H426">
        <v>166951.11999999985</v>
      </c>
      <c r="I426">
        <v>94263.97</v>
      </c>
      <c r="J426">
        <v>261215.09</v>
      </c>
      <c r="K426">
        <v>3907323</v>
      </c>
      <c r="L426" s="26">
        <f t="shared" si="19"/>
        <v>6.6852699405705651E-2</v>
      </c>
      <c r="M426" s="1">
        <f t="shared" si="20"/>
        <v>266.27430173292561</v>
      </c>
    </row>
    <row r="427" spans="1:13" x14ac:dyDescent="0.25">
      <c r="A427" t="str">
        <f t="shared" si="18"/>
        <v>CDGCMBDec-2023</v>
      </c>
      <c r="B427" s="2">
        <v>2023</v>
      </c>
      <c r="C427" s="2" t="s">
        <v>189</v>
      </c>
      <c r="D427" t="s">
        <v>18</v>
      </c>
      <c r="E427" s="2" t="s">
        <v>10</v>
      </c>
      <c r="F427" t="s">
        <v>19</v>
      </c>
      <c r="G427">
        <v>2989</v>
      </c>
      <c r="H427">
        <v>955082.32999999961</v>
      </c>
      <c r="I427">
        <v>665680.98000000056</v>
      </c>
      <c r="J427">
        <v>1620763.3099999996</v>
      </c>
      <c r="K427">
        <v>25433401</v>
      </c>
      <c r="L427" s="26">
        <f t="shared" si="19"/>
        <v>6.3725779733508695E-2</v>
      </c>
      <c r="M427" s="1">
        <f t="shared" si="20"/>
        <v>542.24265975242542</v>
      </c>
    </row>
    <row r="428" spans="1:13" x14ac:dyDescent="0.25">
      <c r="A428" t="str">
        <f t="shared" si="18"/>
        <v>CGKCMBDec-2023</v>
      </c>
      <c r="B428" s="2">
        <v>2023</v>
      </c>
      <c r="C428" s="2" t="s">
        <v>189</v>
      </c>
      <c r="D428" t="s">
        <v>20</v>
      </c>
      <c r="E428" s="2" t="s">
        <v>10</v>
      </c>
      <c r="F428" t="s">
        <v>13</v>
      </c>
      <c r="G428">
        <v>1946</v>
      </c>
      <c r="H428">
        <v>218244.45000000013</v>
      </c>
      <c r="I428">
        <v>142327.79999999976</v>
      </c>
      <c r="J428">
        <v>360572.25000000029</v>
      </c>
      <c r="K428">
        <v>6456828</v>
      </c>
      <c r="L428" s="26">
        <f t="shared" si="19"/>
        <v>5.5843558168190373E-2</v>
      </c>
      <c r="M428" s="1">
        <f t="shared" si="20"/>
        <v>185.28892600205566</v>
      </c>
    </row>
    <row r="429" spans="1:13" x14ac:dyDescent="0.25">
      <c r="A429" t="str">
        <f t="shared" si="18"/>
        <v>CMBAUHDec-2023</v>
      </c>
      <c r="B429" s="4">
        <v>2023</v>
      </c>
      <c r="C429" s="2" t="s">
        <v>189</v>
      </c>
      <c r="D429" t="s">
        <v>10</v>
      </c>
      <c r="E429" s="2" t="s">
        <v>9</v>
      </c>
      <c r="F429" t="s">
        <v>11</v>
      </c>
      <c r="G429">
        <v>1374</v>
      </c>
      <c r="H429">
        <v>183910.54</v>
      </c>
      <c r="I429">
        <v>159083.26000000018</v>
      </c>
      <c r="J429">
        <v>342993.80000000005</v>
      </c>
      <c r="K429">
        <v>4594656</v>
      </c>
      <c r="L429" s="26">
        <f t="shared" si="19"/>
        <v>7.4650594081472052E-2</v>
      </c>
      <c r="M429" s="1">
        <f t="shared" si="20"/>
        <v>249.63158660844255</v>
      </c>
    </row>
    <row r="430" spans="1:13" x14ac:dyDescent="0.25">
      <c r="A430" t="str">
        <f t="shared" si="18"/>
        <v>CMBBKKDec-2023</v>
      </c>
      <c r="B430" s="2">
        <v>2023</v>
      </c>
      <c r="C430" s="2" t="s">
        <v>189</v>
      </c>
      <c r="D430" t="s">
        <v>10</v>
      </c>
      <c r="E430" s="2" t="s">
        <v>12</v>
      </c>
      <c r="F430" t="s">
        <v>13</v>
      </c>
      <c r="G430">
        <v>3453</v>
      </c>
      <c r="H430">
        <v>401824.54000000004</v>
      </c>
      <c r="I430">
        <v>277761.67</v>
      </c>
      <c r="J430">
        <v>679586.21000000031</v>
      </c>
      <c r="K430">
        <v>8235405</v>
      </c>
      <c r="L430" s="26">
        <f t="shared" si="19"/>
        <v>8.2520071569036416E-2</v>
      </c>
      <c r="M430" s="1">
        <f t="shared" si="20"/>
        <v>196.81037069215185</v>
      </c>
    </row>
    <row r="431" spans="1:13" x14ac:dyDescent="0.25">
      <c r="A431" t="str">
        <f t="shared" si="18"/>
        <v>CMBBLRDec-2023</v>
      </c>
      <c r="B431" s="2">
        <v>2023</v>
      </c>
      <c r="C431" s="2" t="s">
        <v>189</v>
      </c>
      <c r="D431" t="s">
        <v>10</v>
      </c>
      <c r="E431" s="2" t="s">
        <v>14</v>
      </c>
      <c r="F431" t="s">
        <v>15</v>
      </c>
      <c r="G431">
        <v>2822</v>
      </c>
      <c r="H431">
        <v>195582.75000000009</v>
      </c>
      <c r="I431">
        <v>89346.150000000023</v>
      </c>
      <c r="J431">
        <v>284928.90000000002</v>
      </c>
      <c r="K431">
        <v>2017730</v>
      </c>
      <c r="L431" s="26">
        <f t="shared" si="19"/>
        <v>0.14121260029835508</v>
      </c>
      <c r="M431" s="1">
        <f t="shared" si="20"/>
        <v>100.96700921332389</v>
      </c>
    </row>
    <row r="432" spans="1:13" x14ac:dyDescent="0.25">
      <c r="A432" t="str">
        <f t="shared" si="18"/>
        <v>CMBBOMDec-2023</v>
      </c>
      <c r="B432" s="2">
        <v>2023</v>
      </c>
      <c r="C432" s="2" t="s">
        <v>189</v>
      </c>
      <c r="D432" t="s">
        <v>10</v>
      </c>
      <c r="E432" s="2" t="s">
        <v>16</v>
      </c>
      <c r="F432" t="s">
        <v>15</v>
      </c>
      <c r="G432">
        <v>3907</v>
      </c>
      <c r="H432">
        <v>432836.14000000089</v>
      </c>
      <c r="I432">
        <v>131033.37999999993</v>
      </c>
      <c r="J432">
        <v>563869.51999999897</v>
      </c>
      <c r="K432">
        <v>6051943</v>
      </c>
      <c r="L432" s="26">
        <f t="shared" si="19"/>
        <v>9.3171650823545255E-2</v>
      </c>
      <c r="M432" s="1">
        <f t="shared" si="20"/>
        <v>144.3228871256716</v>
      </c>
    </row>
    <row r="433" spans="1:13" x14ac:dyDescent="0.25">
      <c r="A433" t="str">
        <f t="shared" si="18"/>
        <v>CMBCANDec-2023</v>
      </c>
      <c r="B433" s="4">
        <v>2023</v>
      </c>
      <c r="C433" s="2" t="s">
        <v>189</v>
      </c>
      <c r="D433" t="s">
        <v>10</v>
      </c>
      <c r="E433" s="2" t="s">
        <v>17</v>
      </c>
      <c r="F433" t="s">
        <v>13</v>
      </c>
      <c r="G433">
        <v>647</v>
      </c>
      <c r="H433">
        <v>118275.41999999994</v>
      </c>
      <c r="I433">
        <v>64325.200000000004</v>
      </c>
      <c r="J433">
        <v>182600.61999999997</v>
      </c>
      <c r="K433">
        <v>2577001</v>
      </c>
      <c r="L433" s="26">
        <f t="shared" si="19"/>
        <v>7.0857799434303662E-2</v>
      </c>
      <c r="M433" s="1">
        <f t="shared" si="20"/>
        <v>282.22661514683148</v>
      </c>
    </row>
    <row r="434" spans="1:13" x14ac:dyDescent="0.25">
      <c r="A434" t="str">
        <f t="shared" si="18"/>
        <v>CMBCDGDec-2023</v>
      </c>
      <c r="B434">
        <v>2023</v>
      </c>
      <c r="C434" t="s">
        <v>189</v>
      </c>
      <c r="D434" t="s">
        <v>10</v>
      </c>
      <c r="E434" t="s">
        <v>18</v>
      </c>
      <c r="F434" t="s">
        <v>19</v>
      </c>
      <c r="G434">
        <v>3017</v>
      </c>
      <c r="H434">
        <v>592430.25000000012</v>
      </c>
      <c r="I434">
        <v>651288.53000000049</v>
      </c>
      <c r="J434">
        <v>1243718.7800000003</v>
      </c>
      <c r="K434">
        <v>25671653</v>
      </c>
      <c r="L434" s="26">
        <f t="shared" si="19"/>
        <v>4.8447163881499965E-2</v>
      </c>
      <c r="M434" s="1">
        <f t="shared" si="20"/>
        <v>412.23691746768321</v>
      </c>
    </row>
    <row r="435" spans="1:13" x14ac:dyDescent="0.25">
      <c r="A435" t="str">
        <f t="shared" si="18"/>
        <v>CMBCGKDec-2023</v>
      </c>
      <c r="B435">
        <v>2023</v>
      </c>
      <c r="C435" t="s">
        <v>189</v>
      </c>
      <c r="D435" t="s">
        <v>10</v>
      </c>
      <c r="E435" t="s">
        <v>20</v>
      </c>
      <c r="F435" t="s">
        <v>13</v>
      </c>
      <c r="G435">
        <v>1476</v>
      </c>
      <c r="H435">
        <v>129133.7999999999</v>
      </c>
      <c r="I435">
        <v>115676.91000000013</v>
      </c>
      <c r="J435">
        <v>244810.70999999993</v>
      </c>
      <c r="K435">
        <v>4897368</v>
      </c>
      <c r="L435" s="26">
        <f t="shared" si="19"/>
        <v>4.9988220203178509E-2</v>
      </c>
      <c r="M435" s="1">
        <f t="shared" si="20"/>
        <v>165.8609146341463</v>
      </c>
    </row>
    <row r="436" spans="1:13" x14ac:dyDescent="0.25">
      <c r="A436" t="str">
        <f t="shared" si="18"/>
        <v>CMBCOKDec-2023</v>
      </c>
      <c r="B436">
        <v>2023</v>
      </c>
      <c r="C436" t="s">
        <v>189</v>
      </c>
      <c r="D436" t="s">
        <v>10</v>
      </c>
      <c r="E436" t="s">
        <v>21</v>
      </c>
      <c r="F436" t="s">
        <v>15</v>
      </c>
      <c r="G436">
        <v>2811</v>
      </c>
      <c r="H436">
        <v>135717.65999999997</v>
      </c>
      <c r="I436">
        <v>49217.640000000021</v>
      </c>
      <c r="J436">
        <v>184935.2999999999</v>
      </c>
      <c r="K436">
        <v>1453287</v>
      </c>
      <c r="L436" s="26">
        <f t="shared" si="19"/>
        <v>0.12725311655578003</v>
      </c>
      <c r="M436" s="1">
        <f t="shared" si="20"/>
        <v>65.789861259338281</v>
      </c>
    </row>
    <row r="437" spans="1:13" x14ac:dyDescent="0.25">
      <c r="A437" t="str">
        <f t="shared" si="18"/>
        <v>CMBDACDec-2023</v>
      </c>
      <c r="B437">
        <v>2023</v>
      </c>
      <c r="C437" t="s">
        <v>189</v>
      </c>
      <c r="D437" t="s">
        <v>10</v>
      </c>
      <c r="E437" t="s">
        <v>22</v>
      </c>
      <c r="F437" t="s">
        <v>15</v>
      </c>
      <c r="G437">
        <v>2685</v>
      </c>
      <c r="H437">
        <v>381494.27999999997</v>
      </c>
      <c r="I437">
        <v>23121.65</v>
      </c>
      <c r="J437">
        <v>404615.93000000028</v>
      </c>
      <c r="K437">
        <v>5813025</v>
      </c>
      <c r="L437" s="26">
        <f t="shared" si="19"/>
        <v>6.9605055887425271E-2</v>
      </c>
      <c r="M437" s="1">
        <f t="shared" si="20"/>
        <v>150.69494599627572</v>
      </c>
    </row>
    <row r="438" spans="1:13" x14ac:dyDescent="0.25">
      <c r="A438" t="str">
        <f t="shared" si="18"/>
        <v>CMBDELDec-2023</v>
      </c>
      <c r="B438">
        <v>2023</v>
      </c>
      <c r="C438" t="s">
        <v>189</v>
      </c>
      <c r="D438" t="s">
        <v>10</v>
      </c>
      <c r="E438" t="s">
        <v>23</v>
      </c>
      <c r="F438" t="s">
        <v>15</v>
      </c>
      <c r="G438">
        <v>4524</v>
      </c>
      <c r="H438">
        <v>592068.97000000009</v>
      </c>
      <c r="I438">
        <v>159292.02000000008</v>
      </c>
      <c r="J438">
        <v>751360.99000000022</v>
      </c>
      <c r="K438">
        <v>10970700</v>
      </c>
      <c r="L438" s="26">
        <f t="shared" si="19"/>
        <v>6.848797159707222E-2</v>
      </c>
      <c r="M438" s="1">
        <f t="shared" si="20"/>
        <v>166.08333112290015</v>
      </c>
    </row>
    <row r="439" spans="1:13" x14ac:dyDescent="0.25">
      <c r="A439" t="str">
        <f t="shared" si="18"/>
        <v>CMBDMMDec-2023</v>
      </c>
      <c r="B439">
        <v>2023</v>
      </c>
      <c r="C439" t="s">
        <v>189</v>
      </c>
      <c r="D439" t="s">
        <v>10</v>
      </c>
      <c r="E439" t="s">
        <v>24</v>
      </c>
      <c r="F439" t="s">
        <v>11</v>
      </c>
      <c r="G439">
        <v>1084</v>
      </c>
      <c r="H439">
        <v>126773.12999999996</v>
      </c>
      <c r="I439">
        <v>100346.82999999997</v>
      </c>
      <c r="J439">
        <v>227119.96000000002</v>
      </c>
      <c r="K439">
        <v>4176652</v>
      </c>
      <c r="L439" s="26">
        <f t="shared" si="19"/>
        <v>5.4378473475884516E-2</v>
      </c>
      <c r="M439" s="1">
        <f t="shared" si="20"/>
        <v>209.52025830258304</v>
      </c>
    </row>
    <row r="440" spans="1:13" x14ac:dyDescent="0.25">
      <c r="A440" t="str">
        <f t="shared" si="18"/>
        <v>CMBDOHDec-2023</v>
      </c>
      <c r="B440">
        <v>2023</v>
      </c>
      <c r="C440" t="s">
        <v>189</v>
      </c>
      <c r="D440" t="s">
        <v>10</v>
      </c>
      <c r="E440" t="s">
        <v>25</v>
      </c>
      <c r="F440" t="s">
        <v>11</v>
      </c>
      <c r="G440">
        <v>2463</v>
      </c>
      <c r="H440">
        <v>314419.11999999982</v>
      </c>
      <c r="I440">
        <v>236030.62999999992</v>
      </c>
      <c r="J440">
        <v>550449.74999999977</v>
      </c>
      <c r="K440">
        <v>8948079</v>
      </c>
      <c r="L440" s="26">
        <f t="shared" si="19"/>
        <v>6.1515968958253474E-2</v>
      </c>
      <c r="M440" s="1">
        <f t="shared" si="20"/>
        <v>223.48751522533487</v>
      </c>
    </row>
    <row r="441" spans="1:13" x14ac:dyDescent="0.25">
      <c r="A441" t="str">
        <f t="shared" si="18"/>
        <v>CMBDXBDec-2023</v>
      </c>
      <c r="B441">
        <v>2023</v>
      </c>
      <c r="C441" t="s">
        <v>189</v>
      </c>
      <c r="D441" t="s">
        <v>10</v>
      </c>
      <c r="E441" t="s">
        <v>26</v>
      </c>
      <c r="F441" t="s">
        <v>11</v>
      </c>
      <c r="G441">
        <v>2996</v>
      </c>
      <c r="H441">
        <v>405206.66</v>
      </c>
      <c r="I441">
        <v>303089.27999999997</v>
      </c>
      <c r="J441">
        <v>708295.93999999983</v>
      </c>
      <c r="K441">
        <v>9913764</v>
      </c>
      <c r="L441" s="26">
        <f t="shared" si="19"/>
        <v>7.1445713252806894E-2</v>
      </c>
      <c r="M441" s="1">
        <f t="shared" si="20"/>
        <v>236.41386515353798</v>
      </c>
    </row>
    <row r="442" spans="1:13" x14ac:dyDescent="0.25">
      <c r="A442" t="str">
        <f t="shared" si="18"/>
        <v>CMBFRADec-2023</v>
      </c>
      <c r="B442">
        <v>2023</v>
      </c>
      <c r="C442" t="s">
        <v>189</v>
      </c>
      <c r="D442" t="s">
        <v>10</v>
      </c>
      <c r="E442" t="s">
        <v>27</v>
      </c>
      <c r="F442" t="s">
        <v>19</v>
      </c>
      <c r="G442">
        <v>2771</v>
      </c>
      <c r="H442">
        <v>505799.15000000043</v>
      </c>
      <c r="I442">
        <v>594637.35999999929</v>
      </c>
      <c r="J442">
        <v>1100436.51</v>
      </c>
      <c r="K442">
        <v>22425703</v>
      </c>
      <c r="L442" s="26">
        <f t="shared" si="19"/>
        <v>4.9070323904673134E-2</v>
      </c>
      <c r="M442" s="1">
        <f t="shared" si="20"/>
        <v>397.12613136051965</v>
      </c>
    </row>
    <row r="443" spans="1:13" x14ac:dyDescent="0.25">
      <c r="A443" t="str">
        <f t="shared" si="18"/>
        <v>CMBGANDec-2023</v>
      </c>
      <c r="B443">
        <v>2023</v>
      </c>
      <c r="C443" t="s">
        <v>189</v>
      </c>
      <c r="D443" t="s">
        <v>10</v>
      </c>
      <c r="E443" t="s">
        <v>28</v>
      </c>
      <c r="F443" t="s">
        <v>15</v>
      </c>
      <c r="G443">
        <v>541</v>
      </c>
      <c r="H443">
        <v>45217.68</v>
      </c>
      <c r="I443">
        <v>15408.480000000001</v>
      </c>
      <c r="J443">
        <v>60626.16</v>
      </c>
      <c r="K443">
        <v>620527</v>
      </c>
      <c r="L443" s="26">
        <f t="shared" si="19"/>
        <v>9.7701083111613199E-2</v>
      </c>
      <c r="M443" s="1">
        <f t="shared" si="20"/>
        <v>112.06314232902034</v>
      </c>
    </row>
    <row r="444" spans="1:13" x14ac:dyDescent="0.25">
      <c r="A444" t="str">
        <f t="shared" si="18"/>
        <v>CMBHYDDec-2023</v>
      </c>
      <c r="B444">
        <v>2023</v>
      </c>
      <c r="C444" t="s">
        <v>189</v>
      </c>
      <c r="D444" t="s">
        <v>10</v>
      </c>
      <c r="E444" t="s">
        <v>29</v>
      </c>
      <c r="F444" t="s">
        <v>15</v>
      </c>
      <c r="G444">
        <v>1477</v>
      </c>
      <c r="H444">
        <v>97757.93999999993</v>
      </c>
      <c r="I444">
        <v>49375.049999999996</v>
      </c>
      <c r="J444">
        <v>147132.99000000005</v>
      </c>
      <c r="K444">
        <v>1731044</v>
      </c>
      <c r="L444" s="26">
        <f t="shared" si="19"/>
        <v>8.4996678305115328E-2</v>
      </c>
      <c r="M444" s="1">
        <f t="shared" si="20"/>
        <v>99.616106973595151</v>
      </c>
    </row>
    <row r="445" spans="1:13" x14ac:dyDescent="0.25">
      <c r="A445" t="str">
        <f t="shared" si="18"/>
        <v>CMBICNDec-2023</v>
      </c>
      <c r="B445">
        <v>2023</v>
      </c>
      <c r="C445" t="s">
        <v>189</v>
      </c>
      <c r="D445" t="s">
        <v>10</v>
      </c>
      <c r="E445" t="s">
        <v>30</v>
      </c>
      <c r="F445" t="s">
        <v>13</v>
      </c>
      <c r="G445">
        <v>1246</v>
      </c>
      <c r="H445">
        <v>371872.41000000003</v>
      </c>
      <c r="I445">
        <v>124030.93000000004</v>
      </c>
      <c r="J445">
        <v>495903.33999999985</v>
      </c>
      <c r="K445">
        <v>7183190</v>
      </c>
      <c r="L445" s="26">
        <f t="shared" si="19"/>
        <v>6.9036645278768877E-2</v>
      </c>
      <c r="M445" s="1">
        <f t="shared" si="20"/>
        <v>397.99626003210261</v>
      </c>
    </row>
    <row r="446" spans="1:13" x14ac:dyDescent="0.25">
      <c r="A446" t="str">
        <f t="shared" si="18"/>
        <v>CMBIXMDec-2023</v>
      </c>
      <c r="B446">
        <v>2023</v>
      </c>
      <c r="C446" t="s">
        <v>189</v>
      </c>
      <c r="D446" t="s">
        <v>10</v>
      </c>
      <c r="E446" t="s">
        <v>31</v>
      </c>
      <c r="F446" t="s">
        <v>15</v>
      </c>
      <c r="G446">
        <v>1179</v>
      </c>
      <c r="H446">
        <v>46333.210000000006</v>
      </c>
      <c r="I446">
        <v>27290.42</v>
      </c>
      <c r="J446">
        <v>73623.630000000019</v>
      </c>
      <c r="K446">
        <v>417366</v>
      </c>
      <c r="L446" s="26">
        <f t="shared" si="19"/>
        <v>0.17640064116387061</v>
      </c>
      <c r="M446" s="1">
        <f t="shared" si="20"/>
        <v>62.445826972010195</v>
      </c>
    </row>
    <row r="447" spans="1:13" x14ac:dyDescent="0.25">
      <c r="A447" t="str">
        <f t="shared" si="18"/>
        <v>CMBKHIDec-2023</v>
      </c>
      <c r="B447">
        <v>2023</v>
      </c>
      <c r="C447" t="s">
        <v>189</v>
      </c>
      <c r="D447" t="s">
        <v>10</v>
      </c>
      <c r="E447" t="s">
        <v>32</v>
      </c>
      <c r="F447" t="s">
        <v>15</v>
      </c>
      <c r="G447">
        <v>1652</v>
      </c>
      <c r="H447">
        <v>291770.29999999987</v>
      </c>
      <c r="I447">
        <v>44970.600000000006</v>
      </c>
      <c r="J447">
        <v>336740.89999999997</v>
      </c>
      <c r="K447">
        <v>3987928</v>
      </c>
      <c r="L447" s="26">
        <f t="shared" si="19"/>
        <v>8.4440065116521648E-2</v>
      </c>
      <c r="M447" s="1">
        <f t="shared" si="20"/>
        <v>203.83831719128327</v>
      </c>
    </row>
    <row r="448" spans="1:13" x14ac:dyDescent="0.25">
      <c r="A448" t="str">
        <f t="shared" si="18"/>
        <v>CMBKTMDec-2023</v>
      </c>
      <c r="B448">
        <v>2023</v>
      </c>
      <c r="C448" t="s">
        <v>189</v>
      </c>
      <c r="D448" t="s">
        <v>10</v>
      </c>
      <c r="E448" t="s">
        <v>52</v>
      </c>
      <c r="F448" t="s">
        <v>15</v>
      </c>
      <c r="G448">
        <v>665</v>
      </c>
      <c r="H448">
        <v>106921.51000000004</v>
      </c>
      <c r="I448">
        <v>22951.299999999992</v>
      </c>
      <c r="J448">
        <v>129872.80999999997</v>
      </c>
      <c r="K448">
        <v>1564745</v>
      </c>
      <c r="L448" s="26">
        <f t="shared" si="19"/>
        <v>8.2999344941188477E-2</v>
      </c>
      <c r="M448" s="1">
        <f t="shared" si="20"/>
        <v>195.29745864661649</v>
      </c>
    </row>
    <row r="449" spans="1:13" x14ac:dyDescent="0.25">
      <c r="A449" t="str">
        <f t="shared" si="18"/>
        <v>CMBKULDec-2023</v>
      </c>
      <c r="B449">
        <v>2023</v>
      </c>
      <c r="C449" t="s">
        <v>189</v>
      </c>
      <c r="D449" t="s">
        <v>10</v>
      </c>
      <c r="E449" t="s">
        <v>33</v>
      </c>
      <c r="F449" t="s">
        <v>13</v>
      </c>
      <c r="G449">
        <v>3142</v>
      </c>
      <c r="H449">
        <v>268234.19000000024</v>
      </c>
      <c r="I449">
        <v>222120.85000000006</v>
      </c>
      <c r="J449">
        <v>490355.03999999975</v>
      </c>
      <c r="K449">
        <v>7726178</v>
      </c>
      <c r="L449" s="26">
        <f t="shared" si="19"/>
        <v>6.3466702423889243E-2</v>
      </c>
      <c r="M449" s="1">
        <f t="shared" si="20"/>
        <v>156.06462126034364</v>
      </c>
    </row>
    <row r="450" spans="1:13" x14ac:dyDescent="0.25">
      <c r="A450" t="str">
        <f t="shared" ref="A450:A513" si="21">D450&amp;E450&amp;C450</f>
        <v>CMBKWIDec-2023</v>
      </c>
      <c r="B450">
        <v>2023</v>
      </c>
      <c r="C450" t="s">
        <v>189</v>
      </c>
      <c r="D450" t="s">
        <v>10</v>
      </c>
      <c r="E450" t="s">
        <v>34</v>
      </c>
      <c r="F450" t="s">
        <v>11</v>
      </c>
      <c r="G450">
        <v>2184</v>
      </c>
      <c r="H450">
        <v>296537.04999999987</v>
      </c>
      <c r="I450">
        <v>195566.76</v>
      </c>
      <c r="J450">
        <v>492103.81000000011</v>
      </c>
      <c r="K450">
        <v>9161880</v>
      </c>
      <c r="L450" s="26">
        <f t="shared" ref="L450:L513" si="22">J450/K450</f>
        <v>5.3712099481765765E-2</v>
      </c>
      <c r="M450" s="1">
        <f t="shared" ref="M450:M513" si="23">J450/G450</f>
        <v>225.32225732600739</v>
      </c>
    </row>
    <row r="451" spans="1:13" x14ac:dyDescent="0.25">
      <c r="A451" t="str">
        <f t="shared" si="21"/>
        <v>CMBLHEDec-2023</v>
      </c>
      <c r="B451">
        <v>2023</v>
      </c>
      <c r="C451" t="s">
        <v>189</v>
      </c>
      <c r="D451" t="s">
        <v>10</v>
      </c>
      <c r="E451" t="s">
        <v>35</v>
      </c>
      <c r="F451" t="s">
        <v>15</v>
      </c>
      <c r="G451">
        <v>1998</v>
      </c>
      <c r="H451">
        <v>326810.63999999996</v>
      </c>
      <c r="I451">
        <v>59236.509999999995</v>
      </c>
      <c r="J451">
        <v>386047.15000000066</v>
      </c>
      <c r="K451">
        <v>5564430</v>
      </c>
      <c r="L451" s="26">
        <f t="shared" si="22"/>
        <v>6.9377663120930744E-2</v>
      </c>
      <c r="M451" s="1">
        <f t="shared" si="23"/>
        <v>193.21679179179213</v>
      </c>
    </row>
    <row r="452" spans="1:13" x14ac:dyDescent="0.25">
      <c r="A452" t="str">
        <f t="shared" si="21"/>
        <v>CMBLHRDec-2023</v>
      </c>
      <c r="B452">
        <v>2023</v>
      </c>
      <c r="C452" t="s">
        <v>189</v>
      </c>
      <c r="D452" t="s">
        <v>10</v>
      </c>
      <c r="E452" t="s">
        <v>36</v>
      </c>
      <c r="F452" t="s">
        <v>19</v>
      </c>
      <c r="G452">
        <v>8348</v>
      </c>
      <c r="H452">
        <v>2418831.4799999986</v>
      </c>
      <c r="I452">
        <v>1717817.299999998</v>
      </c>
      <c r="J452">
        <v>4136648.7799999951</v>
      </c>
      <c r="K452">
        <v>72786212</v>
      </c>
      <c r="L452" s="26">
        <f t="shared" si="22"/>
        <v>5.6832862520720201E-2</v>
      </c>
      <c r="M452" s="1">
        <f t="shared" si="23"/>
        <v>495.52572831815945</v>
      </c>
    </row>
    <row r="453" spans="1:13" x14ac:dyDescent="0.25">
      <c r="A453" t="str">
        <f t="shared" si="21"/>
        <v>CMBMAADec-2023</v>
      </c>
      <c r="B453">
        <v>2023</v>
      </c>
      <c r="C453" t="s">
        <v>189</v>
      </c>
      <c r="D453" t="s">
        <v>10</v>
      </c>
      <c r="E453" t="s">
        <v>37</v>
      </c>
      <c r="F453" t="s">
        <v>15</v>
      </c>
      <c r="G453">
        <v>5860</v>
      </c>
      <c r="H453">
        <v>198381.90000000026</v>
      </c>
      <c r="I453">
        <v>160325.21000000022</v>
      </c>
      <c r="J453">
        <v>358707.10999999969</v>
      </c>
      <c r="K453">
        <v>4019960</v>
      </c>
      <c r="L453" s="26">
        <f t="shared" si="22"/>
        <v>8.9231512253853201E-2</v>
      </c>
      <c r="M453" s="1">
        <f t="shared" si="23"/>
        <v>61.212817406143294</v>
      </c>
    </row>
    <row r="454" spans="1:13" x14ac:dyDescent="0.25">
      <c r="A454" t="str">
        <f t="shared" si="21"/>
        <v>CMBMELDec-2023</v>
      </c>
      <c r="B454">
        <v>2023</v>
      </c>
      <c r="C454" t="s">
        <v>189</v>
      </c>
      <c r="D454" t="s">
        <v>10</v>
      </c>
      <c r="E454" t="s">
        <v>38</v>
      </c>
      <c r="F454" t="s">
        <v>13</v>
      </c>
      <c r="G454">
        <v>6618</v>
      </c>
      <c r="H454">
        <v>2503279.1900000023</v>
      </c>
      <c r="I454">
        <v>685045.68</v>
      </c>
      <c r="J454">
        <v>3188324.870000002</v>
      </c>
      <c r="K454">
        <v>55650762</v>
      </c>
      <c r="L454" s="26">
        <f t="shared" si="22"/>
        <v>5.7291666015282988E-2</v>
      </c>
      <c r="M454" s="1">
        <f t="shared" si="23"/>
        <v>481.76561952251467</v>
      </c>
    </row>
    <row r="455" spans="1:13" x14ac:dyDescent="0.25">
      <c r="A455" t="str">
        <f t="shared" si="21"/>
        <v>CMBMLEDec-2023</v>
      </c>
      <c r="B455">
        <v>2023</v>
      </c>
      <c r="C455" t="s">
        <v>189</v>
      </c>
      <c r="D455" t="s">
        <v>10</v>
      </c>
      <c r="E455" t="s">
        <v>39</v>
      </c>
      <c r="F455" t="s">
        <v>15</v>
      </c>
      <c r="G455">
        <v>9260</v>
      </c>
      <c r="H455">
        <v>661117.19000000041</v>
      </c>
      <c r="I455">
        <v>183596.37000000014</v>
      </c>
      <c r="J455">
        <v>844713.5600000011</v>
      </c>
      <c r="K455">
        <v>7111680</v>
      </c>
      <c r="L455" s="26">
        <f t="shared" si="22"/>
        <v>0.11877834210763155</v>
      </c>
      <c r="M455" s="1">
        <f t="shared" si="23"/>
        <v>91.221766738661032</v>
      </c>
    </row>
    <row r="456" spans="1:13" x14ac:dyDescent="0.25">
      <c r="A456" t="str">
        <f t="shared" si="21"/>
        <v>CMBNRTDec-2023</v>
      </c>
      <c r="B456">
        <v>2023</v>
      </c>
      <c r="C456" t="s">
        <v>189</v>
      </c>
      <c r="D456" t="s">
        <v>10</v>
      </c>
      <c r="E456" t="s">
        <v>40</v>
      </c>
      <c r="F456" t="s">
        <v>13</v>
      </c>
      <c r="G456">
        <v>3111</v>
      </c>
      <c r="H456">
        <v>1033007.6599999998</v>
      </c>
      <c r="I456">
        <v>215464.99</v>
      </c>
      <c r="J456">
        <v>1248472.6500000011</v>
      </c>
      <c r="K456">
        <v>21353904</v>
      </c>
      <c r="L456" s="26">
        <f t="shared" si="22"/>
        <v>5.8465779840538808E-2</v>
      </c>
      <c r="M456" s="1">
        <f t="shared" si="23"/>
        <v>401.30911282545839</v>
      </c>
    </row>
    <row r="457" spans="1:13" x14ac:dyDescent="0.25">
      <c r="A457" t="str">
        <f t="shared" si="21"/>
        <v>CMBRUHDec-2023</v>
      </c>
      <c r="B457">
        <v>2023</v>
      </c>
      <c r="C457" t="s">
        <v>189</v>
      </c>
      <c r="D457" t="s">
        <v>10</v>
      </c>
      <c r="E457" t="s">
        <v>41</v>
      </c>
      <c r="F457" t="s">
        <v>11</v>
      </c>
      <c r="G457">
        <v>3445</v>
      </c>
      <c r="H457">
        <v>473366.30999999982</v>
      </c>
      <c r="I457">
        <v>281198.48999999987</v>
      </c>
      <c r="J457">
        <v>754564.80000000121</v>
      </c>
      <c r="K457">
        <v>13935025</v>
      </c>
      <c r="L457" s="26">
        <f t="shared" si="22"/>
        <v>5.4148794135640319E-2</v>
      </c>
      <c r="M457" s="1">
        <f t="shared" si="23"/>
        <v>219.03187227866508</v>
      </c>
    </row>
    <row r="458" spans="1:13" x14ac:dyDescent="0.25">
      <c r="A458" t="str">
        <f t="shared" si="21"/>
        <v>CMBSINDec-2023</v>
      </c>
      <c r="B458">
        <v>2023</v>
      </c>
      <c r="C458" t="s">
        <v>189</v>
      </c>
      <c r="D458" t="s">
        <v>10</v>
      </c>
      <c r="E458" t="s">
        <v>42</v>
      </c>
      <c r="F458" t="s">
        <v>13</v>
      </c>
      <c r="G458">
        <v>4085</v>
      </c>
      <c r="H458">
        <v>586984.16999999958</v>
      </c>
      <c r="I458">
        <v>346713.06999999995</v>
      </c>
      <c r="J458">
        <v>933697.23999999976</v>
      </c>
      <c r="K458">
        <v>11229665</v>
      </c>
      <c r="L458" s="26">
        <f t="shared" si="22"/>
        <v>8.3145600514351922E-2</v>
      </c>
      <c r="M458" s="1">
        <f t="shared" si="23"/>
        <v>228.56725581395344</v>
      </c>
    </row>
    <row r="459" spans="1:13" x14ac:dyDescent="0.25">
      <c r="A459" t="str">
        <f t="shared" si="21"/>
        <v>CMBSYDDec-2023</v>
      </c>
      <c r="B459">
        <v>2023</v>
      </c>
      <c r="C459" t="s">
        <v>189</v>
      </c>
      <c r="D459" t="s">
        <v>10</v>
      </c>
      <c r="E459" t="s">
        <v>53</v>
      </c>
      <c r="F459" t="s">
        <v>13</v>
      </c>
      <c r="G459">
        <v>2825</v>
      </c>
      <c r="H459">
        <v>1073588.5099999993</v>
      </c>
      <c r="I459">
        <v>299145.62999999989</v>
      </c>
      <c r="J459">
        <v>1372734.1400000001</v>
      </c>
      <c r="K459">
        <v>24730050</v>
      </c>
      <c r="L459" s="26">
        <f t="shared" si="22"/>
        <v>5.5508749072484695E-2</v>
      </c>
      <c r="M459" s="1">
        <f t="shared" si="23"/>
        <v>485.92358938053104</v>
      </c>
    </row>
    <row r="460" spans="1:13" x14ac:dyDescent="0.25">
      <c r="A460" t="str">
        <f t="shared" si="21"/>
        <v>CMBTRVDec-2023</v>
      </c>
      <c r="B460">
        <v>2023</v>
      </c>
      <c r="C460" t="s">
        <v>189</v>
      </c>
      <c r="D460" t="s">
        <v>10</v>
      </c>
      <c r="E460" t="s">
        <v>43</v>
      </c>
      <c r="F460" t="s">
        <v>15</v>
      </c>
      <c r="G460">
        <v>2389</v>
      </c>
      <c r="H460">
        <v>74429.960000000006</v>
      </c>
      <c r="I460">
        <v>34184.519999999946</v>
      </c>
      <c r="J460">
        <v>108614.48000000001</v>
      </c>
      <c r="K460">
        <v>874374</v>
      </c>
      <c r="L460" s="26">
        <f t="shared" si="22"/>
        <v>0.1242197046115278</v>
      </c>
      <c r="M460" s="1">
        <f t="shared" si="23"/>
        <v>45.464411887819175</v>
      </c>
    </row>
    <row r="461" spans="1:13" x14ac:dyDescent="0.25">
      <c r="A461" t="str">
        <f t="shared" si="21"/>
        <v>CMBTRZDec-2023</v>
      </c>
      <c r="B461">
        <v>2023</v>
      </c>
      <c r="C461" t="s">
        <v>189</v>
      </c>
      <c r="D461" t="s">
        <v>10</v>
      </c>
      <c r="E461" t="s">
        <v>44</v>
      </c>
      <c r="F461" t="s">
        <v>15</v>
      </c>
      <c r="G461">
        <v>1357</v>
      </c>
      <c r="H461">
        <v>53998.520000000004</v>
      </c>
      <c r="I461">
        <v>28907.199999999993</v>
      </c>
      <c r="J461">
        <v>82905.720000000074</v>
      </c>
      <c r="K461">
        <v>601151</v>
      </c>
      <c r="L461" s="26">
        <f t="shared" si="22"/>
        <v>0.13791163950488325</v>
      </c>
      <c r="M461" s="1">
        <f t="shared" si="23"/>
        <v>61.094856300663281</v>
      </c>
    </row>
    <row r="462" spans="1:13" x14ac:dyDescent="0.25">
      <c r="A462" t="str">
        <f t="shared" si="21"/>
        <v>CMBJEDDec-2023</v>
      </c>
      <c r="B462">
        <v>2023</v>
      </c>
      <c r="C462" t="s">
        <v>189</v>
      </c>
      <c r="D462" t="s">
        <v>10</v>
      </c>
      <c r="E462" t="s">
        <v>51</v>
      </c>
      <c r="F462" t="s">
        <v>11</v>
      </c>
      <c r="G462">
        <v>1832</v>
      </c>
      <c r="H462">
        <v>308266.20000000013</v>
      </c>
      <c r="I462">
        <v>165092.62000000005</v>
      </c>
      <c r="J462">
        <v>473358.82000000007</v>
      </c>
      <c r="K462">
        <v>8531624</v>
      </c>
      <c r="L462" s="26">
        <f t="shared" si="22"/>
        <v>5.5482850627266281E-2</v>
      </c>
      <c r="M462" s="1">
        <f t="shared" si="23"/>
        <v>258.38363537117908</v>
      </c>
    </row>
    <row r="463" spans="1:13" x14ac:dyDescent="0.25">
      <c r="A463" t="str">
        <f t="shared" si="21"/>
        <v>COKCMBDec-2023</v>
      </c>
      <c r="B463">
        <v>2023</v>
      </c>
      <c r="C463" t="s">
        <v>189</v>
      </c>
      <c r="D463" t="s">
        <v>21</v>
      </c>
      <c r="E463" t="s">
        <v>10</v>
      </c>
      <c r="F463" t="s">
        <v>15</v>
      </c>
      <c r="G463">
        <v>1986</v>
      </c>
      <c r="H463">
        <v>113724.89000000003</v>
      </c>
      <c r="I463">
        <v>54605</v>
      </c>
      <c r="J463">
        <v>168329.88999999993</v>
      </c>
      <c r="K463">
        <v>1026762</v>
      </c>
      <c r="L463" s="26">
        <f t="shared" si="22"/>
        <v>0.1639424618363359</v>
      </c>
      <c r="M463" s="1">
        <f t="shared" si="23"/>
        <v>84.758252769385663</v>
      </c>
    </row>
    <row r="464" spans="1:13" x14ac:dyDescent="0.25">
      <c r="A464" t="str">
        <f t="shared" si="21"/>
        <v>DACCMBDec-2023</v>
      </c>
      <c r="B464">
        <v>2023</v>
      </c>
      <c r="C464" t="s">
        <v>189</v>
      </c>
      <c r="D464" t="s">
        <v>22</v>
      </c>
      <c r="E464" t="s">
        <v>10</v>
      </c>
      <c r="F464" t="s">
        <v>15</v>
      </c>
      <c r="G464">
        <v>2954</v>
      </c>
      <c r="H464">
        <v>479857.49000000011</v>
      </c>
      <c r="I464">
        <v>8091.5600000000031</v>
      </c>
      <c r="J464">
        <v>487949.05000000005</v>
      </c>
      <c r="K464">
        <v>6395410</v>
      </c>
      <c r="L464" s="26">
        <f t="shared" si="22"/>
        <v>7.6296758143731214E-2</v>
      </c>
      <c r="M464" s="1">
        <f t="shared" si="23"/>
        <v>165.18248138117809</v>
      </c>
    </row>
    <row r="465" spans="1:13" x14ac:dyDescent="0.25">
      <c r="A465" t="str">
        <f t="shared" si="21"/>
        <v>DELCMBDec-2023</v>
      </c>
      <c r="B465">
        <v>2023</v>
      </c>
      <c r="C465" t="s">
        <v>189</v>
      </c>
      <c r="D465" t="s">
        <v>23</v>
      </c>
      <c r="E465" t="s">
        <v>10</v>
      </c>
      <c r="F465" t="s">
        <v>15</v>
      </c>
      <c r="G465">
        <v>5288</v>
      </c>
      <c r="H465">
        <v>677771.41999999981</v>
      </c>
      <c r="I465">
        <v>190109.70999999979</v>
      </c>
      <c r="J465">
        <v>867881.13000000024</v>
      </c>
      <c r="K465">
        <v>12823400</v>
      </c>
      <c r="L465" s="26">
        <f t="shared" si="22"/>
        <v>6.7679486719590773E-2</v>
      </c>
      <c r="M465" s="1">
        <f t="shared" si="23"/>
        <v>164.12275529500761</v>
      </c>
    </row>
    <row r="466" spans="1:13" x14ac:dyDescent="0.25">
      <c r="A466" t="str">
        <f t="shared" si="21"/>
        <v>DMMCMBDec-2023</v>
      </c>
      <c r="B466">
        <v>2023</v>
      </c>
      <c r="C466" t="s">
        <v>189</v>
      </c>
      <c r="D466" t="s">
        <v>24</v>
      </c>
      <c r="E466" t="s">
        <v>10</v>
      </c>
      <c r="F466" t="s">
        <v>11</v>
      </c>
      <c r="G466">
        <v>1434</v>
      </c>
      <c r="H466">
        <v>174183.37999999998</v>
      </c>
      <c r="I466">
        <v>129363.52000000005</v>
      </c>
      <c r="J466">
        <v>303546.89999999985</v>
      </c>
      <c r="K466">
        <v>5525202</v>
      </c>
      <c r="L466" s="26">
        <f t="shared" si="22"/>
        <v>5.4938606769490028E-2</v>
      </c>
      <c r="M466" s="1">
        <f t="shared" si="23"/>
        <v>211.67845188284508</v>
      </c>
    </row>
    <row r="467" spans="1:13" x14ac:dyDescent="0.25">
      <c r="A467" t="str">
        <f t="shared" si="21"/>
        <v>DOHCMBDec-2023</v>
      </c>
      <c r="B467">
        <v>2023</v>
      </c>
      <c r="C467" t="s">
        <v>189</v>
      </c>
      <c r="D467" t="s">
        <v>25</v>
      </c>
      <c r="E467" t="s">
        <v>10</v>
      </c>
      <c r="F467" t="s">
        <v>11</v>
      </c>
      <c r="G467">
        <v>3401</v>
      </c>
      <c r="H467">
        <v>596326.16999999969</v>
      </c>
      <c r="I467">
        <v>446531.73999999987</v>
      </c>
      <c r="J467">
        <v>1042857.9099999999</v>
      </c>
      <c r="K467">
        <v>12355833</v>
      </c>
      <c r="L467" s="26">
        <f t="shared" si="22"/>
        <v>8.4402072284402024E-2</v>
      </c>
      <c r="M467" s="1">
        <f t="shared" si="23"/>
        <v>306.63272860923257</v>
      </c>
    </row>
    <row r="468" spans="1:13" x14ac:dyDescent="0.25">
      <c r="A468" t="str">
        <f t="shared" si="21"/>
        <v>DXBCMBDec-2023</v>
      </c>
      <c r="B468">
        <v>2023</v>
      </c>
      <c r="C468" t="s">
        <v>189</v>
      </c>
      <c r="D468" t="s">
        <v>26</v>
      </c>
      <c r="E468" t="s">
        <v>10</v>
      </c>
      <c r="F468" t="s">
        <v>11</v>
      </c>
      <c r="G468">
        <v>2800</v>
      </c>
      <c r="H468">
        <v>378933.35000000003</v>
      </c>
      <c r="I468">
        <v>246488.36999999997</v>
      </c>
      <c r="J468">
        <v>625421.71999999927</v>
      </c>
      <c r="K468">
        <v>9265200</v>
      </c>
      <c r="L468" s="26">
        <f t="shared" si="22"/>
        <v>6.7502236325173687E-2</v>
      </c>
      <c r="M468" s="1">
        <f t="shared" si="23"/>
        <v>223.36489999999975</v>
      </c>
    </row>
    <row r="469" spans="1:13" x14ac:dyDescent="0.25">
      <c r="A469" t="str">
        <f t="shared" si="21"/>
        <v>FRACMBDec-2023</v>
      </c>
      <c r="B469">
        <v>2023</v>
      </c>
      <c r="C469" t="s">
        <v>189</v>
      </c>
      <c r="D469" t="s">
        <v>27</v>
      </c>
      <c r="E469" t="s">
        <v>10</v>
      </c>
      <c r="F469" t="s">
        <v>19</v>
      </c>
      <c r="G469">
        <v>3252</v>
      </c>
      <c r="H469">
        <v>1012343.4599999997</v>
      </c>
      <c r="I469">
        <v>712530.58000000042</v>
      </c>
      <c r="J469">
        <v>1724874.0400000005</v>
      </c>
      <c r="K469">
        <v>26318436</v>
      </c>
      <c r="L469" s="26">
        <f t="shared" si="22"/>
        <v>6.5538622431819293E-2</v>
      </c>
      <c r="M469" s="1">
        <f t="shared" si="23"/>
        <v>530.40407134071359</v>
      </c>
    </row>
    <row r="470" spans="1:13" x14ac:dyDescent="0.25">
      <c r="A470" t="str">
        <f t="shared" si="21"/>
        <v>GANCMBDec-2023</v>
      </c>
      <c r="B470">
        <v>2023</v>
      </c>
      <c r="C470" t="s">
        <v>189</v>
      </c>
      <c r="D470" t="s">
        <v>28</v>
      </c>
      <c r="E470" t="s">
        <v>10</v>
      </c>
      <c r="F470" t="s">
        <v>15</v>
      </c>
      <c r="G470">
        <v>852</v>
      </c>
      <c r="H470">
        <v>81242.699999999968</v>
      </c>
      <c r="I470">
        <v>24518.52</v>
      </c>
      <c r="J470">
        <v>105761.22000000002</v>
      </c>
      <c r="K470">
        <v>977244</v>
      </c>
      <c r="L470" s="26">
        <f t="shared" si="22"/>
        <v>0.10822396453700409</v>
      </c>
      <c r="M470" s="1">
        <f t="shared" si="23"/>
        <v>124.13288732394368</v>
      </c>
    </row>
    <row r="471" spans="1:13" x14ac:dyDescent="0.25">
      <c r="A471" t="str">
        <f t="shared" si="21"/>
        <v>HYDCMBDec-2023</v>
      </c>
      <c r="B471">
        <v>2023</v>
      </c>
      <c r="C471" t="s">
        <v>189</v>
      </c>
      <c r="D471" t="s">
        <v>29</v>
      </c>
      <c r="E471" t="s">
        <v>10</v>
      </c>
      <c r="F471" t="s">
        <v>15</v>
      </c>
      <c r="G471">
        <v>1737</v>
      </c>
      <c r="H471">
        <v>119029.55999999997</v>
      </c>
      <c r="I471">
        <v>63134.05</v>
      </c>
      <c r="J471">
        <v>182163.6100000001</v>
      </c>
      <c r="K471">
        <v>2035764</v>
      </c>
      <c r="L471" s="26">
        <f t="shared" si="22"/>
        <v>8.9481693359348191E-2</v>
      </c>
      <c r="M471" s="1">
        <f t="shared" si="23"/>
        <v>104.87254461715608</v>
      </c>
    </row>
    <row r="472" spans="1:13" x14ac:dyDescent="0.25">
      <c r="A472" t="str">
        <f t="shared" si="21"/>
        <v>ICNCMBDec-2023</v>
      </c>
      <c r="B472">
        <v>2023</v>
      </c>
      <c r="C472" t="s">
        <v>189</v>
      </c>
      <c r="D472" t="s">
        <v>30</v>
      </c>
      <c r="E472" t="s">
        <v>10</v>
      </c>
      <c r="F472" t="s">
        <v>13</v>
      </c>
      <c r="G472">
        <v>1494</v>
      </c>
      <c r="H472">
        <v>368763.21</v>
      </c>
      <c r="I472">
        <v>134863.37000000005</v>
      </c>
      <c r="J472">
        <v>503626.57999999996</v>
      </c>
      <c r="K472">
        <v>8612910</v>
      </c>
      <c r="L472" s="26">
        <f t="shared" si="22"/>
        <v>5.84734520620789E-2</v>
      </c>
      <c r="M472" s="1">
        <f t="shared" si="23"/>
        <v>337.09945113788484</v>
      </c>
    </row>
    <row r="473" spans="1:13" x14ac:dyDescent="0.25">
      <c r="A473" t="str">
        <f t="shared" si="21"/>
        <v>IXMCMBDec-2023</v>
      </c>
      <c r="B473">
        <v>2023</v>
      </c>
      <c r="C473" t="s">
        <v>189</v>
      </c>
      <c r="D473" t="s">
        <v>31</v>
      </c>
      <c r="E473" t="s">
        <v>10</v>
      </c>
      <c r="F473" t="s">
        <v>15</v>
      </c>
      <c r="G473">
        <v>1751</v>
      </c>
      <c r="H473">
        <v>50004.640000000014</v>
      </c>
      <c r="I473">
        <v>36670.449999999997</v>
      </c>
      <c r="J473">
        <v>86675.089999999967</v>
      </c>
      <c r="K473">
        <v>619854</v>
      </c>
      <c r="L473" s="26">
        <f t="shared" si="22"/>
        <v>0.13983146031162172</v>
      </c>
      <c r="M473" s="1">
        <f t="shared" si="23"/>
        <v>49.500336950314086</v>
      </c>
    </row>
    <row r="474" spans="1:13" x14ac:dyDescent="0.25">
      <c r="A474" t="str">
        <f t="shared" si="21"/>
        <v>KHICMBDec-2023</v>
      </c>
      <c r="B474">
        <v>2023</v>
      </c>
      <c r="C474" t="s">
        <v>189</v>
      </c>
      <c r="D474" t="s">
        <v>32</v>
      </c>
      <c r="E474" t="s">
        <v>10</v>
      </c>
      <c r="F474" t="s">
        <v>15</v>
      </c>
      <c r="G474">
        <v>1143</v>
      </c>
      <c r="H474">
        <v>158872.73999999985</v>
      </c>
      <c r="I474">
        <v>38452.259999999987</v>
      </c>
      <c r="J474">
        <v>197325.00000000006</v>
      </c>
      <c r="K474">
        <v>2759202</v>
      </c>
      <c r="L474" s="26">
        <f t="shared" si="22"/>
        <v>7.151524245053463E-2</v>
      </c>
      <c r="M474" s="1">
        <f t="shared" si="23"/>
        <v>172.63779527559061</v>
      </c>
    </row>
    <row r="475" spans="1:13" x14ac:dyDescent="0.25">
      <c r="A475" t="str">
        <f t="shared" si="21"/>
        <v>KTMCMBDec-2023</v>
      </c>
      <c r="B475">
        <v>2023</v>
      </c>
      <c r="C475" t="s">
        <v>189</v>
      </c>
      <c r="D475" t="s">
        <v>52</v>
      </c>
      <c r="E475" t="s">
        <v>10</v>
      </c>
      <c r="F475" t="s">
        <v>15</v>
      </c>
      <c r="G475">
        <v>1751</v>
      </c>
      <c r="H475">
        <v>289798.58000000019</v>
      </c>
      <c r="I475">
        <v>82162.43000000008</v>
      </c>
      <c r="J475">
        <v>371961.01000000007</v>
      </c>
      <c r="K475">
        <v>4120103</v>
      </c>
      <c r="L475" s="26">
        <f t="shared" si="22"/>
        <v>9.0279541555150458E-2</v>
      </c>
      <c r="M475" s="1">
        <f t="shared" si="23"/>
        <v>212.42776127926902</v>
      </c>
    </row>
    <row r="476" spans="1:13" x14ac:dyDescent="0.25">
      <c r="A476" t="str">
        <f t="shared" si="21"/>
        <v>KULCMBDec-2023</v>
      </c>
      <c r="B476">
        <v>2023</v>
      </c>
      <c r="C476" t="s">
        <v>189</v>
      </c>
      <c r="D476" t="s">
        <v>33</v>
      </c>
      <c r="E476" t="s">
        <v>10</v>
      </c>
      <c r="F476" t="s">
        <v>13</v>
      </c>
      <c r="G476">
        <v>4817</v>
      </c>
      <c r="H476">
        <v>388575.03000000032</v>
      </c>
      <c r="I476">
        <v>305405.37000000011</v>
      </c>
      <c r="J476">
        <v>693980.39999999979</v>
      </c>
      <c r="K476">
        <v>11845003</v>
      </c>
      <c r="L476" s="26">
        <f t="shared" si="22"/>
        <v>5.8588452869112809E-2</v>
      </c>
      <c r="M476" s="1">
        <f t="shared" si="23"/>
        <v>144.06900560514839</v>
      </c>
    </row>
    <row r="477" spans="1:13" x14ac:dyDescent="0.25">
      <c r="A477" t="str">
        <f t="shared" si="21"/>
        <v>KWICMBDec-2023</v>
      </c>
      <c r="B477">
        <v>2023</v>
      </c>
      <c r="C477" t="s">
        <v>189</v>
      </c>
      <c r="D477" t="s">
        <v>34</v>
      </c>
      <c r="E477" t="s">
        <v>10</v>
      </c>
      <c r="F477" t="s">
        <v>11</v>
      </c>
      <c r="G477">
        <v>2089</v>
      </c>
      <c r="H477">
        <v>221441.7999999999</v>
      </c>
      <c r="I477">
        <v>161432.0800000001</v>
      </c>
      <c r="J477">
        <v>382873.88</v>
      </c>
      <c r="K477">
        <v>8763355</v>
      </c>
      <c r="L477" s="26">
        <f t="shared" si="22"/>
        <v>4.3690330929193215E-2</v>
      </c>
      <c r="M477" s="1">
        <f t="shared" si="23"/>
        <v>183.28093824796554</v>
      </c>
    </row>
    <row r="478" spans="1:13" x14ac:dyDescent="0.25">
      <c r="A478" t="str">
        <f t="shared" si="21"/>
        <v>LHECMBDec-2023</v>
      </c>
      <c r="B478">
        <v>2023</v>
      </c>
      <c r="C478" t="s">
        <v>189</v>
      </c>
      <c r="D478" t="s">
        <v>35</v>
      </c>
      <c r="E478" t="s">
        <v>10</v>
      </c>
      <c r="F478" t="s">
        <v>15</v>
      </c>
      <c r="G478">
        <v>1494</v>
      </c>
      <c r="H478">
        <v>191900.29999999981</v>
      </c>
      <c r="I478">
        <v>53935.610000000022</v>
      </c>
      <c r="J478">
        <v>245835.90999999986</v>
      </c>
      <c r="K478">
        <v>4160790</v>
      </c>
      <c r="L478" s="26">
        <f t="shared" si="22"/>
        <v>5.908395040364927E-2</v>
      </c>
      <c r="M478" s="1">
        <f t="shared" si="23"/>
        <v>164.54880187416322</v>
      </c>
    </row>
    <row r="479" spans="1:13" x14ac:dyDescent="0.25">
      <c r="A479" t="str">
        <f t="shared" si="21"/>
        <v>LHRCMBDec-2023</v>
      </c>
      <c r="B479">
        <v>2023</v>
      </c>
      <c r="C479" t="s">
        <v>189</v>
      </c>
      <c r="D479" t="s">
        <v>36</v>
      </c>
      <c r="E479" t="s">
        <v>10</v>
      </c>
      <c r="F479" t="s">
        <v>19</v>
      </c>
      <c r="G479">
        <v>8771</v>
      </c>
      <c r="H479">
        <v>4021368.3700000015</v>
      </c>
      <c r="I479">
        <v>1843466.6699999995</v>
      </c>
      <c r="J479">
        <v>5864835.0399999991</v>
      </c>
      <c r="K479">
        <v>76474349</v>
      </c>
      <c r="L479" s="26">
        <f t="shared" si="22"/>
        <v>7.6690225110644605E-2</v>
      </c>
      <c r="M479" s="1">
        <f t="shared" si="23"/>
        <v>668.66207273971031</v>
      </c>
    </row>
    <row r="480" spans="1:13" x14ac:dyDescent="0.25">
      <c r="A480" t="str">
        <f t="shared" si="21"/>
        <v>MAACMBDec-2023</v>
      </c>
      <c r="B480">
        <v>2023</v>
      </c>
      <c r="C480" t="s">
        <v>189</v>
      </c>
      <c r="D480" t="s">
        <v>37</v>
      </c>
      <c r="E480" t="s">
        <v>10</v>
      </c>
      <c r="F480" t="s">
        <v>15</v>
      </c>
      <c r="G480">
        <v>6764</v>
      </c>
      <c r="H480">
        <v>267924.68999999989</v>
      </c>
      <c r="I480">
        <v>212545.47999999984</v>
      </c>
      <c r="J480">
        <v>480470.17000000004</v>
      </c>
      <c r="K480">
        <v>4640104</v>
      </c>
      <c r="L480" s="26">
        <f t="shared" si="22"/>
        <v>0.10354728471603224</v>
      </c>
      <c r="M480" s="1">
        <f t="shared" si="23"/>
        <v>71.033437315198114</v>
      </c>
    </row>
    <row r="481" spans="1:13" x14ac:dyDescent="0.25">
      <c r="A481" t="str">
        <f t="shared" si="21"/>
        <v>MELCMBDec-2023</v>
      </c>
      <c r="B481">
        <v>2023</v>
      </c>
      <c r="C481" t="s">
        <v>189</v>
      </c>
      <c r="D481" t="s">
        <v>38</v>
      </c>
      <c r="E481" t="s">
        <v>10</v>
      </c>
      <c r="F481" t="s">
        <v>13</v>
      </c>
      <c r="G481">
        <v>7328</v>
      </c>
      <c r="H481">
        <v>4335089.9200000064</v>
      </c>
      <c r="I481">
        <v>543741.17999999924</v>
      </c>
      <c r="J481">
        <v>4878831.1000000034</v>
      </c>
      <c r="K481">
        <v>61621152</v>
      </c>
      <c r="L481" s="26">
        <f t="shared" si="22"/>
        <v>7.9174616858834507E-2</v>
      </c>
      <c r="M481" s="1">
        <f t="shared" si="23"/>
        <v>665.77935316593937</v>
      </c>
    </row>
    <row r="482" spans="1:13" x14ac:dyDescent="0.25">
      <c r="A482" t="str">
        <f t="shared" si="21"/>
        <v>MLECMBDec-2023</v>
      </c>
      <c r="B482">
        <v>2023</v>
      </c>
      <c r="C482" t="s">
        <v>189</v>
      </c>
      <c r="D482" t="s">
        <v>39</v>
      </c>
      <c r="E482" t="s">
        <v>10</v>
      </c>
      <c r="F482" t="s">
        <v>15</v>
      </c>
      <c r="G482">
        <v>9541</v>
      </c>
      <c r="H482">
        <v>583975.66999999969</v>
      </c>
      <c r="I482">
        <v>192956.71999999997</v>
      </c>
      <c r="J482">
        <v>776932.39000000071</v>
      </c>
      <c r="K482">
        <v>7327488</v>
      </c>
      <c r="L482" s="26">
        <f t="shared" si="22"/>
        <v>0.10602984133170887</v>
      </c>
      <c r="M482" s="1">
        <f t="shared" si="23"/>
        <v>81.430918142752404</v>
      </c>
    </row>
    <row r="483" spans="1:13" x14ac:dyDescent="0.25">
      <c r="A483" t="str">
        <f t="shared" si="21"/>
        <v>NRTCMBDec-2023</v>
      </c>
      <c r="B483">
        <v>2023</v>
      </c>
      <c r="C483" t="s">
        <v>189</v>
      </c>
      <c r="D483" t="s">
        <v>40</v>
      </c>
      <c r="E483" t="s">
        <v>10</v>
      </c>
      <c r="F483" t="s">
        <v>13</v>
      </c>
      <c r="G483">
        <v>3948</v>
      </c>
      <c r="H483">
        <v>1573566.3200000005</v>
      </c>
      <c r="I483">
        <v>63838.970000000016</v>
      </c>
      <c r="J483">
        <v>1637405.29</v>
      </c>
      <c r="K483">
        <v>27099072</v>
      </c>
      <c r="L483" s="26">
        <f t="shared" si="22"/>
        <v>6.042292850471042E-2</v>
      </c>
      <c r="M483" s="1">
        <f t="shared" si="23"/>
        <v>414.74298125633231</v>
      </c>
    </row>
    <row r="484" spans="1:13" x14ac:dyDescent="0.25">
      <c r="A484" t="str">
        <f t="shared" si="21"/>
        <v>PVGCMBDec-2023</v>
      </c>
      <c r="B484">
        <v>2023</v>
      </c>
      <c r="C484" t="s">
        <v>189</v>
      </c>
      <c r="D484" t="s">
        <v>50</v>
      </c>
      <c r="E484" t="s">
        <v>10</v>
      </c>
      <c r="F484" t="s">
        <v>13</v>
      </c>
      <c r="G484">
        <v>170</v>
      </c>
      <c r="H484">
        <v>24155.089999999997</v>
      </c>
      <c r="I484">
        <v>17414.539999999997</v>
      </c>
      <c r="J484">
        <v>41569.629999999997</v>
      </c>
      <c r="K484">
        <v>861220</v>
      </c>
      <c r="L484" s="26">
        <f t="shared" si="22"/>
        <v>4.8268305427184688E-2</v>
      </c>
      <c r="M484" s="1">
        <f t="shared" si="23"/>
        <v>244.52723529411765</v>
      </c>
    </row>
    <row r="485" spans="1:13" x14ac:dyDescent="0.25">
      <c r="A485" t="str">
        <f t="shared" si="21"/>
        <v>RUHCMBDec-2023</v>
      </c>
      <c r="B485">
        <v>2023</v>
      </c>
      <c r="C485" t="s">
        <v>189</v>
      </c>
      <c r="D485" t="s">
        <v>41</v>
      </c>
      <c r="E485" t="s">
        <v>10</v>
      </c>
      <c r="F485" t="s">
        <v>11</v>
      </c>
      <c r="G485">
        <v>3146</v>
      </c>
      <c r="H485">
        <v>419594.79999999993</v>
      </c>
      <c r="I485">
        <v>285371.38000000024</v>
      </c>
      <c r="J485">
        <v>704966.18000000075</v>
      </c>
      <c r="K485">
        <v>12725570</v>
      </c>
      <c r="L485" s="26">
        <f t="shared" si="22"/>
        <v>5.5397611266135877E-2</v>
      </c>
      <c r="M485" s="1">
        <f t="shared" si="23"/>
        <v>224.08333757151962</v>
      </c>
    </row>
    <row r="486" spans="1:13" x14ac:dyDescent="0.25">
      <c r="A486" t="str">
        <f t="shared" si="21"/>
        <v>SINCMBDec-2023</v>
      </c>
      <c r="B486">
        <v>2023</v>
      </c>
      <c r="C486" t="s">
        <v>189</v>
      </c>
      <c r="D486" t="s">
        <v>42</v>
      </c>
      <c r="E486" t="s">
        <v>10</v>
      </c>
      <c r="F486" t="s">
        <v>13</v>
      </c>
      <c r="G486">
        <v>3838</v>
      </c>
      <c r="H486">
        <v>645036.36000000022</v>
      </c>
      <c r="I486">
        <v>325617.8000000001</v>
      </c>
      <c r="J486">
        <v>970654.15999999933</v>
      </c>
      <c r="K486">
        <v>10550662</v>
      </c>
      <c r="L486" s="26">
        <f t="shared" si="22"/>
        <v>9.1999360798402915E-2</v>
      </c>
      <c r="M486" s="1">
        <f t="shared" si="23"/>
        <v>252.90624283480963</v>
      </c>
    </row>
    <row r="487" spans="1:13" x14ac:dyDescent="0.25">
      <c r="A487" t="str">
        <f t="shared" si="21"/>
        <v>SYDCMBDec-2023</v>
      </c>
      <c r="B487">
        <v>2023</v>
      </c>
      <c r="C487" t="s">
        <v>189</v>
      </c>
      <c r="D487" t="s">
        <v>53</v>
      </c>
      <c r="E487" t="s">
        <v>10</v>
      </c>
      <c r="F487" t="s">
        <v>13</v>
      </c>
      <c r="G487">
        <v>3446</v>
      </c>
      <c r="H487">
        <v>2065864.3399999996</v>
      </c>
      <c r="I487">
        <v>239871.09000000003</v>
      </c>
      <c r="J487">
        <v>2305735.430000002</v>
      </c>
      <c r="K487">
        <v>30166284</v>
      </c>
      <c r="L487" s="26">
        <f t="shared" si="22"/>
        <v>7.6434188248045473E-2</v>
      </c>
      <c r="M487" s="1">
        <f t="shared" si="23"/>
        <v>669.10488392339005</v>
      </c>
    </row>
    <row r="488" spans="1:13" x14ac:dyDescent="0.25">
      <c r="A488" t="str">
        <f t="shared" si="21"/>
        <v>TRVCMBDec-2023</v>
      </c>
      <c r="B488">
        <v>2023</v>
      </c>
      <c r="C488" t="s">
        <v>189</v>
      </c>
      <c r="D488" t="s">
        <v>43</v>
      </c>
      <c r="E488" t="s">
        <v>10</v>
      </c>
      <c r="F488" t="s">
        <v>15</v>
      </c>
      <c r="G488">
        <v>1243</v>
      </c>
      <c r="H488">
        <v>40654.520000000033</v>
      </c>
      <c r="I488">
        <v>25120.870000000021</v>
      </c>
      <c r="J488">
        <v>65775.389999999927</v>
      </c>
      <c r="K488">
        <v>454938</v>
      </c>
      <c r="L488" s="26">
        <f t="shared" si="22"/>
        <v>0.14458099785025635</v>
      </c>
      <c r="M488" s="1">
        <f t="shared" si="23"/>
        <v>52.916645213193824</v>
      </c>
    </row>
    <row r="489" spans="1:13" x14ac:dyDescent="0.25">
      <c r="A489" t="str">
        <f t="shared" si="21"/>
        <v>TRZCMBDec-2023</v>
      </c>
      <c r="B489">
        <v>2023</v>
      </c>
      <c r="C489" t="s">
        <v>189</v>
      </c>
      <c r="D489" t="s">
        <v>44</v>
      </c>
      <c r="E489" t="s">
        <v>10</v>
      </c>
      <c r="F489" t="s">
        <v>15</v>
      </c>
      <c r="G489">
        <v>2009</v>
      </c>
      <c r="H489">
        <v>61981.129999999925</v>
      </c>
      <c r="I489">
        <v>41383.339999999989</v>
      </c>
      <c r="J489">
        <v>103364.46999999996</v>
      </c>
      <c r="K489">
        <v>889987</v>
      </c>
      <c r="L489" s="26">
        <f t="shared" si="22"/>
        <v>0.11614155038219655</v>
      </c>
      <c r="M489" s="1">
        <f t="shared" si="23"/>
        <v>51.450706819313069</v>
      </c>
    </row>
    <row r="490" spans="1:13" x14ac:dyDescent="0.25">
      <c r="A490" t="str">
        <f t="shared" si="21"/>
        <v>JEDCMBDec-2023</v>
      </c>
      <c r="B490">
        <v>2023</v>
      </c>
      <c r="C490" t="s">
        <v>189</v>
      </c>
      <c r="D490" t="s">
        <v>51</v>
      </c>
      <c r="E490" t="s">
        <v>10</v>
      </c>
      <c r="F490" t="s">
        <v>11</v>
      </c>
      <c r="G490">
        <v>2102</v>
      </c>
      <c r="H490">
        <v>259116.27999999997</v>
      </c>
      <c r="I490">
        <v>188436.00999999989</v>
      </c>
      <c r="J490">
        <v>447552.29000000004</v>
      </c>
      <c r="K490">
        <v>9789014</v>
      </c>
      <c r="L490" s="26">
        <f t="shared" si="22"/>
        <v>4.5719853909699182E-2</v>
      </c>
      <c r="M490" s="1">
        <f t="shared" si="23"/>
        <v>212.91735965746909</v>
      </c>
    </row>
    <row r="491" spans="1:13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70EE-51CD-46D4-B4BE-E2E7D90BA060}">
  <dimension ref="A1:O786"/>
  <sheetViews>
    <sheetView zoomScale="85" zoomScaleNormal="85" workbookViewId="0">
      <pane ySplit="1" topLeftCell="A2" activePane="bottomLeft" state="frozen"/>
      <selection pane="bottomLeft" activeCell="I17" sqref="I17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AUHCMBNov-2024</v>
      </c>
      <c r="B2" s="2">
        <v>2024</v>
      </c>
      <c r="C2" s="2" t="s">
        <v>179</v>
      </c>
      <c r="D2" t="s">
        <v>9</v>
      </c>
      <c r="E2" s="2" t="s">
        <v>10</v>
      </c>
      <c r="F2" t="s">
        <v>11</v>
      </c>
      <c r="G2">
        <v>1351</v>
      </c>
      <c r="H2">
        <v>105998.54000000005</v>
      </c>
      <c r="I2">
        <v>100342.39999999999</v>
      </c>
      <c r="J2">
        <v>206340.94000000006</v>
      </c>
      <c r="K2">
        <v>4517744</v>
      </c>
      <c r="L2" s="26">
        <f t="shared" ref="L2:L65" si="1">J2/K2</f>
        <v>4.5673446746871904E-2</v>
      </c>
      <c r="M2" s="1">
        <f t="shared" ref="M2:M65" si="2">J2/G2</f>
        <v>152.73200592153964</v>
      </c>
      <c r="O2">
        <f>J2/G2</f>
        <v>152.73200592153964</v>
      </c>
    </row>
    <row r="3" spans="1:15" x14ac:dyDescent="0.25">
      <c r="A3" t="str">
        <f t="shared" si="0"/>
        <v>BKKCMBNov-2024</v>
      </c>
      <c r="B3" s="2">
        <v>2024</v>
      </c>
      <c r="C3" s="2" t="s">
        <v>179</v>
      </c>
      <c r="D3" t="s">
        <v>12</v>
      </c>
      <c r="E3" s="2" t="s">
        <v>10</v>
      </c>
      <c r="F3" t="s">
        <v>13</v>
      </c>
      <c r="G3">
        <v>5289</v>
      </c>
      <c r="H3">
        <v>556242.20999999973</v>
      </c>
      <c r="I3">
        <v>326360.66999999975</v>
      </c>
      <c r="J3">
        <v>882602.88000000012</v>
      </c>
      <c r="K3">
        <v>12614265</v>
      </c>
      <c r="L3" s="26">
        <f t="shared" si="1"/>
        <v>6.996863313082452E-2</v>
      </c>
      <c r="M3" s="1">
        <f t="shared" si="2"/>
        <v>166.87519001701648</v>
      </c>
    </row>
    <row r="4" spans="1:15" x14ac:dyDescent="0.25">
      <c r="A4" t="str">
        <f t="shared" si="0"/>
        <v>BLRCMBNov-2024</v>
      </c>
      <c r="B4" s="2">
        <v>2024</v>
      </c>
      <c r="C4" s="2" t="s">
        <v>179</v>
      </c>
      <c r="D4" t="s">
        <v>14</v>
      </c>
      <c r="E4" s="2" t="s">
        <v>10</v>
      </c>
      <c r="F4" t="s">
        <v>15</v>
      </c>
      <c r="G4">
        <v>4054</v>
      </c>
      <c r="H4">
        <v>247998.86000000022</v>
      </c>
      <c r="I4">
        <v>95109.109999999986</v>
      </c>
      <c r="J4">
        <v>343107.97000000015</v>
      </c>
      <c r="K4">
        <v>2898610</v>
      </c>
      <c r="L4" s="26">
        <f t="shared" si="1"/>
        <v>0.11836982898699727</v>
      </c>
      <c r="M4" s="1">
        <f t="shared" si="2"/>
        <v>84.634427725703048</v>
      </c>
    </row>
    <row r="5" spans="1:15" x14ac:dyDescent="0.25">
      <c r="A5" t="str">
        <f t="shared" si="0"/>
        <v>BOMCMBNov-2024</v>
      </c>
      <c r="B5" s="2">
        <v>2024</v>
      </c>
      <c r="C5" s="2" t="s">
        <v>179</v>
      </c>
      <c r="D5" t="s">
        <v>16</v>
      </c>
      <c r="E5" s="2" t="s">
        <v>10</v>
      </c>
      <c r="F5" t="s">
        <v>15</v>
      </c>
      <c r="G5">
        <v>6781</v>
      </c>
      <c r="H5">
        <v>526436.79999999993</v>
      </c>
      <c r="I5">
        <v>205399.37000000008</v>
      </c>
      <c r="J5">
        <v>731836.16999999958</v>
      </c>
      <c r="K5">
        <v>10503769</v>
      </c>
      <c r="L5" s="26">
        <f t="shared" si="1"/>
        <v>6.9673673326212673E-2</v>
      </c>
      <c r="M5" s="1">
        <f t="shared" si="2"/>
        <v>107.92451998230344</v>
      </c>
    </row>
    <row r="6" spans="1:15" x14ac:dyDescent="0.25">
      <c r="A6" t="str">
        <f t="shared" si="0"/>
        <v>CANCMBNov-2024</v>
      </c>
      <c r="B6" s="2">
        <v>2024</v>
      </c>
      <c r="C6" s="2" t="s">
        <v>179</v>
      </c>
      <c r="D6" t="s">
        <v>17</v>
      </c>
      <c r="E6" s="2" t="s">
        <v>10</v>
      </c>
      <c r="F6" t="s">
        <v>13</v>
      </c>
      <c r="G6">
        <v>1152</v>
      </c>
      <c r="H6">
        <v>201400.48</v>
      </c>
      <c r="I6">
        <v>89051.47000000003</v>
      </c>
      <c r="J6">
        <v>290451.95</v>
      </c>
      <c r="K6">
        <v>4588416</v>
      </c>
      <c r="L6" s="26">
        <f t="shared" si="1"/>
        <v>6.3301137037269514E-2</v>
      </c>
      <c r="M6" s="1">
        <f t="shared" si="2"/>
        <v>252.12842881944445</v>
      </c>
    </row>
    <row r="7" spans="1:15" x14ac:dyDescent="0.25">
      <c r="A7" t="str">
        <f t="shared" si="0"/>
        <v>CDGCMBNov-2024</v>
      </c>
      <c r="B7" s="2">
        <v>2024</v>
      </c>
      <c r="C7" s="2" t="s">
        <v>179</v>
      </c>
      <c r="D7" t="s">
        <v>18</v>
      </c>
      <c r="E7" s="2" t="s">
        <v>10</v>
      </c>
      <c r="F7" t="s">
        <v>19</v>
      </c>
      <c r="G7">
        <v>1539</v>
      </c>
      <c r="H7">
        <v>270080.64000000007</v>
      </c>
      <c r="I7">
        <v>363037.6399999999</v>
      </c>
      <c r="J7">
        <v>633118.2799999998</v>
      </c>
      <c r="K7">
        <v>13095351</v>
      </c>
      <c r="L7" s="26">
        <f t="shared" si="1"/>
        <v>4.8346797271795146E-2</v>
      </c>
      <c r="M7" s="1">
        <f t="shared" si="2"/>
        <v>411.38289798570486</v>
      </c>
    </row>
    <row r="8" spans="1:15" x14ac:dyDescent="0.25">
      <c r="A8" t="str">
        <f t="shared" si="0"/>
        <v>CGKCMBNov-2024</v>
      </c>
      <c r="B8" s="2">
        <v>2024</v>
      </c>
      <c r="C8" s="2" t="s">
        <v>179</v>
      </c>
      <c r="D8" t="s">
        <v>20</v>
      </c>
      <c r="E8" s="2" t="s">
        <v>10</v>
      </c>
      <c r="F8" t="s">
        <v>13</v>
      </c>
      <c r="G8">
        <v>1499</v>
      </c>
      <c r="H8">
        <v>190471.1100000001</v>
      </c>
      <c r="I8">
        <v>93033.930000000008</v>
      </c>
      <c r="J8">
        <v>283505.04000000015</v>
      </c>
      <c r="K8">
        <v>4973682</v>
      </c>
      <c r="L8" s="26">
        <f t="shared" si="1"/>
        <v>5.7001038667128329E-2</v>
      </c>
      <c r="M8" s="1">
        <f t="shared" si="2"/>
        <v>189.12944629753179</v>
      </c>
    </row>
    <row r="9" spans="1:15" x14ac:dyDescent="0.25">
      <c r="A9" t="str">
        <f t="shared" si="0"/>
        <v>CMBAUHNov-2024</v>
      </c>
      <c r="B9" s="2">
        <v>2024</v>
      </c>
      <c r="C9" s="2" t="s">
        <v>179</v>
      </c>
      <c r="D9" t="s">
        <v>10</v>
      </c>
      <c r="E9" s="2" t="s">
        <v>9</v>
      </c>
      <c r="F9" t="s">
        <v>11</v>
      </c>
      <c r="G9">
        <v>1133</v>
      </c>
      <c r="H9">
        <v>73329.500000000029</v>
      </c>
      <c r="I9">
        <v>83741.839999999953</v>
      </c>
      <c r="J9">
        <v>157071.33999999991</v>
      </c>
      <c r="K9">
        <v>3788752</v>
      </c>
      <c r="L9" s="26">
        <f t="shared" si="1"/>
        <v>4.1457276696917587E-2</v>
      </c>
      <c r="M9" s="1">
        <f t="shared" si="2"/>
        <v>138.63313327449242</v>
      </c>
    </row>
    <row r="10" spans="1:15" x14ac:dyDescent="0.25">
      <c r="A10" t="str">
        <f t="shared" si="0"/>
        <v>CMBBKKNov-2024</v>
      </c>
      <c r="B10" s="2">
        <v>2024</v>
      </c>
      <c r="C10" s="2" t="s">
        <v>179</v>
      </c>
      <c r="D10" t="s">
        <v>10</v>
      </c>
      <c r="E10" s="2" t="s">
        <v>12</v>
      </c>
      <c r="F10" t="s">
        <v>13</v>
      </c>
      <c r="G10">
        <v>5137</v>
      </c>
      <c r="H10">
        <v>558856.32999999973</v>
      </c>
      <c r="I10">
        <v>299301.32</v>
      </c>
      <c r="J10">
        <v>858157.65000000026</v>
      </c>
      <c r="K10">
        <v>12251745</v>
      </c>
      <c r="L10" s="26">
        <f t="shared" si="1"/>
        <v>7.0043708059545823E-2</v>
      </c>
      <c r="M10" s="1">
        <f t="shared" si="2"/>
        <v>167.05424372201679</v>
      </c>
    </row>
    <row r="11" spans="1:15" x14ac:dyDescent="0.25">
      <c r="A11" t="str">
        <f t="shared" si="0"/>
        <v>CMBBLRNov-2024</v>
      </c>
      <c r="B11" s="2">
        <v>2024</v>
      </c>
      <c r="C11" s="2" t="s">
        <v>179</v>
      </c>
      <c r="D11" t="s">
        <v>10</v>
      </c>
      <c r="E11" s="2" t="s">
        <v>14</v>
      </c>
      <c r="F11" t="s">
        <v>15</v>
      </c>
      <c r="G11">
        <v>3845</v>
      </c>
      <c r="H11">
        <v>229364.10000000009</v>
      </c>
      <c r="I11">
        <v>88087.490000000122</v>
      </c>
      <c r="J11">
        <v>317451.59000000014</v>
      </c>
      <c r="K11">
        <v>2749175</v>
      </c>
      <c r="L11" s="26">
        <f t="shared" si="1"/>
        <v>0.11547158329316982</v>
      </c>
      <c r="M11" s="1">
        <f t="shared" si="2"/>
        <v>82.562182054616429</v>
      </c>
    </row>
    <row r="12" spans="1:15" x14ac:dyDescent="0.25">
      <c r="A12" t="str">
        <f t="shared" si="0"/>
        <v>CMBBOMNov-2024</v>
      </c>
      <c r="B12" s="2">
        <v>2024</v>
      </c>
      <c r="C12" s="2" t="s">
        <v>179</v>
      </c>
      <c r="D12" t="s">
        <v>10</v>
      </c>
      <c r="E12" s="2" t="s">
        <v>16</v>
      </c>
      <c r="F12" t="s">
        <v>15</v>
      </c>
      <c r="G12">
        <v>6686</v>
      </c>
      <c r="H12">
        <v>534836.12999999931</v>
      </c>
      <c r="I12">
        <v>196624.61000000007</v>
      </c>
      <c r="J12">
        <v>731460.74000000092</v>
      </c>
      <c r="K12">
        <v>10356614</v>
      </c>
      <c r="L12" s="26">
        <f t="shared" si="1"/>
        <v>7.0627401967477105E-2</v>
      </c>
      <c r="M12" s="1">
        <f t="shared" si="2"/>
        <v>109.40184564762204</v>
      </c>
    </row>
    <row r="13" spans="1:15" x14ac:dyDescent="0.25">
      <c r="A13" t="str">
        <f t="shared" si="0"/>
        <v>CMBCANNov-2024</v>
      </c>
      <c r="B13" s="2">
        <v>2024</v>
      </c>
      <c r="C13" s="2" t="s">
        <v>179</v>
      </c>
      <c r="D13" t="s">
        <v>10</v>
      </c>
      <c r="E13" s="2" t="s">
        <v>17</v>
      </c>
      <c r="F13" t="s">
        <v>13</v>
      </c>
      <c r="G13">
        <v>1054</v>
      </c>
      <c r="H13">
        <v>188590.62000000005</v>
      </c>
      <c r="I13">
        <v>80931.59000000004</v>
      </c>
      <c r="J13">
        <v>269522.21000000008</v>
      </c>
      <c r="K13">
        <v>4198082</v>
      </c>
      <c r="L13" s="26">
        <f t="shared" si="1"/>
        <v>6.4201273343398271E-2</v>
      </c>
      <c r="M13" s="1">
        <f t="shared" si="2"/>
        <v>255.71367172675528</v>
      </c>
    </row>
    <row r="14" spans="1:15" x14ac:dyDescent="0.25">
      <c r="A14" t="str">
        <f t="shared" si="0"/>
        <v>CMBCDGNov-2024</v>
      </c>
      <c r="B14" s="2">
        <v>2024</v>
      </c>
      <c r="C14" s="2" t="s">
        <v>179</v>
      </c>
      <c r="D14" t="s">
        <v>10</v>
      </c>
      <c r="E14" s="2" t="s">
        <v>18</v>
      </c>
      <c r="F14" t="s">
        <v>19</v>
      </c>
      <c r="G14">
        <v>1908</v>
      </c>
      <c r="H14">
        <v>349112.75000000047</v>
      </c>
      <c r="I14">
        <v>440898.97000000009</v>
      </c>
      <c r="J14">
        <v>790011.72000000009</v>
      </c>
      <c r="K14">
        <v>16235172</v>
      </c>
      <c r="L14" s="26">
        <f t="shared" si="1"/>
        <v>4.8660508185561578E-2</v>
      </c>
      <c r="M14" s="1">
        <f t="shared" si="2"/>
        <v>414.05226415094342</v>
      </c>
    </row>
    <row r="15" spans="1:15" x14ac:dyDescent="0.25">
      <c r="A15" t="str">
        <f t="shared" si="0"/>
        <v>CMBCGKNov-2024</v>
      </c>
      <c r="B15" s="2">
        <v>2024</v>
      </c>
      <c r="C15" s="2" t="s">
        <v>179</v>
      </c>
      <c r="D15" t="s">
        <v>10</v>
      </c>
      <c r="E15" s="2" t="s">
        <v>20</v>
      </c>
      <c r="F15" t="s">
        <v>13</v>
      </c>
      <c r="G15">
        <v>2277</v>
      </c>
      <c r="H15">
        <v>224002.99000000014</v>
      </c>
      <c r="I15">
        <v>132914.78999999983</v>
      </c>
      <c r="J15">
        <v>356917.7799999998</v>
      </c>
      <c r="K15">
        <v>7555086</v>
      </c>
      <c r="L15" s="26">
        <f t="shared" si="1"/>
        <v>4.7242053895878856E-2</v>
      </c>
      <c r="M15" s="1">
        <f t="shared" si="2"/>
        <v>156.74913482652605</v>
      </c>
    </row>
    <row r="16" spans="1:15" x14ac:dyDescent="0.25">
      <c r="A16" t="str">
        <f t="shared" si="0"/>
        <v>CMBCOKNov-2024</v>
      </c>
      <c r="B16" s="2">
        <v>2024</v>
      </c>
      <c r="C16" s="2" t="s">
        <v>179</v>
      </c>
      <c r="D16" t="s">
        <v>10</v>
      </c>
      <c r="E16" s="2" t="s">
        <v>21</v>
      </c>
      <c r="F16" t="s">
        <v>15</v>
      </c>
      <c r="G16">
        <v>2873</v>
      </c>
      <c r="H16">
        <v>125060.11999999994</v>
      </c>
      <c r="I16">
        <v>47386.509999999907</v>
      </c>
      <c r="J16">
        <v>172446.62999999974</v>
      </c>
      <c r="K16">
        <v>1485341</v>
      </c>
      <c r="L16" s="26">
        <f t="shared" si="1"/>
        <v>0.11609901699340404</v>
      </c>
      <c r="M16" s="1">
        <f t="shared" si="2"/>
        <v>60.023191785589887</v>
      </c>
    </row>
    <row r="17" spans="1:13" x14ac:dyDescent="0.25">
      <c r="A17" t="str">
        <f t="shared" si="0"/>
        <v>CMBDACNov-2024</v>
      </c>
      <c r="B17" s="2">
        <v>2024</v>
      </c>
      <c r="C17" s="2" t="s">
        <v>179</v>
      </c>
      <c r="D17" t="s">
        <v>10</v>
      </c>
      <c r="E17" s="2" t="s">
        <v>22</v>
      </c>
      <c r="F17" t="s">
        <v>15</v>
      </c>
      <c r="G17">
        <v>6434</v>
      </c>
      <c r="H17">
        <v>627011.05999999994</v>
      </c>
      <c r="I17">
        <v>97345.089999999967</v>
      </c>
      <c r="J17">
        <v>724356.14999999909</v>
      </c>
      <c r="K17">
        <v>13929610</v>
      </c>
      <c r="L17" s="26">
        <f t="shared" si="1"/>
        <v>5.2001179501795031E-2</v>
      </c>
      <c r="M17" s="1">
        <f t="shared" si="2"/>
        <v>112.58255362138624</v>
      </c>
    </row>
    <row r="18" spans="1:13" x14ac:dyDescent="0.25">
      <c r="A18" t="str">
        <f t="shared" si="0"/>
        <v>CMBDELNov-2024</v>
      </c>
      <c r="B18" s="2">
        <v>2024</v>
      </c>
      <c r="C18" s="2" t="s">
        <v>179</v>
      </c>
      <c r="D18" t="s">
        <v>10</v>
      </c>
      <c r="E18" s="2" t="s">
        <v>23</v>
      </c>
      <c r="F18" t="s">
        <v>15</v>
      </c>
      <c r="G18">
        <v>7191</v>
      </c>
      <c r="H18">
        <v>868578.75999999896</v>
      </c>
      <c r="I18">
        <v>193395.85999999987</v>
      </c>
      <c r="J18">
        <v>1061974.6199999989</v>
      </c>
      <c r="K18">
        <v>17438175</v>
      </c>
      <c r="L18" s="26">
        <f t="shared" si="1"/>
        <v>6.0899412925951191E-2</v>
      </c>
      <c r="M18" s="1">
        <f t="shared" si="2"/>
        <v>147.68107634543165</v>
      </c>
    </row>
    <row r="19" spans="1:13" x14ac:dyDescent="0.25">
      <c r="A19" t="str">
        <f t="shared" si="0"/>
        <v>CMBDMMNov-2024</v>
      </c>
      <c r="B19" s="2">
        <v>2024</v>
      </c>
      <c r="C19" s="2" t="s">
        <v>179</v>
      </c>
      <c r="D19" t="s">
        <v>10</v>
      </c>
      <c r="E19" s="2" t="s">
        <v>24</v>
      </c>
      <c r="F19" t="s">
        <v>11</v>
      </c>
      <c r="G19">
        <v>2610</v>
      </c>
      <c r="H19">
        <v>321845.19999999978</v>
      </c>
      <c r="I19">
        <v>161045</v>
      </c>
      <c r="J19">
        <v>482890.20000000007</v>
      </c>
      <c r="K19">
        <v>10056330</v>
      </c>
      <c r="L19" s="26">
        <f t="shared" si="1"/>
        <v>4.8018531611432803E-2</v>
      </c>
      <c r="M19" s="1">
        <f t="shared" si="2"/>
        <v>185.0154022988506</v>
      </c>
    </row>
    <row r="20" spans="1:13" x14ac:dyDescent="0.25">
      <c r="A20" t="str">
        <f t="shared" si="0"/>
        <v>CMBDOHNov-2024</v>
      </c>
      <c r="B20" s="2">
        <v>2024</v>
      </c>
      <c r="C20" s="2" t="s">
        <v>179</v>
      </c>
      <c r="D20" t="s">
        <v>10</v>
      </c>
      <c r="E20" s="2" t="s">
        <v>25</v>
      </c>
      <c r="F20" t="s">
        <v>11</v>
      </c>
      <c r="G20">
        <v>3313</v>
      </c>
      <c r="H20">
        <v>282686.09000000008</v>
      </c>
      <c r="I20">
        <v>231499.51000000024</v>
      </c>
      <c r="J20">
        <v>514185.6</v>
      </c>
      <c r="K20">
        <v>12036129</v>
      </c>
      <c r="L20" s="26">
        <f t="shared" si="1"/>
        <v>4.2720180217410426E-2</v>
      </c>
      <c r="M20" s="1">
        <f t="shared" si="2"/>
        <v>155.20241472985208</v>
      </c>
    </row>
    <row r="21" spans="1:13" x14ac:dyDescent="0.25">
      <c r="A21" t="str">
        <f t="shared" si="0"/>
        <v>CMBDXBNov-2024</v>
      </c>
      <c r="B21" s="2">
        <v>2024</v>
      </c>
      <c r="C21" s="2" t="s">
        <v>179</v>
      </c>
      <c r="D21" t="s">
        <v>10</v>
      </c>
      <c r="E21" s="2" t="s">
        <v>26</v>
      </c>
      <c r="F21" t="s">
        <v>11</v>
      </c>
      <c r="G21">
        <v>6266</v>
      </c>
      <c r="H21">
        <v>489634.1299999996</v>
      </c>
      <c r="I21">
        <v>424821.38</v>
      </c>
      <c r="J21">
        <v>914455.51</v>
      </c>
      <c r="K21">
        <v>20734194</v>
      </c>
      <c r="L21" s="26">
        <f t="shared" si="1"/>
        <v>4.4103740420293164E-2</v>
      </c>
      <c r="M21" s="1">
        <f t="shared" si="2"/>
        <v>145.93927705075009</v>
      </c>
    </row>
    <row r="22" spans="1:13" x14ac:dyDescent="0.25">
      <c r="A22" t="str">
        <f t="shared" si="0"/>
        <v>CMBFRANov-2024</v>
      </c>
      <c r="B22" s="2">
        <v>2024</v>
      </c>
      <c r="C22" s="2" t="s">
        <v>179</v>
      </c>
      <c r="D22" t="s">
        <v>10</v>
      </c>
      <c r="E22" s="2" t="s">
        <v>27</v>
      </c>
      <c r="F22" t="s">
        <v>19</v>
      </c>
      <c r="G22">
        <v>1373</v>
      </c>
      <c r="H22">
        <v>270390.64000000007</v>
      </c>
      <c r="I22">
        <v>322564.50999999989</v>
      </c>
      <c r="J22">
        <v>592955.14999999991</v>
      </c>
      <c r="K22">
        <v>11111689</v>
      </c>
      <c r="L22" s="26">
        <f t="shared" si="1"/>
        <v>5.3363188080587917E-2</v>
      </c>
      <c r="M22" s="1">
        <f t="shared" si="2"/>
        <v>431.86828113619805</v>
      </c>
    </row>
    <row r="23" spans="1:13" x14ac:dyDescent="0.25">
      <c r="A23" t="str">
        <f t="shared" si="0"/>
        <v>CMBGANNov-2024</v>
      </c>
      <c r="B23" s="2">
        <v>2024</v>
      </c>
      <c r="C23" s="2" t="s">
        <v>179</v>
      </c>
      <c r="D23" t="s">
        <v>10</v>
      </c>
      <c r="E23" s="2" t="s">
        <v>28</v>
      </c>
      <c r="F23" t="s">
        <v>15</v>
      </c>
      <c r="G23">
        <v>651</v>
      </c>
      <c r="H23">
        <v>57841.919999999969</v>
      </c>
      <c r="I23">
        <v>14622.559999999998</v>
      </c>
      <c r="J23">
        <v>72464.479999999996</v>
      </c>
      <c r="K23">
        <v>746697</v>
      </c>
      <c r="L23" s="26">
        <f t="shared" si="1"/>
        <v>9.7046700334941741E-2</v>
      </c>
      <c r="M23" s="1">
        <f t="shared" si="2"/>
        <v>111.31256528417818</v>
      </c>
    </row>
    <row r="24" spans="1:13" x14ac:dyDescent="0.25">
      <c r="A24" t="str">
        <f t="shared" si="0"/>
        <v>CMBHYDNov-2024</v>
      </c>
      <c r="B24" s="2">
        <v>2024</v>
      </c>
      <c r="C24" s="2" t="s">
        <v>179</v>
      </c>
      <c r="D24" t="s">
        <v>10</v>
      </c>
      <c r="E24" s="2" t="s">
        <v>29</v>
      </c>
      <c r="F24" t="s">
        <v>15</v>
      </c>
      <c r="G24">
        <v>1448</v>
      </c>
      <c r="H24">
        <v>82333.649999999921</v>
      </c>
      <c r="I24">
        <v>37621.240000000027</v>
      </c>
      <c r="J24">
        <v>119954.89000000006</v>
      </c>
      <c r="K24">
        <v>1697056</v>
      </c>
      <c r="L24" s="26">
        <f t="shared" si="1"/>
        <v>7.0684108243923627E-2</v>
      </c>
      <c r="M24" s="1">
        <f t="shared" si="2"/>
        <v>82.841774861878491</v>
      </c>
    </row>
    <row r="25" spans="1:13" x14ac:dyDescent="0.25">
      <c r="A25" t="str">
        <f t="shared" si="0"/>
        <v>CMBICNNov-2024</v>
      </c>
      <c r="B25" s="2">
        <v>2024</v>
      </c>
      <c r="C25" s="2" t="s">
        <v>179</v>
      </c>
      <c r="D25" t="s">
        <v>10</v>
      </c>
      <c r="E25" s="2" t="s">
        <v>30</v>
      </c>
      <c r="F25" t="s">
        <v>13</v>
      </c>
      <c r="G25">
        <v>1380</v>
      </c>
      <c r="H25">
        <v>557007.00000000012</v>
      </c>
      <c r="I25">
        <v>171872.76999999993</v>
      </c>
      <c r="J25">
        <v>728879.77</v>
      </c>
      <c r="K25">
        <v>7955700</v>
      </c>
      <c r="L25" s="26">
        <f t="shared" si="1"/>
        <v>9.1617302060158126E-2</v>
      </c>
      <c r="M25" s="1">
        <f t="shared" si="2"/>
        <v>528.17374637681166</v>
      </c>
    </row>
    <row r="26" spans="1:13" x14ac:dyDescent="0.25">
      <c r="A26" t="str">
        <f t="shared" si="0"/>
        <v>CMBIXMNov-2024</v>
      </c>
      <c r="B26" s="2">
        <v>2024</v>
      </c>
      <c r="C26" s="2" t="s">
        <v>179</v>
      </c>
      <c r="D26" t="s">
        <v>10</v>
      </c>
      <c r="E26" s="2" t="s">
        <v>31</v>
      </c>
      <c r="F26" t="s">
        <v>15</v>
      </c>
      <c r="G26">
        <v>1755</v>
      </c>
      <c r="H26">
        <v>57514.659999999982</v>
      </c>
      <c r="I26">
        <v>27641.279999999904</v>
      </c>
      <c r="J26">
        <v>85155.940000000046</v>
      </c>
      <c r="K26">
        <v>621270</v>
      </c>
      <c r="L26" s="26">
        <f t="shared" si="1"/>
        <v>0.13706752297712757</v>
      </c>
      <c r="M26" s="1">
        <f t="shared" si="2"/>
        <v>48.521903133903159</v>
      </c>
    </row>
    <row r="27" spans="1:13" x14ac:dyDescent="0.25">
      <c r="A27" t="str">
        <f t="shared" si="0"/>
        <v>CMBKHINov-2024</v>
      </c>
      <c r="B27" s="2">
        <v>2024</v>
      </c>
      <c r="C27" s="2" t="s">
        <v>179</v>
      </c>
      <c r="D27" t="s">
        <v>10</v>
      </c>
      <c r="E27" s="2" t="s">
        <v>32</v>
      </c>
      <c r="F27" t="s">
        <v>15</v>
      </c>
      <c r="G27">
        <v>1239</v>
      </c>
      <c r="H27">
        <v>170703.59</v>
      </c>
      <c r="I27">
        <v>36522.060000000005</v>
      </c>
      <c r="J27">
        <v>207225.65</v>
      </c>
      <c r="K27">
        <v>2990946</v>
      </c>
      <c r="L27" s="26">
        <f t="shared" si="1"/>
        <v>6.9284316734571597E-2</v>
      </c>
      <c r="M27" s="1">
        <f t="shared" si="2"/>
        <v>167.25234059725585</v>
      </c>
    </row>
    <row r="28" spans="1:13" x14ac:dyDescent="0.25">
      <c r="A28" t="str">
        <f t="shared" si="0"/>
        <v>CMBKTMNov-2024</v>
      </c>
      <c r="B28" s="2">
        <v>2024</v>
      </c>
      <c r="C28" s="2" t="s">
        <v>179</v>
      </c>
      <c r="D28" t="s">
        <v>10</v>
      </c>
      <c r="E28" s="2" t="s">
        <v>52</v>
      </c>
      <c r="F28" t="s">
        <v>15</v>
      </c>
      <c r="G28">
        <v>2008</v>
      </c>
      <c r="H28">
        <v>276330.68999999965</v>
      </c>
      <c r="I28">
        <v>53661.389999999963</v>
      </c>
      <c r="J28">
        <v>329992.08000000031</v>
      </c>
      <c r="K28">
        <v>4724824</v>
      </c>
      <c r="L28" s="26">
        <f t="shared" si="1"/>
        <v>6.9842195180180325E-2</v>
      </c>
      <c r="M28" s="1">
        <f t="shared" si="2"/>
        <v>164.33868525896429</v>
      </c>
    </row>
    <row r="29" spans="1:13" x14ac:dyDescent="0.25">
      <c r="A29" t="str">
        <f t="shared" si="0"/>
        <v>CMBKULNov-2024</v>
      </c>
      <c r="B29" s="2">
        <v>2024</v>
      </c>
      <c r="C29" s="2" t="s">
        <v>179</v>
      </c>
      <c r="D29" t="s">
        <v>10</v>
      </c>
      <c r="E29" s="2" t="s">
        <v>33</v>
      </c>
      <c r="F29" t="s">
        <v>13</v>
      </c>
      <c r="G29">
        <v>5021</v>
      </c>
      <c r="H29">
        <v>367883.51999999967</v>
      </c>
      <c r="I29">
        <v>257404.2899999998</v>
      </c>
      <c r="J29">
        <v>625287.80999999982</v>
      </c>
      <c r="K29">
        <v>12346639</v>
      </c>
      <c r="L29" s="26">
        <f t="shared" si="1"/>
        <v>5.0644374554079032E-2</v>
      </c>
      <c r="M29" s="1">
        <f t="shared" si="2"/>
        <v>124.53451702848035</v>
      </c>
    </row>
    <row r="30" spans="1:13" x14ac:dyDescent="0.25">
      <c r="A30" t="str">
        <f t="shared" si="0"/>
        <v>CMBKWINov-2024</v>
      </c>
      <c r="B30" s="2">
        <v>2024</v>
      </c>
      <c r="C30" s="2" t="s">
        <v>179</v>
      </c>
      <c r="D30" t="s">
        <v>10</v>
      </c>
      <c r="E30" s="2" t="s">
        <v>34</v>
      </c>
      <c r="F30" t="s">
        <v>11</v>
      </c>
      <c r="G30">
        <v>4822</v>
      </c>
      <c r="H30">
        <v>560661.18999999959</v>
      </c>
      <c r="I30">
        <v>293814.99000000017</v>
      </c>
      <c r="J30">
        <v>854476.18</v>
      </c>
      <c r="K30">
        <v>20228290</v>
      </c>
      <c r="L30" s="26">
        <f t="shared" si="1"/>
        <v>4.2241641779903298E-2</v>
      </c>
      <c r="M30" s="1">
        <f t="shared" si="2"/>
        <v>177.20368726669432</v>
      </c>
    </row>
    <row r="31" spans="1:13" x14ac:dyDescent="0.25">
      <c r="A31" t="str">
        <f t="shared" si="0"/>
        <v>CMBLHENov-2024</v>
      </c>
      <c r="B31" s="2">
        <v>2024</v>
      </c>
      <c r="C31" s="2" t="s">
        <v>179</v>
      </c>
      <c r="D31" t="s">
        <v>10</v>
      </c>
      <c r="E31" s="2" t="s">
        <v>35</v>
      </c>
      <c r="F31" t="s">
        <v>15</v>
      </c>
      <c r="G31">
        <v>2491</v>
      </c>
      <c r="H31">
        <v>279570.47999999981</v>
      </c>
      <c r="I31">
        <v>85129.100000000064</v>
      </c>
      <c r="J31">
        <v>364699.58000000037</v>
      </c>
      <c r="K31">
        <v>6937435</v>
      </c>
      <c r="L31" s="26">
        <f t="shared" si="1"/>
        <v>5.2569801374715633E-2</v>
      </c>
      <c r="M31" s="1">
        <f t="shared" si="2"/>
        <v>146.40689682858306</v>
      </c>
    </row>
    <row r="32" spans="1:13" x14ac:dyDescent="0.25">
      <c r="A32" t="str">
        <f t="shared" si="0"/>
        <v>CMBLHRNov-2024</v>
      </c>
      <c r="B32" s="2">
        <v>2024</v>
      </c>
      <c r="C32" s="2" t="s">
        <v>179</v>
      </c>
      <c r="D32" t="s">
        <v>10</v>
      </c>
      <c r="E32" s="2" t="s">
        <v>36</v>
      </c>
      <c r="F32" t="s">
        <v>19</v>
      </c>
      <c r="G32">
        <v>8334</v>
      </c>
      <c r="H32">
        <v>1953607.1499999985</v>
      </c>
      <c r="I32">
        <v>1862536.8500000003</v>
      </c>
      <c r="J32">
        <v>3816143.9999999977</v>
      </c>
      <c r="K32">
        <v>72664146</v>
      </c>
      <c r="L32" s="26">
        <f t="shared" si="1"/>
        <v>5.2517564852410124E-2</v>
      </c>
      <c r="M32" s="1">
        <f t="shared" si="2"/>
        <v>457.90064794816385</v>
      </c>
    </row>
    <row r="33" spans="1:13" x14ac:dyDescent="0.25">
      <c r="A33" t="str">
        <f t="shared" si="0"/>
        <v>CMBMAANov-2024</v>
      </c>
      <c r="B33" s="2">
        <v>2024</v>
      </c>
      <c r="C33" s="2" t="s">
        <v>179</v>
      </c>
      <c r="D33" t="s">
        <v>10</v>
      </c>
      <c r="E33" s="2" t="s">
        <v>37</v>
      </c>
      <c r="F33" t="s">
        <v>15</v>
      </c>
      <c r="G33">
        <v>10573</v>
      </c>
      <c r="H33">
        <v>285860.13000000024</v>
      </c>
      <c r="I33">
        <v>228647.6899999998</v>
      </c>
      <c r="J33">
        <v>514507.82000000076</v>
      </c>
      <c r="K33">
        <v>7253078</v>
      </c>
      <c r="L33" s="26">
        <f t="shared" si="1"/>
        <v>7.0936479657326273E-2</v>
      </c>
      <c r="M33" s="1">
        <f t="shared" si="2"/>
        <v>48.662425044925826</v>
      </c>
    </row>
    <row r="34" spans="1:13" x14ac:dyDescent="0.25">
      <c r="A34" t="str">
        <f t="shared" si="0"/>
        <v>CMBMELNov-2024</v>
      </c>
      <c r="B34" s="2">
        <v>2024</v>
      </c>
      <c r="C34" s="2" t="s">
        <v>179</v>
      </c>
      <c r="D34" t="s">
        <v>10</v>
      </c>
      <c r="E34" s="2" t="s">
        <v>38</v>
      </c>
      <c r="F34" t="s">
        <v>13</v>
      </c>
      <c r="G34">
        <v>6494</v>
      </c>
      <c r="H34">
        <v>1931260.2600000009</v>
      </c>
      <c r="I34">
        <v>738632.01999999955</v>
      </c>
      <c r="J34">
        <v>2669892.2800000031</v>
      </c>
      <c r="K34">
        <v>54608046</v>
      </c>
      <c r="L34" s="26">
        <f t="shared" si="1"/>
        <v>4.8891921164877478E-2</v>
      </c>
      <c r="M34" s="1">
        <f t="shared" si="2"/>
        <v>411.13216507545474</v>
      </c>
    </row>
    <row r="35" spans="1:13" x14ac:dyDescent="0.25">
      <c r="A35" t="str">
        <f t="shared" si="0"/>
        <v>CMBMLENov-2024</v>
      </c>
      <c r="B35" s="2">
        <v>2024</v>
      </c>
      <c r="C35" s="2" t="s">
        <v>179</v>
      </c>
      <c r="D35" t="s">
        <v>10</v>
      </c>
      <c r="E35" s="2" t="s">
        <v>39</v>
      </c>
      <c r="F35" t="s">
        <v>15</v>
      </c>
      <c r="G35">
        <v>12674</v>
      </c>
      <c r="H35">
        <v>813978.00999999943</v>
      </c>
      <c r="I35">
        <v>212821.10000000021</v>
      </c>
      <c r="J35">
        <v>1026799.1099999991</v>
      </c>
      <c r="K35">
        <v>9733632</v>
      </c>
      <c r="L35" s="26">
        <f t="shared" si="1"/>
        <v>0.10548982229860335</v>
      </c>
      <c r="M35" s="1">
        <f t="shared" si="2"/>
        <v>81.016183525327364</v>
      </c>
    </row>
    <row r="36" spans="1:13" x14ac:dyDescent="0.25">
      <c r="A36" t="str">
        <f t="shared" si="0"/>
        <v>CMBNRTNov-2024</v>
      </c>
      <c r="B36" s="2">
        <v>2024</v>
      </c>
      <c r="C36" s="2" t="s">
        <v>179</v>
      </c>
      <c r="D36" t="s">
        <v>10</v>
      </c>
      <c r="E36" s="2" t="s">
        <v>40</v>
      </c>
      <c r="F36" t="s">
        <v>13</v>
      </c>
      <c r="G36">
        <v>3565</v>
      </c>
      <c r="H36">
        <v>1019222.7299999997</v>
      </c>
      <c r="I36">
        <v>195948.65999999992</v>
      </c>
      <c r="J36">
        <v>1215171.3900000008</v>
      </c>
      <c r="K36">
        <v>24470160</v>
      </c>
      <c r="L36" s="26">
        <f t="shared" si="1"/>
        <v>4.9659315263978689E-2</v>
      </c>
      <c r="M36" s="1">
        <f t="shared" si="2"/>
        <v>340.86153997194975</v>
      </c>
    </row>
    <row r="37" spans="1:13" x14ac:dyDescent="0.25">
      <c r="A37" t="str">
        <f t="shared" si="0"/>
        <v>CMBRUHNov-2024</v>
      </c>
      <c r="B37" s="2">
        <v>2024</v>
      </c>
      <c r="C37" s="2" t="s">
        <v>179</v>
      </c>
      <c r="D37" t="s">
        <v>10</v>
      </c>
      <c r="E37" s="2" t="s">
        <v>41</v>
      </c>
      <c r="F37" t="s">
        <v>11</v>
      </c>
      <c r="G37">
        <v>7396</v>
      </c>
      <c r="H37">
        <v>1259248.6300000006</v>
      </c>
      <c r="I37">
        <v>346902.06000000006</v>
      </c>
      <c r="J37">
        <v>1606150.6900000002</v>
      </c>
      <c r="K37">
        <v>29916820</v>
      </c>
      <c r="L37" s="26">
        <f t="shared" si="1"/>
        <v>5.3687213079465002E-2</v>
      </c>
      <c r="M37" s="1">
        <f t="shared" si="2"/>
        <v>217.16477690643595</v>
      </c>
    </row>
    <row r="38" spans="1:13" x14ac:dyDescent="0.25">
      <c r="A38" t="str">
        <f t="shared" si="0"/>
        <v>CMBSINNov-2024</v>
      </c>
      <c r="B38" s="2">
        <v>2024</v>
      </c>
      <c r="C38" s="2" t="s">
        <v>179</v>
      </c>
      <c r="D38" t="s">
        <v>10</v>
      </c>
      <c r="E38" s="2" t="s">
        <v>42</v>
      </c>
      <c r="F38" t="s">
        <v>13</v>
      </c>
      <c r="G38">
        <v>4208</v>
      </c>
      <c r="H38">
        <v>550159.17000000004</v>
      </c>
      <c r="I38">
        <v>244671.19000000006</v>
      </c>
      <c r="J38">
        <v>794830.36000000068</v>
      </c>
      <c r="K38">
        <v>11567792</v>
      </c>
      <c r="L38" s="26">
        <f t="shared" si="1"/>
        <v>6.8710637259037907E-2</v>
      </c>
      <c r="M38" s="1">
        <f t="shared" si="2"/>
        <v>188.88554182509523</v>
      </c>
    </row>
    <row r="39" spans="1:13" x14ac:dyDescent="0.25">
      <c r="A39" t="str">
        <f t="shared" si="0"/>
        <v>CMBSYDNov-2024</v>
      </c>
      <c r="B39" s="2">
        <v>2024</v>
      </c>
      <c r="C39" s="2" t="s">
        <v>179</v>
      </c>
      <c r="D39" t="s">
        <v>10</v>
      </c>
      <c r="E39" s="2" t="s">
        <v>53</v>
      </c>
      <c r="F39" t="s">
        <v>13</v>
      </c>
      <c r="G39">
        <v>3695</v>
      </c>
      <c r="H39">
        <v>1130567.06</v>
      </c>
      <c r="I39">
        <v>399156.02000000019</v>
      </c>
      <c r="J39">
        <v>1529723.0799999989</v>
      </c>
      <c r="K39">
        <v>32346030</v>
      </c>
      <c r="L39" s="26">
        <f t="shared" si="1"/>
        <v>4.7292452273122822E-2</v>
      </c>
      <c r="M39" s="1">
        <f t="shared" si="2"/>
        <v>413.99812719891719</v>
      </c>
    </row>
    <row r="40" spans="1:13" x14ac:dyDescent="0.25">
      <c r="A40" t="str">
        <f t="shared" si="0"/>
        <v>CMBTRVNov-2024</v>
      </c>
      <c r="B40" s="2">
        <v>2024</v>
      </c>
      <c r="C40" s="2" t="s">
        <v>179</v>
      </c>
      <c r="D40" t="s">
        <v>10</v>
      </c>
      <c r="E40" s="2" t="s">
        <v>43</v>
      </c>
      <c r="F40" t="s">
        <v>15</v>
      </c>
      <c r="G40">
        <v>2058</v>
      </c>
      <c r="H40">
        <v>44818.509999999944</v>
      </c>
      <c r="I40">
        <v>24614.480000000025</v>
      </c>
      <c r="J40">
        <v>69432.990000000034</v>
      </c>
      <c r="K40">
        <v>753228</v>
      </c>
      <c r="L40" s="26">
        <f t="shared" si="1"/>
        <v>9.2180574806034865E-2</v>
      </c>
      <c r="M40" s="1">
        <f t="shared" si="2"/>
        <v>33.73809037900876</v>
      </c>
    </row>
    <row r="41" spans="1:13" x14ac:dyDescent="0.25">
      <c r="A41" t="str">
        <f t="shared" si="0"/>
        <v>CMBTRZNov-2024</v>
      </c>
      <c r="B41" s="2">
        <v>2024</v>
      </c>
      <c r="C41" s="2" t="s">
        <v>179</v>
      </c>
      <c r="D41" t="s">
        <v>10</v>
      </c>
      <c r="E41" s="2" t="s">
        <v>44</v>
      </c>
      <c r="F41" t="s">
        <v>15</v>
      </c>
      <c r="G41">
        <v>2834</v>
      </c>
      <c r="H41">
        <v>92027.790000000052</v>
      </c>
      <c r="I41">
        <v>41956.350000000093</v>
      </c>
      <c r="J41">
        <v>133984.14000000016</v>
      </c>
      <c r="K41">
        <v>1255462</v>
      </c>
      <c r="L41" s="26">
        <f t="shared" si="1"/>
        <v>0.10672098398836458</v>
      </c>
      <c r="M41" s="1">
        <f t="shared" si="2"/>
        <v>47.277395906845506</v>
      </c>
    </row>
    <row r="42" spans="1:13" x14ac:dyDescent="0.25">
      <c r="A42" t="str">
        <f t="shared" si="0"/>
        <v>COKCMBNov-2024</v>
      </c>
      <c r="B42" s="2">
        <v>2024</v>
      </c>
      <c r="C42" s="2" t="s">
        <v>179</v>
      </c>
      <c r="D42" t="s">
        <v>21</v>
      </c>
      <c r="E42" s="2" t="s">
        <v>10</v>
      </c>
      <c r="F42" t="s">
        <v>15</v>
      </c>
      <c r="G42">
        <v>2875</v>
      </c>
      <c r="H42">
        <v>128693.23999999985</v>
      </c>
      <c r="I42">
        <v>53522.419999999969</v>
      </c>
      <c r="J42">
        <v>182215.66</v>
      </c>
      <c r="K42">
        <v>1486375</v>
      </c>
      <c r="L42" s="26">
        <f t="shared" si="1"/>
        <v>0.12259063829787234</v>
      </c>
      <c r="M42" s="1">
        <f t="shared" si="2"/>
        <v>63.379359999999998</v>
      </c>
    </row>
    <row r="43" spans="1:13" x14ac:dyDescent="0.25">
      <c r="A43" t="str">
        <f t="shared" si="0"/>
        <v>DACCMBNov-2024</v>
      </c>
      <c r="B43" s="2">
        <v>2024</v>
      </c>
      <c r="C43" s="2" t="s">
        <v>179</v>
      </c>
      <c r="D43" t="s">
        <v>22</v>
      </c>
      <c r="E43" s="2" t="s">
        <v>10</v>
      </c>
      <c r="F43" t="s">
        <v>15</v>
      </c>
      <c r="G43">
        <v>6674</v>
      </c>
      <c r="H43">
        <v>904670.81000000052</v>
      </c>
      <c r="I43">
        <v>20158.579999999976</v>
      </c>
      <c r="J43">
        <v>924829.39000000246</v>
      </c>
      <c r="K43">
        <v>14449210</v>
      </c>
      <c r="L43" s="26">
        <f t="shared" si="1"/>
        <v>6.4005533174478227E-2</v>
      </c>
      <c r="M43" s="1">
        <f t="shared" si="2"/>
        <v>138.57197932274534</v>
      </c>
    </row>
    <row r="44" spans="1:13" x14ac:dyDescent="0.25">
      <c r="A44" t="str">
        <f t="shared" si="0"/>
        <v>DELCMBNov-2024</v>
      </c>
      <c r="B44" s="2">
        <v>2024</v>
      </c>
      <c r="C44" s="2" t="s">
        <v>179</v>
      </c>
      <c r="D44" t="s">
        <v>23</v>
      </c>
      <c r="E44" s="2" t="s">
        <v>10</v>
      </c>
      <c r="F44" t="s">
        <v>15</v>
      </c>
      <c r="G44">
        <v>7913</v>
      </c>
      <c r="H44">
        <v>918943.52000000083</v>
      </c>
      <c r="I44">
        <v>242943.54999999987</v>
      </c>
      <c r="J44">
        <v>1161887.0700000008</v>
      </c>
      <c r="K44">
        <v>19189025</v>
      </c>
      <c r="L44" s="26">
        <f t="shared" si="1"/>
        <v>6.0549562575482642E-2</v>
      </c>
      <c r="M44" s="1">
        <f t="shared" si="2"/>
        <v>146.8326892455454</v>
      </c>
    </row>
    <row r="45" spans="1:13" x14ac:dyDescent="0.25">
      <c r="A45" t="str">
        <f t="shared" si="0"/>
        <v>DMMCMBNov-2024</v>
      </c>
      <c r="B45" s="2">
        <v>2024</v>
      </c>
      <c r="C45" s="2" t="s">
        <v>179</v>
      </c>
      <c r="D45" t="s">
        <v>24</v>
      </c>
      <c r="E45" s="2" t="s">
        <v>10</v>
      </c>
      <c r="F45" t="s">
        <v>11</v>
      </c>
      <c r="G45">
        <v>2440</v>
      </c>
      <c r="H45">
        <v>243138.18999999994</v>
      </c>
      <c r="I45">
        <v>173073.16</v>
      </c>
      <c r="J45">
        <v>416211.35</v>
      </c>
      <c r="K45">
        <v>9401320</v>
      </c>
      <c r="L45" s="26">
        <f t="shared" si="1"/>
        <v>4.4271586330430192E-2</v>
      </c>
      <c r="M45" s="1">
        <f t="shared" si="2"/>
        <v>170.57842213114753</v>
      </c>
    </row>
    <row r="46" spans="1:13" x14ac:dyDescent="0.25">
      <c r="A46" t="str">
        <f t="shared" si="0"/>
        <v>DOHCMBNov-2024</v>
      </c>
      <c r="B46" s="2">
        <v>2024</v>
      </c>
      <c r="C46" s="2" t="s">
        <v>179</v>
      </c>
      <c r="D46" t="s">
        <v>25</v>
      </c>
      <c r="E46" s="2" t="s">
        <v>10</v>
      </c>
      <c r="F46" t="s">
        <v>11</v>
      </c>
      <c r="G46">
        <v>3494</v>
      </c>
      <c r="H46">
        <v>313813.1399999999</v>
      </c>
      <c r="I46">
        <v>264357.83999999997</v>
      </c>
      <c r="J46">
        <v>578170.98000000021</v>
      </c>
      <c r="K46">
        <v>12693702</v>
      </c>
      <c r="L46" s="26">
        <f t="shared" si="1"/>
        <v>4.5547861451292949E-2</v>
      </c>
      <c r="M46" s="1">
        <f t="shared" si="2"/>
        <v>165.47538065254727</v>
      </c>
    </row>
    <row r="47" spans="1:13" x14ac:dyDescent="0.25">
      <c r="A47" t="str">
        <f t="shared" si="0"/>
        <v>DXBCMBNov-2024</v>
      </c>
      <c r="B47" s="2">
        <v>2024</v>
      </c>
      <c r="C47" s="2" t="s">
        <v>179</v>
      </c>
      <c r="D47" t="s">
        <v>26</v>
      </c>
      <c r="E47" s="2" t="s">
        <v>10</v>
      </c>
      <c r="F47" t="s">
        <v>11</v>
      </c>
      <c r="G47">
        <v>5942</v>
      </c>
      <c r="H47">
        <v>554866.07999999984</v>
      </c>
      <c r="I47">
        <v>423723.58000000066</v>
      </c>
      <c r="J47">
        <v>978589.6599999998</v>
      </c>
      <c r="K47">
        <v>19662078</v>
      </c>
      <c r="L47" s="26">
        <f t="shared" si="1"/>
        <v>4.9770408804196573E-2</v>
      </c>
      <c r="M47" s="1">
        <f t="shared" si="2"/>
        <v>164.69028273308646</v>
      </c>
    </row>
    <row r="48" spans="1:13" x14ac:dyDescent="0.25">
      <c r="A48" t="str">
        <f t="shared" si="0"/>
        <v>FRACMBNov-2024</v>
      </c>
      <c r="B48" s="2">
        <v>2024</v>
      </c>
      <c r="C48" s="2" t="s">
        <v>179</v>
      </c>
      <c r="D48" t="s">
        <v>27</v>
      </c>
      <c r="E48" s="2" t="s">
        <v>10</v>
      </c>
      <c r="F48" t="s">
        <v>19</v>
      </c>
      <c r="G48">
        <v>1786</v>
      </c>
      <c r="H48">
        <v>343615.8200000003</v>
      </c>
      <c r="I48">
        <v>437181.22000000015</v>
      </c>
      <c r="J48">
        <v>780797.04</v>
      </c>
      <c r="K48">
        <v>14454098</v>
      </c>
      <c r="L48" s="26">
        <f t="shared" si="1"/>
        <v>5.4019077496222874E-2</v>
      </c>
      <c r="M48" s="1">
        <f t="shared" si="2"/>
        <v>437.17639417693169</v>
      </c>
    </row>
    <row r="49" spans="1:13" x14ac:dyDescent="0.25">
      <c r="A49" t="str">
        <f t="shared" si="0"/>
        <v>GANCMBNov-2024</v>
      </c>
      <c r="B49" s="2">
        <v>2024</v>
      </c>
      <c r="C49" s="2" t="s">
        <v>179</v>
      </c>
      <c r="D49" t="s">
        <v>28</v>
      </c>
      <c r="E49" s="2" t="s">
        <v>10</v>
      </c>
      <c r="F49" t="s">
        <v>15</v>
      </c>
      <c r="G49">
        <v>515</v>
      </c>
      <c r="H49">
        <v>49895.170000000013</v>
      </c>
      <c r="I49">
        <v>11727.439999999991</v>
      </c>
      <c r="J49">
        <v>61622.609999999986</v>
      </c>
      <c r="K49">
        <v>590705</v>
      </c>
      <c r="L49" s="26">
        <f t="shared" si="1"/>
        <v>0.10432044760074824</v>
      </c>
      <c r="M49" s="1">
        <f t="shared" si="2"/>
        <v>119.65555339805823</v>
      </c>
    </row>
    <row r="50" spans="1:13" x14ac:dyDescent="0.25">
      <c r="A50" t="str">
        <f t="shared" si="0"/>
        <v>HYDCMBNov-2024</v>
      </c>
      <c r="B50" s="2">
        <v>2024</v>
      </c>
      <c r="C50" s="2" t="s">
        <v>179</v>
      </c>
      <c r="D50" t="s">
        <v>29</v>
      </c>
      <c r="E50" s="2" t="s">
        <v>10</v>
      </c>
      <c r="F50" t="s">
        <v>15</v>
      </c>
      <c r="G50">
        <v>1747</v>
      </c>
      <c r="H50">
        <v>97689.26</v>
      </c>
      <c r="I50">
        <v>44421.02000000004</v>
      </c>
      <c r="J50">
        <v>142110.28000000003</v>
      </c>
      <c r="K50">
        <v>2047484</v>
      </c>
      <c r="L50" s="26">
        <f t="shared" si="1"/>
        <v>6.9407272535463055E-2</v>
      </c>
      <c r="M50" s="1">
        <f t="shared" si="2"/>
        <v>81.345323411562688</v>
      </c>
    </row>
    <row r="51" spans="1:13" x14ac:dyDescent="0.25">
      <c r="A51" t="str">
        <f t="shared" si="0"/>
        <v>ICNCMBNov-2024</v>
      </c>
      <c r="B51" s="2">
        <v>2024</v>
      </c>
      <c r="C51" s="2" t="s">
        <v>179</v>
      </c>
      <c r="D51" t="s">
        <v>30</v>
      </c>
      <c r="E51" s="2" t="s">
        <v>10</v>
      </c>
      <c r="F51" t="s">
        <v>13</v>
      </c>
      <c r="G51">
        <v>1373</v>
      </c>
      <c r="H51">
        <v>266788.60999999987</v>
      </c>
      <c r="I51">
        <v>136422.88999999998</v>
      </c>
      <c r="J51">
        <v>403211.50000000012</v>
      </c>
      <c r="K51">
        <v>7915345</v>
      </c>
      <c r="L51" s="26">
        <f t="shared" si="1"/>
        <v>5.0940483327005973E-2</v>
      </c>
      <c r="M51" s="1">
        <f t="shared" si="2"/>
        <v>293.67188638018945</v>
      </c>
    </row>
    <row r="52" spans="1:13" x14ac:dyDescent="0.25">
      <c r="A52" t="str">
        <f t="shared" si="0"/>
        <v>IXMCMBNov-2024</v>
      </c>
      <c r="B52" s="2">
        <v>2024</v>
      </c>
      <c r="C52" s="2" t="s">
        <v>179</v>
      </c>
      <c r="D52" t="s">
        <v>31</v>
      </c>
      <c r="E52" s="2" t="s">
        <v>10</v>
      </c>
      <c r="F52" t="s">
        <v>15</v>
      </c>
      <c r="G52">
        <v>2254</v>
      </c>
      <c r="H52">
        <v>68947.049999999916</v>
      </c>
      <c r="I52">
        <v>33996.789999999935</v>
      </c>
      <c r="J52">
        <v>102943.83999999995</v>
      </c>
      <c r="K52">
        <v>797916</v>
      </c>
      <c r="L52" s="26">
        <f t="shared" si="1"/>
        <v>0.12901588638403033</v>
      </c>
      <c r="M52" s="1">
        <f t="shared" si="2"/>
        <v>45.671623779946742</v>
      </c>
    </row>
    <row r="53" spans="1:13" x14ac:dyDescent="0.25">
      <c r="A53" t="str">
        <f t="shared" si="0"/>
        <v>KHICMBNov-2024</v>
      </c>
      <c r="B53" s="2">
        <v>2024</v>
      </c>
      <c r="C53" s="2" t="s">
        <v>179</v>
      </c>
      <c r="D53" t="s">
        <v>32</v>
      </c>
      <c r="E53" s="2" t="s">
        <v>10</v>
      </c>
      <c r="F53" t="s">
        <v>15</v>
      </c>
      <c r="G53">
        <v>1199</v>
      </c>
      <c r="H53">
        <v>147667.18999999994</v>
      </c>
      <c r="I53">
        <v>35198.099999999984</v>
      </c>
      <c r="J53">
        <v>182865.28999999989</v>
      </c>
      <c r="K53">
        <v>2894386</v>
      </c>
      <c r="L53" s="26">
        <f t="shared" si="1"/>
        <v>6.3179302967883308E-2</v>
      </c>
      <c r="M53" s="1">
        <f t="shared" si="2"/>
        <v>152.51483736447031</v>
      </c>
    </row>
    <row r="54" spans="1:13" x14ac:dyDescent="0.25">
      <c r="A54" t="str">
        <f t="shared" si="0"/>
        <v>KTMCMBNov-2024</v>
      </c>
      <c r="B54" s="2">
        <v>2024</v>
      </c>
      <c r="C54" s="2" t="s">
        <v>179</v>
      </c>
      <c r="D54" t="s">
        <v>52</v>
      </c>
      <c r="E54" s="2" t="s">
        <v>10</v>
      </c>
      <c r="F54" t="s">
        <v>15</v>
      </c>
      <c r="G54">
        <v>1944</v>
      </c>
      <c r="H54">
        <v>459382.94</v>
      </c>
      <c r="I54">
        <v>58855.37</v>
      </c>
      <c r="J54">
        <v>518238.31000000041</v>
      </c>
      <c r="K54">
        <v>4574232</v>
      </c>
      <c r="L54" s="26">
        <f t="shared" si="1"/>
        <v>0.11329515206049899</v>
      </c>
      <c r="M54" s="1">
        <f t="shared" si="2"/>
        <v>266.58349279835414</v>
      </c>
    </row>
    <row r="55" spans="1:13" x14ac:dyDescent="0.25">
      <c r="A55" t="str">
        <f t="shared" si="0"/>
        <v>KULCMBNov-2024</v>
      </c>
      <c r="B55" s="2">
        <v>2024</v>
      </c>
      <c r="C55" s="2" t="s">
        <v>179</v>
      </c>
      <c r="D55" t="s">
        <v>33</v>
      </c>
      <c r="E55" s="2" t="s">
        <v>10</v>
      </c>
      <c r="F55" t="s">
        <v>13</v>
      </c>
      <c r="G55">
        <v>6158</v>
      </c>
      <c r="H55">
        <v>473513.47999999888</v>
      </c>
      <c r="I55">
        <v>306348.12000000029</v>
      </c>
      <c r="J55">
        <v>779861.60000000137</v>
      </c>
      <c r="K55">
        <v>15142522</v>
      </c>
      <c r="L55" s="26">
        <f t="shared" si="1"/>
        <v>5.1501434173250753E-2</v>
      </c>
      <c r="M55" s="1">
        <f t="shared" si="2"/>
        <v>126.6420266320236</v>
      </c>
    </row>
    <row r="56" spans="1:13" x14ac:dyDescent="0.25">
      <c r="A56" t="str">
        <f t="shared" si="0"/>
        <v>KWICMBNov-2024</v>
      </c>
      <c r="B56" s="2">
        <v>2024</v>
      </c>
      <c r="C56" s="2" t="s">
        <v>179</v>
      </c>
      <c r="D56" t="s">
        <v>34</v>
      </c>
      <c r="E56" s="2" t="s">
        <v>10</v>
      </c>
      <c r="F56" t="s">
        <v>11</v>
      </c>
      <c r="G56">
        <v>4327</v>
      </c>
      <c r="H56">
        <v>317991.71000000014</v>
      </c>
      <c r="I56">
        <v>307652.14999999991</v>
      </c>
      <c r="J56">
        <v>625643.85999999917</v>
      </c>
      <c r="K56">
        <v>18151765</v>
      </c>
      <c r="L56" s="26">
        <f t="shared" si="1"/>
        <v>3.4467384301196009E-2</v>
      </c>
      <c r="M56" s="1">
        <f t="shared" si="2"/>
        <v>144.59067714351727</v>
      </c>
    </row>
    <row r="57" spans="1:13" x14ac:dyDescent="0.25">
      <c r="A57" t="str">
        <f t="shared" si="0"/>
        <v>LHECMBNov-2024</v>
      </c>
      <c r="B57" s="2">
        <v>2024</v>
      </c>
      <c r="C57" s="2" t="s">
        <v>179</v>
      </c>
      <c r="D57" t="s">
        <v>35</v>
      </c>
      <c r="E57" s="2" t="s">
        <v>10</v>
      </c>
      <c r="F57" t="s">
        <v>15</v>
      </c>
      <c r="G57">
        <v>2062</v>
      </c>
      <c r="H57">
        <v>225975.71000000002</v>
      </c>
      <c r="I57">
        <v>72323.360000000015</v>
      </c>
      <c r="J57">
        <v>298299.07000000007</v>
      </c>
      <c r="K57">
        <v>5742670</v>
      </c>
      <c r="L57" s="26">
        <f t="shared" si="1"/>
        <v>5.1944316842165765E-2</v>
      </c>
      <c r="M57" s="1">
        <f t="shared" si="2"/>
        <v>144.66492240543164</v>
      </c>
    </row>
    <row r="58" spans="1:13" x14ac:dyDescent="0.25">
      <c r="A58" t="str">
        <f t="shared" si="0"/>
        <v>LHRCMBNov-2024</v>
      </c>
      <c r="B58" s="2">
        <v>2024</v>
      </c>
      <c r="C58" s="2" t="s">
        <v>179</v>
      </c>
      <c r="D58" t="s">
        <v>36</v>
      </c>
      <c r="E58" s="2" t="s">
        <v>10</v>
      </c>
      <c r="F58" t="s">
        <v>19</v>
      </c>
      <c r="G58">
        <v>8827</v>
      </c>
      <c r="H58">
        <v>2031838.6400000004</v>
      </c>
      <c r="I58">
        <v>2044253.1800000002</v>
      </c>
      <c r="J58">
        <v>4076091.8199999938</v>
      </c>
      <c r="K58">
        <v>76962613</v>
      </c>
      <c r="L58" s="26">
        <f t="shared" si="1"/>
        <v>5.2961972847777317E-2</v>
      </c>
      <c r="M58" s="1">
        <f t="shared" si="2"/>
        <v>461.77544125977045</v>
      </c>
    </row>
    <row r="59" spans="1:13" x14ac:dyDescent="0.25">
      <c r="A59" t="str">
        <f t="shared" si="0"/>
        <v>MAACMBNov-2024</v>
      </c>
      <c r="B59" s="2">
        <v>2024</v>
      </c>
      <c r="C59" s="2" t="s">
        <v>179</v>
      </c>
      <c r="D59" t="s">
        <v>37</v>
      </c>
      <c r="E59" s="2" t="s">
        <v>10</v>
      </c>
      <c r="F59" t="s">
        <v>15</v>
      </c>
      <c r="G59">
        <v>10248</v>
      </c>
      <c r="H59">
        <v>269883.15999999939</v>
      </c>
      <c r="I59">
        <v>231088.88999999987</v>
      </c>
      <c r="J59">
        <v>500972.05000000028</v>
      </c>
      <c r="K59">
        <v>7030128</v>
      </c>
      <c r="L59" s="26">
        <f t="shared" si="1"/>
        <v>7.1260729534369821E-2</v>
      </c>
      <c r="M59" s="1">
        <f t="shared" si="2"/>
        <v>48.884860460577698</v>
      </c>
    </row>
    <row r="60" spans="1:13" x14ac:dyDescent="0.25">
      <c r="A60" t="str">
        <f t="shared" si="0"/>
        <v>MELCMBNov-2024</v>
      </c>
      <c r="B60" s="2">
        <v>2024</v>
      </c>
      <c r="C60" s="2" t="s">
        <v>179</v>
      </c>
      <c r="D60" t="s">
        <v>38</v>
      </c>
      <c r="E60" s="2" t="s">
        <v>10</v>
      </c>
      <c r="F60" t="s">
        <v>13</v>
      </c>
      <c r="G60">
        <v>6279</v>
      </c>
      <c r="H60">
        <v>2078665.7500000005</v>
      </c>
      <c r="I60">
        <v>603221</v>
      </c>
      <c r="J60">
        <v>2681886.7500000009</v>
      </c>
      <c r="K60">
        <v>52800111</v>
      </c>
      <c r="L60" s="26">
        <f t="shared" si="1"/>
        <v>5.0793202877925783E-2</v>
      </c>
      <c r="M60" s="1">
        <f t="shared" si="2"/>
        <v>427.12004300047795</v>
      </c>
    </row>
    <row r="61" spans="1:13" x14ac:dyDescent="0.25">
      <c r="A61" t="str">
        <f t="shared" si="0"/>
        <v>MLECMBNov-2024</v>
      </c>
      <c r="B61" s="2">
        <v>2024</v>
      </c>
      <c r="C61" s="2" t="s">
        <v>179</v>
      </c>
      <c r="D61" t="s">
        <v>39</v>
      </c>
      <c r="E61" s="2" t="s">
        <v>10</v>
      </c>
      <c r="F61" t="s">
        <v>15</v>
      </c>
      <c r="G61">
        <v>10155</v>
      </c>
      <c r="H61">
        <v>623027.08000000031</v>
      </c>
      <c r="I61">
        <v>159434.61999999997</v>
      </c>
      <c r="J61">
        <v>782461.69999999925</v>
      </c>
      <c r="K61">
        <v>7799040</v>
      </c>
      <c r="L61" s="26">
        <f t="shared" si="1"/>
        <v>0.10032795061956334</v>
      </c>
      <c r="M61" s="1">
        <f t="shared" si="2"/>
        <v>77.051866075824648</v>
      </c>
    </row>
    <row r="62" spans="1:13" x14ac:dyDescent="0.25">
      <c r="A62" t="str">
        <f t="shared" si="0"/>
        <v>NRTCMBNov-2024</v>
      </c>
      <c r="B62" s="2">
        <v>2024</v>
      </c>
      <c r="C62" s="2" t="s">
        <v>179</v>
      </c>
      <c r="D62" t="s">
        <v>40</v>
      </c>
      <c r="E62" s="2" t="s">
        <v>10</v>
      </c>
      <c r="F62" t="s">
        <v>13</v>
      </c>
      <c r="G62">
        <v>3091</v>
      </c>
      <c r="H62">
        <v>989276.97999999986</v>
      </c>
      <c r="I62">
        <v>83721.439999999973</v>
      </c>
      <c r="J62">
        <v>1072998.4200000002</v>
      </c>
      <c r="K62">
        <v>21216624</v>
      </c>
      <c r="L62" s="26">
        <f t="shared" si="1"/>
        <v>5.0573475780124125E-2</v>
      </c>
      <c r="M62" s="1">
        <f t="shared" si="2"/>
        <v>347.13633775477194</v>
      </c>
    </row>
    <row r="63" spans="1:13" x14ac:dyDescent="0.25">
      <c r="A63" t="str">
        <f t="shared" si="0"/>
        <v>RUHCMBNov-2024</v>
      </c>
      <c r="B63" s="2">
        <v>2024</v>
      </c>
      <c r="C63" s="2" t="s">
        <v>179</v>
      </c>
      <c r="D63" t="s">
        <v>41</v>
      </c>
      <c r="E63" s="2" t="s">
        <v>10</v>
      </c>
      <c r="F63" t="s">
        <v>11</v>
      </c>
      <c r="G63">
        <v>6915</v>
      </c>
      <c r="H63">
        <v>694680.84000000055</v>
      </c>
      <c r="I63">
        <v>476187.81000000017</v>
      </c>
      <c r="J63">
        <v>1170868.6499999997</v>
      </c>
      <c r="K63">
        <v>27971175</v>
      </c>
      <c r="L63" s="26">
        <f t="shared" si="1"/>
        <v>4.1859830700712419E-2</v>
      </c>
      <c r="M63" s="1">
        <f t="shared" si="2"/>
        <v>169.32301518438175</v>
      </c>
    </row>
    <row r="64" spans="1:13" x14ac:dyDescent="0.25">
      <c r="A64" t="str">
        <f t="shared" si="0"/>
        <v>SINCMBNov-2024</v>
      </c>
      <c r="B64" s="2">
        <v>2024</v>
      </c>
      <c r="C64" s="2" t="s">
        <v>179</v>
      </c>
      <c r="D64" t="s">
        <v>42</v>
      </c>
      <c r="E64" s="2" t="s">
        <v>10</v>
      </c>
      <c r="F64" t="s">
        <v>13</v>
      </c>
      <c r="G64">
        <v>4363</v>
      </c>
      <c r="H64">
        <v>564490.98000000021</v>
      </c>
      <c r="I64">
        <v>213935.72000000015</v>
      </c>
      <c r="J64">
        <v>778426.70000000007</v>
      </c>
      <c r="K64">
        <v>11993887</v>
      </c>
      <c r="L64" s="26">
        <f t="shared" si="1"/>
        <v>6.4901953803633478E-2</v>
      </c>
      <c r="M64" s="1">
        <f t="shared" si="2"/>
        <v>178.41547100618843</v>
      </c>
    </row>
    <row r="65" spans="1:13" x14ac:dyDescent="0.25">
      <c r="A65" t="str">
        <f t="shared" si="0"/>
        <v>SYDCMBNov-2024</v>
      </c>
      <c r="B65" s="2">
        <v>2024</v>
      </c>
      <c r="C65" s="2" t="s">
        <v>179</v>
      </c>
      <c r="D65" t="s">
        <v>53</v>
      </c>
      <c r="E65" s="2" t="s">
        <v>10</v>
      </c>
      <c r="F65" t="s">
        <v>13</v>
      </c>
      <c r="G65">
        <v>3894</v>
      </c>
      <c r="H65">
        <v>1265185.0399999998</v>
      </c>
      <c r="I65">
        <v>359302.55</v>
      </c>
      <c r="J65">
        <v>1624487.5900000003</v>
      </c>
      <c r="K65">
        <v>34088076</v>
      </c>
      <c r="L65" s="26">
        <f t="shared" si="1"/>
        <v>4.7655596344011918E-2</v>
      </c>
      <c r="M65" s="1">
        <f t="shared" si="2"/>
        <v>417.17709039548032</v>
      </c>
    </row>
    <row r="66" spans="1:13" x14ac:dyDescent="0.25">
      <c r="A66" t="str">
        <f t="shared" ref="A66:A129" si="3">D66&amp;E66&amp;C66</f>
        <v>TRVCMBNov-2024</v>
      </c>
      <c r="B66" s="2">
        <v>2024</v>
      </c>
      <c r="C66" s="2" t="s">
        <v>179</v>
      </c>
      <c r="D66" t="s">
        <v>43</v>
      </c>
      <c r="E66" s="2" t="s">
        <v>10</v>
      </c>
      <c r="F66" t="s">
        <v>15</v>
      </c>
      <c r="G66">
        <v>1866</v>
      </c>
      <c r="H66">
        <v>55982.370000000061</v>
      </c>
      <c r="I66">
        <v>26109.470000000038</v>
      </c>
      <c r="J66">
        <v>82091.839999999953</v>
      </c>
      <c r="K66">
        <v>682956</v>
      </c>
      <c r="L66" s="26">
        <f t="shared" ref="L66:L129" si="4">J66/K66</f>
        <v>0.12020077428121277</v>
      </c>
      <c r="M66" s="1">
        <f t="shared" ref="M66:M129" si="5">J66/G66</f>
        <v>43.993483386923877</v>
      </c>
    </row>
    <row r="67" spans="1:13" x14ac:dyDescent="0.25">
      <c r="A67" t="str">
        <f t="shared" si="3"/>
        <v>TRZCMBNov-2024</v>
      </c>
      <c r="B67" s="2">
        <v>2024</v>
      </c>
      <c r="C67" s="2" t="s">
        <v>179</v>
      </c>
      <c r="D67" t="s">
        <v>44</v>
      </c>
      <c r="E67" s="2" t="s">
        <v>10</v>
      </c>
      <c r="F67" t="s">
        <v>15</v>
      </c>
      <c r="G67">
        <v>4123</v>
      </c>
      <c r="H67">
        <v>123536.03999999992</v>
      </c>
      <c r="I67">
        <v>61340.180000000029</v>
      </c>
      <c r="J67">
        <v>184876.22000000009</v>
      </c>
      <c r="K67">
        <v>1826489</v>
      </c>
      <c r="L67" s="26">
        <f t="shared" si="4"/>
        <v>0.10121945437393824</v>
      </c>
      <c r="M67" s="1">
        <f t="shared" si="5"/>
        <v>44.840218287654643</v>
      </c>
    </row>
    <row r="68" spans="1:13" x14ac:dyDescent="0.25">
      <c r="A68" t="str">
        <f t="shared" si="3"/>
        <v>AUHCMBDec-2024</v>
      </c>
      <c r="B68" s="2">
        <v>2024</v>
      </c>
      <c r="C68" s="2" t="s">
        <v>188</v>
      </c>
      <c r="D68" t="s">
        <v>9</v>
      </c>
      <c r="E68" s="2" t="s">
        <v>10</v>
      </c>
      <c r="F68" t="s">
        <v>11</v>
      </c>
      <c r="G68">
        <v>21</v>
      </c>
      <c r="H68">
        <v>1900.88</v>
      </c>
      <c r="I68">
        <v>1516.66</v>
      </c>
      <c r="J68">
        <v>3417.5400000000004</v>
      </c>
      <c r="K68">
        <v>70224</v>
      </c>
      <c r="L68" s="26">
        <f t="shared" si="4"/>
        <v>4.8666267942583739E-2</v>
      </c>
      <c r="M68" s="1">
        <f t="shared" si="5"/>
        <v>162.74</v>
      </c>
    </row>
    <row r="69" spans="1:13" x14ac:dyDescent="0.25">
      <c r="A69" t="str">
        <f t="shared" si="3"/>
        <v>BKKCMBDec-2024</v>
      </c>
      <c r="B69" s="2">
        <v>2024</v>
      </c>
      <c r="C69" s="2" t="s">
        <v>188</v>
      </c>
      <c r="D69" t="s">
        <v>12</v>
      </c>
      <c r="E69" s="2" t="s">
        <v>10</v>
      </c>
      <c r="F69" t="s">
        <v>13</v>
      </c>
      <c r="G69">
        <v>2846</v>
      </c>
      <c r="H69">
        <v>375823.67999999993</v>
      </c>
      <c r="I69">
        <v>177206.62999999998</v>
      </c>
      <c r="J69">
        <v>553030.31000000017</v>
      </c>
      <c r="K69">
        <v>6787710</v>
      </c>
      <c r="L69" s="26">
        <f t="shared" si="4"/>
        <v>8.14752412816694E-2</v>
      </c>
      <c r="M69" s="1">
        <f t="shared" si="5"/>
        <v>194.31845045678151</v>
      </c>
    </row>
    <row r="70" spans="1:13" x14ac:dyDescent="0.25">
      <c r="A70" t="str">
        <f t="shared" si="3"/>
        <v>BLRCMBDec-2024</v>
      </c>
      <c r="B70" s="2">
        <v>2024</v>
      </c>
      <c r="C70" s="2" t="s">
        <v>188</v>
      </c>
      <c r="D70" t="s">
        <v>14</v>
      </c>
      <c r="E70" s="2" t="s">
        <v>10</v>
      </c>
      <c r="F70" t="s">
        <v>15</v>
      </c>
      <c r="G70">
        <v>2743</v>
      </c>
      <c r="H70">
        <v>190748.1700000001</v>
      </c>
      <c r="I70">
        <v>74687.50999999998</v>
      </c>
      <c r="J70">
        <v>265435.67999999982</v>
      </c>
      <c r="K70">
        <v>1961245</v>
      </c>
      <c r="L70" s="26">
        <f t="shared" si="4"/>
        <v>0.13534039857335509</v>
      </c>
      <c r="M70" s="1">
        <f t="shared" si="5"/>
        <v>96.768384979948891</v>
      </c>
    </row>
    <row r="71" spans="1:13" x14ac:dyDescent="0.25">
      <c r="A71" t="str">
        <f t="shared" si="3"/>
        <v>BOMCMBDec-2024</v>
      </c>
      <c r="B71" s="2">
        <v>2024</v>
      </c>
      <c r="C71" s="2" t="s">
        <v>188</v>
      </c>
      <c r="D71" t="s">
        <v>16</v>
      </c>
      <c r="E71" s="2" t="s">
        <v>10</v>
      </c>
      <c r="F71" t="s">
        <v>15</v>
      </c>
      <c r="G71">
        <v>4899</v>
      </c>
      <c r="H71">
        <v>407415.75999999972</v>
      </c>
      <c r="I71">
        <v>144178.78999999989</v>
      </c>
      <c r="J71">
        <v>551594.55000000016</v>
      </c>
      <c r="K71">
        <v>7588551</v>
      </c>
      <c r="L71" s="26">
        <f t="shared" si="4"/>
        <v>7.2687730503491393E-2</v>
      </c>
      <c r="M71" s="1">
        <f t="shared" si="5"/>
        <v>112.59329454990818</v>
      </c>
    </row>
    <row r="72" spans="1:13" x14ac:dyDescent="0.25">
      <c r="A72" t="str">
        <f t="shared" si="3"/>
        <v>CANCMBDec-2024</v>
      </c>
      <c r="B72" s="2">
        <v>2024</v>
      </c>
      <c r="C72" s="2" t="s">
        <v>188</v>
      </c>
      <c r="D72" t="s">
        <v>17</v>
      </c>
      <c r="E72" s="2" t="s">
        <v>10</v>
      </c>
      <c r="F72" t="s">
        <v>13</v>
      </c>
      <c r="G72">
        <v>311</v>
      </c>
      <c r="H72">
        <v>60526.91</v>
      </c>
      <c r="I72">
        <v>21608.19999999999</v>
      </c>
      <c r="J72">
        <v>82135.11</v>
      </c>
      <c r="K72">
        <v>1238713</v>
      </c>
      <c r="L72" s="26">
        <f t="shared" si="4"/>
        <v>6.6306811989540762E-2</v>
      </c>
      <c r="M72" s="1">
        <f t="shared" si="5"/>
        <v>264.10003215434085</v>
      </c>
    </row>
    <row r="73" spans="1:13" x14ac:dyDescent="0.25">
      <c r="A73" t="str">
        <f t="shared" si="3"/>
        <v>CDGCMBDec-2024</v>
      </c>
      <c r="B73" s="2">
        <v>2024</v>
      </c>
      <c r="C73" s="2" t="s">
        <v>188</v>
      </c>
      <c r="D73" t="s">
        <v>18</v>
      </c>
      <c r="E73" s="2" t="s">
        <v>10</v>
      </c>
      <c r="F73" t="s">
        <v>19</v>
      </c>
      <c r="G73">
        <v>2262</v>
      </c>
      <c r="H73">
        <v>780551.40000000026</v>
      </c>
      <c r="I73">
        <v>550758.66000000015</v>
      </c>
      <c r="J73">
        <v>1331310.0600000008</v>
      </c>
      <c r="K73">
        <v>19247358</v>
      </c>
      <c r="L73" s="26">
        <f t="shared" si="4"/>
        <v>6.9168457302035982E-2</v>
      </c>
      <c r="M73" s="1">
        <f t="shared" si="5"/>
        <v>588.55440318302419</v>
      </c>
    </row>
    <row r="74" spans="1:13" x14ac:dyDescent="0.25">
      <c r="A74" t="str">
        <f t="shared" si="3"/>
        <v>CGKCMBDec-2024</v>
      </c>
      <c r="B74" s="2">
        <v>2024</v>
      </c>
      <c r="C74" s="2" t="s">
        <v>188</v>
      </c>
      <c r="D74" t="s">
        <v>20</v>
      </c>
      <c r="E74" s="2" t="s">
        <v>10</v>
      </c>
      <c r="F74" t="s">
        <v>13</v>
      </c>
      <c r="G74">
        <v>888</v>
      </c>
      <c r="H74">
        <v>104408.05000000009</v>
      </c>
      <c r="I74">
        <v>58038.829999999987</v>
      </c>
      <c r="J74">
        <v>162446.87999999998</v>
      </c>
      <c r="K74">
        <v>2946384</v>
      </c>
      <c r="L74" s="26">
        <f t="shared" si="4"/>
        <v>5.5134320577358543E-2</v>
      </c>
      <c r="M74" s="1">
        <f t="shared" si="5"/>
        <v>182.93567567567564</v>
      </c>
    </row>
    <row r="75" spans="1:13" x14ac:dyDescent="0.25">
      <c r="A75" t="str">
        <f t="shared" si="3"/>
        <v>CMBAUHDec-2024</v>
      </c>
      <c r="B75" s="2">
        <v>2024</v>
      </c>
      <c r="C75" s="2" t="s">
        <v>188</v>
      </c>
      <c r="D75" t="s">
        <v>10</v>
      </c>
      <c r="E75" s="2" t="s">
        <v>9</v>
      </c>
      <c r="F75" t="s">
        <v>11</v>
      </c>
      <c r="G75">
        <v>159</v>
      </c>
      <c r="H75">
        <v>10611.47</v>
      </c>
      <c r="I75">
        <v>10471.790000000001</v>
      </c>
      <c r="J75">
        <v>21083.260000000002</v>
      </c>
      <c r="K75">
        <v>531696</v>
      </c>
      <c r="L75" s="26">
        <f t="shared" si="4"/>
        <v>3.9652846739490238E-2</v>
      </c>
      <c r="M75" s="1">
        <f t="shared" si="5"/>
        <v>132.59911949685537</v>
      </c>
    </row>
    <row r="76" spans="1:13" x14ac:dyDescent="0.25">
      <c r="A76" t="str">
        <f t="shared" si="3"/>
        <v>CMBBKKDec-2024</v>
      </c>
      <c r="B76" s="2">
        <v>2024</v>
      </c>
      <c r="C76" s="2" t="s">
        <v>188</v>
      </c>
      <c r="D76" t="s">
        <v>10</v>
      </c>
      <c r="E76" s="2" t="s">
        <v>12</v>
      </c>
      <c r="F76" t="s">
        <v>13</v>
      </c>
      <c r="G76">
        <v>2494</v>
      </c>
      <c r="H76">
        <v>331246.02999999974</v>
      </c>
      <c r="I76">
        <v>158740.07</v>
      </c>
      <c r="J76">
        <v>489986.10000000021</v>
      </c>
      <c r="K76">
        <v>5948190</v>
      </c>
      <c r="L76" s="26">
        <f t="shared" si="4"/>
        <v>8.2375663857408757E-2</v>
      </c>
      <c r="M76" s="1">
        <f t="shared" si="5"/>
        <v>196.46595829991989</v>
      </c>
    </row>
    <row r="77" spans="1:13" x14ac:dyDescent="0.25">
      <c r="A77" t="str">
        <f t="shared" si="3"/>
        <v>CMBBLRDec-2024</v>
      </c>
      <c r="B77" s="2">
        <v>2024</v>
      </c>
      <c r="C77" s="2" t="s">
        <v>188</v>
      </c>
      <c r="D77" t="s">
        <v>10</v>
      </c>
      <c r="E77" s="2" t="s">
        <v>14</v>
      </c>
      <c r="F77" t="s">
        <v>15</v>
      </c>
      <c r="G77">
        <v>2579</v>
      </c>
      <c r="H77">
        <v>167267.89999999994</v>
      </c>
      <c r="I77">
        <v>56617.729999999974</v>
      </c>
      <c r="J77">
        <v>223885.62999999992</v>
      </c>
      <c r="K77">
        <v>1843985</v>
      </c>
      <c r="L77" s="26">
        <f t="shared" si="4"/>
        <v>0.12141401909451537</v>
      </c>
      <c r="M77" s="1">
        <f t="shared" si="5"/>
        <v>86.811023652578484</v>
      </c>
    </row>
    <row r="78" spans="1:13" x14ac:dyDescent="0.25">
      <c r="A78" t="str">
        <f t="shared" si="3"/>
        <v>CMBBOMDec-2024</v>
      </c>
      <c r="B78" s="2">
        <v>2024</v>
      </c>
      <c r="C78" s="2" t="s">
        <v>188</v>
      </c>
      <c r="D78" t="s">
        <v>10</v>
      </c>
      <c r="E78" s="2" t="s">
        <v>16</v>
      </c>
      <c r="F78" t="s">
        <v>15</v>
      </c>
      <c r="G78">
        <v>3882</v>
      </c>
      <c r="H78">
        <v>354620.20999999979</v>
      </c>
      <c r="I78">
        <v>106646.60999999996</v>
      </c>
      <c r="J78">
        <v>461266.81999999966</v>
      </c>
      <c r="K78">
        <v>6013218</v>
      </c>
      <c r="L78" s="26">
        <f t="shared" si="4"/>
        <v>7.6708813816495539E-2</v>
      </c>
      <c r="M78" s="1">
        <f t="shared" si="5"/>
        <v>118.82195260175159</v>
      </c>
    </row>
    <row r="79" spans="1:13" x14ac:dyDescent="0.25">
      <c r="A79" t="str">
        <f t="shared" si="3"/>
        <v>CMBCANDec-2024</v>
      </c>
      <c r="B79" s="2">
        <v>2024</v>
      </c>
      <c r="C79" s="2" t="s">
        <v>188</v>
      </c>
      <c r="D79" t="s">
        <v>10</v>
      </c>
      <c r="E79" s="2" t="s">
        <v>17</v>
      </c>
      <c r="F79" t="s">
        <v>13</v>
      </c>
      <c r="G79">
        <v>209</v>
      </c>
      <c r="H79">
        <v>32378.799999999992</v>
      </c>
      <c r="I79">
        <v>16448.54</v>
      </c>
      <c r="J79">
        <v>48827.340000000011</v>
      </c>
      <c r="K79">
        <v>832447</v>
      </c>
      <c r="L79" s="26">
        <f t="shared" si="4"/>
        <v>5.8655193663981024E-2</v>
      </c>
      <c r="M79" s="1">
        <f t="shared" si="5"/>
        <v>233.62363636363642</v>
      </c>
    </row>
    <row r="80" spans="1:13" x14ac:dyDescent="0.25">
      <c r="A80" t="str">
        <f t="shared" si="3"/>
        <v>CMBCDGDec-2024</v>
      </c>
      <c r="B80" s="2">
        <v>2024</v>
      </c>
      <c r="C80" s="2" t="s">
        <v>188</v>
      </c>
      <c r="D80" t="s">
        <v>10</v>
      </c>
      <c r="E80" s="2" t="s">
        <v>18</v>
      </c>
      <c r="F80" t="s">
        <v>19</v>
      </c>
      <c r="G80">
        <v>1451</v>
      </c>
      <c r="H80">
        <v>290283.62999999995</v>
      </c>
      <c r="I80">
        <v>329239.26000000013</v>
      </c>
      <c r="J80">
        <v>619522.88999999955</v>
      </c>
      <c r="K80">
        <v>12346559</v>
      </c>
      <c r="L80" s="26">
        <f t="shared" si="4"/>
        <v>5.0177777468199805E-2</v>
      </c>
      <c r="M80" s="1">
        <f t="shared" si="5"/>
        <v>426.96270847691216</v>
      </c>
    </row>
    <row r="81" spans="1:13" x14ac:dyDescent="0.25">
      <c r="A81" t="str">
        <f t="shared" si="3"/>
        <v>CMBCGKDec-2024</v>
      </c>
      <c r="B81" s="2">
        <v>2024</v>
      </c>
      <c r="C81" s="2" t="s">
        <v>188</v>
      </c>
      <c r="D81" t="s">
        <v>10</v>
      </c>
      <c r="E81" s="2" t="s">
        <v>20</v>
      </c>
      <c r="F81" t="s">
        <v>13</v>
      </c>
      <c r="G81">
        <v>624</v>
      </c>
      <c r="H81">
        <v>63970.07</v>
      </c>
      <c r="I81">
        <v>37637.230000000003</v>
      </c>
      <c r="J81">
        <v>101607.29999999992</v>
      </c>
      <c r="K81">
        <v>2070432</v>
      </c>
      <c r="L81" s="26">
        <f t="shared" si="4"/>
        <v>4.9075410349144484E-2</v>
      </c>
      <c r="M81" s="1">
        <f t="shared" si="5"/>
        <v>162.83221153846139</v>
      </c>
    </row>
    <row r="82" spans="1:13" x14ac:dyDescent="0.25">
      <c r="A82" t="str">
        <f t="shared" si="3"/>
        <v>CMBCOKDec-2024</v>
      </c>
      <c r="B82" s="2">
        <v>2024</v>
      </c>
      <c r="C82" s="2" t="s">
        <v>188</v>
      </c>
      <c r="D82" t="s">
        <v>10</v>
      </c>
      <c r="E82" s="2" t="s">
        <v>21</v>
      </c>
      <c r="F82" t="s">
        <v>15</v>
      </c>
      <c r="G82">
        <v>2787</v>
      </c>
      <c r="H82">
        <v>128329.88000000009</v>
      </c>
      <c r="I82">
        <v>40545.729999999967</v>
      </c>
      <c r="J82">
        <v>168875.60999999984</v>
      </c>
      <c r="K82">
        <v>1440879</v>
      </c>
      <c r="L82" s="26">
        <f t="shared" si="4"/>
        <v>0.11720318638830869</v>
      </c>
      <c r="M82" s="1">
        <f t="shared" si="5"/>
        <v>60.594047362755596</v>
      </c>
    </row>
    <row r="83" spans="1:13" x14ac:dyDescent="0.25">
      <c r="A83" t="str">
        <f t="shared" si="3"/>
        <v>CMBDACDec-2024</v>
      </c>
      <c r="B83" s="2">
        <v>2024</v>
      </c>
      <c r="C83" s="2" t="s">
        <v>188</v>
      </c>
      <c r="D83" t="s">
        <v>10</v>
      </c>
      <c r="E83" s="2" t="s">
        <v>22</v>
      </c>
      <c r="F83" t="s">
        <v>15</v>
      </c>
      <c r="G83">
        <v>1739</v>
      </c>
      <c r="H83">
        <v>242788.65999999995</v>
      </c>
      <c r="I83">
        <v>11726.079999999993</v>
      </c>
      <c r="J83">
        <v>254514.73999999996</v>
      </c>
      <c r="K83">
        <v>3764935</v>
      </c>
      <c r="L83" s="26">
        <f t="shared" si="4"/>
        <v>6.760136363575997E-2</v>
      </c>
      <c r="M83" s="1">
        <f t="shared" si="5"/>
        <v>146.35695227142034</v>
      </c>
    </row>
    <row r="84" spans="1:13" x14ac:dyDescent="0.25">
      <c r="A84" t="str">
        <f t="shared" si="3"/>
        <v>CMBDELDec-2024</v>
      </c>
      <c r="B84" s="2">
        <v>2024</v>
      </c>
      <c r="C84" s="2" t="s">
        <v>188</v>
      </c>
      <c r="D84" t="s">
        <v>10</v>
      </c>
      <c r="E84" s="2" t="s">
        <v>23</v>
      </c>
      <c r="F84" t="s">
        <v>15</v>
      </c>
      <c r="G84">
        <v>4692</v>
      </c>
      <c r="H84">
        <v>637030.95000000007</v>
      </c>
      <c r="I84">
        <v>125282.70000000019</v>
      </c>
      <c r="J84">
        <v>762313.65000000026</v>
      </c>
      <c r="K84">
        <v>11378100</v>
      </c>
      <c r="L84" s="26">
        <f t="shared" si="4"/>
        <v>6.6998325731009598E-2</v>
      </c>
      <c r="M84" s="1">
        <f t="shared" si="5"/>
        <v>162.47093989769826</v>
      </c>
    </row>
    <row r="85" spans="1:13" x14ac:dyDescent="0.25">
      <c r="A85" t="str">
        <f t="shared" si="3"/>
        <v>CMBDMMDec-2024</v>
      </c>
      <c r="B85" s="2">
        <v>2024</v>
      </c>
      <c r="C85" s="2" t="s">
        <v>188</v>
      </c>
      <c r="D85" t="s">
        <v>10</v>
      </c>
      <c r="E85" s="2" t="s">
        <v>24</v>
      </c>
      <c r="F85" t="s">
        <v>11</v>
      </c>
      <c r="G85">
        <v>999</v>
      </c>
      <c r="H85">
        <v>118196.24000000006</v>
      </c>
      <c r="I85">
        <v>72686.650000000023</v>
      </c>
      <c r="J85">
        <v>190882.89000000007</v>
      </c>
      <c r="K85">
        <v>3849147</v>
      </c>
      <c r="L85" s="26">
        <f t="shared" si="4"/>
        <v>4.9590958724101748E-2</v>
      </c>
      <c r="M85" s="1">
        <f t="shared" si="5"/>
        <v>191.07396396396405</v>
      </c>
    </row>
    <row r="86" spans="1:13" x14ac:dyDescent="0.25">
      <c r="A86" t="str">
        <f t="shared" si="3"/>
        <v>CMBDOHDec-2024</v>
      </c>
      <c r="B86" s="2">
        <v>2024</v>
      </c>
      <c r="C86" s="2" t="s">
        <v>188</v>
      </c>
      <c r="D86" t="s">
        <v>10</v>
      </c>
      <c r="E86" s="2" t="s">
        <v>25</v>
      </c>
      <c r="F86" t="s">
        <v>11</v>
      </c>
      <c r="G86">
        <v>1773</v>
      </c>
      <c r="H86">
        <v>199332.57000000007</v>
      </c>
      <c r="I86">
        <v>139722.37000000014</v>
      </c>
      <c r="J86">
        <v>339054.94000000006</v>
      </c>
      <c r="K86">
        <v>6441309</v>
      </c>
      <c r="L86" s="26">
        <f t="shared" si="4"/>
        <v>5.2637583447712265E-2</v>
      </c>
      <c r="M86" s="1">
        <f t="shared" si="5"/>
        <v>191.23234066553866</v>
      </c>
    </row>
    <row r="87" spans="1:13" x14ac:dyDescent="0.25">
      <c r="A87" t="str">
        <f t="shared" si="3"/>
        <v>CMBDXBDec-2024</v>
      </c>
      <c r="B87" s="2">
        <v>2024</v>
      </c>
      <c r="C87" s="2" t="s">
        <v>188</v>
      </c>
      <c r="D87" t="s">
        <v>10</v>
      </c>
      <c r="E87" s="2" t="s">
        <v>26</v>
      </c>
      <c r="F87" t="s">
        <v>11</v>
      </c>
      <c r="G87">
        <v>3448</v>
      </c>
      <c r="H87">
        <v>366403.84999999992</v>
      </c>
      <c r="I87">
        <v>240574.35999999969</v>
      </c>
      <c r="J87">
        <v>606978.20999999985</v>
      </c>
      <c r="K87">
        <v>11409432</v>
      </c>
      <c r="L87" s="26">
        <f t="shared" si="4"/>
        <v>5.3199686890635735E-2</v>
      </c>
      <c r="M87" s="1">
        <f t="shared" si="5"/>
        <v>176.03776392111365</v>
      </c>
    </row>
    <row r="88" spans="1:13" x14ac:dyDescent="0.25">
      <c r="A88" t="str">
        <f t="shared" si="3"/>
        <v>CMBFRADec-2024</v>
      </c>
      <c r="B88" s="2">
        <v>2024</v>
      </c>
      <c r="C88" s="2" t="s">
        <v>188</v>
      </c>
      <c r="D88" t="s">
        <v>10</v>
      </c>
      <c r="E88" s="2" t="s">
        <v>27</v>
      </c>
      <c r="F88" t="s">
        <v>19</v>
      </c>
      <c r="G88">
        <v>1326</v>
      </c>
      <c r="H88">
        <v>243641.94999999998</v>
      </c>
      <c r="I88">
        <v>317951.21000000008</v>
      </c>
      <c r="J88">
        <v>561593.15999999992</v>
      </c>
      <c r="K88">
        <v>10731318</v>
      </c>
      <c r="L88" s="26">
        <f t="shared" si="4"/>
        <v>5.2332170195683321E-2</v>
      </c>
      <c r="M88" s="1">
        <f t="shared" si="5"/>
        <v>423.52425339366511</v>
      </c>
    </row>
    <row r="89" spans="1:13" x14ac:dyDescent="0.25">
      <c r="A89" t="str">
        <f t="shared" si="3"/>
        <v>CMBGANDec-2024</v>
      </c>
      <c r="B89" s="2">
        <v>2024</v>
      </c>
      <c r="C89" s="2" t="s">
        <v>188</v>
      </c>
      <c r="D89" t="s">
        <v>10</v>
      </c>
      <c r="E89" s="2" t="s">
        <v>28</v>
      </c>
      <c r="F89" t="s">
        <v>15</v>
      </c>
      <c r="G89">
        <v>277</v>
      </c>
      <c r="H89">
        <v>26867.239999999991</v>
      </c>
      <c r="I89">
        <v>4956.3199999999988</v>
      </c>
      <c r="J89">
        <v>31823.559999999994</v>
      </c>
      <c r="K89">
        <v>317719</v>
      </c>
      <c r="L89" s="26">
        <f t="shared" si="4"/>
        <v>0.10016259650823525</v>
      </c>
      <c r="M89" s="1">
        <f t="shared" si="5"/>
        <v>114.88649819494583</v>
      </c>
    </row>
    <row r="90" spans="1:13" x14ac:dyDescent="0.25">
      <c r="A90" t="str">
        <f t="shared" si="3"/>
        <v>CMBHYDDec-2024</v>
      </c>
      <c r="B90" s="2">
        <v>2024</v>
      </c>
      <c r="C90" s="2" t="s">
        <v>188</v>
      </c>
      <c r="D90" t="s">
        <v>10</v>
      </c>
      <c r="E90" s="2" t="s">
        <v>29</v>
      </c>
      <c r="F90" t="s">
        <v>15</v>
      </c>
      <c r="G90">
        <v>1014</v>
      </c>
      <c r="H90">
        <v>51960.160000000003</v>
      </c>
      <c r="I90">
        <v>23563.209999999988</v>
      </c>
      <c r="J90">
        <v>75523.369999999937</v>
      </c>
      <c r="K90">
        <v>1188408</v>
      </c>
      <c r="L90" s="26">
        <f t="shared" si="4"/>
        <v>6.3550035004813113E-2</v>
      </c>
      <c r="M90" s="1">
        <f t="shared" si="5"/>
        <v>74.480641025640963</v>
      </c>
    </row>
    <row r="91" spans="1:13" x14ac:dyDescent="0.25">
      <c r="A91" t="str">
        <f t="shared" si="3"/>
        <v>CMBICNDec-2024</v>
      </c>
      <c r="B91" s="2">
        <v>2024</v>
      </c>
      <c r="C91" s="2" t="s">
        <v>188</v>
      </c>
      <c r="D91" t="s">
        <v>10</v>
      </c>
      <c r="E91" s="2" t="s">
        <v>30</v>
      </c>
      <c r="F91" t="s">
        <v>13</v>
      </c>
      <c r="G91">
        <v>1066</v>
      </c>
      <c r="H91">
        <v>198566.75999999995</v>
      </c>
      <c r="I91">
        <v>108382.14999999998</v>
      </c>
      <c r="J91">
        <v>306948.90999999997</v>
      </c>
      <c r="K91">
        <v>6145490</v>
      </c>
      <c r="L91" s="26">
        <f t="shared" si="4"/>
        <v>4.9947019684353888E-2</v>
      </c>
      <c r="M91" s="1">
        <f t="shared" si="5"/>
        <v>287.94456848030018</v>
      </c>
    </row>
    <row r="92" spans="1:13" x14ac:dyDescent="0.25">
      <c r="A92" t="str">
        <f t="shared" si="3"/>
        <v>CMBIXMDec-2024</v>
      </c>
      <c r="B92" s="2">
        <v>2024</v>
      </c>
      <c r="C92" s="2" t="s">
        <v>188</v>
      </c>
      <c r="D92" t="s">
        <v>10</v>
      </c>
      <c r="E92" s="2" t="s">
        <v>31</v>
      </c>
      <c r="F92" t="s">
        <v>15</v>
      </c>
      <c r="G92">
        <v>1240</v>
      </c>
      <c r="H92">
        <v>46075.479999999974</v>
      </c>
      <c r="I92">
        <v>17497.039999999983</v>
      </c>
      <c r="J92">
        <v>63572.519999999968</v>
      </c>
      <c r="K92">
        <v>438960</v>
      </c>
      <c r="L92" s="26">
        <f t="shared" si="4"/>
        <v>0.14482531437944224</v>
      </c>
      <c r="M92" s="1">
        <f t="shared" si="5"/>
        <v>51.268161290322553</v>
      </c>
    </row>
    <row r="93" spans="1:13" x14ac:dyDescent="0.25">
      <c r="A93" t="str">
        <f t="shared" si="3"/>
        <v>CMBKHIDec-2024</v>
      </c>
      <c r="B93" s="2">
        <v>2024</v>
      </c>
      <c r="C93" s="2" t="s">
        <v>188</v>
      </c>
      <c r="D93" t="s">
        <v>10</v>
      </c>
      <c r="E93" s="2" t="s">
        <v>32</v>
      </c>
      <c r="F93" t="s">
        <v>15</v>
      </c>
      <c r="G93">
        <v>884</v>
      </c>
      <c r="H93">
        <v>133273.89000000001</v>
      </c>
      <c r="I93">
        <v>24693.609999999979</v>
      </c>
      <c r="J93">
        <v>157967.49999999988</v>
      </c>
      <c r="K93">
        <v>2133976</v>
      </c>
      <c r="L93" s="26">
        <f t="shared" si="4"/>
        <v>7.4024965604111703E-2</v>
      </c>
      <c r="M93" s="1">
        <f t="shared" si="5"/>
        <v>178.69626696832566</v>
      </c>
    </row>
    <row r="94" spans="1:13" x14ac:dyDescent="0.25">
      <c r="A94" t="str">
        <f t="shared" si="3"/>
        <v>CMBKTMDec-2024</v>
      </c>
      <c r="B94" s="2">
        <v>2024</v>
      </c>
      <c r="C94" s="2" t="s">
        <v>188</v>
      </c>
      <c r="D94" t="s">
        <v>10</v>
      </c>
      <c r="E94" s="2" t="s">
        <v>52</v>
      </c>
      <c r="F94" t="s">
        <v>15</v>
      </c>
      <c r="G94">
        <v>939</v>
      </c>
      <c r="H94">
        <v>119052.81999999991</v>
      </c>
      <c r="I94">
        <v>24304.210000000039</v>
      </c>
      <c r="J94">
        <v>143357.03</v>
      </c>
      <c r="K94">
        <v>2209467</v>
      </c>
      <c r="L94" s="26">
        <f t="shared" si="4"/>
        <v>6.4883082662017574E-2</v>
      </c>
      <c r="M94" s="1">
        <f t="shared" si="5"/>
        <v>152.66989350372737</v>
      </c>
    </row>
    <row r="95" spans="1:13" x14ac:dyDescent="0.25">
      <c r="A95" t="str">
        <f t="shared" si="3"/>
        <v>CMBKULDec-2024</v>
      </c>
      <c r="B95" s="2">
        <v>2024</v>
      </c>
      <c r="C95" s="2" t="s">
        <v>188</v>
      </c>
      <c r="D95" t="s">
        <v>10</v>
      </c>
      <c r="E95" s="2" t="s">
        <v>33</v>
      </c>
      <c r="F95" t="s">
        <v>13</v>
      </c>
      <c r="G95">
        <v>2848</v>
      </c>
      <c r="H95">
        <v>235833.21000000005</v>
      </c>
      <c r="I95">
        <v>164741.12000000002</v>
      </c>
      <c r="J95">
        <v>400574.33</v>
      </c>
      <c r="K95">
        <v>7003232</v>
      </c>
      <c r="L95" s="26">
        <f t="shared" si="4"/>
        <v>5.7198494923486755E-2</v>
      </c>
      <c r="M95" s="1">
        <f t="shared" si="5"/>
        <v>140.65109901685395</v>
      </c>
    </row>
    <row r="96" spans="1:13" x14ac:dyDescent="0.25">
      <c r="A96" t="str">
        <f t="shared" si="3"/>
        <v>CMBKWIDec-2024</v>
      </c>
      <c r="B96" s="2">
        <v>2024</v>
      </c>
      <c r="C96" s="2" t="s">
        <v>188</v>
      </c>
      <c r="D96" t="s">
        <v>10</v>
      </c>
      <c r="E96" s="2" t="s">
        <v>34</v>
      </c>
      <c r="F96" t="s">
        <v>11</v>
      </c>
      <c r="G96">
        <v>1540</v>
      </c>
      <c r="H96">
        <v>150687.17000000001</v>
      </c>
      <c r="I96">
        <v>109512.83</v>
      </c>
      <c r="J96">
        <v>260200</v>
      </c>
      <c r="K96">
        <v>6460300</v>
      </c>
      <c r="L96" s="26">
        <f t="shared" si="4"/>
        <v>4.0276767332786401E-2</v>
      </c>
      <c r="M96" s="1">
        <f t="shared" si="5"/>
        <v>168.96103896103895</v>
      </c>
    </row>
    <row r="97" spans="1:13" x14ac:dyDescent="0.25">
      <c r="A97" t="str">
        <f t="shared" si="3"/>
        <v>CMBLHEDec-2024</v>
      </c>
      <c r="B97" s="2">
        <v>2024</v>
      </c>
      <c r="C97" s="2" t="s">
        <v>188</v>
      </c>
      <c r="D97" t="s">
        <v>10</v>
      </c>
      <c r="E97" s="2" t="s">
        <v>35</v>
      </c>
      <c r="F97" t="s">
        <v>15</v>
      </c>
      <c r="G97">
        <v>1321</v>
      </c>
      <c r="H97">
        <v>160537.03000000012</v>
      </c>
      <c r="I97">
        <v>43830.219999999994</v>
      </c>
      <c r="J97">
        <v>204367.25000000009</v>
      </c>
      <c r="K97">
        <v>3678985</v>
      </c>
      <c r="L97" s="26">
        <f t="shared" si="4"/>
        <v>5.5549900312178518E-2</v>
      </c>
      <c r="M97" s="1">
        <f t="shared" si="5"/>
        <v>154.70647236941718</v>
      </c>
    </row>
    <row r="98" spans="1:13" x14ac:dyDescent="0.25">
      <c r="A98" t="str">
        <f t="shared" si="3"/>
        <v>CMBLHRDec-2024</v>
      </c>
      <c r="B98" s="2">
        <v>2024</v>
      </c>
      <c r="C98" s="2" t="s">
        <v>188</v>
      </c>
      <c r="D98" t="s">
        <v>10</v>
      </c>
      <c r="E98" s="2" t="s">
        <v>36</v>
      </c>
      <c r="F98" t="s">
        <v>19</v>
      </c>
      <c r="G98">
        <v>6208</v>
      </c>
      <c r="H98">
        <v>1701653.7700000005</v>
      </c>
      <c r="I98">
        <v>1396186.0900000003</v>
      </c>
      <c r="J98">
        <v>3097839.8599999989</v>
      </c>
      <c r="K98">
        <v>54127552</v>
      </c>
      <c r="L98" s="26">
        <f t="shared" si="4"/>
        <v>5.7232218076295027E-2</v>
      </c>
      <c r="M98" s="1">
        <f t="shared" si="5"/>
        <v>499.00770940721634</v>
      </c>
    </row>
    <row r="99" spans="1:13" x14ac:dyDescent="0.25">
      <c r="A99" t="str">
        <f t="shared" si="3"/>
        <v>CMBMAADec-2024</v>
      </c>
      <c r="B99" s="2">
        <v>2024</v>
      </c>
      <c r="C99" s="2" t="s">
        <v>188</v>
      </c>
      <c r="D99" t="s">
        <v>10</v>
      </c>
      <c r="E99" s="2" t="s">
        <v>37</v>
      </c>
      <c r="F99" t="s">
        <v>15</v>
      </c>
      <c r="G99">
        <v>6126</v>
      </c>
      <c r="H99">
        <v>192896.71999999968</v>
      </c>
      <c r="I99">
        <v>133983.14000000016</v>
      </c>
      <c r="J99">
        <v>326879.85999999969</v>
      </c>
      <c r="K99">
        <v>4202436</v>
      </c>
      <c r="L99" s="26">
        <f t="shared" si="4"/>
        <v>7.7783423709486516E-2</v>
      </c>
      <c r="M99" s="1">
        <f t="shared" si="5"/>
        <v>53.35942866470775</v>
      </c>
    </row>
    <row r="100" spans="1:13" x14ac:dyDescent="0.25">
      <c r="A100" t="str">
        <f t="shared" si="3"/>
        <v>CMBMELDec-2024</v>
      </c>
      <c r="B100" s="2">
        <v>2024</v>
      </c>
      <c r="C100" s="2" t="s">
        <v>188</v>
      </c>
      <c r="D100" t="s">
        <v>10</v>
      </c>
      <c r="E100" s="2" t="s">
        <v>38</v>
      </c>
      <c r="F100" t="s">
        <v>13</v>
      </c>
      <c r="G100">
        <v>5825</v>
      </c>
      <c r="H100">
        <v>1954676.2600000009</v>
      </c>
      <c r="I100">
        <v>678912.70999999961</v>
      </c>
      <c r="J100">
        <v>2633588.9700000025</v>
      </c>
      <c r="K100">
        <v>48982425</v>
      </c>
      <c r="L100" s="26">
        <f t="shared" si="4"/>
        <v>5.3765998110546845E-2</v>
      </c>
      <c r="M100" s="1">
        <f t="shared" si="5"/>
        <v>452.11827811158844</v>
      </c>
    </row>
    <row r="101" spans="1:13" x14ac:dyDescent="0.25">
      <c r="A101" t="str">
        <f t="shared" si="3"/>
        <v>CMBMLEDec-2024</v>
      </c>
      <c r="B101" s="2">
        <v>2024</v>
      </c>
      <c r="C101" s="2" t="s">
        <v>188</v>
      </c>
      <c r="D101" t="s">
        <v>10</v>
      </c>
      <c r="E101" s="2" t="s">
        <v>39</v>
      </c>
      <c r="F101" t="s">
        <v>15</v>
      </c>
      <c r="G101">
        <v>8861</v>
      </c>
      <c r="H101">
        <v>633038.57000000041</v>
      </c>
      <c r="I101">
        <v>150045.97999999992</v>
      </c>
      <c r="J101">
        <v>783084.54999999958</v>
      </c>
      <c r="K101">
        <v>6805248</v>
      </c>
      <c r="L101" s="26">
        <f t="shared" si="4"/>
        <v>0.11507068515357553</v>
      </c>
      <c r="M101" s="1">
        <f t="shared" si="5"/>
        <v>88.374286197946006</v>
      </c>
    </row>
    <row r="102" spans="1:13" x14ac:dyDescent="0.25">
      <c r="A102" t="str">
        <f t="shared" si="3"/>
        <v>CMBNRTDec-2024</v>
      </c>
      <c r="B102" s="2">
        <v>2024</v>
      </c>
      <c r="C102" s="2" t="s">
        <v>188</v>
      </c>
      <c r="D102" t="s">
        <v>10</v>
      </c>
      <c r="E102" s="2" t="s">
        <v>40</v>
      </c>
      <c r="F102" t="s">
        <v>13</v>
      </c>
      <c r="G102">
        <v>2103</v>
      </c>
      <c r="H102">
        <v>672377.98</v>
      </c>
      <c r="I102">
        <v>71137.640000000029</v>
      </c>
      <c r="J102">
        <v>743515.62000000023</v>
      </c>
      <c r="K102">
        <v>14434992</v>
      </c>
      <c r="L102" s="26">
        <f t="shared" si="4"/>
        <v>5.1507865054584046E-2</v>
      </c>
      <c r="M102" s="1">
        <f t="shared" si="5"/>
        <v>353.54998573466486</v>
      </c>
    </row>
    <row r="103" spans="1:13" x14ac:dyDescent="0.25">
      <c r="A103" t="str">
        <f t="shared" si="3"/>
        <v>CMBRUHDec-2024</v>
      </c>
      <c r="B103" s="2">
        <v>2024</v>
      </c>
      <c r="C103" s="2" t="s">
        <v>188</v>
      </c>
      <c r="D103" t="s">
        <v>10</v>
      </c>
      <c r="E103" s="2" t="s">
        <v>41</v>
      </c>
      <c r="F103" t="s">
        <v>11</v>
      </c>
      <c r="G103">
        <v>2466</v>
      </c>
      <c r="H103">
        <v>390284.22000000044</v>
      </c>
      <c r="I103">
        <v>157846.60999999996</v>
      </c>
      <c r="J103">
        <v>548130.82999999973</v>
      </c>
      <c r="K103">
        <v>9974970</v>
      </c>
      <c r="L103" s="26">
        <f t="shared" si="4"/>
        <v>5.4950624412905477E-2</v>
      </c>
      <c r="M103" s="1">
        <f t="shared" si="5"/>
        <v>222.27527575020264</v>
      </c>
    </row>
    <row r="104" spans="1:13" x14ac:dyDescent="0.25">
      <c r="A104" t="str">
        <f t="shared" si="3"/>
        <v>CMBSINDec-2024</v>
      </c>
      <c r="B104" s="2">
        <v>2024</v>
      </c>
      <c r="C104" s="2" t="s">
        <v>188</v>
      </c>
      <c r="D104" t="s">
        <v>10</v>
      </c>
      <c r="E104" s="2" t="s">
        <v>42</v>
      </c>
      <c r="F104" t="s">
        <v>13</v>
      </c>
      <c r="G104">
        <v>2645</v>
      </c>
      <c r="H104">
        <v>385863.27999999991</v>
      </c>
      <c r="I104">
        <v>160115.33000000002</v>
      </c>
      <c r="J104">
        <v>545978.6099999994</v>
      </c>
      <c r="K104">
        <v>7271105</v>
      </c>
      <c r="L104" s="26">
        <f t="shared" si="4"/>
        <v>7.5088808372317462E-2</v>
      </c>
      <c r="M104" s="1">
        <f t="shared" si="5"/>
        <v>206.41913421550072</v>
      </c>
    </row>
    <row r="105" spans="1:13" x14ac:dyDescent="0.25">
      <c r="A105" t="str">
        <f t="shared" si="3"/>
        <v>CMBSYDDec-2024</v>
      </c>
      <c r="B105" s="2">
        <v>2024</v>
      </c>
      <c r="C105" s="2" t="s">
        <v>188</v>
      </c>
      <c r="D105" t="s">
        <v>10</v>
      </c>
      <c r="E105" s="2" t="s">
        <v>53</v>
      </c>
      <c r="F105" t="s">
        <v>13</v>
      </c>
      <c r="G105">
        <v>3014</v>
      </c>
      <c r="H105">
        <v>1045200.8299999997</v>
      </c>
      <c r="I105">
        <v>327292.11999999976</v>
      </c>
      <c r="J105">
        <v>1372492.9499999995</v>
      </c>
      <c r="K105">
        <v>26384556</v>
      </c>
      <c r="L105" s="26">
        <f t="shared" si="4"/>
        <v>5.2018800316366874E-2</v>
      </c>
      <c r="M105" s="1">
        <f t="shared" si="5"/>
        <v>455.37257796947563</v>
      </c>
    </row>
    <row r="106" spans="1:13" x14ac:dyDescent="0.25">
      <c r="A106" t="str">
        <f t="shared" si="3"/>
        <v>CMBTRVDec-2024</v>
      </c>
      <c r="B106" s="2">
        <v>2024</v>
      </c>
      <c r="C106" s="2" t="s">
        <v>188</v>
      </c>
      <c r="D106" t="s">
        <v>10</v>
      </c>
      <c r="E106" s="2" t="s">
        <v>43</v>
      </c>
      <c r="F106" t="s">
        <v>15</v>
      </c>
      <c r="G106">
        <v>1626</v>
      </c>
      <c r="H106">
        <v>53868.86000000003</v>
      </c>
      <c r="I106">
        <v>18076.569999999989</v>
      </c>
      <c r="J106">
        <v>71945.430000000037</v>
      </c>
      <c r="K106">
        <v>595116</v>
      </c>
      <c r="L106" s="26">
        <f t="shared" si="4"/>
        <v>0.1208931199967738</v>
      </c>
      <c r="M106" s="1">
        <f t="shared" si="5"/>
        <v>44.246881918819213</v>
      </c>
    </row>
    <row r="107" spans="1:13" x14ac:dyDescent="0.25">
      <c r="A107" t="str">
        <f t="shared" si="3"/>
        <v>CMBTRZDec-2024</v>
      </c>
      <c r="B107" s="2">
        <v>2024</v>
      </c>
      <c r="C107" s="2" t="s">
        <v>188</v>
      </c>
      <c r="D107" t="s">
        <v>10</v>
      </c>
      <c r="E107" s="2" t="s">
        <v>44</v>
      </c>
      <c r="F107" t="s">
        <v>15</v>
      </c>
      <c r="G107">
        <v>1601</v>
      </c>
      <c r="H107">
        <v>53877.420000000006</v>
      </c>
      <c r="I107">
        <v>23076.839999999978</v>
      </c>
      <c r="J107">
        <v>76954.260000000068</v>
      </c>
      <c r="K107">
        <v>709243</v>
      </c>
      <c r="L107" s="26">
        <f t="shared" si="4"/>
        <v>0.10850196618084361</v>
      </c>
      <c r="M107" s="1">
        <f t="shared" si="5"/>
        <v>48.06637101811372</v>
      </c>
    </row>
    <row r="108" spans="1:13" x14ac:dyDescent="0.25">
      <c r="A108" t="str">
        <f t="shared" si="3"/>
        <v>COKCMBDec-2024</v>
      </c>
      <c r="B108" s="2">
        <v>2024</v>
      </c>
      <c r="C108" s="2" t="s">
        <v>188</v>
      </c>
      <c r="D108" t="s">
        <v>21</v>
      </c>
      <c r="E108" s="2" t="s">
        <v>10</v>
      </c>
      <c r="F108" t="s">
        <v>15</v>
      </c>
      <c r="G108">
        <v>1679</v>
      </c>
      <c r="H108">
        <v>102357.91999999997</v>
      </c>
      <c r="I108">
        <v>33397.199999999997</v>
      </c>
      <c r="J108">
        <v>135755.11999999997</v>
      </c>
      <c r="K108">
        <v>868043</v>
      </c>
      <c r="L108" s="26">
        <f t="shared" si="4"/>
        <v>0.15639216029620648</v>
      </c>
      <c r="M108" s="1">
        <f t="shared" si="5"/>
        <v>80.854746873138751</v>
      </c>
    </row>
    <row r="109" spans="1:13" x14ac:dyDescent="0.25">
      <c r="A109" t="str">
        <f t="shared" si="3"/>
        <v>DACCMBDec-2024</v>
      </c>
      <c r="B109" s="2">
        <v>2024</v>
      </c>
      <c r="C109" s="2" t="s">
        <v>188</v>
      </c>
      <c r="D109" t="s">
        <v>22</v>
      </c>
      <c r="E109" s="2" t="s">
        <v>10</v>
      </c>
      <c r="F109" t="s">
        <v>15</v>
      </c>
      <c r="G109">
        <v>2182</v>
      </c>
      <c r="H109">
        <v>343423.32999999967</v>
      </c>
      <c r="I109">
        <v>10934.140000000009</v>
      </c>
      <c r="J109">
        <v>354357.46999999968</v>
      </c>
      <c r="K109">
        <v>4724030</v>
      </c>
      <c r="L109" s="26">
        <f t="shared" si="4"/>
        <v>7.5011689172168605E-2</v>
      </c>
      <c r="M109" s="1">
        <f t="shared" si="5"/>
        <v>162.40030705774504</v>
      </c>
    </row>
    <row r="110" spans="1:13" x14ac:dyDescent="0.25">
      <c r="A110" t="str">
        <f t="shared" si="3"/>
        <v>DELCMBDec-2024</v>
      </c>
      <c r="B110" s="2">
        <v>2024</v>
      </c>
      <c r="C110" s="2" t="s">
        <v>188</v>
      </c>
      <c r="D110" t="s">
        <v>23</v>
      </c>
      <c r="E110" s="2" t="s">
        <v>10</v>
      </c>
      <c r="F110" t="s">
        <v>15</v>
      </c>
      <c r="G110">
        <v>5242</v>
      </c>
      <c r="H110">
        <v>668231.99999999977</v>
      </c>
      <c r="I110">
        <v>173851.7399999999</v>
      </c>
      <c r="J110">
        <v>842083.73999999964</v>
      </c>
      <c r="K110">
        <v>12711850</v>
      </c>
      <c r="L110" s="26">
        <f t="shared" si="4"/>
        <v>6.6243995956528717E-2</v>
      </c>
      <c r="M110" s="1">
        <f t="shared" si="5"/>
        <v>160.64169019458214</v>
      </c>
    </row>
    <row r="111" spans="1:13" x14ac:dyDescent="0.25">
      <c r="A111" t="str">
        <f t="shared" si="3"/>
        <v>DMMCMBDec-2024</v>
      </c>
      <c r="B111" s="2">
        <v>2024</v>
      </c>
      <c r="C111" s="2" t="s">
        <v>188</v>
      </c>
      <c r="D111" t="s">
        <v>24</v>
      </c>
      <c r="E111" s="2" t="s">
        <v>10</v>
      </c>
      <c r="F111" t="s">
        <v>11</v>
      </c>
      <c r="G111">
        <v>1255</v>
      </c>
      <c r="H111">
        <v>169611.24999999997</v>
      </c>
      <c r="I111">
        <v>91275.200000000026</v>
      </c>
      <c r="J111">
        <v>260886.44999999998</v>
      </c>
      <c r="K111">
        <v>4835515</v>
      </c>
      <c r="L111" s="26">
        <f t="shared" si="4"/>
        <v>5.3952154010482853E-2</v>
      </c>
      <c r="M111" s="1">
        <f t="shared" si="5"/>
        <v>207.87764940239043</v>
      </c>
    </row>
    <row r="112" spans="1:13" x14ac:dyDescent="0.25">
      <c r="A112" t="str">
        <f t="shared" si="3"/>
        <v>DOHCMBDec-2024</v>
      </c>
      <c r="B112" s="2">
        <v>2024</v>
      </c>
      <c r="C112" s="2" t="s">
        <v>188</v>
      </c>
      <c r="D112" t="s">
        <v>25</v>
      </c>
      <c r="E112" s="2" t="s">
        <v>10</v>
      </c>
      <c r="F112" t="s">
        <v>11</v>
      </c>
      <c r="G112">
        <v>1832</v>
      </c>
      <c r="H112">
        <v>358785.38</v>
      </c>
      <c r="I112">
        <v>239594.66000000003</v>
      </c>
      <c r="J112">
        <v>598380.04000000039</v>
      </c>
      <c r="K112">
        <v>6655656</v>
      </c>
      <c r="L112" s="26">
        <f t="shared" si="4"/>
        <v>8.9905493913748011E-2</v>
      </c>
      <c r="M112" s="1">
        <f t="shared" si="5"/>
        <v>326.62665938864649</v>
      </c>
    </row>
    <row r="113" spans="1:13" x14ac:dyDescent="0.25">
      <c r="A113" t="str">
        <f t="shared" si="3"/>
        <v>DXBCMBDec-2024</v>
      </c>
      <c r="B113" s="2">
        <v>2024</v>
      </c>
      <c r="C113" s="2" t="s">
        <v>188</v>
      </c>
      <c r="D113" t="s">
        <v>26</v>
      </c>
      <c r="E113" s="2" t="s">
        <v>10</v>
      </c>
      <c r="F113" t="s">
        <v>11</v>
      </c>
      <c r="G113">
        <v>4470</v>
      </c>
      <c r="H113">
        <v>545103.38000000094</v>
      </c>
      <c r="I113">
        <v>326659.3800000003</v>
      </c>
      <c r="J113">
        <v>871762.76000000047</v>
      </c>
      <c r="K113">
        <v>14791230</v>
      </c>
      <c r="L113" s="26">
        <f t="shared" si="4"/>
        <v>5.893781382616594E-2</v>
      </c>
      <c r="M113" s="1">
        <f t="shared" si="5"/>
        <v>195.0252259507831</v>
      </c>
    </row>
    <row r="114" spans="1:13" x14ac:dyDescent="0.25">
      <c r="A114" t="str">
        <f t="shared" si="3"/>
        <v>FRACMBDec-2024</v>
      </c>
      <c r="B114" s="2">
        <v>2024</v>
      </c>
      <c r="C114" s="2" t="s">
        <v>188</v>
      </c>
      <c r="D114" t="s">
        <v>27</v>
      </c>
      <c r="E114" s="2" t="s">
        <v>10</v>
      </c>
      <c r="F114" t="s">
        <v>19</v>
      </c>
      <c r="G114">
        <v>2619</v>
      </c>
      <c r="H114">
        <v>888701.95000000019</v>
      </c>
      <c r="I114">
        <v>635193.66999999946</v>
      </c>
      <c r="J114">
        <v>1523895.6200000008</v>
      </c>
      <c r="K114">
        <v>21195567</v>
      </c>
      <c r="L114" s="26">
        <f t="shared" si="4"/>
        <v>7.1896902781605265E-2</v>
      </c>
      <c r="M114" s="1">
        <f t="shared" si="5"/>
        <v>581.8616342115314</v>
      </c>
    </row>
    <row r="115" spans="1:13" x14ac:dyDescent="0.25">
      <c r="A115" t="str">
        <f t="shared" si="3"/>
        <v>GANCMBDec-2024</v>
      </c>
      <c r="B115" s="2">
        <v>2024</v>
      </c>
      <c r="C115" s="2" t="s">
        <v>188</v>
      </c>
      <c r="D115" t="s">
        <v>28</v>
      </c>
      <c r="E115" s="2" t="s">
        <v>10</v>
      </c>
      <c r="F115" t="s">
        <v>15</v>
      </c>
      <c r="G115">
        <v>690</v>
      </c>
      <c r="H115">
        <v>73598.780000000013</v>
      </c>
      <c r="I115">
        <v>16771.28</v>
      </c>
      <c r="J115">
        <v>90370.059999999983</v>
      </c>
      <c r="K115">
        <v>791430</v>
      </c>
      <c r="L115" s="26">
        <f t="shared" si="4"/>
        <v>0.11418579027835687</v>
      </c>
      <c r="M115" s="1">
        <f t="shared" si="5"/>
        <v>130.97110144927535</v>
      </c>
    </row>
    <row r="116" spans="1:13" x14ac:dyDescent="0.25">
      <c r="A116" t="str">
        <f t="shared" si="3"/>
        <v>HYDCMBDec-2024</v>
      </c>
      <c r="B116" s="2">
        <v>2024</v>
      </c>
      <c r="C116" s="2" t="s">
        <v>188</v>
      </c>
      <c r="D116" t="s">
        <v>29</v>
      </c>
      <c r="E116" s="2" t="s">
        <v>10</v>
      </c>
      <c r="F116" t="s">
        <v>15</v>
      </c>
      <c r="G116">
        <v>1020</v>
      </c>
      <c r="H116">
        <v>64641.910000000033</v>
      </c>
      <c r="I116">
        <v>25614.409999999996</v>
      </c>
      <c r="J116">
        <v>90256.319999999949</v>
      </c>
      <c r="K116">
        <v>1195440</v>
      </c>
      <c r="L116" s="26">
        <f t="shared" si="4"/>
        <v>7.5500501907247497E-2</v>
      </c>
      <c r="M116" s="1">
        <f t="shared" si="5"/>
        <v>88.486588235294064</v>
      </c>
    </row>
    <row r="117" spans="1:13" x14ac:dyDescent="0.25">
      <c r="A117" t="str">
        <f t="shared" si="3"/>
        <v>ICNCMBDec-2024</v>
      </c>
      <c r="B117" s="2">
        <v>2024</v>
      </c>
      <c r="C117" s="2" t="s">
        <v>188</v>
      </c>
      <c r="D117" t="s">
        <v>30</v>
      </c>
      <c r="E117" s="2" t="s">
        <v>10</v>
      </c>
      <c r="F117" t="s">
        <v>13</v>
      </c>
      <c r="G117">
        <v>1235</v>
      </c>
      <c r="H117">
        <v>242438.25000000009</v>
      </c>
      <c r="I117">
        <v>123784.86000000002</v>
      </c>
      <c r="J117">
        <v>366223.10999999993</v>
      </c>
      <c r="K117">
        <v>7119775</v>
      </c>
      <c r="L117" s="26">
        <f t="shared" si="4"/>
        <v>5.1437455537569649E-2</v>
      </c>
      <c r="M117" s="1">
        <f t="shared" si="5"/>
        <v>296.53693117408903</v>
      </c>
    </row>
    <row r="118" spans="1:13" x14ac:dyDescent="0.25">
      <c r="A118" t="str">
        <f t="shared" si="3"/>
        <v>IXMCMBDec-2024</v>
      </c>
      <c r="B118" s="2">
        <v>2024</v>
      </c>
      <c r="C118" s="2" t="s">
        <v>188</v>
      </c>
      <c r="D118" t="s">
        <v>31</v>
      </c>
      <c r="E118" s="2" t="s">
        <v>10</v>
      </c>
      <c r="F118" t="s">
        <v>15</v>
      </c>
      <c r="G118">
        <v>1470</v>
      </c>
      <c r="H118">
        <v>44203.179999999942</v>
      </c>
      <c r="I118">
        <v>22526.999999999916</v>
      </c>
      <c r="J118">
        <v>66730.180000000124</v>
      </c>
      <c r="K118">
        <v>520380</v>
      </c>
      <c r="L118" s="26">
        <f t="shared" si="4"/>
        <v>0.12823356009070319</v>
      </c>
      <c r="M118" s="1">
        <f t="shared" si="5"/>
        <v>45.394680272108928</v>
      </c>
    </row>
    <row r="119" spans="1:13" x14ac:dyDescent="0.25">
      <c r="A119" t="str">
        <f t="shared" si="3"/>
        <v>KHICMBDec-2024</v>
      </c>
      <c r="B119" s="2">
        <v>2024</v>
      </c>
      <c r="C119" s="2" t="s">
        <v>188</v>
      </c>
      <c r="D119" t="s">
        <v>32</v>
      </c>
      <c r="E119" s="2" t="s">
        <v>10</v>
      </c>
      <c r="F119" t="s">
        <v>15</v>
      </c>
      <c r="G119">
        <v>865</v>
      </c>
      <c r="H119">
        <v>98755.179999999935</v>
      </c>
      <c r="I119">
        <v>29076.67</v>
      </c>
      <c r="J119">
        <v>127831.84999999999</v>
      </c>
      <c r="K119">
        <v>2088110</v>
      </c>
      <c r="L119" s="26">
        <f t="shared" si="4"/>
        <v>6.121892524819094E-2</v>
      </c>
      <c r="M119" s="1">
        <f t="shared" si="5"/>
        <v>147.78248554913293</v>
      </c>
    </row>
    <row r="120" spans="1:13" x14ac:dyDescent="0.25">
      <c r="A120" t="str">
        <f t="shared" si="3"/>
        <v>KTMCMBDec-2024</v>
      </c>
      <c r="B120" s="2">
        <v>2024</v>
      </c>
      <c r="C120" s="2" t="s">
        <v>188</v>
      </c>
      <c r="D120" t="s">
        <v>52</v>
      </c>
      <c r="E120" s="2" t="s">
        <v>10</v>
      </c>
      <c r="F120" t="s">
        <v>15</v>
      </c>
      <c r="G120">
        <v>1197</v>
      </c>
      <c r="H120">
        <v>229387.03999999992</v>
      </c>
      <c r="I120">
        <v>34451.039999999986</v>
      </c>
      <c r="J120">
        <v>263838.07999999996</v>
      </c>
      <c r="K120">
        <v>2816541</v>
      </c>
      <c r="L120" s="26">
        <f t="shared" si="4"/>
        <v>9.367450358436108E-2</v>
      </c>
      <c r="M120" s="1">
        <f t="shared" si="5"/>
        <v>220.41610693400165</v>
      </c>
    </row>
    <row r="121" spans="1:13" x14ac:dyDescent="0.25">
      <c r="A121" t="str">
        <f t="shared" si="3"/>
        <v>KULCMBDec-2024</v>
      </c>
      <c r="B121" s="2">
        <v>2024</v>
      </c>
      <c r="C121" s="2" t="s">
        <v>188</v>
      </c>
      <c r="D121" t="s">
        <v>33</v>
      </c>
      <c r="E121" s="2" t="s">
        <v>10</v>
      </c>
      <c r="F121" t="s">
        <v>13</v>
      </c>
      <c r="G121">
        <v>3593</v>
      </c>
      <c r="H121">
        <v>323987.81000000011</v>
      </c>
      <c r="I121">
        <v>190099.30999999997</v>
      </c>
      <c r="J121">
        <v>514087.12000000023</v>
      </c>
      <c r="K121">
        <v>8835187</v>
      </c>
      <c r="L121" s="26">
        <f t="shared" si="4"/>
        <v>5.8186331540011571E-2</v>
      </c>
      <c r="M121" s="1">
        <f t="shared" si="5"/>
        <v>143.08018925688845</v>
      </c>
    </row>
    <row r="122" spans="1:13" x14ac:dyDescent="0.25">
      <c r="A122" t="str">
        <f t="shared" si="3"/>
        <v>KWICMBDec-2024</v>
      </c>
      <c r="B122" s="2">
        <v>2024</v>
      </c>
      <c r="C122" s="2" t="s">
        <v>188</v>
      </c>
      <c r="D122" t="s">
        <v>34</v>
      </c>
      <c r="E122" s="2" t="s">
        <v>10</v>
      </c>
      <c r="F122" t="s">
        <v>11</v>
      </c>
      <c r="G122">
        <v>2033</v>
      </c>
      <c r="H122">
        <v>260907.85000000009</v>
      </c>
      <c r="I122">
        <v>143522.97999999995</v>
      </c>
      <c r="J122">
        <v>404430.83000000013</v>
      </c>
      <c r="K122">
        <v>8528435</v>
      </c>
      <c r="L122" s="26">
        <f t="shared" si="4"/>
        <v>4.7421458919485245E-2</v>
      </c>
      <c r="M122" s="1">
        <f t="shared" si="5"/>
        <v>198.93302016724058</v>
      </c>
    </row>
    <row r="123" spans="1:13" x14ac:dyDescent="0.25">
      <c r="A123" t="str">
        <f t="shared" si="3"/>
        <v>LHECMBDec-2024</v>
      </c>
      <c r="B123" s="2">
        <v>2024</v>
      </c>
      <c r="C123" s="2" t="s">
        <v>188</v>
      </c>
      <c r="D123" t="s">
        <v>35</v>
      </c>
      <c r="E123" s="2" t="s">
        <v>10</v>
      </c>
      <c r="F123" t="s">
        <v>15</v>
      </c>
      <c r="G123">
        <v>999</v>
      </c>
      <c r="H123">
        <v>106616.49999999997</v>
      </c>
      <c r="I123">
        <v>32015.470000000012</v>
      </c>
      <c r="J123">
        <v>138631.96999999994</v>
      </c>
      <c r="K123">
        <v>2782215</v>
      </c>
      <c r="L123" s="26">
        <f t="shared" si="4"/>
        <v>4.9827914090032559E-2</v>
      </c>
      <c r="M123" s="1">
        <f t="shared" si="5"/>
        <v>138.77074074074068</v>
      </c>
    </row>
    <row r="124" spans="1:13" x14ac:dyDescent="0.25">
      <c r="A124" t="str">
        <f t="shared" si="3"/>
        <v>LHRCMBDec-2024</v>
      </c>
      <c r="B124" s="2">
        <v>2024</v>
      </c>
      <c r="C124" s="2" t="s">
        <v>188</v>
      </c>
      <c r="D124" t="s">
        <v>36</v>
      </c>
      <c r="E124" s="2" t="s">
        <v>10</v>
      </c>
      <c r="F124" t="s">
        <v>19</v>
      </c>
      <c r="G124">
        <v>7612</v>
      </c>
      <c r="H124">
        <v>3892143.1900000004</v>
      </c>
      <c r="I124">
        <v>1771233.4499999981</v>
      </c>
      <c r="J124">
        <v>5663376.6399999987</v>
      </c>
      <c r="K124">
        <v>66369028</v>
      </c>
      <c r="L124" s="26">
        <f t="shared" si="4"/>
        <v>8.533161944152623E-2</v>
      </c>
      <c r="M124" s="1">
        <f t="shared" si="5"/>
        <v>744.00638991066717</v>
      </c>
    </row>
    <row r="125" spans="1:13" x14ac:dyDescent="0.25">
      <c r="A125" t="str">
        <f t="shared" si="3"/>
        <v>MAACMBDec-2024</v>
      </c>
      <c r="B125" s="2">
        <v>2024</v>
      </c>
      <c r="C125" s="2" t="s">
        <v>188</v>
      </c>
      <c r="D125" t="s">
        <v>37</v>
      </c>
      <c r="E125" s="2" t="s">
        <v>10</v>
      </c>
      <c r="F125" t="s">
        <v>15</v>
      </c>
      <c r="G125">
        <v>7053</v>
      </c>
      <c r="H125">
        <v>237014.0700000003</v>
      </c>
      <c r="I125">
        <v>171947.63000000003</v>
      </c>
      <c r="J125">
        <v>408961.6999999996</v>
      </c>
      <c r="K125">
        <v>4838358</v>
      </c>
      <c r="L125" s="26">
        <f t="shared" si="4"/>
        <v>8.452489460267297E-2</v>
      </c>
      <c r="M125" s="1">
        <f t="shared" si="5"/>
        <v>57.984077697433662</v>
      </c>
    </row>
    <row r="126" spans="1:13" x14ac:dyDescent="0.25">
      <c r="A126" t="str">
        <f t="shared" si="3"/>
        <v>MELCMBDec-2024</v>
      </c>
      <c r="B126" s="2">
        <v>2024</v>
      </c>
      <c r="C126" s="2" t="s">
        <v>188</v>
      </c>
      <c r="D126" t="s">
        <v>38</v>
      </c>
      <c r="E126" s="2" t="s">
        <v>10</v>
      </c>
      <c r="F126" t="s">
        <v>13</v>
      </c>
      <c r="G126">
        <v>6682</v>
      </c>
      <c r="H126">
        <v>3542204.7199999988</v>
      </c>
      <c r="I126">
        <v>615213.09000000055</v>
      </c>
      <c r="J126">
        <v>4157417.8100000028</v>
      </c>
      <c r="K126">
        <v>56188938</v>
      </c>
      <c r="L126" s="26">
        <f t="shared" si="4"/>
        <v>7.398996952033518E-2</v>
      </c>
      <c r="M126" s="1">
        <f t="shared" si="5"/>
        <v>622.18165369649853</v>
      </c>
    </row>
    <row r="127" spans="1:13" x14ac:dyDescent="0.25">
      <c r="A127" t="str">
        <f t="shared" si="3"/>
        <v>MLECMBDec-2024</v>
      </c>
      <c r="B127" s="2">
        <v>2024</v>
      </c>
      <c r="C127" s="2" t="s">
        <v>188</v>
      </c>
      <c r="D127" t="s">
        <v>39</v>
      </c>
      <c r="E127" s="2" t="s">
        <v>10</v>
      </c>
      <c r="F127" t="s">
        <v>15</v>
      </c>
      <c r="G127">
        <v>8109</v>
      </c>
      <c r="H127">
        <v>512276.58000000019</v>
      </c>
      <c r="I127">
        <v>136223.21000000008</v>
      </c>
      <c r="J127">
        <v>648499.7900000005</v>
      </c>
      <c r="K127">
        <v>6227712</v>
      </c>
      <c r="L127" s="26">
        <f t="shared" si="4"/>
        <v>0.10413130697116381</v>
      </c>
      <c r="M127" s="1">
        <f t="shared" si="5"/>
        <v>79.972843753853809</v>
      </c>
    </row>
    <row r="128" spans="1:13" x14ac:dyDescent="0.25">
      <c r="A128" t="str">
        <f t="shared" si="3"/>
        <v>NRTCMBDec-2024</v>
      </c>
      <c r="B128" s="2">
        <v>2024</v>
      </c>
      <c r="C128" s="2" t="s">
        <v>188</v>
      </c>
      <c r="D128" t="s">
        <v>40</v>
      </c>
      <c r="E128" s="2" t="s">
        <v>10</v>
      </c>
      <c r="F128" t="s">
        <v>13</v>
      </c>
      <c r="G128">
        <v>3156</v>
      </c>
      <c r="H128">
        <v>1184445.4200000004</v>
      </c>
      <c r="I128">
        <v>61308.239999999991</v>
      </c>
      <c r="J128">
        <v>1245753.6600000004</v>
      </c>
      <c r="K128">
        <v>21662784</v>
      </c>
      <c r="L128" s="26">
        <f t="shared" si="4"/>
        <v>5.7506627956960675E-2</v>
      </c>
      <c r="M128" s="1">
        <f t="shared" si="5"/>
        <v>394.72549429657806</v>
      </c>
    </row>
    <row r="129" spans="1:13" x14ac:dyDescent="0.25">
      <c r="A129" t="str">
        <f t="shared" si="3"/>
        <v>RUHCMBDec-2024</v>
      </c>
      <c r="B129" s="2">
        <v>2024</v>
      </c>
      <c r="C129" s="2" t="s">
        <v>188</v>
      </c>
      <c r="D129" t="s">
        <v>41</v>
      </c>
      <c r="E129" s="2" t="s">
        <v>10</v>
      </c>
      <c r="F129" t="s">
        <v>11</v>
      </c>
      <c r="G129">
        <v>3061</v>
      </c>
      <c r="H129">
        <v>427233.41000000027</v>
      </c>
      <c r="I129">
        <v>224323.88000000024</v>
      </c>
      <c r="J129">
        <v>651557.29000000027</v>
      </c>
      <c r="K129">
        <v>12381745</v>
      </c>
      <c r="L129" s="26">
        <f t="shared" si="4"/>
        <v>5.2622412269029951E-2</v>
      </c>
      <c r="M129" s="1">
        <f t="shared" si="5"/>
        <v>212.85765762822615</v>
      </c>
    </row>
    <row r="130" spans="1:13" x14ac:dyDescent="0.25">
      <c r="A130" t="str">
        <f t="shared" ref="A130:A193" si="6">D130&amp;E130&amp;C130</f>
        <v>SINCMBDec-2024</v>
      </c>
      <c r="B130" s="2">
        <v>2024</v>
      </c>
      <c r="C130" s="2" t="s">
        <v>188</v>
      </c>
      <c r="D130" t="s">
        <v>42</v>
      </c>
      <c r="E130" s="2" t="s">
        <v>10</v>
      </c>
      <c r="F130" t="s">
        <v>13</v>
      </c>
      <c r="G130">
        <v>2354</v>
      </c>
      <c r="H130">
        <v>415797.19999999995</v>
      </c>
      <c r="I130">
        <v>122070.51000000002</v>
      </c>
      <c r="J130">
        <v>537867.70999999973</v>
      </c>
      <c r="K130">
        <v>6471146</v>
      </c>
      <c r="L130" s="26">
        <f t="shared" ref="L130:L193" si="7">J130/K130</f>
        <v>8.3117844969036361E-2</v>
      </c>
      <c r="M130" s="1">
        <f t="shared" ref="M130:M193" si="8">J130/G130</f>
        <v>228.49095581988095</v>
      </c>
    </row>
    <row r="131" spans="1:13" x14ac:dyDescent="0.25">
      <c r="A131" t="str">
        <f t="shared" si="6"/>
        <v>SYDCMBDec-2024</v>
      </c>
      <c r="B131" s="2">
        <v>2024</v>
      </c>
      <c r="C131" s="2" t="s">
        <v>188</v>
      </c>
      <c r="D131" t="s">
        <v>53</v>
      </c>
      <c r="E131" s="2" t="s">
        <v>10</v>
      </c>
      <c r="F131" t="s">
        <v>13</v>
      </c>
      <c r="G131">
        <v>3736</v>
      </c>
      <c r="H131">
        <v>2011820.7199999974</v>
      </c>
      <c r="I131">
        <v>336923.26999999984</v>
      </c>
      <c r="J131">
        <v>2348743.9900000002</v>
      </c>
      <c r="K131">
        <v>32704944</v>
      </c>
      <c r="L131" s="26">
        <f t="shared" si="7"/>
        <v>7.1816175254726014E-2</v>
      </c>
      <c r="M131" s="1">
        <f t="shared" si="8"/>
        <v>628.67879817987159</v>
      </c>
    </row>
    <row r="132" spans="1:13" x14ac:dyDescent="0.25">
      <c r="A132" t="str">
        <f t="shared" si="6"/>
        <v>TRVCMBDec-2024</v>
      </c>
      <c r="B132" s="2">
        <v>2024</v>
      </c>
      <c r="C132" s="2" t="s">
        <v>188</v>
      </c>
      <c r="D132" t="s">
        <v>43</v>
      </c>
      <c r="E132" s="2" t="s">
        <v>10</v>
      </c>
      <c r="F132" t="s">
        <v>15</v>
      </c>
      <c r="G132">
        <v>1052</v>
      </c>
      <c r="H132">
        <v>44505.070000000007</v>
      </c>
      <c r="I132">
        <v>17144.760000000013</v>
      </c>
      <c r="J132">
        <v>61649.830000000009</v>
      </c>
      <c r="K132">
        <v>385032</v>
      </c>
      <c r="L132" s="26">
        <f t="shared" si="7"/>
        <v>0.16011612021857927</v>
      </c>
      <c r="M132" s="1">
        <f t="shared" si="8"/>
        <v>58.602500000000006</v>
      </c>
    </row>
    <row r="133" spans="1:13" x14ac:dyDescent="0.25">
      <c r="A133" t="str">
        <f t="shared" si="6"/>
        <v>TRZCMBDec-2024</v>
      </c>
      <c r="B133" s="4">
        <v>2024</v>
      </c>
      <c r="C133" s="2" t="s">
        <v>188</v>
      </c>
      <c r="D133" t="s">
        <v>44</v>
      </c>
      <c r="E133" s="2" t="s">
        <v>10</v>
      </c>
      <c r="F133" t="s">
        <v>15</v>
      </c>
      <c r="G133">
        <v>1996</v>
      </c>
      <c r="H133">
        <v>62214.430000000022</v>
      </c>
      <c r="I133">
        <v>31187.299999999956</v>
      </c>
      <c r="J133">
        <v>93401.730000000025</v>
      </c>
      <c r="K133">
        <v>884228</v>
      </c>
      <c r="L133" s="26">
        <f t="shared" si="7"/>
        <v>0.10563082146233779</v>
      </c>
      <c r="M133" s="1">
        <f t="shared" si="8"/>
        <v>46.794453907815644</v>
      </c>
    </row>
    <row r="134" spans="1:13" x14ac:dyDescent="0.25">
      <c r="A134" t="str">
        <f t="shared" si="6"/>
        <v>AUHCMBJan-2025</v>
      </c>
      <c r="B134" s="2">
        <v>2025</v>
      </c>
      <c r="C134" s="2" t="s">
        <v>195</v>
      </c>
      <c r="D134" t="s">
        <v>9</v>
      </c>
      <c r="E134" s="2" t="s">
        <v>10</v>
      </c>
      <c r="F134" t="s">
        <v>11</v>
      </c>
      <c r="G134">
        <v>494</v>
      </c>
      <c r="H134">
        <v>46842.910000000011</v>
      </c>
      <c r="I134">
        <v>35544.670000000006</v>
      </c>
      <c r="J134">
        <v>82387.580000000031</v>
      </c>
      <c r="K134">
        <v>1651936</v>
      </c>
      <c r="L134" s="26">
        <f t="shared" si="7"/>
        <v>4.9873348604304299E-2</v>
      </c>
      <c r="M134" s="1">
        <f t="shared" si="8"/>
        <v>166.77647773279358</v>
      </c>
    </row>
    <row r="135" spans="1:13" x14ac:dyDescent="0.25">
      <c r="A135" t="str">
        <f t="shared" si="6"/>
        <v>BKKCMBJan-2025</v>
      </c>
      <c r="B135" s="2">
        <v>2025</v>
      </c>
      <c r="C135" s="2" t="s">
        <v>195</v>
      </c>
      <c r="D135" t="s">
        <v>12</v>
      </c>
      <c r="E135" s="2" t="s">
        <v>10</v>
      </c>
      <c r="F135" t="s">
        <v>13</v>
      </c>
      <c r="G135">
        <v>1149</v>
      </c>
      <c r="H135">
        <v>135374.53999999995</v>
      </c>
      <c r="I135">
        <v>74766.67</v>
      </c>
      <c r="J135">
        <v>210141.21000000002</v>
      </c>
      <c r="K135">
        <v>2740365</v>
      </c>
      <c r="L135" s="26">
        <f t="shared" si="7"/>
        <v>7.6683657104071906E-2</v>
      </c>
      <c r="M135" s="1">
        <f t="shared" si="8"/>
        <v>182.8905221932115</v>
      </c>
    </row>
    <row r="136" spans="1:13" x14ac:dyDescent="0.25">
      <c r="A136" t="str">
        <f t="shared" si="6"/>
        <v>BLRCMBJan-2025</v>
      </c>
      <c r="B136" s="2">
        <v>2025</v>
      </c>
      <c r="C136" s="2" t="s">
        <v>195</v>
      </c>
      <c r="D136" t="s">
        <v>14</v>
      </c>
      <c r="E136" s="2" t="s">
        <v>10</v>
      </c>
      <c r="F136" t="s">
        <v>15</v>
      </c>
      <c r="G136">
        <v>1046</v>
      </c>
      <c r="H136">
        <v>58301.099999999991</v>
      </c>
      <c r="I136">
        <v>23999.68</v>
      </c>
      <c r="J136">
        <v>82300.78</v>
      </c>
      <c r="K136">
        <v>747890</v>
      </c>
      <c r="L136" s="26">
        <f t="shared" si="7"/>
        <v>0.11004396368449905</v>
      </c>
      <c r="M136" s="1">
        <f t="shared" si="8"/>
        <v>78.681434034416824</v>
      </c>
    </row>
    <row r="137" spans="1:13" x14ac:dyDescent="0.25">
      <c r="A137" t="str">
        <f t="shared" si="6"/>
        <v>BOMCMBJan-2025</v>
      </c>
      <c r="B137" s="2">
        <v>2025</v>
      </c>
      <c r="C137" s="2" t="s">
        <v>195</v>
      </c>
      <c r="D137" t="s">
        <v>16</v>
      </c>
      <c r="E137" s="2" t="s">
        <v>10</v>
      </c>
      <c r="F137" t="s">
        <v>15</v>
      </c>
      <c r="G137">
        <v>1856</v>
      </c>
      <c r="H137">
        <v>151515.03000000003</v>
      </c>
      <c r="I137">
        <v>56369.23</v>
      </c>
      <c r="J137">
        <v>207884.25999999989</v>
      </c>
      <c r="K137">
        <v>2874944</v>
      </c>
      <c r="L137" s="26">
        <f t="shared" si="7"/>
        <v>7.2308977148772255E-2</v>
      </c>
      <c r="M137" s="1">
        <f t="shared" si="8"/>
        <v>112.00660560344822</v>
      </c>
    </row>
    <row r="138" spans="1:13" x14ac:dyDescent="0.25">
      <c r="A138" t="str">
        <f t="shared" si="6"/>
        <v>CANCMBJan-2025</v>
      </c>
      <c r="B138" s="2">
        <v>2025</v>
      </c>
      <c r="C138" s="2" t="s">
        <v>195</v>
      </c>
      <c r="D138" t="s">
        <v>17</v>
      </c>
      <c r="E138" s="2" t="s">
        <v>10</v>
      </c>
      <c r="F138" t="s">
        <v>13</v>
      </c>
      <c r="G138">
        <v>123</v>
      </c>
      <c r="H138">
        <v>26671.9</v>
      </c>
      <c r="I138">
        <v>10673.97</v>
      </c>
      <c r="J138">
        <v>37345.869999999988</v>
      </c>
      <c r="K138">
        <v>489909</v>
      </c>
      <c r="L138" s="26">
        <f t="shared" si="7"/>
        <v>7.6230218265024699E-2</v>
      </c>
      <c r="M138" s="1">
        <f t="shared" si="8"/>
        <v>303.62495934959338</v>
      </c>
    </row>
    <row r="139" spans="1:13" x14ac:dyDescent="0.25">
      <c r="A139" t="str">
        <f t="shared" si="6"/>
        <v>CDGCMBJan-2025</v>
      </c>
      <c r="B139" s="2">
        <v>2025</v>
      </c>
      <c r="C139" s="2" t="s">
        <v>195</v>
      </c>
      <c r="D139" t="s">
        <v>18</v>
      </c>
      <c r="E139" s="2" t="s">
        <v>10</v>
      </c>
      <c r="F139" t="s">
        <v>19</v>
      </c>
      <c r="G139">
        <v>1392</v>
      </c>
      <c r="H139">
        <v>344902.88999999978</v>
      </c>
      <c r="I139">
        <v>325341.07000000018</v>
      </c>
      <c r="J139">
        <v>670243.95999999926</v>
      </c>
      <c r="K139">
        <v>11844528</v>
      </c>
      <c r="L139" s="26">
        <f t="shared" si="7"/>
        <v>5.6586801939258302E-2</v>
      </c>
      <c r="M139" s="1">
        <f t="shared" si="8"/>
        <v>481.4970977011489</v>
      </c>
    </row>
    <row r="140" spans="1:13" x14ac:dyDescent="0.25">
      <c r="A140" t="str">
        <f t="shared" si="6"/>
        <v>CGKCMBJan-2025</v>
      </c>
      <c r="B140" s="2">
        <v>2025</v>
      </c>
      <c r="C140" s="2" t="s">
        <v>195</v>
      </c>
      <c r="D140" t="s">
        <v>20</v>
      </c>
      <c r="E140" s="2" t="s">
        <v>10</v>
      </c>
      <c r="F140" t="s">
        <v>13</v>
      </c>
      <c r="G140">
        <v>227</v>
      </c>
      <c r="H140">
        <v>28431.73</v>
      </c>
      <c r="I140">
        <v>14339.310000000001</v>
      </c>
      <c r="J140">
        <v>42771.040000000001</v>
      </c>
      <c r="K140">
        <v>753186</v>
      </c>
      <c r="L140" s="26">
        <f t="shared" si="7"/>
        <v>5.6786822909613295E-2</v>
      </c>
      <c r="M140" s="1">
        <f t="shared" si="8"/>
        <v>188.41867841409692</v>
      </c>
    </row>
    <row r="141" spans="1:13" x14ac:dyDescent="0.25">
      <c r="A141" t="str">
        <f t="shared" si="6"/>
        <v>CMBAUHJan-2025</v>
      </c>
      <c r="B141" s="2">
        <v>2025</v>
      </c>
      <c r="C141" s="2" t="s">
        <v>195</v>
      </c>
      <c r="D141" t="s">
        <v>10</v>
      </c>
      <c r="E141" s="2" t="s">
        <v>9</v>
      </c>
      <c r="F141" t="s">
        <v>11</v>
      </c>
      <c r="G141">
        <v>33</v>
      </c>
      <c r="H141">
        <v>4086.9599999999996</v>
      </c>
      <c r="I141">
        <v>2707.2000000000003</v>
      </c>
      <c r="J141">
        <v>6794.16</v>
      </c>
      <c r="K141">
        <v>110352</v>
      </c>
      <c r="L141" s="26">
        <f t="shared" si="7"/>
        <v>6.1568073075250106E-2</v>
      </c>
      <c r="M141" s="1">
        <f t="shared" si="8"/>
        <v>205.88363636363636</v>
      </c>
    </row>
    <row r="142" spans="1:13" x14ac:dyDescent="0.25">
      <c r="A142" t="str">
        <f t="shared" si="6"/>
        <v>CMBBKKJan-2025</v>
      </c>
      <c r="B142" s="2">
        <v>2025</v>
      </c>
      <c r="C142" s="2" t="s">
        <v>195</v>
      </c>
      <c r="D142" t="s">
        <v>10</v>
      </c>
      <c r="E142" s="2" t="s">
        <v>12</v>
      </c>
      <c r="F142" t="s">
        <v>13</v>
      </c>
      <c r="G142">
        <v>798</v>
      </c>
      <c r="H142">
        <v>113932.90999999999</v>
      </c>
      <c r="I142">
        <v>54139.559999999983</v>
      </c>
      <c r="J142">
        <v>168072.47</v>
      </c>
      <c r="K142">
        <v>1903230</v>
      </c>
      <c r="L142" s="26">
        <f t="shared" si="7"/>
        <v>8.8309069318999803E-2</v>
      </c>
      <c r="M142" s="1">
        <f t="shared" si="8"/>
        <v>210.61713032581454</v>
      </c>
    </row>
    <row r="143" spans="1:13" x14ac:dyDescent="0.25">
      <c r="A143" t="str">
        <f t="shared" si="6"/>
        <v>CMBBLRJan-2025</v>
      </c>
      <c r="B143" s="2">
        <v>2025</v>
      </c>
      <c r="C143" s="2" t="s">
        <v>195</v>
      </c>
      <c r="D143" t="s">
        <v>10</v>
      </c>
      <c r="E143" s="2" t="s">
        <v>14</v>
      </c>
      <c r="F143" t="s">
        <v>15</v>
      </c>
      <c r="G143">
        <v>1236</v>
      </c>
      <c r="H143">
        <v>75403.249999999985</v>
      </c>
      <c r="I143">
        <v>34766.510000000009</v>
      </c>
      <c r="J143">
        <v>110169.76000000007</v>
      </c>
      <c r="K143">
        <v>883740</v>
      </c>
      <c r="L143" s="26">
        <f t="shared" si="7"/>
        <v>0.12466309095435317</v>
      </c>
      <c r="M143" s="1">
        <f t="shared" si="8"/>
        <v>89.134110032362514</v>
      </c>
    </row>
    <row r="144" spans="1:13" x14ac:dyDescent="0.25">
      <c r="A144" t="str">
        <f t="shared" si="6"/>
        <v>CMBBOMJan-2025</v>
      </c>
      <c r="B144" s="2">
        <v>2025</v>
      </c>
      <c r="C144" s="2" t="s">
        <v>195</v>
      </c>
      <c r="D144" t="s">
        <v>10</v>
      </c>
      <c r="E144" s="2" t="s">
        <v>16</v>
      </c>
      <c r="F144" t="s">
        <v>15</v>
      </c>
      <c r="G144">
        <v>2293</v>
      </c>
      <c r="H144">
        <v>205084.72999999992</v>
      </c>
      <c r="I144">
        <v>75359.129999999976</v>
      </c>
      <c r="J144">
        <v>280443.85999999969</v>
      </c>
      <c r="K144">
        <v>3551857</v>
      </c>
      <c r="L144" s="26">
        <f t="shared" si="7"/>
        <v>7.8956968143706147E-2</v>
      </c>
      <c r="M144" s="1">
        <f t="shared" si="8"/>
        <v>122.30434365460083</v>
      </c>
    </row>
    <row r="145" spans="1:13" x14ac:dyDescent="0.25">
      <c r="A145" t="str">
        <f t="shared" si="6"/>
        <v>CMBCANJan-2025</v>
      </c>
      <c r="B145" s="2">
        <v>2025</v>
      </c>
      <c r="C145" s="2" t="s">
        <v>195</v>
      </c>
      <c r="D145" t="s">
        <v>10</v>
      </c>
      <c r="E145" s="2" t="s">
        <v>17</v>
      </c>
      <c r="F145" t="s">
        <v>13</v>
      </c>
      <c r="G145">
        <v>89</v>
      </c>
      <c r="H145">
        <v>13981.03</v>
      </c>
      <c r="I145">
        <v>8624.68</v>
      </c>
      <c r="J145">
        <v>22605.710000000006</v>
      </c>
      <c r="K145">
        <v>354487</v>
      </c>
      <c r="L145" s="26">
        <f t="shared" si="7"/>
        <v>6.377020878057589E-2</v>
      </c>
      <c r="M145" s="1">
        <f t="shared" si="8"/>
        <v>253.99674157303377</v>
      </c>
    </row>
    <row r="146" spans="1:13" x14ac:dyDescent="0.25">
      <c r="A146" t="str">
        <f t="shared" si="6"/>
        <v>CMBCDGJan-2025</v>
      </c>
      <c r="B146" s="2">
        <v>2025</v>
      </c>
      <c r="C146" s="2" t="s">
        <v>195</v>
      </c>
      <c r="D146" t="s">
        <v>10</v>
      </c>
      <c r="E146" s="2" t="s">
        <v>18</v>
      </c>
      <c r="F146" t="s">
        <v>19</v>
      </c>
      <c r="G146">
        <v>1954</v>
      </c>
      <c r="H146">
        <v>686643.28999999992</v>
      </c>
      <c r="I146">
        <v>465439.00999999989</v>
      </c>
      <c r="J146">
        <v>1152082.2999999998</v>
      </c>
      <c r="K146">
        <v>16626586</v>
      </c>
      <c r="L146" s="26">
        <f t="shared" si="7"/>
        <v>6.9291573146766261E-2</v>
      </c>
      <c r="M146" s="1">
        <f t="shared" si="8"/>
        <v>589.60199590583409</v>
      </c>
    </row>
    <row r="147" spans="1:13" x14ac:dyDescent="0.25">
      <c r="A147" t="str">
        <f t="shared" si="6"/>
        <v>CMBCGKJan-2025</v>
      </c>
      <c r="B147" s="2">
        <v>2025</v>
      </c>
      <c r="C147" s="2" t="s">
        <v>195</v>
      </c>
      <c r="D147" t="s">
        <v>10</v>
      </c>
      <c r="E147" s="2" t="s">
        <v>20</v>
      </c>
      <c r="F147" t="s">
        <v>13</v>
      </c>
      <c r="G147">
        <v>444</v>
      </c>
      <c r="H147">
        <v>56160.899999999994</v>
      </c>
      <c r="I147">
        <v>27699.470000000023</v>
      </c>
      <c r="J147">
        <v>83860.369999999966</v>
      </c>
      <c r="K147">
        <v>1473192</v>
      </c>
      <c r="L147" s="26">
        <f t="shared" si="7"/>
        <v>5.6924263775529574E-2</v>
      </c>
      <c r="M147" s="1">
        <f t="shared" si="8"/>
        <v>188.87470720720714</v>
      </c>
    </row>
    <row r="148" spans="1:13" x14ac:dyDescent="0.25">
      <c r="A148" t="str">
        <f t="shared" si="6"/>
        <v>CMBCOKJan-2025</v>
      </c>
      <c r="B148" s="2">
        <v>2025</v>
      </c>
      <c r="C148" s="2" t="s">
        <v>195</v>
      </c>
      <c r="D148" t="s">
        <v>10</v>
      </c>
      <c r="E148" s="2" t="s">
        <v>21</v>
      </c>
      <c r="F148" t="s">
        <v>15</v>
      </c>
      <c r="G148">
        <v>520</v>
      </c>
      <c r="H148">
        <v>35890.549999999988</v>
      </c>
      <c r="I148">
        <v>9517.98</v>
      </c>
      <c r="J148">
        <v>45408.53</v>
      </c>
      <c r="K148">
        <v>268840</v>
      </c>
      <c r="L148" s="26">
        <f t="shared" si="7"/>
        <v>0.16890540842136587</v>
      </c>
      <c r="M148" s="1">
        <f t="shared" si="8"/>
        <v>87.324096153846156</v>
      </c>
    </row>
    <row r="149" spans="1:13" x14ac:dyDescent="0.25">
      <c r="A149" t="str">
        <f t="shared" si="6"/>
        <v>CMBDACJan-2025</v>
      </c>
      <c r="B149" s="2">
        <v>2025</v>
      </c>
      <c r="C149" s="2" t="s">
        <v>195</v>
      </c>
      <c r="D149" t="s">
        <v>10</v>
      </c>
      <c r="E149" s="2" t="s">
        <v>22</v>
      </c>
      <c r="F149" t="s">
        <v>15</v>
      </c>
      <c r="G149">
        <v>711</v>
      </c>
      <c r="H149">
        <v>138047.75999999998</v>
      </c>
      <c r="I149">
        <v>3026.6400000000008</v>
      </c>
      <c r="J149">
        <v>141074.39999999994</v>
      </c>
      <c r="K149">
        <v>1539315</v>
      </c>
      <c r="L149" s="26">
        <f t="shared" si="7"/>
        <v>9.1647518539090395E-2</v>
      </c>
      <c r="M149" s="1">
        <f t="shared" si="8"/>
        <v>198.41687763713071</v>
      </c>
    </row>
    <row r="150" spans="1:13" x14ac:dyDescent="0.25">
      <c r="A150" t="str">
        <f t="shared" si="6"/>
        <v>CMBDELJan-2025</v>
      </c>
      <c r="B150" s="2">
        <v>2025</v>
      </c>
      <c r="C150" s="2" t="s">
        <v>195</v>
      </c>
      <c r="D150" t="s">
        <v>10</v>
      </c>
      <c r="E150" s="2" t="s">
        <v>23</v>
      </c>
      <c r="F150" t="s">
        <v>15</v>
      </c>
      <c r="G150">
        <v>3147</v>
      </c>
      <c r="H150">
        <v>392560.35999999958</v>
      </c>
      <c r="I150">
        <v>99984.63</v>
      </c>
      <c r="J150">
        <v>492544.99000000022</v>
      </c>
      <c r="K150">
        <v>7631475</v>
      </c>
      <c r="L150" s="26">
        <f t="shared" si="7"/>
        <v>6.4541257096432894E-2</v>
      </c>
      <c r="M150" s="1">
        <f t="shared" si="8"/>
        <v>156.51254845884978</v>
      </c>
    </row>
    <row r="151" spans="1:13" x14ac:dyDescent="0.25">
      <c r="A151" t="str">
        <f t="shared" si="6"/>
        <v>CMBDMMJan-2025</v>
      </c>
      <c r="B151" s="2">
        <v>2025</v>
      </c>
      <c r="C151" s="2" t="s">
        <v>195</v>
      </c>
      <c r="D151" t="s">
        <v>10</v>
      </c>
      <c r="E151" s="2" t="s">
        <v>24</v>
      </c>
      <c r="F151" t="s">
        <v>11</v>
      </c>
      <c r="G151">
        <v>728</v>
      </c>
      <c r="H151">
        <v>109803.03</v>
      </c>
      <c r="I151">
        <v>54412.05</v>
      </c>
      <c r="J151">
        <v>164215.0800000001</v>
      </c>
      <c r="K151">
        <v>2804984</v>
      </c>
      <c r="L151" s="26">
        <f t="shared" si="7"/>
        <v>5.8544034475776011E-2</v>
      </c>
      <c r="M151" s="1">
        <f t="shared" si="8"/>
        <v>225.57016483516497</v>
      </c>
    </row>
    <row r="152" spans="1:13" x14ac:dyDescent="0.25">
      <c r="A152" t="str">
        <f t="shared" si="6"/>
        <v>CMBDOHJan-2025</v>
      </c>
      <c r="B152" s="2">
        <v>2025</v>
      </c>
      <c r="C152" s="2" t="s">
        <v>195</v>
      </c>
      <c r="D152" t="s">
        <v>10</v>
      </c>
      <c r="E152" s="2" t="s">
        <v>25</v>
      </c>
      <c r="F152" t="s">
        <v>11</v>
      </c>
      <c r="G152">
        <v>1399</v>
      </c>
      <c r="H152">
        <v>297532.72000000009</v>
      </c>
      <c r="I152">
        <v>204099.72000000012</v>
      </c>
      <c r="J152">
        <v>501632.44000000024</v>
      </c>
      <c r="K152">
        <v>5082567</v>
      </c>
      <c r="L152" s="26">
        <f t="shared" si="7"/>
        <v>9.8696670402967687E-2</v>
      </c>
      <c r="M152" s="1">
        <f t="shared" si="8"/>
        <v>358.56500357398158</v>
      </c>
    </row>
    <row r="153" spans="1:13" x14ac:dyDescent="0.25">
      <c r="A153" t="str">
        <f t="shared" si="6"/>
        <v>CMBDXBJan-2025</v>
      </c>
      <c r="B153" s="2">
        <v>2025</v>
      </c>
      <c r="C153" s="2" t="s">
        <v>195</v>
      </c>
      <c r="D153" t="s">
        <v>10</v>
      </c>
      <c r="E153" s="2" t="s">
        <v>26</v>
      </c>
      <c r="F153" t="s">
        <v>11</v>
      </c>
      <c r="G153">
        <v>2055</v>
      </c>
      <c r="H153">
        <v>255309.55999999985</v>
      </c>
      <c r="I153">
        <v>159561.68999999994</v>
      </c>
      <c r="J153">
        <v>414871.25</v>
      </c>
      <c r="K153">
        <v>6799995</v>
      </c>
      <c r="L153" s="26">
        <f t="shared" si="7"/>
        <v>6.1010522801855004E-2</v>
      </c>
      <c r="M153" s="1">
        <f t="shared" si="8"/>
        <v>201.88381995133821</v>
      </c>
    </row>
    <row r="154" spans="1:13" x14ac:dyDescent="0.25">
      <c r="A154" t="str">
        <f t="shared" si="6"/>
        <v>CMBFRAJan-2025</v>
      </c>
      <c r="B154" s="2">
        <v>2025</v>
      </c>
      <c r="C154" s="2" t="s">
        <v>195</v>
      </c>
      <c r="D154" t="s">
        <v>10</v>
      </c>
      <c r="E154" s="2" t="s">
        <v>27</v>
      </c>
      <c r="F154" t="s">
        <v>19</v>
      </c>
      <c r="G154">
        <v>2586</v>
      </c>
      <c r="H154">
        <v>886925.67999999959</v>
      </c>
      <c r="I154">
        <v>614838.64999999921</v>
      </c>
      <c r="J154">
        <v>1501764.3299999996</v>
      </c>
      <c r="K154">
        <v>20928498</v>
      </c>
      <c r="L154" s="26">
        <f t="shared" si="7"/>
        <v>7.1756909167585731E-2</v>
      </c>
      <c r="M154" s="1">
        <f t="shared" si="8"/>
        <v>580.72866589327134</v>
      </c>
    </row>
    <row r="155" spans="1:13" x14ac:dyDescent="0.25">
      <c r="A155" t="str">
        <f t="shared" si="6"/>
        <v>CMBGANJan-2025</v>
      </c>
      <c r="B155" s="2">
        <v>2025</v>
      </c>
      <c r="C155" s="2" t="s">
        <v>195</v>
      </c>
      <c r="D155" t="s">
        <v>10</v>
      </c>
      <c r="E155" s="2" t="s">
        <v>28</v>
      </c>
      <c r="F155" t="s">
        <v>15</v>
      </c>
      <c r="G155">
        <v>705</v>
      </c>
      <c r="H155">
        <v>65783.60000000002</v>
      </c>
      <c r="I155">
        <v>18276.399999999994</v>
      </c>
      <c r="J155">
        <v>84060.000000000015</v>
      </c>
      <c r="K155">
        <v>808635</v>
      </c>
      <c r="L155" s="26">
        <f t="shared" si="7"/>
        <v>0.10395295776215475</v>
      </c>
      <c r="M155" s="1">
        <f t="shared" si="8"/>
        <v>119.23404255319151</v>
      </c>
    </row>
    <row r="156" spans="1:13" x14ac:dyDescent="0.25">
      <c r="A156" t="str">
        <f t="shared" si="6"/>
        <v>CMBHYDJan-2025</v>
      </c>
      <c r="B156" s="2">
        <v>2025</v>
      </c>
      <c r="C156" s="2" t="s">
        <v>195</v>
      </c>
      <c r="D156" t="s">
        <v>10</v>
      </c>
      <c r="E156" s="2" t="s">
        <v>29</v>
      </c>
      <c r="F156" t="s">
        <v>15</v>
      </c>
      <c r="G156">
        <v>299</v>
      </c>
      <c r="H156">
        <v>16830.57</v>
      </c>
      <c r="I156">
        <v>8411.44</v>
      </c>
      <c r="J156">
        <v>25242.009999999995</v>
      </c>
      <c r="K156">
        <v>350428</v>
      </c>
      <c r="L156" s="26">
        <f t="shared" si="7"/>
        <v>7.2031943794445635E-2</v>
      </c>
      <c r="M156" s="1">
        <f t="shared" si="8"/>
        <v>84.421438127090283</v>
      </c>
    </row>
    <row r="157" spans="1:13" x14ac:dyDescent="0.25">
      <c r="A157" t="str">
        <f t="shared" si="6"/>
        <v>CMBICNJan-2025</v>
      </c>
      <c r="B157" s="2">
        <v>2025</v>
      </c>
      <c r="C157" s="2" t="s">
        <v>195</v>
      </c>
      <c r="D157" t="s">
        <v>10</v>
      </c>
      <c r="E157" s="2" t="s">
        <v>30</v>
      </c>
      <c r="F157" t="s">
        <v>13</v>
      </c>
      <c r="G157">
        <v>838</v>
      </c>
      <c r="H157">
        <v>157975.83000000005</v>
      </c>
      <c r="I157">
        <v>84567.12000000001</v>
      </c>
      <c r="J157">
        <v>242542.94999999998</v>
      </c>
      <c r="K157">
        <v>4831070</v>
      </c>
      <c r="L157" s="26">
        <f t="shared" si="7"/>
        <v>5.0204809700542523E-2</v>
      </c>
      <c r="M157" s="1">
        <f t="shared" si="8"/>
        <v>289.43072792362767</v>
      </c>
    </row>
    <row r="158" spans="1:13" x14ac:dyDescent="0.25">
      <c r="A158" t="str">
        <f t="shared" si="6"/>
        <v>CMBIXMJan-2025</v>
      </c>
      <c r="B158" s="2">
        <v>2025</v>
      </c>
      <c r="C158" s="2" t="s">
        <v>195</v>
      </c>
      <c r="D158" t="s">
        <v>10</v>
      </c>
      <c r="E158" s="2" t="s">
        <v>31</v>
      </c>
      <c r="F158" t="s">
        <v>15</v>
      </c>
      <c r="G158">
        <v>421</v>
      </c>
      <c r="H158">
        <v>13833.76</v>
      </c>
      <c r="I158">
        <v>7114.5000000000091</v>
      </c>
      <c r="J158">
        <v>20948.260000000006</v>
      </c>
      <c r="K158">
        <v>149034</v>
      </c>
      <c r="L158" s="26">
        <f t="shared" si="7"/>
        <v>0.14056027483661451</v>
      </c>
      <c r="M158" s="1">
        <f t="shared" si="8"/>
        <v>49.758337292161535</v>
      </c>
    </row>
    <row r="159" spans="1:13" x14ac:dyDescent="0.25">
      <c r="A159" t="str">
        <f t="shared" si="6"/>
        <v>CMBKHIJan-2025</v>
      </c>
      <c r="B159" s="2">
        <v>2025</v>
      </c>
      <c r="C159" s="2" t="s">
        <v>195</v>
      </c>
      <c r="D159" t="s">
        <v>10</v>
      </c>
      <c r="E159" s="2" t="s">
        <v>32</v>
      </c>
      <c r="F159" t="s">
        <v>15</v>
      </c>
      <c r="G159">
        <v>623</v>
      </c>
      <c r="H159">
        <v>85994.39</v>
      </c>
      <c r="I159">
        <v>22050.790000000008</v>
      </c>
      <c r="J159">
        <v>108045.18000000001</v>
      </c>
      <c r="K159">
        <v>1503922</v>
      </c>
      <c r="L159" s="26">
        <f t="shared" si="7"/>
        <v>7.1842276394653445E-2</v>
      </c>
      <c r="M159" s="1">
        <f t="shared" si="8"/>
        <v>173.42725521669342</v>
      </c>
    </row>
    <row r="160" spans="1:13" x14ac:dyDescent="0.25">
      <c r="A160" t="str">
        <f t="shared" si="6"/>
        <v>CMBKTMJan-2025</v>
      </c>
      <c r="B160" s="2">
        <v>2025</v>
      </c>
      <c r="C160" s="2" t="s">
        <v>195</v>
      </c>
      <c r="D160" t="s">
        <v>10</v>
      </c>
      <c r="E160" s="2" t="s">
        <v>52</v>
      </c>
      <c r="F160" t="s">
        <v>15</v>
      </c>
      <c r="G160">
        <v>385</v>
      </c>
      <c r="H160">
        <v>52926.669999999991</v>
      </c>
      <c r="I160">
        <v>10061.11</v>
      </c>
      <c r="J160">
        <v>62987.779999999977</v>
      </c>
      <c r="K160">
        <v>905905</v>
      </c>
      <c r="L160" s="26">
        <f t="shared" si="7"/>
        <v>6.9530226679397927E-2</v>
      </c>
      <c r="M160" s="1">
        <f t="shared" si="8"/>
        <v>163.60462337662332</v>
      </c>
    </row>
    <row r="161" spans="1:13" x14ac:dyDescent="0.25">
      <c r="A161" t="str">
        <f t="shared" si="6"/>
        <v>CMBKULJan-2025</v>
      </c>
      <c r="B161" s="2">
        <v>2025</v>
      </c>
      <c r="C161" s="2" t="s">
        <v>195</v>
      </c>
      <c r="D161" t="s">
        <v>10</v>
      </c>
      <c r="E161" s="2" t="s">
        <v>33</v>
      </c>
      <c r="F161" t="s">
        <v>13</v>
      </c>
      <c r="G161">
        <v>1079</v>
      </c>
      <c r="H161">
        <v>87217.059999999983</v>
      </c>
      <c r="I161">
        <v>60635.939999999981</v>
      </c>
      <c r="J161">
        <v>147853.00000000009</v>
      </c>
      <c r="K161">
        <v>2653261</v>
      </c>
      <c r="L161" s="26">
        <f t="shared" si="7"/>
        <v>5.5725011598934324E-2</v>
      </c>
      <c r="M161" s="1">
        <f t="shared" si="8"/>
        <v>137.0278035217795</v>
      </c>
    </row>
    <row r="162" spans="1:13" x14ac:dyDescent="0.25">
      <c r="A162" t="str">
        <f t="shared" si="6"/>
        <v>CMBKWIJan-2025</v>
      </c>
      <c r="B162" s="2">
        <v>2025</v>
      </c>
      <c r="C162" s="2" t="s">
        <v>195</v>
      </c>
      <c r="D162" t="s">
        <v>10</v>
      </c>
      <c r="E162" s="2" t="s">
        <v>34</v>
      </c>
      <c r="F162" t="s">
        <v>11</v>
      </c>
      <c r="G162">
        <v>1321</v>
      </c>
      <c r="H162">
        <v>179182.08000000007</v>
      </c>
      <c r="I162">
        <v>92371.00999999998</v>
      </c>
      <c r="J162">
        <v>271553.09000000003</v>
      </c>
      <c r="K162">
        <v>5541595</v>
      </c>
      <c r="L162" s="26">
        <f t="shared" si="7"/>
        <v>4.9002695072447561E-2</v>
      </c>
      <c r="M162" s="1">
        <f t="shared" si="8"/>
        <v>205.56630582891751</v>
      </c>
    </row>
    <row r="163" spans="1:13" x14ac:dyDescent="0.25">
      <c r="A163" t="str">
        <f t="shared" si="6"/>
        <v>CMBLHEJan-2025</v>
      </c>
      <c r="B163" s="2">
        <v>2025</v>
      </c>
      <c r="C163" s="2" t="s">
        <v>195</v>
      </c>
      <c r="D163" t="s">
        <v>10</v>
      </c>
      <c r="E163" s="2" t="s">
        <v>35</v>
      </c>
      <c r="F163" t="s">
        <v>15</v>
      </c>
      <c r="G163">
        <v>471</v>
      </c>
      <c r="H163">
        <v>52257.93</v>
      </c>
      <c r="I163">
        <v>17510.020000000004</v>
      </c>
      <c r="J163">
        <v>69767.95</v>
      </c>
      <c r="K163">
        <v>1311735</v>
      </c>
      <c r="L163" s="26">
        <f t="shared" si="7"/>
        <v>5.318753406747552E-2</v>
      </c>
      <c r="M163" s="1">
        <f t="shared" si="8"/>
        <v>148.1272823779193</v>
      </c>
    </row>
    <row r="164" spans="1:13" x14ac:dyDescent="0.25">
      <c r="A164" t="str">
        <f t="shared" si="6"/>
        <v>CMBLHRJan-2025</v>
      </c>
      <c r="B164" s="2">
        <v>2025</v>
      </c>
      <c r="C164" s="2" t="s">
        <v>195</v>
      </c>
      <c r="D164" t="s">
        <v>10</v>
      </c>
      <c r="E164" s="2" t="s">
        <v>36</v>
      </c>
      <c r="F164" t="s">
        <v>19</v>
      </c>
      <c r="G164">
        <v>5905</v>
      </c>
      <c r="H164">
        <v>3168881.3599999989</v>
      </c>
      <c r="I164">
        <v>1367692.2600000016</v>
      </c>
      <c r="J164">
        <v>4536573.6199999973</v>
      </c>
      <c r="K164">
        <v>51485695</v>
      </c>
      <c r="L164" s="26">
        <f t="shared" si="7"/>
        <v>8.8113283116795782E-2</v>
      </c>
      <c r="M164" s="1">
        <f t="shared" si="8"/>
        <v>768.25971549534245</v>
      </c>
    </row>
    <row r="165" spans="1:13" x14ac:dyDescent="0.25">
      <c r="A165" t="str">
        <f t="shared" si="6"/>
        <v>CMBMAAJan-2025</v>
      </c>
      <c r="B165" s="2">
        <v>2025</v>
      </c>
      <c r="C165" s="2" t="s">
        <v>195</v>
      </c>
      <c r="D165" t="s">
        <v>10</v>
      </c>
      <c r="E165" s="2" t="s">
        <v>37</v>
      </c>
      <c r="F165" t="s">
        <v>15</v>
      </c>
      <c r="G165">
        <v>2899</v>
      </c>
      <c r="H165">
        <v>90307.510000000097</v>
      </c>
      <c r="I165">
        <v>74317.489999999947</v>
      </c>
      <c r="J165">
        <v>164624.99999999997</v>
      </c>
      <c r="K165">
        <v>1988714</v>
      </c>
      <c r="L165" s="26">
        <f t="shared" si="7"/>
        <v>8.2779625426280493E-2</v>
      </c>
      <c r="M165" s="1">
        <f t="shared" si="8"/>
        <v>56.786823042428416</v>
      </c>
    </row>
    <row r="166" spans="1:13" x14ac:dyDescent="0.25">
      <c r="A166" t="str">
        <f t="shared" si="6"/>
        <v>CMBMELJan-2025</v>
      </c>
      <c r="B166" s="2">
        <v>2025</v>
      </c>
      <c r="C166" s="2" t="s">
        <v>195</v>
      </c>
      <c r="D166" t="s">
        <v>10</v>
      </c>
      <c r="E166" s="2" t="s">
        <v>38</v>
      </c>
      <c r="F166" t="s">
        <v>13</v>
      </c>
      <c r="G166">
        <v>6840</v>
      </c>
      <c r="H166">
        <v>3355231.0899999961</v>
      </c>
      <c r="I166">
        <v>687411.32000000088</v>
      </c>
      <c r="J166">
        <v>4042642.4100000062</v>
      </c>
      <c r="K166">
        <v>57517560</v>
      </c>
      <c r="L166" s="26">
        <f t="shared" si="7"/>
        <v>7.0285359983977169E-2</v>
      </c>
      <c r="M166" s="1">
        <f t="shared" si="8"/>
        <v>591.0295921052641</v>
      </c>
    </row>
    <row r="167" spans="1:13" x14ac:dyDescent="0.25">
      <c r="A167" t="str">
        <f t="shared" si="6"/>
        <v>CMBMLEJan-2025</v>
      </c>
      <c r="B167" s="2">
        <v>2025</v>
      </c>
      <c r="C167" s="2" t="s">
        <v>195</v>
      </c>
      <c r="D167" t="s">
        <v>10</v>
      </c>
      <c r="E167" s="2" t="s">
        <v>39</v>
      </c>
      <c r="F167" t="s">
        <v>15</v>
      </c>
      <c r="G167">
        <v>6368</v>
      </c>
      <c r="H167">
        <v>527193.08999999985</v>
      </c>
      <c r="I167">
        <v>129087.45000000003</v>
      </c>
      <c r="J167">
        <v>656280.54000000039</v>
      </c>
      <c r="K167">
        <v>4890624</v>
      </c>
      <c r="L167" s="26">
        <f t="shared" si="7"/>
        <v>0.13419157555354908</v>
      </c>
      <c r="M167" s="1">
        <f t="shared" si="8"/>
        <v>103.05913002512568</v>
      </c>
    </row>
    <row r="168" spans="1:13" x14ac:dyDescent="0.25">
      <c r="A168" t="str">
        <f t="shared" si="6"/>
        <v>CMBNRTJan-2025</v>
      </c>
      <c r="B168" s="2">
        <v>2025</v>
      </c>
      <c r="C168" s="2" t="s">
        <v>195</v>
      </c>
      <c r="D168" t="s">
        <v>10</v>
      </c>
      <c r="E168" s="2" t="s">
        <v>40</v>
      </c>
      <c r="F168" t="s">
        <v>13</v>
      </c>
      <c r="G168">
        <v>1745</v>
      </c>
      <c r="H168">
        <v>719784.68999999983</v>
      </c>
      <c r="I168">
        <v>18299.130000000005</v>
      </c>
      <c r="J168">
        <v>738083.81999999972</v>
      </c>
      <c r="K168">
        <v>11977680</v>
      </c>
      <c r="L168" s="26">
        <f t="shared" si="7"/>
        <v>6.1621601178191411E-2</v>
      </c>
      <c r="M168" s="1">
        <f t="shared" si="8"/>
        <v>422.97067048710585</v>
      </c>
    </row>
    <row r="169" spans="1:13" x14ac:dyDescent="0.25">
      <c r="A169" t="str">
        <f t="shared" si="6"/>
        <v>CMBRUHJan-2025</v>
      </c>
      <c r="B169" s="2">
        <v>2025</v>
      </c>
      <c r="C169" s="2" t="s">
        <v>195</v>
      </c>
      <c r="D169" t="s">
        <v>10</v>
      </c>
      <c r="E169" s="2" t="s">
        <v>41</v>
      </c>
      <c r="F169" t="s">
        <v>11</v>
      </c>
      <c r="G169">
        <v>1604</v>
      </c>
      <c r="H169">
        <v>271548.63</v>
      </c>
      <c r="I169">
        <v>120547.3300000001</v>
      </c>
      <c r="J169">
        <v>392095.96000000025</v>
      </c>
      <c r="K169">
        <v>6488180</v>
      </c>
      <c r="L169" s="26">
        <f t="shared" si="7"/>
        <v>6.0432349287473569E-2</v>
      </c>
      <c r="M169" s="1">
        <f t="shared" si="8"/>
        <v>244.4488528678306</v>
      </c>
    </row>
    <row r="170" spans="1:13" x14ac:dyDescent="0.25">
      <c r="A170" t="str">
        <f t="shared" si="6"/>
        <v>CMBSINJan-2025</v>
      </c>
      <c r="B170" s="2">
        <v>2025</v>
      </c>
      <c r="C170" s="2" t="s">
        <v>195</v>
      </c>
      <c r="D170" t="s">
        <v>10</v>
      </c>
      <c r="E170" s="2" t="s">
        <v>42</v>
      </c>
      <c r="F170" t="s">
        <v>13</v>
      </c>
      <c r="G170">
        <v>1263</v>
      </c>
      <c r="H170">
        <v>266144.19999999984</v>
      </c>
      <c r="I170">
        <v>78348.360000000015</v>
      </c>
      <c r="J170">
        <v>344492.56000000006</v>
      </c>
      <c r="K170">
        <v>3471987</v>
      </c>
      <c r="L170" s="26">
        <f t="shared" si="7"/>
        <v>9.9220578878895585E-2</v>
      </c>
      <c r="M170" s="1">
        <f t="shared" si="8"/>
        <v>272.757371338084</v>
      </c>
    </row>
    <row r="171" spans="1:13" x14ac:dyDescent="0.25">
      <c r="A171" t="str">
        <f t="shared" si="6"/>
        <v>CMBSYDJan-2025</v>
      </c>
      <c r="B171" s="2">
        <v>2025</v>
      </c>
      <c r="C171" s="2" t="s">
        <v>195</v>
      </c>
      <c r="D171" t="s">
        <v>10</v>
      </c>
      <c r="E171" s="2" t="s">
        <v>53</v>
      </c>
      <c r="F171" t="s">
        <v>13</v>
      </c>
      <c r="G171">
        <v>3723</v>
      </c>
      <c r="H171">
        <v>1994984.2799999984</v>
      </c>
      <c r="I171">
        <v>363425.87999999989</v>
      </c>
      <c r="J171">
        <v>2358410.1599999983</v>
      </c>
      <c r="K171">
        <v>32591142</v>
      </c>
      <c r="L171" s="26">
        <f t="shared" si="7"/>
        <v>7.2363532397852107E-2</v>
      </c>
      <c r="M171" s="1">
        <f t="shared" si="8"/>
        <v>633.47036261079734</v>
      </c>
    </row>
    <row r="172" spans="1:13" x14ac:dyDescent="0.25">
      <c r="A172" t="str">
        <f t="shared" si="6"/>
        <v>CMBTRVJan-2025</v>
      </c>
      <c r="B172" s="2">
        <v>2025</v>
      </c>
      <c r="C172" s="2" t="s">
        <v>195</v>
      </c>
      <c r="D172" t="s">
        <v>10</v>
      </c>
      <c r="E172" s="2" t="s">
        <v>43</v>
      </c>
      <c r="F172" t="s">
        <v>15</v>
      </c>
      <c r="G172">
        <v>167</v>
      </c>
      <c r="H172">
        <v>8994.619999999999</v>
      </c>
      <c r="I172">
        <v>2889.7900000000013</v>
      </c>
      <c r="J172">
        <v>11884.409999999996</v>
      </c>
      <c r="K172">
        <v>61122</v>
      </c>
      <c r="L172" s="26">
        <f t="shared" si="7"/>
        <v>0.19443751840581128</v>
      </c>
      <c r="M172" s="1">
        <f t="shared" si="8"/>
        <v>71.164131736526926</v>
      </c>
    </row>
    <row r="173" spans="1:13" x14ac:dyDescent="0.25">
      <c r="A173" t="str">
        <f t="shared" si="6"/>
        <v>CMBTRZJan-2025</v>
      </c>
      <c r="B173" s="2">
        <v>2025</v>
      </c>
      <c r="C173" s="2" t="s">
        <v>195</v>
      </c>
      <c r="D173" t="s">
        <v>10</v>
      </c>
      <c r="E173" s="2" t="s">
        <v>44</v>
      </c>
      <c r="F173" t="s">
        <v>15</v>
      </c>
      <c r="G173">
        <v>573</v>
      </c>
      <c r="H173">
        <v>20287.790000000015</v>
      </c>
      <c r="I173">
        <v>10142.429999999988</v>
      </c>
      <c r="J173">
        <v>30430.219999999983</v>
      </c>
      <c r="K173">
        <v>253839</v>
      </c>
      <c r="L173" s="26">
        <f t="shared" si="7"/>
        <v>0.11988000267886331</v>
      </c>
      <c r="M173" s="1">
        <f t="shared" si="8"/>
        <v>53.106841186736446</v>
      </c>
    </row>
    <row r="174" spans="1:13" x14ac:dyDescent="0.25">
      <c r="A174" t="str">
        <f t="shared" si="6"/>
        <v>COKCMBJan-2025</v>
      </c>
      <c r="B174" s="2">
        <v>2025</v>
      </c>
      <c r="C174" s="2" t="s">
        <v>195</v>
      </c>
      <c r="D174" t="s">
        <v>21</v>
      </c>
      <c r="E174" s="2" t="s">
        <v>10</v>
      </c>
      <c r="F174" t="s">
        <v>15</v>
      </c>
      <c r="G174">
        <v>1862</v>
      </c>
      <c r="H174">
        <v>92135.860000000015</v>
      </c>
      <c r="I174">
        <v>27750.159999999974</v>
      </c>
      <c r="J174">
        <v>119886.01999999993</v>
      </c>
      <c r="K174">
        <v>962654</v>
      </c>
      <c r="L174" s="26">
        <f t="shared" si="7"/>
        <v>0.12453697797962708</v>
      </c>
      <c r="M174" s="1">
        <f t="shared" si="8"/>
        <v>64.385617615467197</v>
      </c>
    </row>
    <row r="175" spans="1:13" x14ac:dyDescent="0.25">
      <c r="A175" t="str">
        <f t="shared" si="6"/>
        <v>DACCMBJan-2025</v>
      </c>
      <c r="B175" s="2">
        <v>2025</v>
      </c>
      <c r="C175" s="2" t="s">
        <v>195</v>
      </c>
      <c r="D175" t="s">
        <v>22</v>
      </c>
      <c r="E175" s="2" t="s">
        <v>10</v>
      </c>
      <c r="F175" t="s">
        <v>15</v>
      </c>
      <c r="G175">
        <v>664</v>
      </c>
      <c r="H175">
        <v>94152.870000000024</v>
      </c>
      <c r="I175">
        <v>7678.4800000000023</v>
      </c>
      <c r="J175">
        <v>101831.34999999996</v>
      </c>
      <c r="K175">
        <v>1437560</v>
      </c>
      <c r="L175" s="26">
        <f t="shared" si="7"/>
        <v>7.0836243356799E-2</v>
      </c>
      <c r="M175" s="1">
        <f t="shared" si="8"/>
        <v>153.36046686746982</v>
      </c>
    </row>
    <row r="176" spans="1:13" x14ac:dyDescent="0.25">
      <c r="A176" t="str">
        <f t="shared" si="6"/>
        <v>DELCMBJan-2025</v>
      </c>
      <c r="B176" s="2">
        <v>2025</v>
      </c>
      <c r="C176" s="2" t="s">
        <v>195</v>
      </c>
      <c r="D176" t="s">
        <v>23</v>
      </c>
      <c r="E176" s="2" t="s">
        <v>10</v>
      </c>
      <c r="F176" t="s">
        <v>15</v>
      </c>
      <c r="G176">
        <v>2167</v>
      </c>
      <c r="H176">
        <v>242304.14</v>
      </c>
      <c r="I176">
        <v>68213.440000000075</v>
      </c>
      <c r="J176">
        <v>310517.57999999967</v>
      </c>
      <c r="K176">
        <v>5254975</v>
      </c>
      <c r="L176" s="26">
        <f t="shared" si="7"/>
        <v>5.9090210705093682E-2</v>
      </c>
      <c r="M176" s="1">
        <f t="shared" si="8"/>
        <v>143.29376095985216</v>
      </c>
    </row>
    <row r="177" spans="1:13" x14ac:dyDescent="0.25">
      <c r="A177" t="str">
        <f t="shared" si="6"/>
        <v>DMMCMBJan-2025</v>
      </c>
      <c r="B177" s="2">
        <v>2025</v>
      </c>
      <c r="C177" s="2" t="s">
        <v>195</v>
      </c>
      <c r="D177" t="s">
        <v>24</v>
      </c>
      <c r="E177" s="2" t="s">
        <v>10</v>
      </c>
      <c r="F177" t="s">
        <v>11</v>
      </c>
      <c r="G177">
        <v>167</v>
      </c>
      <c r="H177">
        <v>27829.390000000003</v>
      </c>
      <c r="I177">
        <v>10158.679999999998</v>
      </c>
      <c r="J177">
        <v>37988.069999999992</v>
      </c>
      <c r="K177">
        <v>643451</v>
      </c>
      <c r="L177" s="26">
        <f t="shared" si="7"/>
        <v>5.9038015326730385E-2</v>
      </c>
      <c r="M177" s="1">
        <f t="shared" si="8"/>
        <v>227.47347305389218</v>
      </c>
    </row>
    <row r="178" spans="1:13" x14ac:dyDescent="0.25">
      <c r="A178" t="str">
        <f t="shared" si="6"/>
        <v>DOHCMBJan-2025</v>
      </c>
      <c r="B178" s="2">
        <v>2025</v>
      </c>
      <c r="C178" s="2" t="s">
        <v>195</v>
      </c>
      <c r="D178" t="s">
        <v>25</v>
      </c>
      <c r="E178" s="2" t="s">
        <v>10</v>
      </c>
      <c r="F178" t="s">
        <v>11</v>
      </c>
      <c r="G178">
        <v>268</v>
      </c>
      <c r="H178">
        <v>36896.800000000003</v>
      </c>
      <c r="I178">
        <v>20623.96</v>
      </c>
      <c r="J178">
        <v>57520.760000000031</v>
      </c>
      <c r="K178">
        <v>973644</v>
      </c>
      <c r="L178" s="26">
        <f t="shared" si="7"/>
        <v>5.9077814889220322E-2</v>
      </c>
      <c r="M178" s="1">
        <f t="shared" si="8"/>
        <v>214.62970149253744</v>
      </c>
    </row>
    <row r="179" spans="1:13" x14ac:dyDescent="0.25">
      <c r="A179" t="str">
        <f t="shared" si="6"/>
        <v>DXBCMBJan-2025</v>
      </c>
      <c r="B179" s="2">
        <v>2025</v>
      </c>
      <c r="C179" s="2" t="s">
        <v>195</v>
      </c>
      <c r="D179" t="s">
        <v>26</v>
      </c>
      <c r="E179" s="2" t="s">
        <v>10</v>
      </c>
      <c r="F179" t="s">
        <v>11</v>
      </c>
      <c r="G179">
        <v>1197</v>
      </c>
      <c r="H179">
        <v>149179.60000000006</v>
      </c>
      <c r="I179">
        <v>83816.460000000036</v>
      </c>
      <c r="J179">
        <v>232996.05999999994</v>
      </c>
      <c r="K179">
        <v>3960873</v>
      </c>
      <c r="L179" s="26">
        <f t="shared" si="7"/>
        <v>5.8824420777944642E-2</v>
      </c>
      <c r="M179" s="1">
        <f t="shared" si="8"/>
        <v>194.65000835421884</v>
      </c>
    </row>
    <row r="180" spans="1:13" x14ac:dyDescent="0.25">
      <c r="A180" t="str">
        <f t="shared" si="6"/>
        <v>FRACMBJan-2025</v>
      </c>
      <c r="B180" s="2">
        <v>2025</v>
      </c>
      <c r="C180" s="2" t="s">
        <v>195</v>
      </c>
      <c r="D180" t="s">
        <v>27</v>
      </c>
      <c r="E180" s="2" t="s">
        <v>10</v>
      </c>
      <c r="F180" t="s">
        <v>19</v>
      </c>
      <c r="G180">
        <v>1567</v>
      </c>
      <c r="H180">
        <v>374077.77999999985</v>
      </c>
      <c r="I180">
        <v>374539.9699999998</v>
      </c>
      <c r="J180">
        <v>748617.75000000035</v>
      </c>
      <c r="K180">
        <v>12681731</v>
      </c>
      <c r="L180" s="26">
        <f t="shared" si="7"/>
        <v>5.9031196135606437E-2</v>
      </c>
      <c r="M180" s="1">
        <f t="shared" si="8"/>
        <v>477.73947032546289</v>
      </c>
    </row>
    <row r="181" spans="1:13" x14ac:dyDescent="0.25">
      <c r="A181" t="str">
        <f t="shared" si="6"/>
        <v>GANCMBJan-2025</v>
      </c>
      <c r="B181" s="2">
        <v>2025</v>
      </c>
      <c r="C181" s="2" t="s">
        <v>195</v>
      </c>
      <c r="D181" t="s">
        <v>28</v>
      </c>
      <c r="E181" s="2" t="s">
        <v>10</v>
      </c>
      <c r="F181" t="s">
        <v>15</v>
      </c>
      <c r="G181">
        <v>46</v>
      </c>
      <c r="H181">
        <v>4053.0300000000007</v>
      </c>
      <c r="I181">
        <v>1016.7400000000001</v>
      </c>
      <c r="J181">
        <v>5069.7699999999986</v>
      </c>
      <c r="K181">
        <v>52762</v>
      </c>
      <c r="L181" s="26">
        <f t="shared" si="7"/>
        <v>9.6087525112770522E-2</v>
      </c>
      <c r="M181" s="1">
        <f t="shared" si="8"/>
        <v>110.21239130434779</v>
      </c>
    </row>
    <row r="182" spans="1:13" x14ac:dyDescent="0.25">
      <c r="A182" t="str">
        <f t="shared" si="6"/>
        <v>HYDCMBJan-2025</v>
      </c>
      <c r="B182" s="2">
        <v>2025</v>
      </c>
      <c r="C182" s="2" t="s">
        <v>195</v>
      </c>
      <c r="D182" t="s">
        <v>29</v>
      </c>
      <c r="E182" s="2" t="s">
        <v>10</v>
      </c>
      <c r="F182" t="s">
        <v>15</v>
      </c>
      <c r="G182">
        <v>296</v>
      </c>
      <c r="H182">
        <v>17312.079999999998</v>
      </c>
      <c r="I182">
        <v>7575.2099999999982</v>
      </c>
      <c r="J182">
        <v>24887.290000000005</v>
      </c>
      <c r="K182">
        <v>346912</v>
      </c>
      <c r="L182" s="26">
        <f t="shared" si="7"/>
        <v>7.1739490130061812E-2</v>
      </c>
      <c r="M182" s="1">
        <f t="shared" si="8"/>
        <v>84.078682432432444</v>
      </c>
    </row>
    <row r="183" spans="1:13" x14ac:dyDescent="0.25">
      <c r="A183" t="str">
        <f t="shared" si="6"/>
        <v>ICNCMBJan-2025</v>
      </c>
      <c r="B183" s="2">
        <v>2025</v>
      </c>
      <c r="C183" s="2" t="s">
        <v>195</v>
      </c>
      <c r="D183" t="s">
        <v>30</v>
      </c>
      <c r="E183" s="2" t="s">
        <v>10</v>
      </c>
      <c r="F183" t="s">
        <v>13</v>
      </c>
      <c r="G183">
        <v>1061</v>
      </c>
      <c r="H183">
        <v>220433.27000000008</v>
      </c>
      <c r="I183">
        <v>104462.56999999998</v>
      </c>
      <c r="J183">
        <v>324895.84000000014</v>
      </c>
      <c r="K183">
        <v>6116665</v>
      </c>
      <c r="L183" s="26">
        <f t="shared" si="7"/>
        <v>5.3116500576703175E-2</v>
      </c>
      <c r="M183" s="1">
        <f t="shared" si="8"/>
        <v>306.21662582469384</v>
      </c>
    </row>
    <row r="184" spans="1:13" x14ac:dyDescent="0.25">
      <c r="A184" t="str">
        <f t="shared" si="6"/>
        <v>IXMCMBJan-2025</v>
      </c>
      <c r="B184" s="2">
        <v>2025</v>
      </c>
      <c r="C184" s="2" t="s">
        <v>195</v>
      </c>
      <c r="D184" t="s">
        <v>31</v>
      </c>
      <c r="E184" s="2" t="s">
        <v>10</v>
      </c>
      <c r="F184" t="s">
        <v>15</v>
      </c>
      <c r="G184">
        <v>871</v>
      </c>
      <c r="H184">
        <v>26711.560000000012</v>
      </c>
      <c r="I184">
        <v>11520.739999999996</v>
      </c>
      <c r="J184">
        <v>38232.299999999981</v>
      </c>
      <c r="K184">
        <v>308334</v>
      </c>
      <c r="L184" s="26">
        <f t="shared" si="7"/>
        <v>0.12399638054836631</v>
      </c>
      <c r="M184" s="1">
        <f t="shared" si="8"/>
        <v>43.89471871412168</v>
      </c>
    </row>
    <row r="185" spans="1:13" x14ac:dyDescent="0.25">
      <c r="A185" t="str">
        <f t="shared" si="6"/>
        <v>KHICMBJan-2025</v>
      </c>
      <c r="B185" s="2">
        <v>2025</v>
      </c>
      <c r="C185" s="2" t="s">
        <v>195</v>
      </c>
      <c r="D185" t="s">
        <v>32</v>
      </c>
      <c r="E185" s="2" t="s">
        <v>10</v>
      </c>
      <c r="F185" t="s">
        <v>15</v>
      </c>
      <c r="G185">
        <v>684</v>
      </c>
      <c r="H185">
        <v>114785.84999999998</v>
      </c>
      <c r="I185">
        <v>21383.070000000003</v>
      </c>
      <c r="J185">
        <v>136168.91999999998</v>
      </c>
      <c r="K185">
        <v>1651176</v>
      </c>
      <c r="L185" s="26">
        <f t="shared" si="7"/>
        <v>8.2467841102341594E-2</v>
      </c>
      <c r="M185" s="1">
        <f t="shared" si="8"/>
        <v>199.0773684210526</v>
      </c>
    </row>
    <row r="186" spans="1:13" x14ac:dyDescent="0.25">
      <c r="A186" t="str">
        <f t="shared" si="6"/>
        <v>KTMCMBJan-2025</v>
      </c>
      <c r="B186" s="2">
        <v>2025</v>
      </c>
      <c r="C186" s="2" t="s">
        <v>195</v>
      </c>
      <c r="D186" t="s">
        <v>52</v>
      </c>
      <c r="E186" s="2" t="s">
        <v>10</v>
      </c>
      <c r="F186" t="s">
        <v>15</v>
      </c>
      <c r="G186">
        <v>541</v>
      </c>
      <c r="H186">
        <v>68164.439999999944</v>
      </c>
      <c r="I186">
        <v>15509.289999999985</v>
      </c>
      <c r="J186">
        <v>83673.73</v>
      </c>
      <c r="K186">
        <v>1272973</v>
      </c>
      <c r="L186" s="26">
        <f t="shared" si="7"/>
        <v>6.5730954230765304E-2</v>
      </c>
      <c r="M186" s="1">
        <f t="shared" si="8"/>
        <v>154.66493530499076</v>
      </c>
    </row>
    <row r="187" spans="1:13" x14ac:dyDescent="0.25">
      <c r="A187" t="str">
        <f t="shared" si="6"/>
        <v>KULCMBJan-2025</v>
      </c>
      <c r="B187" s="2">
        <v>2025</v>
      </c>
      <c r="C187" s="2" t="s">
        <v>195</v>
      </c>
      <c r="D187" t="s">
        <v>33</v>
      </c>
      <c r="E187" s="2" t="s">
        <v>10</v>
      </c>
      <c r="F187" t="s">
        <v>13</v>
      </c>
      <c r="G187">
        <v>1393</v>
      </c>
      <c r="H187">
        <v>116501.60999999993</v>
      </c>
      <c r="I187">
        <v>76701.950000000012</v>
      </c>
      <c r="J187">
        <v>193203.56</v>
      </c>
      <c r="K187">
        <v>3425387</v>
      </c>
      <c r="L187" s="26">
        <f t="shared" si="7"/>
        <v>5.6403425364783599E-2</v>
      </c>
      <c r="M187" s="1">
        <f t="shared" si="8"/>
        <v>138.69602297200288</v>
      </c>
    </row>
    <row r="188" spans="1:13" x14ac:dyDescent="0.25">
      <c r="A188" t="str">
        <f t="shared" si="6"/>
        <v>KWICMBJan-2025</v>
      </c>
      <c r="B188" s="2">
        <v>2025</v>
      </c>
      <c r="C188" s="2" t="s">
        <v>195</v>
      </c>
      <c r="D188" t="s">
        <v>34</v>
      </c>
      <c r="E188" s="2" t="s">
        <v>10</v>
      </c>
      <c r="F188" t="s">
        <v>11</v>
      </c>
      <c r="G188">
        <v>189</v>
      </c>
      <c r="H188">
        <v>22484.189999999995</v>
      </c>
      <c r="I188">
        <v>12596.420000000006</v>
      </c>
      <c r="J188">
        <v>35080.609999999986</v>
      </c>
      <c r="K188">
        <v>792855</v>
      </c>
      <c r="L188" s="26">
        <f t="shared" si="7"/>
        <v>4.42459339980198E-2</v>
      </c>
      <c r="M188" s="1">
        <f t="shared" si="8"/>
        <v>185.61169312169304</v>
      </c>
    </row>
    <row r="189" spans="1:13" x14ac:dyDescent="0.25">
      <c r="A189" t="str">
        <f t="shared" si="6"/>
        <v>LHECMBJan-2025</v>
      </c>
      <c r="B189" s="2">
        <v>2025</v>
      </c>
      <c r="C189" s="2" t="s">
        <v>195</v>
      </c>
      <c r="D189" t="s">
        <v>35</v>
      </c>
      <c r="E189" s="2" t="s">
        <v>10</v>
      </c>
      <c r="F189" t="s">
        <v>15</v>
      </c>
      <c r="G189">
        <v>669</v>
      </c>
      <c r="H189">
        <v>88894.600000000035</v>
      </c>
      <c r="I189">
        <v>21755.65</v>
      </c>
      <c r="J189">
        <v>110650.24999999997</v>
      </c>
      <c r="K189">
        <v>1863165</v>
      </c>
      <c r="L189" s="26">
        <f t="shared" si="7"/>
        <v>5.9388325778983599E-2</v>
      </c>
      <c r="M189" s="1">
        <f t="shared" si="8"/>
        <v>165.39648729446932</v>
      </c>
    </row>
    <row r="190" spans="1:13" x14ac:dyDescent="0.25">
      <c r="A190" t="str">
        <f t="shared" si="6"/>
        <v>LHRCMBJan-2025</v>
      </c>
      <c r="B190" s="2">
        <v>2025</v>
      </c>
      <c r="C190" s="2" t="s">
        <v>195</v>
      </c>
      <c r="D190" t="s">
        <v>36</v>
      </c>
      <c r="E190" s="2" t="s">
        <v>10</v>
      </c>
      <c r="F190" t="s">
        <v>19</v>
      </c>
      <c r="G190">
        <v>4098</v>
      </c>
      <c r="H190">
        <v>1463658.2100000004</v>
      </c>
      <c r="I190">
        <v>943771.97000000044</v>
      </c>
      <c r="J190">
        <v>2407430.1799999974</v>
      </c>
      <c r="K190">
        <v>35730462</v>
      </c>
      <c r="L190" s="26">
        <f t="shared" si="7"/>
        <v>6.7377527332280154E-2</v>
      </c>
      <c r="M190" s="1">
        <f t="shared" si="8"/>
        <v>587.46466081015069</v>
      </c>
    </row>
    <row r="191" spans="1:13" x14ac:dyDescent="0.25">
      <c r="A191" t="str">
        <f t="shared" si="6"/>
        <v>MAACMBJan-2025</v>
      </c>
      <c r="B191" s="2">
        <v>2025</v>
      </c>
      <c r="C191" s="2" t="s">
        <v>195</v>
      </c>
      <c r="D191" t="s">
        <v>37</v>
      </c>
      <c r="E191" s="2" t="s">
        <v>10</v>
      </c>
      <c r="F191" t="s">
        <v>15</v>
      </c>
      <c r="G191">
        <v>2922</v>
      </c>
      <c r="H191">
        <v>98309.010000000024</v>
      </c>
      <c r="I191">
        <v>65520.420000000013</v>
      </c>
      <c r="J191">
        <v>163829.43000000008</v>
      </c>
      <c r="K191">
        <v>2004492</v>
      </c>
      <c r="L191" s="26">
        <f t="shared" si="7"/>
        <v>8.1731146844187988E-2</v>
      </c>
      <c r="M191" s="1">
        <f t="shared" si="8"/>
        <v>56.067566735112962</v>
      </c>
    </row>
    <row r="192" spans="1:13" x14ac:dyDescent="0.25">
      <c r="A192" t="str">
        <f t="shared" si="6"/>
        <v>MELCMBJan-2025</v>
      </c>
      <c r="B192" s="2">
        <v>2025</v>
      </c>
      <c r="C192" s="2" t="s">
        <v>195</v>
      </c>
      <c r="D192" t="s">
        <v>38</v>
      </c>
      <c r="E192" s="2" t="s">
        <v>10</v>
      </c>
      <c r="F192" t="s">
        <v>13</v>
      </c>
      <c r="G192">
        <v>4055</v>
      </c>
      <c r="H192">
        <v>1438244.7599999986</v>
      </c>
      <c r="I192">
        <v>502163.29000000015</v>
      </c>
      <c r="J192">
        <v>1940408.0500000012</v>
      </c>
      <c r="K192">
        <v>34098495</v>
      </c>
      <c r="L192" s="26">
        <f t="shared" si="7"/>
        <v>5.6905973416128811E-2</v>
      </c>
      <c r="M192" s="1">
        <f t="shared" si="8"/>
        <v>478.52233045622717</v>
      </c>
    </row>
    <row r="193" spans="1:13" x14ac:dyDescent="0.25">
      <c r="A193" t="str">
        <f t="shared" si="6"/>
        <v>MLECMBJan-2025</v>
      </c>
      <c r="B193" s="2">
        <v>2025</v>
      </c>
      <c r="C193" s="2" t="s">
        <v>195</v>
      </c>
      <c r="D193" t="s">
        <v>39</v>
      </c>
      <c r="E193" s="2" t="s">
        <v>10</v>
      </c>
      <c r="F193" t="s">
        <v>15</v>
      </c>
      <c r="G193">
        <v>2823</v>
      </c>
      <c r="H193">
        <v>249591.45000000042</v>
      </c>
      <c r="I193">
        <v>56272.200000000063</v>
      </c>
      <c r="J193">
        <v>305863.6500000002</v>
      </c>
      <c r="K193">
        <v>2168064</v>
      </c>
      <c r="L193" s="26">
        <f t="shared" si="7"/>
        <v>0.14107685474229553</v>
      </c>
      <c r="M193" s="1">
        <f t="shared" si="8"/>
        <v>108.34702444208295</v>
      </c>
    </row>
    <row r="194" spans="1:13" x14ac:dyDescent="0.25">
      <c r="A194" t="str">
        <f t="shared" ref="A194:A257" si="9">D194&amp;E194&amp;C194</f>
        <v>NRTCMBJan-2025</v>
      </c>
      <c r="B194" s="2">
        <v>2025</v>
      </c>
      <c r="C194" s="2" t="s">
        <v>195</v>
      </c>
      <c r="D194" t="s">
        <v>40</v>
      </c>
      <c r="E194" s="2" t="s">
        <v>10</v>
      </c>
      <c r="F194" t="s">
        <v>13</v>
      </c>
      <c r="G194">
        <v>785</v>
      </c>
      <c r="H194">
        <v>250251.19999999992</v>
      </c>
      <c r="I194">
        <v>47460.680000000022</v>
      </c>
      <c r="J194">
        <v>297711.87999999995</v>
      </c>
      <c r="K194">
        <v>5388240</v>
      </c>
      <c r="L194" s="26">
        <f t="shared" ref="L194:L257" si="10">J194/K194</f>
        <v>5.5252156548334881E-2</v>
      </c>
      <c r="M194" s="1">
        <f t="shared" ref="M194:M257" si="11">J194/G194</f>
        <v>379.2508025477706</v>
      </c>
    </row>
    <row r="195" spans="1:13" x14ac:dyDescent="0.25">
      <c r="A195" t="str">
        <f t="shared" si="9"/>
        <v>PEKCMBJan-2025</v>
      </c>
      <c r="B195" s="2">
        <v>2025</v>
      </c>
      <c r="C195" s="2" t="s">
        <v>195</v>
      </c>
      <c r="D195" t="s">
        <v>177</v>
      </c>
      <c r="E195" s="2" t="s">
        <v>10</v>
      </c>
      <c r="F195" t="s">
        <v>13</v>
      </c>
      <c r="G195">
        <v>8</v>
      </c>
      <c r="H195">
        <v>1739.92</v>
      </c>
      <c r="I195">
        <v>885.08</v>
      </c>
      <c r="J195">
        <v>2625</v>
      </c>
      <c r="K195">
        <v>41352</v>
      </c>
      <c r="L195" s="26">
        <f t="shared" si="10"/>
        <v>6.3479396401625074E-2</v>
      </c>
      <c r="M195" s="1">
        <f t="shared" si="11"/>
        <v>328.125</v>
      </c>
    </row>
    <row r="196" spans="1:13" x14ac:dyDescent="0.25">
      <c r="A196" t="str">
        <f t="shared" si="9"/>
        <v>RUHCMBJan-2025</v>
      </c>
      <c r="B196" s="2">
        <v>2025</v>
      </c>
      <c r="C196" s="2" t="s">
        <v>195</v>
      </c>
      <c r="D196" t="s">
        <v>41</v>
      </c>
      <c r="E196" s="2" t="s">
        <v>10</v>
      </c>
      <c r="F196" t="s">
        <v>11</v>
      </c>
      <c r="G196">
        <v>617</v>
      </c>
      <c r="H196">
        <v>92697.899999999921</v>
      </c>
      <c r="I196">
        <v>40135.02999999997</v>
      </c>
      <c r="J196">
        <v>132832.93000000008</v>
      </c>
      <c r="K196">
        <v>2495765</v>
      </c>
      <c r="L196" s="26">
        <f t="shared" si="10"/>
        <v>5.322333232495851E-2</v>
      </c>
      <c r="M196" s="1">
        <f t="shared" si="11"/>
        <v>215.28837925445717</v>
      </c>
    </row>
    <row r="197" spans="1:13" x14ac:dyDescent="0.25">
      <c r="A197" t="str">
        <f t="shared" si="9"/>
        <v>SINCMBJan-2025</v>
      </c>
      <c r="B197" s="2">
        <v>2025</v>
      </c>
      <c r="C197" s="2" t="s">
        <v>195</v>
      </c>
      <c r="D197" t="s">
        <v>42</v>
      </c>
      <c r="E197" s="2" t="s">
        <v>10</v>
      </c>
      <c r="F197" t="s">
        <v>13</v>
      </c>
      <c r="G197">
        <v>930</v>
      </c>
      <c r="H197">
        <v>143216.97999999998</v>
      </c>
      <c r="I197">
        <v>52052.39</v>
      </c>
      <c r="J197">
        <v>195269.36999999991</v>
      </c>
      <c r="K197">
        <v>2556570</v>
      </c>
      <c r="L197" s="26">
        <f t="shared" si="10"/>
        <v>7.6379434163742793E-2</v>
      </c>
      <c r="M197" s="1">
        <f t="shared" si="11"/>
        <v>209.96706451612894</v>
      </c>
    </row>
    <row r="198" spans="1:13" x14ac:dyDescent="0.25">
      <c r="A198" t="str">
        <f t="shared" si="9"/>
        <v>SYDCMBJan-2025</v>
      </c>
      <c r="B198" s="2">
        <v>2025</v>
      </c>
      <c r="C198" s="2" t="s">
        <v>195</v>
      </c>
      <c r="D198" t="s">
        <v>53</v>
      </c>
      <c r="E198" s="2" t="s">
        <v>10</v>
      </c>
      <c r="F198" t="s">
        <v>13</v>
      </c>
      <c r="G198">
        <v>2279</v>
      </c>
      <c r="H198">
        <v>854030.29000000074</v>
      </c>
      <c r="I198">
        <v>273592.1399999999</v>
      </c>
      <c r="J198">
        <v>1127622.4300000006</v>
      </c>
      <c r="K198">
        <v>19950366</v>
      </c>
      <c r="L198" s="26">
        <f t="shared" si="10"/>
        <v>5.6521390635139258E-2</v>
      </c>
      <c r="M198" s="1">
        <f t="shared" si="11"/>
        <v>494.78825362000907</v>
      </c>
    </row>
    <row r="199" spans="1:13" x14ac:dyDescent="0.25">
      <c r="A199" t="str">
        <f t="shared" si="9"/>
        <v>TRVCMBJan-2025</v>
      </c>
      <c r="B199" s="2">
        <v>2025</v>
      </c>
      <c r="C199" s="2" t="s">
        <v>195</v>
      </c>
      <c r="D199" t="s">
        <v>43</v>
      </c>
      <c r="E199" s="2" t="s">
        <v>10</v>
      </c>
      <c r="F199" t="s">
        <v>15</v>
      </c>
      <c r="G199">
        <v>642</v>
      </c>
      <c r="H199">
        <v>25843.119999999999</v>
      </c>
      <c r="I199">
        <v>8135.5699999999961</v>
      </c>
      <c r="J199">
        <v>33978.689999999988</v>
      </c>
      <c r="K199">
        <v>234972</v>
      </c>
      <c r="L199" s="26">
        <f t="shared" si="10"/>
        <v>0.1446074000306419</v>
      </c>
      <c r="M199" s="1">
        <f t="shared" si="11"/>
        <v>52.926308411214933</v>
      </c>
    </row>
    <row r="200" spans="1:13" x14ac:dyDescent="0.25">
      <c r="A200" t="str">
        <f t="shared" si="9"/>
        <v>TRZCMBJan-2025</v>
      </c>
      <c r="B200" s="2">
        <v>2025</v>
      </c>
      <c r="C200" s="2" t="s">
        <v>195</v>
      </c>
      <c r="D200" t="s">
        <v>44</v>
      </c>
      <c r="E200" s="2" t="s">
        <v>10</v>
      </c>
      <c r="F200" t="s">
        <v>15</v>
      </c>
      <c r="G200">
        <v>1117</v>
      </c>
      <c r="H200">
        <v>34799.570000000014</v>
      </c>
      <c r="I200">
        <v>16591.239999999969</v>
      </c>
      <c r="J200">
        <v>51390.810000000019</v>
      </c>
      <c r="K200">
        <v>494831</v>
      </c>
      <c r="L200" s="26">
        <f t="shared" si="10"/>
        <v>0.10385527584165102</v>
      </c>
      <c r="M200" s="1">
        <f t="shared" si="11"/>
        <v>46.007887197851403</v>
      </c>
    </row>
    <row r="201" spans="1:13" x14ac:dyDescent="0.25">
      <c r="A201" t="str">
        <f t="shared" si="9"/>
        <v>AUHCMBFeb-2025</v>
      </c>
      <c r="B201" s="2">
        <v>2025</v>
      </c>
      <c r="C201" s="2" t="s">
        <v>197</v>
      </c>
      <c r="D201" t="s">
        <v>9</v>
      </c>
      <c r="E201" s="2" t="s">
        <v>10</v>
      </c>
      <c r="F201" t="s">
        <v>11</v>
      </c>
      <c r="G201">
        <v>51</v>
      </c>
      <c r="H201">
        <v>7044.06</v>
      </c>
      <c r="I201">
        <v>4062.5399999999995</v>
      </c>
      <c r="J201">
        <v>11106.600000000002</v>
      </c>
      <c r="K201">
        <v>170544</v>
      </c>
      <c r="L201" s="26">
        <f t="shared" si="10"/>
        <v>6.5124542640022529E-2</v>
      </c>
      <c r="M201" s="1">
        <f t="shared" si="11"/>
        <v>217.77647058823533</v>
      </c>
    </row>
    <row r="202" spans="1:13" x14ac:dyDescent="0.25">
      <c r="A202" t="str">
        <f t="shared" si="9"/>
        <v>BKKCMBFeb-2025</v>
      </c>
      <c r="B202" s="2">
        <v>2025</v>
      </c>
      <c r="C202" s="2" t="s">
        <v>197</v>
      </c>
      <c r="D202" t="s">
        <v>12</v>
      </c>
      <c r="E202" s="2" t="s">
        <v>10</v>
      </c>
      <c r="F202" t="s">
        <v>13</v>
      </c>
      <c r="G202">
        <v>515</v>
      </c>
      <c r="H202">
        <v>60461.459999999977</v>
      </c>
      <c r="I202">
        <v>33978.04</v>
      </c>
      <c r="J202">
        <v>94439.5</v>
      </c>
      <c r="K202">
        <v>1228275</v>
      </c>
      <c r="L202" s="26">
        <f t="shared" si="10"/>
        <v>7.6887911908978035E-2</v>
      </c>
      <c r="M202" s="1">
        <f t="shared" si="11"/>
        <v>183.37766990291263</v>
      </c>
    </row>
    <row r="203" spans="1:13" x14ac:dyDescent="0.25">
      <c r="A203" t="str">
        <f t="shared" si="9"/>
        <v>BLRCMBFeb-2025</v>
      </c>
      <c r="B203" s="2">
        <v>2025</v>
      </c>
      <c r="C203" s="2" t="s">
        <v>197</v>
      </c>
      <c r="D203" t="s">
        <v>14</v>
      </c>
      <c r="E203" s="2" t="s">
        <v>10</v>
      </c>
      <c r="F203" t="s">
        <v>15</v>
      </c>
      <c r="G203">
        <v>212</v>
      </c>
      <c r="H203">
        <v>10935.950000000003</v>
      </c>
      <c r="I203">
        <v>4796.7599999999993</v>
      </c>
      <c r="J203">
        <v>15732.709999999994</v>
      </c>
      <c r="K203">
        <v>151580</v>
      </c>
      <c r="L203" s="26">
        <f t="shared" si="10"/>
        <v>0.10379146325372736</v>
      </c>
      <c r="M203" s="1">
        <f t="shared" si="11"/>
        <v>74.210896226415059</v>
      </c>
    </row>
    <row r="204" spans="1:13" x14ac:dyDescent="0.25">
      <c r="A204" t="str">
        <f t="shared" si="9"/>
        <v>BOMCMBFeb-2025</v>
      </c>
      <c r="B204" s="2">
        <v>2025</v>
      </c>
      <c r="C204" s="2" t="s">
        <v>197</v>
      </c>
      <c r="D204" t="s">
        <v>16</v>
      </c>
      <c r="E204" s="2" t="s">
        <v>10</v>
      </c>
      <c r="F204" t="s">
        <v>15</v>
      </c>
      <c r="G204">
        <v>412</v>
      </c>
      <c r="H204">
        <v>34080.74</v>
      </c>
      <c r="I204">
        <v>12261.14</v>
      </c>
      <c r="J204">
        <v>46341.88</v>
      </c>
      <c r="K204">
        <v>638188</v>
      </c>
      <c r="L204" s="26">
        <f t="shared" si="10"/>
        <v>7.2614778090468637E-2</v>
      </c>
      <c r="M204" s="1">
        <f t="shared" si="11"/>
        <v>112.48029126213592</v>
      </c>
    </row>
    <row r="205" spans="1:13" x14ac:dyDescent="0.25">
      <c r="A205" t="str">
        <f t="shared" si="9"/>
        <v>CANCMBFeb-2025</v>
      </c>
      <c r="B205" s="2">
        <v>2025</v>
      </c>
      <c r="C205" s="2" t="s">
        <v>197</v>
      </c>
      <c r="D205" t="s">
        <v>17</v>
      </c>
      <c r="E205" s="2" t="s">
        <v>10</v>
      </c>
      <c r="F205" t="s">
        <v>13</v>
      </c>
      <c r="G205">
        <v>33</v>
      </c>
      <c r="H205">
        <v>8084.2699999999995</v>
      </c>
      <c r="I205">
        <v>3208.0499999999997</v>
      </c>
      <c r="J205">
        <v>11292.32</v>
      </c>
      <c r="K205">
        <v>131439</v>
      </c>
      <c r="L205" s="26">
        <f t="shared" si="10"/>
        <v>8.5913009076453717E-2</v>
      </c>
      <c r="M205" s="1">
        <f t="shared" si="11"/>
        <v>342.19151515151515</v>
      </c>
    </row>
    <row r="206" spans="1:13" x14ac:dyDescent="0.25">
      <c r="A206" t="str">
        <f t="shared" si="9"/>
        <v>CDGCMBFeb-2025</v>
      </c>
      <c r="B206" s="2">
        <v>2025</v>
      </c>
      <c r="C206" s="2" t="s">
        <v>197</v>
      </c>
      <c r="D206" t="s">
        <v>18</v>
      </c>
      <c r="E206" s="2" t="s">
        <v>10</v>
      </c>
      <c r="F206" t="s">
        <v>19</v>
      </c>
      <c r="G206">
        <v>1102</v>
      </c>
      <c r="H206">
        <v>276848.72999999992</v>
      </c>
      <c r="I206">
        <v>256689.58999999994</v>
      </c>
      <c r="J206">
        <v>533538.31999999995</v>
      </c>
      <c r="K206">
        <v>9376918</v>
      </c>
      <c r="L206" s="26">
        <f t="shared" si="10"/>
        <v>5.6899113333400156E-2</v>
      </c>
      <c r="M206" s="1">
        <f t="shared" si="11"/>
        <v>484.15455535390197</v>
      </c>
    </row>
    <row r="207" spans="1:13" x14ac:dyDescent="0.25">
      <c r="A207" t="str">
        <f t="shared" si="9"/>
        <v>CGKCMBFeb-2025</v>
      </c>
      <c r="B207" s="2">
        <v>2025</v>
      </c>
      <c r="C207" s="2" t="s">
        <v>197</v>
      </c>
      <c r="D207" t="s">
        <v>20</v>
      </c>
      <c r="E207" s="2" t="s">
        <v>10</v>
      </c>
      <c r="F207" t="s">
        <v>13</v>
      </c>
      <c r="G207">
        <v>74</v>
      </c>
      <c r="H207">
        <v>10679.15</v>
      </c>
      <c r="I207">
        <v>4282.0499999999984</v>
      </c>
      <c r="J207">
        <v>14961.199999999997</v>
      </c>
      <c r="K207">
        <v>245532</v>
      </c>
      <c r="L207" s="26">
        <f t="shared" si="10"/>
        <v>6.0933809035074844E-2</v>
      </c>
      <c r="M207" s="1">
        <f t="shared" si="11"/>
        <v>202.17837837837834</v>
      </c>
    </row>
    <row r="208" spans="1:13" x14ac:dyDescent="0.25">
      <c r="A208" t="str">
        <f t="shared" si="9"/>
        <v>CMBAUHFeb-2025</v>
      </c>
      <c r="B208" s="2">
        <v>2025</v>
      </c>
      <c r="C208" s="2" t="s">
        <v>197</v>
      </c>
      <c r="D208" t="s">
        <v>10</v>
      </c>
      <c r="E208" s="2" t="s">
        <v>9</v>
      </c>
      <c r="F208" t="s">
        <v>11</v>
      </c>
      <c r="G208">
        <v>251</v>
      </c>
      <c r="H208">
        <v>28417.439999999995</v>
      </c>
      <c r="I208">
        <v>19151.509999999991</v>
      </c>
      <c r="J208">
        <v>47568.94999999999</v>
      </c>
      <c r="K208">
        <v>839344</v>
      </c>
      <c r="L208" s="26">
        <f t="shared" si="10"/>
        <v>5.6673962046550626E-2</v>
      </c>
      <c r="M208" s="1">
        <f t="shared" si="11"/>
        <v>189.5177290836653</v>
      </c>
    </row>
    <row r="209" spans="1:13" x14ac:dyDescent="0.25">
      <c r="A209" t="str">
        <f t="shared" si="9"/>
        <v>CMBBKKFeb-2025</v>
      </c>
      <c r="B209" s="2">
        <v>2025</v>
      </c>
      <c r="C209" s="2" t="s">
        <v>197</v>
      </c>
      <c r="D209" t="s">
        <v>10</v>
      </c>
      <c r="E209" s="2" t="s">
        <v>12</v>
      </c>
      <c r="F209" t="s">
        <v>13</v>
      </c>
      <c r="G209">
        <v>508</v>
      </c>
      <c r="H209">
        <v>60991.770000000004</v>
      </c>
      <c r="I209">
        <v>33012.670000000006</v>
      </c>
      <c r="J209">
        <v>94004.440000000017</v>
      </c>
      <c r="K209">
        <v>1211580</v>
      </c>
      <c r="L209" s="26">
        <f t="shared" si="10"/>
        <v>7.7588306178708807E-2</v>
      </c>
      <c r="M209" s="1">
        <f t="shared" si="11"/>
        <v>185.04811023622051</v>
      </c>
    </row>
    <row r="210" spans="1:13" x14ac:dyDescent="0.25">
      <c r="A210" t="str">
        <f t="shared" si="9"/>
        <v>CMBBLRFeb-2025</v>
      </c>
      <c r="B210" s="2">
        <v>2025</v>
      </c>
      <c r="C210" s="2" t="s">
        <v>197</v>
      </c>
      <c r="D210" t="s">
        <v>10</v>
      </c>
      <c r="E210" s="2" t="s">
        <v>14</v>
      </c>
      <c r="F210" t="s">
        <v>15</v>
      </c>
      <c r="G210">
        <v>202</v>
      </c>
      <c r="H210">
        <v>10826.529999999999</v>
      </c>
      <c r="I210">
        <v>4795.12</v>
      </c>
      <c r="J210">
        <v>15621.649999999998</v>
      </c>
      <c r="K210">
        <v>144430</v>
      </c>
      <c r="L210" s="26">
        <f t="shared" si="10"/>
        <v>0.10816070068545315</v>
      </c>
      <c r="M210" s="1">
        <f t="shared" si="11"/>
        <v>77.334900990099001</v>
      </c>
    </row>
    <row r="211" spans="1:13" x14ac:dyDescent="0.25">
      <c r="A211" t="str">
        <f t="shared" si="9"/>
        <v>CMBBOMFeb-2025</v>
      </c>
      <c r="B211" s="2">
        <v>2025</v>
      </c>
      <c r="C211" s="2" t="s">
        <v>197</v>
      </c>
      <c r="D211" t="s">
        <v>10</v>
      </c>
      <c r="E211" s="2" t="s">
        <v>16</v>
      </c>
      <c r="F211" t="s">
        <v>15</v>
      </c>
      <c r="G211">
        <v>401</v>
      </c>
      <c r="H211">
        <v>34346.090000000011</v>
      </c>
      <c r="I211">
        <v>12832.310000000007</v>
      </c>
      <c r="J211">
        <v>47178.39999999998</v>
      </c>
      <c r="K211">
        <v>621149</v>
      </c>
      <c r="L211" s="26">
        <f t="shared" si="10"/>
        <v>7.5953434683143625E-2</v>
      </c>
      <c r="M211" s="1">
        <f t="shared" si="11"/>
        <v>117.65187032418947</v>
      </c>
    </row>
    <row r="212" spans="1:13" x14ac:dyDescent="0.25">
      <c r="A212" t="str">
        <f t="shared" si="9"/>
        <v>CMBCANFeb-2025</v>
      </c>
      <c r="B212" s="2">
        <v>2025</v>
      </c>
      <c r="C212" s="2" t="s">
        <v>197</v>
      </c>
      <c r="D212" t="s">
        <v>10</v>
      </c>
      <c r="E212" s="2" t="s">
        <v>17</v>
      </c>
      <c r="F212" t="s">
        <v>13</v>
      </c>
      <c r="G212">
        <v>62</v>
      </c>
      <c r="H212">
        <v>19856.599999999999</v>
      </c>
      <c r="I212">
        <v>5398.4600000000019</v>
      </c>
      <c r="J212">
        <v>25255.06</v>
      </c>
      <c r="K212">
        <v>246946</v>
      </c>
      <c r="L212" s="26">
        <f t="shared" si="10"/>
        <v>0.1022695650061147</v>
      </c>
      <c r="M212" s="1">
        <f t="shared" si="11"/>
        <v>407.33967741935487</v>
      </c>
    </row>
    <row r="213" spans="1:13" x14ac:dyDescent="0.25">
      <c r="A213" t="str">
        <f t="shared" si="9"/>
        <v>CMBCDGFeb-2025</v>
      </c>
      <c r="B213" s="2">
        <v>2025</v>
      </c>
      <c r="C213" s="2" t="s">
        <v>197</v>
      </c>
      <c r="D213" t="s">
        <v>10</v>
      </c>
      <c r="E213" s="2" t="s">
        <v>18</v>
      </c>
      <c r="F213" t="s">
        <v>19</v>
      </c>
      <c r="G213">
        <v>1291</v>
      </c>
      <c r="H213">
        <v>307376.82999999984</v>
      </c>
      <c r="I213">
        <v>303062.5400000001</v>
      </c>
      <c r="J213">
        <v>610439.36999999953</v>
      </c>
      <c r="K213">
        <v>10985119</v>
      </c>
      <c r="L213" s="26">
        <f t="shared" si="10"/>
        <v>5.5569663833409499E-2</v>
      </c>
      <c r="M213" s="1">
        <f t="shared" si="11"/>
        <v>472.84226955848141</v>
      </c>
    </row>
    <row r="214" spans="1:13" x14ac:dyDescent="0.25">
      <c r="A214" t="str">
        <f t="shared" si="9"/>
        <v>CMBCGKFeb-2025</v>
      </c>
      <c r="B214" s="2">
        <v>2025</v>
      </c>
      <c r="C214" s="2" t="s">
        <v>197</v>
      </c>
      <c r="D214" t="s">
        <v>10</v>
      </c>
      <c r="E214" s="2" t="s">
        <v>20</v>
      </c>
      <c r="F214" t="s">
        <v>13</v>
      </c>
      <c r="G214">
        <v>54</v>
      </c>
      <c r="H214">
        <v>6959.6999999999989</v>
      </c>
      <c r="I214">
        <v>3410.6699999999996</v>
      </c>
      <c r="J214">
        <v>10370.370000000001</v>
      </c>
      <c r="K214">
        <v>179172</v>
      </c>
      <c r="L214" s="26">
        <f t="shared" si="10"/>
        <v>5.7879411961690448E-2</v>
      </c>
      <c r="M214" s="1">
        <f t="shared" si="11"/>
        <v>192.04388888888892</v>
      </c>
    </row>
    <row r="215" spans="1:13" x14ac:dyDescent="0.25">
      <c r="A215" t="str">
        <f t="shared" si="9"/>
        <v>CMBCOKFeb-2025</v>
      </c>
      <c r="B215" s="2">
        <v>2025</v>
      </c>
      <c r="C215" s="2" t="s">
        <v>197</v>
      </c>
      <c r="D215" t="s">
        <v>10</v>
      </c>
      <c r="E215" s="2" t="s">
        <v>21</v>
      </c>
      <c r="F215" t="s">
        <v>15</v>
      </c>
      <c r="G215">
        <v>274</v>
      </c>
      <c r="H215">
        <v>19906.219999999987</v>
      </c>
      <c r="I215">
        <v>4976.45</v>
      </c>
      <c r="J215">
        <v>24882.670000000006</v>
      </c>
      <c r="K215">
        <v>141658</v>
      </c>
      <c r="L215" s="26">
        <f t="shared" si="10"/>
        <v>0.17565312230865893</v>
      </c>
      <c r="M215" s="1">
        <f t="shared" si="11"/>
        <v>90.812664233576669</v>
      </c>
    </row>
    <row r="216" spans="1:13" x14ac:dyDescent="0.25">
      <c r="A216" t="str">
        <f t="shared" si="9"/>
        <v>CMBDACFeb-2025</v>
      </c>
      <c r="B216" s="2">
        <v>2025</v>
      </c>
      <c r="C216" s="2" t="s">
        <v>197</v>
      </c>
      <c r="D216" t="s">
        <v>10</v>
      </c>
      <c r="E216" s="2" t="s">
        <v>22</v>
      </c>
      <c r="F216" t="s">
        <v>15</v>
      </c>
      <c r="G216">
        <v>61</v>
      </c>
      <c r="H216">
        <v>9345.24</v>
      </c>
      <c r="I216">
        <v>375.96999999999997</v>
      </c>
      <c r="J216">
        <v>9721.2099999999991</v>
      </c>
      <c r="K216">
        <v>132065</v>
      </c>
      <c r="L216" s="26">
        <f t="shared" si="10"/>
        <v>7.3609283307462234E-2</v>
      </c>
      <c r="M216" s="1">
        <f t="shared" si="11"/>
        <v>159.36409836065573</v>
      </c>
    </row>
    <row r="217" spans="1:13" x14ac:dyDescent="0.25">
      <c r="A217" t="str">
        <f t="shared" si="9"/>
        <v>CMBDELFeb-2025</v>
      </c>
      <c r="B217" s="2">
        <v>2025</v>
      </c>
      <c r="C217" s="2" t="s">
        <v>197</v>
      </c>
      <c r="D217" t="s">
        <v>10</v>
      </c>
      <c r="E217" s="2" t="s">
        <v>23</v>
      </c>
      <c r="F217" t="s">
        <v>15</v>
      </c>
      <c r="G217">
        <v>801</v>
      </c>
      <c r="H217">
        <v>93846.399999999994</v>
      </c>
      <c r="I217">
        <v>25623.510000000002</v>
      </c>
      <c r="J217">
        <v>119469.90999999993</v>
      </c>
      <c r="K217">
        <v>1942425</v>
      </c>
      <c r="L217" s="26">
        <f t="shared" si="10"/>
        <v>6.1505545902673167E-2</v>
      </c>
      <c r="M217" s="1">
        <f t="shared" si="11"/>
        <v>149.15094881398244</v>
      </c>
    </row>
    <row r="218" spans="1:13" x14ac:dyDescent="0.25">
      <c r="A218" t="str">
        <f t="shared" si="9"/>
        <v>CMBDMMFeb-2025</v>
      </c>
      <c r="B218" s="2">
        <v>2025</v>
      </c>
      <c r="C218" s="2" t="s">
        <v>197</v>
      </c>
      <c r="D218" t="s">
        <v>10</v>
      </c>
      <c r="E218" s="2" t="s">
        <v>24</v>
      </c>
      <c r="F218" t="s">
        <v>11</v>
      </c>
      <c r="G218">
        <v>221</v>
      </c>
      <c r="H218">
        <v>30916.850000000006</v>
      </c>
      <c r="I218">
        <v>16092.900000000001</v>
      </c>
      <c r="J218">
        <v>47009.749999999993</v>
      </c>
      <c r="K218">
        <v>851513</v>
      </c>
      <c r="L218" s="26">
        <f t="shared" si="10"/>
        <v>5.5207319207105462E-2</v>
      </c>
      <c r="M218" s="1">
        <f t="shared" si="11"/>
        <v>212.71380090497735</v>
      </c>
    </row>
    <row r="219" spans="1:13" x14ac:dyDescent="0.25">
      <c r="A219" t="str">
        <f t="shared" si="9"/>
        <v>CMBDOHFeb-2025</v>
      </c>
      <c r="B219" s="2">
        <v>2025</v>
      </c>
      <c r="C219" s="2" t="s">
        <v>197</v>
      </c>
      <c r="D219" t="s">
        <v>10</v>
      </c>
      <c r="E219" s="2" t="s">
        <v>25</v>
      </c>
      <c r="F219" t="s">
        <v>11</v>
      </c>
      <c r="G219">
        <v>275</v>
      </c>
      <c r="H219">
        <v>40184.609999999979</v>
      </c>
      <c r="I219">
        <v>24560.689999999966</v>
      </c>
      <c r="J219">
        <v>64745.300000000054</v>
      </c>
      <c r="K219">
        <v>999075</v>
      </c>
      <c r="L219" s="26">
        <f t="shared" si="10"/>
        <v>6.4805244851487684E-2</v>
      </c>
      <c r="M219" s="1">
        <f t="shared" si="11"/>
        <v>235.43745454545473</v>
      </c>
    </row>
    <row r="220" spans="1:13" x14ac:dyDescent="0.25">
      <c r="A220" t="str">
        <f t="shared" si="9"/>
        <v>CMBDXBFeb-2025</v>
      </c>
      <c r="B220" s="2">
        <v>2025</v>
      </c>
      <c r="C220" s="2" t="s">
        <v>197</v>
      </c>
      <c r="D220" t="s">
        <v>10</v>
      </c>
      <c r="E220" s="2" t="s">
        <v>26</v>
      </c>
      <c r="F220" t="s">
        <v>11</v>
      </c>
      <c r="G220">
        <v>296</v>
      </c>
      <c r="H220">
        <v>39087.309999999969</v>
      </c>
      <c r="I220">
        <v>23812.63</v>
      </c>
      <c r="J220">
        <v>62899.94000000001</v>
      </c>
      <c r="K220">
        <v>979464</v>
      </c>
      <c r="L220" s="26">
        <f t="shared" si="10"/>
        <v>6.4218735961709683E-2</v>
      </c>
      <c r="M220" s="1">
        <f t="shared" si="11"/>
        <v>212.49979729729733</v>
      </c>
    </row>
    <row r="221" spans="1:13" x14ac:dyDescent="0.25">
      <c r="A221" t="str">
        <f t="shared" si="9"/>
        <v>CMBFRAFeb-2025</v>
      </c>
      <c r="B221" s="2">
        <v>2025</v>
      </c>
      <c r="C221" s="2" t="s">
        <v>197</v>
      </c>
      <c r="D221" t="s">
        <v>10</v>
      </c>
      <c r="E221" s="2" t="s">
        <v>27</v>
      </c>
      <c r="F221" t="s">
        <v>19</v>
      </c>
      <c r="G221">
        <v>1348</v>
      </c>
      <c r="H221">
        <v>320478.78999999992</v>
      </c>
      <c r="I221">
        <v>321669.45999999996</v>
      </c>
      <c r="J221">
        <v>642148.25</v>
      </c>
      <c r="K221">
        <v>10909364</v>
      </c>
      <c r="L221" s="26">
        <f t="shared" si="10"/>
        <v>5.8862116068361087E-2</v>
      </c>
      <c r="M221" s="1">
        <f t="shared" si="11"/>
        <v>476.37110534124628</v>
      </c>
    </row>
    <row r="222" spans="1:13" x14ac:dyDescent="0.25">
      <c r="A222" t="str">
        <f t="shared" si="9"/>
        <v>CMBGANFeb-2025</v>
      </c>
      <c r="B222" s="2">
        <v>2025</v>
      </c>
      <c r="C222" s="2" t="s">
        <v>197</v>
      </c>
      <c r="D222" t="s">
        <v>10</v>
      </c>
      <c r="E222" s="2" t="s">
        <v>28</v>
      </c>
      <c r="F222" t="s">
        <v>15</v>
      </c>
      <c r="G222">
        <v>167</v>
      </c>
      <c r="H222">
        <v>15203.03</v>
      </c>
      <c r="I222">
        <v>5185.8600000000024</v>
      </c>
      <c r="J222">
        <v>20388.890000000003</v>
      </c>
      <c r="K222">
        <v>191549</v>
      </c>
      <c r="L222" s="26">
        <f t="shared" si="10"/>
        <v>0.10644216362392914</v>
      </c>
      <c r="M222" s="1">
        <f t="shared" si="11"/>
        <v>122.08916167664673</v>
      </c>
    </row>
    <row r="223" spans="1:13" x14ac:dyDescent="0.25">
      <c r="A223" t="str">
        <f t="shared" si="9"/>
        <v>CMBHYDFeb-2025</v>
      </c>
      <c r="B223" s="2">
        <v>2025</v>
      </c>
      <c r="C223" s="2" t="s">
        <v>197</v>
      </c>
      <c r="D223" t="s">
        <v>10</v>
      </c>
      <c r="E223" s="2" t="s">
        <v>29</v>
      </c>
      <c r="F223" t="s">
        <v>15</v>
      </c>
      <c r="G223">
        <v>35</v>
      </c>
      <c r="H223">
        <v>3463.6</v>
      </c>
      <c r="I223">
        <v>1078.29</v>
      </c>
      <c r="J223">
        <v>4541.8899999999994</v>
      </c>
      <c r="K223">
        <v>41020</v>
      </c>
      <c r="L223" s="26">
        <f t="shared" si="10"/>
        <v>0.11072379327157483</v>
      </c>
      <c r="M223" s="1">
        <f t="shared" si="11"/>
        <v>129.7682857142857</v>
      </c>
    </row>
    <row r="224" spans="1:13" x14ac:dyDescent="0.25">
      <c r="A224" t="str">
        <f t="shared" si="9"/>
        <v>CMBICNFeb-2025</v>
      </c>
      <c r="B224" s="2">
        <v>2025</v>
      </c>
      <c r="C224" s="2" t="s">
        <v>197</v>
      </c>
      <c r="D224" t="s">
        <v>10</v>
      </c>
      <c r="E224" s="2" t="s">
        <v>30</v>
      </c>
      <c r="F224" t="s">
        <v>13</v>
      </c>
      <c r="G224">
        <v>694</v>
      </c>
      <c r="H224">
        <v>147236.35</v>
      </c>
      <c r="I224">
        <v>68017.439999999973</v>
      </c>
      <c r="J224">
        <v>215253.78999999998</v>
      </c>
      <c r="K224">
        <v>4000910</v>
      </c>
      <c r="L224" s="26">
        <f t="shared" si="10"/>
        <v>5.3801207725242502E-2</v>
      </c>
      <c r="M224" s="1">
        <f t="shared" si="11"/>
        <v>310.16396253602301</v>
      </c>
    </row>
    <row r="225" spans="1:13" x14ac:dyDescent="0.25">
      <c r="A225" t="str">
        <f t="shared" si="9"/>
        <v>CMBIXMFeb-2025</v>
      </c>
      <c r="B225" s="2">
        <v>2025</v>
      </c>
      <c r="C225" s="2" t="s">
        <v>197</v>
      </c>
      <c r="D225" t="s">
        <v>10</v>
      </c>
      <c r="E225" s="2" t="s">
        <v>31</v>
      </c>
      <c r="F225" t="s">
        <v>15</v>
      </c>
      <c r="G225">
        <v>53</v>
      </c>
      <c r="H225">
        <v>2435.2299999999996</v>
      </c>
      <c r="I225">
        <v>835.88999999999987</v>
      </c>
      <c r="J225">
        <v>3271.119999999999</v>
      </c>
      <c r="K225">
        <v>18762</v>
      </c>
      <c r="L225" s="26">
        <f t="shared" si="10"/>
        <v>0.17434815051700239</v>
      </c>
      <c r="M225" s="1">
        <f t="shared" si="11"/>
        <v>61.71924528301885</v>
      </c>
    </row>
    <row r="226" spans="1:13" x14ac:dyDescent="0.25">
      <c r="A226" t="str">
        <f t="shared" si="9"/>
        <v>CMBKHIFeb-2025</v>
      </c>
      <c r="B226" s="2">
        <v>2025</v>
      </c>
      <c r="C226" s="2" t="s">
        <v>197</v>
      </c>
      <c r="D226" t="s">
        <v>10</v>
      </c>
      <c r="E226" s="2" t="s">
        <v>32</v>
      </c>
      <c r="F226" t="s">
        <v>15</v>
      </c>
      <c r="G226">
        <v>187</v>
      </c>
      <c r="H226">
        <v>18489.810000000001</v>
      </c>
      <c r="I226">
        <v>6486.6800000000012</v>
      </c>
      <c r="J226">
        <v>24976.49</v>
      </c>
      <c r="K226">
        <v>451418</v>
      </c>
      <c r="L226" s="26">
        <f t="shared" si="10"/>
        <v>5.5328963399775818E-2</v>
      </c>
      <c r="M226" s="1">
        <f t="shared" si="11"/>
        <v>133.56411764705882</v>
      </c>
    </row>
    <row r="227" spans="1:13" x14ac:dyDescent="0.25">
      <c r="A227" t="str">
        <f t="shared" si="9"/>
        <v>CMBKTMFeb-2025</v>
      </c>
      <c r="B227" s="2">
        <v>2025</v>
      </c>
      <c r="C227" s="2" t="s">
        <v>197</v>
      </c>
      <c r="D227" t="s">
        <v>10</v>
      </c>
      <c r="E227" s="2" t="s">
        <v>52</v>
      </c>
      <c r="F227" t="s">
        <v>15</v>
      </c>
      <c r="G227">
        <v>97</v>
      </c>
      <c r="H227">
        <v>16073.97</v>
      </c>
      <c r="I227">
        <v>2530.3799999999997</v>
      </c>
      <c r="J227">
        <v>18604.350000000002</v>
      </c>
      <c r="K227">
        <v>228241</v>
      </c>
      <c r="L227" s="26">
        <f t="shared" si="10"/>
        <v>8.1511866842504208E-2</v>
      </c>
      <c r="M227" s="1">
        <f t="shared" si="11"/>
        <v>191.79742268041238</v>
      </c>
    </row>
    <row r="228" spans="1:13" x14ac:dyDescent="0.25">
      <c r="A228" t="str">
        <f t="shared" si="9"/>
        <v>CMBKULFeb-2025</v>
      </c>
      <c r="B228" s="2">
        <v>2025</v>
      </c>
      <c r="C228" s="2" t="s">
        <v>197</v>
      </c>
      <c r="D228" t="s">
        <v>10</v>
      </c>
      <c r="E228" s="2" t="s">
        <v>33</v>
      </c>
      <c r="F228" t="s">
        <v>13</v>
      </c>
      <c r="G228">
        <v>527</v>
      </c>
      <c r="H228">
        <v>43800.550000000017</v>
      </c>
      <c r="I228">
        <v>33879.729999999996</v>
      </c>
      <c r="J228">
        <v>77680.279999999955</v>
      </c>
      <c r="K228">
        <v>1295893</v>
      </c>
      <c r="L228" s="26">
        <f t="shared" si="10"/>
        <v>5.9943436688059862E-2</v>
      </c>
      <c r="M228" s="1">
        <f t="shared" si="11"/>
        <v>147.4009108159392</v>
      </c>
    </row>
    <row r="229" spans="1:13" x14ac:dyDescent="0.25">
      <c r="A229" t="str">
        <f t="shared" si="9"/>
        <v>CMBKWIFeb-2025</v>
      </c>
      <c r="B229" s="2">
        <v>2025</v>
      </c>
      <c r="C229" s="2" t="s">
        <v>197</v>
      </c>
      <c r="D229" t="s">
        <v>10</v>
      </c>
      <c r="E229" s="2" t="s">
        <v>34</v>
      </c>
      <c r="F229" t="s">
        <v>11</v>
      </c>
      <c r="G229">
        <v>553</v>
      </c>
      <c r="H229">
        <v>61968.399999999987</v>
      </c>
      <c r="I229">
        <v>39561.520000000019</v>
      </c>
      <c r="J229">
        <v>101529.91999999997</v>
      </c>
      <c r="K229">
        <v>2319835</v>
      </c>
      <c r="L229" s="26">
        <f t="shared" si="10"/>
        <v>4.3766009220483341E-2</v>
      </c>
      <c r="M229" s="1">
        <f t="shared" si="11"/>
        <v>183.59840867992762</v>
      </c>
    </row>
    <row r="230" spans="1:13" x14ac:dyDescent="0.25">
      <c r="A230" t="str">
        <f t="shared" si="9"/>
        <v>CMBLHEFeb-2025</v>
      </c>
      <c r="B230" s="2">
        <v>2025</v>
      </c>
      <c r="C230" s="2" t="s">
        <v>197</v>
      </c>
      <c r="D230" t="s">
        <v>10</v>
      </c>
      <c r="E230" s="2" t="s">
        <v>35</v>
      </c>
      <c r="F230" t="s">
        <v>15</v>
      </c>
      <c r="G230">
        <v>164</v>
      </c>
      <c r="H230">
        <v>18143.950000000004</v>
      </c>
      <c r="I230">
        <v>6373.5899999999983</v>
      </c>
      <c r="J230">
        <v>24517.540000000005</v>
      </c>
      <c r="K230">
        <v>456740</v>
      </c>
      <c r="L230" s="26">
        <f t="shared" si="10"/>
        <v>5.3679423742172799E-2</v>
      </c>
      <c r="M230" s="1">
        <f t="shared" si="11"/>
        <v>149.49719512195125</v>
      </c>
    </row>
    <row r="231" spans="1:13" x14ac:dyDescent="0.25">
      <c r="A231" t="str">
        <f t="shared" si="9"/>
        <v>CMBLHRFeb-2025</v>
      </c>
      <c r="B231" s="2">
        <v>2025</v>
      </c>
      <c r="C231" s="2" t="s">
        <v>197</v>
      </c>
      <c r="D231" t="s">
        <v>10</v>
      </c>
      <c r="E231" s="2" t="s">
        <v>36</v>
      </c>
      <c r="F231" t="s">
        <v>19</v>
      </c>
      <c r="G231">
        <v>3663</v>
      </c>
      <c r="H231">
        <v>1239259.27</v>
      </c>
      <c r="I231">
        <v>854307.54</v>
      </c>
      <c r="J231">
        <v>2093566.8100000019</v>
      </c>
      <c r="K231">
        <v>31937697</v>
      </c>
      <c r="L231" s="26">
        <f t="shared" si="10"/>
        <v>6.5551589709176655E-2</v>
      </c>
      <c r="M231" s="1">
        <f t="shared" si="11"/>
        <v>571.54431067431119</v>
      </c>
    </row>
    <row r="232" spans="1:13" x14ac:dyDescent="0.25">
      <c r="A232" t="str">
        <f t="shared" si="9"/>
        <v>CMBMAAFeb-2025</v>
      </c>
      <c r="B232" s="2">
        <v>2025</v>
      </c>
      <c r="C232" s="2" t="s">
        <v>197</v>
      </c>
      <c r="D232" t="s">
        <v>10</v>
      </c>
      <c r="E232" s="2" t="s">
        <v>37</v>
      </c>
      <c r="F232" t="s">
        <v>15</v>
      </c>
      <c r="G232">
        <v>625</v>
      </c>
      <c r="H232">
        <v>16330.019999999993</v>
      </c>
      <c r="I232">
        <v>16218.009999999993</v>
      </c>
      <c r="J232">
        <v>32548.030000000002</v>
      </c>
      <c r="K232">
        <v>428750</v>
      </c>
      <c r="L232" s="26">
        <f t="shared" si="10"/>
        <v>7.5913772594752196E-2</v>
      </c>
      <c r="M232" s="1">
        <f t="shared" si="11"/>
        <v>52.076848000000005</v>
      </c>
    </row>
    <row r="233" spans="1:13" x14ac:dyDescent="0.25">
      <c r="A233" t="str">
        <f t="shared" si="9"/>
        <v>CMBMELFeb-2025</v>
      </c>
      <c r="B233" s="2">
        <v>2025</v>
      </c>
      <c r="C233" s="2" t="s">
        <v>197</v>
      </c>
      <c r="D233" t="s">
        <v>10</v>
      </c>
      <c r="E233" s="2" t="s">
        <v>38</v>
      </c>
      <c r="F233" t="s">
        <v>13</v>
      </c>
      <c r="G233">
        <v>2453</v>
      </c>
      <c r="H233">
        <v>939256.80999999866</v>
      </c>
      <c r="I233">
        <v>243429.19000000006</v>
      </c>
      <c r="J233">
        <v>1182686.0000000007</v>
      </c>
      <c r="K233">
        <v>20627277</v>
      </c>
      <c r="L233" s="26">
        <f t="shared" si="10"/>
        <v>5.7336021618364881E-2</v>
      </c>
      <c r="M233" s="1">
        <f t="shared" si="11"/>
        <v>482.13860578883026</v>
      </c>
    </row>
    <row r="234" spans="1:13" x14ac:dyDescent="0.25">
      <c r="A234" t="str">
        <f t="shared" si="9"/>
        <v>CMBMLEFeb-2025</v>
      </c>
      <c r="B234" s="2">
        <v>2025</v>
      </c>
      <c r="C234" s="2" t="s">
        <v>197</v>
      </c>
      <c r="D234" t="s">
        <v>10</v>
      </c>
      <c r="E234" s="2" t="s">
        <v>39</v>
      </c>
      <c r="F234" t="s">
        <v>15</v>
      </c>
      <c r="G234">
        <v>2575</v>
      </c>
      <c r="H234">
        <v>241785.56999999986</v>
      </c>
      <c r="I234">
        <v>56472.669999999991</v>
      </c>
      <c r="J234">
        <v>298258.2400000004</v>
      </c>
      <c r="K234">
        <v>1977600</v>
      </c>
      <c r="L234" s="26">
        <f t="shared" si="10"/>
        <v>0.15081828478964421</v>
      </c>
      <c r="M234" s="1">
        <f t="shared" si="11"/>
        <v>115.82844271844675</v>
      </c>
    </row>
    <row r="235" spans="1:13" x14ac:dyDescent="0.25">
      <c r="A235" t="str">
        <f t="shared" si="9"/>
        <v>CMBNRTFeb-2025</v>
      </c>
      <c r="B235" s="2">
        <v>2025</v>
      </c>
      <c r="C235" s="2" t="s">
        <v>197</v>
      </c>
      <c r="D235" t="s">
        <v>10</v>
      </c>
      <c r="E235" s="2" t="s">
        <v>40</v>
      </c>
      <c r="F235" t="s">
        <v>13</v>
      </c>
      <c r="G235">
        <v>341</v>
      </c>
      <c r="H235">
        <v>127987.97</v>
      </c>
      <c r="I235">
        <v>6362.23</v>
      </c>
      <c r="J235">
        <v>134350.19999999998</v>
      </c>
      <c r="K235">
        <v>2340624</v>
      </c>
      <c r="L235" s="26">
        <f t="shared" si="10"/>
        <v>5.7399308902241444E-2</v>
      </c>
      <c r="M235" s="1">
        <f t="shared" si="11"/>
        <v>393.98885630498529</v>
      </c>
    </row>
    <row r="236" spans="1:13" x14ac:dyDescent="0.25">
      <c r="A236" t="str">
        <f t="shared" si="9"/>
        <v>CMBPEKFeb-2025</v>
      </c>
      <c r="B236" s="2">
        <v>2025</v>
      </c>
      <c r="C236" s="2" t="s">
        <v>197</v>
      </c>
      <c r="D236" t="s">
        <v>10</v>
      </c>
      <c r="E236" s="2" t="s">
        <v>177</v>
      </c>
      <c r="F236" t="s">
        <v>13</v>
      </c>
      <c r="G236">
        <v>9</v>
      </c>
      <c r="H236">
        <v>1883.66</v>
      </c>
      <c r="I236">
        <v>992.18000000000006</v>
      </c>
      <c r="J236">
        <v>2875.84</v>
      </c>
      <c r="K236">
        <v>46521</v>
      </c>
      <c r="L236" s="26">
        <f t="shared" si="10"/>
        <v>6.1818103652114105E-2</v>
      </c>
      <c r="M236" s="1">
        <f t="shared" si="11"/>
        <v>319.53777777777782</v>
      </c>
    </row>
    <row r="237" spans="1:13" x14ac:dyDescent="0.25">
      <c r="A237" t="str">
        <f t="shared" si="9"/>
        <v>CMBRUHFeb-2025</v>
      </c>
      <c r="B237" s="2">
        <v>2025</v>
      </c>
      <c r="C237" s="2" t="s">
        <v>197</v>
      </c>
      <c r="D237" t="s">
        <v>10</v>
      </c>
      <c r="E237" s="2" t="s">
        <v>41</v>
      </c>
      <c r="F237" t="s">
        <v>11</v>
      </c>
      <c r="G237">
        <v>588</v>
      </c>
      <c r="H237">
        <v>82156.53999999995</v>
      </c>
      <c r="I237">
        <v>40122.099999999962</v>
      </c>
      <c r="J237">
        <v>122278.64000000001</v>
      </c>
      <c r="K237">
        <v>2378460</v>
      </c>
      <c r="L237" s="26">
        <f t="shared" si="10"/>
        <v>5.1410845673250764E-2</v>
      </c>
      <c r="M237" s="1">
        <f t="shared" si="11"/>
        <v>207.95687074829934</v>
      </c>
    </row>
    <row r="238" spans="1:13" x14ac:dyDescent="0.25">
      <c r="A238" t="str">
        <f t="shared" si="9"/>
        <v>CMBSINFeb-2025</v>
      </c>
      <c r="B238" s="2">
        <v>2025</v>
      </c>
      <c r="C238" s="2" t="s">
        <v>197</v>
      </c>
      <c r="D238" t="s">
        <v>10</v>
      </c>
      <c r="E238" s="2" t="s">
        <v>42</v>
      </c>
      <c r="F238" t="s">
        <v>13</v>
      </c>
      <c r="G238">
        <v>704</v>
      </c>
      <c r="H238">
        <v>102421.04</v>
      </c>
      <c r="I238">
        <v>41484.469999999958</v>
      </c>
      <c r="J238">
        <v>143905.51</v>
      </c>
      <c r="K238">
        <v>1935296</v>
      </c>
      <c r="L238" s="26">
        <f t="shared" si="10"/>
        <v>7.4358397888488387E-2</v>
      </c>
      <c r="M238" s="1">
        <f t="shared" si="11"/>
        <v>204.41123579545456</v>
      </c>
    </row>
    <row r="239" spans="1:13" x14ac:dyDescent="0.25">
      <c r="A239" t="str">
        <f t="shared" si="9"/>
        <v>CMBSYDFeb-2025</v>
      </c>
      <c r="B239" s="2">
        <v>2025</v>
      </c>
      <c r="C239" s="2" t="s">
        <v>197</v>
      </c>
      <c r="D239" t="s">
        <v>10</v>
      </c>
      <c r="E239" s="2" t="s">
        <v>53</v>
      </c>
      <c r="F239" t="s">
        <v>13</v>
      </c>
      <c r="G239">
        <v>1159</v>
      </c>
      <c r="H239">
        <v>523598.97999999981</v>
      </c>
      <c r="I239">
        <v>110181.22999999997</v>
      </c>
      <c r="J239">
        <v>633780.2100000002</v>
      </c>
      <c r="K239">
        <v>10145886</v>
      </c>
      <c r="L239" s="26">
        <f t="shared" si="10"/>
        <v>6.2466719022863076E-2</v>
      </c>
      <c r="M239" s="1">
        <f t="shared" si="11"/>
        <v>546.83365832614345</v>
      </c>
    </row>
    <row r="240" spans="1:13" x14ac:dyDescent="0.25">
      <c r="A240" t="str">
        <f t="shared" si="9"/>
        <v>CMBTRVFeb-2025</v>
      </c>
      <c r="B240" s="2">
        <v>2025</v>
      </c>
      <c r="C240" s="2" t="s">
        <v>197</v>
      </c>
      <c r="D240" t="s">
        <v>10</v>
      </c>
      <c r="E240" s="2" t="s">
        <v>43</v>
      </c>
      <c r="F240" t="s">
        <v>15</v>
      </c>
      <c r="G240">
        <v>19</v>
      </c>
      <c r="H240">
        <v>884.09999999999991</v>
      </c>
      <c r="I240">
        <v>174.79</v>
      </c>
      <c r="J240">
        <v>1058.8900000000001</v>
      </c>
      <c r="K240">
        <v>6954</v>
      </c>
      <c r="L240" s="26">
        <f t="shared" si="10"/>
        <v>0.15227063560540696</v>
      </c>
      <c r="M240" s="1">
        <f t="shared" si="11"/>
        <v>55.731052631578955</v>
      </c>
    </row>
    <row r="241" spans="1:13" x14ac:dyDescent="0.25">
      <c r="A241" t="str">
        <f t="shared" si="9"/>
        <v>CMBTRZFeb-2025</v>
      </c>
      <c r="B241" s="2">
        <v>2025</v>
      </c>
      <c r="C241" s="2" t="s">
        <v>197</v>
      </c>
      <c r="D241" t="s">
        <v>10</v>
      </c>
      <c r="E241" s="2" t="s">
        <v>44</v>
      </c>
      <c r="F241" t="s">
        <v>15</v>
      </c>
      <c r="G241">
        <v>95</v>
      </c>
      <c r="H241">
        <v>4347.6399999999976</v>
      </c>
      <c r="I241">
        <v>1533.3200000000008</v>
      </c>
      <c r="J241">
        <v>5880.96</v>
      </c>
      <c r="K241">
        <v>42085</v>
      </c>
      <c r="L241" s="26">
        <f t="shared" si="10"/>
        <v>0.1397400498990139</v>
      </c>
      <c r="M241" s="1">
        <f t="shared" si="11"/>
        <v>61.904842105263157</v>
      </c>
    </row>
    <row r="242" spans="1:13" x14ac:dyDescent="0.25">
      <c r="A242" t="str">
        <f t="shared" si="9"/>
        <v>COKCMBFeb-2025</v>
      </c>
      <c r="B242" s="2">
        <v>2025</v>
      </c>
      <c r="C242" s="2" t="s">
        <v>197</v>
      </c>
      <c r="D242" t="s">
        <v>21</v>
      </c>
      <c r="E242" s="2" t="s">
        <v>10</v>
      </c>
      <c r="F242" t="s">
        <v>15</v>
      </c>
      <c r="G242">
        <v>408</v>
      </c>
      <c r="H242">
        <v>33195.019999999982</v>
      </c>
      <c r="I242">
        <v>8462.2299999999977</v>
      </c>
      <c r="J242">
        <v>41657.25</v>
      </c>
      <c r="K242">
        <v>210936</v>
      </c>
      <c r="L242" s="26">
        <f t="shared" si="10"/>
        <v>0.19748762657867788</v>
      </c>
      <c r="M242" s="1">
        <f t="shared" si="11"/>
        <v>102.10110294117646</v>
      </c>
    </row>
    <row r="243" spans="1:13" x14ac:dyDescent="0.25">
      <c r="A243" t="str">
        <f t="shared" si="9"/>
        <v>DACCMBFeb-2025</v>
      </c>
      <c r="B243" s="2">
        <v>2025</v>
      </c>
      <c r="C243" s="2" t="s">
        <v>197</v>
      </c>
      <c r="D243" t="s">
        <v>22</v>
      </c>
      <c r="E243" s="2" t="s">
        <v>10</v>
      </c>
      <c r="F243" t="s">
        <v>15</v>
      </c>
      <c r="G243">
        <v>243</v>
      </c>
      <c r="H243">
        <v>20161.43</v>
      </c>
      <c r="I243">
        <v>4496.95</v>
      </c>
      <c r="J243">
        <v>24658.379999999994</v>
      </c>
      <c r="K243">
        <v>526095</v>
      </c>
      <c r="L243" s="26">
        <f t="shared" si="10"/>
        <v>4.6870584210076116E-2</v>
      </c>
      <c r="M243" s="1">
        <f t="shared" si="11"/>
        <v>101.47481481481479</v>
      </c>
    </row>
    <row r="244" spans="1:13" x14ac:dyDescent="0.25">
      <c r="A244" t="str">
        <f t="shared" si="9"/>
        <v>DELCMBFeb-2025</v>
      </c>
      <c r="B244" s="2">
        <v>2025</v>
      </c>
      <c r="C244" s="2" t="s">
        <v>197</v>
      </c>
      <c r="D244" t="s">
        <v>23</v>
      </c>
      <c r="E244" s="2" t="s">
        <v>10</v>
      </c>
      <c r="F244" t="s">
        <v>15</v>
      </c>
      <c r="G244">
        <v>802</v>
      </c>
      <c r="H244">
        <v>91627.159999999989</v>
      </c>
      <c r="I244">
        <v>27131.980000000007</v>
      </c>
      <c r="J244">
        <v>118759.13999999998</v>
      </c>
      <c r="K244">
        <v>1944850</v>
      </c>
      <c r="L244" s="26">
        <f t="shared" si="10"/>
        <v>6.1063393063732416E-2</v>
      </c>
      <c r="M244" s="1">
        <f t="shared" si="11"/>
        <v>148.07872817955109</v>
      </c>
    </row>
    <row r="245" spans="1:13" x14ac:dyDescent="0.25">
      <c r="A245" t="str">
        <f t="shared" si="9"/>
        <v>DMMCMBFeb-2025</v>
      </c>
      <c r="B245" s="2">
        <v>2025</v>
      </c>
      <c r="C245" s="2" t="s">
        <v>197</v>
      </c>
      <c r="D245" t="s">
        <v>24</v>
      </c>
      <c r="E245" s="2" t="s">
        <v>10</v>
      </c>
      <c r="F245" t="s">
        <v>11</v>
      </c>
      <c r="G245">
        <v>39</v>
      </c>
      <c r="H245">
        <v>7635.5899999999992</v>
      </c>
      <c r="I245">
        <v>2340.3300000000004</v>
      </c>
      <c r="J245">
        <v>9975.9200000000019</v>
      </c>
      <c r="K245">
        <v>150267</v>
      </c>
      <c r="L245" s="26">
        <f t="shared" si="10"/>
        <v>6.6387962759621222E-2</v>
      </c>
      <c r="M245" s="1">
        <f t="shared" si="11"/>
        <v>255.79282051282055</v>
      </c>
    </row>
    <row r="246" spans="1:13" x14ac:dyDescent="0.25">
      <c r="A246" t="str">
        <f t="shared" si="9"/>
        <v>DOHCMBFeb-2025</v>
      </c>
      <c r="B246" s="2">
        <v>2025</v>
      </c>
      <c r="C246" s="2" t="s">
        <v>197</v>
      </c>
      <c r="D246" t="s">
        <v>25</v>
      </c>
      <c r="E246" s="2" t="s">
        <v>10</v>
      </c>
      <c r="F246" t="s">
        <v>11</v>
      </c>
      <c r="G246">
        <v>44</v>
      </c>
      <c r="H246">
        <v>9529.279999999997</v>
      </c>
      <c r="I246">
        <v>5079.75</v>
      </c>
      <c r="J246">
        <v>14609.029999999997</v>
      </c>
      <c r="K246">
        <v>159852</v>
      </c>
      <c r="L246" s="26">
        <f t="shared" si="10"/>
        <v>9.1390974151089738E-2</v>
      </c>
      <c r="M246" s="1">
        <f t="shared" si="11"/>
        <v>332.02340909090901</v>
      </c>
    </row>
    <row r="247" spans="1:13" x14ac:dyDescent="0.25">
      <c r="A247" t="str">
        <f t="shared" si="9"/>
        <v>DXBCMBFeb-2025</v>
      </c>
      <c r="B247" s="2">
        <v>2025</v>
      </c>
      <c r="C247" s="2" t="s">
        <v>197</v>
      </c>
      <c r="D247" t="s">
        <v>26</v>
      </c>
      <c r="E247" s="2" t="s">
        <v>10</v>
      </c>
      <c r="F247" t="s">
        <v>11</v>
      </c>
      <c r="G247">
        <v>277</v>
      </c>
      <c r="H247">
        <v>37747.139999999992</v>
      </c>
      <c r="I247">
        <v>23099.62000000001</v>
      </c>
      <c r="J247">
        <v>60846.759999999995</v>
      </c>
      <c r="K247">
        <v>916593</v>
      </c>
      <c r="L247" s="26">
        <f t="shared" si="10"/>
        <v>6.6383618465338481E-2</v>
      </c>
      <c r="M247" s="1">
        <f t="shared" si="11"/>
        <v>219.66339350180505</v>
      </c>
    </row>
    <row r="248" spans="1:13" x14ac:dyDescent="0.25">
      <c r="A248" t="str">
        <f t="shared" si="9"/>
        <v>FRACMBFeb-2025</v>
      </c>
      <c r="B248" s="2">
        <v>2025</v>
      </c>
      <c r="C248" s="2" t="s">
        <v>197</v>
      </c>
      <c r="D248" t="s">
        <v>27</v>
      </c>
      <c r="E248" s="2" t="s">
        <v>10</v>
      </c>
      <c r="F248" t="s">
        <v>19</v>
      </c>
      <c r="G248">
        <v>1048</v>
      </c>
      <c r="H248">
        <v>247535.38</v>
      </c>
      <c r="I248">
        <v>250031.59000000003</v>
      </c>
      <c r="J248">
        <v>497566.96999999986</v>
      </c>
      <c r="K248">
        <v>8481464</v>
      </c>
      <c r="L248" s="26">
        <f t="shared" si="10"/>
        <v>5.8665222183340027E-2</v>
      </c>
      <c r="M248" s="1">
        <f t="shared" si="11"/>
        <v>474.77764312977087</v>
      </c>
    </row>
    <row r="249" spans="1:13" x14ac:dyDescent="0.25">
      <c r="A249" t="str">
        <f t="shared" si="9"/>
        <v>GANCMBFeb-2025</v>
      </c>
      <c r="B249" s="2">
        <v>2025</v>
      </c>
      <c r="C249" s="2" t="s">
        <v>197</v>
      </c>
      <c r="D249" t="s">
        <v>28</v>
      </c>
      <c r="E249" s="2" t="s">
        <v>10</v>
      </c>
      <c r="F249" t="s">
        <v>15</v>
      </c>
      <c r="G249">
        <v>203</v>
      </c>
      <c r="H249">
        <v>19602.779999999995</v>
      </c>
      <c r="I249">
        <v>6458.6499999999987</v>
      </c>
      <c r="J249">
        <v>26061.430000000011</v>
      </c>
      <c r="K249">
        <v>232841</v>
      </c>
      <c r="L249" s="26">
        <f t="shared" si="10"/>
        <v>0.11192801096026907</v>
      </c>
      <c r="M249" s="1">
        <f t="shared" si="11"/>
        <v>128.38142857142861</v>
      </c>
    </row>
    <row r="250" spans="1:13" x14ac:dyDescent="0.25">
      <c r="A250" t="str">
        <f t="shared" si="9"/>
        <v>HYDCMBFeb-2025</v>
      </c>
      <c r="B250" s="2">
        <v>2025</v>
      </c>
      <c r="C250" s="2" t="s">
        <v>197</v>
      </c>
      <c r="D250" t="s">
        <v>29</v>
      </c>
      <c r="E250" s="2" t="s">
        <v>10</v>
      </c>
      <c r="F250" t="s">
        <v>15</v>
      </c>
      <c r="G250">
        <v>35</v>
      </c>
      <c r="H250">
        <v>2604.54</v>
      </c>
      <c r="I250">
        <v>1249.0799999999997</v>
      </c>
      <c r="J250">
        <v>3853.6200000000003</v>
      </c>
      <c r="K250">
        <v>41020</v>
      </c>
      <c r="L250" s="26">
        <f t="shared" si="10"/>
        <v>9.3944904924427114E-2</v>
      </c>
      <c r="M250" s="1">
        <f t="shared" si="11"/>
        <v>110.10342857142858</v>
      </c>
    </row>
    <row r="251" spans="1:13" x14ac:dyDescent="0.25">
      <c r="A251" t="str">
        <f t="shared" si="9"/>
        <v>ICNCMBFeb-2025</v>
      </c>
      <c r="B251" s="2">
        <v>2025</v>
      </c>
      <c r="C251" s="2" t="s">
        <v>197</v>
      </c>
      <c r="D251" t="s">
        <v>30</v>
      </c>
      <c r="E251" s="2" t="s">
        <v>10</v>
      </c>
      <c r="F251" t="s">
        <v>13</v>
      </c>
      <c r="G251">
        <v>207</v>
      </c>
      <c r="H251">
        <v>48868.009999999995</v>
      </c>
      <c r="I251">
        <v>20144.729999999992</v>
      </c>
      <c r="J251">
        <v>69012.739999999991</v>
      </c>
      <c r="K251">
        <v>1193355</v>
      </c>
      <c r="L251" s="26">
        <f t="shared" si="10"/>
        <v>5.7830855026375215E-2</v>
      </c>
      <c r="M251" s="1">
        <f t="shared" si="11"/>
        <v>333.39487922705308</v>
      </c>
    </row>
    <row r="252" spans="1:13" x14ac:dyDescent="0.25">
      <c r="A252" t="str">
        <f t="shared" si="9"/>
        <v>IXMCMBFeb-2025</v>
      </c>
      <c r="B252" s="2">
        <v>2025</v>
      </c>
      <c r="C252" s="2" t="s">
        <v>197</v>
      </c>
      <c r="D252" t="s">
        <v>31</v>
      </c>
      <c r="E252" s="2" t="s">
        <v>10</v>
      </c>
      <c r="F252" t="s">
        <v>15</v>
      </c>
      <c r="G252">
        <v>280</v>
      </c>
      <c r="H252">
        <v>12475.460000000006</v>
      </c>
      <c r="I252">
        <v>5433.9300000000103</v>
      </c>
      <c r="J252">
        <v>17909.390000000007</v>
      </c>
      <c r="K252">
        <v>99120</v>
      </c>
      <c r="L252" s="26">
        <f t="shared" si="10"/>
        <v>0.18068391848264737</v>
      </c>
      <c r="M252" s="1">
        <f t="shared" si="11"/>
        <v>63.962107142857164</v>
      </c>
    </row>
    <row r="253" spans="1:13" x14ac:dyDescent="0.25">
      <c r="A253" t="str">
        <f t="shared" si="9"/>
        <v>KHICMBFeb-2025</v>
      </c>
      <c r="B253" s="2">
        <v>2025</v>
      </c>
      <c r="C253" s="2" t="s">
        <v>197</v>
      </c>
      <c r="D253" t="s">
        <v>32</v>
      </c>
      <c r="E253" s="2" t="s">
        <v>10</v>
      </c>
      <c r="F253" t="s">
        <v>15</v>
      </c>
      <c r="G253">
        <v>193</v>
      </c>
      <c r="H253">
        <v>23278.180000000004</v>
      </c>
      <c r="I253">
        <v>6327.9199999999964</v>
      </c>
      <c r="J253">
        <v>29606.100000000009</v>
      </c>
      <c r="K253">
        <v>465902</v>
      </c>
      <c r="L253" s="26">
        <f t="shared" si="10"/>
        <v>6.3545767135577885E-2</v>
      </c>
      <c r="M253" s="1">
        <f t="shared" si="11"/>
        <v>153.39948186528503</v>
      </c>
    </row>
    <row r="254" spans="1:13" x14ac:dyDescent="0.25">
      <c r="A254" t="str">
        <f t="shared" si="9"/>
        <v>KTMCMBFeb-2025</v>
      </c>
      <c r="B254" s="2">
        <v>2025</v>
      </c>
      <c r="C254" s="2" t="s">
        <v>197</v>
      </c>
      <c r="D254" t="s">
        <v>52</v>
      </c>
      <c r="E254" s="2" t="s">
        <v>10</v>
      </c>
      <c r="F254" t="s">
        <v>15</v>
      </c>
      <c r="G254">
        <v>232</v>
      </c>
      <c r="H254">
        <v>29939.740000000005</v>
      </c>
      <c r="I254">
        <v>7010.0299999999961</v>
      </c>
      <c r="J254">
        <v>36949.769999999982</v>
      </c>
      <c r="K254">
        <v>545896</v>
      </c>
      <c r="L254" s="26">
        <f t="shared" si="10"/>
        <v>6.7686464088397763E-2</v>
      </c>
      <c r="M254" s="1">
        <f t="shared" si="11"/>
        <v>159.26624999999993</v>
      </c>
    </row>
    <row r="255" spans="1:13" x14ac:dyDescent="0.25">
      <c r="A255" t="str">
        <f t="shared" si="9"/>
        <v>KULCMBFeb-2025</v>
      </c>
      <c r="B255" s="2">
        <v>2025</v>
      </c>
      <c r="C255" s="2" t="s">
        <v>197</v>
      </c>
      <c r="D255" t="s">
        <v>33</v>
      </c>
      <c r="E255" s="2" t="s">
        <v>10</v>
      </c>
      <c r="F255" t="s">
        <v>13</v>
      </c>
      <c r="G255">
        <v>256</v>
      </c>
      <c r="H255">
        <v>19072</v>
      </c>
      <c r="I255">
        <v>14012.860000000004</v>
      </c>
      <c r="J255">
        <v>33084.859999999993</v>
      </c>
      <c r="K255">
        <v>629504</v>
      </c>
      <c r="L255" s="26">
        <f t="shared" si="10"/>
        <v>5.2557029026026832E-2</v>
      </c>
      <c r="M255" s="1">
        <f t="shared" si="11"/>
        <v>129.23773437499997</v>
      </c>
    </row>
    <row r="256" spans="1:13" x14ac:dyDescent="0.25">
      <c r="A256" t="str">
        <f t="shared" si="9"/>
        <v>KWICMBFeb-2025</v>
      </c>
      <c r="B256" s="2">
        <v>2025</v>
      </c>
      <c r="C256" s="2" t="s">
        <v>197</v>
      </c>
      <c r="D256" t="s">
        <v>34</v>
      </c>
      <c r="E256" s="2" t="s">
        <v>10</v>
      </c>
      <c r="F256" t="s">
        <v>11</v>
      </c>
      <c r="G256">
        <v>65</v>
      </c>
      <c r="H256">
        <v>11398.239999999996</v>
      </c>
      <c r="I256">
        <v>4340.2099999999991</v>
      </c>
      <c r="J256">
        <v>15738.45</v>
      </c>
      <c r="K256">
        <v>272675</v>
      </c>
      <c r="L256" s="26">
        <f t="shared" si="10"/>
        <v>5.7718712753277716E-2</v>
      </c>
      <c r="M256" s="1">
        <f t="shared" si="11"/>
        <v>242.13000000000002</v>
      </c>
    </row>
    <row r="257" spans="1:13" x14ac:dyDescent="0.25">
      <c r="A257" t="str">
        <f t="shared" si="9"/>
        <v>LHECMBFeb-2025</v>
      </c>
      <c r="B257" s="2">
        <v>2025</v>
      </c>
      <c r="C257" s="2" t="s">
        <v>197</v>
      </c>
      <c r="D257" t="s">
        <v>35</v>
      </c>
      <c r="E257" s="2" t="s">
        <v>10</v>
      </c>
      <c r="F257" t="s">
        <v>15</v>
      </c>
      <c r="G257">
        <v>269</v>
      </c>
      <c r="H257">
        <v>31692.510000000002</v>
      </c>
      <c r="I257">
        <v>8384.1600000000035</v>
      </c>
      <c r="J257">
        <v>40076.669999999991</v>
      </c>
      <c r="K257">
        <v>749165</v>
      </c>
      <c r="L257" s="26">
        <f t="shared" si="10"/>
        <v>5.3495117897926346E-2</v>
      </c>
      <c r="M257" s="1">
        <f t="shared" si="11"/>
        <v>148.98390334572488</v>
      </c>
    </row>
    <row r="258" spans="1:13" x14ac:dyDescent="0.25">
      <c r="A258" t="str">
        <f t="shared" ref="A258:A321" si="12">D258&amp;E258&amp;C258</f>
        <v>LHRCMBFeb-2025</v>
      </c>
      <c r="B258" s="2">
        <v>2025</v>
      </c>
      <c r="C258" s="2" t="s">
        <v>197</v>
      </c>
      <c r="D258" t="s">
        <v>36</v>
      </c>
      <c r="E258" s="2" t="s">
        <v>10</v>
      </c>
      <c r="F258" t="s">
        <v>19</v>
      </c>
      <c r="G258">
        <v>3041</v>
      </c>
      <c r="H258">
        <v>1022317.1299999998</v>
      </c>
      <c r="I258">
        <v>716196.9599999995</v>
      </c>
      <c r="J258">
        <v>1738514.09</v>
      </c>
      <c r="K258">
        <v>26514479</v>
      </c>
      <c r="L258" s="26">
        <f t="shared" ref="L258:L321" si="13">J258/K258</f>
        <v>6.5568480150034247E-2</v>
      </c>
      <c r="M258" s="1">
        <f t="shared" ref="M258:M321" si="14">J258/G258</f>
        <v>571.69157842814866</v>
      </c>
    </row>
    <row r="259" spans="1:13" x14ac:dyDescent="0.25">
      <c r="A259" t="str">
        <f t="shared" si="12"/>
        <v>MAACMBFeb-2025</v>
      </c>
      <c r="B259" s="2">
        <v>2025</v>
      </c>
      <c r="C259" s="2" t="s">
        <v>197</v>
      </c>
      <c r="D259" t="s">
        <v>37</v>
      </c>
      <c r="E259" s="2" t="s">
        <v>10</v>
      </c>
      <c r="F259" t="s">
        <v>15</v>
      </c>
      <c r="G259">
        <v>781</v>
      </c>
      <c r="H259">
        <v>26066.869999999981</v>
      </c>
      <c r="I259">
        <v>18810.010000000024</v>
      </c>
      <c r="J259">
        <v>44876.880000000034</v>
      </c>
      <c r="K259">
        <v>535766</v>
      </c>
      <c r="L259" s="26">
        <f t="shared" si="13"/>
        <v>8.3762090166229347E-2</v>
      </c>
      <c r="M259" s="1">
        <f t="shared" si="14"/>
        <v>57.460793854033334</v>
      </c>
    </row>
    <row r="260" spans="1:13" x14ac:dyDescent="0.25">
      <c r="A260" t="str">
        <f t="shared" si="12"/>
        <v>MELCMBFeb-2025</v>
      </c>
      <c r="B260" s="2">
        <v>2025</v>
      </c>
      <c r="C260" s="2" t="s">
        <v>197</v>
      </c>
      <c r="D260" t="s">
        <v>38</v>
      </c>
      <c r="E260" s="2" t="s">
        <v>10</v>
      </c>
      <c r="F260" t="s">
        <v>13</v>
      </c>
      <c r="G260">
        <v>1814</v>
      </c>
      <c r="H260">
        <v>599167.97999999975</v>
      </c>
      <c r="I260">
        <v>223869.28999999998</v>
      </c>
      <c r="J260">
        <v>823037.27000000025</v>
      </c>
      <c r="K260">
        <v>15253926</v>
      </c>
      <c r="L260" s="26">
        <f t="shared" si="13"/>
        <v>5.3955766535120221E-2</v>
      </c>
      <c r="M260" s="1">
        <f t="shared" si="14"/>
        <v>453.71404079382592</v>
      </c>
    </row>
    <row r="261" spans="1:13" x14ac:dyDescent="0.25">
      <c r="A261" t="str">
        <f t="shared" si="12"/>
        <v>MLECMBFeb-2025</v>
      </c>
      <c r="B261" s="2">
        <v>2025</v>
      </c>
      <c r="C261" s="2" t="s">
        <v>197</v>
      </c>
      <c r="D261" t="s">
        <v>39</v>
      </c>
      <c r="E261" s="2" t="s">
        <v>10</v>
      </c>
      <c r="F261" t="s">
        <v>15</v>
      </c>
      <c r="G261">
        <v>1729</v>
      </c>
      <c r="H261">
        <v>119987.95</v>
      </c>
      <c r="I261">
        <v>39684.61000000003</v>
      </c>
      <c r="J261">
        <v>159672.55999999994</v>
      </c>
      <c r="K261">
        <v>1327872</v>
      </c>
      <c r="L261" s="26">
        <f t="shared" si="13"/>
        <v>0.12024695151339884</v>
      </c>
      <c r="M261" s="1">
        <f t="shared" si="14"/>
        <v>92.349658762290304</v>
      </c>
    </row>
    <row r="262" spans="1:13" x14ac:dyDescent="0.25">
      <c r="A262" t="str">
        <f t="shared" si="12"/>
        <v>NRTCMBFeb-2025</v>
      </c>
      <c r="B262" s="2">
        <v>2025</v>
      </c>
      <c r="C262" s="2" t="s">
        <v>197</v>
      </c>
      <c r="D262" t="s">
        <v>40</v>
      </c>
      <c r="E262" s="2" t="s">
        <v>10</v>
      </c>
      <c r="F262" t="s">
        <v>13</v>
      </c>
      <c r="G262">
        <v>231</v>
      </c>
      <c r="H262">
        <v>91903.92</v>
      </c>
      <c r="I262">
        <v>12349.800000000003</v>
      </c>
      <c r="J262">
        <v>104253.71999999999</v>
      </c>
      <c r="K262">
        <v>1585584</v>
      </c>
      <c r="L262" s="26">
        <f t="shared" si="13"/>
        <v>6.5750991432809602E-2</v>
      </c>
      <c r="M262" s="1">
        <f t="shared" si="14"/>
        <v>451.31480519480516</v>
      </c>
    </row>
    <row r="263" spans="1:13" x14ac:dyDescent="0.25">
      <c r="A263" t="str">
        <f t="shared" si="12"/>
        <v>RUHCMBFeb-2025</v>
      </c>
      <c r="B263" s="2">
        <v>2025</v>
      </c>
      <c r="C263" s="2" t="s">
        <v>197</v>
      </c>
      <c r="D263" t="s">
        <v>41</v>
      </c>
      <c r="E263" s="2" t="s">
        <v>10</v>
      </c>
      <c r="F263" t="s">
        <v>11</v>
      </c>
      <c r="G263">
        <v>119</v>
      </c>
      <c r="H263">
        <v>19028.770000000004</v>
      </c>
      <c r="I263">
        <v>7704.7400000000025</v>
      </c>
      <c r="J263">
        <v>26733.509999999995</v>
      </c>
      <c r="K263">
        <v>481355</v>
      </c>
      <c r="L263" s="26">
        <f t="shared" si="13"/>
        <v>5.553803326027567E-2</v>
      </c>
      <c r="M263" s="1">
        <f t="shared" si="14"/>
        <v>224.65134453781508</v>
      </c>
    </row>
    <row r="264" spans="1:13" x14ac:dyDescent="0.25">
      <c r="A264" t="str">
        <f t="shared" si="12"/>
        <v>SINCMBFeb-2025</v>
      </c>
      <c r="B264" s="2">
        <v>2025</v>
      </c>
      <c r="C264" s="2" t="s">
        <v>197</v>
      </c>
      <c r="D264" t="s">
        <v>42</v>
      </c>
      <c r="E264" s="2" t="s">
        <v>10</v>
      </c>
      <c r="F264" t="s">
        <v>13</v>
      </c>
      <c r="G264">
        <v>256</v>
      </c>
      <c r="H264">
        <v>51033.58</v>
      </c>
      <c r="I264">
        <v>13350.639999999996</v>
      </c>
      <c r="J264">
        <v>64384.220000000008</v>
      </c>
      <c r="K264">
        <v>703744</v>
      </c>
      <c r="L264" s="26">
        <f t="shared" si="13"/>
        <v>9.1488126364132422E-2</v>
      </c>
      <c r="M264" s="1">
        <f t="shared" si="14"/>
        <v>251.50085937500003</v>
      </c>
    </row>
    <row r="265" spans="1:13" x14ac:dyDescent="0.25">
      <c r="A265" t="str">
        <f t="shared" si="12"/>
        <v>SYDCMBFeb-2025</v>
      </c>
      <c r="B265" s="2">
        <v>2025</v>
      </c>
      <c r="C265" s="2" t="s">
        <v>197</v>
      </c>
      <c r="D265" t="s">
        <v>53</v>
      </c>
      <c r="E265" s="2" t="s">
        <v>10</v>
      </c>
      <c r="F265" t="s">
        <v>13</v>
      </c>
      <c r="G265">
        <v>670</v>
      </c>
      <c r="H265">
        <v>277364.57000000018</v>
      </c>
      <c r="I265">
        <v>78465.719999999972</v>
      </c>
      <c r="J265">
        <v>355830.28999999992</v>
      </c>
      <c r="K265">
        <v>5865180</v>
      </c>
      <c r="L265" s="26">
        <f t="shared" si="13"/>
        <v>6.0668264230594786E-2</v>
      </c>
      <c r="M265" s="1">
        <f t="shared" si="14"/>
        <v>531.08998507462672</v>
      </c>
    </row>
    <row r="266" spans="1:13" x14ac:dyDescent="0.25">
      <c r="A266" t="str">
        <f t="shared" si="12"/>
        <v>TRVCMBFeb-2025</v>
      </c>
      <c r="B266" s="2">
        <v>2025</v>
      </c>
      <c r="C266" s="2" t="s">
        <v>197</v>
      </c>
      <c r="D266" t="s">
        <v>43</v>
      </c>
      <c r="E266" s="2" t="s">
        <v>10</v>
      </c>
      <c r="F266" t="s">
        <v>15</v>
      </c>
      <c r="G266">
        <v>54</v>
      </c>
      <c r="H266">
        <v>2406.9700000000003</v>
      </c>
      <c r="I266">
        <v>962.20999999999992</v>
      </c>
      <c r="J266">
        <v>3369.18</v>
      </c>
      <c r="K266">
        <v>19764</v>
      </c>
      <c r="L266" s="26">
        <f t="shared" si="13"/>
        <v>0.17047055251973284</v>
      </c>
      <c r="M266" s="1">
        <f t="shared" si="14"/>
        <v>62.392222222222216</v>
      </c>
    </row>
    <row r="267" spans="1:13" x14ac:dyDescent="0.25">
      <c r="A267" t="str">
        <f t="shared" si="12"/>
        <v>TRZCMBFeb-2025</v>
      </c>
      <c r="B267" s="2">
        <v>2025</v>
      </c>
      <c r="C267" s="2" t="s">
        <v>197</v>
      </c>
      <c r="D267" t="s">
        <v>44</v>
      </c>
      <c r="E267" s="2" t="s">
        <v>10</v>
      </c>
      <c r="F267" t="s">
        <v>15</v>
      </c>
      <c r="G267">
        <v>410</v>
      </c>
      <c r="H267">
        <v>10976.199999999999</v>
      </c>
      <c r="I267">
        <v>5879.7499999999955</v>
      </c>
      <c r="J267">
        <v>16855.950000000008</v>
      </c>
      <c r="K267">
        <v>181630</v>
      </c>
      <c r="L267" s="26">
        <f t="shared" si="13"/>
        <v>9.2803776909100966E-2</v>
      </c>
      <c r="M267" s="1">
        <f t="shared" si="14"/>
        <v>41.112073170731726</v>
      </c>
    </row>
    <row r="268" spans="1:13" x14ac:dyDescent="0.25">
      <c r="A268" t="str">
        <f t="shared" si="12"/>
        <v>AUHCMBMar-2025</v>
      </c>
      <c r="B268" s="2">
        <v>2025</v>
      </c>
      <c r="C268" s="2" t="s">
        <v>199</v>
      </c>
      <c r="D268" t="s">
        <v>9</v>
      </c>
      <c r="E268" s="2" t="s">
        <v>10</v>
      </c>
      <c r="F268" t="s">
        <v>11</v>
      </c>
      <c r="G268">
        <v>72</v>
      </c>
      <c r="H268">
        <v>6122.6800000000012</v>
      </c>
      <c r="I268">
        <v>4853.5300000000007</v>
      </c>
      <c r="J268">
        <v>10976.21</v>
      </c>
      <c r="K268">
        <v>240768</v>
      </c>
      <c r="L268" s="26">
        <f t="shared" si="13"/>
        <v>4.5588325691121742E-2</v>
      </c>
      <c r="M268" s="1">
        <f t="shared" si="14"/>
        <v>152.44736111111109</v>
      </c>
    </row>
    <row r="269" spans="1:13" x14ac:dyDescent="0.25">
      <c r="A269" t="str">
        <f t="shared" si="12"/>
        <v>BKKCMBMar-2025</v>
      </c>
      <c r="B269" s="2">
        <v>2025</v>
      </c>
      <c r="C269" s="2" t="s">
        <v>199</v>
      </c>
      <c r="D269" t="s">
        <v>12</v>
      </c>
      <c r="E269" s="2" t="s">
        <v>10</v>
      </c>
      <c r="F269" t="s">
        <v>13</v>
      </c>
      <c r="G269">
        <v>279</v>
      </c>
      <c r="H269">
        <v>35428.809999999976</v>
      </c>
      <c r="I269">
        <v>17773.84</v>
      </c>
      <c r="J269">
        <v>53202.649999999994</v>
      </c>
      <c r="K269">
        <v>665415</v>
      </c>
      <c r="L269" s="26">
        <f t="shared" si="13"/>
        <v>7.9954088801725234E-2</v>
      </c>
      <c r="M269" s="1">
        <f t="shared" si="14"/>
        <v>190.69050179211467</v>
      </c>
    </row>
    <row r="270" spans="1:13" x14ac:dyDescent="0.25">
      <c r="A270" t="str">
        <f t="shared" si="12"/>
        <v>BLRCMBMar-2025</v>
      </c>
      <c r="B270" s="2">
        <v>2025</v>
      </c>
      <c r="C270" s="2" t="s">
        <v>199</v>
      </c>
      <c r="D270" t="s">
        <v>14</v>
      </c>
      <c r="E270" s="2" t="s">
        <v>10</v>
      </c>
      <c r="F270" t="s">
        <v>15</v>
      </c>
      <c r="G270">
        <v>48</v>
      </c>
      <c r="H270">
        <v>3015.0899999999997</v>
      </c>
      <c r="I270">
        <v>958.61999999999989</v>
      </c>
      <c r="J270">
        <v>3973.71</v>
      </c>
      <c r="K270">
        <v>34320</v>
      </c>
      <c r="L270" s="26">
        <f t="shared" si="13"/>
        <v>0.11578409090909091</v>
      </c>
      <c r="M270" s="1">
        <f t="shared" si="14"/>
        <v>82.785624999999996</v>
      </c>
    </row>
    <row r="271" spans="1:13" x14ac:dyDescent="0.25">
      <c r="A271" t="str">
        <f t="shared" si="12"/>
        <v>BOMCMBMar-2025</v>
      </c>
      <c r="B271" s="2">
        <v>2025</v>
      </c>
      <c r="C271" s="2" t="s">
        <v>199</v>
      </c>
      <c r="D271" t="s">
        <v>16</v>
      </c>
      <c r="E271" s="2" t="s">
        <v>10</v>
      </c>
      <c r="F271" t="s">
        <v>15</v>
      </c>
      <c r="G271">
        <v>155</v>
      </c>
      <c r="H271">
        <v>10154.040000000005</v>
      </c>
      <c r="I271">
        <v>4178.3100000000004</v>
      </c>
      <c r="J271">
        <v>14332.349999999997</v>
      </c>
      <c r="K271">
        <v>240095</v>
      </c>
      <c r="L271" s="26">
        <f t="shared" si="13"/>
        <v>5.9694495928694878E-2</v>
      </c>
      <c r="M271" s="1">
        <f t="shared" si="14"/>
        <v>92.46677419354836</v>
      </c>
    </row>
    <row r="272" spans="1:13" x14ac:dyDescent="0.25">
      <c r="A272" t="str">
        <f t="shared" si="12"/>
        <v>CANCMBMar-2025</v>
      </c>
      <c r="B272" s="2">
        <v>2025</v>
      </c>
      <c r="C272" s="2" t="s">
        <v>199</v>
      </c>
      <c r="D272" t="s">
        <v>17</v>
      </c>
      <c r="E272" s="2" t="s">
        <v>10</v>
      </c>
      <c r="F272" t="s">
        <v>13</v>
      </c>
      <c r="G272">
        <v>2</v>
      </c>
      <c r="H272">
        <v>309.56</v>
      </c>
      <c r="I272">
        <v>163.37</v>
      </c>
      <c r="J272">
        <v>472.92999999999995</v>
      </c>
      <c r="K272">
        <v>7966</v>
      </c>
      <c r="L272" s="26">
        <f t="shared" si="13"/>
        <v>5.9368566407230726E-2</v>
      </c>
      <c r="M272" s="1">
        <f t="shared" si="14"/>
        <v>236.46499999999997</v>
      </c>
    </row>
    <row r="273" spans="1:13" x14ac:dyDescent="0.25">
      <c r="A273" t="str">
        <f t="shared" si="12"/>
        <v>CDGCMBMar-2025</v>
      </c>
      <c r="B273" s="2">
        <v>2025</v>
      </c>
      <c r="C273" s="2" t="s">
        <v>199</v>
      </c>
      <c r="D273" t="s">
        <v>18</v>
      </c>
      <c r="E273" s="2" t="s">
        <v>10</v>
      </c>
      <c r="F273" t="s">
        <v>19</v>
      </c>
      <c r="G273">
        <v>283</v>
      </c>
      <c r="H273">
        <v>103249.30999999997</v>
      </c>
      <c r="I273">
        <v>65323.999999999993</v>
      </c>
      <c r="J273">
        <v>168573.30999999991</v>
      </c>
      <c r="K273">
        <v>2408047</v>
      </c>
      <c r="L273" s="26">
        <f t="shared" si="13"/>
        <v>7.0004161048351596E-2</v>
      </c>
      <c r="M273" s="1">
        <f t="shared" si="14"/>
        <v>595.66540636042373</v>
      </c>
    </row>
    <row r="274" spans="1:13" x14ac:dyDescent="0.25">
      <c r="A274" t="str">
        <f t="shared" si="12"/>
        <v>CGKCMBMar-2025</v>
      </c>
      <c r="B274" s="2">
        <v>2025</v>
      </c>
      <c r="C274" s="2" t="s">
        <v>199</v>
      </c>
      <c r="D274" t="s">
        <v>20</v>
      </c>
      <c r="E274" s="2" t="s">
        <v>10</v>
      </c>
      <c r="F274" t="s">
        <v>13</v>
      </c>
      <c r="G274">
        <v>97</v>
      </c>
      <c r="H274">
        <v>10749.920000000002</v>
      </c>
      <c r="I274">
        <v>6342.3100000000013</v>
      </c>
      <c r="J274">
        <v>17092.230000000003</v>
      </c>
      <c r="K274">
        <v>321846</v>
      </c>
      <c r="L274" s="26">
        <f t="shared" si="13"/>
        <v>5.3106858559683834E-2</v>
      </c>
      <c r="M274" s="1">
        <f t="shared" si="14"/>
        <v>176.20855670103097</v>
      </c>
    </row>
    <row r="275" spans="1:13" x14ac:dyDescent="0.25">
      <c r="A275" t="str">
        <f t="shared" si="12"/>
        <v>CMBAUHMar-2025</v>
      </c>
      <c r="B275" s="2">
        <v>2025</v>
      </c>
      <c r="C275" s="2" t="s">
        <v>199</v>
      </c>
      <c r="D275" t="s">
        <v>10</v>
      </c>
      <c r="E275" s="2" t="s">
        <v>9</v>
      </c>
      <c r="F275" t="s">
        <v>11</v>
      </c>
      <c r="G275">
        <v>149</v>
      </c>
      <c r="H275">
        <v>18406.789999999994</v>
      </c>
      <c r="I275">
        <v>11096.629999999997</v>
      </c>
      <c r="J275">
        <v>29503.420000000002</v>
      </c>
      <c r="K275">
        <v>498256</v>
      </c>
      <c r="L275" s="26">
        <f t="shared" si="13"/>
        <v>5.9213376256382268E-2</v>
      </c>
      <c r="M275" s="1">
        <f t="shared" si="14"/>
        <v>198.0095302013423</v>
      </c>
    </row>
    <row r="276" spans="1:13" x14ac:dyDescent="0.25">
      <c r="A276" t="str">
        <f t="shared" si="12"/>
        <v>CMBBKKMar-2025</v>
      </c>
      <c r="B276" s="2">
        <v>2025</v>
      </c>
      <c r="C276" s="2" t="s">
        <v>199</v>
      </c>
      <c r="D276" t="s">
        <v>10</v>
      </c>
      <c r="E276" s="2" t="s">
        <v>12</v>
      </c>
      <c r="F276" t="s">
        <v>13</v>
      </c>
      <c r="G276">
        <v>222</v>
      </c>
      <c r="H276">
        <v>31075.099999999995</v>
      </c>
      <c r="I276">
        <v>15309.809999999998</v>
      </c>
      <c r="J276">
        <v>46384.909999999974</v>
      </c>
      <c r="K276">
        <v>529470</v>
      </c>
      <c r="L276" s="26">
        <f t="shared" si="13"/>
        <v>8.7606304417625125E-2</v>
      </c>
      <c r="M276" s="1">
        <f t="shared" si="14"/>
        <v>208.94103603603591</v>
      </c>
    </row>
    <row r="277" spans="1:13" x14ac:dyDescent="0.25">
      <c r="A277" t="str">
        <f t="shared" si="12"/>
        <v>CMBBLRMar-2025</v>
      </c>
      <c r="B277" s="2">
        <v>2025</v>
      </c>
      <c r="C277" s="2" t="s">
        <v>199</v>
      </c>
      <c r="D277" t="s">
        <v>10</v>
      </c>
      <c r="E277" s="2" t="s">
        <v>14</v>
      </c>
      <c r="F277" t="s">
        <v>15</v>
      </c>
      <c r="G277">
        <v>81</v>
      </c>
      <c r="H277">
        <v>4551.21</v>
      </c>
      <c r="I277">
        <v>1765.8100000000002</v>
      </c>
      <c r="J277">
        <v>6317.0199999999986</v>
      </c>
      <c r="K277">
        <v>57915</v>
      </c>
      <c r="L277" s="26">
        <f t="shared" si="13"/>
        <v>0.10907398774065438</v>
      </c>
      <c r="M277" s="1">
        <f t="shared" si="14"/>
        <v>77.987901234567886</v>
      </c>
    </row>
    <row r="278" spans="1:13" x14ac:dyDescent="0.25">
      <c r="A278" t="str">
        <f t="shared" si="12"/>
        <v>CMBBOMMar-2025</v>
      </c>
      <c r="B278" s="2">
        <v>2025</v>
      </c>
      <c r="C278" s="2" t="s">
        <v>199</v>
      </c>
      <c r="D278" t="s">
        <v>10</v>
      </c>
      <c r="E278" s="2" t="s">
        <v>16</v>
      </c>
      <c r="F278" t="s">
        <v>15</v>
      </c>
      <c r="G278">
        <v>136</v>
      </c>
      <c r="H278">
        <v>10256.419999999998</v>
      </c>
      <c r="I278">
        <v>4991.18</v>
      </c>
      <c r="J278">
        <v>15247.6</v>
      </c>
      <c r="K278">
        <v>210664</v>
      </c>
      <c r="L278" s="26">
        <f t="shared" si="13"/>
        <v>7.2378764288155553E-2</v>
      </c>
      <c r="M278" s="1">
        <f t="shared" si="14"/>
        <v>112.11470588235295</v>
      </c>
    </row>
    <row r="279" spans="1:13" x14ac:dyDescent="0.25">
      <c r="A279" t="str">
        <f t="shared" si="12"/>
        <v>CMBCANMar-2025</v>
      </c>
      <c r="B279" s="2">
        <v>2025</v>
      </c>
      <c r="C279" s="2" t="s">
        <v>199</v>
      </c>
      <c r="D279" t="s">
        <v>10</v>
      </c>
      <c r="E279" s="2" t="s">
        <v>17</v>
      </c>
      <c r="F279" t="s">
        <v>13</v>
      </c>
      <c r="G279">
        <v>9</v>
      </c>
      <c r="H279">
        <v>874.50000000000011</v>
      </c>
      <c r="I279">
        <v>575.98</v>
      </c>
      <c r="J279">
        <v>1450.48</v>
      </c>
      <c r="K279">
        <v>35847</v>
      </c>
      <c r="L279" s="26">
        <f t="shared" si="13"/>
        <v>4.046307919770134E-2</v>
      </c>
      <c r="M279" s="1">
        <f t="shared" si="14"/>
        <v>161.16444444444446</v>
      </c>
    </row>
    <row r="280" spans="1:13" x14ac:dyDescent="0.25">
      <c r="A280" t="str">
        <f t="shared" si="12"/>
        <v>CMBCDGMar-2025</v>
      </c>
      <c r="B280" s="2">
        <v>2025</v>
      </c>
      <c r="C280" s="2" t="s">
        <v>199</v>
      </c>
      <c r="D280" t="s">
        <v>10</v>
      </c>
      <c r="E280" s="2" t="s">
        <v>18</v>
      </c>
      <c r="F280" t="s">
        <v>19</v>
      </c>
      <c r="G280">
        <v>788</v>
      </c>
      <c r="H280">
        <v>235983.93999999997</v>
      </c>
      <c r="I280">
        <v>183754.69999999995</v>
      </c>
      <c r="J280">
        <v>419738.64000000007</v>
      </c>
      <c r="K280">
        <v>6705092</v>
      </c>
      <c r="L280" s="26">
        <f t="shared" si="13"/>
        <v>6.2599982222466155E-2</v>
      </c>
      <c r="M280" s="1">
        <f t="shared" si="14"/>
        <v>532.6632487309646</v>
      </c>
    </row>
    <row r="281" spans="1:13" x14ac:dyDescent="0.25">
      <c r="A281" t="str">
        <f t="shared" si="12"/>
        <v>CMBCGKMar-2025</v>
      </c>
      <c r="B281" s="2">
        <v>2025</v>
      </c>
      <c r="C281" s="2" t="s">
        <v>199</v>
      </c>
      <c r="D281" t="s">
        <v>10</v>
      </c>
      <c r="E281" s="2" t="s">
        <v>20</v>
      </c>
      <c r="F281" t="s">
        <v>13</v>
      </c>
      <c r="G281">
        <v>14</v>
      </c>
      <c r="H281">
        <v>1598.27</v>
      </c>
      <c r="I281">
        <v>849.66000000000008</v>
      </c>
      <c r="J281">
        <v>2447.9300000000003</v>
      </c>
      <c r="K281">
        <v>46452</v>
      </c>
      <c r="L281" s="26">
        <f t="shared" si="13"/>
        <v>5.2698053905106353E-2</v>
      </c>
      <c r="M281" s="1">
        <f t="shared" si="14"/>
        <v>174.85214285714287</v>
      </c>
    </row>
    <row r="282" spans="1:13" x14ac:dyDescent="0.25">
      <c r="A282" t="str">
        <f t="shared" si="12"/>
        <v>CMBCOKMar-2025</v>
      </c>
      <c r="B282" s="2">
        <v>2025</v>
      </c>
      <c r="C282" s="2" t="s">
        <v>199</v>
      </c>
      <c r="D282" t="s">
        <v>10</v>
      </c>
      <c r="E282" s="2" t="s">
        <v>21</v>
      </c>
      <c r="F282" t="s">
        <v>15</v>
      </c>
      <c r="G282">
        <v>87</v>
      </c>
      <c r="H282">
        <v>4864.7899999999991</v>
      </c>
      <c r="I282">
        <v>1220.6300000000003</v>
      </c>
      <c r="J282">
        <v>6085.4199999999992</v>
      </c>
      <c r="K282">
        <v>44979</v>
      </c>
      <c r="L282" s="26">
        <f t="shared" si="13"/>
        <v>0.13529469307899239</v>
      </c>
      <c r="M282" s="1">
        <f t="shared" si="14"/>
        <v>69.947356321839067</v>
      </c>
    </row>
    <row r="283" spans="1:13" x14ac:dyDescent="0.25">
      <c r="A283" t="str">
        <f t="shared" si="12"/>
        <v>CMBDACMar-2025</v>
      </c>
      <c r="B283" s="2">
        <v>2025</v>
      </c>
      <c r="C283" s="2" t="s">
        <v>199</v>
      </c>
      <c r="D283" t="s">
        <v>10</v>
      </c>
      <c r="E283" s="2" t="s">
        <v>22</v>
      </c>
      <c r="F283" t="s">
        <v>15</v>
      </c>
      <c r="G283">
        <v>26</v>
      </c>
      <c r="H283">
        <v>3323.3</v>
      </c>
      <c r="I283">
        <v>400.56</v>
      </c>
      <c r="J283">
        <v>3723.8600000000006</v>
      </c>
      <c r="K283">
        <v>56290</v>
      </c>
      <c r="L283" s="26">
        <f t="shared" si="13"/>
        <v>6.6154912062533322E-2</v>
      </c>
      <c r="M283" s="1">
        <f t="shared" si="14"/>
        <v>143.22538461538463</v>
      </c>
    </row>
    <row r="284" spans="1:13" x14ac:dyDescent="0.25">
      <c r="A284" t="str">
        <f t="shared" si="12"/>
        <v>CMBDELMar-2025</v>
      </c>
      <c r="B284" s="2">
        <v>2025</v>
      </c>
      <c r="C284" s="2" t="s">
        <v>199</v>
      </c>
      <c r="D284" t="s">
        <v>10</v>
      </c>
      <c r="E284" s="2" t="s">
        <v>23</v>
      </c>
      <c r="F284" t="s">
        <v>15</v>
      </c>
      <c r="G284">
        <v>248</v>
      </c>
      <c r="H284">
        <v>34277.05000000001</v>
      </c>
      <c r="I284">
        <v>8803.4700000000012</v>
      </c>
      <c r="J284">
        <v>43080.519999999968</v>
      </c>
      <c r="K284">
        <v>601400</v>
      </c>
      <c r="L284" s="26">
        <f t="shared" si="13"/>
        <v>7.1633721316927121E-2</v>
      </c>
      <c r="M284" s="1">
        <f t="shared" si="14"/>
        <v>173.71177419354825</v>
      </c>
    </row>
    <row r="285" spans="1:13" x14ac:dyDescent="0.25">
      <c r="A285" t="str">
        <f t="shared" si="12"/>
        <v>CMBDMMMar-2025</v>
      </c>
      <c r="B285" s="2">
        <v>2025</v>
      </c>
      <c r="C285" s="2" t="s">
        <v>199</v>
      </c>
      <c r="D285" t="s">
        <v>10</v>
      </c>
      <c r="E285" s="2" t="s">
        <v>24</v>
      </c>
      <c r="F285" t="s">
        <v>11</v>
      </c>
      <c r="G285">
        <v>44</v>
      </c>
      <c r="H285">
        <v>9163.5199999999968</v>
      </c>
      <c r="I285">
        <v>3345.6399999999994</v>
      </c>
      <c r="J285">
        <v>12509.160000000002</v>
      </c>
      <c r="K285">
        <v>169532</v>
      </c>
      <c r="L285" s="26">
        <f t="shared" si="13"/>
        <v>7.3786423801996098E-2</v>
      </c>
      <c r="M285" s="1">
        <f t="shared" si="14"/>
        <v>284.29909090909092</v>
      </c>
    </row>
    <row r="286" spans="1:13" x14ac:dyDescent="0.25">
      <c r="A286" t="str">
        <f t="shared" si="12"/>
        <v>CMBDOHMar-2025</v>
      </c>
      <c r="B286" s="2">
        <v>2025</v>
      </c>
      <c r="C286" s="2" t="s">
        <v>199</v>
      </c>
      <c r="D286" t="s">
        <v>10</v>
      </c>
      <c r="E286" s="2" t="s">
        <v>25</v>
      </c>
      <c r="F286" t="s">
        <v>11</v>
      </c>
      <c r="G286">
        <v>79</v>
      </c>
      <c r="H286">
        <v>14371.279999999993</v>
      </c>
      <c r="I286">
        <v>8572.3700000000008</v>
      </c>
      <c r="J286">
        <v>22943.649999999991</v>
      </c>
      <c r="K286">
        <v>287007</v>
      </c>
      <c r="L286" s="26">
        <f t="shared" si="13"/>
        <v>7.9941081576407516E-2</v>
      </c>
      <c r="M286" s="1">
        <f t="shared" si="14"/>
        <v>290.42594936708849</v>
      </c>
    </row>
    <row r="287" spans="1:13" x14ac:dyDescent="0.25">
      <c r="A287" t="str">
        <f t="shared" si="12"/>
        <v>CMBDXBMar-2025</v>
      </c>
      <c r="B287" s="2">
        <v>2025</v>
      </c>
      <c r="C287" s="2" t="s">
        <v>199</v>
      </c>
      <c r="D287" t="s">
        <v>10</v>
      </c>
      <c r="E287" s="2" t="s">
        <v>26</v>
      </c>
      <c r="F287" t="s">
        <v>11</v>
      </c>
      <c r="G287">
        <v>98</v>
      </c>
      <c r="H287">
        <v>12290.05</v>
      </c>
      <c r="I287">
        <v>7244.18</v>
      </c>
      <c r="J287">
        <v>19534.230000000003</v>
      </c>
      <c r="K287">
        <v>324282</v>
      </c>
      <c r="L287" s="26">
        <f t="shared" si="13"/>
        <v>6.0238403611671335E-2</v>
      </c>
      <c r="M287" s="1">
        <f t="shared" si="14"/>
        <v>199.32887755102044</v>
      </c>
    </row>
    <row r="288" spans="1:13" x14ac:dyDescent="0.25">
      <c r="A288" t="str">
        <f t="shared" si="12"/>
        <v>CMBFRAMar-2025</v>
      </c>
      <c r="B288" s="2">
        <v>2025</v>
      </c>
      <c r="C288" s="2" t="s">
        <v>199</v>
      </c>
      <c r="D288" t="s">
        <v>10</v>
      </c>
      <c r="E288" s="2" t="s">
        <v>27</v>
      </c>
      <c r="F288" t="s">
        <v>19</v>
      </c>
      <c r="G288">
        <v>968</v>
      </c>
      <c r="H288">
        <v>239341.24999999991</v>
      </c>
      <c r="I288">
        <v>225243.41999999998</v>
      </c>
      <c r="J288">
        <v>464584.67000000022</v>
      </c>
      <c r="K288">
        <v>7834024</v>
      </c>
      <c r="L288" s="26">
        <f t="shared" si="13"/>
        <v>5.9303452478572979E-2</v>
      </c>
      <c r="M288" s="1">
        <f t="shared" si="14"/>
        <v>479.94284090909116</v>
      </c>
    </row>
    <row r="289" spans="1:13" x14ac:dyDescent="0.25">
      <c r="A289" t="str">
        <f t="shared" si="12"/>
        <v>CMBGANMar-2025</v>
      </c>
      <c r="B289" s="2">
        <v>2025</v>
      </c>
      <c r="C289" s="2" t="s">
        <v>199</v>
      </c>
      <c r="D289" t="s">
        <v>10</v>
      </c>
      <c r="E289" s="2" t="s">
        <v>28</v>
      </c>
      <c r="F289" t="s">
        <v>15</v>
      </c>
      <c r="G289">
        <v>163</v>
      </c>
      <c r="H289">
        <v>11561.77</v>
      </c>
      <c r="I289">
        <v>5777.88</v>
      </c>
      <c r="J289">
        <v>17339.649999999998</v>
      </c>
      <c r="K289">
        <v>186961</v>
      </c>
      <c r="L289" s="26">
        <f t="shared" si="13"/>
        <v>9.274474355614272E-2</v>
      </c>
      <c r="M289" s="1">
        <f t="shared" si="14"/>
        <v>106.37822085889569</v>
      </c>
    </row>
    <row r="290" spans="1:13" x14ac:dyDescent="0.25">
      <c r="A290" t="str">
        <f t="shared" si="12"/>
        <v>CMBHYDMar-2025</v>
      </c>
      <c r="B290" s="2">
        <v>2025</v>
      </c>
      <c r="C290" s="2" t="s">
        <v>199</v>
      </c>
      <c r="D290" t="s">
        <v>10</v>
      </c>
      <c r="E290" s="2" t="s">
        <v>29</v>
      </c>
      <c r="F290" t="s">
        <v>15</v>
      </c>
      <c r="G290">
        <v>4</v>
      </c>
      <c r="H290">
        <v>297.61</v>
      </c>
      <c r="I290">
        <v>154.09</v>
      </c>
      <c r="J290">
        <v>451.70000000000005</v>
      </c>
      <c r="K290">
        <v>4688</v>
      </c>
      <c r="L290" s="26">
        <f t="shared" si="13"/>
        <v>9.6352389078498302E-2</v>
      </c>
      <c r="M290" s="1">
        <f t="shared" si="14"/>
        <v>112.92500000000001</v>
      </c>
    </row>
    <row r="291" spans="1:13" x14ac:dyDescent="0.25">
      <c r="A291" t="str">
        <f t="shared" si="12"/>
        <v>CMBICNMar-2025</v>
      </c>
      <c r="B291" s="2">
        <v>2025</v>
      </c>
      <c r="C291" s="2" t="s">
        <v>199</v>
      </c>
      <c r="D291" t="s">
        <v>10</v>
      </c>
      <c r="E291" s="2" t="s">
        <v>30</v>
      </c>
      <c r="F291" t="s">
        <v>13</v>
      </c>
      <c r="G291">
        <v>249</v>
      </c>
      <c r="H291">
        <v>48606.78</v>
      </c>
      <c r="I291">
        <v>23526.419999999995</v>
      </c>
      <c r="J291">
        <v>72133.199999999983</v>
      </c>
      <c r="K291">
        <v>1435485</v>
      </c>
      <c r="L291" s="26">
        <f t="shared" si="13"/>
        <v>5.0250054859507405E-2</v>
      </c>
      <c r="M291" s="1">
        <f t="shared" si="14"/>
        <v>289.69156626506015</v>
      </c>
    </row>
    <row r="292" spans="1:13" x14ac:dyDescent="0.25">
      <c r="A292" t="str">
        <f t="shared" si="12"/>
        <v>CMBIXMMar-2025</v>
      </c>
      <c r="B292" s="2">
        <v>2025</v>
      </c>
      <c r="C292" s="2" t="s">
        <v>199</v>
      </c>
      <c r="D292" t="s">
        <v>10</v>
      </c>
      <c r="E292" s="2" t="s">
        <v>31</v>
      </c>
      <c r="F292" t="s">
        <v>15</v>
      </c>
      <c r="G292">
        <v>49</v>
      </c>
      <c r="H292">
        <v>1449.3700000000001</v>
      </c>
      <c r="I292">
        <v>811.36</v>
      </c>
      <c r="J292">
        <v>2260.73</v>
      </c>
      <c r="K292">
        <v>17346</v>
      </c>
      <c r="L292" s="26">
        <f t="shared" si="13"/>
        <v>0.13033148852761445</v>
      </c>
      <c r="M292" s="1">
        <f t="shared" si="14"/>
        <v>46.137346938775508</v>
      </c>
    </row>
    <row r="293" spans="1:13" x14ac:dyDescent="0.25">
      <c r="A293" t="str">
        <f t="shared" si="12"/>
        <v>CMBKHIMar-2025</v>
      </c>
      <c r="B293" s="2">
        <v>2025</v>
      </c>
      <c r="C293" s="2" t="s">
        <v>199</v>
      </c>
      <c r="D293" t="s">
        <v>10</v>
      </c>
      <c r="E293" s="2" t="s">
        <v>32</v>
      </c>
      <c r="F293" t="s">
        <v>15</v>
      </c>
      <c r="G293">
        <v>70</v>
      </c>
      <c r="H293">
        <v>7302.71</v>
      </c>
      <c r="I293">
        <v>2303.17</v>
      </c>
      <c r="J293">
        <v>9605.880000000001</v>
      </c>
      <c r="K293">
        <v>168980</v>
      </c>
      <c r="L293" s="26">
        <f t="shared" si="13"/>
        <v>5.6846253994555576E-2</v>
      </c>
      <c r="M293" s="1">
        <f t="shared" si="14"/>
        <v>137.22685714285717</v>
      </c>
    </row>
    <row r="294" spans="1:13" x14ac:dyDescent="0.25">
      <c r="A294" t="str">
        <f t="shared" si="12"/>
        <v>CMBKTMMar-2025</v>
      </c>
      <c r="B294" s="2">
        <v>2025</v>
      </c>
      <c r="C294" s="2" t="s">
        <v>199</v>
      </c>
      <c r="D294" t="s">
        <v>10</v>
      </c>
      <c r="E294" s="2" t="s">
        <v>52</v>
      </c>
      <c r="F294" t="s">
        <v>15</v>
      </c>
      <c r="G294">
        <v>87</v>
      </c>
      <c r="H294">
        <v>9754.58</v>
      </c>
      <c r="I294">
        <v>2203.0700000000006</v>
      </c>
      <c r="J294">
        <v>11957.65</v>
      </c>
      <c r="K294">
        <v>204711</v>
      </c>
      <c r="L294" s="26">
        <f t="shared" si="13"/>
        <v>5.8412347162585303E-2</v>
      </c>
      <c r="M294" s="1">
        <f t="shared" si="14"/>
        <v>137.44425287356322</v>
      </c>
    </row>
    <row r="295" spans="1:13" x14ac:dyDescent="0.25">
      <c r="A295" t="str">
        <f t="shared" si="12"/>
        <v>CMBKULMar-2025</v>
      </c>
      <c r="B295" s="2">
        <v>2025</v>
      </c>
      <c r="C295" s="2" t="s">
        <v>199</v>
      </c>
      <c r="D295" t="s">
        <v>10</v>
      </c>
      <c r="E295" s="2" t="s">
        <v>33</v>
      </c>
      <c r="F295" t="s">
        <v>13</v>
      </c>
      <c r="G295">
        <v>118</v>
      </c>
      <c r="H295">
        <v>10390.310000000001</v>
      </c>
      <c r="I295">
        <v>6837.5899999999992</v>
      </c>
      <c r="J295">
        <v>17227.900000000001</v>
      </c>
      <c r="K295">
        <v>290162</v>
      </c>
      <c r="L295" s="26">
        <f t="shared" si="13"/>
        <v>5.9373384523128465E-2</v>
      </c>
      <c r="M295" s="1">
        <f t="shared" si="14"/>
        <v>145.99915254237288</v>
      </c>
    </row>
    <row r="296" spans="1:13" x14ac:dyDescent="0.25">
      <c r="A296" t="str">
        <f t="shared" si="12"/>
        <v>CMBKWIMar-2025</v>
      </c>
      <c r="B296" s="2">
        <v>2025</v>
      </c>
      <c r="C296" s="2" t="s">
        <v>199</v>
      </c>
      <c r="D296" t="s">
        <v>10</v>
      </c>
      <c r="E296" s="2" t="s">
        <v>34</v>
      </c>
      <c r="F296" t="s">
        <v>11</v>
      </c>
      <c r="G296">
        <v>67</v>
      </c>
      <c r="H296">
        <v>7830.119999999999</v>
      </c>
      <c r="I296">
        <v>4841.1699999999983</v>
      </c>
      <c r="J296">
        <v>12671.289999999999</v>
      </c>
      <c r="K296">
        <v>281065</v>
      </c>
      <c r="L296" s="26">
        <f t="shared" si="13"/>
        <v>4.5083130236777964E-2</v>
      </c>
      <c r="M296" s="1">
        <f t="shared" si="14"/>
        <v>189.12373134328357</v>
      </c>
    </row>
    <row r="297" spans="1:13" x14ac:dyDescent="0.25">
      <c r="A297" t="str">
        <f t="shared" si="12"/>
        <v>CMBLHEMar-2025</v>
      </c>
      <c r="B297" s="2">
        <v>2025</v>
      </c>
      <c r="C297" s="2" t="s">
        <v>199</v>
      </c>
      <c r="D297" t="s">
        <v>10</v>
      </c>
      <c r="E297" s="2" t="s">
        <v>35</v>
      </c>
      <c r="F297" t="s">
        <v>15</v>
      </c>
      <c r="G297">
        <v>132</v>
      </c>
      <c r="H297">
        <v>12914.489999999996</v>
      </c>
      <c r="I297">
        <v>4309.130000000001</v>
      </c>
      <c r="J297">
        <v>17223.620000000003</v>
      </c>
      <c r="K297">
        <v>367620</v>
      </c>
      <c r="L297" s="26">
        <f t="shared" si="13"/>
        <v>4.6851694684728801E-2</v>
      </c>
      <c r="M297" s="1">
        <f t="shared" si="14"/>
        <v>130.48196969696971</v>
      </c>
    </row>
    <row r="298" spans="1:13" x14ac:dyDescent="0.25">
      <c r="A298" t="str">
        <f t="shared" si="12"/>
        <v>CMBLHRMar-2025</v>
      </c>
      <c r="B298" s="2">
        <v>2025</v>
      </c>
      <c r="C298" s="2" t="s">
        <v>199</v>
      </c>
      <c r="D298" t="s">
        <v>10</v>
      </c>
      <c r="E298" s="2" t="s">
        <v>36</v>
      </c>
      <c r="F298" t="s">
        <v>19</v>
      </c>
      <c r="G298">
        <v>2083</v>
      </c>
      <c r="H298">
        <v>689981.63000000024</v>
      </c>
      <c r="I298">
        <v>479238.4499999999</v>
      </c>
      <c r="J298">
        <v>1169220.0799999991</v>
      </c>
      <c r="K298">
        <v>18161677</v>
      </c>
      <c r="L298" s="26">
        <f t="shared" si="13"/>
        <v>6.4378420561052765E-2</v>
      </c>
      <c r="M298" s="1">
        <f t="shared" si="14"/>
        <v>561.31544887181906</v>
      </c>
    </row>
    <row r="299" spans="1:13" x14ac:dyDescent="0.25">
      <c r="A299" t="str">
        <f t="shared" si="12"/>
        <v>CMBMAAMar-2025</v>
      </c>
      <c r="B299" s="2">
        <v>2025</v>
      </c>
      <c r="C299" s="2" t="s">
        <v>199</v>
      </c>
      <c r="D299" t="s">
        <v>10</v>
      </c>
      <c r="E299" s="2" t="s">
        <v>37</v>
      </c>
      <c r="F299" t="s">
        <v>15</v>
      </c>
      <c r="G299">
        <v>232</v>
      </c>
      <c r="H299">
        <v>8645.4300000000021</v>
      </c>
      <c r="I299">
        <v>5307.4200000000019</v>
      </c>
      <c r="J299">
        <v>13952.849999999999</v>
      </c>
      <c r="K299">
        <v>159152</v>
      </c>
      <c r="L299" s="26">
        <f t="shared" si="13"/>
        <v>8.7669963305519238E-2</v>
      </c>
      <c r="M299" s="1">
        <f t="shared" si="14"/>
        <v>60.141594827586204</v>
      </c>
    </row>
    <row r="300" spans="1:13" x14ac:dyDescent="0.25">
      <c r="A300" t="str">
        <f t="shared" si="12"/>
        <v>CMBMELMar-2025</v>
      </c>
      <c r="B300" s="2">
        <v>2025</v>
      </c>
      <c r="C300" s="2" t="s">
        <v>199</v>
      </c>
      <c r="D300" t="s">
        <v>10</v>
      </c>
      <c r="E300" s="2" t="s">
        <v>38</v>
      </c>
      <c r="F300" t="s">
        <v>13</v>
      </c>
      <c r="G300">
        <v>866</v>
      </c>
      <c r="H300">
        <v>293016.52000000019</v>
      </c>
      <c r="I300">
        <v>74368.670000000042</v>
      </c>
      <c r="J300">
        <v>367385.18999999989</v>
      </c>
      <c r="K300">
        <v>7282194</v>
      </c>
      <c r="L300" s="26">
        <f t="shared" si="13"/>
        <v>5.044979438888883E-2</v>
      </c>
      <c r="M300" s="1">
        <f t="shared" si="14"/>
        <v>424.23232101616617</v>
      </c>
    </row>
    <row r="301" spans="1:13" x14ac:dyDescent="0.25">
      <c r="A301" t="str">
        <f t="shared" si="12"/>
        <v>CMBMLEMar-2025</v>
      </c>
      <c r="B301" s="2">
        <v>2025</v>
      </c>
      <c r="C301" s="2" t="s">
        <v>199</v>
      </c>
      <c r="D301" t="s">
        <v>10</v>
      </c>
      <c r="E301" s="2" t="s">
        <v>39</v>
      </c>
      <c r="F301" t="s">
        <v>15</v>
      </c>
      <c r="G301">
        <v>1462</v>
      </c>
      <c r="H301">
        <v>151060.55000000005</v>
      </c>
      <c r="I301">
        <v>29729.839999999975</v>
      </c>
      <c r="J301">
        <v>180790.39000000013</v>
      </c>
      <c r="K301">
        <v>1122816</v>
      </c>
      <c r="L301" s="26">
        <f t="shared" si="13"/>
        <v>0.16101515297252633</v>
      </c>
      <c r="M301" s="1">
        <f t="shared" si="14"/>
        <v>123.65963748290022</v>
      </c>
    </row>
    <row r="302" spans="1:13" x14ac:dyDescent="0.25">
      <c r="A302" t="str">
        <f t="shared" si="12"/>
        <v>CMBNRTMar-2025</v>
      </c>
      <c r="B302" s="2">
        <v>2025</v>
      </c>
      <c r="C302" s="2" t="s">
        <v>199</v>
      </c>
      <c r="D302" t="s">
        <v>10</v>
      </c>
      <c r="E302" s="2" t="s">
        <v>40</v>
      </c>
      <c r="F302" t="s">
        <v>13</v>
      </c>
      <c r="G302">
        <v>165</v>
      </c>
      <c r="H302">
        <v>80118.579999999973</v>
      </c>
      <c r="I302">
        <v>5580.12</v>
      </c>
      <c r="J302">
        <v>85698.699999999968</v>
      </c>
      <c r="K302">
        <v>1132560</v>
      </c>
      <c r="L302" s="26">
        <f t="shared" si="13"/>
        <v>7.5668132372677804E-2</v>
      </c>
      <c r="M302" s="1">
        <f t="shared" si="14"/>
        <v>519.38606060606037</v>
      </c>
    </row>
    <row r="303" spans="1:13" x14ac:dyDescent="0.25">
      <c r="A303" t="str">
        <f t="shared" si="12"/>
        <v>CMBRUHMar-2025</v>
      </c>
      <c r="B303" s="2">
        <v>2025</v>
      </c>
      <c r="C303" s="2" t="s">
        <v>199</v>
      </c>
      <c r="D303" t="s">
        <v>10</v>
      </c>
      <c r="E303" s="2" t="s">
        <v>41</v>
      </c>
      <c r="F303" t="s">
        <v>11</v>
      </c>
      <c r="G303">
        <v>140</v>
      </c>
      <c r="H303">
        <v>19695.570000000007</v>
      </c>
      <c r="I303">
        <v>9287.7900000000009</v>
      </c>
      <c r="J303">
        <v>28983.360000000011</v>
      </c>
      <c r="K303">
        <v>566300</v>
      </c>
      <c r="L303" s="26">
        <f t="shared" si="13"/>
        <v>5.1180222496909789E-2</v>
      </c>
      <c r="M303" s="1">
        <f t="shared" si="14"/>
        <v>207.02400000000009</v>
      </c>
    </row>
    <row r="304" spans="1:13" x14ac:dyDescent="0.25">
      <c r="A304" t="str">
        <f t="shared" si="12"/>
        <v>CMBSINMar-2025</v>
      </c>
      <c r="B304" s="2">
        <v>2025</v>
      </c>
      <c r="C304" s="2" t="s">
        <v>199</v>
      </c>
      <c r="D304" t="s">
        <v>10</v>
      </c>
      <c r="E304" s="2" t="s">
        <v>42</v>
      </c>
      <c r="F304" t="s">
        <v>13</v>
      </c>
      <c r="G304">
        <v>146</v>
      </c>
      <c r="H304">
        <v>32982.580000000016</v>
      </c>
      <c r="I304">
        <v>9939.4200000000019</v>
      </c>
      <c r="J304">
        <v>42922.000000000015</v>
      </c>
      <c r="K304">
        <v>401354</v>
      </c>
      <c r="L304" s="26">
        <f t="shared" si="13"/>
        <v>0.10694299795193274</v>
      </c>
      <c r="M304" s="1">
        <f t="shared" si="14"/>
        <v>293.9863013698631</v>
      </c>
    </row>
    <row r="305" spans="1:13" x14ac:dyDescent="0.25">
      <c r="A305" t="str">
        <f t="shared" si="12"/>
        <v>CMBSYDMar-2025</v>
      </c>
      <c r="B305" s="2">
        <v>2025</v>
      </c>
      <c r="C305" s="2" t="s">
        <v>199</v>
      </c>
      <c r="D305" t="s">
        <v>10</v>
      </c>
      <c r="E305" s="2" t="s">
        <v>53</v>
      </c>
      <c r="F305" t="s">
        <v>13</v>
      </c>
      <c r="G305">
        <v>336</v>
      </c>
      <c r="H305">
        <v>167870.68000000005</v>
      </c>
      <c r="I305">
        <v>30552.749999999989</v>
      </c>
      <c r="J305">
        <v>198423.43000000011</v>
      </c>
      <c r="K305">
        <v>2941344</v>
      </c>
      <c r="L305" s="26">
        <f t="shared" si="13"/>
        <v>6.7460123671355718E-2</v>
      </c>
      <c r="M305" s="1">
        <f t="shared" si="14"/>
        <v>590.54592261904793</v>
      </c>
    </row>
    <row r="306" spans="1:13" x14ac:dyDescent="0.25">
      <c r="A306" t="str">
        <f t="shared" si="12"/>
        <v>CMBTRVMar-2025</v>
      </c>
      <c r="B306" s="2">
        <v>2025</v>
      </c>
      <c r="C306" s="2" t="s">
        <v>199</v>
      </c>
      <c r="D306" t="s">
        <v>10</v>
      </c>
      <c r="E306" s="2" t="s">
        <v>43</v>
      </c>
      <c r="F306" t="s">
        <v>15</v>
      </c>
      <c r="G306">
        <v>6</v>
      </c>
      <c r="H306">
        <v>206.48</v>
      </c>
      <c r="I306">
        <v>52.320000000000007</v>
      </c>
      <c r="J306">
        <v>258.8</v>
      </c>
      <c r="K306">
        <v>2196</v>
      </c>
      <c r="L306" s="26">
        <f t="shared" si="13"/>
        <v>0.11785063752276867</v>
      </c>
      <c r="M306" s="1">
        <f t="shared" si="14"/>
        <v>43.133333333333333</v>
      </c>
    </row>
    <row r="307" spans="1:13" x14ac:dyDescent="0.25">
      <c r="A307" t="str">
        <f t="shared" si="12"/>
        <v>CMBTRZMar-2025</v>
      </c>
      <c r="B307" s="2">
        <v>2025</v>
      </c>
      <c r="C307" s="2" t="s">
        <v>199</v>
      </c>
      <c r="D307" t="s">
        <v>10</v>
      </c>
      <c r="E307" s="2" t="s">
        <v>44</v>
      </c>
      <c r="F307" t="s">
        <v>15</v>
      </c>
      <c r="G307">
        <v>39</v>
      </c>
      <c r="H307">
        <v>1290.4599999999998</v>
      </c>
      <c r="I307">
        <v>626.30999999999995</v>
      </c>
      <c r="J307">
        <v>1916.7700000000002</v>
      </c>
      <c r="K307">
        <v>17277</v>
      </c>
      <c r="L307" s="26">
        <f t="shared" si="13"/>
        <v>0.11094345083058403</v>
      </c>
      <c r="M307" s="1">
        <f t="shared" si="14"/>
        <v>49.147948717948722</v>
      </c>
    </row>
    <row r="308" spans="1:13" x14ac:dyDescent="0.25">
      <c r="A308" t="str">
        <f t="shared" si="12"/>
        <v>COKCMBMar-2025</v>
      </c>
      <c r="B308" s="2">
        <v>2025</v>
      </c>
      <c r="C308" s="2" t="s">
        <v>199</v>
      </c>
      <c r="D308" t="s">
        <v>21</v>
      </c>
      <c r="E308" s="2" t="s">
        <v>10</v>
      </c>
      <c r="F308" t="s">
        <v>15</v>
      </c>
      <c r="G308">
        <v>168</v>
      </c>
      <c r="H308">
        <v>11904.96</v>
      </c>
      <c r="I308">
        <v>3546.4200000000005</v>
      </c>
      <c r="J308">
        <v>15451.380000000001</v>
      </c>
      <c r="K308">
        <v>86856</v>
      </c>
      <c r="L308" s="26">
        <f t="shared" si="13"/>
        <v>0.17789651837524179</v>
      </c>
      <c r="M308" s="1">
        <f t="shared" si="14"/>
        <v>91.972500000000011</v>
      </c>
    </row>
    <row r="309" spans="1:13" x14ac:dyDescent="0.25">
      <c r="A309" t="str">
        <f t="shared" si="12"/>
        <v>DACCMBMar-2025</v>
      </c>
      <c r="B309" s="2">
        <v>2025</v>
      </c>
      <c r="C309" s="2" t="s">
        <v>199</v>
      </c>
      <c r="D309" t="s">
        <v>22</v>
      </c>
      <c r="E309" s="2" t="s">
        <v>10</v>
      </c>
      <c r="F309" t="s">
        <v>15</v>
      </c>
      <c r="G309">
        <v>45</v>
      </c>
      <c r="H309">
        <v>4216.3000000000011</v>
      </c>
      <c r="I309">
        <v>862.61999999999989</v>
      </c>
      <c r="J309">
        <v>5078.9199999999983</v>
      </c>
      <c r="K309">
        <v>97425</v>
      </c>
      <c r="L309" s="26">
        <f t="shared" si="13"/>
        <v>5.213158840133434E-2</v>
      </c>
      <c r="M309" s="1">
        <f t="shared" si="14"/>
        <v>112.86488888888886</v>
      </c>
    </row>
    <row r="310" spans="1:13" x14ac:dyDescent="0.25">
      <c r="A310" t="str">
        <f t="shared" si="12"/>
        <v>DELCMBMar-2025</v>
      </c>
      <c r="B310" s="2">
        <v>2025</v>
      </c>
      <c r="C310" s="2" t="s">
        <v>199</v>
      </c>
      <c r="D310" t="s">
        <v>23</v>
      </c>
      <c r="E310" s="2" t="s">
        <v>10</v>
      </c>
      <c r="F310" t="s">
        <v>15</v>
      </c>
      <c r="G310">
        <v>336</v>
      </c>
      <c r="H310">
        <v>42955.63</v>
      </c>
      <c r="I310">
        <v>11138.389999999998</v>
      </c>
      <c r="J310">
        <v>54094.020000000004</v>
      </c>
      <c r="K310">
        <v>814800</v>
      </c>
      <c r="L310" s="26">
        <f t="shared" si="13"/>
        <v>6.6389322533136966E-2</v>
      </c>
      <c r="M310" s="1">
        <f t="shared" si="14"/>
        <v>160.99410714285716</v>
      </c>
    </row>
    <row r="311" spans="1:13" x14ac:dyDescent="0.25">
      <c r="A311" t="str">
        <f t="shared" si="12"/>
        <v>DMMCMBMar-2025</v>
      </c>
      <c r="B311" s="2">
        <v>2025</v>
      </c>
      <c r="C311" s="2" t="s">
        <v>199</v>
      </c>
      <c r="D311" t="s">
        <v>24</v>
      </c>
      <c r="E311" s="2" t="s">
        <v>10</v>
      </c>
      <c r="F311" t="s">
        <v>11</v>
      </c>
      <c r="G311">
        <v>19</v>
      </c>
      <c r="H311">
        <v>4882.8399999999992</v>
      </c>
      <c r="I311">
        <v>1502.65</v>
      </c>
      <c r="J311">
        <v>6385.4900000000007</v>
      </c>
      <c r="K311">
        <v>73207</v>
      </c>
      <c r="L311" s="26">
        <f t="shared" si="13"/>
        <v>8.7225128744518973E-2</v>
      </c>
      <c r="M311" s="1">
        <f t="shared" si="14"/>
        <v>336.0784210526316</v>
      </c>
    </row>
    <row r="312" spans="1:13" x14ac:dyDescent="0.25">
      <c r="A312" t="str">
        <f t="shared" si="12"/>
        <v>DOHCMBMar-2025</v>
      </c>
      <c r="B312" s="2">
        <v>2025</v>
      </c>
      <c r="C312" s="2" t="s">
        <v>199</v>
      </c>
      <c r="D312" t="s">
        <v>25</v>
      </c>
      <c r="E312" s="2" t="s">
        <v>10</v>
      </c>
      <c r="F312" t="s">
        <v>11</v>
      </c>
      <c r="G312">
        <v>27</v>
      </c>
      <c r="H312">
        <v>6375.47</v>
      </c>
      <c r="I312">
        <v>3227.2699999999995</v>
      </c>
      <c r="J312">
        <v>9602.74</v>
      </c>
      <c r="K312">
        <v>98091</v>
      </c>
      <c r="L312" s="26">
        <f t="shared" si="13"/>
        <v>9.7896239206451144E-2</v>
      </c>
      <c r="M312" s="1">
        <f t="shared" si="14"/>
        <v>355.65703703703701</v>
      </c>
    </row>
    <row r="313" spans="1:13" x14ac:dyDescent="0.25">
      <c r="A313" t="str">
        <f t="shared" si="12"/>
        <v>DXBCMBMar-2025</v>
      </c>
      <c r="B313" s="2">
        <v>2025</v>
      </c>
      <c r="C313" s="2" t="s">
        <v>199</v>
      </c>
      <c r="D313" t="s">
        <v>26</v>
      </c>
      <c r="E313" s="2" t="s">
        <v>10</v>
      </c>
      <c r="F313" t="s">
        <v>11</v>
      </c>
      <c r="G313">
        <v>180</v>
      </c>
      <c r="H313">
        <v>25381.599999999999</v>
      </c>
      <c r="I313">
        <v>14915.599999999995</v>
      </c>
      <c r="J313">
        <v>40297.199999999983</v>
      </c>
      <c r="K313">
        <v>595620</v>
      </c>
      <c r="L313" s="26">
        <f t="shared" si="13"/>
        <v>6.7655887982270541E-2</v>
      </c>
      <c r="M313" s="1">
        <f t="shared" si="14"/>
        <v>223.87333333333325</v>
      </c>
    </row>
    <row r="314" spans="1:13" x14ac:dyDescent="0.25">
      <c r="A314" t="str">
        <f t="shared" si="12"/>
        <v>FRACMBMar-2025</v>
      </c>
      <c r="B314" s="2">
        <v>2025</v>
      </c>
      <c r="C314" s="2" t="s">
        <v>199</v>
      </c>
      <c r="D314" t="s">
        <v>27</v>
      </c>
      <c r="E314" s="2" t="s">
        <v>10</v>
      </c>
      <c r="F314" t="s">
        <v>19</v>
      </c>
      <c r="G314">
        <v>477</v>
      </c>
      <c r="H314">
        <v>111469.39000000006</v>
      </c>
      <c r="I314">
        <v>114703.29999999997</v>
      </c>
      <c r="J314">
        <v>226172.69000000003</v>
      </c>
      <c r="K314">
        <v>3860361</v>
      </c>
      <c r="L314" s="26">
        <f t="shared" si="13"/>
        <v>5.8588481750799996E-2</v>
      </c>
      <c r="M314" s="1">
        <f t="shared" si="14"/>
        <v>474.1565828092244</v>
      </c>
    </row>
    <row r="315" spans="1:13" x14ac:dyDescent="0.25">
      <c r="A315" t="str">
        <f t="shared" si="12"/>
        <v>GANCMBMar-2025</v>
      </c>
      <c r="B315" s="2">
        <v>2025</v>
      </c>
      <c r="C315" s="2" t="s">
        <v>199</v>
      </c>
      <c r="D315" t="s">
        <v>28</v>
      </c>
      <c r="E315" s="2" t="s">
        <v>10</v>
      </c>
      <c r="F315" t="s">
        <v>15</v>
      </c>
      <c r="G315">
        <v>153</v>
      </c>
      <c r="H315">
        <v>11629.729999999998</v>
      </c>
      <c r="I315">
        <v>5536.88</v>
      </c>
      <c r="J315">
        <v>17166.61</v>
      </c>
      <c r="K315">
        <v>175491</v>
      </c>
      <c r="L315" s="26">
        <f t="shared" si="13"/>
        <v>9.782045802918668E-2</v>
      </c>
      <c r="M315" s="1">
        <f t="shared" si="14"/>
        <v>112.20006535947712</v>
      </c>
    </row>
    <row r="316" spans="1:13" x14ac:dyDescent="0.25">
      <c r="A316" t="str">
        <f t="shared" si="12"/>
        <v>HYDCMBMar-2025</v>
      </c>
      <c r="B316" s="2">
        <v>2025</v>
      </c>
      <c r="C316" s="2" t="s">
        <v>199</v>
      </c>
      <c r="D316" t="s">
        <v>29</v>
      </c>
      <c r="E316" s="2" t="s">
        <v>10</v>
      </c>
      <c r="F316" t="s">
        <v>15</v>
      </c>
      <c r="G316">
        <v>18</v>
      </c>
      <c r="H316">
        <v>918.80000000000007</v>
      </c>
      <c r="I316">
        <v>355.44</v>
      </c>
      <c r="J316">
        <v>1274.24</v>
      </c>
      <c r="K316">
        <v>21096</v>
      </c>
      <c r="L316" s="26">
        <f t="shared" si="13"/>
        <v>6.0401971937808115E-2</v>
      </c>
      <c r="M316" s="1">
        <f t="shared" si="14"/>
        <v>70.791111111111107</v>
      </c>
    </row>
    <row r="317" spans="1:13" x14ac:dyDescent="0.25">
      <c r="A317" t="str">
        <f t="shared" si="12"/>
        <v>ICNCMBMar-2025</v>
      </c>
      <c r="B317" s="2">
        <v>2025</v>
      </c>
      <c r="C317" s="2" t="s">
        <v>199</v>
      </c>
      <c r="D317" t="s">
        <v>30</v>
      </c>
      <c r="E317" s="2" t="s">
        <v>10</v>
      </c>
      <c r="F317" t="s">
        <v>13</v>
      </c>
      <c r="G317">
        <v>44</v>
      </c>
      <c r="H317">
        <v>12134.92</v>
      </c>
      <c r="I317">
        <v>3995.66</v>
      </c>
      <c r="J317">
        <v>16130.580000000002</v>
      </c>
      <c r="K317">
        <v>253660</v>
      </c>
      <c r="L317" s="26">
        <f t="shared" si="13"/>
        <v>6.3591342742253421E-2</v>
      </c>
      <c r="M317" s="1">
        <f t="shared" si="14"/>
        <v>366.60409090909093</v>
      </c>
    </row>
    <row r="318" spans="1:13" x14ac:dyDescent="0.25">
      <c r="A318" t="str">
        <f t="shared" si="12"/>
        <v>IXMCMBMar-2025</v>
      </c>
      <c r="B318" s="2">
        <v>2025</v>
      </c>
      <c r="C318" s="2" t="s">
        <v>199</v>
      </c>
      <c r="D318" t="s">
        <v>31</v>
      </c>
      <c r="E318" s="2" t="s">
        <v>10</v>
      </c>
      <c r="F318" t="s">
        <v>15</v>
      </c>
      <c r="G318">
        <v>70</v>
      </c>
      <c r="H318">
        <v>2405.8999999999996</v>
      </c>
      <c r="I318">
        <v>1047.0999999999999</v>
      </c>
      <c r="J318">
        <v>3453</v>
      </c>
      <c r="K318">
        <v>24780</v>
      </c>
      <c r="L318" s="26">
        <f t="shared" si="13"/>
        <v>0.13934624697336562</v>
      </c>
      <c r="M318" s="1">
        <f t="shared" si="14"/>
        <v>49.328571428571429</v>
      </c>
    </row>
    <row r="319" spans="1:13" x14ac:dyDescent="0.25">
      <c r="A319" t="str">
        <f t="shared" si="12"/>
        <v>KHICMBMar-2025</v>
      </c>
      <c r="B319" s="2">
        <v>2025</v>
      </c>
      <c r="C319" s="2" t="s">
        <v>199</v>
      </c>
      <c r="D319" t="s">
        <v>32</v>
      </c>
      <c r="E319" s="2" t="s">
        <v>10</v>
      </c>
      <c r="F319" t="s">
        <v>15</v>
      </c>
      <c r="G319">
        <v>41</v>
      </c>
      <c r="H319">
        <v>3830.2</v>
      </c>
      <c r="I319">
        <v>1291.29</v>
      </c>
      <c r="J319">
        <v>5121.49</v>
      </c>
      <c r="K319">
        <v>98974</v>
      </c>
      <c r="L319" s="26">
        <f t="shared" si="13"/>
        <v>5.1745812031442601E-2</v>
      </c>
      <c r="M319" s="1">
        <f t="shared" si="14"/>
        <v>124.91439024390243</v>
      </c>
    </row>
    <row r="320" spans="1:13" x14ac:dyDescent="0.25">
      <c r="A320" t="str">
        <f t="shared" si="12"/>
        <v>KTMCMBMar-2025</v>
      </c>
      <c r="B320" s="2">
        <v>2025</v>
      </c>
      <c r="C320" s="2" t="s">
        <v>199</v>
      </c>
      <c r="D320" t="s">
        <v>52</v>
      </c>
      <c r="E320" s="2" t="s">
        <v>10</v>
      </c>
      <c r="F320" t="s">
        <v>15</v>
      </c>
      <c r="G320">
        <v>108</v>
      </c>
      <c r="H320">
        <v>18826.219999999994</v>
      </c>
      <c r="I320">
        <v>3399.5899999999979</v>
      </c>
      <c r="J320">
        <v>22225.810000000016</v>
      </c>
      <c r="K320">
        <v>254124</v>
      </c>
      <c r="L320" s="26">
        <f t="shared" si="13"/>
        <v>8.7460491728447595E-2</v>
      </c>
      <c r="M320" s="1">
        <f t="shared" si="14"/>
        <v>205.79453703703717</v>
      </c>
    </row>
    <row r="321" spans="1:13" x14ac:dyDescent="0.25">
      <c r="A321" t="str">
        <f t="shared" si="12"/>
        <v>KULCMBMar-2025</v>
      </c>
      <c r="B321" s="2">
        <v>2025</v>
      </c>
      <c r="C321" s="2" t="s">
        <v>199</v>
      </c>
      <c r="D321" t="s">
        <v>33</v>
      </c>
      <c r="E321" s="2" t="s">
        <v>10</v>
      </c>
      <c r="F321" t="s">
        <v>13</v>
      </c>
      <c r="G321">
        <v>85</v>
      </c>
      <c r="H321">
        <v>8971.6400000000049</v>
      </c>
      <c r="I321">
        <v>5015.49</v>
      </c>
      <c r="J321">
        <v>13987.13</v>
      </c>
      <c r="K321">
        <v>209015</v>
      </c>
      <c r="L321" s="26">
        <f t="shared" si="13"/>
        <v>6.6919264167643461E-2</v>
      </c>
      <c r="M321" s="1">
        <f t="shared" si="14"/>
        <v>164.55447058823529</v>
      </c>
    </row>
    <row r="322" spans="1:13" x14ac:dyDescent="0.25">
      <c r="A322" t="str">
        <f t="shared" ref="A322:A385" si="15">D322&amp;E322&amp;C322</f>
        <v>KWICMBMar-2025</v>
      </c>
      <c r="B322" s="2">
        <v>2025</v>
      </c>
      <c r="C322" s="2" t="s">
        <v>199</v>
      </c>
      <c r="D322" t="s">
        <v>34</v>
      </c>
      <c r="E322" s="2" t="s">
        <v>10</v>
      </c>
      <c r="F322" t="s">
        <v>11</v>
      </c>
      <c r="G322">
        <v>11</v>
      </c>
      <c r="H322">
        <v>1268.26</v>
      </c>
      <c r="I322">
        <v>701.25</v>
      </c>
      <c r="J322">
        <v>1969.5099999999998</v>
      </c>
      <c r="K322">
        <v>46145</v>
      </c>
      <c r="L322" s="26">
        <f t="shared" ref="L322:L385" si="16">J322/K322</f>
        <v>4.268089717195795E-2</v>
      </c>
      <c r="M322" s="1">
        <f t="shared" ref="M322:M385" si="17">J322/G322</f>
        <v>179.04636363636362</v>
      </c>
    </row>
    <row r="323" spans="1:13" x14ac:dyDescent="0.25">
      <c r="A323" t="str">
        <f t="shared" si="15"/>
        <v>LHECMBMar-2025</v>
      </c>
      <c r="B323" s="2">
        <v>2025</v>
      </c>
      <c r="C323" s="2" t="s">
        <v>199</v>
      </c>
      <c r="D323" t="s">
        <v>35</v>
      </c>
      <c r="E323" s="2" t="s">
        <v>10</v>
      </c>
      <c r="F323" t="s">
        <v>15</v>
      </c>
      <c r="G323">
        <v>77</v>
      </c>
      <c r="H323">
        <v>6734.1399999999976</v>
      </c>
      <c r="I323">
        <v>2288.94</v>
      </c>
      <c r="J323">
        <v>9023.0800000000017</v>
      </c>
      <c r="K323">
        <v>214445</v>
      </c>
      <c r="L323" s="26">
        <f t="shared" si="16"/>
        <v>4.2076429853808675E-2</v>
      </c>
      <c r="M323" s="1">
        <f t="shared" si="17"/>
        <v>117.18285714285716</v>
      </c>
    </row>
    <row r="324" spans="1:13" x14ac:dyDescent="0.25">
      <c r="A324" t="str">
        <f t="shared" si="15"/>
        <v>LHRCMBMar-2025</v>
      </c>
      <c r="B324" s="2">
        <v>2025</v>
      </c>
      <c r="C324" s="2" t="s">
        <v>199</v>
      </c>
      <c r="D324" t="s">
        <v>36</v>
      </c>
      <c r="E324" s="2" t="s">
        <v>10</v>
      </c>
      <c r="F324" t="s">
        <v>19</v>
      </c>
      <c r="G324">
        <v>1268</v>
      </c>
      <c r="H324">
        <v>395791.76999999996</v>
      </c>
      <c r="I324">
        <v>295787.49999999977</v>
      </c>
      <c r="J324">
        <v>691579.2700000006</v>
      </c>
      <c r="K324">
        <v>11055692</v>
      </c>
      <c r="L324" s="26">
        <f t="shared" si="16"/>
        <v>6.2554136819296391E-2</v>
      </c>
      <c r="M324" s="1">
        <f t="shared" si="17"/>
        <v>545.40951892744522</v>
      </c>
    </row>
    <row r="325" spans="1:13" x14ac:dyDescent="0.25">
      <c r="A325" t="str">
        <f t="shared" si="15"/>
        <v>MAACMBMar-2025</v>
      </c>
      <c r="B325" s="2">
        <v>2025</v>
      </c>
      <c r="C325" s="2" t="s">
        <v>199</v>
      </c>
      <c r="D325" t="s">
        <v>37</v>
      </c>
      <c r="E325" s="2" t="s">
        <v>10</v>
      </c>
      <c r="F325" t="s">
        <v>15</v>
      </c>
      <c r="G325">
        <v>156</v>
      </c>
      <c r="H325">
        <v>8259.2999999999993</v>
      </c>
      <c r="I325">
        <v>3727.72</v>
      </c>
      <c r="J325">
        <v>11987.02</v>
      </c>
      <c r="K325">
        <v>107016</v>
      </c>
      <c r="L325" s="26">
        <f t="shared" si="16"/>
        <v>0.11201147491963818</v>
      </c>
      <c r="M325" s="1">
        <f t="shared" si="17"/>
        <v>76.839871794871797</v>
      </c>
    </row>
    <row r="326" spans="1:13" x14ac:dyDescent="0.25">
      <c r="A326" t="str">
        <f t="shared" si="15"/>
        <v>MELCMBMar-2025</v>
      </c>
      <c r="B326" s="2">
        <v>2025</v>
      </c>
      <c r="C326" s="2" t="s">
        <v>199</v>
      </c>
      <c r="D326" t="s">
        <v>38</v>
      </c>
      <c r="E326" s="2" t="s">
        <v>10</v>
      </c>
      <c r="F326" t="s">
        <v>13</v>
      </c>
      <c r="G326">
        <v>1162</v>
      </c>
      <c r="H326">
        <v>379157.44000000012</v>
      </c>
      <c r="I326">
        <v>129822.15999999997</v>
      </c>
      <c r="J326">
        <v>508979.60000000009</v>
      </c>
      <c r="K326">
        <v>9771258</v>
      </c>
      <c r="L326" s="26">
        <f t="shared" si="16"/>
        <v>5.2089464836564556E-2</v>
      </c>
      <c r="M326" s="1">
        <f t="shared" si="17"/>
        <v>438.02030981067134</v>
      </c>
    </row>
    <row r="327" spans="1:13" x14ac:dyDescent="0.25">
      <c r="A327" t="str">
        <f t="shared" si="15"/>
        <v>MLECMBMar-2025</v>
      </c>
      <c r="B327" s="2">
        <v>2025</v>
      </c>
      <c r="C327" s="2" t="s">
        <v>199</v>
      </c>
      <c r="D327" t="s">
        <v>39</v>
      </c>
      <c r="E327" s="2" t="s">
        <v>10</v>
      </c>
      <c r="F327" t="s">
        <v>15</v>
      </c>
      <c r="G327">
        <v>716</v>
      </c>
      <c r="H327">
        <v>58013.440000000031</v>
      </c>
      <c r="I327">
        <v>16713.26999999999</v>
      </c>
      <c r="J327">
        <v>74726.709999999977</v>
      </c>
      <c r="K327">
        <v>549888</v>
      </c>
      <c r="L327" s="26">
        <f t="shared" si="16"/>
        <v>0.13589441849976719</v>
      </c>
      <c r="M327" s="1">
        <f t="shared" si="17"/>
        <v>104.3669134078212</v>
      </c>
    </row>
    <row r="328" spans="1:13" x14ac:dyDescent="0.25">
      <c r="A328" t="str">
        <f t="shared" si="15"/>
        <v>NRTCMBMar-2025</v>
      </c>
      <c r="B328" s="2">
        <v>2025</v>
      </c>
      <c r="C328" s="2" t="s">
        <v>199</v>
      </c>
      <c r="D328" t="s">
        <v>40</v>
      </c>
      <c r="E328" s="2" t="s">
        <v>10</v>
      </c>
      <c r="F328" t="s">
        <v>13</v>
      </c>
      <c r="G328">
        <v>148</v>
      </c>
      <c r="H328">
        <v>59265.009999999995</v>
      </c>
      <c r="I328">
        <v>5454.8399999999983</v>
      </c>
      <c r="J328">
        <v>64719.850000000013</v>
      </c>
      <c r="K328">
        <v>1015872</v>
      </c>
      <c r="L328" s="26">
        <f t="shared" si="16"/>
        <v>6.3708666052416069E-2</v>
      </c>
      <c r="M328" s="1">
        <f t="shared" si="17"/>
        <v>437.29628378378385</v>
      </c>
    </row>
    <row r="329" spans="1:13" x14ac:dyDescent="0.25">
      <c r="A329" t="str">
        <f t="shared" si="15"/>
        <v>RUHCMBMar-2025</v>
      </c>
      <c r="B329" s="2">
        <v>2025</v>
      </c>
      <c r="C329" s="2" t="s">
        <v>199</v>
      </c>
      <c r="D329" t="s">
        <v>41</v>
      </c>
      <c r="E329" s="2" t="s">
        <v>10</v>
      </c>
      <c r="F329" t="s">
        <v>11</v>
      </c>
      <c r="G329">
        <v>89</v>
      </c>
      <c r="H329">
        <v>17023.439999999999</v>
      </c>
      <c r="I329">
        <v>7195.31</v>
      </c>
      <c r="J329">
        <v>24218.75</v>
      </c>
      <c r="K329">
        <v>360005</v>
      </c>
      <c r="L329" s="26">
        <f t="shared" si="16"/>
        <v>6.7273371203177737E-2</v>
      </c>
      <c r="M329" s="1">
        <f t="shared" si="17"/>
        <v>272.12078651685391</v>
      </c>
    </row>
    <row r="330" spans="1:13" x14ac:dyDescent="0.25">
      <c r="A330" t="str">
        <f t="shared" si="15"/>
        <v>SINCMBMar-2025</v>
      </c>
      <c r="B330" s="2">
        <v>2025</v>
      </c>
      <c r="C330" s="2" t="s">
        <v>199</v>
      </c>
      <c r="D330" t="s">
        <v>42</v>
      </c>
      <c r="E330" s="2" t="s">
        <v>10</v>
      </c>
      <c r="F330" t="s">
        <v>13</v>
      </c>
      <c r="G330">
        <v>160</v>
      </c>
      <c r="H330">
        <v>27123.129999999986</v>
      </c>
      <c r="I330">
        <v>9991.1900000000023</v>
      </c>
      <c r="J330">
        <v>37114.319999999992</v>
      </c>
      <c r="K330">
        <v>439840</v>
      </c>
      <c r="L330" s="26">
        <f t="shared" si="16"/>
        <v>8.4381411422335378E-2</v>
      </c>
      <c r="M330" s="1">
        <f t="shared" si="17"/>
        <v>231.96449999999996</v>
      </c>
    </row>
    <row r="331" spans="1:13" x14ac:dyDescent="0.25">
      <c r="A331" t="str">
        <f t="shared" si="15"/>
        <v>SYDCMBMar-2025</v>
      </c>
      <c r="B331" s="2">
        <v>2025</v>
      </c>
      <c r="C331" s="2" t="s">
        <v>199</v>
      </c>
      <c r="D331" t="s">
        <v>53</v>
      </c>
      <c r="E331" s="2" t="s">
        <v>10</v>
      </c>
      <c r="F331" t="s">
        <v>13</v>
      </c>
      <c r="G331">
        <v>553</v>
      </c>
      <c r="H331">
        <v>226795.59999999989</v>
      </c>
      <c r="I331">
        <v>59422.73000000001</v>
      </c>
      <c r="J331">
        <v>286218.32999999996</v>
      </c>
      <c r="K331">
        <v>4840962</v>
      </c>
      <c r="L331" s="26">
        <f t="shared" si="16"/>
        <v>5.9124267036179991E-2</v>
      </c>
      <c r="M331" s="1">
        <f t="shared" si="17"/>
        <v>517.57383363471968</v>
      </c>
    </row>
    <row r="332" spans="1:13" x14ac:dyDescent="0.25">
      <c r="A332" t="str">
        <f t="shared" si="15"/>
        <v>TRVCMBMar-2025</v>
      </c>
      <c r="B332" s="2">
        <v>2025</v>
      </c>
      <c r="C332" s="2" t="s">
        <v>199</v>
      </c>
      <c r="D332" t="s">
        <v>43</v>
      </c>
      <c r="E332" s="2" t="s">
        <v>10</v>
      </c>
      <c r="F332" t="s">
        <v>15</v>
      </c>
      <c r="G332">
        <v>23</v>
      </c>
      <c r="H332">
        <v>622.17999999999995</v>
      </c>
      <c r="I332">
        <v>278.56</v>
      </c>
      <c r="J332">
        <v>900.7399999999999</v>
      </c>
      <c r="K332">
        <v>8418</v>
      </c>
      <c r="L332" s="26">
        <f t="shared" si="16"/>
        <v>0.10700166310287478</v>
      </c>
      <c r="M332" s="1">
        <f t="shared" si="17"/>
        <v>39.162608695652168</v>
      </c>
    </row>
    <row r="333" spans="1:13" x14ac:dyDescent="0.25">
      <c r="A333" t="str">
        <f t="shared" si="15"/>
        <v>TRZCMBMar-2025</v>
      </c>
      <c r="B333" s="2">
        <v>2025</v>
      </c>
      <c r="C333" s="2" t="s">
        <v>199</v>
      </c>
      <c r="D333" t="s">
        <v>44</v>
      </c>
      <c r="E333" s="2" t="s">
        <v>10</v>
      </c>
      <c r="F333" t="s">
        <v>15</v>
      </c>
      <c r="G333">
        <v>75</v>
      </c>
      <c r="H333">
        <v>2759.0499999999988</v>
      </c>
      <c r="I333">
        <v>960.58999999999992</v>
      </c>
      <c r="J333">
        <v>3719.64</v>
      </c>
      <c r="K333">
        <v>33225</v>
      </c>
      <c r="L333" s="26">
        <f t="shared" si="16"/>
        <v>0.1119530474040632</v>
      </c>
      <c r="M333" s="1">
        <f t="shared" si="17"/>
        <v>49.595199999999998</v>
      </c>
    </row>
    <row r="334" spans="1:13" x14ac:dyDescent="0.25">
      <c r="A334" t="str">
        <f t="shared" si="15"/>
        <v>AUHCMBApr-2025</v>
      </c>
      <c r="B334" s="2">
        <v>2025</v>
      </c>
      <c r="C334" s="2" t="s">
        <v>203</v>
      </c>
      <c r="D334" t="s">
        <v>9</v>
      </c>
      <c r="E334" s="2" t="s">
        <v>10</v>
      </c>
      <c r="F334" t="s">
        <v>11</v>
      </c>
      <c r="G334">
        <v>58</v>
      </c>
      <c r="H334">
        <v>11389.31</v>
      </c>
      <c r="I334">
        <v>4754.2200000000012</v>
      </c>
      <c r="J334">
        <v>16143.530000000002</v>
      </c>
      <c r="K334">
        <v>193952</v>
      </c>
      <c r="L334" s="26">
        <f t="shared" si="16"/>
        <v>8.3234666309189909E-2</v>
      </c>
      <c r="M334" s="1">
        <f t="shared" si="17"/>
        <v>278.33672413793107</v>
      </c>
    </row>
    <row r="335" spans="1:13" x14ac:dyDescent="0.25">
      <c r="A335" t="str">
        <f t="shared" si="15"/>
        <v>BKKCMBApr-2025</v>
      </c>
      <c r="B335" s="2">
        <v>2025</v>
      </c>
      <c r="C335" s="2" t="s">
        <v>203</v>
      </c>
      <c r="D335" t="s">
        <v>12</v>
      </c>
      <c r="E335" s="2" t="s">
        <v>10</v>
      </c>
      <c r="F335" t="s">
        <v>13</v>
      </c>
      <c r="G335">
        <v>78</v>
      </c>
      <c r="H335">
        <v>12063.47</v>
      </c>
      <c r="I335">
        <v>5266.2200000000012</v>
      </c>
      <c r="J335">
        <v>17329.689999999999</v>
      </c>
      <c r="K335">
        <v>186030</v>
      </c>
      <c r="L335" s="26">
        <f t="shared" si="16"/>
        <v>9.3155351287426746E-2</v>
      </c>
      <c r="M335" s="1">
        <f t="shared" si="17"/>
        <v>222.17551282051281</v>
      </c>
    </row>
    <row r="336" spans="1:13" x14ac:dyDescent="0.25">
      <c r="A336" t="str">
        <f t="shared" si="15"/>
        <v>BLRCMBApr-2025</v>
      </c>
      <c r="B336" s="2">
        <v>2025</v>
      </c>
      <c r="C336" s="2" t="s">
        <v>203</v>
      </c>
      <c r="D336" t="s">
        <v>14</v>
      </c>
      <c r="E336" s="2" t="s">
        <v>10</v>
      </c>
      <c r="F336" t="s">
        <v>15</v>
      </c>
      <c r="G336">
        <v>55</v>
      </c>
      <c r="H336">
        <v>2847.82</v>
      </c>
      <c r="I336">
        <v>1129.7700000000002</v>
      </c>
      <c r="J336">
        <v>3977.5900000000006</v>
      </c>
      <c r="K336">
        <v>39325</v>
      </c>
      <c r="L336" s="26">
        <f t="shared" si="16"/>
        <v>0.10114659885568977</v>
      </c>
      <c r="M336" s="1">
        <f t="shared" si="17"/>
        <v>72.319818181818192</v>
      </c>
    </row>
    <row r="337" spans="1:13" x14ac:dyDescent="0.25">
      <c r="A337" t="str">
        <f t="shared" si="15"/>
        <v>BOMCMBApr-2025</v>
      </c>
      <c r="B337" s="2">
        <v>2025</v>
      </c>
      <c r="C337" s="2" t="s">
        <v>203</v>
      </c>
      <c r="D337" t="s">
        <v>16</v>
      </c>
      <c r="E337" s="2" t="s">
        <v>10</v>
      </c>
      <c r="F337" t="s">
        <v>15</v>
      </c>
      <c r="G337">
        <v>120</v>
      </c>
      <c r="H337">
        <v>9893.3000000000011</v>
      </c>
      <c r="I337">
        <v>3554.7900000000013</v>
      </c>
      <c r="J337">
        <v>13448.09</v>
      </c>
      <c r="K337">
        <v>185880</v>
      </c>
      <c r="L337" s="26">
        <f t="shared" si="16"/>
        <v>7.2348235420701526E-2</v>
      </c>
      <c r="M337" s="1">
        <f t="shared" si="17"/>
        <v>112.06741666666667</v>
      </c>
    </row>
    <row r="338" spans="1:13" x14ac:dyDescent="0.25">
      <c r="A338" t="str">
        <f t="shared" si="15"/>
        <v>CANCMBApr-2025</v>
      </c>
      <c r="B338" s="2">
        <v>2025</v>
      </c>
      <c r="C338" s="2" t="s">
        <v>203</v>
      </c>
      <c r="D338" t="s">
        <v>17</v>
      </c>
      <c r="E338" s="2" t="s">
        <v>10</v>
      </c>
      <c r="F338" t="s">
        <v>13</v>
      </c>
      <c r="G338">
        <v>2</v>
      </c>
      <c r="H338">
        <v>159.43</v>
      </c>
      <c r="I338">
        <v>124.51</v>
      </c>
      <c r="J338">
        <v>283.94</v>
      </c>
      <c r="K338">
        <v>7966</v>
      </c>
      <c r="L338" s="26">
        <f t="shared" si="16"/>
        <v>3.5643986944514185E-2</v>
      </c>
      <c r="M338" s="1">
        <f t="shared" si="17"/>
        <v>141.97</v>
      </c>
    </row>
    <row r="339" spans="1:13" x14ac:dyDescent="0.25">
      <c r="A339" t="str">
        <f t="shared" si="15"/>
        <v>CDGCMBApr-2025</v>
      </c>
      <c r="B339" s="2">
        <v>2025</v>
      </c>
      <c r="C339" s="2" t="s">
        <v>203</v>
      </c>
      <c r="D339" t="s">
        <v>18</v>
      </c>
      <c r="E339" s="2" t="s">
        <v>10</v>
      </c>
      <c r="F339" t="s">
        <v>19</v>
      </c>
      <c r="G339">
        <v>277</v>
      </c>
      <c r="H339">
        <v>81292.150000000009</v>
      </c>
      <c r="I339">
        <v>60744.19000000001</v>
      </c>
      <c r="J339">
        <v>142036.34000000005</v>
      </c>
      <c r="K339">
        <v>2356993</v>
      </c>
      <c r="L339" s="26">
        <f t="shared" si="16"/>
        <v>6.0261672393596442E-2</v>
      </c>
      <c r="M339" s="1">
        <f t="shared" si="17"/>
        <v>512.7665703971121</v>
      </c>
    </row>
    <row r="340" spans="1:13" x14ac:dyDescent="0.25">
      <c r="A340" t="str">
        <f t="shared" si="15"/>
        <v>CGKCMBApr-2025</v>
      </c>
      <c r="B340" s="2">
        <v>2025</v>
      </c>
      <c r="C340" s="2" t="s">
        <v>203</v>
      </c>
      <c r="D340" t="s">
        <v>20</v>
      </c>
      <c r="E340" s="2" t="s">
        <v>10</v>
      </c>
      <c r="F340" t="s">
        <v>13</v>
      </c>
      <c r="G340">
        <v>33</v>
      </c>
      <c r="H340">
        <v>5171.6999999999989</v>
      </c>
      <c r="I340">
        <v>2354.9800000000005</v>
      </c>
      <c r="J340">
        <v>7526.68</v>
      </c>
      <c r="K340">
        <v>109494</v>
      </c>
      <c r="L340" s="26">
        <f t="shared" si="16"/>
        <v>6.8740570259557598E-2</v>
      </c>
      <c r="M340" s="1">
        <f t="shared" si="17"/>
        <v>228.08121212121213</v>
      </c>
    </row>
    <row r="341" spans="1:13" x14ac:dyDescent="0.25">
      <c r="A341" t="str">
        <f t="shared" si="15"/>
        <v>CMBAUHApr-2025</v>
      </c>
      <c r="B341" s="2">
        <v>2025</v>
      </c>
      <c r="C341" s="2" t="s">
        <v>203</v>
      </c>
      <c r="D341" t="s">
        <v>10</v>
      </c>
      <c r="E341" s="2" t="s">
        <v>9</v>
      </c>
      <c r="F341" t="s">
        <v>11</v>
      </c>
      <c r="G341">
        <v>117</v>
      </c>
      <c r="H341">
        <v>19620.430000000004</v>
      </c>
      <c r="I341">
        <v>10443.449999999997</v>
      </c>
      <c r="J341">
        <v>30063.879999999997</v>
      </c>
      <c r="K341">
        <v>391248</v>
      </c>
      <c r="L341" s="26">
        <f t="shared" si="16"/>
        <v>7.6840980656770128E-2</v>
      </c>
      <c r="M341" s="1">
        <f t="shared" si="17"/>
        <v>256.95623931623931</v>
      </c>
    </row>
    <row r="342" spans="1:13" x14ac:dyDescent="0.25">
      <c r="A342" t="str">
        <f t="shared" si="15"/>
        <v>CMBBKKApr-2025</v>
      </c>
      <c r="B342" s="2">
        <v>2025</v>
      </c>
      <c r="C342" s="2" t="s">
        <v>203</v>
      </c>
      <c r="D342" t="s">
        <v>10</v>
      </c>
      <c r="E342" s="2" t="s">
        <v>12</v>
      </c>
      <c r="F342" t="s">
        <v>13</v>
      </c>
      <c r="G342">
        <v>65</v>
      </c>
      <c r="H342">
        <v>11796.439999999995</v>
      </c>
      <c r="I342">
        <v>5013.6399999999994</v>
      </c>
      <c r="J342">
        <v>16810.079999999994</v>
      </c>
      <c r="K342">
        <v>155025</v>
      </c>
      <c r="L342" s="26">
        <f t="shared" si="16"/>
        <v>0.10843463957426218</v>
      </c>
      <c r="M342" s="1">
        <f t="shared" si="17"/>
        <v>258.61661538461527</v>
      </c>
    </row>
    <row r="343" spans="1:13" x14ac:dyDescent="0.25">
      <c r="A343" t="str">
        <f t="shared" si="15"/>
        <v>CMBBLRApr-2025</v>
      </c>
      <c r="B343" s="2">
        <v>2025</v>
      </c>
      <c r="C343" s="2" t="s">
        <v>203</v>
      </c>
      <c r="D343" t="s">
        <v>10</v>
      </c>
      <c r="E343" s="2" t="s">
        <v>14</v>
      </c>
      <c r="F343" t="s">
        <v>15</v>
      </c>
      <c r="G343">
        <v>42</v>
      </c>
      <c r="H343">
        <v>2634.0099999999998</v>
      </c>
      <c r="I343">
        <v>1010.2499999999999</v>
      </c>
      <c r="J343">
        <v>3644.2599999999998</v>
      </c>
      <c r="K343">
        <v>30030</v>
      </c>
      <c r="L343" s="26">
        <f t="shared" si="16"/>
        <v>0.12135397935397935</v>
      </c>
      <c r="M343" s="1">
        <f t="shared" si="17"/>
        <v>86.768095238095228</v>
      </c>
    </row>
    <row r="344" spans="1:13" x14ac:dyDescent="0.25">
      <c r="A344" t="str">
        <f t="shared" si="15"/>
        <v>CMBBOMApr-2025</v>
      </c>
      <c r="B344" s="2">
        <v>2025</v>
      </c>
      <c r="C344" s="2" t="s">
        <v>203</v>
      </c>
      <c r="D344" t="s">
        <v>10</v>
      </c>
      <c r="E344" s="2" t="s">
        <v>16</v>
      </c>
      <c r="F344" t="s">
        <v>15</v>
      </c>
      <c r="G344">
        <v>93</v>
      </c>
      <c r="H344">
        <v>5873.4</v>
      </c>
      <c r="I344">
        <v>3573.49</v>
      </c>
      <c r="J344">
        <v>9446.8900000000012</v>
      </c>
      <c r="K344">
        <v>144057</v>
      </c>
      <c r="L344" s="26">
        <f t="shared" si="16"/>
        <v>6.5577445039116472E-2</v>
      </c>
      <c r="M344" s="1">
        <f t="shared" si="17"/>
        <v>101.57946236559141</v>
      </c>
    </row>
    <row r="345" spans="1:13" x14ac:dyDescent="0.25">
      <c r="A345" t="str">
        <f t="shared" si="15"/>
        <v>CMBCANApr-2025</v>
      </c>
      <c r="B345" s="2">
        <v>2025</v>
      </c>
      <c r="C345" s="2" t="s">
        <v>203</v>
      </c>
      <c r="D345" t="s">
        <v>10</v>
      </c>
      <c r="E345" s="2" t="s">
        <v>17</v>
      </c>
      <c r="F345" t="s">
        <v>13</v>
      </c>
      <c r="G345">
        <v>2</v>
      </c>
      <c r="H345">
        <v>451.91999999999996</v>
      </c>
      <c r="I345">
        <v>199.99</v>
      </c>
      <c r="J345">
        <v>651.91</v>
      </c>
      <c r="K345">
        <v>7966</v>
      </c>
      <c r="L345" s="26">
        <f t="shared" si="16"/>
        <v>8.1836555360281185E-2</v>
      </c>
      <c r="M345" s="1">
        <f t="shared" si="17"/>
        <v>325.95499999999998</v>
      </c>
    </row>
    <row r="346" spans="1:13" x14ac:dyDescent="0.25">
      <c r="A346" t="str">
        <f t="shared" si="15"/>
        <v>CMBCDGApr-2025</v>
      </c>
      <c r="B346" s="2">
        <v>2025</v>
      </c>
      <c r="C346" s="2" t="s">
        <v>203</v>
      </c>
      <c r="D346" t="s">
        <v>10</v>
      </c>
      <c r="E346" s="2" t="s">
        <v>18</v>
      </c>
      <c r="F346" t="s">
        <v>19</v>
      </c>
      <c r="G346">
        <v>349</v>
      </c>
      <c r="H346">
        <v>95614.259999999966</v>
      </c>
      <c r="I346">
        <v>77934.23000000001</v>
      </c>
      <c r="J346">
        <v>173548.49</v>
      </c>
      <c r="K346">
        <v>2969641</v>
      </c>
      <c r="L346" s="26">
        <f t="shared" si="16"/>
        <v>5.8440899085108265E-2</v>
      </c>
      <c r="M346" s="1">
        <f t="shared" si="17"/>
        <v>497.2736103151862</v>
      </c>
    </row>
    <row r="347" spans="1:13" x14ac:dyDescent="0.25">
      <c r="A347" t="str">
        <f t="shared" si="15"/>
        <v>CMBCGKApr-2025</v>
      </c>
      <c r="B347" s="2">
        <v>2025</v>
      </c>
      <c r="C347" s="2" t="s">
        <v>203</v>
      </c>
      <c r="D347" t="s">
        <v>10</v>
      </c>
      <c r="E347" s="2" t="s">
        <v>20</v>
      </c>
      <c r="F347" t="s">
        <v>13</v>
      </c>
      <c r="G347">
        <v>45</v>
      </c>
      <c r="H347">
        <v>5999.92</v>
      </c>
      <c r="I347">
        <v>3627.8700000000003</v>
      </c>
      <c r="J347">
        <v>9627.7899999999991</v>
      </c>
      <c r="K347">
        <v>149310</v>
      </c>
      <c r="L347" s="26">
        <f t="shared" si="16"/>
        <v>6.4481883329984585E-2</v>
      </c>
      <c r="M347" s="1">
        <f t="shared" si="17"/>
        <v>213.95088888888887</v>
      </c>
    </row>
    <row r="348" spans="1:13" x14ac:dyDescent="0.25">
      <c r="A348" t="str">
        <f t="shared" si="15"/>
        <v>CMBCOKApr-2025</v>
      </c>
      <c r="B348" s="2">
        <v>2025</v>
      </c>
      <c r="C348" s="2" t="s">
        <v>203</v>
      </c>
      <c r="D348" t="s">
        <v>10</v>
      </c>
      <c r="E348" s="2" t="s">
        <v>21</v>
      </c>
      <c r="F348" t="s">
        <v>15</v>
      </c>
      <c r="G348">
        <v>43</v>
      </c>
      <c r="H348">
        <v>4174.2</v>
      </c>
      <c r="I348">
        <v>632.57000000000005</v>
      </c>
      <c r="J348">
        <v>4806.7700000000004</v>
      </c>
      <c r="K348">
        <v>22231</v>
      </c>
      <c r="L348" s="26">
        <f t="shared" si="16"/>
        <v>0.21621924339885748</v>
      </c>
      <c r="M348" s="1">
        <f t="shared" si="17"/>
        <v>111.78534883720931</v>
      </c>
    </row>
    <row r="349" spans="1:13" x14ac:dyDescent="0.25">
      <c r="A349" t="str">
        <f t="shared" si="15"/>
        <v>CMBDACApr-2025</v>
      </c>
      <c r="B349" s="2">
        <v>2025</v>
      </c>
      <c r="C349" s="2" t="s">
        <v>203</v>
      </c>
      <c r="D349" t="s">
        <v>10</v>
      </c>
      <c r="E349" s="2" t="s">
        <v>22</v>
      </c>
      <c r="F349" t="s">
        <v>15</v>
      </c>
      <c r="G349">
        <v>12</v>
      </c>
      <c r="H349">
        <v>1968.24</v>
      </c>
      <c r="I349">
        <v>192.92000000000002</v>
      </c>
      <c r="J349">
        <v>2161.16</v>
      </c>
      <c r="K349">
        <v>25980</v>
      </c>
      <c r="L349" s="26">
        <f t="shared" si="16"/>
        <v>8.3185527328714384E-2</v>
      </c>
      <c r="M349" s="1">
        <f t="shared" si="17"/>
        <v>180.09666666666666</v>
      </c>
    </row>
    <row r="350" spans="1:13" x14ac:dyDescent="0.25">
      <c r="A350" t="str">
        <f t="shared" si="15"/>
        <v>CMBDELApr-2025</v>
      </c>
      <c r="B350" s="2">
        <v>2025</v>
      </c>
      <c r="C350" s="2" t="s">
        <v>203</v>
      </c>
      <c r="D350" t="s">
        <v>10</v>
      </c>
      <c r="E350" s="2" t="s">
        <v>23</v>
      </c>
      <c r="F350" t="s">
        <v>15</v>
      </c>
      <c r="G350">
        <v>170</v>
      </c>
      <c r="H350">
        <v>22144.869999999992</v>
      </c>
      <c r="I350">
        <v>5205.2500000000027</v>
      </c>
      <c r="J350">
        <v>27350.119999999992</v>
      </c>
      <c r="K350">
        <v>412250</v>
      </c>
      <c r="L350" s="26">
        <f t="shared" si="16"/>
        <v>6.634352941176469E-2</v>
      </c>
      <c r="M350" s="1">
        <f t="shared" si="17"/>
        <v>160.88305882352935</v>
      </c>
    </row>
    <row r="351" spans="1:13" x14ac:dyDescent="0.25">
      <c r="A351" t="str">
        <f t="shared" si="15"/>
        <v>CMBDMMApr-2025</v>
      </c>
      <c r="B351" s="2">
        <v>2025</v>
      </c>
      <c r="C351" s="2" t="s">
        <v>203</v>
      </c>
      <c r="D351" t="s">
        <v>10</v>
      </c>
      <c r="E351" s="2" t="s">
        <v>24</v>
      </c>
      <c r="F351" t="s">
        <v>11</v>
      </c>
      <c r="G351">
        <v>16</v>
      </c>
      <c r="H351">
        <v>3596.37</v>
      </c>
      <c r="I351">
        <v>1141.33</v>
      </c>
      <c r="J351">
        <v>4737.7</v>
      </c>
      <c r="K351">
        <v>61648</v>
      </c>
      <c r="L351" s="26">
        <f t="shared" si="16"/>
        <v>7.6850830521671423E-2</v>
      </c>
      <c r="M351" s="1">
        <f t="shared" si="17"/>
        <v>296.10624999999999</v>
      </c>
    </row>
    <row r="352" spans="1:13" x14ac:dyDescent="0.25">
      <c r="A352" t="str">
        <f t="shared" si="15"/>
        <v>CMBDOHApr-2025</v>
      </c>
      <c r="B352" s="2">
        <v>2025</v>
      </c>
      <c r="C352" s="2" t="s">
        <v>203</v>
      </c>
      <c r="D352" t="s">
        <v>10</v>
      </c>
      <c r="E352" s="2" t="s">
        <v>25</v>
      </c>
      <c r="F352" t="s">
        <v>11</v>
      </c>
      <c r="G352">
        <v>48</v>
      </c>
      <c r="H352">
        <v>10617.429999999998</v>
      </c>
      <c r="I352">
        <v>4193.8100000000004</v>
      </c>
      <c r="J352">
        <v>14811.240000000003</v>
      </c>
      <c r="K352">
        <v>174384</v>
      </c>
      <c r="L352" s="26">
        <f t="shared" si="16"/>
        <v>8.4934627030002777E-2</v>
      </c>
      <c r="M352" s="1">
        <f t="shared" si="17"/>
        <v>308.56750000000005</v>
      </c>
    </row>
    <row r="353" spans="1:13" x14ac:dyDescent="0.25">
      <c r="A353" t="str">
        <f t="shared" si="15"/>
        <v>CMBDXBApr-2025</v>
      </c>
      <c r="B353" s="2">
        <v>2025</v>
      </c>
      <c r="C353" s="2" t="s">
        <v>203</v>
      </c>
      <c r="D353" t="s">
        <v>10</v>
      </c>
      <c r="E353" s="2" t="s">
        <v>26</v>
      </c>
      <c r="F353" t="s">
        <v>11</v>
      </c>
      <c r="G353">
        <v>81</v>
      </c>
      <c r="H353">
        <v>10859.730000000001</v>
      </c>
      <c r="I353">
        <v>5197.0200000000004</v>
      </c>
      <c r="J353">
        <v>16056.749999999998</v>
      </c>
      <c r="K353">
        <v>268029</v>
      </c>
      <c r="L353" s="26">
        <f t="shared" si="16"/>
        <v>5.9906763820332866E-2</v>
      </c>
      <c r="M353" s="1">
        <f t="shared" si="17"/>
        <v>198.23148148148147</v>
      </c>
    </row>
    <row r="354" spans="1:13" x14ac:dyDescent="0.25">
      <c r="A354" t="str">
        <f t="shared" si="15"/>
        <v>CMBFRAApr-2025</v>
      </c>
      <c r="B354" s="2">
        <v>2025</v>
      </c>
      <c r="C354" s="2" t="s">
        <v>203</v>
      </c>
      <c r="D354" t="s">
        <v>10</v>
      </c>
      <c r="E354" s="2" t="s">
        <v>27</v>
      </c>
      <c r="F354" t="s">
        <v>19</v>
      </c>
      <c r="G354">
        <v>432</v>
      </c>
      <c r="H354">
        <v>127603.95</v>
      </c>
      <c r="I354">
        <v>99636.63</v>
      </c>
      <c r="J354">
        <v>227240.58</v>
      </c>
      <c r="K354">
        <v>3496176</v>
      </c>
      <c r="L354" s="26">
        <f t="shared" si="16"/>
        <v>6.4996893749056109E-2</v>
      </c>
      <c r="M354" s="1">
        <f t="shared" si="17"/>
        <v>526.01986111111103</v>
      </c>
    </row>
    <row r="355" spans="1:13" x14ac:dyDescent="0.25">
      <c r="A355" t="str">
        <f t="shared" si="15"/>
        <v>CMBGANApr-2025</v>
      </c>
      <c r="B355" s="2">
        <v>2025</v>
      </c>
      <c r="C355" s="2" t="s">
        <v>203</v>
      </c>
      <c r="D355" t="s">
        <v>10</v>
      </c>
      <c r="E355" s="2" t="s">
        <v>28</v>
      </c>
      <c r="F355" t="s">
        <v>15</v>
      </c>
      <c r="G355">
        <v>137</v>
      </c>
      <c r="H355">
        <v>6841.3000000000011</v>
      </c>
      <c r="I355">
        <v>3292.380000000001</v>
      </c>
      <c r="J355">
        <v>10133.68</v>
      </c>
      <c r="K355">
        <v>157139</v>
      </c>
      <c r="L355" s="26">
        <f t="shared" si="16"/>
        <v>6.4488637448373728E-2</v>
      </c>
      <c r="M355" s="1">
        <f t="shared" si="17"/>
        <v>73.968467153284678</v>
      </c>
    </row>
    <row r="356" spans="1:13" x14ac:dyDescent="0.25">
      <c r="A356" t="str">
        <f t="shared" si="15"/>
        <v>CMBHYDApr-2025</v>
      </c>
      <c r="B356" s="2">
        <v>2025</v>
      </c>
      <c r="C356" s="2" t="s">
        <v>203</v>
      </c>
      <c r="D356" t="s">
        <v>10</v>
      </c>
      <c r="E356" s="2" t="s">
        <v>29</v>
      </c>
      <c r="F356" t="s">
        <v>15</v>
      </c>
      <c r="G356">
        <v>12</v>
      </c>
      <c r="H356">
        <v>417.17</v>
      </c>
      <c r="I356">
        <v>348.95</v>
      </c>
      <c r="J356">
        <v>766.11999999999989</v>
      </c>
      <c r="K356">
        <v>14064</v>
      </c>
      <c r="L356" s="26">
        <f t="shared" si="16"/>
        <v>5.4473833902161539E-2</v>
      </c>
      <c r="M356" s="1">
        <f t="shared" si="17"/>
        <v>63.843333333333327</v>
      </c>
    </row>
    <row r="357" spans="1:13" x14ac:dyDescent="0.25">
      <c r="A357" t="str">
        <f t="shared" si="15"/>
        <v>CMBICNApr-2025</v>
      </c>
      <c r="B357" s="2">
        <v>2025</v>
      </c>
      <c r="C357" s="2" t="s">
        <v>203</v>
      </c>
      <c r="D357" t="s">
        <v>10</v>
      </c>
      <c r="E357" s="2" t="s">
        <v>30</v>
      </c>
      <c r="F357" t="s">
        <v>13</v>
      </c>
      <c r="G357">
        <v>43</v>
      </c>
      <c r="H357">
        <v>9368.4999999999982</v>
      </c>
      <c r="I357">
        <v>4054.42</v>
      </c>
      <c r="J357">
        <v>13422.920000000002</v>
      </c>
      <c r="K357">
        <v>247895</v>
      </c>
      <c r="L357" s="26">
        <f t="shared" si="16"/>
        <v>5.4147602815708268E-2</v>
      </c>
      <c r="M357" s="1">
        <f t="shared" si="17"/>
        <v>312.1609302325582</v>
      </c>
    </row>
    <row r="358" spans="1:13" x14ac:dyDescent="0.25">
      <c r="A358" t="str">
        <f t="shared" si="15"/>
        <v>CMBIXMApr-2025</v>
      </c>
      <c r="B358" s="2">
        <v>2025</v>
      </c>
      <c r="C358" s="2" t="s">
        <v>203</v>
      </c>
      <c r="D358" t="s">
        <v>10</v>
      </c>
      <c r="E358" s="2" t="s">
        <v>31</v>
      </c>
      <c r="F358" t="s">
        <v>15</v>
      </c>
      <c r="G358">
        <v>29</v>
      </c>
      <c r="H358">
        <v>835.15000000000009</v>
      </c>
      <c r="I358">
        <v>309.50000000000006</v>
      </c>
      <c r="J358">
        <v>1144.6500000000001</v>
      </c>
      <c r="K358">
        <v>10266</v>
      </c>
      <c r="L358" s="26">
        <f t="shared" si="16"/>
        <v>0.11149912331969609</v>
      </c>
      <c r="M358" s="1">
        <f t="shared" si="17"/>
        <v>39.470689655172414</v>
      </c>
    </row>
    <row r="359" spans="1:13" x14ac:dyDescent="0.25">
      <c r="A359" t="str">
        <f t="shared" si="15"/>
        <v>CMBKHIApr-2025</v>
      </c>
      <c r="B359" s="2">
        <v>2025</v>
      </c>
      <c r="C359" s="2" t="s">
        <v>203</v>
      </c>
      <c r="D359" t="s">
        <v>10</v>
      </c>
      <c r="E359" s="2" t="s">
        <v>32</v>
      </c>
      <c r="F359" t="s">
        <v>15</v>
      </c>
      <c r="G359">
        <v>49</v>
      </c>
      <c r="H359">
        <v>4850.1400000000003</v>
      </c>
      <c r="I359">
        <v>1726.0900000000008</v>
      </c>
      <c r="J359">
        <v>6576.23</v>
      </c>
      <c r="K359">
        <v>118286</v>
      </c>
      <c r="L359" s="26">
        <f t="shared" si="16"/>
        <v>5.5596013053108566E-2</v>
      </c>
      <c r="M359" s="1">
        <f t="shared" si="17"/>
        <v>134.20877551020408</v>
      </c>
    </row>
    <row r="360" spans="1:13" x14ac:dyDescent="0.25">
      <c r="A360" t="str">
        <f t="shared" si="15"/>
        <v>CMBKTMApr-2025</v>
      </c>
      <c r="B360" s="2">
        <v>2025</v>
      </c>
      <c r="C360" s="2" t="s">
        <v>203</v>
      </c>
      <c r="D360" t="s">
        <v>10</v>
      </c>
      <c r="E360" s="2" t="s">
        <v>52</v>
      </c>
      <c r="F360" t="s">
        <v>15</v>
      </c>
      <c r="G360">
        <v>31</v>
      </c>
      <c r="H360">
        <v>8390.35</v>
      </c>
      <c r="I360">
        <v>749.47</v>
      </c>
      <c r="J360">
        <v>9139.82</v>
      </c>
      <c r="K360">
        <v>72943</v>
      </c>
      <c r="L360" s="26">
        <f t="shared" si="16"/>
        <v>0.12530085134968399</v>
      </c>
      <c r="M360" s="1">
        <f t="shared" si="17"/>
        <v>294.83290322580643</v>
      </c>
    </row>
    <row r="361" spans="1:13" x14ac:dyDescent="0.25">
      <c r="A361" t="str">
        <f t="shared" si="15"/>
        <v>CMBKULApr-2025</v>
      </c>
      <c r="B361" s="2">
        <v>2025</v>
      </c>
      <c r="C361" s="2" t="s">
        <v>203</v>
      </c>
      <c r="D361" t="s">
        <v>10</v>
      </c>
      <c r="E361" s="2" t="s">
        <v>33</v>
      </c>
      <c r="F361" t="s">
        <v>13</v>
      </c>
      <c r="G361">
        <v>63</v>
      </c>
      <c r="H361">
        <v>6518.829999999999</v>
      </c>
      <c r="I361">
        <v>3288.8799999999997</v>
      </c>
      <c r="J361">
        <v>9807.7100000000009</v>
      </c>
      <c r="K361">
        <v>154917</v>
      </c>
      <c r="L361" s="26">
        <f t="shared" si="16"/>
        <v>6.3309449576224697E-2</v>
      </c>
      <c r="M361" s="1">
        <f t="shared" si="17"/>
        <v>155.67793650793652</v>
      </c>
    </row>
    <row r="362" spans="1:13" x14ac:dyDescent="0.25">
      <c r="A362" t="str">
        <f t="shared" si="15"/>
        <v>CMBKWIApr-2025</v>
      </c>
      <c r="B362" s="2">
        <v>2025</v>
      </c>
      <c r="C362" s="2" t="s">
        <v>203</v>
      </c>
      <c r="D362" t="s">
        <v>10</v>
      </c>
      <c r="E362" s="2" t="s">
        <v>34</v>
      </c>
      <c r="F362" t="s">
        <v>11</v>
      </c>
      <c r="G362">
        <v>32</v>
      </c>
      <c r="H362">
        <v>3503.170000000001</v>
      </c>
      <c r="I362">
        <v>2179.2800000000002</v>
      </c>
      <c r="J362">
        <v>5682.45</v>
      </c>
      <c r="K362">
        <v>134240</v>
      </c>
      <c r="L362" s="26">
        <f t="shared" si="16"/>
        <v>4.2330527413587601E-2</v>
      </c>
      <c r="M362" s="1">
        <f t="shared" si="17"/>
        <v>177.57656249999999</v>
      </c>
    </row>
    <row r="363" spans="1:13" x14ac:dyDescent="0.25">
      <c r="A363" t="str">
        <f t="shared" si="15"/>
        <v>CMBLHEApr-2025</v>
      </c>
      <c r="B363" s="2">
        <v>2025</v>
      </c>
      <c r="C363" s="2" t="s">
        <v>203</v>
      </c>
      <c r="D363" t="s">
        <v>10</v>
      </c>
      <c r="E363" s="2" t="s">
        <v>35</v>
      </c>
      <c r="F363" t="s">
        <v>15</v>
      </c>
      <c r="G363">
        <v>20</v>
      </c>
      <c r="H363">
        <v>2716.52</v>
      </c>
      <c r="I363">
        <v>559.08000000000004</v>
      </c>
      <c r="J363">
        <v>3275.6000000000004</v>
      </c>
      <c r="K363">
        <v>55700</v>
      </c>
      <c r="L363" s="26">
        <f t="shared" si="16"/>
        <v>5.8807899461400366E-2</v>
      </c>
      <c r="M363" s="1">
        <f t="shared" si="17"/>
        <v>163.78000000000003</v>
      </c>
    </row>
    <row r="364" spans="1:13" x14ac:dyDescent="0.25">
      <c r="A364" t="str">
        <f t="shared" si="15"/>
        <v>CMBLHRApr-2025</v>
      </c>
      <c r="B364" s="2">
        <v>2025</v>
      </c>
      <c r="C364" s="2" t="s">
        <v>203</v>
      </c>
      <c r="D364" t="s">
        <v>10</v>
      </c>
      <c r="E364" s="2" t="s">
        <v>36</v>
      </c>
      <c r="F364" t="s">
        <v>19</v>
      </c>
      <c r="G364">
        <v>1410</v>
      </c>
      <c r="H364">
        <v>491730.61999999994</v>
      </c>
      <c r="I364">
        <v>320728.18000000011</v>
      </c>
      <c r="J364">
        <v>812458.80000000016</v>
      </c>
      <c r="K364">
        <v>12293790</v>
      </c>
      <c r="L364" s="26">
        <f t="shared" si="16"/>
        <v>6.6086926814269656E-2</v>
      </c>
      <c r="M364" s="1">
        <f t="shared" si="17"/>
        <v>576.21191489361718</v>
      </c>
    </row>
    <row r="365" spans="1:13" x14ac:dyDescent="0.25">
      <c r="A365" t="str">
        <f t="shared" si="15"/>
        <v>CMBMAAApr-2025</v>
      </c>
      <c r="B365" s="2">
        <v>2025</v>
      </c>
      <c r="C365" s="2" t="s">
        <v>203</v>
      </c>
      <c r="D365" t="s">
        <v>10</v>
      </c>
      <c r="E365" s="2" t="s">
        <v>37</v>
      </c>
      <c r="F365" t="s">
        <v>15</v>
      </c>
      <c r="G365">
        <v>139</v>
      </c>
      <c r="H365">
        <v>4145.1400000000003</v>
      </c>
      <c r="I365">
        <v>2858.8700000000003</v>
      </c>
      <c r="J365">
        <v>7004.0100000000011</v>
      </c>
      <c r="K365">
        <v>95354</v>
      </c>
      <c r="L365" s="26">
        <f t="shared" si="16"/>
        <v>7.3452713048220333E-2</v>
      </c>
      <c r="M365" s="1">
        <f t="shared" si="17"/>
        <v>50.388561151079145</v>
      </c>
    </row>
    <row r="366" spans="1:13" x14ac:dyDescent="0.25">
      <c r="A366" t="str">
        <f t="shared" si="15"/>
        <v>CMBMELApr-2025</v>
      </c>
      <c r="B366" s="2">
        <v>2025</v>
      </c>
      <c r="C366" s="2" t="s">
        <v>203</v>
      </c>
      <c r="D366" t="s">
        <v>10</v>
      </c>
      <c r="E366" s="2" t="s">
        <v>38</v>
      </c>
      <c r="F366" t="s">
        <v>13</v>
      </c>
      <c r="G366">
        <v>772</v>
      </c>
      <c r="H366">
        <v>295911.19999999978</v>
      </c>
      <c r="I366">
        <v>65726.680000000022</v>
      </c>
      <c r="J366">
        <v>361637.87999999995</v>
      </c>
      <c r="K366">
        <v>6491748</v>
      </c>
      <c r="L366" s="26">
        <f t="shared" si="16"/>
        <v>5.5707319507781253E-2</v>
      </c>
      <c r="M366" s="1">
        <f t="shared" si="17"/>
        <v>468.44284974093256</v>
      </c>
    </row>
    <row r="367" spans="1:13" x14ac:dyDescent="0.25">
      <c r="A367" t="str">
        <f t="shared" si="15"/>
        <v>CMBMLEApr-2025</v>
      </c>
      <c r="B367" s="2">
        <v>2025</v>
      </c>
      <c r="C367" s="2" t="s">
        <v>203</v>
      </c>
      <c r="D367" t="s">
        <v>10</v>
      </c>
      <c r="E367" s="2" t="s">
        <v>39</v>
      </c>
      <c r="F367" t="s">
        <v>15</v>
      </c>
      <c r="G367">
        <v>1742</v>
      </c>
      <c r="H367">
        <v>143535.88999999998</v>
      </c>
      <c r="I367">
        <v>32323.680000000004</v>
      </c>
      <c r="J367">
        <v>175859.57000000012</v>
      </c>
      <c r="K367">
        <v>1337856</v>
      </c>
      <c r="L367" s="26">
        <f t="shared" si="16"/>
        <v>0.13144880315968244</v>
      </c>
      <c r="M367" s="1">
        <f t="shared" si="17"/>
        <v>100.95268082663613</v>
      </c>
    </row>
    <row r="368" spans="1:13" x14ac:dyDescent="0.25">
      <c r="A368" t="str">
        <f t="shared" si="15"/>
        <v>CMBNRTApr-2025</v>
      </c>
      <c r="B368" s="2">
        <v>2025</v>
      </c>
      <c r="C368" s="2" t="s">
        <v>203</v>
      </c>
      <c r="D368" t="s">
        <v>10</v>
      </c>
      <c r="E368" s="2" t="s">
        <v>40</v>
      </c>
      <c r="F368" t="s">
        <v>13</v>
      </c>
      <c r="G368">
        <v>87</v>
      </c>
      <c r="H368">
        <v>26952.23</v>
      </c>
      <c r="I368">
        <v>5579.5600000000013</v>
      </c>
      <c r="J368">
        <v>32531.790000000005</v>
      </c>
      <c r="K368">
        <v>597168</v>
      </c>
      <c r="L368" s="26">
        <f t="shared" si="16"/>
        <v>5.4476780403504552E-2</v>
      </c>
      <c r="M368" s="1">
        <f t="shared" si="17"/>
        <v>373.92862068965525</v>
      </c>
    </row>
    <row r="369" spans="1:13" x14ac:dyDescent="0.25">
      <c r="A369" t="str">
        <f t="shared" si="15"/>
        <v>CMBPEKApr-2025</v>
      </c>
      <c r="B369" s="2">
        <v>2025</v>
      </c>
      <c r="C369" s="2" t="s">
        <v>203</v>
      </c>
      <c r="D369" t="s">
        <v>10</v>
      </c>
      <c r="E369" s="2" t="s">
        <v>177</v>
      </c>
      <c r="F369" t="s">
        <v>13</v>
      </c>
      <c r="G369">
        <v>4</v>
      </c>
      <c r="H369">
        <v>1372.17</v>
      </c>
      <c r="I369">
        <v>271.29000000000002</v>
      </c>
      <c r="J369">
        <v>1643.4600000000003</v>
      </c>
      <c r="K369">
        <v>20676</v>
      </c>
      <c r="L369" s="26">
        <f t="shared" si="16"/>
        <v>7.948636099825887E-2</v>
      </c>
      <c r="M369" s="1">
        <f t="shared" si="17"/>
        <v>410.86500000000007</v>
      </c>
    </row>
    <row r="370" spans="1:13" x14ac:dyDescent="0.25">
      <c r="A370" t="str">
        <f t="shared" si="15"/>
        <v>CMBRUHApr-2025</v>
      </c>
      <c r="B370" s="2">
        <v>2025</v>
      </c>
      <c r="C370" s="2" t="s">
        <v>203</v>
      </c>
      <c r="D370" t="s">
        <v>10</v>
      </c>
      <c r="E370" s="2" t="s">
        <v>41</v>
      </c>
      <c r="F370" t="s">
        <v>11</v>
      </c>
      <c r="G370">
        <v>102</v>
      </c>
      <c r="H370">
        <v>18048.52</v>
      </c>
      <c r="I370">
        <v>7901.2199999999993</v>
      </c>
      <c r="J370">
        <v>25949.740000000005</v>
      </c>
      <c r="K370">
        <v>412590</v>
      </c>
      <c r="L370" s="26">
        <f t="shared" si="16"/>
        <v>6.2894738117744015E-2</v>
      </c>
      <c r="M370" s="1">
        <f t="shared" si="17"/>
        <v>254.40921568627456</v>
      </c>
    </row>
    <row r="371" spans="1:13" x14ac:dyDescent="0.25">
      <c r="A371" t="str">
        <f t="shared" si="15"/>
        <v>CMBSINApr-2025</v>
      </c>
      <c r="B371" s="2">
        <v>2025</v>
      </c>
      <c r="C371" s="2" t="s">
        <v>203</v>
      </c>
      <c r="D371" t="s">
        <v>10</v>
      </c>
      <c r="E371" s="2" t="s">
        <v>42</v>
      </c>
      <c r="F371" t="s">
        <v>13</v>
      </c>
      <c r="G371">
        <v>135</v>
      </c>
      <c r="H371">
        <v>19860.89</v>
      </c>
      <c r="I371">
        <v>7115.41</v>
      </c>
      <c r="J371">
        <v>26976.299999999992</v>
      </c>
      <c r="K371">
        <v>371115</v>
      </c>
      <c r="L371" s="26">
        <f t="shared" si="16"/>
        <v>7.2689867022351543E-2</v>
      </c>
      <c r="M371" s="1">
        <f t="shared" si="17"/>
        <v>199.8244444444444</v>
      </c>
    </row>
    <row r="372" spans="1:13" x14ac:dyDescent="0.25">
      <c r="A372" t="str">
        <f t="shared" si="15"/>
        <v>CMBSYDApr-2025</v>
      </c>
      <c r="B372" s="2">
        <v>2025</v>
      </c>
      <c r="C372" s="2" t="s">
        <v>203</v>
      </c>
      <c r="D372" t="s">
        <v>10</v>
      </c>
      <c r="E372" s="2" t="s">
        <v>53</v>
      </c>
      <c r="F372" t="s">
        <v>13</v>
      </c>
      <c r="G372">
        <v>601</v>
      </c>
      <c r="H372">
        <v>240311.09999999989</v>
      </c>
      <c r="I372">
        <v>51816.560000000005</v>
      </c>
      <c r="J372">
        <v>292127.66000000009</v>
      </c>
      <c r="K372">
        <v>5261154</v>
      </c>
      <c r="L372" s="26">
        <f t="shared" si="16"/>
        <v>5.5525396139326104E-2</v>
      </c>
      <c r="M372" s="1">
        <f t="shared" si="17"/>
        <v>486.06931780366074</v>
      </c>
    </row>
    <row r="373" spans="1:13" x14ac:dyDescent="0.25">
      <c r="A373" t="str">
        <f t="shared" si="15"/>
        <v>CMBTRVApr-2025</v>
      </c>
      <c r="B373" s="2">
        <v>2025</v>
      </c>
      <c r="C373" s="2" t="s">
        <v>203</v>
      </c>
      <c r="D373" t="s">
        <v>10</v>
      </c>
      <c r="E373" s="2" t="s">
        <v>43</v>
      </c>
      <c r="F373" t="s">
        <v>15</v>
      </c>
      <c r="G373">
        <v>5</v>
      </c>
      <c r="H373">
        <v>480.24</v>
      </c>
      <c r="I373">
        <v>103.38</v>
      </c>
      <c r="J373">
        <v>583.62</v>
      </c>
      <c r="K373">
        <v>1830</v>
      </c>
      <c r="L373" s="26">
        <f t="shared" si="16"/>
        <v>0.31891803278688524</v>
      </c>
      <c r="M373" s="1">
        <f t="shared" si="17"/>
        <v>116.724</v>
      </c>
    </row>
    <row r="374" spans="1:13" x14ac:dyDescent="0.25">
      <c r="A374" t="str">
        <f t="shared" si="15"/>
        <v>CMBTRZApr-2025</v>
      </c>
      <c r="B374" s="2">
        <v>2025</v>
      </c>
      <c r="C374" s="2" t="s">
        <v>203</v>
      </c>
      <c r="D374" t="s">
        <v>10</v>
      </c>
      <c r="E374" s="2" t="s">
        <v>44</v>
      </c>
      <c r="F374" t="s">
        <v>15</v>
      </c>
      <c r="G374">
        <v>12</v>
      </c>
      <c r="H374">
        <v>346.55</v>
      </c>
      <c r="I374">
        <v>153.16</v>
      </c>
      <c r="J374">
        <v>499.70999999999992</v>
      </c>
      <c r="K374">
        <v>5316</v>
      </c>
      <c r="L374" s="26">
        <f t="shared" si="16"/>
        <v>9.4001128668171549E-2</v>
      </c>
      <c r="M374" s="1">
        <f t="shared" si="17"/>
        <v>41.642499999999991</v>
      </c>
    </row>
    <row r="375" spans="1:13" x14ac:dyDescent="0.25">
      <c r="A375" t="str">
        <f t="shared" si="15"/>
        <v>CMBPVGApr-2025</v>
      </c>
      <c r="B375" s="2">
        <v>2025</v>
      </c>
      <c r="C375" s="2" t="s">
        <v>203</v>
      </c>
      <c r="D375" t="s">
        <v>10</v>
      </c>
      <c r="E375" s="2" t="s">
        <v>50</v>
      </c>
      <c r="F375" t="s">
        <v>13</v>
      </c>
      <c r="G375">
        <v>2</v>
      </c>
      <c r="H375">
        <v>177.1</v>
      </c>
      <c r="I375">
        <v>83.18</v>
      </c>
      <c r="J375">
        <v>260.27999999999997</v>
      </c>
      <c r="K375">
        <v>10132</v>
      </c>
      <c r="L375" s="26">
        <f t="shared" si="16"/>
        <v>2.5688906435057241E-2</v>
      </c>
      <c r="M375" s="1">
        <f t="shared" si="17"/>
        <v>130.13999999999999</v>
      </c>
    </row>
    <row r="376" spans="1:13" x14ac:dyDescent="0.25">
      <c r="A376" t="str">
        <f t="shared" si="15"/>
        <v>COKCMBApr-2025</v>
      </c>
      <c r="B376" s="2">
        <v>2025</v>
      </c>
      <c r="C376" s="2" t="s">
        <v>203</v>
      </c>
      <c r="D376" t="s">
        <v>21</v>
      </c>
      <c r="E376" s="2" t="s">
        <v>10</v>
      </c>
      <c r="F376" t="s">
        <v>15</v>
      </c>
      <c r="G376">
        <v>465</v>
      </c>
      <c r="H376">
        <v>17350.510000000002</v>
      </c>
      <c r="I376">
        <v>5601.29</v>
      </c>
      <c r="J376">
        <v>22951.8</v>
      </c>
      <c r="K376">
        <v>240405</v>
      </c>
      <c r="L376" s="26">
        <f t="shared" si="16"/>
        <v>9.5471392025956198E-2</v>
      </c>
      <c r="M376" s="1">
        <f t="shared" si="17"/>
        <v>49.358709677419355</v>
      </c>
    </row>
    <row r="377" spans="1:13" x14ac:dyDescent="0.25">
      <c r="A377" t="str">
        <f t="shared" si="15"/>
        <v>DACCMBApr-2025</v>
      </c>
      <c r="B377" s="2">
        <v>2025</v>
      </c>
      <c r="C377" s="2" t="s">
        <v>203</v>
      </c>
      <c r="D377" t="s">
        <v>22</v>
      </c>
      <c r="E377" s="2" t="s">
        <v>10</v>
      </c>
      <c r="F377" t="s">
        <v>15</v>
      </c>
      <c r="G377">
        <v>25</v>
      </c>
      <c r="H377">
        <v>2172.56</v>
      </c>
      <c r="I377">
        <v>404.87000000000006</v>
      </c>
      <c r="J377">
        <v>2577.4299999999998</v>
      </c>
      <c r="K377">
        <v>54125</v>
      </c>
      <c r="L377" s="26">
        <f t="shared" si="16"/>
        <v>4.7619953810623554E-2</v>
      </c>
      <c r="M377" s="1">
        <f t="shared" si="17"/>
        <v>103.09719999999999</v>
      </c>
    </row>
    <row r="378" spans="1:13" x14ac:dyDescent="0.25">
      <c r="A378" t="str">
        <f t="shared" si="15"/>
        <v>DELCMBApr-2025</v>
      </c>
      <c r="B378" s="2">
        <v>2025</v>
      </c>
      <c r="C378" s="2" t="s">
        <v>203</v>
      </c>
      <c r="D378" t="s">
        <v>23</v>
      </c>
      <c r="E378" s="2" t="s">
        <v>10</v>
      </c>
      <c r="F378" t="s">
        <v>15</v>
      </c>
      <c r="G378">
        <v>182</v>
      </c>
      <c r="H378">
        <v>22936.260000000002</v>
      </c>
      <c r="I378">
        <v>5088.1700000000019</v>
      </c>
      <c r="J378">
        <v>28024.429999999993</v>
      </c>
      <c r="K378">
        <v>441350</v>
      </c>
      <c r="L378" s="26">
        <f t="shared" si="16"/>
        <v>6.3497065820777146E-2</v>
      </c>
      <c r="M378" s="1">
        <f t="shared" si="17"/>
        <v>153.98038461538457</v>
      </c>
    </row>
    <row r="379" spans="1:13" x14ac:dyDescent="0.25">
      <c r="A379" t="str">
        <f t="shared" si="15"/>
        <v>DMMCMBApr-2025</v>
      </c>
      <c r="B379" s="2">
        <v>2025</v>
      </c>
      <c r="C379" s="2" t="s">
        <v>203</v>
      </c>
      <c r="D379" t="s">
        <v>24</v>
      </c>
      <c r="E379" s="2" t="s">
        <v>10</v>
      </c>
      <c r="F379" t="s">
        <v>11</v>
      </c>
      <c r="G379">
        <v>9</v>
      </c>
      <c r="H379">
        <v>1697.73</v>
      </c>
      <c r="I379">
        <v>521.05999999999995</v>
      </c>
      <c r="J379">
        <v>2218.79</v>
      </c>
      <c r="K379">
        <v>34677</v>
      </c>
      <c r="L379" s="26">
        <f t="shared" si="16"/>
        <v>6.3984485393776852E-2</v>
      </c>
      <c r="M379" s="1">
        <f t="shared" si="17"/>
        <v>246.53222222222223</v>
      </c>
    </row>
    <row r="380" spans="1:13" x14ac:dyDescent="0.25">
      <c r="A380" t="str">
        <f t="shared" si="15"/>
        <v>DOHCMBApr-2025</v>
      </c>
      <c r="B380" s="2">
        <v>2025</v>
      </c>
      <c r="C380" s="2" t="s">
        <v>203</v>
      </c>
      <c r="D380" t="s">
        <v>25</v>
      </c>
      <c r="E380" s="2" t="s">
        <v>10</v>
      </c>
      <c r="F380" t="s">
        <v>11</v>
      </c>
      <c r="G380">
        <v>25</v>
      </c>
      <c r="H380">
        <v>6169.4500000000007</v>
      </c>
      <c r="I380">
        <v>4049.64</v>
      </c>
      <c r="J380">
        <v>10219.090000000002</v>
      </c>
      <c r="K380">
        <v>90825</v>
      </c>
      <c r="L380" s="26">
        <f t="shared" si="16"/>
        <v>0.11251406551059732</v>
      </c>
      <c r="M380" s="1">
        <f t="shared" si="17"/>
        <v>408.76360000000005</v>
      </c>
    </row>
    <row r="381" spans="1:13" x14ac:dyDescent="0.25">
      <c r="A381" t="str">
        <f t="shared" si="15"/>
        <v>DXBCMBApr-2025</v>
      </c>
      <c r="B381" s="2">
        <v>2025</v>
      </c>
      <c r="C381" s="2" t="s">
        <v>203</v>
      </c>
      <c r="D381" t="s">
        <v>26</v>
      </c>
      <c r="E381" s="2" t="s">
        <v>10</v>
      </c>
      <c r="F381" t="s">
        <v>11</v>
      </c>
      <c r="G381">
        <v>43</v>
      </c>
      <c r="H381">
        <v>8201.0199999999986</v>
      </c>
      <c r="I381">
        <v>5605.3700000000008</v>
      </c>
      <c r="J381">
        <v>13806.389999999998</v>
      </c>
      <c r="K381">
        <v>142287</v>
      </c>
      <c r="L381" s="26">
        <f t="shared" si="16"/>
        <v>9.7031984650741088E-2</v>
      </c>
      <c r="M381" s="1">
        <f t="shared" si="17"/>
        <v>321.07883720930226</v>
      </c>
    </row>
    <row r="382" spans="1:13" x14ac:dyDescent="0.25">
      <c r="A382" t="str">
        <f t="shared" si="15"/>
        <v>FRACMBApr-2025</v>
      </c>
      <c r="B382" s="2">
        <v>2025</v>
      </c>
      <c r="C382" s="2" t="s">
        <v>203</v>
      </c>
      <c r="D382" t="s">
        <v>27</v>
      </c>
      <c r="E382" s="2" t="s">
        <v>10</v>
      </c>
      <c r="F382" t="s">
        <v>19</v>
      </c>
      <c r="G382">
        <v>264</v>
      </c>
      <c r="H382">
        <v>78054.920000000027</v>
      </c>
      <c r="I382">
        <v>63787.02999999997</v>
      </c>
      <c r="J382">
        <v>141841.95000000004</v>
      </c>
      <c r="K382">
        <v>2136552</v>
      </c>
      <c r="L382" s="26">
        <f t="shared" si="16"/>
        <v>6.638825078912193E-2</v>
      </c>
      <c r="M382" s="1">
        <f t="shared" si="17"/>
        <v>537.28011363636381</v>
      </c>
    </row>
    <row r="383" spans="1:13" x14ac:dyDescent="0.25">
      <c r="A383" t="str">
        <f t="shared" si="15"/>
        <v>GANCMBApr-2025</v>
      </c>
      <c r="B383" s="2">
        <v>2025</v>
      </c>
      <c r="C383" s="2" t="s">
        <v>203</v>
      </c>
      <c r="D383" t="s">
        <v>28</v>
      </c>
      <c r="E383" s="2" t="s">
        <v>10</v>
      </c>
      <c r="F383" t="s">
        <v>15</v>
      </c>
      <c r="G383">
        <v>22</v>
      </c>
      <c r="H383">
        <v>1282.67</v>
      </c>
      <c r="I383">
        <v>790.95</v>
      </c>
      <c r="J383">
        <v>2073.62</v>
      </c>
      <c r="K383">
        <v>25234</v>
      </c>
      <c r="L383" s="26">
        <f t="shared" si="16"/>
        <v>8.2175636046603787E-2</v>
      </c>
      <c r="M383" s="1">
        <f t="shared" si="17"/>
        <v>94.25545454545454</v>
      </c>
    </row>
    <row r="384" spans="1:13" x14ac:dyDescent="0.25">
      <c r="A384" t="str">
        <f t="shared" si="15"/>
        <v>HYDCMBApr-2025</v>
      </c>
      <c r="B384" s="2">
        <v>2025</v>
      </c>
      <c r="C384" s="2" t="s">
        <v>203</v>
      </c>
      <c r="D384" t="s">
        <v>29</v>
      </c>
      <c r="E384" s="2" t="s">
        <v>10</v>
      </c>
      <c r="F384" t="s">
        <v>15</v>
      </c>
      <c r="G384">
        <v>38</v>
      </c>
      <c r="H384">
        <v>1225.6499999999999</v>
      </c>
      <c r="I384">
        <v>935.60000000000014</v>
      </c>
      <c r="J384">
        <v>2161.2499999999995</v>
      </c>
      <c r="K384">
        <v>44536</v>
      </c>
      <c r="L384" s="26">
        <f t="shared" si="16"/>
        <v>4.8528156996587017E-2</v>
      </c>
      <c r="M384" s="1">
        <f t="shared" si="17"/>
        <v>56.874999999999986</v>
      </c>
    </row>
    <row r="385" spans="1:13" x14ac:dyDescent="0.25">
      <c r="A385" t="str">
        <f t="shared" si="15"/>
        <v>ICNCMBApr-2025</v>
      </c>
      <c r="B385" s="2">
        <v>2025</v>
      </c>
      <c r="C385" s="2" t="s">
        <v>203</v>
      </c>
      <c r="D385" t="s">
        <v>30</v>
      </c>
      <c r="E385" s="2" t="s">
        <v>10</v>
      </c>
      <c r="F385" t="s">
        <v>13</v>
      </c>
      <c r="G385">
        <v>38</v>
      </c>
      <c r="H385">
        <v>10933.609999999999</v>
      </c>
      <c r="I385">
        <v>3370.59</v>
      </c>
      <c r="J385">
        <v>14304.2</v>
      </c>
      <c r="K385">
        <v>219070</v>
      </c>
      <c r="L385" s="26">
        <f t="shared" si="16"/>
        <v>6.529511115168668E-2</v>
      </c>
      <c r="M385" s="1">
        <f t="shared" si="17"/>
        <v>376.42631578947368</v>
      </c>
    </row>
    <row r="386" spans="1:13" x14ac:dyDescent="0.25">
      <c r="A386" t="str">
        <f t="shared" ref="A386:A449" si="18">D386&amp;E386&amp;C386</f>
        <v>IXMCMBApr-2025</v>
      </c>
      <c r="B386" s="2">
        <v>2025</v>
      </c>
      <c r="C386" s="2" t="s">
        <v>203</v>
      </c>
      <c r="D386" t="s">
        <v>31</v>
      </c>
      <c r="E386" s="2" t="s">
        <v>10</v>
      </c>
      <c r="F386" t="s">
        <v>15</v>
      </c>
      <c r="G386">
        <v>68</v>
      </c>
      <c r="H386">
        <v>1844.34</v>
      </c>
      <c r="I386">
        <v>731.4799999999999</v>
      </c>
      <c r="J386">
        <v>2575.8199999999993</v>
      </c>
      <c r="K386">
        <v>24072</v>
      </c>
      <c r="L386" s="26">
        <f t="shared" ref="L386:L449" si="19">J386/K386</f>
        <v>0.1070048188767032</v>
      </c>
      <c r="M386" s="1">
        <f t="shared" ref="M386:M449" si="20">J386/G386</f>
        <v>37.87970588235293</v>
      </c>
    </row>
    <row r="387" spans="1:13" x14ac:dyDescent="0.25">
      <c r="A387" t="str">
        <f t="shared" si="18"/>
        <v>KHICMBApr-2025</v>
      </c>
      <c r="B387" s="2">
        <v>2025</v>
      </c>
      <c r="C387" s="2" t="s">
        <v>203</v>
      </c>
      <c r="D387" t="s">
        <v>32</v>
      </c>
      <c r="E387" s="2" t="s">
        <v>10</v>
      </c>
      <c r="F387" t="s">
        <v>15</v>
      </c>
      <c r="G387">
        <v>37</v>
      </c>
      <c r="H387">
        <v>2739.2300000000005</v>
      </c>
      <c r="I387">
        <v>884.56</v>
      </c>
      <c r="J387">
        <v>3623.79</v>
      </c>
      <c r="K387">
        <v>89318</v>
      </c>
      <c r="L387" s="26">
        <f t="shared" si="19"/>
        <v>4.0571777245348078E-2</v>
      </c>
      <c r="M387" s="1">
        <f t="shared" si="20"/>
        <v>97.940270270270275</v>
      </c>
    </row>
    <row r="388" spans="1:13" x14ac:dyDescent="0.25">
      <c r="A388" t="str">
        <f t="shared" si="18"/>
        <v>KTMCMBApr-2025</v>
      </c>
      <c r="B388" s="2">
        <v>2025</v>
      </c>
      <c r="C388" s="2" t="s">
        <v>203</v>
      </c>
      <c r="D388" t="s">
        <v>52</v>
      </c>
      <c r="E388" s="2" t="s">
        <v>10</v>
      </c>
      <c r="F388" t="s">
        <v>15</v>
      </c>
      <c r="G388">
        <v>50</v>
      </c>
      <c r="H388">
        <v>10850.93</v>
      </c>
      <c r="I388">
        <v>1508.28</v>
      </c>
      <c r="J388">
        <v>12359.21</v>
      </c>
      <c r="K388">
        <v>117650</v>
      </c>
      <c r="L388" s="26">
        <f t="shared" si="19"/>
        <v>0.10505065873353166</v>
      </c>
      <c r="M388" s="1">
        <f t="shared" si="20"/>
        <v>247.18419999999998</v>
      </c>
    </row>
    <row r="389" spans="1:13" x14ac:dyDescent="0.25">
      <c r="A389" t="str">
        <f t="shared" si="18"/>
        <v>KULCMBApr-2025</v>
      </c>
      <c r="B389" s="2">
        <v>2025</v>
      </c>
      <c r="C389" s="2" t="s">
        <v>203</v>
      </c>
      <c r="D389" t="s">
        <v>33</v>
      </c>
      <c r="E389" s="2" t="s">
        <v>10</v>
      </c>
      <c r="F389" t="s">
        <v>13</v>
      </c>
      <c r="G389">
        <v>68</v>
      </c>
      <c r="H389">
        <v>7466.96</v>
      </c>
      <c r="I389">
        <v>3775.15</v>
      </c>
      <c r="J389">
        <v>11242.11</v>
      </c>
      <c r="K389">
        <v>167212</v>
      </c>
      <c r="L389" s="26">
        <f t="shared" si="19"/>
        <v>6.7232674688419494E-2</v>
      </c>
      <c r="M389" s="1">
        <f t="shared" si="20"/>
        <v>165.32514705882355</v>
      </c>
    </row>
    <row r="390" spans="1:13" x14ac:dyDescent="0.25">
      <c r="A390" t="str">
        <f t="shared" si="18"/>
        <v>KWICMBApr-2025</v>
      </c>
      <c r="B390" s="2">
        <v>2025</v>
      </c>
      <c r="C390" s="2" t="s">
        <v>203</v>
      </c>
      <c r="D390" t="s">
        <v>34</v>
      </c>
      <c r="E390" s="2" t="s">
        <v>10</v>
      </c>
      <c r="F390" t="s">
        <v>11</v>
      </c>
      <c r="G390">
        <v>7</v>
      </c>
      <c r="H390">
        <v>701.12</v>
      </c>
      <c r="I390">
        <v>514.52</v>
      </c>
      <c r="J390">
        <v>1215.6399999999999</v>
      </c>
      <c r="K390">
        <v>29365</v>
      </c>
      <c r="L390" s="26">
        <f t="shared" si="19"/>
        <v>4.1397582155627444E-2</v>
      </c>
      <c r="M390" s="1">
        <f t="shared" si="20"/>
        <v>173.66285714285712</v>
      </c>
    </row>
    <row r="391" spans="1:13" x14ac:dyDescent="0.25">
      <c r="A391" t="str">
        <f t="shared" si="18"/>
        <v>LHECMBApr-2025</v>
      </c>
      <c r="B391" s="2">
        <v>2025</v>
      </c>
      <c r="C391" s="2" t="s">
        <v>203</v>
      </c>
      <c r="D391" t="s">
        <v>35</v>
      </c>
      <c r="E391" s="2" t="s">
        <v>10</v>
      </c>
      <c r="F391" t="s">
        <v>15</v>
      </c>
      <c r="G391">
        <v>61</v>
      </c>
      <c r="H391">
        <v>5113.2499999999991</v>
      </c>
      <c r="I391">
        <v>1944.6399999999999</v>
      </c>
      <c r="J391">
        <v>7057.8900000000012</v>
      </c>
      <c r="K391">
        <v>169885</v>
      </c>
      <c r="L391" s="26">
        <f t="shared" si="19"/>
        <v>4.1545104040968901E-2</v>
      </c>
      <c r="M391" s="1">
        <f t="shared" si="20"/>
        <v>115.70311475409838</v>
      </c>
    </row>
    <row r="392" spans="1:13" x14ac:dyDescent="0.25">
      <c r="A392" t="str">
        <f t="shared" si="18"/>
        <v>LHRCMBApr-2025</v>
      </c>
      <c r="B392" s="2">
        <v>2025</v>
      </c>
      <c r="C392" s="2" t="s">
        <v>203</v>
      </c>
      <c r="D392" t="s">
        <v>36</v>
      </c>
      <c r="E392" s="2" t="s">
        <v>10</v>
      </c>
      <c r="F392" t="s">
        <v>19</v>
      </c>
      <c r="G392">
        <v>907</v>
      </c>
      <c r="H392">
        <v>332064.26999999984</v>
      </c>
      <c r="I392">
        <v>206789.98000000004</v>
      </c>
      <c r="J392">
        <v>538854.24999999988</v>
      </c>
      <c r="K392">
        <v>7908133</v>
      </c>
      <c r="L392" s="26">
        <f t="shared" si="19"/>
        <v>6.813924980776119E-2</v>
      </c>
      <c r="M392" s="1">
        <f t="shared" si="20"/>
        <v>594.10611907386976</v>
      </c>
    </row>
    <row r="393" spans="1:13" x14ac:dyDescent="0.25">
      <c r="A393" t="str">
        <f t="shared" si="18"/>
        <v>MAACMBApr-2025</v>
      </c>
      <c r="B393" s="2">
        <v>2025</v>
      </c>
      <c r="C393" s="2" t="s">
        <v>203</v>
      </c>
      <c r="D393" t="s">
        <v>37</v>
      </c>
      <c r="E393" s="2" t="s">
        <v>10</v>
      </c>
      <c r="F393" t="s">
        <v>15</v>
      </c>
      <c r="G393">
        <v>160</v>
      </c>
      <c r="H393">
        <v>5593.9800000000014</v>
      </c>
      <c r="I393">
        <v>2990.2100000000005</v>
      </c>
      <c r="J393">
        <v>8584.19</v>
      </c>
      <c r="K393">
        <v>109760</v>
      </c>
      <c r="L393" s="26">
        <f t="shared" si="19"/>
        <v>7.8208728134110797E-2</v>
      </c>
      <c r="M393" s="1">
        <f t="shared" si="20"/>
        <v>53.651187500000006</v>
      </c>
    </row>
    <row r="394" spans="1:13" x14ac:dyDescent="0.25">
      <c r="A394" t="str">
        <f t="shared" si="18"/>
        <v>MELCMBApr-2025</v>
      </c>
      <c r="B394" s="2">
        <v>2025</v>
      </c>
      <c r="C394" s="2" t="s">
        <v>203</v>
      </c>
      <c r="D394" t="s">
        <v>38</v>
      </c>
      <c r="E394" s="2" t="s">
        <v>10</v>
      </c>
      <c r="F394" t="s">
        <v>13</v>
      </c>
      <c r="G394">
        <v>940</v>
      </c>
      <c r="H394">
        <v>317380.28999999992</v>
      </c>
      <c r="I394">
        <v>98397.099999999962</v>
      </c>
      <c r="J394">
        <v>415777.3899999999</v>
      </c>
      <c r="K394">
        <v>7904460</v>
      </c>
      <c r="L394" s="26">
        <f t="shared" si="19"/>
        <v>5.2600353471331365E-2</v>
      </c>
      <c r="M394" s="1">
        <f t="shared" si="20"/>
        <v>442.3163723404254</v>
      </c>
    </row>
    <row r="395" spans="1:13" x14ac:dyDescent="0.25">
      <c r="A395" t="str">
        <f t="shared" si="18"/>
        <v>MLECMBApr-2025</v>
      </c>
      <c r="B395" s="2">
        <v>2025</v>
      </c>
      <c r="C395" s="2" t="s">
        <v>203</v>
      </c>
      <c r="D395" t="s">
        <v>39</v>
      </c>
      <c r="E395" s="2" t="s">
        <v>10</v>
      </c>
      <c r="F395" t="s">
        <v>15</v>
      </c>
      <c r="G395">
        <v>585</v>
      </c>
      <c r="H395">
        <v>44689.109999999986</v>
      </c>
      <c r="I395">
        <v>12627.999999999996</v>
      </c>
      <c r="J395">
        <v>57317.110000000015</v>
      </c>
      <c r="K395">
        <v>449280</v>
      </c>
      <c r="L395" s="26">
        <f t="shared" si="19"/>
        <v>0.12757547631766386</v>
      </c>
      <c r="M395" s="1">
        <f t="shared" si="20"/>
        <v>97.977965811965831</v>
      </c>
    </row>
    <row r="396" spans="1:13" x14ac:dyDescent="0.25">
      <c r="A396" t="str">
        <f t="shared" si="18"/>
        <v>NRTCMBApr-2025</v>
      </c>
      <c r="B396" s="2">
        <v>2025</v>
      </c>
      <c r="C396" s="2" t="s">
        <v>203</v>
      </c>
      <c r="D396" t="s">
        <v>40</v>
      </c>
      <c r="E396" s="2" t="s">
        <v>10</v>
      </c>
      <c r="F396" t="s">
        <v>13</v>
      </c>
      <c r="G396">
        <v>142</v>
      </c>
      <c r="H396">
        <v>57613.88</v>
      </c>
      <c r="I396">
        <v>4014.7799999999993</v>
      </c>
      <c r="J396">
        <v>61628.659999999996</v>
      </c>
      <c r="K396">
        <v>974688</v>
      </c>
      <c r="L396" s="26">
        <f t="shared" si="19"/>
        <v>6.3229115368199876E-2</v>
      </c>
      <c r="M396" s="1">
        <f t="shared" si="20"/>
        <v>434.00464788732393</v>
      </c>
    </row>
    <row r="397" spans="1:13" x14ac:dyDescent="0.25">
      <c r="A397" t="str">
        <f t="shared" si="18"/>
        <v>PEKCMBApr-2025</v>
      </c>
      <c r="B397" s="2">
        <v>2025</v>
      </c>
      <c r="C397" s="2" t="s">
        <v>203</v>
      </c>
      <c r="D397" t="s">
        <v>177</v>
      </c>
      <c r="E397" s="2" t="s">
        <v>10</v>
      </c>
      <c r="F397" t="s">
        <v>13</v>
      </c>
      <c r="G397">
        <v>12</v>
      </c>
      <c r="H397">
        <v>3535.3199999999997</v>
      </c>
      <c r="I397">
        <v>1405.6100000000001</v>
      </c>
      <c r="J397">
        <v>4940.93</v>
      </c>
      <c r="K397">
        <v>62028</v>
      </c>
      <c r="L397" s="26">
        <f t="shared" si="19"/>
        <v>7.9656445476236543E-2</v>
      </c>
      <c r="M397" s="1">
        <f t="shared" si="20"/>
        <v>411.74416666666667</v>
      </c>
    </row>
    <row r="398" spans="1:13" x14ac:dyDescent="0.25">
      <c r="A398" t="str">
        <f t="shared" si="18"/>
        <v>RUHCMBApr-2025</v>
      </c>
      <c r="B398" s="2">
        <v>2025</v>
      </c>
      <c r="C398" s="2" t="s">
        <v>203</v>
      </c>
      <c r="D398" t="s">
        <v>41</v>
      </c>
      <c r="E398" s="2" t="s">
        <v>10</v>
      </c>
      <c r="F398" t="s">
        <v>11</v>
      </c>
      <c r="G398">
        <v>43</v>
      </c>
      <c r="H398">
        <v>10395.440000000002</v>
      </c>
      <c r="I398">
        <v>3345.19</v>
      </c>
      <c r="J398">
        <v>13740.63</v>
      </c>
      <c r="K398">
        <v>173935</v>
      </c>
      <c r="L398" s="26">
        <f t="shared" si="19"/>
        <v>7.8998648920573775E-2</v>
      </c>
      <c r="M398" s="1">
        <f t="shared" si="20"/>
        <v>319.54953488372092</v>
      </c>
    </row>
    <row r="399" spans="1:13" x14ac:dyDescent="0.25">
      <c r="A399" t="str">
        <f t="shared" si="18"/>
        <v>SINCMBApr-2025</v>
      </c>
      <c r="B399" s="2">
        <v>2025</v>
      </c>
      <c r="C399" s="2" t="s">
        <v>203</v>
      </c>
      <c r="D399" t="s">
        <v>42</v>
      </c>
      <c r="E399" s="2" t="s">
        <v>10</v>
      </c>
      <c r="F399" t="s">
        <v>13</v>
      </c>
      <c r="G399">
        <v>157</v>
      </c>
      <c r="H399">
        <v>29453.280000000006</v>
      </c>
      <c r="I399">
        <v>8204.970000000003</v>
      </c>
      <c r="J399">
        <v>37658.250000000022</v>
      </c>
      <c r="K399">
        <v>431593</v>
      </c>
      <c r="L399" s="26">
        <f t="shared" si="19"/>
        <v>8.7254079653747915E-2</v>
      </c>
      <c r="M399" s="1">
        <f t="shared" si="20"/>
        <v>239.861464968153</v>
      </c>
    </row>
    <row r="400" spans="1:13" x14ac:dyDescent="0.25">
      <c r="A400" t="str">
        <f t="shared" si="18"/>
        <v>SYDCMBApr-2025</v>
      </c>
      <c r="B400" s="2">
        <v>2025</v>
      </c>
      <c r="C400" s="2" t="s">
        <v>203</v>
      </c>
      <c r="D400" t="s">
        <v>53</v>
      </c>
      <c r="E400" s="2" t="s">
        <v>10</v>
      </c>
      <c r="F400" t="s">
        <v>13</v>
      </c>
      <c r="G400">
        <v>752</v>
      </c>
      <c r="H400">
        <v>258040.78999999992</v>
      </c>
      <c r="I400">
        <v>72817.279999999941</v>
      </c>
      <c r="J400">
        <v>330858.0700000003</v>
      </c>
      <c r="K400">
        <v>6583008</v>
      </c>
      <c r="L400" s="26">
        <f t="shared" si="19"/>
        <v>5.025940573063261E-2</v>
      </c>
      <c r="M400" s="1">
        <f t="shared" si="20"/>
        <v>439.97083776595787</v>
      </c>
    </row>
    <row r="401" spans="1:13" x14ac:dyDescent="0.25">
      <c r="A401" t="str">
        <f t="shared" si="18"/>
        <v>TRVCMBApr-2025</v>
      </c>
      <c r="B401" s="2">
        <v>2025</v>
      </c>
      <c r="C401" s="2" t="s">
        <v>203</v>
      </c>
      <c r="D401" t="s">
        <v>43</v>
      </c>
      <c r="E401" s="2" t="s">
        <v>10</v>
      </c>
      <c r="F401" t="s">
        <v>15</v>
      </c>
      <c r="G401">
        <v>181</v>
      </c>
      <c r="H401">
        <v>4196.6400000000003</v>
      </c>
      <c r="I401">
        <v>1831.2100000000005</v>
      </c>
      <c r="J401">
        <v>6027.8499999999985</v>
      </c>
      <c r="K401">
        <v>66246</v>
      </c>
      <c r="L401" s="26">
        <f t="shared" si="19"/>
        <v>9.0991908945445746E-2</v>
      </c>
      <c r="M401" s="1">
        <f t="shared" si="20"/>
        <v>33.303038674033139</v>
      </c>
    </row>
    <row r="402" spans="1:13" x14ac:dyDescent="0.25">
      <c r="A402" t="str">
        <f t="shared" si="18"/>
        <v>TRZCMBApr-2025</v>
      </c>
      <c r="B402" s="2">
        <v>2025</v>
      </c>
      <c r="C402" s="2" t="s">
        <v>203</v>
      </c>
      <c r="D402" t="s">
        <v>44</v>
      </c>
      <c r="E402" s="2" t="s">
        <v>10</v>
      </c>
      <c r="F402" t="s">
        <v>15</v>
      </c>
      <c r="G402">
        <v>39</v>
      </c>
      <c r="H402">
        <v>1358.2000000000003</v>
      </c>
      <c r="I402">
        <v>470.00999999999982</v>
      </c>
      <c r="J402">
        <v>1828.2099999999998</v>
      </c>
      <c r="K402">
        <v>17277</v>
      </c>
      <c r="L402" s="26">
        <f t="shared" si="19"/>
        <v>0.10581756091914105</v>
      </c>
      <c r="M402" s="1">
        <f t="shared" si="20"/>
        <v>46.877179487179482</v>
      </c>
    </row>
    <row r="403" spans="1:13" x14ac:dyDescent="0.25">
      <c r="A403" t="str">
        <f t="shared" si="18"/>
        <v>PVGCMBApr-2025</v>
      </c>
      <c r="B403" s="4">
        <v>2025</v>
      </c>
      <c r="C403" s="2" t="s">
        <v>203</v>
      </c>
      <c r="D403" t="s">
        <v>50</v>
      </c>
      <c r="E403" s="2" t="s">
        <v>10</v>
      </c>
      <c r="F403" t="s">
        <v>13</v>
      </c>
      <c r="G403">
        <v>27</v>
      </c>
      <c r="H403">
        <v>2980.93</v>
      </c>
      <c r="I403">
        <v>2928.8800000000006</v>
      </c>
      <c r="J403">
        <v>5909.81</v>
      </c>
      <c r="K403">
        <v>136782</v>
      </c>
      <c r="L403" s="26">
        <f t="shared" si="19"/>
        <v>4.3206050503721255E-2</v>
      </c>
      <c r="M403" s="1">
        <f t="shared" si="20"/>
        <v>218.88185185185188</v>
      </c>
    </row>
    <row r="404" spans="1:13" x14ac:dyDescent="0.25">
      <c r="A404" t="str">
        <f t="shared" si="18"/>
        <v>AUHCMBMay-2025</v>
      </c>
      <c r="B404" s="4">
        <v>2025</v>
      </c>
      <c r="C404" s="2" t="s">
        <v>205</v>
      </c>
      <c r="D404" t="s">
        <v>9</v>
      </c>
      <c r="E404" s="2" t="s">
        <v>10</v>
      </c>
      <c r="F404" t="s">
        <v>11</v>
      </c>
      <c r="G404" s="3">
        <v>32</v>
      </c>
      <c r="H404" s="3">
        <v>2805.9299999999994</v>
      </c>
      <c r="I404" s="3">
        <v>2030.1999999999998</v>
      </c>
      <c r="J404" s="3">
        <v>4836.13</v>
      </c>
      <c r="K404" s="3">
        <v>107008</v>
      </c>
      <c r="L404" s="26">
        <f t="shared" si="19"/>
        <v>4.5194097637559813E-2</v>
      </c>
      <c r="M404" s="1">
        <f t="shared" si="20"/>
        <v>151.1290625</v>
      </c>
    </row>
    <row r="405" spans="1:13" x14ac:dyDescent="0.25">
      <c r="A405" t="str">
        <f t="shared" si="18"/>
        <v>BKKCMBMay-2025</v>
      </c>
      <c r="B405" s="4">
        <v>2025</v>
      </c>
      <c r="C405" s="2" t="s">
        <v>205</v>
      </c>
      <c r="D405" t="s">
        <v>12</v>
      </c>
      <c r="E405" s="2" t="s">
        <v>10</v>
      </c>
      <c r="F405" t="s">
        <v>13</v>
      </c>
      <c r="G405" s="3">
        <v>24</v>
      </c>
      <c r="H405" s="3">
        <v>3251.62</v>
      </c>
      <c r="I405" s="3">
        <v>1247.6299999999999</v>
      </c>
      <c r="J405" s="3">
        <v>4499.2500000000009</v>
      </c>
      <c r="K405" s="3">
        <v>57240</v>
      </c>
      <c r="L405" s="26">
        <f t="shared" si="19"/>
        <v>7.8603249475891007E-2</v>
      </c>
      <c r="M405" s="1">
        <f t="shared" si="20"/>
        <v>187.46875000000003</v>
      </c>
    </row>
    <row r="406" spans="1:13" x14ac:dyDescent="0.25">
      <c r="A406" t="str">
        <f t="shared" si="18"/>
        <v>BLRCMBMay-2025</v>
      </c>
      <c r="B406" s="4">
        <v>2025</v>
      </c>
      <c r="C406" s="2" t="s">
        <v>205</v>
      </c>
      <c r="D406" t="s">
        <v>14</v>
      </c>
      <c r="E406" s="2" t="s">
        <v>10</v>
      </c>
      <c r="F406" t="s">
        <v>15</v>
      </c>
      <c r="G406" s="3">
        <v>45</v>
      </c>
      <c r="H406" s="3">
        <v>1166.1600000000001</v>
      </c>
      <c r="I406" s="3">
        <v>885.84</v>
      </c>
      <c r="J406" s="3">
        <v>2052</v>
      </c>
      <c r="K406" s="3">
        <v>32175</v>
      </c>
      <c r="L406" s="26">
        <f t="shared" si="19"/>
        <v>6.3776223776223773E-2</v>
      </c>
      <c r="M406" s="1">
        <f t="shared" si="20"/>
        <v>45.6</v>
      </c>
    </row>
    <row r="407" spans="1:13" x14ac:dyDescent="0.25">
      <c r="A407" t="str">
        <f t="shared" si="18"/>
        <v>BOMCMBMay-2025</v>
      </c>
      <c r="B407" s="2">
        <v>2025</v>
      </c>
      <c r="C407" s="2" t="s">
        <v>205</v>
      </c>
      <c r="D407" t="s">
        <v>16</v>
      </c>
      <c r="E407" s="2" t="s">
        <v>10</v>
      </c>
      <c r="F407" t="s">
        <v>15</v>
      </c>
      <c r="G407" s="3">
        <v>78</v>
      </c>
      <c r="H407" s="3">
        <v>3762.6699999999996</v>
      </c>
      <c r="I407" s="3">
        <v>1949.6200000000001</v>
      </c>
      <c r="J407" s="3">
        <v>5712.2900000000009</v>
      </c>
      <c r="K407" s="3">
        <v>120822</v>
      </c>
      <c r="L407" s="26">
        <f t="shared" si="19"/>
        <v>4.7278558540663131E-2</v>
      </c>
      <c r="M407" s="1">
        <f t="shared" si="20"/>
        <v>73.234487179487189</v>
      </c>
    </row>
    <row r="408" spans="1:13" x14ac:dyDescent="0.25">
      <c r="A408" t="str">
        <f t="shared" si="18"/>
        <v>CANCMBMay-2025</v>
      </c>
      <c r="B408" s="2">
        <v>2025</v>
      </c>
      <c r="C408" s="2" t="s">
        <v>205</v>
      </c>
      <c r="D408" t="s">
        <v>17</v>
      </c>
      <c r="E408" s="2" t="s">
        <v>10</v>
      </c>
      <c r="F408" t="s">
        <v>13</v>
      </c>
      <c r="G408" s="3">
        <v>3</v>
      </c>
      <c r="H408" s="3">
        <v>792.54000000000008</v>
      </c>
      <c r="I408" s="3">
        <v>300.14</v>
      </c>
      <c r="J408" s="3">
        <v>1092.68</v>
      </c>
      <c r="K408" s="3">
        <v>11949</v>
      </c>
      <c r="L408" s="26">
        <f t="shared" si="19"/>
        <v>9.1445309230897984E-2</v>
      </c>
      <c r="M408" s="1">
        <f t="shared" si="20"/>
        <v>364.22666666666669</v>
      </c>
    </row>
    <row r="409" spans="1:13" x14ac:dyDescent="0.25">
      <c r="A409" t="str">
        <f t="shared" si="18"/>
        <v>CDGCMBMay-2025</v>
      </c>
      <c r="B409" s="4">
        <v>2025</v>
      </c>
      <c r="C409" s="2" t="s">
        <v>205</v>
      </c>
      <c r="D409" t="s">
        <v>18</v>
      </c>
      <c r="E409" s="2" t="s">
        <v>10</v>
      </c>
      <c r="F409" t="s">
        <v>19</v>
      </c>
      <c r="G409" s="3">
        <v>31</v>
      </c>
      <c r="H409" s="3">
        <v>8598.0199999999986</v>
      </c>
      <c r="I409" s="3">
        <v>3200.3799999999997</v>
      </c>
      <c r="J409" s="3">
        <v>11798.400000000003</v>
      </c>
      <c r="K409" s="3">
        <v>263779</v>
      </c>
      <c r="L409" s="26">
        <f t="shared" si="19"/>
        <v>4.4728352143271463E-2</v>
      </c>
      <c r="M409" s="1">
        <f t="shared" si="20"/>
        <v>380.59354838709686</v>
      </c>
    </row>
    <row r="410" spans="1:13" x14ac:dyDescent="0.25">
      <c r="A410" t="str">
        <f t="shared" si="18"/>
        <v>CGKCMBMay-2025</v>
      </c>
      <c r="B410" s="2">
        <v>2025</v>
      </c>
      <c r="C410" s="2" t="s">
        <v>205</v>
      </c>
      <c r="D410" t="s">
        <v>20</v>
      </c>
      <c r="E410" s="2" t="s">
        <v>10</v>
      </c>
      <c r="F410" t="s">
        <v>13</v>
      </c>
      <c r="G410" s="3">
        <v>20</v>
      </c>
      <c r="H410" s="3">
        <v>2831.39</v>
      </c>
      <c r="I410" s="3">
        <v>1235.94</v>
      </c>
      <c r="J410" s="3">
        <v>4067.3300000000008</v>
      </c>
      <c r="K410" s="3">
        <v>66360</v>
      </c>
      <c r="L410" s="26">
        <f t="shared" si="19"/>
        <v>6.1291892706449684E-2</v>
      </c>
      <c r="M410" s="1">
        <f t="shared" si="20"/>
        <v>203.36650000000003</v>
      </c>
    </row>
    <row r="411" spans="1:13" x14ac:dyDescent="0.25">
      <c r="A411" t="str">
        <f t="shared" si="18"/>
        <v>CMBAUHMay-2025</v>
      </c>
      <c r="B411" s="2">
        <v>2025</v>
      </c>
      <c r="C411" s="2" t="s">
        <v>205</v>
      </c>
      <c r="D411" t="s">
        <v>10</v>
      </c>
      <c r="E411" s="2" t="s">
        <v>9</v>
      </c>
      <c r="F411" t="s">
        <v>11</v>
      </c>
      <c r="G411" s="3">
        <v>60</v>
      </c>
      <c r="H411" s="3">
        <v>8845.73</v>
      </c>
      <c r="I411" s="3">
        <v>4732.32</v>
      </c>
      <c r="J411" s="3">
        <v>13578.049999999997</v>
      </c>
      <c r="K411" s="3">
        <v>200640</v>
      </c>
      <c r="L411" s="26">
        <f t="shared" si="19"/>
        <v>6.7673694178628382E-2</v>
      </c>
      <c r="M411" s="1">
        <f t="shared" si="20"/>
        <v>226.30083333333329</v>
      </c>
    </row>
    <row r="412" spans="1:13" x14ac:dyDescent="0.25">
      <c r="A412" t="str">
        <f t="shared" si="18"/>
        <v>CMBBKKMay-2025</v>
      </c>
      <c r="B412" s="2">
        <v>2025</v>
      </c>
      <c r="C412" s="2" t="s">
        <v>205</v>
      </c>
      <c r="D412" t="s">
        <v>10</v>
      </c>
      <c r="E412" s="2" t="s">
        <v>12</v>
      </c>
      <c r="F412" t="s">
        <v>13</v>
      </c>
      <c r="G412" s="3">
        <v>17</v>
      </c>
      <c r="H412" s="3">
        <v>2501.7999999999997</v>
      </c>
      <c r="I412" s="3">
        <v>645.08999999999992</v>
      </c>
      <c r="J412" s="3">
        <v>3146.89</v>
      </c>
      <c r="K412" s="3">
        <v>40545</v>
      </c>
      <c r="L412" s="26">
        <f t="shared" si="19"/>
        <v>7.7614749044271791E-2</v>
      </c>
      <c r="M412" s="1">
        <f t="shared" si="20"/>
        <v>185.11117647058822</v>
      </c>
    </row>
    <row r="413" spans="1:13" x14ac:dyDescent="0.25">
      <c r="A413" t="str">
        <f t="shared" si="18"/>
        <v>CMBBLRMay-2025</v>
      </c>
      <c r="B413" s="2">
        <v>2025</v>
      </c>
      <c r="C413" s="2" t="s">
        <v>205</v>
      </c>
      <c r="D413" t="s">
        <v>10</v>
      </c>
      <c r="E413" s="2" t="s">
        <v>14</v>
      </c>
      <c r="F413" t="s">
        <v>15</v>
      </c>
      <c r="G413" s="3">
        <v>59</v>
      </c>
      <c r="H413" s="3">
        <v>1543.22</v>
      </c>
      <c r="I413" s="3">
        <v>1167.8200000000002</v>
      </c>
      <c r="J413" s="3">
        <v>2711.0400000000004</v>
      </c>
      <c r="K413" s="3">
        <v>42185</v>
      </c>
      <c r="L413" s="26">
        <f t="shared" si="19"/>
        <v>6.4265497214649761E-2</v>
      </c>
      <c r="M413" s="1">
        <f t="shared" si="20"/>
        <v>45.949830508474584</v>
      </c>
    </row>
    <row r="414" spans="1:13" x14ac:dyDescent="0.25">
      <c r="A414" t="str">
        <f t="shared" si="18"/>
        <v>CMBBOMMay-2025</v>
      </c>
      <c r="B414" s="2">
        <v>2025</v>
      </c>
      <c r="C414" s="2" t="s">
        <v>205</v>
      </c>
      <c r="D414" t="s">
        <v>10</v>
      </c>
      <c r="E414" s="2" t="s">
        <v>16</v>
      </c>
      <c r="F414" t="s">
        <v>15</v>
      </c>
      <c r="G414" s="3">
        <v>92</v>
      </c>
      <c r="H414" s="3">
        <v>3609.6299999999992</v>
      </c>
      <c r="I414" s="3">
        <v>2844.85</v>
      </c>
      <c r="J414" s="3">
        <v>6454.48</v>
      </c>
      <c r="K414" s="3">
        <v>142508</v>
      </c>
      <c r="L414" s="26">
        <f t="shared" si="19"/>
        <v>4.5292053779436937E-2</v>
      </c>
      <c r="M414" s="1">
        <f t="shared" si="20"/>
        <v>70.157391304347826</v>
      </c>
    </row>
    <row r="415" spans="1:13" x14ac:dyDescent="0.25">
      <c r="A415" t="str">
        <f t="shared" si="18"/>
        <v>CMBCANMay-2025</v>
      </c>
      <c r="B415" s="2">
        <v>2025</v>
      </c>
      <c r="C415" s="2" t="s">
        <v>205</v>
      </c>
      <c r="D415" t="s">
        <v>10</v>
      </c>
      <c r="E415" s="2" t="s">
        <v>17</v>
      </c>
      <c r="F415" t="s">
        <v>13</v>
      </c>
      <c r="G415" s="3">
        <v>2</v>
      </c>
      <c r="H415" s="3">
        <v>711.32</v>
      </c>
      <c r="I415" s="3">
        <v>208.51</v>
      </c>
      <c r="J415" s="3">
        <v>919.83</v>
      </c>
      <c r="K415" s="3">
        <v>7966</v>
      </c>
      <c r="L415" s="26">
        <f t="shared" si="19"/>
        <v>0.11546949535525985</v>
      </c>
      <c r="M415" s="1">
        <f t="shared" si="20"/>
        <v>459.91500000000002</v>
      </c>
    </row>
    <row r="416" spans="1:13" x14ac:dyDescent="0.25">
      <c r="A416" t="str">
        <f t="shared" si="18"/>
        <v>CMBCDGMay-2025</v>
      </c>
      <c r="B416" s="2">
        <v>2025</v>
      </c>
      <c r="C416" s="2" t="s">
        <v>205</v>
      </c>
      <c r="D416" t="s">
        <v>10</v>
      </c>
      <c r="E416" s="2" t="s">
        <v>18</v>
      </c>
      <c r="F416" t="s">
        <v>19</v>
      </c>
      <c r="G416" s="3">
        <v>116</v>
      </c>
      <c r="H416" s="3">
        <v>29769.14</v>
      </c>
      <c r="I416" s="3">
        <v>27495.300000000003</v>
      </c>
      <c r="J416" s="3">
        <v>57264.439999999995</v>
      </c>
      <c r="K416" s="3">
        <v>987044</v>
      </c>
      <c r="L416" s="26">
        <f t="shared" si="19"/>
        <v>5.8016096546861129E-2</v>
      </c>
      <c r="M416" s="1">
        <f t="shared" si="20"/>
        <v>493.65896551724131</v>
      </c>
    </row>
    <row r="417" spans="1:13" x14ac:dyDescent="0.25">
      <c r="A417" t="str">
        <f t="shared" si="18"/>
        <v>CMBCGKMay-2025</v>
      </c>
      <c r="B417" s="2">
        <v>2025</v>
      </c>
      <c r="C417" s="2" t="s">
        <v>205</v>
      </c>
      <c r="D417" t="s">
        <v>10</v>
      </c>
      <c r="E417" s="2" t="s">
        <v>20</v>
      </c>
      <c r="F417" t="s">
        <v>13</v>
      </c>
      <c r="G417" s="3">
        <v>23</v>
      </c>
      <c r="H417" s="3">
        <v>3200.7400000000007</v>
      </c>
      <c r="I417" s="3">
        <v>1302.1499999999999</v>
      </c>
      <c r="J417" s="3">
        <v>4502.8900000000003</v>
      </c>
      <c r="K417" s="3">
        <v>76314</v>
      </c>
      <c r="L417" s="26">
        <f t="shared" si="19"/>
        <v>5.9004769767015228E-2</v>
      </c>
      <c r="M417" s="1">
        <f t="shared" si="20"/>
        <v>195.77782608695654</v>
      </c>
    </row>
    <row r="418" spans="1:13" x14ac:dyDescent="0.25">
      <c r="A418" t="str">
        <f t="shared" si="18"/>
        <v>CMBCOKMay-2025</v>
      </c>
      <c r="B418" s="2">
        <v>2025</v>
      </c>
      <c r="C418" s="2" t="s">
        <v>205</v>
      </c>
      <c r="D418" t="s">
        <v>10</v>
      </c>
      <c r="E418" s="2" t="s">
        <v>21</v>
      </c>
      <c r="F418" t="s">
        <v>15</v>
      </c>
      <c r="G418" s="3">
        <v>39</v>
      </c>
      <c r="H418" s="3">
        <v>784.13</v>
      </c>
      <c r="I418" s="3">
        <v>599.04</v>
      </c>
      <c r="J418" s="3">
        <v>1383.17</v>
      </c>
      <c r="K418" s="3">
        <v>20163</v>
      </c>
      <c r="L418" s="26">
        <f t="shared" si="19"/>
        <v>6.859941476962754E-2</v>
      </c>
      <c r="M418" s="1">
        <f t="shared" si="20"/>
        <v>35.465897435897439</v>
      </c>
    </row>
    <row r="419" spans="1:13" x14ac:dyDescent="0.25">
      <c r="A419" t="str">
        <f t="shared" si="18"/>
        <v>CMBDACMay-2025</v>
      </c>
      <c r="B419" s="2">
        <v>2025</v>
      </c>
      <c r="C419" s="2" t="s">
        <v>205</v>
      </c>
      <c r="D419" t="s">
        <v>10</v>
      </c>
      <c r="E419" s="2" t="s">
        <v>22</v>
      </c>
      <c r="F419" t="s">
        <v>15</v>
      </c>
      <c r="G419" s="3">
        <v>1</v>
      </c>
      <c r="H419" s="3">
        <v>323.87</v>
      </c>
      <c r="I419" s="3">
        <v>20.059999999999999</v>
      </c>
      <c r="J419" s="3">
        <v>343.93</v>
      </c>
      <c r="K419" s="3">
        <v>2165</v>
      </c>
      <c r="L419" s="26">
        <f t="shared" si="19"/>
        <v>0.15885912240184757</v>
      </c>
      <c r="M419" s="1">
        <f t="shared" si="20"/>
        <v>343.93</v>
      </c>
    </row>
    <row r="420" spans="1:13" x14ac:dyDescent="0.25">
      <c r="A420" t="str">
        <f t="shared" si="18"/>
        <v>CMBDELMay-2025</v>
      </c>
      <c r="B420" s="2">
        <v>2025</v>
      </c>
      <c r="C420" s="2" t="s">
        <v>205</v>
      </c>
      <c r="D420" t="s">
        <v>10</v>
      </c>
      <c r="E420" s="2" t="s">
        <v>23</v>
      </c>
      <c r="F420" t="s">
        <v>15</v>
      </c>
      <c r="G420" s="3">
        <v>44</v>
      </c>
      <c r="H420" s="3">
        <v>3471.3700000000003</v>
      </c>
      <c r="I420" s="3">
        <v>1469.3400000000001</v>
      </c>
      <c r="J420" s="3">
        <v>4940.7099999999991</v>
      </c>
      <c r="K420" s="3">
        <v>106700</v>
      </c>
      <c r="L420" s="26">
        <f t="shared" si="19"/>
        <v>4.6304686035613864E-2</v>
      </c>
      <c r="M420" s="1">
        <f t="shared" si="20"/>
        <v>112.28886363636362</v>
      </c>
    </row>
    <row r="421" spans="1:13" x14ac:dyDescent="0.25">
      <c r="A421" t="str">
        <f t="shared" si="18"/>
        <v>CMBDMMMay-2025</v>
      </c>
      <c r="B421" s="2">
        <v>2025</v>
      </c>
      <c r="C421" s="2" t="s">
        <v>205</v>
      </c>
      <c r="D421" t="s">
        <v>10</v>
      </c>
      <c r="E421" s="2" t="s">
        <v>24</v>
      </c>
      <c r="F421" t="s">
        <v>11</v>
      </c>
      <c r="G421" s="3">
        <v>4</v>
      </c>
      <c r="H421" s="3">
        <v>1098.51</v>
      </c>
      <c r="I421" s="3">
        <v>315.39</v>
      </c>
      <c r="J421" s="3">
        <v>1413.8999999999999</v>
      </c>
      <c r="K421" s="3">
        <v>15412</v>
      </c>
      <c r="L421" s="26">
        <f t="shared" si="19"/>
        <v>9.1740202439657401E-2</v>
      </c>
      <c r="M421" s="1">
        <f t="shared" si="20"/>
        <v>353.47499999999997</v>
      </c>
    </row>
    <row r="422" spans="1:13" x14ac:dyDescent="0.25">
      <c r="A422" t="str">
        <f t="shared" si="18"/>
        <v>CMBDOHMay-2025</v>
      </c>
      <c r="B422" s="2">
        <v>2025</v>
      </c>
      <c r="C422" s="2" t="s">
        <v>205</v>
      </c>
      <c r="D422" t="s">
        <v>10</v>
      </c>
      <c r="E422" s="2" t="s">
        <v>25</v>
      </c>
      <c r="F422" t="s">
        <v>11</v>
      </c>
      <c r="G422" s="3">
        <v>26</v>
      </c>
      <c r="H422" s="3">
        <v>3429.1200000000003</v>
      </c>
      <c r="I422" s="3">
        <v>2906.6300000000006</v>
      </c>
      <c r="J422" s="3">
        <v>6335.7500000000018</v>
      </c>
      <c r="K422" s="3">
        <v>94458</v>
      </c>
      <c r="L422" s="26">
        <f t="shared" si="19"/>
        <v>6.7074784560333708E-2</v>
      </c>
      <c r="M422" s="1">
        <f t="shared" si="20"/>
        <v>243.68269230769238</v>
      </c>
    </row>
    <row r="423" spans="1:13" x14ac:dyDescent="0.25">
      <c r="A423" t="str">
        <f t="shared" si="18"/>
        <v>CMBDXBMay-2025</v>
      </c>
      <c r="B423" s="2">
        <v>2025</v>
      </c>
      <c r="C423" s="2" t="s">
        <v>205</v>
      </c>
      <c r="D423" t="s">
        <v>10</v>
      </c>
      <c r="E423" s="2" t="s">
        <v>26</v>
      </c>
      <c r="F423" t="s">
        <v>11</v>
      </c>
      <c r="G423" s="3">
        <v>18</v>
      </c>
      <c r="H423" s="3">
        <v>2424.4500000000003</v>
      </c>
      <c r="I423" s="3">
        <v>2247.9</v>
      </c>
      <c r="J423" s="3">
        <v>4672.3500000000004</v>
      </c>
      <c r="K423" s="3">
        <v>59562</v>
      </c>
      <c r="L423" s="26">
        <f t="shared" si="19"/>
        <v>7.8445149592021771E-2</v>
      </c>
      <c r="M423" s="1">
        <f t="shared" si="20"/>
        <v>259.57500000000005</v>
      </c>
    </row>
    <row r="424" spans="1:13" x14ac:dyDescent="0.25">
      <c r="A424" t="str">
        <f t="shared" si="18"/>
        <v>CMBFRAMay-2025</v>
      </c>
      <c r="B424" s="2">
        <v>2025</v>
      </c>
      <c r="C424" s="2" t="s">
        <v>205</v>
      </c>
      <c r="D424" t="s">
        <v>10</v>
      </c>
      <c r="E424" s="2" t="s">
        <v>27</v>
      </c>
      <c r="F424" t="s">
        <v>19</v>
      </c>
      <c r="G424" s="3">
        <v>72</v>
      </c>
      <c r="H424" s="3">
        <v>17653.479999999996</v>
      </c>
      <c r="I424" s="3">
        <v>15302.38</v>
      </c>
      <c r="J424" s="3">
        <v>32955.86</v>
      </c>
      <c r="K424" s="3">
        <v>582696</v>
      </c>
      <c r="L424" s="26">
        <f t="shared" si="19"/>
        <v>5.6557553166659801E-2</v>
      </c>
      <c r="M424" s="1">
        <f t="shared" si="20"/>
        <v>457.72027777777777</v>
      </c>
    </row>
    <row r="425" spans="1:13" x14ac:dyDescent="0.25">
      <c r="A425" t="str">
        <f t="shared" si="18"/>
        <v>CMBGANMay-2025</v>
      </c>
      <c r="B425" s="2">
        <v>2025</v>
      </c>
      <c r="C425" s="2" t="s">
        <v>205</v>
      </c>
      <c r="D425" t="s">
        <v>10</v>
      </c>
      <c r="E425" s="2" t="s">
        <v>28</v>
      </c>
      <c r="F425" t="s">
        <v>15</v>
      </c>
      <c r="G425" s="3">
        <v>3</v>
      </c>
      <c r="H425" s="3">
        <v>327.68</v>
      </c>
      <c r="I425" s="3">
        <v>54.78</v>
      </c>
      <c r="J425" s="3">
        <v>382.46</v>
      </c>
      <c r="K425" s="3">
        <v>3441</v>
      </c>
      <c r="L425" s="26">
        <f t="shared" si="19"/>
        <v>0.11114792211566404</v>
      </c>
      <c r="M425" s="1">
        <f t="shared" si="20"/>
        <v>127.48666666666666</v>
      </c>
    </row>
    <row r="426" spans="1:13" x14ac:dyDescent="0.25">
      <c r="A426" t="str">
        <f t="shared" si="18"/>
        <v>CMBHYDMay-2025</v>
      </c>
      <c r="B426" s="2">
        <v>2025</v>
      </c>
      <c r="C426" s="2" t="s">
        <v>205</v>
      </c>
      <c r="D426" t="s">
        <v>10</v>
      </c>
      <c r="E426" s="2" t="s">
        <v>29</v>
      </c>
      <c r="F426" t="s">
        <v>15</v>
      </c>
      <c r="G426" s="3">
        <v>9</v>
      </c>
      <c r="H426" s="3">
        <v>250.31</v>
      </c>
      <c r="I426" s="3">
        <v>258.62</v>
      </c>
      <c r="J426" s="3">
        <v>508.93000000000006</v>
      </c>
      <c r="K426" s="3">
        <v>10548</v>
      </c>
      <c r="L426" s="26">
        <f t="shared" si="19"/>
        <v>4.8248957148274561E-2</v>
      </c>
      <c r="M426" s="1">
        <f t="shared" si="20"/>
        <v>56.547777777777782</v>
      </c>
    </row>
    <row r="427" spans="1:13" x14ac:dyDescent="0.25">
      <c r="A427" t="str">
        <f t="shared" si="18"/>
        <v>CMBICNMay-2025</v>
      </c>
      <c r="B427" s="2">
        <v>2025</v>
      </c>
      <c r="C427" s="2" t="s">
        <v>205</v>
      </c>
      <c r="D427" t="s">
        <v>10</v>
      </c>
      <c r="E427" s="2" t="s">
        <v>30</v>
      </c>
      <c r="F427" t="s">
        <v>13</v>
      </c>
      <c r="G427" s="3">
        <v>28</v>
      </c>
      <c r="H427" s="3">
        <v>7085.880000000001</v>
      </c>
      <c r="I427" s="3">
        <v>2466.4299999999998</v>
      </c>
      <c r="J427" s="3">
        <v>9552.31</v>
      </c>
      <c r="K427" s="3">
        <v>161420</v>
      </c>
      <c r="L427" s="26">
        <f t="shared" si="19"/>
        <v>5.917674389790608E-2</v>
      </c>
      <c r="M427" s="1">
        <f t="shared" si="20"/>
        <v>341.15392857142854</v>
      </c>
    </row>
    <row r="428" spans="1:13" x14ac:dyDescent="0.25">
      <c r="A428" t="str">
        <f t="shared" si="18"/>
        <v>CMBIXMMay-2025</v>
      </c>
      <c r="B428" s="2">
        <v>2025</v>
      </c>
      <c r="C428" s="2" t="s">
        <v>205</v>
      </c>
      <c r="D428" t="s">
        <v>10</v>
      </c>
      <c r="E428" s="2" t="s">
        <v>31</v>
      </c>
      <c r="F428" t="s">
        <v>15</v>
      </c>
      <c r="G428" s="3">
        <v>14</v>
      </c>
      <c r="H428" s="3">
        <v>315.56</v>
      </c>
      <c r="I428" s="3">
        <v>201.23999999999998</v>
      </c>
      <c r="J428" s="3">
        <v>516.79999999999995</v>
      </c>
      <c r="K428" s="3">
        <v>4956</v>
      </c>
      <c r="L428" s="26">
        <f t="shared" si="19"/>
        <v>0.10427764326069409</v>
      </c>
      <c r="M428" s="1">
        <f t="shared" si="20"/>
        <v>36.914285714285711</v>
      </c>
    </row>
    <row r="429" spans="1:13" x14ac:dyDescent="0.25">
      <c r="A429" t="str">
        <f t="shared" si="18"/>
        <v>CMBKHIMay-2025</v>
      </c>
      <c r="B429" s="2">
        <v>2025</v>
      </c>
      <c r="C429" s="2" t="s">
        <v>205</v>
      </c>
      <c r="D429" t="s">
        <v>10</v>
      </c>
      <c r="E429" s="2" t="s">
        <v>32</v>
      </c>
      <c r="F429" t="s">
        <v>15</v>
      </c>
      <c r="G429" s="3">
        <v>25</v>
      </c>
      <c r="H429" s="3">
        <v>2488.38</v>
      </c>
      <c r="I429" s="3">
        <v>1151.3399999999999</v>
      </c>
      <c r="J429" s="3">
        <v>3639.72</v>
      </c>
      <c r="K429" s="3">
        <v>60350</v>
      </c>
      <c r="L429" s="26">
        <f t="shared" si="19"/>
        <v>6.0310190555095275E-2</v>
      </c>
      <c r="M429" s="1">
        <f t="shared" si="20"/>
        <v>145.58879999999999</v>
      </c>
    </row>
    <row r="430" spans="1:13" x14ac:dyDescent="0.25">
      <c r="A430" t="str">
        <f t="shared" si="18"/>
        <v>CMBKTMMay-2025</v>
      </c>
      <c r="B430" s="2">
        <v>2025</v>
      </c>
      <c r="C430" s="2" t="s">
        <v>205</v>
      </c>
      <c r="D430" t="s">
        <v>10</v>
      </c>
      <c r="E430" s="2" t="s">
        <v>52</v>
      </c>
      <c r="F430" t="s">
        <v>15</v>
      </c>
      <c r="G430" s="3">
        <v>6</v>
      </c>
      <c r="H430" s="3">
        <v>1611.28</v>
      </c>
      <c r="I430" s="3">
        <v>155.97</v>
      </c>
      <c r="J430" s="3">
        <v>1767.25</v>
      </c>
      <c r="K430" s="3">
        <v>14118</v>
      </c>
      <c r="L430" s="26">
        <f t="shared" si="19"/>
        <v>0.12517707890636068</v>
      </c>
      <c r="M430" s="1">
        <f t="shared" si="20"/>
        <v>294.54166666666669</v>
      </c>
    </row>
    <row r="431" spans="1:13" x14ac:dyDescent="0.25">
      <c r="A431" t="str">
        <f t="shared" si="18"/>
        <v>CMBKULMay-2025</v>
      </c>
      <c r="B431" s="2">
        <v>2025</v>
      </c>
      <c r="C431" s="2" t="s">
        <v>205</v>
      </c>
      <c r="D431" t="s">
        <v>10</v>
      </c>
      <c r="E431" s="2" t="s">
        <v>33</v>
      </c>
      <c r="F431" t="s">
        <v>13</v>
      </c>
      <c r="G431" s="3">
        <v>57</v>
      </c>
      <c r="H431" s="3">
        <v>3084.4900000000002</v>
      </c>
      <c r="I431" s="3">
        <v>2693</v>
      </c>
      <c r="J431" s="3">
        <v>5777.4899999999989</v>
      </c>
      <c r="K431" s="3">
        <v>140163</v>
      </c>
      <c r="L431" s="26">
        <f t="shared" si="19"/>
        <v>4.1219794096872917E-2</v>
      </c>
      <c r="M431" s="1">
        <f t="shared" si="20"/>
        <v>101.35947368421051</v>
      </c>
    </row>
    <row r="432" spans="1:13" x14ac:dyDescent="0.25">
      <c r="A432" t="str">
        <f t="shared" si="18"/>
        <v>CMBKWIMay-2025</v>
      </c>
      <c r="B432" s="2">
        <v>2025</v>
      </c>
      <c r="C432" s="2" t="s">
        <v>205</v>
      </c>
      <c r="D432" t="s">
        <v>10</v>
      </c>
      <c r="E432" s="2" t="s">
        <v>34</v>
      </c>
      <c r="F432" t="s">
        <v>11</v>
      </c>
      <c r="G432" s="3">
        <v>8</v>
      </c>
      <c r="H432" s="3">
        <v>787.8</v>
      </c>
      <c r="I432" s="3">
        <v>552.61</v>
      </c>
      <c r="J432" s="3">
        <v>1340.4099999999999</v>
      </c>
      <c r="K432" s="3">
        <v>33560</v>
      </c>
      <c r="L432" s="26">
        <f t="shared" si="19"/>
        <v>3.9940703218116803E-2</v>
      </c>
      <c r="M432" s="1">
        <f t="shared" si="20"/>
        <v>167.55124999999998</v>
      </c>
    </row>
    <row r="433" spans="1:13" x14ac:dyDescent="0.25">
      <c r="A433" t="str">
        <f t="shared" si="18"/>
        <v>CMBLHEMay-2025</v>
      </c>
      <c r="B433" s="2">
        <v>2025</v>
      </c>
      <c r="C433" s="2" t="s">
        <v>205</v>
      </c>
      <c r="D433" t="s">
        <v>10</v>
      </c>
      <c r="E433" s="2" t="s">
        <v>35</v>
      </c>
      <c r="F433" t="s">
        <v>15</v>
      </c>
      <c r="G433" s="3">
        <v>12</v>
      </c>
      <c r="H433" s="3">
        <v>1089.55</v>
      </c>
      <c r="I433" s="3">
        <v>548.21</v>
      </c>
      <c r="J433" s="3">
        <v>1637.7600000000002</v>
      </c>
      <c r="K433" s="3">
        <v>33420</v>
      </c>
      <c r="L433" s="26">
        <f t="shared" si="19"/>
        <v>4.9005385996409342E-2</v>
      </c>
      <c r="M433" s="1">
        <f t="shared" si="20"/>
        <v>136.48000000000002</v>
      </c>
    </row>
    <row r="434" spans="1:13" x14ac:dyDescent="0.25">
      <c r="A434" t="str">
        <f t="shared" si="18"/>
        <v>CMBLHRMay-2025</v>
      </c>
      <c r="B434" s="2">
        <v>2025</v>
      </c>
      <c r="C434" s="2" t="s">
        <v>205</v>
      </c>
      <c r="D434" t="s">
        <v>10</v>
      </c>
      <c r="E434" s="2" t="s">
        <v>36</v>
      </c>
      <c r="F434" t="s">
        <v>19</v>
      </c>
      <c r="G434" s="3">
        <v>295</v>
      </c>
      <c r="H434" s="3">
        <v>79341.470000000016</v>
      </c>
      <c r="I434" s="3">
        <v>64489.680000000029</v>
      </c>
      <c r="J434" s="3">
        <v>143831.15000000002</v>
      </c>
      <c r="K434" s="3">
        <v>2572105</v>
      </c>
      <c r="L434" s="26">
        <f t="shared" si="19"/>
        <v>5.5919626142789669E-2</v>
      </c>
      <c r="M434" s="1">
        <f t="shared" si="20"/>
        <v>487.56322033898311</v>
      </c>
    </row>
    <row r="435" spans="1:13" x14ac:dyDescent="0.25">
      <c r="A435" t="str">
        <f t="shared" si="18"/>
        <v>CMBMAAMay-2025</v>
      </c>
      <c r="B435" s="2">
        <v>2025</v>
      </c>
      <c r="C435" s="2" t="s">
        <v>205</v>
      </c>
      <c r="D435" t="s">
        <v>10</v>
      </c>
      <c r="E435" s="2" t="s">
        <v>37</v>
      </c>
      <c r="F435" t="s">
        <v>15</v>
      </c>
      <c r="G435" s="3">
        <v>68</v>
      </c>
      <c r="H435" s="3">
        <v>1024.69</v>
      </c>
      <c r="I435" s="3">
        <v>1030.94</v>
      </c>
      <c r="J435" s="3">
        <v>2055.6299999999997</v>
      </c>
      <c r="K435" s="3">
        <v>46648</v>
      </c>
      <c r="L435" s="26">
        <f t="shared" si="19"/>
        <v>4.4066841022123125E-2</v>
      </c>
      <c r="M435" s="1">
        <f t="shared" si="20"/>
        <v>30.229852941176464</v>
      </c>
    </row>
    <row r="436" spans="1:13" x14ac:dyDescent="0.25">
      <c r="A436" t="str">
        <f t="shared" si="18"/>
        <v>CMBMELMay-2025</v>
      </c>
      <c r="B436" s="2">
        <v>2025</v>
      </c>
      <c r="C436" s="2" t="s">
        <v>205</v>
      </c>
      <c r="D436" t="s">
        <v>10</v>
      </c>
      <c r="E436" s="2" t="s">
        <v>38</v>
      </c>
      <c r="F436" t="s">
        <v>13</v>
      </c>
      <c r="G436" s="3">
        <v>369</v>
      </c>
      <c r="H436" s="3">
        <v>110376.91999999997</v>
      </c>
      <c r="I436" s="3">
        <v>29543.839999999993</v>
      </c>
      <c r="J436" s="3">
        <v>139920.76000000004</v>
      </c>
      <c r="K436" s="3">
        <v>3102921</v>
      </c>
      <c r="L436" s="26">
        <f t="shared" si="19"/>
        <v>4.5093239563624092E-2</v>
      </c>
      <c r="M436" s="1">
        <f t="shared" si="20"/>
        <v>379.189051490515</v>
      </c>
    </row>
    <row r="437" spans="1:13" x14ac:dyDescent="0.25">
      <c r="A437" t="str">
        <f t="shared" si="18"/>
        <v>CMBMLEMay-2025</v>
      </c>
      <c r="B437" s="2">
        <v>2025</v>
      </c>
      <c r="C437" s="2" t="s">
        <v>205</v>
      </c>
      <c r="D437" t="s">
        <v>10</v>
      </c>
      <c r="E437" s="2" t="s">
        <v>39</v>
      </c>
      <c r="F437" t="s">
        <v>15</v>
      </c>
      <c r="G437" s="3">
        <v>300</v>
      </c>
      <c r="H437" s="3">
        <v>24271.790000000008</v>
      </c>
      <c r="I437" s="3">
        <v>5668.4600000000009</v>
      </c>
      <c r="J437" s="3">
        <v>29940.249999999982</v>
      </c>
      <c r="K437" s="3">
        <v>230400</v>
      </c>
      <c r="L437" s="26">
        <f t="shared" si="19"/>
        <v>0.12994900173611104</v>
      </c>
      <c r="M437" s="1">
        <f t="shared" si="20"/>
        <v>99.800833333333273</v>
      </c>
    </row>
    <row r="438" spans="1:13" x14ac:dyDescent="0.25">
      <c r="A438" t="str">
        <f t="shared" si="18"/>
        <v>CMBNRTMay-2025</v>
      </c>
      <c r="B438" s="2">
        <v>2025</v>
      </c>
      <c r="C438" s="2" t="s">
        <v>205</v>
      </c>
      <c r="D438" t="s">
        <v>10</v>
      </c>
      <c r="E438" s="2" t="s">
        <v>40</v>
      </c>
      <c r="F438" t="s">
        <v>13</v>
      </c>
      <c r="G438" s="3">
        <v>51</v>
      </c>
      <c r="H438" s="3">
        <v>30968.670000000002</v>
      </c>
      <c r="I438" s="3">
        <v>776.18</v>
      </c>
      <c r="J438" s="3">
        <v>31744.849999999995</v>
      </c>
      <c r="K438" s="3">
        <v>350064</v>
      </c>
      <c r="L438" s="26">
        <f t="shared" si="19"/>
        <v>9.068298939622467E-2</v>
      </c>
      <c r="M438" s="1">
        <f t="shared" si="20"/>
        <v>622.44803921568621</v>
      </c>
    </row>
    <row r="439" spans="1:13" x14ac:dyDescent="0.25">
      <c r="A439" t="str">
        <f t="shared" si="18"/>
        <v>CMBPEKMay-2025</v>
      </c>
      <c r="B439" s="2">
        <v>2025</v>
      </c>
      <c r="C439" s="2" t="s">
        <v>205</v>
      </c>
      <c r="D439" t="s">
        <v>10</v>
      </c>
      <c r="E439" s="2" t="s">
        <v>177</v>
      </c>
      <c r="F439" t="s">
        <v>13</v>
      </c>
      <c r="G439" s="3">
        <v>6</v>
      </c>
      <c r="H439" s="3">
        <v>1346.05</v>
      </c>
      <c r="I439" s="3">
        <v>574.37</v>
      </c>
      <c r="J439" s="3">
        <v>1920.42</v>
      </c>
      <c r="K439" s="3">
        <v>31014</v>
      </c>
      <c r="L439" s="26">
        <f t="shared" si="19"/>
        <v>6.1921067904817183E-2</v>
      </c>
      <c r="M439" s="1">
        <f t="shared" si="20"/>
        <v>320.07</v>
      </c>
    </row>
    <row r="440" spans="1:13" x14ac:dyDescent="0.25">
      <c r="A440" t="str">
        <f t="shared" si="18"/>
        <v>CMBRUHMay-2025</v>
      </c>
      <c r="B440" s="2">
        <v>2025</v>
      </c>
      <c r="C440" s="2" t="s">
        <v>205</v>
      </c>
      <c r="D440" t="s">
        <v>10</v>
      </c>
      <c r="E440" s="2" t="s">
        <v>41</v>
      </c>
      <c r="F440" t="s">
        <v>11</v>
      </c>
      <c r="G440" s="3">
        <v>31</v>
      </c>
      <c r="H440" s="3">
        <v>7751.2000000000007</v>
      </c>
      <c r="I440" s="3">
        <v>2297.0400000000004</v>
      </c>
      <c r="J440" s="3">
        <v>10048.24</v>
      </c>
      <c r="K440" s="3">
        <v>125395</v>
      </c>
      <c r="L440" s="26">
        <f t="shared" si="19"/>
        <v>8.013270066589577E-2</v>
      </c>
      <c r="M440" s="1">
        <f t="shared" si="20"/>
        <v>324.13677419354838</v>
      </c>
    </row>
    <row r="441" spans="1:13" x14ac:dyDescent="0.25">
      <c r="A441" t="str">
        <f t="shared" si="18"/>
        <v>CMBSINMay-2025</v>
      </c>
      <c r="B441" s="2">
        <v>2025</v>
      </c>
      <c r="C441" s="2" t="s">
        <v>205</v>
      </c>
      <c r="D441" t="s">
        <v>10</v>
      </c>
      <c r="E441" s="2" t="s">
        <v>42</v>
      </c>
      <c r="F441" t="s">
        <v>13</v>
      </c>
      <c r="G441" s="3">
        <v>72</v>
      </c>
      <c r="H441" s="3">
        <v>11127.409999999998</v>
      </c>
      <c r="I441" s="3">
        <v>4358.26</v>
      </c>
      <c r="J441" s="3">
        <v>15485.669999999998</v>
      </c>
      <c r="K441" s="3">
        <v>197928</v>
      </c>
      <c r="L441" s="26">
        <f t="shared" si="19"/>
        <v>7.8238905056384131E-2</v>
      </c>
      <c r="M441" s="1">
        <f t="shared" si="20"/>
        <v>215.07874999999999</v>
      </c>
    </row>
    <row r="442" spans="1:13" x14ac:dyDescent="0.25">
      <c r="A442" t="str">
        <f t="shared" si="18"/>
        <v>CMBSYDMay-2025</v>
      </c>
      <c r="B442" s="2">
        <v>2025</v>
      </c>
      <c r="C442" s="2" t="s">
        <v>205</v>
      </c>
      <c r="D442" t="s">
        <v>10</v>
      </c>
      <c r="E442" s="2" t="s">
        <v>53</v>
      </c>
      <c r="F442" t="s">
        <v>13</v>
      </c>
      <c r="G442" s="3">
        <v>277</v>
      </c>
      <c r="H442" s="3">
        <v>88231.889999999985</v>
      </c>
      <c r="I442" s="3">
        <v>23408.729999999996</v>
      </c>
      <c r="J442" s="3">
        <v>111640.61999999994</v>
      </c>
      <c r="K442" s="3">
        <v>2424858</v>
      </c>
      <c r="L442" s="26">
        <f t="shared" si="19"/>
        <v>4.6040065026488122E-2</v>
      </c>
      <c r="M442" s="1">
        <f t="shared" si="20"/>
        <v>403.03472924187702</v>
      </c>
    </row>
    <row r="443" spans="1:13" x14ac:dyDescent="0.25">
      <c r="A443" t="str">
        <f t="shared" si="18"/>
        <v>CMBTRVMay-2025</v>
      </c>
      <c r="B443" s="2">
        <v>2025</v>
      </c>
      <c r="C443" s="2" t="s">
        <v>205</v>
      </c>
      <c r="D443" t="s">
        <v>10</v>
      </c>
      <c r="E443" s="2" t="s">
        <v>43</v>
      </c>
      <c r="F443" t="s">
        <v>15</v>
      </c>
      <c r="G443" s="3">
        <v>3</v>
      </c>
      <c r="H443" s="3">
        <v>65.48</v>
      </c>
      <c r="I443" s="3">
        <v>29.81</v>
      </c>
      <c r="J443" s="3">
        <v>95.289999999999992</v>
      </c>
      <c r="K443" s="3">
        <v>1098</v>
      </c>
      <c r="L443" s="26">
        <f t="shared" si="19"/>
        <v>8.6785063752276861E-2</v>
      </c>
      <c r="M443" s="1">
        <f t="shared" si="20"/>
        <v>31.763333333333332</v>
      </c>
    </row>
    <row r="444" spans="1:13" x14ac:dyDescent="0.25">
      <c r="A444" t="str">
        <f t="shared" si="18"/>
        <v>CMBTRZMay-2025</v>
      </c>
      <c r="B444" s="2">
        <v>2025</v>
      </c>
      <c r="C444" s="2" t="s">
        <v>205</v>
      </c>
      <c r="D444" t="s">
        <v>10</v>
      </c>
      <c r="E444" s="2" t="s">
        <v>44</v>
      </c>
      <c r="F444" t="s">
        <v>15</v>
      </c>
      <c r="G444" s="3">
        <v>19</v>
      </c>
      <c r="H444" s="3">
        <v>705.99</v>
      </c>
      <c r="I444" s="3">
        <v>297.77</v>
      </c>
      <c r="J444" s="3">
        <v>1003.7600000000002</v>
      </c>
      <c r="K444" s="3">
        <v>8417</v>
      </c>
      <c r="L444" s="26">
        <f t="shared" si="19"/>
        <v>0.1192538909350125</v>
      </c>
      <c r="M444" s="1">
        <f t="shared" si="20"/>
        <v>52.829473684210541</v>
      </c>
    </row>
    <row r="445" spans="1:13" x14ac:dyDescent="0.25">
      <c r="A445" t="str">
        <f t="shared" si="18"/>
        <v>CMBPVGMay-2025</v>
      </c>
      <c r="B445" s="2">
        <v>2025</v>
      </c>
      <c r="C445" s="2" t="s">
        <v>205</v>
      </c>
      <c r="D445" t="s">
        <v>10</v>
      </c>
      <c r="E445" s="2" t="s">
        <v>50</v>
      </c>
      <c r="F445" t="s">
        <v>13</v>
      </c>
      <c r="G445" s="3">
        <v>138</v>
      </c>
      <c r="H445" s="3">
        <v>10062.320000000002</v>
      </c>
      <c r="I445" s="3">
        <v>14332.810000000003</v>
      </c>
      <c r="J445" s="3">
        <v>24395.129999999997</v>
      </c>
      <c r="K445" s="3">
        <v>699108</v>
      </c>
      <c r="L445" s="26">
        <f t="shared" si="19"/>
        <v>3.4894651470159112E-2</v>
      </c>
      <c r="M445" s="1">
        <f t="shared" si="20"/>
        <v>176.77630434782606</v>
      </c>
    </row>
    <row r="446" spans="1:13" x14ac:dyDescent="0.25">
      <c r="A446" t="str">
        <f t="shared" si="18"/>
        <v>COKCMBMay-2025</v>
      </c>
      <c r="B446" s="2">
        <v>2025</v>
      </c>
      <c r="C446" s="2" t="s">
        <v>205</v>
      </c>
      <c r="D446" t="s">
        <v>21</v>
      </c>
      <c r="E446" s="2" t="s">
        <v>10</v>
      </c>
      <c r="F446" t="s">
        <v>15</v>
      </c>
      <c r="G446" s="3">
        <v>30</v>
      </c>
      <c r="H446" s="3">
        <v>1089.32</v>
      </c>
      <c r="I446" s="3">
        <v>482.03999999999996</v>
      </c>
      <c r="J446" s="3">
        <v>1571.3600000000001</v>
      </c>
      <c r="K446" s="3">
        <v>15510</v>
      </c>
      <c r="L446" s="26">
        <f t="shared" si="19"/>
        <v>0.10131270148291426</v>
      </c>
      <c r="M446" s="1">
        <f t="shared" si="20"/>
        <v>52.378666666666668</v>
      </c>
    </row>
    <row r="447" spans="1:13" x14ac:dyDescent="0.25">
      <c r="A447" t="str">
        <f t="shared" si="18"/>
        <v>DACCMBMay-2025</v>
      </c>
      <c r="B447" s="2">
        <v>2025</v>
      </c>
      <c r="C447" s="2" t="s">
        <v>205</v>
      </c>
      <c r="D447" t="s">
        <v>22</v>
      </c>
      <c r="E447" s="2" t="s">
        <v>10</v>
      </c>
      <c r="F447" t="s">
        <v>15</v>
      </c>
      <c r="G447" s="3">
        <v>9</v>
      </c>
      <c r="H447" s="3">
        <v>898.5</v>
      </c>
      <c r="I447" s="3">
        <v>86.649999999999991</v>
      </c>
      <c r="J447" s="3">
        <v>985.15</v>
      </c>
      <c r="K447" s="3">
        <v>19485</v>
      </c>
      <c r="L447" s="26">
        <f t="shared" si="19"/>
        <v>5.055940467025917E-2</v>
      </c>
      <c r="M447" s="1">
        <f t="shared" si="20"/>
        <v>109.46111111111111</v>
      </c>
    </row>
    <row r="448" spans="1:13" x14ac:dyDescent="0.25">
      <c r="A448" t="str">
        <f t="shared" si="18"/>
        <v>DELCMBMay-2025</v>
      </c>
      <c r="B448" s="2">
        <v>2025</v>
      </c>
      <c r="C448" s="2" t="s">
        <v>205</v>
      </c>
      <c r="D448" t="s">
        <v>23</v>
      </c>
      <c r="E448" s="2" t="s">
        <v>10</v>
      </c>
      <c r="F448" t="s">
        <v>15</v>
      </c>
      <c r="G448" s="3">
        <v>126</v>
      </c>
      <c r="H448" s="3">
        <v>10475.689999999999</v>
      </c>
      <c r="I448" s="3">
        <v>4731.9500000000007</v>
      </c>
      <c r="J448" s="3">
        <v>15207.639999999998</v>
      </c>
      <c r="K448" s="3">
        <v>305550</v>
      </c>
      <c r="L448" s="26">
        <f t="shared" si="19"/>
        <v>4.9771363115693003E-2</v>
      </c>
      <c r="M448" s="1">
        <f t="shared" si="20"/>
        <v>120.69555555555554</v>
      </c>
    </row>
    <row r="449" spans="1:13" x14ac:dyDescent="0.25">
      <c r="A449" t="str">
        <f t="shared" si="18"/>
        <v>DMMCMBMay-2025</v>
      </c>
      <c r="B449" s="2">
        <v>2025</v>
      </c>
      <c r="C449" s="2" t="s">
        <v>205</v>
      </c>
      <c r="D449" t="s">
        <v>24</v>
      </c>
      <c r="E449" s="2" t="s">
        <v>10</v>
      </c>
      <c r="F449" t="s">
        <v>11</v>
      </c>
      <c r="G449" s="3">
        <v>3</v>
      </c>
      <c r="H449" s="3">
        <v>669.25</v>
      </c>
      <c r="I449" s="3">
        <v>236.09</v>
      </c>
      <c r="J449" s="3">
        <v>905.33999999999992</v>
      </c>
      <c r="K449" s="3">
        <v>11559</v>
      </c>
      <c r="L449" s="26">
        <f t="shared" si="19"/>
        <v>7.8323384375811045E-2</v>
      </c>
      <c r="M449" s="1">
        <f t="shared" si="20"/>
        <v>301.77999999999997</v>
      </c>
    </row>
    <row r="450" spans="1:13" x14ac:dyDescent="0.25">
      <c r="A450" t="str">
        <f t="shared" ref="A450:A513" si="21">D450&amp;E450&amp;C450</f>
        <v>DOHCMBMay-2025</v>
      </c>
      <c r="B450" s="2">
        <v>2025</v>
      </c>
      <c r="C450" s="2" t="s">
        <v>205</v>
      </c>
      <c r="D450" t="s">
        <v>25</v>
      </c>
      <c r="E450" s="2" t="s">
        <v>10</v>
      </c>
      <c r="F450" t="s">
        <v>11</v>
      </c>
      <c r="G450" s="3">
        <v>3</v>
      </c>
      <c r="H450" s="3">
        <v>315.47000000000003</v>
      </c>
      <c r="I450" s="3">
        <v>207.14000000000004</v>
      </c>
      <c r="J450" s="3">
        <v>522.61000000000013</v>
      </c>
      <c r="K450" s="3">
        <v>10899</v>
      </c>
      <c r="L450" s="26">
        <f t="shared" ref="L450:L513" si="22">J450/K450</f>
        <v>4.7950270667033681E-2</v>
      </c>
      <c r="M450" s="1">
        <f t="shared" ref="M450:M513" si="23">J450/G450</f>
        <v>174.20333333333338</v>
      </c>
    </row>
    <row r="451" spans="1:13" x14ac:dyDescent="0.25">
      <c r="A451" t="str">
        <f t="shared" si="21"/>
        <v>DXBCMBMay-2025</v>
      </c>
      <c r="B451" s="2">
        <v>2025</v>
      </c>
      <c r="C451" s="2" t="s">
        <v>205</v>
      </c>
      <c r="D451" t="s">
        <v>26</v>
      </c>
      <c r="E451" s="2" t="s">
        <v>10</v>
      </c>
      <c r="F451" t="s">
        <v>11</v>
      </c>
      <c r="G451" s="3">
        <v>29</v>
      </c>
      <c r="H451" s="3">
        <v>3390.25</v>
      </c>
      <c r="I451" s="3">
        <v>2146.2399999999998</v>
      </c>
      <c r="J451" s="3">
        <v>5536.4900000000007</v>
      </c>
      <c r="K451" s="3">
        <v>95961</v>
      </c>
      <c r="L451" s="26">
        <f t="shared" si="22"/>
        <v>5.769520951219767E-2</v>
      </c>
      <c r="M451" s="1">
        <f t="shared" si="23"/>
        <v>190.91344827586209</v>
      </c>
    </row>
    <row r="452" spans="1:13" x14ac:dyDescent="0.25">
      <c r="A452" t="str">
        <f t="shared" si="21"/>
        <v>FRACMBMay-2025</v>
      </c>
      <c r="B452" s="2">
        <v>2025</v>
      </c>
      <c r="C452" s="2" t="s">
        <v>205</v>
      </c>
      <c r="D452" t="s">
        <v>27</v>
      </c>
      <c r="E452" s="2" t="s">
        <v>10</v>
      </c>
      <c r="F452" t="s">
        <v>19</v>
      </c>
      <c r="G452" s="3">
        <v>21</v>
      </c>
      <c r="H452" s="3">
        <v>2903.33</v>
      </c>
      <c r="I452" s="3">
        <v>5224.2900000000009</v>
      </c>
      <c r="J452" s="3">
        <v>8127.6200000000008</v>
      </c>
      <c r="K452" s="3">
        <v>169953</v>
      </c>
      <c r="L452" s="26">
        <f t="shared" si="22"/>
        <v>4.7822750995863569E-2</v>
      </c>
      <c r="M452" s="1">
        <f t="shared" si="23"/>
        <v>387.02952380952382</v>
      </c>
    </row>
    <row r="453" spans="1:13" x14ac:dyDescent="0.25">
      <c r="A453" t="str">
        <f t="shared" si="21"/>
        <v>GANCMBMay-2025</v>
      </c>
      <c r="B453" s="2">
        <v>2025</v>
      </c>
      <c r="C453" s="2" t="s">
        <v>205</v>
      </c>
      <c r="D453" t="s">
        <v>28</v>
      </c>
      <c r="E453" s="2" t="s">
        <v>10</v>
      </c>
      <c r="F453" t="s">
        <v>15</v>
      </c>
      <c r="G453" s="3">
        <v>6</v>
      </c>
      <c r="H453" s="3">
        <v>447.9</v>
      </c>
      <c r="I453" s="3">
        <v>201.72</v>
      </c>
      <c r="J453" s="3">
        <v>649.62</v>
      </c>
      <c r="K453" s="3">
        <v>6882</v>
      </c>
      <c r="L453" s="26">
        <f t="shared" si="22"/>
        <v>9.439407149084568E-2</v>
      </c>
      <c r="M453" s="1">
        <f t="shared" si="23"/>
        <v>108.27</v>
      </c>
    </row>
    <row r="454" spans="1:13" x14ac:dyDescent="0.25">
      <c r="A454" t="str">
        <f t="shared" si="21"/>
        <v>HYDCMBMay-2025</v>
      </c>
      <c r="B454" s="2">
        <v>2025</v>
      </c>
      <c r="C454" s="2" t="s">
        <v>205</v>
      </c>
      <c r="D454" t="s">
        <v>29</v>
      </c>
      <c r="E454" s="2" t="s">
        <v>10</v>
      </c>
      <c r="F454" t="s">
        <v>15</v>
      </c>
      <c r="G454" s="3">
        <v>4</v>
      </c>
      <c r="H454" s="3">
        <v>38.26</v>
      </c>
      <c r="I454" s="3">
        <v>110.89</v>
      </c>
      <c r="J454" s="3">
        <v>149.15</v>
      </c>
      <c r="K454" s="3">
        <v>4688</v>
      </c>
      <c r="L454" s="26">
        <f t="shared" si="22"/>
        <v>3.1815273037542662E-2</v>
      </c>
      <c r="M454" s="1">
        <f t="shared" si="23"/>
        <v>37.287500000000001</v>
      </c>
    </row>
    <row r="455" spans="1:13" x14ac:dyDescent="0.25">
      <c r="A455" t="str">
        <f t="shared" si="21"/>
        <v>ICNCMBMay-2025</v>
      </c>
      <c r="B455" s="2">
        <v>2025</v>
      </c>
      <c r="C455" s="2" t="s">
        <v>205</v>
      </c>
      <c r="D455" t="s">
        <v>30</v>
      </c>
      <c r="E455" s="2" t="s">
        <v>10</v>
      </c>
      <c r="F455" t="s">
        <v>13</v>
      </c>
      <c r="G455" s="3">
        <v>16</v>
      </c>
      <c r="H455" s="3">
        <v>2657.0099999999998</v>
      </c>
      <c r="I455" s="3">
        <v>1333.93</v>
      </c>
      <c r="J455" s="3">
        <v>3990.9399999999996</v>
      </c>
      <c r="K455" s="3">
        <v>92240</v>
      </c>
      <c r="L455" s="26">
        <f t="shared" si="22"/>
        <v>4.3266912402428442E-2</v>
      </c>
      <c r="M455" s="1">
        <f t="shared" si="23"/>
        <v>249.43374999999997</v>
      </c>
    </row>
    <row r="456" spans="1:13" x14ac:dyDescent="0.25">
      <c r="A456" t="str">
        <f t="shared" si="21"/>
        <v>IXMCMBMay-2025</v>
      </c>
      <c r="B456" s="2">
        <v>2025</v>
      </c>
      <c r="C456" s="2" t="s">
        <v>205</v>
      </c>
      <c r="D456" t="s">
        <v>31</v>
      </c>
      <c r="E456" s="2" t="s">
        <v>10</v>
      </c>
      <c r="F456" t="s">
        <v>15</v>
      </c>
      <c r="G456" s="3">
        <v>8</v>
      </c>
      <c r="H456" s="3">
        <v>298.58</v>
      </c>
      <c r="I456" s="3">
        <v>86.1</v>
      </c>
      <c r="J456" s="3">
        <v>384.68</v>
      </c>
      <c r="K456" s="3">
        <v>2832</v>
      </c>
      <c r="L456" s="26">
        <f t="shared" si="22"/>
        <v>0.13583333333333333</v>
      </c>
      <c r="M456" s="1">
        <f t="shared" si="23"/>
        <v>48.085000000000001</v>
      </c>
    </row>
    <row r="457" spans="1:13" x14ac:dyDescent="0.25">
      <c r="A457" t="str">
        <f t="shared" si="21"/>
        <v>KHICMBMay-2025</v>
      </c>
      <c r="B457" s="2">
        <v>2025</v>
      </c>
      <c r="C457" s="2" t="s">
        <v>205</v>
      </c>
      <c r="D457" t="s">
        <v>32</v>
      </c>
      <c r="E457" s="2" t="s">
        <v>10</v>
      </c>
      <c r="F457" t="s">
        <v>15</v>
      </c>
      <c r="G457" s="3">
        <v>17</v>
      </c>
      <c r="H457" s="3">
        <v>1174.6000000000001</v>
      </c>
      <c r="I457" s="3">
        <v>458.89</v>
      </c>
      <c r="J457" s="3">
        <v>1633.49</v>
      </c>
      <c r="K457" s="3">
        <v>41038</v>
      </c>
      <c r="L457" s="26">
        <f t="shared" si="22"/>
        <v>3.9804327696281498E-2</v>
      </c>
      <c r="M457" s="1">
        <f t="shared" si="23"/>
        <v>96.087647058823535</v>
      </c>
    </row>
    <row r="458" spans="1:13" x14ac:dyDescent="0.25">
      <c r="A458" t="str">
        <f t="shared" si="21"/>
        <v>KTMCMBMay-2025</v>
      </c>
      <c r="B458" s="2">
        <v>2025</v>
      </c>
      <c r="C458" s="2" t="s">
        <v>205</v>
      </c>
      <c r="D458" t="s">
        <v>52</v>
      </c>
      <c r="E458" s="2" t="s">
        <v>10</v>
      </c>
      <c r="F458" t="s">
        <v>15</v>
      </c>
      <c r="G458" s="3">
        <v>13</v>
      </c>
      <c r="H458" s="3">
        <v>3463.01</v>
      </c>
      <c r="I458" s="3">
        <v>369.29999999999995</v>
      </c>
      <c r="J458" s="3">
        <v>3832.31</v>
      </c>
      <c r="K458" s="3">
        <v>30589</v>
      </c>
      <c r="L458" s="26">
        <f t="shared" si="22"/>
        <v>0.12528392559416784</v>
      </c>
      <c r="M458" s="1">
        <f t="shared" si="23"/>
        <v>294.79307692307691</v>
      </c>
    </row>
    <row r="459" spans="1:13" x14ac:dyDescent="0.25">
      <c r="A459" t="str">
        <f t="shared" si="21"/>
        <v>KULCMBMay-2025</v>
      </c>
      <c r="B459" s="2">
        <v>2025</v>
      </c>
      <c r="C459" s="2" t="s">
        <v>205</v>
      </c>
      <c r="D459" t="s">
        <v>33</v>
      </c>
      <c r="E459" s="2" t="s">
        <v>10</v>
      </c>
      <c r="F459" t="s">
        <v>13</v>
      </c>
      <c r="G459" s="3">
        <v>56</v>
      </c>
      <c r="H459" s="3">
        <v>3565.9099999999994</v>
      </c>
      <c r="I459" s="3">
        <v>3135.6899999999991</v>
      </c>
      <c r="J459" s="3">
        <v>6701.6</v>
      </c>
      <c r="K459" s="3">
        <v>137704</v>
      </c>
      <c r="L459" s="26">
        <f t="shared" si="22"/>
        <v>4.86667053970836E-2</v>
      </c>
      <c r="M459" s="1">
        <f t="shared" si="23"/>
        <v>119.67142857142858</v>
      </c>
    </row>
    <row r="460" spans="1:13" x14ac:dyDescent="0.25">
      <c r="A460" t="str">
        <f t="shared" si="21"/>
        <v>KWICMBMay-2025</v>
      </c>
      <c r="B460" s="2">
        <v>2025</v>
      </c>
      <c r="C460" s="2" t="s">
        <v>205</v>
      </c>
      <c r="D460" t="s">
        <v>34</v>
      </c>
      <c r="E460" s="2" t="s">
        <v>10</v>
      </c>
      <c r="F460" t="s">
        <v>11</v>
      </c>
      <c r="G460" s="3">
        <v>4</v>
      </c>
      <c r="H460" s="3">
        <v>362.98</v>
      </c>
      <c r="I460" s="3">
        <v>281.94</v>
      </c>
      <c r="J460" s="3">
        <v>644.92000000000007</v>
      </c>
      <c r="K460" s="3">
        <v>16780</v>
      </c>
      <c r="L460" s="26">
        <f t="shared" si="22"/>
        <v>3.843384982121574E-2</v>
      </c>
      <c r="M460" s="1">
        <f t="shared" si="23"/>
        <v>161.23000000000002</v>
      </c>
    </row>
    <row r="461" spans="1:13" x14ac:dyDescent="0.25">
      <c r="A461" t="str">
        <f t="shared" si="21"/>
        <v>LHECMBMay-2025</v>
      </c>
      <c r="B461" s="2">
        <v>2025</v>
      </c>
      <c r="C461" s="2" t="s">
        <v>205</v>
      </c>
      <c r="D461" t="s">
        <v>35</v>
      </c>
      <c r="E461" s="2" t="s">
        <v>10</v>
      </c>
      <c r="F461" t="s">
        <v>15</v>
      </c>
      <c r="G461" s="3">
        <v>47</v>
      </c>
      <c r="H461" s="3">
        <v>3267.79</v>
      </c>
      <c r="I461" s="3">
        <v>1163.6499999999999</v>
      </c>
      <c r="J461" s="3">
        <v>4431.4400000000005</v>
      </c>
      <c r="K461" s="3">
        <v>130895</v>
      </c>
      <c r="L461" s="26">
        <f t="shared" si="22"/>
        <v>3.3854921883952789E-2</v>
      </c>
      <c r="M461" s="1">
        <f t="shared" si="23"/>
        <v>94.285957446808524</v>
      </c>
    </row>
    <row r="462" spans="1:13" x14ac:dyDescent="0.25">
      <c r="A462" t="str">
        <f t="shared" si="21"/>
        <v>LHRCMBMay-2025</v>
      </c>
      <c r="B462" s="2">
        <v>2025</v>
      </c>
      <c r="C462" s="2" t="s">
        <v>205</v>
      </c>
      <c r="D462" t="s">
        <v>36</v>
      </c>
      <c r="E462" s="2" t="s">
        <v>10</v>
      </c>
      <c r="F462" t="s">
        <v>19</v>
      </c>
      <c r="G462" s="3">
        <v>145</v>
      </c>
      <c r="H462" s="3">
        <v>31717.640000000007</v>
      </c>
      <c r="I462" s="3">
        <v>33555.54</v>
      </c>
      <c r="J462" s="3">
        <v>65273.180000000008</v>
      </c>
      <c r="K462" s="3">
        <v>1264255</v>
      </c>
      <c r="L462" s="26">
        <f t="shared" si="22"/>
        <v>5.1629758237064526E-2</v>
      </c>
      <c r="M462" s="1">
        <f t="shared" si="23"/>
        <v>450.15986206896559</v>
      </c>
    </row>
    <row r="463" spans="1:13" x14ac:dyDescent="0.25">
      <c r="A463" t="str">
        <f t="shared" si="21"/>
        <v>MAACMBMay-2025</v>
      </c>
      <c r="B463" s="2">
        <v>2025</v>
      </c>
      <c r="C463" s="2" t="s">
        <v>205</v>
      </c>
      <c r="D463" t="s">
        <v>37</v>
      </c>
      <c r="E463" s="2" t="s">
        <v>10</v>
      </c>
      <c r="F463" t="s">
        <v>15</v>
      </c>
      <c r="G463" s="3">
        <v>32</v>
      </c>
      <c r="H463" s="3">
        <v>849.85999999999979</v>
      </c>
      <c r="I463" s="3">
        <v>791.38000000000022</v>
      </c>
      <c r="J463" s="3">
        <v>1641.24</v>
      </c>
      <c r="K463" s="3">
        <v>21952</v>
      </c>
      <c r="L463" s="26">
        <f t="shared" si="22"/>
        <v>7.4764941690962095E-2</v>
      </c>
      <c r="M463" s="1">
        <f t="shared" si="23"/>
        <v>51.28875</v>
      </c>
    </row>
    <row r="464" spans="1:13" x14ac:dyDescent="0.25">
      <c r="A464" t="str">
        <f t="shared" si="21"/>
        <v>MELCMBMay-2025</v>
      </c>
      <c r="B464" s="2">
        <v>2025</v>
      </c>
      <c r="C464" s="2" t="s">
        <v>205</v>
      </c>
      <c r="D464" t="s">
        <v>38</v>
      </c>
      <c r="E464" s="2" t="s">
        <v>10</v>
      </c>
      <c r="F464" t="s">
        <v>13</v>
      </c>
      <c r="G464" s="3">
        <v>382</v>
      </c>
      <c r="H464" s="3">
        <v>121219.69000000005</v>
      </c>
      <c r="I464" s="3">
        <v>47831.179999999993</v>
      </c>
      <c r="J464" s="3">
        <v>169050.86999999997</v>
      </c>
      <c r="K464" s="3">
        <v>3212238</v>
      </c>
      <c r="L464" s="26">
        <f t="shared" si="22"/>
        <v>5.26271309909166E-2</v>
      </c>
      <c r="M464" s="1">
        <f t="shared" si="23"/>
        <v>442.54154450261774</v>
      </c>
    </row>
    <row r="465" spans="1:13" x14ac:dyDescent="0.25">
      <c r="A465" t="str">
        <f t="shared" si="21"/>
        <v>MLECMBMay-2025</v>
      </c>
      <c r="B465" s="2">
        <v>2025</v>
      </c>
      <c r="C465" s="2" t="s">
        <v>205</v>
      </c>
      <c r="D465" t="s">
        <v>39</v>
      </c>
      <c r="E465" s="2" t="s">
        <v>10</v>
      </c>
      <c r="F465" t="s">
        <v>15</v>
      </c>
      <c r="G465" s="3">
        <v>272</v>
      </c>
      <c r="H465" s="3">
        <v>18564.679999999997</v>
      </c>
      <c r="I465" s="3">
        <v>5320.5999999999995</v>
      </c>
      <c r="J465" s="3">
        <v>23885.279999999995</v>
      </c>
      <c r="K465" s="3">
        <v>208896</v>
      </c>
      <c r="L465" s="26">
        <f t="shared" si="22"/>
        <v>0.11434053308823527</v>
      </c>
      <c r="M465" s="1">
        <f t="shared" si="23"/>
        <v>87.813529411764691</v>
      </c>
    </row>
    <row r="466" spans="1:13" x14ac:dyDescent="0.25">
      <c r="A466" t="str">
        <f t="shared" si="21"/>
        <v>NRTCMBMay-2025</v>
      </c>
      <c r="B466" s="2">
        <v>2025</v>
      </c>
      <c r="C466" s="2" t="s">
        <v>205</v>
      </c>
      <c r="D466" t="s">
        <v>40</v>
      </c>
      <c r="E466" s="2" t="s">
        <v>10</v>
      </c>
      <c r="F466" t="s">
        <v>13</v>
      </c>
      <c r="G466" s="3">
        <v>36</v>
      </c>
      <c r="H466" s="3">
        <v>21704.890000000003</v>
      </c>
      <c r="I466" s="3">
        <v>791.80000000000018</v>
      </c>
      <c r="J466" s="3">
        <v>22496.690000000002</v>
      </c>
      <c r="K466" s="3">
        <v>247104</v>
      </c>
      <c r="L466" s="26">
        <f t="shared" si="22"/>
        <v>9.1041383385133401E-2</v>
      </c>
      <c r="M466" s="1">
        <f t="shared" si="23"/>
        <v>624.90805555555562</v>
      </c>
    </row>
    <row r="467" spans="1:13" x14ac:dyDescent="0.25">
      <c r="A467" t="str">
        <f t="shared" si="21"/>
        <v>PEKCMBMay-2025</v>
      </c>
      <c r="B467" s="2">
        <v>2025</v>
      </c>
      <c r="C467" s="2" t="s">
        <v>205</v>
      </c>
      <c r="D467" t="s">
        <v>177</v>
      </c>
      <c r="E467" s="2" t="s">
        <v>10</v>
      </c>
      <c r="F467" t="s">
        <v>13</v>
      </c>
      <c r="G467" s="3">
        <v>4</v>
      </c>
      <c r="H467" s="3">
        <v>423.87</v>
      </c>
      <c r="I467" s="3">
        <v>325.71999999999997</v>
      </c>
      <c r="J467" s="3">
        <v>749.59</v>
      </c>
      <c r="K467" s="3">
        <v>20676</v>
      </c>
      <c r="L467" s="26">
        <f t="shared" si="22"/>
        <v>3.6254111046624106E-2</v>
      </c>
      <c r="M467" s="1">
        <f t="shared" si="23"/>
        <v>187.39750000000001</v>
      </c>
    </row>
    <row r="468" spans="1:13" x14ac:dyDescent="0.25">
      <c r="A468" t="str">
        <f t="shared" si="21"/>
        <v>RUHCMBMay-2025</v>
      </c>
      <c r="B468" s="2">
        <v>2025</v>
      </c>
      <c r="C468" s="2" t="s">
        <v>205</v>
      </c>
      <c r="D468" t="s">
        <v>41</v>
      </c>
      <c r="E468" s="2" t="s">
        <v>10</v>
      </c>
      <c r="F468" t="s">
        <v>11</v>
      </c>
      <c r="G468" s="3">
        <v>14</v>
      </c>
      <c r="H468" s="3">
        <v>2495.7599999999998</v>
      </c>
      <c r="I468" s="3">
        <v>1019.01</v>
      </c>
      <c r="J468" s="3">
        <v>3514.77</v>
      </c>
      <c r="K468" s="3">
        <v>56630</v>
      </c>
      <c r="L468" s="26">
        <f t="shared" si="22"/>
        <v>6.2065512978986402E-2</v>
      </c>
      <c r="M468" s="1">
        <f t="shared" si="23"/>
        <v>251.05500000000001</v>
      </c>
    </row>
    <row r="469" spans="1:13" x14ac:dyDescent="0.25">
      <c r="A469" t="str">
        <f t="shared" si="21"/>
        <v>SINCMBMay-2025</v>
      </c>
      <c r="B469" s="2">
        <v>2025</v>
      </c>
      <c r="C469" s="2" t="s">
        <v>205</v>
      </c>
      <c r="D469" t="s">
        <v>42</v>
      </c>
      <c r="E469" s="2" t="s">
        <v>10</v>
      </c>
      <c r="F469" t="s">
        <v>13</v>
      </c>
      <c r="G469" s="3">
        <v>81</v>
      </c>
      <c r="H469" s="3">
        <v>6147.87</v>
      </c>
      <c r="I469" s="3">
        <v>2780.0300000000011</v>
      </c>
      <c r="J469" s="3">
        <v>8927.9</v>
      </c>
      <c r="K469" s="3">
        <v>222669</v>
      </c>
      <c r="L469" s="26">
        <f t="shared" si="22"/>
        <v>4.0094939124889407E-2</v>
      </c>
      <c r="M469" s="1">
        <f t="shared" si="23"/>
        <v>110.22098765432098</v>
      </c>
    </row>
    <row r="470" spans="1:13" x14ac:dyDescent="0.25">
      <c r="A470" t="str">
        <f t="shared" si="21"/>
        <v>SYDCMBMay-2025</v>
      </c>
      <c r="B470" s="2">
        <v>2025</v>
      </c>
      <c r="C470" s="2" t="s">
        <v>205</v>
      </c>
      <c r="D470" t="s">
        <v>53</v>
      </c>
      <c r="E470" s="2" t="s">
        <v>10</v>
      </c>
      <c r="F470" t="s">
        <v>13</v>
      </c>
      <c r="G470" s="3">
        <v>170</v>
      </c>
      <c r="H470" s="3">
        <v>43244.039999999986</v>
      </c>
      <c r="I470" s="3">
        <v>22678.449999999997</v>
      </c>
      <c r="J470" s="3">
        <v>65922.490000000005</v>
      </c>
      <c r="K470" s="3">
        <v>1488180</v>
      </c>
      <c r="L470" s="26">
        <f t="shared" si="22"/>
        <v>4.4297390100659868E-2</v>
      </c>
      <c r="M470" s="1">
        <f t="shared" si="23"/>
        <v>387.77935294117651</v>
      </c>
    </row>
    <row r="471" spans="1:13" x14ac:dyDescent="0.25">
      <c r="A471" t="str">
        <f t="shared" si="21"/>
        <v>TRVCMBMay-2025</v>
      </c>
      <c r="B471" s="2">
        <v>2025</v>
      </c>
      <c r="C471" s="2" t="s">
        <v>205</v>
      </c>
      <c r="D471" t="s">
        <v>43</v>
      </c>
      <c r="E471" s="2" t="s">
        <v>10</v>
      </c>
      <c r="F471" t="s">
        <v>15</v>
      </c>
      <c r="G471" s="3">
        <v>13</v>
      </c>
      <c r="H471" s="3">
        <v>383.61</v>
      </c>
      <c r="I471" s="3">
        <v>280.95</v>
      </c>
      <c r="J471" s="3">
        <v>664.56</v>
      </c>
      <c r="K471" s="3">
        <v>4758</v>
      </c>
      <c r="L471" s="26">
        <f t="shared" si="22"/>
        <v>0.13967213114754098</v>
      </c>
      <c r="M471" s="1">
        <f t="shared" si="23"/>
        <v>51.12</v>
      </c>
    </row>
    <row r="472" spans="1:13" x14ac:dyDescent="0.25">
      <c r="A472" t="str">
        <f t="shared" si="21"/>
        <v>TRZCMBMay-2025</v>
      </c>
      <c r="B472" s="2">
        <v>2025</v>
      </c>
      <c r="C472" s="2" t="s">
        <v>205</v>
      </c>
      <c r="D472" t="s">
        <v>44</v>
      </c>
      <c r="E472" s="2" t="s">
        <v>10</v>
      </c>
      <c r="F472" t="s">
        <v>15</v>
      </c>
      <c r="G472" s="3">
        <v>17</v>
      </c>
      <c r="H472" s="3">
        <v>384.65999999999997</v>
      </c>
      <c r="I472" s="3">
        <v>253.05999999999997</v>
      </c>
      <c r="J472" s="3">
        <v>637.71999999999991</v>
      </c>
      <c r="K472" s="3">
        <v>7531</v>
      </c>
      <c r="L472" s="26">
        <f t="shared" si="22"/>
        <v>8.4679325454786875E-2</v>
      </c>
      <c r="M472" s="1">
        <f t="shared" si="23"/>
        <v>37.512941176470584</v>
      </c>
    </row>
    <row r="473" spans="1:13" x14ac:dyDescent="0.25">
      <c r="A473" t="str">
        <f t="shared" si="21"/>
        <v>PVGCMBMay-2025</v>
      </c>
      <c r="B473" s="2">
        <v>2025</v>
      </c>
      <c r="C473" s="2" t="s">
        <v>205</v>
      </c>
      <c r="D473" t="s">
        <v>50</v>
      </c>
      <c r="E473" s="2" t="s">
        <v>10</v>
      </c>
      <c r="F473" t="s">
        <v>13</v>
      </c>
      <c r="G473" s="3">
        <v>115</v>
      </c>
      <c r="H473" s="3">
        <v>8664.15</v>
      </c>
      <c r="I473" s="3">
        <v>11770.339999999998</v>
      </c>
      <c r="J473" s="3">
        <v>20434.490000000002</v>
      </c>
      <c r="K473" s="3">
        <v>582590</v>
      </c>
      <c r="L473" s="26">
        <f t="shared" si="22"/>
        <v>3.5075250175938481E-2</v>
      </c>
      <c r="M473" s="1">
        <f t="shared" si="23"/>
        <v>177.69121739130435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7074-B98A-4B4A-8FF9-6ACC81240613}">
  <dimension ref="A1:S786"/>
  <sheetViews>
    <sheetView zoomScale="85" zoomScaleNormal="85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x14ac:dyDescent="0.25">
      <c r="A2" t="str">
        <f t="shared" ref="A2:A65" si="0">D2&amp;E2&amp;C2</f>
        <v>AUHCMBJan-2024</v>
      </c>
      <c r="B2" s="2">
        <v>2024</v>
      </c>
      <c r="C2" s="2" t="s">
        <v>196</v>
      </c>
      <c r="D2" t="s">
        <v>9</v>
      </c>
      <c r="E2" s="2" t="s">
        <v>10</v>
      </c>
      <c r="F2" t="s">
        <v>11</v>
      </c>
      <c r="G2">
        <v>254</v>
      </c>
      <c r="H2">
        <v>35165.539999999994</v>
      </c>
      <c r="I2">
        <v>30982.709999999992</v>
      </c>
      <c r="J2">
        <v>66148.25</v>
      </c>
      <c r="K2">
        <v>849376</v>
      </c>
      <c r="L2" s="26">
        <f t="shared" ref="L2:L65" si="1">J2/K2</f>
        <v>7.7878642674151372E-2</v>
      </c>
      <c r="M2" s="1">
        <f t="shared" ref="M2:M65" si="2">J2/G2</f>
        <v>260.42618110236219</v>
      </c>
    </row>
    <row r="3" spans="1:13" x14ac:dyDescent="0.25">
      <c r="A3" t="str">
        <f t="shared" si="0"/>
        <v>BKKCMBJan-2024</v>
      </c>
      <c r="B3" s="2">
        <v>2024</v>
      </c>
      <c r="C3" s="2" t="s">
        <v>196</v>
      </c>
      <c r="D3" t="s">
        <v>12</v>
      </c>
      <c r="E3" s="2" t="s">
        <v>10</v>
      </c>
      <c r="F3" t="s">
        <v>13</v>
      </c>
      <c r="G3">
        <v>1534</v>
      </c>
      <c r="H3">
        <v>159995.25999999998</v>
      </c>
      <c r="I3">
        <v>110236.59000000007</v>
      </c>
      <c r="J3">
        <v>270231.84999999998</v>
      </c>
      <c r="K3">
        <v>3658590</v>
      </c>
      <c r="L3" s="26">
        <f t="shared" si="1"/>
        <v>7.386229394384175E-2</v>
      </c>
      <c r="M3" s="1">
        <f t="shared" si="2"/>
        <v>176.16157105606257</v>
      </c>
    </row>
    <row r="4" spans="1:13" x14ac:dyDescent="0.25">
      <c r="A4" t="str">
        <f t="shared" si="0"/>
        <v>BLRCMBJan-2024</v>
      </c>
      <c r="B4" s="2">
        <v>2024</v>
      </c>
      <c r="C4" s="2" t="s">
        <v>196</v>
      </c>
      <c r="D4" t="s">
        <v>14</v>
      </c>
      <c r="E4" s="2" t="s">
        <v>10</v>
      </c>
      <c r="F4" t="s">
        <v>15</v>
      </c>
      <c r="G4">
        <v>1053</v>
      </c>
      <c r="H4">
        <v>49385.789999999994</v>
      </c>
      <c r="I4">
        <v>28328.250000000004</v>
      </c>
      <c r="J4">
        <v>77714.039999999979</v>
      </c>
      <c r="K4">
        <v>752895</v>
      </c>
      <c r="L4" s="26">
        <f t="shared" si="1"/>
        <v>0.10322028968182811</v>
      </c>
      <c r="M4" s="1">
        <f t="shared" si="2"/>
        <v>73.802507122507109</v>
      </c>
    </row>
    <row r="5" spans="1:13" x14ac:dyDescent="0.25">
      <c r="A5" t="str">
        <f t="shared" si="0"/>
        <v>BOMCMBJan-2024</v>
      </c>
      <c r="B5" s="2">
        <v>2024</v>
      </c>
      <c r="C5" s="2" t="s">
        <v>196</v>
      </c>
      <c r="D5" t="s">
        <v>16</v>
      </c>
      <c r="E5" t="s">
        <v>10</v>
      </c>
      <c r="F5" t="s">
        <v>15</v>
      </c>
      <c r="G5">
        <v>1300</v>
      </c>
      <c r="H5">
        <v>115843.38999999997</v>
      </c>
      <c r="I5">
        <v>43327.879999999961</v>
      </c>
      <c r="J5">
        <v>159171.27000000016</v>
      </c>
      <c r="K5">
        <v>2013700</v>
      </c>
      <c r="L5" s="26">
        <f t="shared" si="1"/>
        <v>7.9044182350896441E-2</v>
      </c>
      <c r="M5" s="1">
        <f t="shared" si="2"/>
        <v>122.43943846153859</v>
      </c>
    </row>
    <row r="6" spans="1:13" x14ac:dyDescent="0.25">
      <c r="A6" t="str">
        <f t="shared" si="0"/>
        <v>CANCMBJan-2024</v>
      </c>
      <c r="B6" s="2">
        <v>2024</v>
      </c>
      <c r="C6" s="2" t="s">
        <v>196</v>
      </c>
      <c r="D6" t="s">
        <v>17</v>
      </c>
      <c r="E6" s="2" t="s">
        <v>10</v>
      </c>
      <c r="F6" t="s">
        <v>13</v>
      </c>
      <c r="G6">
        <v>89</v>
      </c>
      <c r="H6">
        <v>20058.849999999999</v>
      </c>
      <c r="I6">
        <v>8648.7999999999993</v>
      </c>
      <c r="J6">
        <v>28707.650000000005</v>
      </c>
      <c r="K6">
        <v>354487</v>
      </c>
      <c r="L6" s="26">
        <f t="shared" si="1"/>
        <v>8.098364679099658E-2</v>
      </c>
      <c r="M6" s="1">
        <f t="shared" si="2"/>
        <v>322.55786516853937</v>
      </c>
    </row>
    <row r="7" spans="1:13" x14ac:dyDescent="0.25">
      <c r="A7" t="str">
        <f t="shared" si="0"/>
        <v>CDGCMBJan-2024</v>
      </c>
      <c r="B7" s="2">
        <v>2024</v>
      </c>
      <c r="C7" s="2" t="s">
        <v>196</v>
      </c>
      <c r="D7" t="s">
        <v>18</v>
      </c>
      <c r="E7" s="2" t="s">
        <v>10</v>
      </c>
      <c r="F7" t="s">
        <v>19</v>
      </c>
      <c r="G7">
        <v>1650</v>
      </c>
      <c r="H7">
        <v>361266.35999999981</v>
      </c>
      <c r="I7">
        <v>356020.36999999982</v>
      </c>
      <c r="J7">
        <v>717286.73000000045</v>
      </c>
      <c r="K7">
        <v>14039850</v>
      </c>
      <c r="L7" s="26">
        <f t="shared" si="1"/>
        <v>5.1089344259376022E-2</v>
      </c>
      <c r="M7" s="1">
        <f t="shared" si="2"/>
        <v>434.7192303030306</v>
      </c>
    </row>
    <row r="8" spans="1:13" x14ac:dyDescent="0.25">
      <c r="A8" t="str">
        <f t="shared" si="0"/>
        <v>CGKCMBJan-2024</v>
      </c>
      <c r="B8" s="2">
        <v>2024</v>
      </c>
      <c r="C8" s="2" t="s">
        <v>196</v>
      </c>
      <c r="D8" t="s">
        <v>20</v>
      </c>
      <c r="E8" s="2" t="s">
        <v>10</v>
      </c>
      <c r="F8" t="s">
        <v>13</v>
      </c>
      <c r="G8">
        <v>211</v>
      </c>
      <c r="H8">
        <v>23035.850000000002</v>
      </c>
      <c r="I8">
        <v>17776.220000000008</v>
      </c>
      <c r="J8">
        <v>40812.070000000007</v>
      </c>
      <c r="K8">
        <v>700098</v>
      </c>
      <c r="L8" s="26">
        <f t="shared" si="1"/>
        <v>5.829479587143515E-2</v>
      </c>
      <c r="M8" s="1">
        <f t="shared" si="2"/>
        <v>193.42213270142184</v>
      </c>
    </row>
    <row r="9" spans="1:13" x14ac:dyDescent="0.25">
      <c r="A9" t="str">
        <f t="shared" si="0"/>
        <v>CMBAUHJan-2024</v>
      </c>
      <c r="B9" s="2">
        <v>2024</v>
      </c>
      <c r="C9" s="2" t="s">
        <v>196</v>
      </c>
      <c r="D9" t="s">
        <v>10</v>
      </c>
      <c r="E9" s="2" t="s">
        <v>9</v>
      </c>
      <c r="F9" t="s">
        <v>11</v>
      </c>
      <c r="G9">
        <v>1108</v>
      </c>
      <c r="H9">
        <v>216598.93999999997</v>
      </c>
      <c r="I9">
        <v>182811.15000000005</v>
      </c>
      <c r="J9">
        <v>399410.09000000055</v>
      </c>
      <c r="K9">
        <v>3705152</v>
      </c>
      <c r="L9" s="26">
        <f t="shared" si="1"/>
        <v>0.10779857074689528</v>
      </c>
      <c r="M9" s="1">
        <f t="shared" si="2"/>
        <v>360.47842057761784</v>
      </c>
    </row>
    <row r="10" spans="1:13" x14ac:dyDescent="0.25">
      <c r="A10" t="str">
        <f t="shared" si="0"/>
        <v>CMBBKKJan-2024</v>
      </c>
      <c r="B10" s="2">
        <v>2024</v>
      </c>
      <c r="C10" s="2" t="s">
        <v>196</v>
      </c>
      <c r="D10" t="s">
        <v>10</v>
      </c>
      <c r="E10" s="2" t="s">
        <v>12</v>
      </c>
      <c r="F10" t="s">
        <v>13</v>
      </c>
      <c r="G10">
        <v>1326</v>
      </c>
      <c r="H10">
        <v>148724.10000000003</v>
      </c>
      <c r="I10">
        <v>97525.900000000052</v>
      </c>
      <c r="J10">
        <v>246249.99999999985</v>
      </c>
      <c r="K10">
        <v>3162510</v>
      </c>
      <c r="L10" s="26">
        <f t="shared" si="1"/>
        <v>7.7865366433623878E-2</v>
      </c>
      <c r="M10" s="1">
        <f t="shared" si="2"/>
        <v>185.70889894419295</v>
      </c>
    </row>
    <row r="11" spans="1:13" x14ac:dyDescent="0.25">
      <c r="A11" t="str">
        <f t="shared" si="0"/>
        <v>CMBBLRJan-2024</v>
      </c>
      <c r="B11" s="2">
        <v>2024</v>
      </c>
      <c r="C11" s="2" t="s">
        <v>196</v>
      </c>
      <c r="D11" t="s">
        <v>10</v>
      </c>
      <c r="E11" s="2" t="s">
        <v>14</v>
      </c>
      <c r="F11" t="s">
        <v>15</v>
      </c>
      <c r="G11">
        <v>1020</v>
      </c>
      <c r="H11">
        <v>74103.95</v>
      </c>
      <c r="I11">
        <v>31778.320000000011</v>
      </c>
      <c r="J11">
        <v>105882.26999999993</v>
      </c>
      <c r="K11">
        <v>729300</v>
      </c>
      <c r="L11" s="26">
        <f t="shared" si="1"/>
        <v>0.14518342245989296</v>
      </c>
      <c r="M11" s="1">
        <f t="shared" si="2"/>
        <v>103.80614705882346</v>
      </c>
    </row>
    <row r="12" spans="1:13" x14ac:dyDescent="0.25">
      <c r="A12" t="str">
        <f t="shared" si="0"/>
        <v>CMBBOMJan-2024</v>
      </c>
      <c r="B12" s="2">
        <v>2024</v>
      </c>
      <c r="C12" s="2" t="s">
        <v>196</v>
      </c>
      <c r="D12" t="s">
        <v>10</v>
      </c>
      <c r="E12" s="2" t="s">
        <v>16</v>
      </c>
      <c r="F12" t="s">
        <v>15</v>
      </c>
      <c r="G12">
        <v>1698</v>
      </c>
      <c r="H12">
        <v>181092.0100000001</v>
      </c>
      <c r="I12">
        <v>59905.670000000013</v>
      </c>
      <c r="J12">
        <v>240997.68</v>
      </c>
      <c r="K12">
        <v>2630202</v>
      </c>
      <c r="L12" s="26">
        <f t="shared" si="1"/>
        <v>9.1627061343577412E-2</v>
      </c>
      <c r="M12" s="1">
        <f t="shared" si="2"/>
        <v>141.9303180212014</v>
      </c>
    </row>
    <row r="13" spans="1:13" x14ac:dyDescent="0.25">
      <c r="A13" t="str">
        <f t="shared" si="0"/>
        <v>CMBCANJan-2024</v>
      </c>
      <c r="B13" s="2">
        <v>2024</v>
      </c>
      <c r="C13" s="2" t="s">
        <v>196</v>
      </c>
      <c r="D13" t="s">
        <v>10</v>
      </c>
      <c r="E13" s="2" t="s">
        <v>17</v>
      </c>
      <c r="F13" t="s">
        <v>13</v>
      </c>
      <c r="G13">
        <v>69</v>
      </c>
      <c r="H13">
        <v>12183.68</v>
      </c>
      <c r="I13">
        <v>7183.67</v>
      </c>
      <c r="J13">
        <v>19367.350000000002</v>
      </c>
      <c r="K13">
        <v>274827</v>
      </c>
      <c r="L13" s="26">
        <f t="shared" si="1"/>
        <v>7.0471059975912131E-2</v>
      </c>
      <c r="M13" s="1">
        <f t="shared" si="2"/>
        <v>280.68623188405797</v>
      </c>
    </row>
    <row r="14" spans="1:13" x14ac:dyDescent="0.25">
      <c r="A14" t="str">
        <f t="shared" si="0"/>
        <v>CMBCDGJan-2024</v>
      </c>
      <c r="B14" s="2">
        <v>2024</v>
      </c>
      <c r="C14" s="2" t="s">
        <v>196</v>
      </c>
      <c r="D14" t="s">
        <v>10</v>
      </c>
      <c r="E14" s="2" t="s">
        <v>18</v>
      </c>
      <c r="F14" t="s">
        <v>19</v>
      </c>
      <c r="G14">
        <v>2112</v>
      </c>
      <c r="H14">
        <v>683251.06999999948</v>
      </c>
      <c r="I14">
        <v>460084.34000000032</v>
      </c>
      <c r="J14">
        <v>1143335.4099999999</v>
      </c>
      <c r="K14">
        <v>17971008</v>
      </c>
      <c r="L14" s="26">
        <f t="shared" si="1"/>
        <v>6.3621106284077106E-2</v>
      </c>
      <c r="M14" s="1">
        <f t="shared" si="2"/>
        <v>541.35199337121207</v>
      </c>
    </row>
    <row r="15" spans="1:13" x14ac:dyDescent="0.25">
      <c r="A15" t="str">
        <f t="shared" si="0"/>
        <v>CMBCGKJan-2024</v>
      </c>
      <c r="B15" s="2">
        <v>2024</v>
      </c>
      <c r="C15" s="2" t="s">
        <v>196</v>
      </c>
      <c r="D15" t="s">
        <v>10</v>
      </c>
      <c r="E15" s="2" t="s">
        <v>20</v>
      </c>
      <c r="F15" t="s">
        <v>13</v>
      </c>
      <c r="G15">
        <v>497</v>
      </c>
      <c r="H15">
        <v>62437.919999999976</v>
      </c>
      <c r="I15">
        <v>39205.280000000013</v>
      </c>
      <c r="J15">
        <v>101643.2</v>
      </c>
      <c r="K15">
        <v>1649046</v>
      </c>
      <c r="L15" s="26">
        <f t="shared" si="1"/>
        <v>6.1637577120347155E-2</v>
      </c>
      <c r="M15" s="1">
        <f t="shared" si="2"/>
        <v>204.51348088531188</v>
      </c>
    </row>
    <row r="16" spans="1:13" x14ac:dyDescent="0.25">
      <c r="A16" t="str">
        <f t="shared" si="0"/>
        <v>CMBCOKJan-2024</v>
      </c>
      <c r="B16" s="2">
        <v>2024</v>
      </c>
      <c r="C16" s="2" t="s">
        <v>196</v>
      </c>
      <c r="D16" t="s">
        <v>10</v>
      </c>
      <c r="E16" s="2" t="s">
        <v>21</v>
      </c>
      <c r="F16" t="s">
        <v>15</v>
      </c>
      <c r="G16">
        <v>688</v>
      </c>
      <c r="H16">
        <v>47249.299999999996</v>
      </c>
      <c r="I16">
        <v>18081.779999999992</v>
      </c>
      <c r="J16">
        <v>65331.08</v>
      </c>
      <c r="K16">
        <v>355696</v>
      </c>
      <c r="L16" s="26">
        <f t="shared" si="1"/>
        <v>0.18367111241059783</v>
      </c>
      <c r="M16" s="1">
        <f t="shared" si="2"/>
        <v>94.95796511627907</v>
      </c>
    </row>
    <row r="17" spans="1:13" x14ac:dyDescent="0.25">
      <c r="A17" t="str">
        <f t="shared" si="0"/>
        <v>CMBDACJan-2024</v>
      </c>
      <c r="B17" s="2">
        <v>2024</v>
      </c>
      <c r="C17" s="2" t="s">
        <v>196</v>
      </c>
      <c r="D17" t="s">
        <v>10</v>
      </c>
      <c r="E17" s="2" t="s">
        <v>22</v>
      </c>
      <c r="F17" t="s">
        <v>15</v>
      </c>
      <c r="G17">
        <v>608</v>
      </c>
      <c r="H17">
        <v>119687.95999999993</v>
      </c>
      <c r="I17">
        <v>1845.3499999999997</v>
      </c>
      <c r="J17">
        <v>121533.30999999995</v>
      </c>
      <c r="K17">
        <v>1316320</v>
      </c>
      <c r="L17" s="26">
        <f t="shared" si="1"/>
        <v>9.2328088914549619E-2</v>
      </c>
      <c r="M17" s="1">
        <f t="shared" si="2"/>
        <v>199.89031249999994</v>
      </c>
    </row>
    <row r="18" spans="1:13" x14ac:dyDescent="0.25">
      <c r="A18" t="str">
        <f t="shared" si="0"/>
        <v>CMBDELJan-2024</v>
      </c>
      <c r="B18" s="2">
        <v>2024</v>
      </c>
      <c r="C18" s="2" t="s">
        <v>196</v>
      </c>
      <c r="D18" t="s">
        <v>10</v>
      </c>
      <c r="E18" s="2" t="s">
        <v>23</v>
      </c>
      <c r="F18" t="s">
        <v>15</v>
      </c>
      <c r="G18">
        <v>2859</v>
      </c>
      <c r="H18">
        <v>300667.23000000016</v>
      </c>
      <c r="I18">
        <v>97370.880000000048</v>
      </c>
      <c r="J18">
        <v>398038.11000000022</v>
      </c>
      <c r="K18">
        <v>6933075</v>
      </c>
      <c r="L18" s="26">
        <f t="shared" si="1"/>
        <v>5.7411481918196505E-2</v>
      </c>
      <c r="M18" s="1">
        <f t="shared" si="2"/>
        <v>139.22284365162653</v>
      </c>
    </row>
    <row r="19" spans="1:13" x14ac:dyDescent="0.25">
      <c r="A19" t="str">
        <f t="shared" si="0"/>
        <v>CMBDMMJan-2024</v>
      </c>
      <c r="B19" s="2">
        <v>2024</v>
      </c>
      <c r="C19" s="2" t="s">
        <v>196</v>
      </c>
      <c r="D19" t="s">
        <v>10</v>
      </c>
      <c r="E19" s="2" t="s">
        <v>24</v>
      </c>
      <c r="F19" t="s">
        <v>11</v>
      </c>
      <c r="G19">
        <v>652</v>
      </c>
      <c r="H19">
        <v>113401.66999999995</v>
      </c>
      <c r="I19">
        <v>58598.58</v>
      </c>
      <c r="J19">
        <v>172000.24999999994</v>
      </c>
      <c r="K19">
        <v>2512156</v>
      </c>
      <c r="L19" s="26">
        <f t="shared" si="1"/>
        <v>6.846718515888342E-2</v>
      </c>
      <c r="M19" s="1">
        <f t="shared" si="2"/>
        <v>263.80406441717781</v>
      </c>
    </row>
    <row r="20" spans="1:13" x14ac:dyDescent="0.25">
      <c r="A20" t="str">
        <f t="shared" si="0"/>
        <v>CMBDOHJan-2024</v>
      </c>
      <c r="B20" s="2">
        <v>2024</v>
      </c>
      <c r="C20" s="2" t="s">
        <v>196</v>
      </c>
      <c r="D20" t="s">
        <v>10</v>
      </c>
      <c r="E20" s="2" t="s">
        <v>25</v>
      </c>
      <c r="F20" t="s">
        <v>11</v>
      </c>
      <c r="G20">
        <v>1801</v>
      </c>
      <c r="H20">
        <v>369979.79000000015</v>
      </c>
      <c r="I20">
        <v>301491.68999999989</v>
      </c>
      <c r="J20">
        <v>671471.47999999952</v>
      </c>
      <c r="K20">
        <v>6543033</v>
      </c>
      <c r="L20" s="26">
        <f t="shared" si="1"/>
        <v>0.10262388711779377</v>
      </c>
      <c r="M20" s="1">
        <f t="shared" si="2"/>
        <v>372.83258189894474</v>
      </c>
    </row>
    <row r="21" spans="1:13" x14ac:dyDescent="0.25">
      <c r="A21" t="str">
        <f t="shared" si="0"/>
        <v>CMBDXBJan-2024</v>
      </c>
      <c r="B21" s="2">
        <v>2024</v>
      </c>
      <c r="C21" s="2" t="s">
        <v>196</v>
      </c>
      <c r="D21" t="s">
        <v>10</v>
      </c>
      <c r="E21" s="2" t="s">
        <v>26</v>
      </c>
      <c r="F21" t="s">
        <v>11</v>
      </c>
      <c r="G21">
        <v>1405</v>
      </c>
      <c r="H21">
        <v>187409.40000000002</v>
      </c>
      <c r="I21">
        <v>148139.99000000005</v>
      </c>
      <c r="J21">
        <v>335549.39000000013</v>
      </c>
      <c r="K21">
        <v>4649145</v>
      </c>
      <c r="L21" s="26">
        <f t="shared" si="1"/>
        <v>7.2174429922060968E-2</v>
      </c>
      <c r="M21" s="1">
        <f t="shared" si="2"/>
        <v>238.82518861209974</v>
      </c>
    </row>
    <row r="22" spans="1:13" x14ac:dyDescent="0.25">
      <c r="A22" t="str">
        <f t="shared" si="0"/>
        <v>CMBFRAJan-2024</v>
      </c>
      <c r="B22" s="2">
        <v>2024</v>
      </c>
      <c r="C22" s="2" t="s">
        <v>196</v>
      </c>
      <c r="D22" t="s">
        <v>10</v>
      </c>
      <c r="E22" s="2" t="s">
        <v>27</v>
      </c>
      <c r="F22" t="s">
        <v>19</v>
      </c>
      <c r="G22">
        <v>2415</v>
      </c>
      <c r="H22">
        <v>813088.05</v>
      </c>
      <c r="I22">
        <v>533568.78000000038</v>
      </c>
      <c r="J22">
        <v>1346656.8299999998</v>
      </c>
      <c r="K22">
        <v>19544595</v>
      </c>
      <c r="L22" s="26">
        <f t="shared" si="1"/>
        <v>6.8901751609588224E-2</v>
      </c>
      <c r="M22" s="1">
        <f t="shared" si="2"/>
        <v>557.62187577639747</v>
      </c>
    </row>
    <row r="23" spans="1:13" x14ac:dyDescent="0.25">
      <c r="A23" t="str">
        <f t="shared" si="0"/>
        <v>CMBGANJan-2024</v>
      </c>
      <c r="B23" s="2">
        <v>2024</v>
      </c>
      <c r="C23" s="2" t="s">
        <v>196</v>
      </c>
      <c r="D23" t="s">
        <v>10</v>
      </c>
      <c r="E23" s="2" t="s">
        <v>28</v>
      </c>
      <c r="F23" t="s">
        <v>15</v>
      </c>
      <c r="G23">
        <v>630</v>
      </c>
      <c r="H23">
        <v>54996.169999999991</v>
      </c>
      <c r="I23">
        <v>17367.369999999995</v>
      </c>
      <c r="J23">
        <v>72363.540000000008</v>
      </c>
      <c r="K23">
        <v>722610</v>
      </c>
      <c r="L23" s="26">
        <f t="shared" si="1"/>
        <v>0.10014190227093454</v>
      </c>
      <c r="M23" s="1">
        <f t="shared" si="2"/>
        <v>114.86276190476191</v>
      </c>
    </row>
    <row r="24" spans="1:13" x14ac:dyDescent="0.25">
      <c r="A24" t="str">
        <f t="shared" si="0"/>
        <v>CMBHYDJan-2024</v>
      </c>
      <c r="B24" s="2">
        <v>2024</v>
      </c>
      <c r="C24" s="2" t="s">
        <v>196</v>
      </c>
      <c r="D24" t="s">
        <v>10</v>
      </c>
      <c r="E24" s="2" t="s">
        <v>29</v>
      </c>
      <c r="F24" t="s">
        <v>15</v>
      </c>
      <c r="G24">
        <v>563</v>
      </c>
      <c r="H24">
        <v>33546.819999999985</v>
      </c>
      <c r="I24">
        <v>19156.7</v>
      </c>
      <c r="J24">
        <v>52703.51999999999</v>
      </c>
      <c r="K24">
        <v>659836</v>
      </c>
      <c r="L24" s="26">
        <f t="shared" si="1"/>
        <v>7.9873665577507122E-2</v>
      </c>
      <c r="M24" s="1">
        <f t="shared" si="2"/>
        <v>93.611936056838346</v>
      </c>
    </row>
    <row r="25" spans="1:13" x14ac:dyDescent="0.25">
      <c r="A25" t="str">
        <f t="shared" si="0"/>
        <v>CMBICNJan-2024</v>
      </c>
      <c r="B25" s="2">
        <v>2024</v>
      </c>
      <c r="C25" s="2" t="s">
        <v>196</v>
      </c>
      <c r="D25" t="s">
        <v>10</v>
      </c>
      <c r="E25" s="2" t="s">
        <v>30</v>
      </c>
      <c r="F25" t="s">
        <v>13</v>
      </c>
      <c r="G25">
        <v>796</v>
      </c>
      <c r="H25">
        <v>187383.66</v>
      </c>
      <c r="I25">
        <v>68718.290000000037</v>
      </c>
      <c r="J25">
        <v>256101.94999999995</v>
      </c>
      <c r="K25">
        <v>4588940</v>
      </c>
      <c r="L25" s="26">
        <f t="shared" si="1"/>
        <v>5.5808520050381998E-2</v>
      </c>
      <c r="M25" s="1">
        <f t="shared" si="2"/>
        <v>321.73611809045218</v>
      </c>
    </row>
    <row r="26" spans="1:13" x14ac:dyDescent="0.25">
      <c r="A26" t="str">
        <f t="shared" si="0"/>
        <v>CMBIXMJan-2024</v>
      </c>
      <c r="B26" s="2">
        <v>2024</v>
      </c>
      <c r="C26" s="2" t="s">
        <v>196</v>
      </c>
      <c r="D26" t="s">
        <v>10</v>
      </c>
      <c r="E26" s="2" t="s">
        <v>31</v>
      </c>
      <c r="F26" t="s">
        <v>15</v>
      </c>
      <c r="G26">
        <v>335</v>
      </c>
      <c r="H26">
        <v>10790.749999999995</v>
      </c>
      <c r="I26">
        <v>7014.4400000000014</v>
      </c>
      <c r="J26">
        <v>17805.189999999999</v>
      </c>
      <c r="K26">
        <v>118590</v>
      </c>
      <c r="L26" s="26">
        <f t="shared" si="1"/>
        <v>0.15014073699300109</v>
      </c>
      <c r="M26" s="1">
        <f t="shared" si="2"/>
        <v>53.149820895522382</v>
      </c>
    </row>
    <row r="27" spans="1:13" x14ac:dyDescent="0.25">
      <c r="A27" t="str">
        <f t="shared" si="0"/>
        <v>CMBKHIJan-2024</v>
      </c>
      <c r="B27" s="2">
        <v>2024</v>
      </c>
      <c r="C27" s="2" t="s">
        <v>196</v>
      </c>
      <c r="D27" t="s">
        <v>10</v>
      </c>
      <c r="E27" s="2" t="s">
        <v>32</v>
      </c>
      <c r="F27" t="s">
        <v>15</v>
      </c>
      <c r="G27">
        <v>809</v>
      </c>
      <c r="H27">
        <v>104798.04</v>
      </c>
      <c r="I27">
        <v>27131.420000000002</v>
      </c>
      <c r="J27">
        <v>131929.46</v>
      </c>
      <c r="K27">
        <v>1952926</v>
      </c>
      <c r="L27" s="26">
        <f t="shared" si="1"/>
        <v>6.7554766540053227E-2</v>
      </c>
      <c r="M27" s="1">
        <f t="shared" si="2"/>
        <v>163.07720642768848</v>
      </c>
    </row>
    <row r="28" spans="1:13" x14ac:dyDescent="0.25">
      <c r="A28" t="str">
        <f t="shared" si="0"/>
        <v>CMBKTMJan-2024</v>
      </c>
      <c r="B28" s="2">
        <v>2024</v>
      </c>
      <c r="C28" s="2" t="s">
        <v>196</v>
      </c>
      <c r="D28" t="s">
        <v>10</v>
      </c>
      <c r="E28" s="2" t="s">
        <v>52</v>
      </c>
      <c r="F28" t="s">
        <v>15</v>
      </c>
      <c r="G28">
        <v>367</v>
      </c>
      <c r="H28">
        <v>47896.139999999978</v>
      </c>
      <c r="I28">
        <v>15676.49</v>
      </c>
      <c r="J28">
        <v>63572.629999999968</v>
      </c>
      <c r="K28">
        <v>863551</v>
      </c>
      <c r="L28" s="26">
        <f t="shared" si="1"/>
        <v>7.3617690211695619E-2</v>
      </c>
      <c r="M28" s="1">
        <f t="shared" si="2"/>
        <v>173.2224250681198</v>
      </c>
    </row>
    <row r="29" spans="1:13" x14ac:dyDescent="0.25">
      <c r="A29" t="str">
        <f t="shared" si="0"/>
        <v>CMBKULJan-2024</v>
      </c>
      <c r="B29" s="2">
        <v>2024</v>
      </c>
      <c r="C29" s="2" t="s">
        <v>196</v>
      </c>
      <c r="D29" t="s">
        <v>10</v>
      </c>
      <c r="E29" s="2" t="s">
        <v>33</v>
      </c>
      <c r="F29" t="s">
        <v>13</v>
      </c>
      <c r="G29">
        <v>2055</v>
      </c>
      <c r="H29">
        <v>178952.36000000002</v>
      </c>
      <c r="I29">
        <v>129271.41000000008</v>
      </c>
      <c r="J29">
        <v>308223.77</v>
      </c>
      <c r="K29">
        <v>5053245</v>
      </c>
      <c r="L29" s="26">
        <f t="shared" si="1"/>
        <v>6.0995215945397467E-2</v>
      </c>
      <c r="M29" s="1">
        <f t="shared" si="2"/>
        <v>149.98723600973236</v>
      </c>
    </row>
    <row r="30" spans="1:13" x14ac:dyDescent="0.25">
      <c r="A30" t="str">
        <f t="shared" si="0"/>
        <v>CMBKWIJan-2024</v>
      </c>
      <c r="B30" s="2">
        <v>2024</v>
      </c>
      <c r="C30" s="2" t="s">
        <v>196</v>
      </c>
      <c r="D30" t="s">
        <v>10</v>
      </c>
      <c r="E30" s="2" t="s">
        <v>34</v>
      </c>
      <c r="F30" t="s">
        <v>11</v>
      </c>
      <c r="G30">
        <v>752</v>
      </c>
      <c r="H30">
        <v>112707.79000000001</v>
      </c>
      <c r="I30">
        <v>59413.319999999992</v>
      </c>
      <c r="J30">
        <v>172121.1099999999</v>
      </c>
      <c r="K30">
        <v>3154640</v>
      </c>
      <c r="L30" s="26">
        <f t="shared" si="1"/>
        <v>5.4561252631045033E-2</v>
      </c>
      <c r="M30" s="1">
        <f t="shared" si="2"/>
        <v>228.88445478723392</v>
      </c>
    </row>
    <row r="31" spans="1:13" x14ac:dyDescent="0.25">
      <c r="A31" t="str">
        <f t="shared" si="0"/>
        <v>CMBLHEJan-2024</v>
      </c>
      <c r="B31" s="2">
        <v>2024</v>
      </c>
      <c r="C31" s="2" t="s">
        <v>196</v>
      </c>
      <c r="D31" t="s">
        <v>10</v>
      </c>
      <c r="E31" s="2" t="s">
        <v>35</v>
      </c>
      <c r="F31" t="s">
        <v>15</v>
      </c>
      <c r="G31">
        <v>743</v>
      </c>
      <c r="H31">
        <v>95152.109999999928</v>
      </c>
      <c r="I31">
        <v>22421.41999999998</v>
      </c>
      <c r="J31">
        <v>117573.52999999996</v>
      </c>
      <c r="K31">
        <v>2069255</v>
      </c>
      <c r="L31" s="26">
        <f t="shared" si="1"/>
        <v>5.6819256205735857E-2</v>
      </c>
      <c r="M31" s="1">
        <f t="shared" si="2"/>
        <v>158.24162853297437</v>
      </c>
    </row>
    <row r="32" spans="1:13" x14ac:dyDescent="0.25">
      <c r="A32" t="str">
        <f t="shared" si="0"/>
        <v>CMBLHRJan-2024</v>
      </c>
      <c r="B32" s="2">
        <v>2024</v>
      </c>
      <c r="C32" s="2" t="s">
        <v>196</v>
      </c>
      <c r="D32" t="s">
        <v>10</v>
      </c>
      <c r="E32" s="2" t="s">
        <v>36</v>
      </c>
      <c r="F32" t="s">
        <v>19</v>
      </c>
      <c r="G32">
        <v>5766</v>
      </c>
      <c r="H32">
        <v>2770947.5900000008</v>
      </c>
      <c r="I32">
        <v>1192911.8200000003</v>
      </c>
      <c r="J32">
        <v>3963859.410000002</v>
      </c>
      <c r="K32">
        <v>50273754</v>
      </c>
      <c r="L32" s="26">
        <f t="shared" si="1"/>
        <v>7.8845502764722963E-2</v>
      </c>
      <c r="M32" s="1">
        <f t="shared" si="2"/>
        <v>687.45393860561944</v>
      </c>
    </row>
    <row r="33" spans="1:13" x14ac:dyDescent="0.25">
      <c r="A33" t="str">
        <f t="shared" si="0"/>
        <v>CMBMAAJan-2024</v>
      </c>
      <c r="B33" s="2">
        <v>2024</v>
      </c>
      <c r="C33" s="2" t="s">
        <v>196</v>
      </c>
      <c r="D33" t="s">
        <v>10</v>
      </c>
      <c r="E33" s="2" t="s">
        <v>37</v>
      </c>
      <c r="F33" t="s">
        <v>15</v>
      </c>
      <c r="G33">
        <v>2539</v>
      </c>
      <c r="H33">
        <v>107967.01000000004</v>
      </c>
      <c r="I33">
        <v>77176.670000000056</v>
      </c>
      <c r="J33">
        <v>185143.67999999982</v>
      </c>
      <c r="K33">
        <v>1741754</v>
      </c>
      <c r="L33" s="26">
        <f t="shared" si="1"/>
        <v>0.1062972612665163</v>
      </c>
      <c r="M33" s="1">
        <f t="shared" si="2"/>
        <v>72.919921228830177</v>
      </c>
    </row>
    <row r="34" spans="1:13" x14ac:dyDescent="0.25">
      <c r="A34" t="str">
        <f t="shared" si="0"/>
        <v>CMBMELJan-2024</v>
      </c>
      <c r="B34" s="2">
        <v>2024</v>
      </c>
      <c r="C34" s="2" t="s">
        <v>196</v>
      </c>
      <c r="D34" t="s">
        <v>10</v>
      </c>
      <c r="E34" s="2" t="s">
        <v>38</v>
      </c>
      <c r="F34" t="s">
        <v>13</v>
      </c>
      <c r="G34">
        <v>6373</v>
      </c>
      <c r="H34">
        <v>3778703.1099999947</v>
      </c>
      <c r="I34">
        <v>486503.02000000008</v>
      </c>
      <c r="J34">
        <v>4265206.1300000008</v>
      </c>
      <c r="K34">
        <v>53590557</v>
      </c>
      <c r="L34" s="26">
        <f t="shared" si="1"/>
        <v>7.9588762811328886E-2</v>
      </c>
      <c r="M34" s="1">
        <f t="shared" si="2"/>
        <v>669.26190648046463</v>
      </c>
    </row>
    <row r="35" spans="1:13" x14ac:dyDescent="0.25">
      <c r="A35" t="str">
        <f t="shared" si="0"/>
        <v>CMBMLEJan-2024</v>
      </c>
      <c r="B35" s="2">
        <v>2024</v>
      </c>
      <c r="C35" s="2" t="s">
        <v>196</v>
      </c>
      <c r="D35" t="s">
        <v>10</v>
      </c>
      <c r="E35" s="2" t="s">
        <v>39</v>
      </c>
      <c r="F35" t="s">
        <v>15</v>
      </c>
      <c r="G35">
        <v>5163</v>
      </c>
      <c r="H35">
        <v>369317.87000000005</v>
      </c>
      <c r="I35">
        <v>128204.70000000011</v>
      </c>
      <c r="J35">
        <v>497522.57000000007</v>
      </c>
      <c r="K35">
        <v>3965184</v>
      </c>
      <c r="L35" s="26">
        <f t="shared" si="1"/>
        <v>0.12547275738023761</v>
      </c>
      <c r="M35" s="1">
        <f t="shared" si="2"/>
        <v>96.363077668022484</v>
      </c>
    </row>
    <row r="36" spans="1:13" x14ac:dyDescent="0.25">
      <c r="A36" t="str">
        <f t="shared" si="0"/>
        <v>CMBNRTJan-2024</v>
      </c>
      <c r="B36" s="2">
        <v>2024</v>
      </c>
      <c r="C36" s="2" t="s">
        <v>196</v>
      </c>
      <c r="D36" t="s">
        <v>10</v>
      </c>
      <c r="E36" s="2" t="s">
        <v>40</v>
      </c>
      <c r="F36" t="s">
        <v>13</v>
      </c>
      <c r="G36">
        <v>2347</v>
      </c>
      <c r="H36">
        <v>956751.72000000009</v>
      </c>
      <c r="I36">
        <v>40261.789999999986</v>
      </c>
      <c r="J36">
        <v>997013.50999999989</v>
      </c>
      <c r="K36">
        <v>16109808</v>
      </c>
      <c r="L36" s="26">
        <f t="shared" si="1"/>
        <v>6.1888602893342984E-2</v>
      </c>
      <c r="M36" s="1">
        <f t="shared" si="2"/>
        <v>424.80337025990622</v>
      </c>
    </row>
    <row r="37" spans="1:13" x14ac:dyDescent="0.25">
      <c r="A37" t="str">
        <f t="shared" si="0"/>
        <v>CMBPVGJan-2024</v>
      </c>
      <c r="B37" s="2">
        <v>2024</v>
      </c>
      <c r="C37" s="2" t="s">
        <v>196</v>
      </c>
      <c r="D37" t="s">
        <v>10</v>
      </c>
      <c r="E37" s="2" t="s">
        <v>50</v>
      </c>
      <c r="F37" t="s">
        <v>13</v>
      </c>
      <c r="G37">
        <v>21</v>
      </c>
      <c r="H37">
        <v>1840.01</v>
      </c>
      <c r="I37">
        <v>1825.52</v>
      </c>
      <c r="J37">
        <v>3665.53</v>
      </c>
      <c r="K37">
        <v>106386</v>
      </c>
      <c r="L37" s="26">
        <f t="shared" si="1"/>
        <v>3.445500347790123E-2</v>
      </c>
      <c r="M37" s="1">
        <f t="shared" si="2"/>
        <v>174.54904761904763</v>
      </c>
    </row>
    <row r="38" spans="1:13" x14ac:dyDescent="0.25">
      <c r="A38" t="str">
        <f t="shared" si="0"/>
        <v>CMBRUHJan-2024</v>
      </c>
      <c r="B38" s="2">
        <v>2024</v>
      </c>
      <c r="C38" s="2" t="s">
        <v>196</v>
      </c>
      <c r="D38" t="s">
        <v>10</v>
      </c>
      <c r="E38" s="2" t="s">
        <v>41</v>
      </c>
      <c r="F38" t="s">
        <v>11</v>
      </c>
      <c r="G38">
        <v>1265</v>
      </c>
      <c r="H38">
        <v>235633.38000000003</v>
      </c>
      <c r="I38">
        <v>118132.4000000001</v>
      </c>
      <c r="J38">
        <v>353765.77999999991</v>
      </c>
      <c r="K38">
        <v>5116925</v>
      </c>
      <c r="L38" s="26">
        <f t="shared" si="1"/>
        <v>6.9136401256614063E-2</v>
      </c>
      <c r="M38" s="1">
        <f t="shared" si="2"/>
        <v>279.6567430830039</v>
      </c>
    </row>
    <row r="39" spans="1:13" x14ac:dyDescent="0.25">
      <c r="A39" t="str">
        <f t="shared" si="0"/>
        <v>CMBSINJan-2024</v>
      </c>
      <c r="B39" s="2">
        <v>2024</v>
      </c>
      <c r="C39" s="2" t="s">
        <v>196</v>
      </c>
      <c r="D39" t="s">
        <v>10</v>
      </c>
      <c r="E39" s="2" t="s">
        <v>42</v>
      </c>
      <c r="F39" t="s">
        <v>13</v>
      </c>
      <c r="G39">
        <v>3054</v>
      </c>
      <c r="H39">
        <v>466893.53</v>
      </c>
      <c r="I39">
        <v>251381.84000000014</v>
      </c>
      <c r="J39">
        <v>718275.36999999976</v>
      </c>
      <c r="K39">
        <v>8395446</v>
      </c>
      <c r="L39" s="26">
        <f t="shared" si="1"/>
        <v>8.5555355844108796E-2</v>
      </c>
      <c r="M39" s="1">
        <f t="shared" si="2"/>
        <v>235.19167321545507</v>
      </c>
    </row>
    <row r="40" spans="1:13" x14ac:dyDescent="0.25">
      <c r="A40" t="str">
        <f t="shared" si="0"/>
        <v>CMBSYDJan-2024</v>
      </c>
      <c r="B40" s="2">
        <v>2024</v>
      </c>
      <c r="C40" s="2" t="s">
        <v>196</v>
      </c>
      <c r="D40" t="s">
        <v>10</v>
      </c>
      <c r="E40" s="2" t="s">
        <v>53</v>
      </c>
      <c r="F40" t="s">
        <v>13</v>
      </c>
      <c r="G40">
        <v>2972</v>
      </c>
      <c r="H40">
        <v>1735278.1700000004</v>
      </c>
      <c r="I40">
        <v>239144.39000000019</v>
      </c>
      <c r="J40">
        <v>1974422.5599999994</v>
      </c>
      <c r="K40">
        <v>26016888</v>
      </c>
      <c r="L40" s="26">
        <f t="shared" si="1"/>
        <v>7.5890035733712627E-2</v>
      </c>
      <c r="M40" s="1">
        <f t="shared" si="2"/>
        <v>664.34137281292033</v>
      </c>
    </row>
    <row r="41" spans="1:13" x14ac:dyDescent="0.25">
      <c r="A41" t="str">
        <f t="shared" si="0"/>
        <v>CMBTRVJan-2024</v>
      </c>
      <c r="B41" s="2">
        <v>2024</v>
      </c>
      <c r="C41" s="2" t="s">
        <v>196</v>
      </c>
      <c r="D41" t="s">
        <v>10</v>
      </c>
      <c r="E41" s="2" t="s">
        <v>43</v>
      </c>
      <c r="F41" t="s">
        <v>15</v>
      </c>
      <c r="G41">
        <v>243</v>
      </c>
      <c r="H41">
        <v>12242.36</v>
      </c>
      <c r="I41">
        <v>5256.5400000000009</v>
      </c>
      <c r="J41">
        <v>17498.899999999994</v>
      </c>
      <c r="K41">
        <v>88938</v>
      </c>
      <c r="L41" s="26">
        <f t="shared" si="1"/>
        <v>0.19675391846005075</v>
      </c>
      <c r="M41" s="1">
        <f t="shared" si="2"/>
        <v>72.011934156378572</v>
      </c>
    </row>
    <row r="42" spans="1:13" x14ac:dyDescent="0.25">
      <c r="A42" t="str">
        <f t="shared" si="0"/>
        <v>CMBTRZJan-2024</v>
      </c>
      <c r="B42" s="2">
        <v>2024</v>
      </c>
      <c r="C42" s="2" t="s">
        <v>196</v>
      </c>
      <c r="D42" t="s">
        <v>10</v>
      </c>
      <c r="E42" s="2" t="s">
        <v>44</v>
      </c>
      <c r="F42" t="s">
        <v>15</v>
      </c>
      <c r="G42">
        <v>519</v>
      </c>
      <c r="H42">
        <v>19726.79</v>
      </c>
      <c r="I42">
        <v>12253.949999999995</v>
      </c>
      <c r="J42">
        <v>31980.740000000013</v>
      </c>
      <c r="K42">
        <v>229917</v>
      </c>
      <c r="L42" s="26">
        <f t="shared" si="1"/>
        <v>0.13909689148692794</v>
      </c>
      <c r="M42" s="1">
        <f t="shared" si="2"/>
        <v>61.61992292870908</v>
      </c>
    </row>
    <row r="43" spans="1:13" x14ac:dyDescent="0.25">
      <c r="A43" t="str">
        <f t="shared" si="0"/>
        <v>CMBJEDJan-2024</v>
      </c>
      <c r="B43" s="2">
        <v>2024</v>
      </c>
      <c r="C43" s="2" t="s">
        <v>196</v>
      </c>
      <c r="D43" t="s">
        <v>10</v>
      </c>
      <c r="E43" s="2" t="s">
        <v>51</v>
      </c>
      <c r="F43" t="s">
        <v>11</v>
      </c>
      <c r="G43">
        <v>321</v>
      </c>
      <c r="H43">
        <v>50362.189999999988</v>
      </c>
      <c r="I43">
        <v>29459.91</v>
      </c>
      <c r="J43">
        <v>79822.099999999991</v>
      </c>
      <c r="K43">
        <v>1494897</v>
      </c>
      <c r="L43" s="26">
        <f t="shared" si="1"/>
        <v>5.3396387844781276E-2</v>
      </c>
      <c r="M43" s="1">
        <f t="shared" si="2"/>
        <v>248.66697819314638</v>
      </c>
    </row>
    <row r="44" spans="1:13" x14ac:dyDescent="0.25">
      <c r="A44" t="str">
        <f t="shared" si="0"/>
        <v>COKCMBJan-2024</v>
      </c>
      <c r="B44" s="2">
        <v>2024</v>
      </c>
      <c r="C44" s="2" t="s">
        <v>196</v>
      </c>
      <c r="D44" t="s">
        <v>21</v>
      </c>
      <c r="E44" s="2" t="s">
        <v>10</v>
      </c>
      <c r="F44" t="s">
        <v>15</v>
      </c>
      <c r="G44">
        <v>2414</v>
      </c>
      <c r="H44">
        <v>126761.8499999999</v>
      </c>
      <c r="I44">
        <v>44624.400000000038</v>
      </c>
      <c r="J44">
        <v>171386.24999999994</v>
      </c>
      <c r="K44">
        <v>1248038</v>
      </c>
      <c r="L44" s="26">
        <f t="shared" si="1"/>
        <v>0.13732454460521229</v>
      </c>
      <c r="M44" s="1">
        <f t="shared" si="2"/>
        <v>70.996789560894754</v>
      </c>
    </row>
    <row r="45" spans="1:13" x14ac:dyDescent="0.25">
      <c r="A45" t="str">
        <f t="shared" si="0"/>
        <v>DACCMBJan-2024</v>
      </c>
      <c r="B45" s="2">
        <v>2024</v>
      </c>
      <c r="C45" s="2" t="s">
        <v>196</v>
      </c>
      <c r="D45" t="s">
        <v>22</v>
      </c>
      <c r="E45" s="2" t="s">
        <v>10</v>
      </c>
      <c r="F45" t="s">
        <v>15</v>
      </c>
      <c r="G45">
        <v>251</v>
      </c>
      <c r="H45">
        <v>41139.679999999964</v>
      </c>
      <c r="I45">
        <v>3133.6300000000028</v>
      </c>
      <c r="J45">
        <v>44273.309999999976</v>
      </c>
      <c r="K45">
        <v>543415</v>
      </c>
      <c r="L45" s="26">
        <f t="shared" si="1"/>
        <v>8.1472373784308452E-2</v>
      </c>
      <c r="M45" s="1">
        <f t="shared" si="2"/>
        <v>176.38768924302778</v>
      </c>
    </row>
    <row r="46" spans="1:13" x14ac:dyDescent="0.25">
      <c r="A46" t="str">
        <f t="shared" si="0"/>
        <v>DELCMBJan-2024</v>
      </c>
      <c r="B46" s="2">
        <v>2024</v>
      </c>
      <c r="C46" s="2" t="s">
        <v>196</v>
      </c>
      <c r="D46" t="s">
        <v>23</v>
      </c>
      <c r="E46" s="2" t="s">
        <v>10</v>
      </c>
      <c r="F46" t="s">
        <v>15</v>
      </c>
      <c r="G46">
        <v>1959</v>
      </c>
      <c r="H46">
        <v>193238.49000000017</v>
      </c>
      <c r="I46">
        <v>71225.420000000056</v>
      </c>
      <c r="J46">
        <v>264463.91000000015</v>
      </c>
      <c r="K46">
        <v>4750575</v>
      </c>
      <c r="L46" s="26">
        <f t="shared" si="1"/>
        <v>5.5669873646874354E-2</v>
      </c>
      <c r="M46" s="1">
        <f t="shared" si="2"/>
        <v>134.99944359367032</v>
      </c>
    </row>
    <row r="47" spans="1:13" x14ac:dyDescent="0.25">
      <c r="A47" t="str">
        <f t="shared" si="0"/>
        <v>DMMCMBJan-2024</v>
      </c>
      <c r="B47" s="2">
        <v>2024</v>
      </c>
      <c r="C47" s="2" t="s">
        <v>196</v>
      </c>
      <c r="D47" t="s">
        <v>24</v>
      </c>
      <c r="E47" s="2" t="s">
        <v>10</v>
      </c>
      <c r="F47" t="s">
        <v>11</v>
      </c>
      <c r="G47">
        <v>175</v>
      </c>
      <c r="H47">
        <v>30236.600000000006</v>
      </c>
      <c r="I47">
        <v>15273.979999999996</v>
      </c>
      <c r="J47">
        <v>45510.579999999994</v>
      </c>
      <c r="K47">
        <v>674275</v>
      </c>
      <c r="L47" s="26">
        <f t="shared" si="1"/>
        <v>6.7495576730562445E-2</v>
      </c>
      <c r="M47" s="1">
        <f t="shared" si="2"/>
        <v>260.0604571428571</v>
      </c>
    </row>
    <row r="48" spans="1:13" x14ac:dyDescent="0.25">
      <c r="A48" t="str">
        <f t="shared" si="0"/>
        <v>DOHCMBJan-2024</v>
      </c>
      <c r="B48" s="2">
        <v>2024</v>
      </c>
      <c r="C48" s="2" t="s">
        <v>196</v>
      </c>
      <c r="D48" t="s">
        <v>25</v>
      </c>
      <c r="E48" s="2" t="s">
        <v>10</v>
      </c>
      <c r="F48" t="s">
        <v>11</v>
      </c>
      <c r="G48">
        <v>439</v>
      </c>
      <c r="H48">
        <v>61817.029999999977</v>
      </c>
      <c r="I48">
        <v>40230.219999999994</v>
      </c>
      <c r="J48">
        <v>102047.25000000003</v>
      </c>
      <c r="K48">
        <v>1594887</v>
      </c>
      <c r="L48" s="26">
        <f t="shared" si="1"/>
        <v>6.3984000120384729E-2</v>
      </c>
      <c r="M48" s="1">
        <f t="shared" si="2"/>
        <v>232.45387243735769</v>
      </c>
    </row>
    <row r="49" spans="1:13" x14ac:dyDescent="0.25">
      <c r="A49" t="str">
        <f t="shared" si="0"/>
        <v>DXBCMBJan-2024</v>
      </c>
      <c r="B49" s="2">
        <v>2024</v>
      </c>
      <c r="C49" s="2" t="s">
        <v>196</v>
      </c>
      <c r="D49" t="s">
        <v>26</v>
      </c>
      <c r="E49" s="2" t="s">
        <v>10</v>
      </c>
      <c r="F49" t="s">
        <v>11</v>
      </c>
      <c r="G49">
        <v>434</v>
      </c>
      <c r="H49">
        <v>61143.149999999994</v>
      </c>
      <c r="I49">
        <v>39735.449999999997</v>
      </c>
      <c r="J49">
        <v>100878.60000000002</v>
      </c>
      <c r="K49">
        <v>1436106</v>
      </c>
      <c r="L49" s="26">
        <f t="shared" si="1"/>
        <v>7.0244536266821547E-2</v>
      </c>
      <c r="M49" s="1">
        <f t="shared" si="2"/>
        <v>232.43917050691249</v>
      </c>
    </row>
    <row r="50" spans="1:13" x14ac:dyDescent="0.25">
      <c r="A50" t="str">
        <f t="shared" si="0"/>
        <v>FRACMBJan-2024</v>
      </c>
      <c r="B50" s="2">
        <v>2024</v>
      </c>
      <c r="C50" s="2" t="s">
        <v>196</v>
      </c>
      <c r="D50" t="s">
        <v>27</v>
      </c>
      <c r="E50" s="2" t="s">
        <v>10</v>
      </c>
      <c r="F50" t="s">
        <v>19</v>
      </c>
      <c r="G50">
        <v>1533</v>
      </c>
      <c r="H50">
        <v>372641.80999999959</v>
      </c>
      <c r="I50">
        <v>331796.7799999998</v>
      </c>
      <c r="J50">
        <v>704438.58999999904</v>
      </c>
      <c r="K50">
        <v>12406569</v>
      </c>
      <c r="L50" s="26">
        <f t="shared" si="1"/>
        <v>5.6779484319959779E-2</v>
      </c>
      <c r="M50" s="1">
        <f t="shared" si="2"/>
        <v>459.51636660143447</v>
      </c>
    </row>
    <row r="51" spans="1:13" x14ac:dyDescent="0.25">
      <c r="A51" t="str">
        <f t="shared" si="0"/>
        <v>GANCMBJan-2024</v>
      </c>
      <c r="B51" s="2">
        <v>2024</v>
      </c>
      <c r="C51" s="2" t="s">
        <v>196</v>
      </c>
      <c r="D51" t="s">
        <v>28</v>
      </c>
      <c r="E51" s="2" t="s">
        <v>10</v>
      </c>
      <c r="F51" t="s">
        <v>15</v>
      </c>
      <c r="G51">
        <v>135</v>
      </c>
      <c r="H51">
        <v>10026.4</v>
      </c>
      <c r="I51">
        <v>3985.7900000000004</v>
      </c>
      <c r="J51">
        <v>14012.189999999999</v>
      </c>
      <c r="K51">
        <v>154845</v>
      </c>
      <c r="L51" s="26">
        <f t="shared" si="1"/>
        <v>9.0491717523975584E-2</v>
      </c>
      <c r="M51" s="1">
        <f t="shared" si="2"/>
        <v>103.794</v>
      </c>
    </row>
    <row r="52" spans="1:13" x14ac:dyDescent="0.25">
      <c r="A52" t="str">
        <f t="shared" si="0"/>
        <v>HYDCMBJan-2024</v>
      </c>
      <c r="B52" s="2">
        <v>2024</v>
      </c>
      <c r="C52" s="2" t="s">
        <v>196</v>
      </c>
      <c r="D52" t="s">
        <v>29</v>
      </c>
      <c r="E52" s="2" t="s">
        <v>10</v>
      </c>
      <c r="F52" t="s">
        <v>15</v>
      </c>
      <c r="G52">
        <v>707</v>
      </c>
      <c r="H52">
        <v>39731.050000000003</v>
      </c>
      <c r="I52">
        <v>23914.200000000008</v>
      </c>
      <c r="J52">
        <v>63645.250000000015</v>
      </c>
      <c r="K52">
        <v>828604</v>
      </c>
      <c r="L52" s="26">
        <f t="shared" si="1"/>
        <v>7.6810213322648715E-2</v>
      </c>
      <c r="M52" s="1">
        <f t="shared" si="2"/>
        <v>90.021570014144288</v>
      </c>
    </row>
    <row r="53" spans="1:13" x14ac:dyDescent="0.25">
      <c r="A53" t="str">
        <f t="shared" si="0"/>
        <v>ICNCMBJan-2024</v>
      </c>
      <c r="B53" s="2">
        <v>2024</v>
      </c>
      <c r="C53" s="2" t="s">
        <v>196</v>
      </c>
      <c r="D53" t="s">
        <v>30</v>
      </c>
      <c r="E53" s="2" t="s">
        <v>10</v>
      </c>
      <c r="F53" t="s">
        <v>13</v>
      </c>
      <c r="G53">
        <v>653</v>
      </c>
      <c r="H53">
        <v>157149.53</v>
      </c>
      <c r="I53">
        <v>54755</v>
      </c>
      <c r="J53">
        <v>211904.53000000003</v>
      </c>
      <c r="K53">
        <v>3764545</v>
      </c>
      <c r="L53" s="26">
        <f t="shared" si="1"/>
        <v>5.6289546279829308E-2</v>
      </c>
      <c r="M53" s="1">
        <f t="shared" si="2"/>
        <v>324.50923430321598</v>
      </c>
    </row>
    <row r="54" spans="1:13" x14ac:dyDescent="0.25">
      <c r="A54" t="str">
        <f t="shared" si="0"/>
        <v>IXMCMBJan-2024</v>
      </c>
      <c r="B54" s="2">
        <v>2024</v>
      </c>
      <c r="C54" s="2" t="s">
        <v>196</v>
      </c>
      <c r="D54" t="s">
        <v>31</v>
      </c>
      <c r="E54" s="2" t="s">
        <v>10</v>
      </c>
      <c r="F54" t="s">
        <v>15</v>
      </c>
      <c r="G54">
        <v>755</v>
      </c>
      <c r="H54">
        <v>22641.78999999999</v>
      </c>
      <c r="I54">
        <v>12549.990000000005</v>
      </c>
      <c r="J54">
        <v>35191.780000000013</v>
      </c>
      <c r="K54">
        <v>267270</v>
      </c>
      <c r="L54" s="26">
        <f t="shared" si="1"/>
        <v>0.13167126875444313</v>
      </c>
      <c r="M54" s="1">
        <f t="shared" si="2"/>
        <v>46.611629139072868</v>
      </c>
    </row>
    <row r="55" spans="1:13" x14ac:dyDescent="0.25">
      <c r="A55" t="str">
        <f t="shared" si="0"/>
        <v>KHICMBJan-2024</v>
      </c>
      <c r="B55" s="2">
        <v>2024</v>
      </c>
      <c r="C55" s="2" t="s">
        <v>196</v>
      </c>
      <c r="D55" t="s">
        <v>32</v>
      </c>
      <c r="E55" s="2" t="s">
        <v>10</v>
      </c>
      <c r="F55" t="s">
        <v>15</v>
      </c>
      <c r="G55">
        <v>1209</v>
      </c>
      <c r="H55">
        <v>199229.52000000011</v>
      </c>
      <c r="I55">
        <v>27993.95</v>
      </c>
      <c r="J55">
        <v>227223.46999999974</v>
      </c>
      <c r="K55">
        <v>2918526</v>
      </c>
      <c r="L55" s="26">
        <f t="shared" si="1"/>
        <v>7.7855557908341311E-2</v>
      </c>
      <c r="M55" s="1">
        <f t="shared" si="2"/>
        <v>187.94331679073593</v>
      </c>
    </row>
    <row r="56" spans="1:13" x14ac:dyDescent="0.25">
      <c r="A56" t="str">
        <f t="shared" si="0"/>
        <v>KTMCMBJan-2024</v>
      </c>
      <c r="B56" s="2">
        <v>2024</v>
      </c>
      <c r="C56" s="2" t="s">
        <v>196</v>
      </c>
      <c r="D56" t="s">
        <v>52</v>
      </c>
      <c r="E56" s="2" t="s">
        <v>10</v>
      </c>
      <c r="F56" t="s">
        <v>15</v>
      </c>
      <c r="G56">
        <v>231</v>
      </c>
      <c r="H56">
        <v>37707.489999999991</v>
      </c>
      <c r="I56">
        <v>9279.4399999999969</v>
      </c>
      <c r="J56">
        <v>46986.930000000022</v>
      </c>
      <c r="K56">
        <v>543543</v>
      </c>
      <c r="L56" s="26">
        <f t="shared" si="1"/>
        <v>8.6445653793720129E-2</v>
      </c>
      <c r="M56" s="1">
        <f t="shared" si="2"/>
        <v>203.40662337662349</v>
      </c>
    </row>
    <row r="57" spans="1:13" x14ac:dyDescent="0.25">
      <c r="A57" t="str">
        <f t="shared" si="0"/>
        <v>KULCMBJan-2024</v>
      </c>
      <c r="B57" s="2">
        <v>2024</v>
      </c>
      <c r="C57" s="2" t="s">
        <v>196</v>
      </c>
      <c r="D57" t="s">
        <v>33</v>
      </c>
      <c r="E57" s="2" t="s">
        <v>10</v>
      </c>
      <c r="F57" t="s">
        <v>13</v>
      </c>
      <c r="G57">
        <v>1465</v>
      </c>
      <c r="H57">
        <v>114289.36000000007</v>
      </c>
      <c r="I57">
        <v>92492.650000000067</v>
      </c>
      <c r="J57">
        <v>206782.01000000018</v>
      </c>
      <c r="K57">
        <v>3602435</v>
      </c>
      <c r="L57" s="26">
        <f t="shared" si="1"/>
        <v>5.740062207923257E-2</v>
      </c>
      <c r="M57" s="1">
        <f t="shared" si="2"/>
        <v>141.1481296928329</v>
      </c>
    </row>
    <row r="58" spans="1:13" x14ac:dyDescent="0.25">
      <c r="A58" t="str">
        <f t="shared" si="0"/>
        <v>KWICMBJan-2024</v>
      </c>
      <c r="B58" s="2">
        <v>2024</v>
      </c>
      <c r="C58" s="2" t="s">
        <v>196</v>
      </c>
      <c r="D58" t="s">
        <v>34</v>
      </c>
      <c r="E58" s="2" t="s">
        <v>10</v>
      </c>
      <c r="F58" t="s">
        <v>11</v>
      </c>
      <c r="G58">
        <v>211</v>
      </c>
      <c r="H58">
        <v>35778.47</v>
      </c>
      <c r="I58">
        <v>15731.480000000003</v>
      </c>
      <c r="J58">
        <v>51509.94999999999</v>
      </c>
      <c r="K58">
        <v>885145</v>
      </c>
      <c r="L58" s="26">
        <f t="shared" si="1"/>
        <v>5.8193798756135992E-2</v>
      </c>
      <c r="M58" s="1">
        <f t="shared" si="2"/>
        <v>244.12298578199048</v>
      </c>
    </row>
    <row r="59" spans="1:13" x14ac:dyDescent="0.25">
      <c r="A59" t="str">
        <f t="shared" si="0"/>
        <v>LHECMBJan-2024</v>
      </c>
      <c r="B59" s="2">
        <v>2024</v>
      </c>
      <c r="C59" s="2" t="s">
        <v>196</v>
      </c>
      <c r="D59" t="s">
        <v>35</v>
      </c>
      <c r="E59" s="2" t="s">
        <v>10</v>
      </c>
      <c r="F59" t="s">
        <v>15</v>
      </c>
      <c r="G59">
        <v>1330</v>
      </c>
      <c r="H59">
        <v>233074.74000000005</v>
      </c>
      <c r="I59">
        <v>33591.50999999998</v>
      </c>
      <c r="J59">
        <v>266666.24999999988</v>
      </c>
      <c r="K59">
        <v>3704050</v>
      </c>
      <c r="L59" s="26">
        <f t="shared" si="1"/>
        <v>7.1993156139900885E-2</v>
      </c>
      <c r="M59" s="1">
        <f t="shared" si="2"/>
        <v>200.50093984962396</v>
      </c>
    </row>
    <row r="60" spans="1:13" x14ac:dyDescent="0.25">
      <c r="A60" t="str">
        <f t="shared" si="0"/>
        <v>LHRCMBJan-2024</v>
      </c>
      <c r="B60" s="2">
        <v>2024</v>
      </c>
      <c r="C60" s="2" t="s">
        <v>196</v>
      </c>
      <c r="D60" t="s">
        <v>36</v>
      </c>
      <c r="E60" s="2" t="s">
        <v>10</v>
      </c>
      <c r="F60" t="s">
        <v>19</v>
      </c>
      <c r="G60">
        <v>4820</v>
      </c>
      <c r="H60">
        <v>1523527.6799999985</v>
      </c>
      <c r="I60">
        <v>1028458.9800000003</v>
      </c>
      <c r="J60">
        <v>2551986.660000002</v>
      </c>
      <c r="K60">
        <v>42025580</v>
      </c>
      <c r="L60" s="26">
        <f t="shared" si="1"/>
        <v>6.0724602968001917E-2</v>
      </c>
      <c r="M60" s="1">
        <f t="shared" si="2"/>
        <v>529.45781327800876</v>
      </c>
    </row>
    <row r="61" spans="1:13" x14ac:dyDescent="0.25">
      <c r="A61" t="str">
        <f t="shared" si="0"/>
        <v>MAACMBJan-2024</v>
      </c>
      <c r="B61" s="2">
        <v>2024</v>
      </c>
      <c r="C61" s="2" t="s">
        <v>196</v>
      </c>
      <c r="D61" t="s">
        <v>37</v>
      </c>
      <c r="E61" s="2" t="s">
        <v>10</v>
      </c>
      <c r="F61" t="s">
        <v>15</v>
      </c>
      <c r="G61">
        <v>2434</v>
      </c>
      <c r="H61">
        <v>99355.91</v>
      </c>
      <c r="I61">
        <v>63373.51</v>
      </c>
      <c r="J61">
        <v>162729.41999999993</v>
      </c>
      <c r="K61">
        <v>1669724</v>
      </c>
      <c r="L61" s="26">
        <f t="shared" si="1"/>
        <v>9.7458873442556923E-2</v>
      </c>
      <c r="M61" s="1">
        <f t="shared" si="2"/>
        <v>66.856787181594058</v>
      </c>
    </row>
    <row r="62" spans="1:13" x14ac:dyDescent="0.25">
      <c r="A62" t="str">
        <f t="shared" si="0"/>
        <v>MELCMBJan-2024</v>
      </c>
      <c r="B62" s="2">
        <v>2024</v>
      </c>
      <c r="C62" s="2" t="s">
        <v>196</v>
      </c>
      <c r="D62" t="s">
        <v>38</v>
      </c>
      <c r="E62" s="2" t="s">
        <v>10</v>
      </c>
      <c r="F62" t="s">
        <v>13</v>
      </c>
      <c r="G62">
        <v>4882</v>
      </c>
      <c r="H62">
        <v>1802401.6500000004</v>
      </c>
      <c r="I62">
        <v>474403.73</v>
      </c>
      <c r="J62">
        <v>2276805.379999999</v>
      </c>
      <c r="K62">
        <v>41052738</v>
      </c>
      <c r="L62" s="26">
        <f t="shared" si="1"/>
        <v>5.5460500101113815E-2</v>
      </c>
      <c r="M62" s="1">
        <f t="shared" si="2"/>
        <v>466.36734535026608</v>
      </c>
    </row>
    <row r="63" spans="1:13" x14ac:dyDescent="0.25">
      <c r="A63" t="str">
        <f t="shared" si="0"/>
        <v>MLECMBJan-2024</v>
      </c>
      <c r="B63" s="2">
        <v>2024</v>
      </c>
      <c r="C63" s="2" t="s">
        <v>196</v>
      </c>
      <c r="D63" t="s">
        <v>39</v>
      </c>
      <c r="E63" s="2" t="s">
        <v>10</v>
      </c>
      <c r="F63" t="s">
        <v>15</v>
      </c>
      <c r="G63">
        <v>2963</v>
      </c>
      <c r="H63">
        <v>242852.46999999991</v>
      </c>
      <c r="I63">
        <v>64894.009999999966</v>
      </c>
      <c r="J63">
        <v>307746.48000000016</v>
      </c>
      <c r="K63">
        <v>2275584</v>
      </c>
      <c r="L63" s="26">
        <f t="shared" si="1"/>
        <v>0.13523846186297678</v>
      </c>
      <c r="M63" s="1">
        <f t="shared" si="2"/>
        <v>103.86313871076617</v>
      </c>
    </row>
    <row r="64" spans="1:13" x14ac:dyDescent="0.25">
      <c r="A64" t="str">
        <f t="shared" si="0"/>
        <v>NRTCMBJan-2024</v>
      </c>
      <c r="B64" s="2">
        <v>2024</v>
      </c>
      <c r="C64" s="2" t="s">
        <v>196</v>
      </c>
      <c r="D64" t="s">
        <v>40</v>
      </c>
      <c r="E64" s="2" t="s">
        <v>10</v>
      </c>
      <c r="F64" t="s">
        <v>13</v>
      </c>
      <c r="G64">
        <v>920</v>
      </c>
      <c r="H64">
        <v>318934.07</v>
      </c>
      <c r="I64">
        <v>52621.749999999993</v>
      </c>
      <c r="J64">
        <v>371555.82000000018</v>
      </c>
      <c r="K64">
        <v>6314880</v>
      </c>
      <c r="L64" s="26">
        <f t="shared" si="1"/>
        <v>5.8838144192763786E-2</v>
      </c>
      <c r="M64" s="1">
        <f t="shared" si="2"/>
        <v>403.86502173913061</v>
      </c>
    </row>
    <row r="65" spans="1:13" x14ac:dyDescent="0.25">
      <c r="A65" t="str">
        <f t="shared" si="0"/>
        <v>PVGCMBJan-2024</v>
      </c>
      <c r="B65" s="2">
        <v>2024</v>
      </c>
      <c r="C65" s="2" t="s">
        <v>196</v>
      </c>
      <c r="D65" t="s">
        <v>50</v>
      </c>
      <c r="E65" s="2" t="s">
        <v>10</v>
      </c>
      <c r="F65" t="s">
        <v>13</v>
      </c>
      <c r="G65">
        <v>80</v>
      </c>
      <c r="H65">
        <v>19463.730000000007</v>
      </c>
      <c r="I65">
        <v>8220.2199999999993</v>
      </c>
      <c r="J65">
        <v>27683.950000000004</v>
      </c>
      <c r="K65">
        <v>405280</v>
      </c>
      <c r="L65" s="26">
        <f t="shared" si="1"/>
        <v>6.8308206671930521E-2</v>
      </c>
      <c r="M65" s="1">
        <f t="shared" si="2"/>
        <v>346.04937500000005</v>
      </c>
    </row>
    <row r="66" spans="1:13" x14ac:dyDescent="0.25">
      <c r="A66" t="str">
        <f t="shared" ref="A66:A129" si="3">D66&amp;E66&amp;C66</f>
        <v>RUHCMBJan-2024</v>
      </c>
      <c r="B66" s="2">
        <v>2024</v>
      </c>
      <c r="C66" s="2" t="s">
        <v>196</v>
      </c>
      <c r="D66" t="s">
        <v>41</v>
      </c>
      <c r="E66" s="2" t="s">
        <v>10</v>
      </c>
      <c r="F66" t="s">
        <v>11</v>
      </c>
      <c r="G66">
        <v>371</v>
      </c>
      <c r="H66">
        <v>72723.599999999991</v>
      </c>
      <c r="I66">
        <v>33271.900000000009</v>
      </c>
      <c r="J66">
        <v>105995.49999999993</v>
      </c>
      <c r="K66">
        <v>1500695</v>
      </c>
      <c r="L66" s="26">
        <f t="shared" ref="L66:L129" si="4">J66/K66</f>
        <v>7.0630940997337854E-2</v>
      </c>
      <c r="M66" s="1">
        <f t="shared" ref="M66:M129" si="5">J66/G66</f>
        <v>285.70215633423163</v>
      </c>
    </row>
    <row r="67" spans="1:13" x14ac:dyDescent="0.25">
      <c r="A67" t="str">
        <f t="shared" si="3"/>
        <v>SINCMBJan-2024</v>
      </c>
      <c r="B67" s="2">
        <v>2024</v>
      </c>
      <c r="C67" s="2" t="s">
        <v>196</v>
      </c>
      <c r="D67" t="s">
        <v>42</v>
      </c>
      <c r="E67" s="2" t="s">
        <v>10</v>
      </c>
      <c r="F67" t="s">
        <v>13</v>
      </c>
      <c r="G67">
        <v>1455</v>
      </c>
      <c r="H67">
        <v>166722.44999999981</v>
      </c>
      <c r="I67">
        <v>116267.69999999992</v>
      </c>
      <c r="J67">
        <v>282990.15000000008</v>
      </c>
      <c r="K67">
        <v>3999795</v>
      </c>
      <c r="L67" s="26">
        <f t="shared" si="4"/>
        <v>7.0751163497129246E-2</v>
      </c>
      <c r="M67" s="1">
        <f t="shared" si="5"/>
        <v>194.49494845360832</v>
      </c>
    </row>
    <row r="68" spans="1:13" x14ac:dyDescent="0.25">
      <c r="A68" t="str">
        <f t="shared" si="3"/>
        <v>SYDCMBJan-2024</v>
      </c>
      <c r="B68" s="2">
        <v>2024</v>
      </c>
      <c r="C68" s="2" t="s">
        <v>196</v>
      </c>
      <c r="D68" t="s">
        <v>53</v>
      </c>
      <c r="E68" s="2" t="s">
        <v>10</v>
      </c>
      <c r="F68" t="s">
        <v>13</v>
      </c>
      <c r="G68">
        <v>2031</v>
      </c>
      <c r="H68">
        <v>838019.43000000028</v>
      </c>
      <c r="I68">
        <v>195859.00999999992</v>
      </c>
      <c r="J68">
        <v>1033878.44</v>
      </c>
      <c r="K68">
        <v>17779374</v>
      </c>
      <c r="L68" s="26">
        <f t="shared" si="4"/>
        <v>5.8150441067272671E-2</v>
      </c>
      <c r="M68" s="1">
        <f t="shared" si="5"/>
        <v>509.04896110290497</v>
      </c>
    </row>
    <row r="69" spans="1:13" x14ac:dyDescent="0.25">
      <c r="A69" t="str">
        <f t="shared" si="3"/>
        <v>TRVCMBJan-2024</v>
      </c>
      <c r="B69" s="2">
        <v>2024</v>
      </c>
      <c r="C69" s="2" t="s">
        <v>196</v>
      </c>
      <c r="D69" t="s">
        <v>43</v>
      </c>
      <c r="E69" s="2" t="s">
        <v>10</v>
      </c>
      <c r="F69" t="s">
        <v>15</v>
      </c>
      <c r="G69">
        <v>1043</v>
      </c>
      <c r="H69">
        <v>41553.849999999991</v>
      </c>
      <c r="I69">
        <v>16561.109999999993</v>
      </c>
      <c r="J69">
        <v>58114.96</v>
      </c>
      <c r="K69">
        <v>381738</v>
      </c>
      <c r="L69" s="26">
        <f t="shared" si="4"/>
        <v>0.15223781756073537</v>
      </c>
      <c r="M69" s="1">
        <f t="shared" si="5"/>
        <v>55.719041227229148</v>
      </c>
    </row>
    <row r="70" spans="1:13" x14ac:dyDescent="0.25">
      <c r="A70" t="str">
        <f t="shared" si="3"/>
        <v>TRZCMBJan-2024</v>
      </c>
      <c r="B70" s="2">
        <v>2024</v>
      </c>
      <c r="C70" s="2" t="s">
        <v>196</v>
      </c>
      <c r="D70" t="s">
        <v>44</v>
      </c>
      <c r="E70" s="2" t="s">
        <v>10</v>
      </c>
      <c r="F70" t="s">
        <v>15</v>
      </c>
      <c r="G70">
        <v>855</v>
      </c>
      <c r="H70">
        <v>28088.710000000014</v>
      </c>
      <c r="I70">
        <v>16289.179999999998</v>
      </c>
      <c r="J70">
        <v>44377.890000000036</v>
      </c>
      <c r="K70">
        <v>378765</v>
      </c>
      <c r="L70" s="26">
        <f t="shared" si="4"/>
        <v>0.11716470634826354</v>
      </c>
      <c r="M70" s="1">
        <f t="shared" si="5"/>
        <v>51.903964912280742</v>
      </c>
    </row>
    <row r="71" spans="1:13" x14ac:dyDescent="0.25">
      <c r="A71" t="str">
        <f t="shared" si="3"/>
        <v>JEDCMBJan-2024</v>
      </c>
      <c r="B71" s="2">
        <v>2024</v>
      </c>
      <c r="C71" s="2" t="s">
        <v>196</v>
      </c>
      <c r="D71" t="s">
        <v>51</v>
      </c>
      <c r="E71" s="2" t="s">
        <v>10</v>
      </c>
      <c r="F71" t="s">
        <v>11</v>
      </c>
      <c r="G71">
        <v>358</v>
      </c>
      <c r="H71">
        <v>76626.080000000016</v>
      </c>
      <c r="I71">
        <v>29689.620000000003</v>
      </c>
      <c r="J71">
        <v>106315.70000000001</v>
      </c>
      <c r="K71">
        <v>1667206</v>
      </c>
      <c r="L71" s="26">
        <f t="shared" si="4"/>
        <v>6.376878442136126E-2</v>
      </c>
      <c r="M71" s="1">
        <f t="shared" si="5"/>
        <v>296.97122905027936</v>
      </c>
    </row>
    <row r="72" spans="1:13" x14ac:dyDescent="0.25">
      <c r="A72" t="str">
        <f t="shared" si="3"/>
        <v>AUHCMBFeb-2024</v>
      </c>
      <c r="B72" s="2">
        <v>2024</v>
      </c>
      <c r="C72" s="2" t="s">
        <v>198</v>
      </c>
      <c r="D72" t="s">
        <v>9</v>
      </c>
      <c r="E72" s="2" t="s">
        <v>10</v>
      </c>
      <c r="F72" t="s">
        <v>11</v>
      </c>
      <c r="G72">
        <v>181</v>
      </c>
      <c r="H72">
        <v>26248.780000000006</v>
      </c>
      <c r="I72">
        <v>30602.07</v>
      </c>
      <c r="J72">
        <v>56850.849999999991</v>
      </c>
      <c r="K72">
        <v>605264</v>
      </c>
      <c r="L72" s="26">
        <f t="shared" si="4"/>
        <v>9.3927360622802603E-2</v>
      </c>
      <c r="M72" s="1">
        <f t="shared" si="5"/>
        <v>314.09309392265186</v>
      </c>
    </row>
    <row r="73" spans="1:13" x14ac:dyDescent="0.25">
      <c r="A73" t="str">
        <f t="shared" si="3"/>
        <v>BKKCMBFeb-2024</v>
      </c>
      <c r="B73" s="2">
        <v>2024</v>
      </c>
      <c r="C73" s="2" t="s">
        <v>198</v>
      </c>
      <c r="D73" t="s">
        <v>12</v>
      </c>
      <c r="E73" s="2" t="s">
        <v>10</v>
      </c>
      <c r="F73" t="s">
        <v>13</v>
      </c>
      <c r="G73">
        <v>705</v>
      </c>
      <c r="H73">
        <v>66397.39</v>
      </c>
      <c r="I73">
        <v>54182.900000000045</v>
      </c>
      <c r="J73">
        <v>120580.29000000002</v>
      </c>
      <c r="K73">
        <v>1681425</v>
      </c>
      <c r="L73" s="26">
        <f t="shared" si="4"/>
        <v>7.1713154021142797E-2</v>
      </c>
      <c r="M73" s="1">
        <f t="shared" si="5"/>
        <v>171.03587234042556</v>
      </c>
    </row>
    <row r="74" spans="1:13" x14ac:dyDescent="0.25">
      <c r="A74" t="str">
        <f t="shared" si="3"/>
        <v>BLRCMBFeb-2024</v>
      </c>
      <c r="B74" s="2">
        <v>2024</v>
      </c>
      <c r="C74" s="2" t="s">
        <v>198</v>
      </c>
      <c r="D74" t="s">
        <v>14</v>
      </c>
      <c r="E74" s="2" t="s">
        <v>10</v>
      </c>
      <c r="F74" t="s">
        <v>15</v>
      </c>
      <c r="G74">
        <v>266</v>
      </c>
      <c r="H74">
        <v>10255.260000000004</v>
      </c>
      <c r="I74">
        <v>7146.3299999999981</v>
      </c>
      <c r="J74">
        <v>17401.589999999997</v>
      </c>
      <c r="K74">
        <v>190190</v>
      </c>
      <c r="L74" s="26">
        <f t="shared" si="4"/>
        <v>9.1495819969504164E-2</v>
      </c>
      <c r="M74" s="1">
        <f t="shared" si="5"/>
        <v>65.419511278195472</v>
      </c>
    </row>
    <row r="75" spans="1:13" x14ac:dyDescent="0.25">
      <c r="A75" t="str">
        <f t="shared" si="3"/>
        <v>BOMCMBFeb-2024</v>
      </c>
      <c r="B75" s="2">
        <v>2024</v>
      </c>
      <c r="C75" s="2" t="s">
        <v>198</v>
      </c>
      <c r="D75" t="s">
        <v>16</v>
      </c>
      <c r="E75" t="s">
        <v>10</v>
      </c>
      <c r="F75" t="s">
        <v>15</v>
      </c>
      <c r="G75">
        <v>419</v>
      </c>
      <c r="H75">
        <v>36891.71</v>
      </c>
      <c r="I75">
        <v>12884.740000000002</v>
      </c>
      <c r="J75">
        <v>49776.450000000026</v>
      </c>
      <c r="K75">
        <v>649031</v>
      </c>
      <c r="L75" s="26">
        <f t="shared" si="4"/>
        <v>7.6693486135485101E-2</v>
      </c>
      <c r="M75" s="1">
        <f t="shared" si="5"/>
        <v>118.79821002386642</v>
      </c>
    </row>
    <row r="76" spans="1:13" x14ac:dyDescent="0.25">
      <c r="A76" t="str">
        <f t="shared" si="3"/>
        <v>CANCMBFeb-2024</v>
      </c>
      <c r="B76" s="2">
        <v>2024</v>
      </c>
      <c r="C76" s="2" t="s">
        <v>198</v>
      </c>
      <c r="D76" t="s">
        <v>17</v>
      </c>
      <c r="E76" s="2" t="s">
        <v>10</v>
      </c>
      <c r="F76" t="s">
        <v>13</v>
      </c>
      <c r="G76">
        <v>56</v>
      </c>
      <c r="H76">
        <v>14409.3</v>
      </c>
      <c r="I76">
        <v>6049.97</v>
      </c>
      <c r="J76">
        <v>20459.269999999993</v>
      </c>
      <c r="K76">
        <v>223048</v>
      </c>
      <c r="L76" s="26">
        <f t="shared" si="4"/>
        <v>9.1725861697930455E-2</v>
      </c>
      <c r="M76" s="1">
        <f t="shared" si="5"/>
        <v>365.34410714285701</v>
      </c>
    </row>
    <row r="77" spans="1:13" x14ac:dyDescent="0.25">
      <c r="A77" t="str">
        <f t="shared" si="3"/>
        <v>CDGCMBFeb-2024</v>
      </c>
      <c r="B77" s="2">
        <v>2024</v>
      </c>
      <c r="C77" s="2" t="s">
        <v>198</v>
      </c>
      <c r="D77" t="s">
        <v>18</v>
      </c>
      <c r="E77" s="2" t="s">
        <v>10</v>
      </c>
      <c r="F77" t="s">
        <v>19</v>
      </c>
      <c r="G77">
        <v>1083</v>
      </c>
      <c r="H77">
        <v>282139.07999999996</v>
      </c>
      <c r="I77">
        <v>235690.89000000007</v>
      </c>
      <c r="J77">
        <v>517829.96999999991</v>
      </c>
      <c r="K77">
        <v>9215247</v>
      </c>
      <c r="L77" s="26">
        <f t="shared" si="4"/>
        <v>5.6192739055176702E-2</v>
      </c>
      <c r="M77" s="1">
        <f t="shared" si="5"/>
        <v>478.14401662049852</v>
      </c>
    </row>
    <row r="78" spans="1:13" x14ac:dyDescent="0.25">
      <c r="A78" t="str">
        <f t="shared" si="3"/>
        <v>CGKCMBFeb-2024</v>
      </c>
      <c r="B78" s="2">
        <v>2024</v>
      </c>
      <c r="C78" s="2" t="s">
        <v>198</v>
      </c>
      <c r="D78" t="s">
        <v>20</v>
      </c>
      <c r="E78" s="2" t="s">
        <v>10</v>
      </c>
      <c r="F78" t="s">
        <v>13</v>
      </c>
      <c r="G78">
        <v>117</v>
      </c>
      <c r="H78">
        <v>9823.8599999999988</v>
      </c>
      <c r="I78">
        <v>9493.2800000000061</v>
      </c>
      <c r="J78">
        <v>19317.14</v>
      </c>
      <c r="K78">
        <v>388206</v>
      </c>
      <c r="L78" s="26">
        <f t="shared" si="4"/>
        <v>4.976002431698634E-2</v>
      </c>
      <c r="M78" s="1">
        <f t="shared" si="5"/>
        <v>165.10376068376067</v>
      </c>
    </row>
    <row r="79" spans="1:13" x14ac:dyDescent="0.25">
      <c r="A79" t="str">
        <f t="shared" si="3"/>
        <v>CMBAUHFeb-2024</v>
      </c>
      <c r="B79" s="2">
        <v>2024</v>
      </c>
      <c r="C79" s="2" t="s">
        <v>198</v>
      </c>
      <c r="D79" t="s">
        <v>10</v>
      </c>
      <c r="E79" s="2" t="s">
        <v>9</v>
      </c>
      <c r="F79" t="s">
        <v>11</v>
      </c>
      <c r="G79">
        <v>317</v>
      </c>
      <c r="H79">
        <v>37486.769999999982</v>
      </c>
      <c r="I79">
        <v>46938.650000000009</v>
      </c>
      <c r="J79">
        <v>84425.420000000013</v>
      </c>
      <c r="K79">
        <v>1060048</v>
      </c>
      <c r="L79" s="26">
        <f t="shared" si="4"/>
        <v>7.9643016165305738E-2</v>
      </c>
      <c r="M79" s="1">
        <f t="shared" si="5"/>
        <v>266.3262460567824</v>
      </c>
    </row>
    <row r="80" spans="1:13" x14ac:dyDescent="0.25">
      <c r="A80" t="str">
        <f t="shared" si="3"/>
        <v>CMBBKKFeb-2024</v>
      </c>
      <c r="B80" s="2">
        <v>2024</v>
      </c>
      <c r="C80" s="2" t="s">
        <v>198</v>
      </c>
      <c r="D80" t="s">
        <v>10</v>
      </c>
      <c r="E80" s="2" t="s">
        <v>12</v>
      </c>
      <c r="F80" t="s">
        <v>13</v>
      </c>
      <c r="G80">
        <v>504</v>
      </c>
      <c r="H80">
        <v>58621.809999999976</v>
      </c>
      <c r="I80">
        <v>40225.19</v>
      </c>
      <c r="J80">
        <v>98846.999999999985</v>
      </c>
      <c r="K80">
        <v>1202040</v>
      </c>
      <c r="L80" s="26">
        <f t="shared" si="4"/>
        <v>8.2232704402515705E-2</v>
      </c>
      <c r="M80" s="1">
        <f t="shared" si="5"/>
        <v>196.12499999999997</v>
      </c>
    </row>
    <row r="81" spans="1:13" x14ac:dyDescent="0.25">
      <c r="A81" t="str">
        <f t="shared" si="3"/>
        <v>CMBBLRFeb-2024</v>
      </c>
      <c r="B81" s="2">
        <v>2024</v>
      </c>
      <c r="C81" s="2" t="s">
        <v>198</v>
      </c>
      <c r="D81" t="s">
        <v>10</v>
      </c>
      <c r="E81" s="2" t="s">
        <v>14</v>
      </c>
      <c r="F81" t="s">
        <v>15</v>
      </c>
      <c r="G81">
        <v>212</v>
      </c>
      <c r="H81">
        <v>9486.2400000000016</v>
      </c>
      <c r="I81">
        <v>6192.74</v>
      </c>
      <c r="J81">
        <v>15678.979999999996</v>
      </c>
      <c r="K81">
        <v>151580</v>
      </c>
      <c r="L81" s="26">
        <f t="shared" si="4"/>
        <v>0.10343699696529883</v>
      </c>
      <c r="M81" s="1">
        <f t="shared" si="5"/>
        <v>73.957452830188657</v>
      </c>
    </row>
    <row r="82" spans="1:13" x14ac:dyDescent="0.25">
      <c r="A82" t="str">
        <f t="shared" si="3"/>
        <v>CMBBOMFeb-2024</v>
      </c>
      <c r="B82" s="2">
        <v>2024</v>
      </c>
      <c r="C82" s="2" t="s">
        <v>198</v>
      </c>
      <c r="D82" t="s">
        <v>10</v>
      </c>
      <c r="E82" s="2" t="s">
        <v>16</v>
      </c>
      <c r="F82" t="s">
        <v>15</v>
      </c>
      <c r="G82">
        <v>404</v>
      </c>
      <c r="H82">
        <v>32404.299999999992</v>
      </c>
      <c r="I82">
        <v>13914.030000000002</v>
      </c>
      <c r="J82">
        <v>46318.33</v>
      </c>
      <c r="K82">
        <v>625796</v>
      </c>
      <c r="L82" s="26">
        <f t="shared" si="4"/>
        <v>7.4015062416506336E-2</v>
      </c>
      <c r="M82" s="1">
        <f t="shared" si="5"/>
        <v>114.64933168316833</v>
      </c>
    </row>
    <row r="83" spans="1:13" x14ac:dyDescent="0.25">
      <c r="A83" t="str">
        <f t="shared" si="3"/>
        <v>CMBCANFeb-2024</v>
      </c>
      <c r="B83" s="2">
        <v>2024</v>
      </c>
      <c r="C83" s="2" t="s">
        <v>198</v>
      </c>
      <c r="D83" t="s">
        <v>10</v>
      </c>
      <c r="E83" s="2" t="s">
        <v>17</v>
      </c>
      <c r="F83" t="s">
        <v>13</v>
      </c>
      <c r="G83">
        <v>78</v>
      </c>
      <c r="H83">
        <v>18557.28</v>
      </c>
      <c r="I83">
        <v>8359.5099999999966</v>
      </c>
      <c r="J83">
        <v>26916.79</v>
      </c>
      <c r="K83">
        <v>310674</v>
      </c>
      <c r="L83" s="26">
        <f t="shared" si="4"/>
        <v>8.6639982747188371E-2</v>
      </c>
      <c r="M83" s="1">
        <f t="shared" si="5"/>
        <v>345.08705128205128</v>
      </c>
    </row>
    <row r="84" spans="1:13" x14ac:dyDescent="0.25">
      <c r="A84" t="str">
        <f t="shared" si="3"/>
        <v>CMBCDGFeb-2024</v>
      </c>
      <c r="B84" s="2">
        <v>2024</v>
      </c>
      <c r="C84" s="2" t="s">
        <v>198</v>
      </c>
      <c r="D84" t="s">
        <v>10</v>
      </c>
      <c r="E84" s="2" t="s">
        <v>18</v>
      </c>
      <c r="F84" t="s">
        <v>19</v>
      </c>
      <c r="G84">
        <v>1430</v>
      </c>
      <c r="H84">
        <v>339104.70999999996</v>
      </c>
      <c r="I84">
        <v>284371.07999999996</v>
      </c>
      <c r="J84">
        <v>623475.78999999992</v>
      </c>
      <c r="K84">
        <v>12167870</v>
      </c>
      <c r="L84" s="26">
        <f t="shared" si="4"/>
        <v>5.1239517680580077E-2</v>
      </c>
      <c r="M84" s="1">
        <f t="shared" si="5"/>
        <v>435.99705594405589</v>
      </c>
    </row>
    <row r="85" spans="1:13" x14ac:dyDescent="0.25">
      <c r="A85" t="str">
        <f t="shared" si="3"/>
        <v>CMBCGKFeb-2024</v>
      </c>
      <c r="B85" s="2">
        <v>2024</v>
      </c>
      <c r="C85" s="2" t="s">
        <v>198</v>
      </c>
      <c r="D85" t="s">
        <v>10</v>
      </c>
      <c r="E85" s="2" t="s">
        <v>20</v>
      </c>
      <c r="F85" t="s">
        <v>13</v>
      </c>
      <c r="G85">
        <v>55</v>
      </c>
      <c r="H85">
        <v>5814.25</v>
      </c>
      <c r="I85">
        <v>4680.05</v>
      </c>
      <c r="J85">
        <v>10494.300000000001</v>
      </c>
      <c r="K85">
        <v>182490</v>
      </c>
      <c r="L85" s="26">
        <f t="shared" si="4"/>
        <v>5.75061647213546E-2</v>
      </c>
      <c r="M85" s="1">
        <f t="shared" si="5"/>
        <v>190.80545454545455</v>
      </c>
    </row>
    <row r="86" spans="1:13" x14ac:dyDescent="0.25">
      <c r="A86" t="str">
        <f t="shared" si="3"/>
        <v>CMBCOKFeb-2024</v>
      </c>
      <c r="B86" s="2">
        <v>2024</v>
      </c>
      <c r="C86" s="2" t="s">
        <v>198</v>
      </c>
      <c r="D86" t="s">
        <v>10</v>
      </c>
      <c r="E86" s="2" t="s">
        <v>21</v>
      </c>
      <c r="F86" t="s">
        <v>15</v>
      </c>
      <c r="G86">
        <v>153</v>
      </c>
      <c r="H86">
        <v>9305.380000000001</v>
      </c>
      <c r="I86">
        <v>3681.6600000000008</v>
      </c>
      <c r="J86">
        <v>12987.039999999997</v>
      </c>
      <c r="K86">
        <v>79101</v>
      </c>
      <c r="L86" s="26">
        <f t="shared" si="4"/>
        <v>0.16418300653594767</v>
      </c>
      <c r="M86" s="1">
        <f t="shared" si="5"/>
        <v>84.882614379084956</v>
      </c>
    </row>
    <row r="87" spans="1:13" x14ac:dyDescent="0.25">
      <c r="A87" t="str">
        <f t="shared" si="3"/>
        <v>CMBDACFeb-2024</v>
      </c>
      <c r="B87" s="2">
        <v>2024</v>
      </c>
      <c r="C87" s="2" t="s">
        <v>198</v>
      </c>
      <c r="D87" t="s">
        <v>10</v>
      </c>
      <c r="E87" s="2" t="s">
        <v>22</v>
      </c>
      <c r="F87" t="s">
        <v>15</v>
      </c>
      <c r="G87">
        <v>77</v>
      </c>
      <c r="H87">
        <v>12073.809999999994</v>
      </c>
      <c r="I87">
        <v>524.73</v>
      </c>
      <c r="J87">
        <v>12598.539999999997</v>
      </c>
      <c r="K87">
        <v>166705</v>
      </c>
      <c r="L87" s="26">
        <f t="shared" si="4"/>
        <v>7.5573858012657077E-2</v>
      </c>
      <c r="M87" s="1">
        <f t="shared" si="5"/>
        <v>163.61740259740256</v>
      </c>
    </row>
    <row r="88" spans="1:13" x14ac:dyDescent="0.25">
      <c r="A88" t="str">
        <f t="shared" si="3"/>
        <v>CMBDELFeb-2024</v>
      </c>
      <c r="B88" s="2">
        <v>2024</v>
      </c>
      <c r="C88" s="2" t="s">
        <v>198</v>
      </c>
      <c r="D88" t="s">
        <v>10</v>
      </c>
      <c r="E88" s="2" t="s">
        <v>23</v>
      </c>
      <c r="F88" t="s">
        <v>15</v>
      </c>
      <c r="G88">
        <v>876</v>
      </c>
      <c r="H88">
        <v>82762.039999999979</v>
      </c>
      <c r="I88">
        <v>30317.439999999991</v>
      </c>
      <c r="J88">
        <v>113079.47999999991</v>
      </c>
      <c r="K88">
        <v>2124300</v>
      </c>
      <c r="L88" s="26">
        <f t="shared" si="4"/>
        <v>5.3231407993221257E-2</v>
      </c>
      <c r="M88" s="1">
        <f t="shared" si="5"/>
        <v>129.08616438356154</v>
      </c>
    </row>
    <row r="89" spans="1:13" x14ac:dyDescent="0.25">
      <c r="A89" t="str">
        <f t="shared" si="3"/>
        <v>CMBDMMFeb-2024</v>
      </c>
      <c r="B89" s="2">
        <v>2024</v>
      </c>
      <c r="C89" s="2" t="s">
        <v>198</v>
      </c>
      <c r="D89" t="s">
        <v>10</v>
      </c>
      <c r="E89" s="2" t="s">
        <v>24</v>
      </c>
      <c r="F89" t="s">
        <v>11</v>
      </c>
      <c r="G89">
        <v>184</v>
      </c>
      <c r="H89">
        <v>32148.450000000008</v>
      </c>
      <c r="I89">
        <v>17244.180000000004</v>
      </c>
      <c r="J89">
        <v>49392.62999999999</v>
      </c>
      <c r="K89">
        <v>708952</v>
      </c>
      <c r="L89" s="26">
        <f t="shared" si="4"/>
        <v>6.9669921235852347E-2</v>
      </c>
      <c r="M89" s="1">
        <f t="shared" si="5"/>
        <v>268.43820652173906</v>
      </c>
    </row>
    <row r="90" spans="1:13" x14ac:dyDescent="0.25">
      <c r="A90" t="str">
        <f t="shared" si="3"/>
        <v>CMBDOHFeb-2024</v>
      </c>
      <c r="B90" s="2">
        <v>2024</v>
      </c>
      <c r="C90" s="2" t="s">
        <v>198</v>
      </c>
      <c r="D90" t="s">
        <v>10</v>
      </c>
      <c r="E90" s="2" t="s">
        <v>25</v>
      </c>
      <c r="F90" t="s">
        <v>11</v>
      </c>
      <c r="G90">
        <v>266</v>
      </c>
      <c r="H90">
        <v>44643.150000000023</v>
      </c>
      <c r="I90">
        <v>27836.96999999999</v>
      </c>
      <c r="J90">
        <v>72480.120000000054</v>
      </c>
      <c r="K90">
        <v>966378</v>
      </c>
      <c r="L90" s="26">
        <f t="shared" si="4"/>
        <v>7.5001831581430922E-2</v>
      </c>
      <c r="M90" s="1">
        <f t="shared" si="5"/>
        <v>272.48165413533854</v>
      </c>
    </row>
    <row r="91" spans="1:13" x14ac:dyDescent="0.25">
      <c r="A91" t="str">
        <f t="shared" si="3"/>
        <v>CMBDXBFeb-2024</v>
      </c>
      <c r="B91" s="2">
        <v>2024</v>
      </c>
      <c r="C91" s="2" t="s">
        <v>198</v>
      </c>
      <c r="D91" t="s">
        <v>10</v>
      </c>
      <c r="E91" s="2" t="s">
        <v>26</v>
      </c>
      <c r="F91" t="s">
        <v>11</v>
      </c>
      <c r="G91">
        <v>363</v>
      </c>
      <c r="H91">
        <v>43686.570000000022</v>
      </c>
      <c r="I91">
        <v>41935.710000000014</v>
      </c>
      <c r="J91">
        <v>85622.280000000013</v>
      </c>
      <c r="K91">
        <v>1201167</v>
      </c>
      <c r="L91" s="26">
        <f t="shared" si="4"/>
        <v>7.1282577693193377E-2</v>
      </c>
      <c r="M91" s="1">
        <f t="shared" si="5"/>
        <v>235.87404958677689</v>
      </c>
    </row>
    <row r="92" spans="1:13" x14ac:dyDescent="0.25">
      <c r="A92" t="str">
        <f t="shared" si="3"/>
        <v>CMBFRAFeb-2024</v>
      </c>
      <c r="B92" s="2">
        <v>2024</v>
      </c>
      <c r="C92" s="2" t="s">
        <v>198</v>
      </c>
      <c r="D92" t="s">
        <v>10</v>
      </c>
      <c r="E92" s="2" t="s">
        <v>27</v>
      </c>
      <c r="F92" t="s">
        <v>19</v>
      </c>
      <c r="G92">
        <v>1427</v>
      </c>
      <c r="H92">
        <v>352868.83000000007</v>
      </c>
      <c r="I92">
        <v>305703.53999999998</v>
      </c>
      <c r="J92">
        <v>658572.36999999976</v>
      </c>
      <c r="K92">
        <v>11548711</v>
      </c>
      <c r="L92" s="26">
        <f t="shared" si="4"/>
        <v>5.7025616971452461E-2</v>
      </c>
      <c r="M92" s="1">
        <f t="shared" si="5"/>
        <v>461.50831814996479</v>
      </c>
    </row>
    <row r="93" spans="1:13" x14ac:dyDescent="0.25">
      <c r="A93" t="str">
        <f t="shared" si="3"/>
        <v>CMBGANFeb-2024</v>
      </c>
      <c r="B93" s="2">
        <v>2024</v>
      </c>
      <c r="C93" s="2" t="s">
        <v>198</v>
      </c>
      <c r="D93" t="s">
        <v>10</v>
      </c>
      <c r="E93" s="2" t="s">
        <v>28</v>
      </c>
      <c r="F93" t="s">
        <v>15</v>
      </c>
      <c r="G93">
        <v>144</v>
      </c>
      <c r="H93">
        <v>6818.2499999999982</v>
      </c>
      <c r="I93">
        <v>5335.5500000000011</v>
      </c>
      <c r="J93">
        <v>12153.800000000001</v>
      </c>
      <c r="K93">
        <v>165168</v>
      </c>
      <c r="L93" s="26">
        <f t="shared" si="4"/>
        <v>7.3584471568342538E-2</v>
      </c>
      <c r="M93" s="1">
        <f t="shared" si="5"/>
        <v>84.401388888888903</v>
      </c>
    </row>
    <row r="94" spans="1:13" x14ac:dyDescent="0.25">
      <c r="A94" t="str">
        <f t="shared" si="3"/>
        <v>CMBHYDFeb-2024</v>
      </c>
      <c r="B94" s="2">
        <v>2024</v>
      </c>
      <c r="C94" s="2" t="s">
        <v>198</v>
      </c>
      <c r="D94" t="s">
        <v>10</v>
      </c>
      <c r="E94" s="2" t="s">
        <v>29</v>
      </c>
      <c r="F94" t="s">
        <v>15</v>
      </c>
      <c r="G94">
        <v>83</v>
      </c>
      <c r="H94">
        <v>5369.8600000000006</v>
      </c>
      <c r="I94">
        <v>2817.9799999999996</v>
      </c>
      <c r="J94">
        <v>8187.84</v>
      </c>
      <c r="K94">
        <v>97276</v>
      </c>
      <c r="L94" s="26">
        <f t="shared" si="4"/>
        <v>8.4171224145729681E-2</v>
      </c>
      <c r="M94" s="1">
        <f t="shared" si="5"/>
        <v>98.648674698795176</v>
      </c>
    </row>
    <row r="95" spans="1:13" x14ac:dyDescent="0.25">
      <c r="A95" t="str">
        <f t="shared" si="3"/>
        <v>CMBICNFeb-2024</v>
      </c>
      <c r="B95" s="2">
        <v>2024</v>
      </c>
      <c r="C95" s="2" t="s">
        <v>198</v>
      </c>
      <c r="D95" t="s">
        <v>10</v>
      </c>
      <c r="E95" s="2" t="s">
        <v>30</v>
      </c>
      <c r="F95" t="s">
        <v>13</v>
      </c>
      <c r="G95">
        <v>411</v>
      </c>
      <c r="H95">
        <v>104992.51000000002</v>
      </c>
      <c r="I95">
        <v>35407.349999999991</v>
      </c>
      <c r="J95">
        <v>140399.86000000002</v>
      </c>
      <c r="K95">
        <v>2369415</v>
      </c>
      <c r="L95" s="26">
        <f t="shared" si="4"/>
        <v>5.9255073509705991E-2</v>
      </c>
      <c r="M95" s="1">
        <f t="shared" si="5"/>
        <v>341.605498783455</v>
      </c>
    </row>
    <row r="96" spans="1:13" x14ac:dyDescent="0.25">
      <c r="A96" t="str">
        <f t="shared" si="3"/>
        <v>CMBIXMFeb-2024</v>
      </c>
      <c r="B96" s="2">
        <v>2024</v>
      </c>
      <c r="C96" s="2" t="s">
        <v>198</v>
      </c>
      <c r="D96" t="s">
        <v>10</v>
      </c>
      <c r="E96" s="2" t="s">
        <v>31</v>
      </c>
      <c r="F96" t="s">
        <v>15</v>
      </c>
      <c r="G96">
        <v>55</v>
      </c>
      <c r="H96">
        <v>1708.3099999999997</v>
      </c>
      <c r="I96">
        <v>1052.8700000000001</v>
      </c>
      <c r="J96">
        <v>2761.18</v>
      </c>
      <c r="K96">
        <v>19470</v>
      </c>
      <c r="L96" s="26">
        <f t="shared" si="4"/>
        <v>0.1418171545968156</v>
      </c>
      <c r="M96" s="1">
        <f t="shared" si="5"/>
        <v>50.203272727272726</v>
      </c>
    </row>
    <row r="97" spans="1:13" x14ac:dyDescent="0.25">
      <c r="A97" t="str">
        <f t="shared" si="3"/>
        <v>CMBKHIFeb-2024</v>
      </c>
      <c r="B97" s="2">
        <v>2024</v>
      </c>
      <c r="C97" s="2" t="s">
        <v>198</v>
      </c>
      <c r="D97" t="s">
        <v>10</v>
      </c>
      <c r="E97" s="2" t="s">
        <v>32</v>
      </c>
      <c r="F97" t="s">
        <v>15</v>
      </c>
      <c r="G97">
        <v>274</v>
      </c>
      <c r="H97">
        <v>31276.099999999995</v>
      </c>
      <c r="I97">
        <v>9939.510000000002</v>
      </c>
      <c r="J97">
        <v>41215.61</v>
      </c>
      <c r="K97">
        <v>661436</v>
      </c>
      <c r="L97" s="26">
        <f t="shared" si="4"/>
        <v>6.2312317442655071E-2</v>
      </c>
      <c r="M97" s="1">
        <f t="shared" si="5"/>
        <v>150.42193430656934</v>
      </c>
    </row>
    <row r="98" spans="1:13" x14ac:dyDescent="0.25">
      <c r="A98" t="str">
        <f t="shared" si="3"/>
        <v>CMBKTMFeb-2024</v>
      </c>
      <c r="B98" s="2">
        <v>2024</v>
      </c>
      <c r="C98" s="2" t="s">
        <v>198</v>
      </c>
      <c r="D98" t="s">
        <v>10</v>
      </c>
      <c r="E98" s="2" t="s">
        <v>52</v>
      </c>
      <c r="F98" t="s">
        <v>15</v>
      </c>
      <c r="G98">
        <v>41</v>
      </c>
      <c r="H98">
        <v>6377.75</v>
      </c>
      <c r="I98">
        <v>1984.8899999999999</v>
      </c>
      <c r="J98">
        <v>8362.64</v>
      </c>
      <c r="K98">
        <v>96473</v>
      </c>
      <c r="L98" s="26">
        <f t="shared" si="4"/>
        <v>8.668373534564075E-2</v>
      </c>
      <c r="M98" s="1">
        <f t="shared" si="5"/>
        <v>203.96682926829266</v>
      </c>
    </row>
    <row r="99" spans="1:13" x14ac:dyDescent="0.25">
      <c r="A99" t="str">
        <f t="shared" si="3"/>
        <v>CMBKULFeb-2024</v>
      </c>
      <c r="B99" s="2">
        <v>2024</v>
      </c>
      <c r="C99" s="2" t="s">
        <v>198</v>
      </c>
      <c r="D99" t="s">
        <v>10</v>
      </c>
      <c r="E99" s="2" t="s">
        <v>33</v>
      </c>
      <c r="F99" t="s">
        <v>13</v>
      </c>
      <c r="G99">
        <v>736</v>
      </c>
      <c r="H99">
        <v>73383.55</v>
      </c>
      <c r="I99">
        <v>46561.620000000024</v>
      </c>
      <c r="J99">
        <v>119945.16999999997</v>
      </c>
      <c r="K99">
        <v>1809824</v>
      </c>
      <c r="L99" s="26">
        <f t="shared" si="4"/>
        <v>6.6274494094453365E-2</v>
      </c>
      <c r="M99" s="1">
        <f t="shared" si="5"/>
        <v>162.96898097826082</v>
      </c>
    </row>
    <row r="100" spans="1:13" x14ac:dyDescent="0.25">
      <c r="A100" t="str">
        <f t="shared" si="3"/>
        <v>CMBKWIFeb-2024</v>
      </c>
      <c r="B100" s="2">
        <v>2024</v>
      </c>
      <c r="C100" s="2" t="s">
        <v>198</v>
      </c>
      <c r="D100" t="s">
        <v>10</v>
      </c>
      <c r="E100" s="2" t="s">
        <v>34</v>
      </c>
      <c r="F100" t="s">
        <v>11</v>
      </c>
      <c r="G100">
        <v>301</v>
      </c>
      <c r="H100">
        <v>41125.12000000001</v>
      </c>
      <c r="I100">
        <v>23731.59</v>
      </c>
      <c r="J100">
        <v>64856.709999999985</v>
      </c>
      <c r="K100">
        <v>1262695</v>
      </c>
      <c r="L100" s="26">
        <f t="shared" si="4"/>
        <v>5.1363718079187756E-2</v>
      </c>
      <c r="M100" s="1">
        <f t="shared" si="5"/>
        <v>215.47079734219264</v>
      </c>
    </row>
    <row r="101" spans="1:13" x14ac:dyDescent="0.25">
      <c r="A101" t="str">
        <f t="shared" si="3"/>
        <v>CMBLHEFeb-2024</v>
      </c>
      <c r="B101" s="2">
        <v>2024</v>
      </c>
      <c r="C101" s="2" t="s">
        <v>198</v>
      </c>
      <c r="D101" t="s">
        <v>10</v>
      </c>
      <c r="E101" s="2" t="s">
        <v>35</v>
      </c>
      <c r="F101" t="s">
        <v>15</v>
      </c>
      <c r="G101">
        <v>331</v>
      </c>
      <c r="H101">
        <v>32925.89</v>
      </c>
      <c r="I101">
        <v>9678.19</v>
      </c>
      <c r="J101">
        <v>42604.079999999994</v>
      </c>
      <c r="K101">
        <v>921835</v>
      </c>
      <c r="L101" s="26">
        <f t="shared" si="4"/>
        <v>4.6216600584703331E-2</v>
      </c>
      <c r="M101" s="1">
        <f t="shared" si="5"/>
        <v>128.71323262839877</v>
      </c>
    </row>
    <row r="102" spans="1:13" x14ac:dyDescent="0.25">
      <c r="A102" t="str">
        <f t="shared" si="3"/>
        <v>CMBLHRFeb-2024</v>
      </c>
      <c r="B102" s="2">
        <v>2024</v>
      </c>
      <c r="C102" s="2" t="s">
        <v>198</v>
      </c>
      <c r="D102" t="s">
        <v>10</v>
      </c>
      <c r="E102" s="2" t="s">
        <v>36</v>
      </c>
      <c r="F102" t="s">
        <v>19</v>
      </c>
      <c r="G102">
        <v>3589</v>
      </c>
      <c r="H102">
        <v>1161637.8299999998</v>
      </c>
      <c r="I102">
        <v>743227.84999999974</v>
      </c>
      <c r="J102">
        <v>1904865.6800000004</v>
      </c>
      <c r="K102">
        <v>31292491</v>
      </c>
      <c r="L102" s="26">
        <f t="shared" si="4"/>
        <v>6.0872932103743366E-2</v>
      </c>
      <c r="M102" s="1">
        <f t="shared" si="5"/>
        <v>530.75109501253837</v>
      </c>
    </row>
    <row r="103" spans="1:13" x14ac:dyDescent="0.25">
      <c r="A103" t="str">
        <f t="shared" si="3"/>
        <v>CMBMAAFeb-2024</v>
      </c>
      <c r="B103" s="2">
        <v>2024</v>
      </c>
      <c r="C103" s="2" t="s">
        <v>198</v>
      </c>
      <c r="D103" t="s">
        <v>10</v>
      </c>
      <c r="E103" s="2" t="s">
        <v>37</v>
      </c>
      <c r="F103" t="s">
        <v>15</v>
      </c>
      <c r="G103">
        <v>417</v>
      </c>
      <c r="H103">
        <v>15361.689999999999</v>
      </c>
      <c r="I103">
        <v>11462.099999999995</v>
      </c>
      <c r="J103">
        <v>26823.789999999997</v>
      </c>
      <c r="K103">
        <v>286062</v>
      </c>
      <c r="L103" s="26">
        <f t="shared" si="4"/>
        <v>9.3769147946948558E-2</v>
      </c>
      <c r="M103" s="1">
        <f t="shared" si="5"/>
        <v>64.325635491606704</v>
      </c>
    </row>
    <row r="104" spans="1:13" x14ac:dyDescent="0.25">
      <c r="A104" t="str">
        <f t="shared" si="3"/>
        <v>CMBMELFeb-2024</v>
      </c>
      <c r="B104" s="2">
        <v>2024</v>
      </c>
      <c r="C104" s="2" t="s">
        <v>198</v>
      </c>
      <c r="D104" t="s">
        <v>10</v>
      </c>
      <c r="E104" s="2" t="s">
        <v>38</v>
      </c>
      <c r="F104" t="s">
        <v>13</v>
      </c>
      <c r="G104">
        <v>3107</v>
      </c>
      <c r="H104">
        <v>1112234.4400000009</v>
      </c>
      <c r="I104">
        <v>275631.57000000018</v>
      </c>
      <c r="J104">
        <v>1387866.0100000014</v>
      </c>
      <c r="K104">
        <v>26126763</v>
      </c>
      <c r="L104" s="26">
        <f t="shared" si="4"/>
        <v>5.3120473056689092E-2</v>
      </c>
      <c r="M104" s="1">
        <f t="shared" si="5"/>
        <v>446.69005793369854</v>
      </c>
    </row>
    <row r="105" spans="1:13" x14ac:dyDescent="0.25">
      <c r="A105" t="str">
        <f t="shared" si="3"/>
        <v>CMBMLEFeb-2024</v>
      </c>
      <c r="B105" s="2">
        <v>2024</v>
      </c>
      <c r="C105" s="2" t="s">
        <v>198</v>
      </c>
      <c r="D105" t="s">
        <v>10</v>
      </c>
      <c r="E105" s="2" t="s">
        <v>39</v>
      </c>
      <c r="F105" t="s">
        <v>15</v>
      </c>
      <c r="G105">
        <v>2187</v>
      </c>
      <c r="H105">
        <v>181093.88999999993</v>
      </c>
      <c r="I105">
        <v>58295.050000000083</v>
      </c>
      <c r="J105">
        <v>239388.94000000018</v>
      </c>
      <c r="K105">
        <v>1679616</v>
      </c>
      <c r="L105" s="26">
        <f t="shared" si="4"/>
        <v>0.1425259940367323</v>
      </c>
      <c r="M105" s="1">
        <f t="shared" si="5"/>
        <v>109.45996342021041</v>
      </c>
    </row>
    <row r="106" spans="1:13" x14ac:dyDescent="0.25">
      <c r="A106" t="str">
        <f t="shared" si="3"/>
        <v>CMBNRTFeb-2024</v>
      </c>
      <c r="B106" s="2">
        <v>2024</v>
      </c>
      <c r="C106" s="2" t="s">
        <v>198</v>
      </c>
      <c r="D106" t="s">
        <v>10</v>
      </c>
      <c r="E106" s="2" t="s">
        <v>40</v>
      </c>
      <c r="F106" t="s">
        <v>13</v>
      </c>
      <c r="G106">
        <v>437</v>
      </c>
      <c r="H106">
        <v>151781.9</v>
      </c>
      <c r="I106">
        <v>7644.1200000000008</v>
      </c>
      <c r="J106">
        <v>159426.01999999999</v>
      </c>
      <c r="K106">
        <v>2999568</v>
      </c>
      <c r="L106" s="26">
        <f t="shared" si="4"/>
        <v>5.3149660217738016E-2</v>
      </c>
      <c r="M106" s="1">
        <f t="shared" si="5"/>
        <v>364.81926773455376</v>
      </c>
    </row>
    <row r="107" spans="1:13" x14ac:dyDescent="0.25">
      <c r="A107" t="str">
        <f t="shared" si="3"/>
        <v>CMBPVGFeb-2024</v>
      </c>
      <c r="B107" s="2">
        <v>2024</v>
      </c>
      <c r="C107" s="2" t="s">
        <v>198</v>
      </c>
      <c r="D107" t="s">
        <v>10</v>
      </c>
      <c r="E107" s="2" t="s">
        <v>50</v>
      </c>
      <c r="F107" t="s">
        <v>13</v>
      </c>
      <c r="G107">
        <v>118</v>
      </c>
      <c r="H107">
        <v>34007.269999999997</v>
      </c>
      <c r="I107">
        <v>11840.510000000002</v>
      </c>
      <c r="J107">
        <v>45847.780000000006</v>
      </c>
      <c r="K107">
        <v>597788</v>
      </c>
      <c r="L107" s="26">
        <f t="shared" si="4"/>
        <v>7.6695718214484079E-2</v>
      </c>
      <c r="M107" s="1">
        <f t="shared" si="5"/>
        <v>388.54050847457631</v>
      </c>
    </row>
    <row r="108" spans="1:13" x14ac:dyDescent="0.25">
      <c r="A108" t="str">
        <f t="shared" si="3"/>
        <v>CMBRUHFeb-2024</v>
      </c>
      <c r="B108" s="2">
        <v>2024</v>
      </c>
      <c r="C108" s="2" t="s">
        <v>198</v>
      </c>
      <c r="D108" t="s">
        <v>10</v>
      </c>
      <c r="E108" s="2" t="s">
        <v>41</v>
      </c>
      <c r="F108" t="s">
        <v>11</v>
      </c>
      <c r="G108">
        <v>347</v>
      </c>
      <c r="H108">
        <v>63617.799999999959</v>
      </c>
      <c r="I108">
        <v>31933.63</v>
      </c>
      <c r="J108">
        <v>95551.43000000008</v>
      </c>
      <c r="K108">
        <v>1403615</v>
      </c>
      <c r="L108" s="26">
        <f t="shared" si="4"/>
        <v>6.8075241430164316E-2</v>
      </c>
      <c r="M108" s="1">
        <f t="shared" si="5"/>
        <v>275.36435158501462</v>
      </c>
    </row>
    <row r="109" spans="1:13" x14ac:dyDescent="0.25">
      <c r="A109" t="str">
        <f t="shared" si="3"/>
        <v>CMBSINFeb-2024</v>
      </c>
      <c r="B109" s="2">
        <v>2024</v>
      </c>
      <c r="C109" s="2" t="s">
        <v>198</v>
      </c>
      <c r="D109" t="s">
        <v>10</v>
      </c>
      <c r="E109" s="2" t="s">
        <v>42</v>
      </c>
      <c r="F109" t="s">
        <v>13</v>
      </c>
      <c r="G109">
        <v>776</v>
      </c>
      <c r="H109">
        <v>94013.100000000064</v>
      </c>
      <c r="I109">
        <v>56907.090000000011</v>
      </c>
      <c r="J109">
        <v>150920.19000000009</v>
      </c>
      <c r="K109">
        <v>2133224</v>
      </c>
      <c r="L109" s="26">
        <f t="shared" si="4"/>
        <v>7.0747464870074633E-2</v>
      </c>
      <c r="M109" s="1">
        <f t="shared" si="5"/>
        <v>194.48478092783517</v>
      </c>
    </row>
    <row r="110" spans="1:13" x14ac:dyDescent="0.25">
      <c r="A110" t="str">
        <f t="shared" si="3"/>
        <v>CMBSYDFeb-2024</v>
      </c>
      <c r="B110" s="2">
        <v>2024</v>
      </c>
      <c r="C110" s="2" t="s">
        <v>198</v>
      </c>
      <c r="D110" t="s">
        <v>10</v>
      </c>
      <c r="E110" s="2" t="s">
        <v>53</v>
      </c>
      <c r="F110" t="s">
        <v>13</v>
      </c>
      <c r="G110">
        <v>1572</v>
      </c>
      <c r="H110">
        <v>598829.09999999986</v>
      </c>
      <c r="I110">
        <v>126907.81</v>
      </c>
      <c r="J110">
        <v>725736.91</v>
      </c>
      <c r="K110">
        <v>13761288</v>
      </c>
      <c r="L110" s="26">
        <f t="shared" si="4"/>
        <v>5.273757151220148E-2</v>
      </c>
      <c r="M110" s="1">
        <f t="shared" si="5"/>
        <v>461.66470101781175</v>
      </c>
    </row>
    <row r="111" spans="1:13" x14ac:dyDescent="0.25">
      <c r="A111" t="str">
        <f t="shared" si="3"/>
        <v>CMBTRVFeb-2024</v>
      </c>
      <c r="B111" s="2">
        <v>2024</v>
      </c>
      <c r="C111" s="2" t="s">
        <v>198</v>
      </c>
      <c r="D111" t="s">
        <v>10</v>
      </c>
      <c r="E111" s="2" t="s">
        <v>43</v>
      </c>
      <c r="F111" t="s">
        <v>15</v>
      </c>
      <c r="G111">
        <v>45</v>
      </c>
      <c r="H111">
        <v>3124.2899999999995</v>
      </c>
      <c r="I111">
        <v>1226.2899999999997</v>
      </c>
      <c r="J111">
        <v>4350.58</v>
      </c>
      <c r="K111">
        <v>16470</v>
      </c>
      <c r="L111" s="26">
        <f t="shared" si="4"/>
        <v>0.26415179113539766</v>
      </c>
      <c r="M111" s="1">
        <f t="shared" si="5"/>
        <v>96.679555555555552</v>
      </c>
    </row>
    <row r="112" spans="1:13" x14ac:dyDescent="0.25">
      <c r="A112" t="str">
        <f t="shared" si="3"/>
        <v>CMBTRZFeb-2024</v>
      </c>
      <c r="B112" s="2">
        <v>2024</v>
      </c>
      <c r="C112" s="2" t="s">
        <v>198</v>
      </c>
      <c r="D112" t="s">
        <v>10</v>
      </c>
      <c r="E112" s="2" t="s">
        <v>44</v>
      </c>
      <c r="F112" t="s">
        <v>15</v>
      </c>
      <c r="G112">
        <v>89</v>
      </c>
      <c r="H112">
        <v>2253.0600000000004</v>
      </c>
      <c r="I112">
        <v>1487.7399999999998</v>
      </c>
      <c r="J112">
        <v>3740.8</v>
      </c>
      <c r="K112">
        <v>39427</v>
      </c>
      <c r="L112" s="26">
        <f t="shared" si="4"/>
        <v>9.4879143733989396E-2</v>
      </c>
      <c r="M112" s="1">
        <f t="shared" si="5"/>
        <v>42.031460674157309</v>
      </c>
    </row>
    <row r="113" spans="1:13" x14ac:dyDescent="0.25">
      <c r="A113" t="str">
        <f t="shared" si="3"/>
        <v>CMBJEDFeb-2024</v>
      </c>
      <c r="B113" s="2">
        <v>2024</v>
      </c>
      <c r="C113" s="2" t="s">
        <v>198</v>
      </c>
      <c r="D113" t="s">
        <v>10</v>
      </c>
      <c r="E113" s="2" t="s">
        <v>51</v>
      </c>
      <c r="F113" t="s">
        <v>11</v>
      </c>
      <c r="G113">
        <v>66</v>
      </c>
      <c r="H113">
        <v>9194.0100000000039</v>
      </c>
      <c r="I113">
        <v>5724.9000000000005</v>
      </c>
      <c r="J113">
        <v>14918.91</v>
      </c>
      <c r="K113">
        <v>307362</v>
      </c>
      <c r="L113" s="26">
        <f t="shared" si="4"/>
        <v>4.8538563648076211E-2</v>
      </c>
      <c r="M113" s="1">
        <f t="shared" si="5"/>
        <v>226.0440909090909</v>
      </c>
    </row>
    <row r="114" spans="1:13" x14ac:dyDescent="0.25">
      <c r="A114" t="str">
        <f t="shared" si="3"/>
        <v>COKCMBFeb-2024</v>
      </c>
      <c r="B114" s="2">
        <v>2024</v>
      </c>
      <c r="C114" s="2" t="s">
        <v>198</v>
      </c>
      <c r="D114" t="s">
        <v>21</v>
      </c>
      <c r="E114" s="2" t="s">
        <v>10</v>
      </c>
      <c r="F114" t="s">
        <v>15</v>
      </c>
      <c r="G114">
        <v>548</v>
      </c>
      <c r="H114">
        <v>29144.659999999993</v>
      </c>
      <c r="I114">
        <v>11338.310000000001</v>
      </c>
      <c r="J114">
        <v>40482.97</v>
      </c>
      <c r="K114">
        <v>283316</v>
      </c>
      <c r="L114" s="26">
        <f t="shared" si="4"/>
        <v>0.14288981208262153</v>
      </c>
      <c r="M114" s="1">
        <f t="shared" si="5"/>
        <v>73.874032846715338</v>
      </c>
    </row>
    <row r="115" spans="1:13" x14ac:dyDescent="0.25">
      <c r="A115" t="str">
        <f t="shared" si="3"/>
        <v>DACCMBFeb-2024</v>
      </c>
      <c r="B115" s="2">
        <v>2024</v>
      </c>
      <c r="C115" s="2" t="s">
        <v>198</v>
      </c>
      <c r="D115" t="s">
        <v>22</v>
      </c>
      <c r="E115" s="2" t="s">
        <v>10</v>
      </c>
      <c r="F115" t="s">
        <v>15</v>
      </c>
      <c r="G115">
        <v>68</v>
      </c>
      <c r="H115">
        <v>10254.670000000004</v>
      </c>
      <c r="I115">
        <v>697.26</v>
      </c>
      <c r="J115">
        <v>10951.93</v>
      </c>
      <c r="K115">
        <v>147220</v>
      </c>
      <c r="L115" s="26">
        <f t="shared" si="4"/>
        <v>7.4391590816465153E-2</v>
      </c>
      <c r="M115" s="1">
        <f t="shared" si="5"/>
        <v>161.05779411764706</v>
      </c>
    </row>
    <row r="116" spans="1:13" x14ac:dyDescent="0.25">
      <c r="A116" t="str">
        <f t="shared" si="3"/>
        <v>DELCMBFeb-2024</v>
      </c>
      <c r="B116" s="2">
        <v>2024</v>
      </c>
      <c r="C116" s="2" t="s">
        <v>198</v>
      </c>
      <c r="D116" t="s">
        <v>23</v>
      </c>
      <c r="E116" s="2" t="s">
        <v>10</v>
      </c>
      <c r="F116" t="s">
        <v>15</v>
      </c>
      <c r="G116">
        <v>1111</v>
      </c>
      <c r="H116">
        <v>105136.69999999998</v>
      </c>
      <c r="I116">
        <v>35639.689999999981</v>
      </c>
      <c r="J116">
        <v>140776.38999999998</v>
      </c>
      <c r="K116">
        <v>2694175</v>
      </c>
      <c r="L116" s="26">
        <f t="shared" si="4"/>
        <v>5.225213284215019E-2</v>
      </c>
      <c r="M116" s="1">
        <f t="shared" si="5"/>
        <v>126.7114221422142</v>
      </c>
    </row>
    <row r="117" spans="1:13" x14ac:dyDescent="0.25">
      <c r="A117" t="str">
        <f t="shared" si="3"/>
        <v>DMMCMBFeb-2024</v>
      </c>
      <c r="B117" s="2">
        <v>2024</v>
      </c>
      <c r="C117" s="2" t="s">
        <v>198</v>
      </c>
      <c r="D117" t="s">
        <v>24</v>
      </c>
      <c r="E117" s="2" t="s">
        <v>10</v>
      </c>
      <c r="F117" t="s">
        <v>11</v>
      </c>
      <c r="G117">
        <v>53</v>
      </c>
      <c r="H117">
        <v>10900.499999999998</v>
      </c>
      <c r="I117">
        <v>4874.67</v>
      </c>
      <c r="J117">
        <v>15775.169999999998</v>
      </c>
      <c r="K117">
        <v>204209</v>
      </c>
      <c r="L117" s="26">
        <f t="shared" si="4"/>
        <v>7.7250121199359464E-2</v>
      </c>
      <c r="M117" s="1">
        <f t="shared" si="5"/>
        <v>297.64471698113204</v>
      </c>
    </row>
    <row r="118" spans="1:13" x14ac:dyDescent="0.25">
      <c r="A118" t="str">
        <f t="shared" si="3"/>
        <v>DOHCMBFeb-2024</v>
      </c>
      <c r="B118" s="2">
        <v>2024</v>
      </c>
      <c r="C118" s="2" t="s">
        <v>198</v>
      </c>
      <c r="D118" t="s">
        <v>25</v>
      </c>
      <c r="E118" s="2" t="s">
        <v>10</v>
      </c>
      <c r="F118" t="s">
        <v>11</v>
      </c>
      <c r="G118">
        <v>50</v>
      </c>
      <c r="H118">
        <v>8675.9499999999989</v>
      </c>
      <c r="I118">
        <v>7106.0700000000024</v>
      </c>
      <c r="J118">
        <v>15782.020000000002</v>
      </c>
      <c r="K118">
        <v>181650</v>
      </c>
      <c r="L118" s="26">
        <f t="shared" si="4"/>
        <v>8.6881475364712371E-2</v>
      </c>
      <c r="M118" s="1">
        <f t="shared" si="5"/>
        <v>315.64040000000006</v>
      </c>
    </row>
    <row r="119" spans="1:13" x14ac:dyDescent="0.25">
      <c r="A119" t="str">
        <f t="shared" si="3"/>
        <v>DXBCMBFeb-2024</v>
      </c>
      <c r="B119" s="2">
        <v>2024</v>
      </c>
      <c r="C119" s="2" t="s">
        <v>198</v>
      </c>
      <c r="D119" t="s">
        <v>26</v>
      </c>
      <c r="E119" s="2" t="s">
        <v>10</v>
      </c>
      <c r="F119" t="s">
        <v>11</v>
      </c>
      <c r="G119">
        <v>123</v>
      </c>
      <c r="H119">
        <v>15714.889999999996</v>
      </c>
      <c r="I119">
        <v>9274.0799999999981</v>
      </c>
      <c r="J119">
        <v>24988.970000000005</v>
      </c>
      <c r="K119">
        <v>407007</v>
      </c>
      <c r="L119" s="26">
        <f t="shared" si="4"/>
        <v>6.1396904721540427E-2</v>
      </c>
      <c r="M119" s="1">
        <f t="shared" si="5"/>
        <v>203.16235772357729</v>
      </c>
    </row>
    <row r="120" spans="1:13" x14ac:dyDescent="0.25">
      <c r="A120" t="str">
        <f t="shared" si="3"/>
        <v>FRACMBFeb-2024</v>
      </c>
      <c r="B120" s="2">
        <v>2024</v>
      </c>
      <c r="C120" s="2" t="s">
        <v>198</v>
      </c>
      <c r="D120" t="s">
        <v>27</v>
      </c>
      <c r="E120" s="2" t="s">
        <v>10</v>
      </c>
      <c r="F120" t="s">
        <v>19</v>
      </c>
      <c r="G120">
        <v>1205</v>
      </c>
      <c r="H120">
        <v>280790.29999999987</v>
      </c>
      <c r="I120">
        <v>265142.08</v>
      </c>
      <c r="J120">
        <v>545932.38000000047</v>
      </c>
      <c r="K120">
        <v>9752065</v>
      </c>
      <c r="L120" s="26">
        <f t="shared" si="4"/>
        <v>5.5981208082595886E-2</v>
      </c>
      <c r="M120" s="1">
        <f t="shared" si="5"/>
        <v>453.0559170124485</v>
      </c>
    </row>
    <row r="121" spans="1:13" x14ac:dyDescent="0.25">
      <c r="A121" t="str">
        <f t="shared" si="3"/>
        <v>GANCMBFeb-2024</v>
      </c>
      <c r="B121" s="2">
        <v>2024</v>
      </c>
      <c r="C121" s="2" t="s">
        <v>198</v>
      </c>
      <c r="D121" t="s">
        <v>28</v>
      </c>
      <c r="E121" s="2" t="s">
        <v>10</v>
      </c>
      <c r="F121" t="s">
        <v>15</v>
      </c>
      <c r="G121">
        <v>114</v>
      </c>
      <c r="H121">
        <v>6570.74</v>
      </c>
      <c r="I121">
        <v>4702.9000000000005</v>
      </c>
      <c r="J121">
        <v>11273.640000000001</v>
      </c>
      <c r="K121">
        <v>130758</v>
      </c>
      <c r="L121" s="26">
        <f t="shared" si="4"/>
        <v>8.621759280502915E-2</v>
      </c>
      <c r="M121" s="1">
        <f t="shared" si="5"/>
        <v>98.89157894736843</v>
      </c>
    </row>
    <row r="122" spans="1:13" x14ac:dyDescent="0.25">
      <c r="A122" t="str">
        <f t="shared" si="3"/>
        <v>HYDCMBFeb-2024</v>
      </c>
      <c r="B122" s="2">
        <v>2024</v>
      </c>
      <c r="C122" s="2" t="s">
        <v>198</v>
      </c>
      <c r="D122" t="s">
        <v>29</v>
      </c>
      <c r="E122" s="2" t="s">
        <v>10</v>
      </c>
      <c r="F122" t="s">
        <v>15</v>
      </c>
      <c r="G122">
        <v>149</v>
      </c>
      <c r="H122">
        <v>9338.6900000000041</v>
      </c>
      <c r="I122">
        <v>4677.24</v>
      </c>
      <c r="J122">
        <v>14015.93</v>
      </c>
      <c r="K122">
        <v>174628</v>
      </c>
      <c r="L122" s="26">
        <f t="shared" si="4"/>
        <v>8.0261641890189431E-2</v>
      </c>
      <c r="M122" s="1">
        <f t="shared" si="5"/>
        <v>94.066644295302012</v>
      </c>
    </row>
    <row r="123" spans="1:13" x14ac:dyDescent="0.25">
      <c r="A123" t="str">
        <f t="shared" si="3"/>
        <v>ICNCMBFeb-2024</v>
      </c>
      <c r="B123" s="2">
        <v>2024</v>
      </c>
      <c r="C123" s="2" t="s">
        <v>198</v>
      </c>
      <c r="D123" t="s">
        <v>30</v>
      </c>
      <c r="E123" s="2" t="s">
        <v>10</v>
      </c>
      <c r="F123" t="s">
        <v>13</v>
      </c>
      <c r="G123">
        <v>166</v>
      </c>
      <c r="H123">
        <v>49961.750000000007</v>
      </c>
      <c r="I123">
        <v>14181.700000000003</v>
      </c>
      <c r="J123">
        <v>64143.450000000012</v>
      </c>
      <c r="K123">
        <v>956990</v>
      </c>
      <c r="L123" s="26">
        <f t="shared" si="4"/>
        <v>6.7026248968118804E-2</v>
      </c>
      <c r="M123" s="1">
        <f t="shared" si="5"/>
        <v>386.4063253012049</v>
      </c>
    </row>
    <row r="124" spans="1:13" x14ac:dyDescent="0.25">
      <c r="A124" t="str">
        <f t="shared" si="3"/>
        <v>IXMCMBFeb-2024</v>
      </c>
      <c r="B124" s="2">
        <v>2024</v>
      </c>
      <c r="C124" s="2" t="s">
        <v>198</v>
      </c>
      <c r="D124" t="s">
        <v>31</v>
      </c>
      <c r="E124" s="2" t="s">
        <v>10</v>
      </c>
      <c r="F124" t="s">
        <v>15</v>
      </c>
      <c r="G124">
        <v>135</v>
      </c>
      <c r="H124">
        <v>4619.1299999999992</v>
      </c>
      <c r="I124">
        <v>2232.2399999999998</v>
      </c>
      <c r="J124">
        <v>6851.3699999999963</v>
      </c>
      <c r="K124">
        <v>47790</v>
      </c>
      <c r="L124" s="26">
        <f t="shared" si="4"/>
        <v>0.14336409290646571</v>
      </c>
      <c r="M124" s="1">
        <f t="shared" si="5"/>
        <v>50.750888888888859</v>
      </c>
    </row>
    <row r="125" spans="1:13" x14ac:dyDescent="0.25">
      <c r="A125" t="str">
        <f t="shared" si="3"/>
        <v>KHICMBFeb-2024</v>
      </c>
      <c r="B125" s="2">
        <v>2024</v>
      </c>
      <c r="C125" s="2" t="s">
        <v>198</v>
      </c>
      <c r="D125" t="s">
        <v>32</v>
      </c>
      <c r="E125" s="2" t="s">
        <v>10</v>
      </c>
      <c r="F125" t="s">
        <v>15</v>
      </c>
      <c r="G125">
        <v>693</v>
      </c>
      <c r="H125">
        <v>90603.589999999982</v>
      </c>
      <c r="I125">
        <v>17555.320000000014</v>
      </c>
      <c r="J125">
        <v>108158.90999999997</v>
      </c>
      <c r="K125">
        <v>1672902</v>
      </c>
      <c r="L125" s="26">
        <f t="shared" si="4"/>
        <v>6.4653464458766852E-2</v>
      </c>
      <c r="M125" s="1">
        <f t="shared" si="5"/>
        <v>156.07346320346318</v>
      </c>
    </row>
    <row r="126" spans="1:13" x14ac:dyDescent="0.25">
      <c r="A126" t="str">
        <f t="shared" si="3"/>
        <v>KTMCMBFeb-2024</v>
      </c>
      <c r="B126" s="2">
        <v>2024</v>
      </c>
      <c r="C126" s="2" t="s">
        <v>198</v>
      </c>
      <c r="D126" t="s">
        <v>52</v>
      </c>
      <c r="E126" s="2" t="s">
        <v>10</v>
      </c>
      <c r="F126" t="s">
        <v>15</v>
      </c>
      <c r="G126">
        <v>167</v>
      </c>
      <c r="H126">
        <v>24040.799999999988</v>
      </c>
      <c r="I126">
        <v>6526.6799999999994</v>
      </c>
      <c r="J126">
        <v>30567.479999999996</v>
      </c>
      <c r="K126">
        <v>392951</v>
      </c>
      <c r="L126" s="26">
        <f t="shared" si="4"/>
        <v>7.7789546279307079E-2</v>
      </c>
      <c r="M126" s="1">
        <f t="shared" si="5"/>
        <v>183.03880239520956</v>
      </c>
    </row>
    <row r="127" spans="1:13" x14ac:dyDescent="0.25">
      <c r="A127" t="str">
        <f t="shared" si="3"/>
        <v>KULCMBFeb-2024</v>
      </c>
      <c r="B127" s="2">
        <v>2024</v>
      </c>
      <c r="C127" s="2" t="s">
        <v>198</v>
      </c>
      <c r="D127" t="s">
        <v>33</v>
      </c>
      <c r="E127" s="2" t="s">
        <v>10</v>
      </c>
      <c r="F127" t="s">
        <v>13</v>
      </c>
      <c r="G127">
        <v>626</v>
      </c>
      <c r="H127">
        <v>44621.949999999983</v>
      </c>
      <c r="I127">
        <v>39559.650000000009</v>
      </c>
      <c r="J127">
        <v>84181.60000000002</v>
      </c>
      <c r="K127">
        <v>1539334</v>
      </c>
      <c r="L127" s="26">
        <f t="shared" si="4"/>
        <v>5.4687026986995686E-2</v>
      </c>
      <c r="M127" s="1">
        <f t="shared" si="5"/>
        <v>134.4753993610224</v>
      </c>
    </row>
    <row r="128" spans="1:13" x14ac:dyDescent="0.25">
      <c r="A128" t="str">
        <f t="shared" si="3"/>
        <v>KWICMBFeb-2024</v>
      </c>
      <c r="B128" s="2">
        <v>2024</v>
      </c>
      <c r="C128" s="2" t="s">
        <v>198</v>
      </c>
      <c r="D128" t="s">
        <v>34</v>
      </c>
      <c r="E128" s="2" t="s">
        <v>10</v>
      </c>
      <c r="F128" t="s">
        <v>11</v>
      </c>
      <c r="G128">
        <v>49</v>
      </c>
      <c r="H128">
        <v>14332.440000000002</v>
      </c>
      <c r="I128">
        <v>2691.7099999999996</v>
      </c>
      <c r="J128">
        <v>17024.150000000001</v>
      </c>
      <c r="K128">
        <v>205555</v>
      </c>
      <c r="L128" s="26">
        <f t="shared" si="4"/>
        <v>8.282041302814333E-2</v>
      </c>
      <c r="M128" s="1">
        <f t="shared" si="5"/>
        <v>347.43163265306123</v>
      </c>
    </row>
    <row r="129" spans="1:13" x14ac:dyDescent="0.25">
      <c r="A129" t="str">
        <f t="shared" si="3"/>
        <v>LHECMBFeb-2024</v>
      </c>
      <c r="B129" s="2">
        <v>2024</v>
      </c>
      <c r="C129" s="2" t="s">
        <v>198</v>
      </c>
      <c r="D129" t="s">
        <v>35</v>
      </c>
      <c r="E129" s="2" t="s">
        <v>10</v>
      </c>
      <c r="F129" t="s">
        <v>15</v>
      </c>
      <c r="G129">
        <v>790</v>
      </c>
      <c r="H129">
        <v>101316.83</v>
      </c>
      <c r="I129">
        <v>19707.140000000014</v>
      </c>
      <c r="J129">
        <v>121023.97000000007</v>
      </c>
      <c r="K129">
        <v>2200150</v>
      </c>
      <c r="L129" s="26">
        <f t="shared" si="4"/>
        <v>5.5007144967388621E-2</v>
      </c>
      <c r="M129" s="1">
        <f t="shared" si="5"/>
        <v>153.19489873417731</v>
      </c>
    </row>
    <row r="130" spans="1:13" x14ac:dyDescent="0.25">
      <c r="A130" t="str">
        <f t="shared" ref="A130:A193" si="6">D130&amp;E130&amp;C130</f>
        <v>LHRCMBFeb-2024</v>
      </c>
      <c r="B130" s="2">
        <v>2024</v>
      </c>
      <c r="C130" s="2" t="s">
        <v>198</v>
      </c>
      <c r="D130" t="s">
        <v>36</v>
      </c>
      <c r="E130" s="2" t="s">
        <v>10</v>
      </c>
      <c r="F130" t="s">
        <v>19</v>
      </c>
      <c r="G130">
        <v>3134</v>
      </c>
      <c r="H130">
        <v>967488.75000000023</v>
      </c>
      <c r="I130">
        <v>676003.69000000099</v>
      </c>
      <c r="J130">
        <v>1643492.439999999</v>
      </c>
      <c r="K130">
        <v>27325346</v>
      </c>
      <c r="L130" s="26">
        <f t="shared" ref="L130:L193" si="7">J130/K130</f>
        <v>6.0145347839328331E-2</v>
      </c>
      <c r="M130" s="1">
        <f t="shared" ref="M130:M193" si="8">J130/G130</f>
        <v>524.40728781110374</v>
      </c>
    </row>
    <row r="131" spans="1:13" x14ac:dyDescent="0.25">
      <c r="A131" t="str">
        <f t="shared" si="6"/>
        <v>MAACMBFeb-2024</v>
      </c>
      <c r="B131" s="2">
        <v>2024</v>
      </c>
      <c r="C131" s="2" t="s">
        <v>198</v>
      </c>
      <c r="D131" t="s">
        <v>37</v>
      </c>
      <c r="E131" s="2" t="s">
        <v>10</v>
      </c>
      <c r="F131" t="s">
        <v>15</v>
      </c>
      <c r="G131">
        <v>593</v>
      </c>
      <c r="H131">
        <v>22987.339999999986</v>
      </c>
      <c r="I131">
        <v>15745.929999999989</v>
      </c>
      <c r="J131">
        <v>38733.270000000004</v>
      </c>
      <c r="K131">
        <v>406798</v>
      </c>
      <c r="L131" s="26">
        <f t="shared" si="7"/>
        <v>9.5214996140590674E-2</v>
      </c>
      <c r="M131" s="1">
        <f t="shared" si="8"/>
        <v>65.317487352445198</v>
      </c>
    </row>
    <row r="132" spans="1:13" x14ac:dyDescent="0.25">
      <c r="A132" t="str">
        <f t="shared" si="6"/>
        <v>MELCMBFeb-2024</v>
      </c>
      <c r="B132" s="2">
        <v>2024</v>
      </c>
      <c r="C132" s="2" t="s">
        <v>198</v>
      </c>
      <c r="D132" t="s">
        <v>38</v>
      </c>
      <c r="E132" s="2" t="s">
        <v>10</v>
      </c>
      <c r="F132" t="s">
        <v>13</v>
      </c>
      <c r="G132">
        <v>2845</v>
      </c>
      <c r="H132">
        <v>811451.74999999942</v>
      </c>
      <c r="I132">
        <v>293156.74999999994</v>
      </c>
      <c r="J132">
        <v>1104608.4999999991</v>
      </c>
      <c r="K132">
        <v>23923605</v>
      </c>
      <c r="L132" s="26">
        <f t="shared" si="7"/>
        <v>4.6172326453308314E-2</v>
      </c>
      <c r="M132" s="1">
        <f t="shared" si="8"/>
        <v>388.26309314586962</v>
      </c>
    </row>
    <row r="133" spans="1:13" x14ac:dyDescent="0.25">
      <c r="A133" t="str">
        <f t="shared" si="6"/>
        <v>MLECMBFeb-2024</v>
      </c>
      <c r="B133" s="2">
        <v>2024</v>
      </c>
      <c r="C133" s="2" t="s">
        <v>198</v>
      </c>
      <c r="D133" t="s">
        <v>39</v>
      </c>
      <c r="E133" s="2" t="s">
        <v>10</v>
      </c>
      <c r="F133" t="s">
        <v>15</v>
      </c>
      <c r="G133">
        <v>1582</v>
      </c>
      <c r="H133">
        <v>110750.64000000009</v>
      </c>
      <c r="I133">
        <v>40870.600000000006</v>
      </c>
      <c r="J133">
        <v>151621.23999999987</v>
      </c>
      <c r="K133">
        <v>1214976</v>
      </c>
      <c r="L133" s="26">
        <f t="shared" si="7"/>
        <v>0.12479360909186674</v>
      </c>
      <c r="M133" s="1">
        <f t="shared" si="8"/>
        <v>95.841491782553646</v>
      </c>
    </row>
    <row r="134" spans="1:13" x14ac:dyDescent="0.25">
      <c r="A134" t="str">
        <f t="shared" si="6"/>
        <v>NRTCMBFeb-2024</v>
      </c>
      <c r="B134" s="2">
        <v>2024</v>
      </c>
      <c r="C134" s="2" t="s">
        <v>198</v>
      </c>
      <c r="D134" t="s">
        <v>40</v>
      </c>
      <c r="E134" s="2" t="s">
        <v>10</v>
      </c>
      <c r="F134" t="s">
        <v>13</v>
      </c>
      <c r="G134">
        <v>433</v>
      </c>
      <c r="H134">
        <v>128851.04000000002</v>
      </c>
      <c r="I134">
        <v>16601.469999999998</v>
      </c>
      <c r="J134">
        <v>145452.50999999992</v>
      </c>
      <c r="K134">
        <v>2972112</v>
      </c>
      <c r="L134" s="26">
        <f t="shared" si="7"/>
        <v>4.8939107947479743E-2</v>
      </c>
      <c r="M134" s="1">
        <f t="shared" si="8"/>
        <v>335.91803695150099</v>
      </c>
    </row>
    <row r="135" spans="1:13" x14ac:dyDescent="0.25">
      <c r="A135" t="str">
        <f t="shared" si="6"/>
        <v>PVGCMBFeb-2024</v>
      </c>
      <c r="B135" s="2">
        <v>2024</v>
      </c>
      <c r="C135" s="2" t="s">
        <v>198</v>
      </c>
      <c r="D135" t="s">
        <v>50</v>
      </c>
      <c r="E135" s="2" t="s">
        <v>10</v>
      </c>
      <c r="F135" t="s">
        <v>13</v>
      </c>
      <c r="G135">
        <v>116</v>
      </c>
      <c r="H135">
        <v>43200.48000000001</v>
      </c>
      <c r="I135">
        <v>11953.740000000003</v>
      </c>
      <c r="J135">
        <v>55154.219999999994</v>
      </c>
      <c r="K135">
        <v>587656</v>
      </c>
      <c r="L135" s="26">
        <f t="shared" si="7"/>
        <v>9.3854602012061472E-2</v>
      </c>
      <c r="M135" s="1">
        <f t="shared" si="8"/>
        <v>475.46741379310339</v>
      </c>
    </row>
    <row r="136" spans="1:13" x14ac:dyDescent="0.25">
      <c r="A136" t="str">
        <f t="shared" si="6"/>
        <v>RUHCMBFeb-2024</v>
      </c>
      <c r="B136" s="2">
        <v>2024</v>
      </c>
      <c r="C136" s="2" t="s">
        <v>198</v>
      </c>
      <c r="D136" t="s">
        <v>41</v>
      </c>
      <c r="E136" s="2" t="s">
        <v>10</v>
      </c>
      <c r="F136" t="s">
        <v>11</v>
      </c>
      <c r="G136">
        <v>104</v>
      </c>
      <c r="H136">
        <v>23558.82</v>
      </c>
      <c r="I136">
        <v>9499.3900000000012</v>
      </c>
      <c r="J136">
        <v>33058.210000000006</v>
      </c>
      <c r="K136">
        <v>420680</v>
      </c>
      <c r="L136" s="26">
        <f t="shared" si="7"/>
        <v>7.8582794523153005E-2</v>
      </c>
      <c r="M136" s="1">
        <f t="shared" si="8"/>
        <v>317.86740384615393</v>
      </c>
    </row>
    <row r="137" spans="1:13" x14ac:dyDescent="0.25">
      <c r="A137" t="str">
        <f t="shared" si="6"/>
        <v>SINCMBFeb-2024</v>
      </c>
      <c r="B137" s="2">
        <v>2024</v>
      </c>
      <c r="C137" s="2" t="s">
        <v>198</v>
      </c>
      <c r="D137" t="s">
        <v>42</v>
      </c>
      <c r="E137" s="2" t="s">
        <v>10</v>
      </c>
      <c r="F137" t="s">
        <v>13</v>
      </c>
      <c r="G137">
        <v>693</v>
      </c>
      <c r="H137">
        <v>86374.18</v>
      </c>
      <c r="I137">
        <v>56558.33</v>
      </c>
      <c r="J137">
        <v>142932.51000000015</v>
      </c>
      <c r="K137">
        <v>1905057</v>
      </c>
      <c r="L137" s="26">
        <f t="shared" si="7"/>
        <v>7.5027944045768791E-2</v>
      </c>
      <c r="M137" s="1">
        <f t="shared" si="8"/>
        <v>206.25181818181841</v>
      </c>
    </row>
    <row r="138" spans="1:13" x14ac:dyDescent="0.25">
      <c r="A138" t="str">
        <f t="shared" si="6"/>
        <v>SYDCMBFeb-2024</v>
      </c>
      <c r="B138" s="2">
        <v>2024</v>
      </c>
      <c r="C138" s="2" t="s">
        <v>198</v>
      </c>
      <c r="D138" t="s">
        <v>53</v>
      </c>
      <c r="E138" s="2" t="s">
        <v>10</v>
      </c>
      <c r="F138" t="s">
        <v>13</v>
      </c>
      <c r="G138">
        <v>854</v>
      </c>
      <c r="H138">
        <v>255777.46</v>
      </c>
      <c r="I138">
        <v>82135.39</v>
      </c>
      <c r="J138">
        <v>337912.85000000027</v>
      </c>
      <c r="K138">
        <v>7475916</v>
      </c>
      <c r="L138" s="26">
        <f t="shared" si="7"/>
        <v>4.5200193528124218E-2</v>
      </c>
      <c r="M138" s="1">
        <f t="shared" si="8"/>
        <v>395.68249414519937</v>
      </c>
    </row>
    <row r="139" spans="1:13" x14ac:dyDescent="0.25">
      <c r="A139" t="str">
        <f t="shared" si="6"/>
        <v>TRVCMBFeb-2024</v>
      </c>
      <c r="B139" s="2">
        <v>2024</v>
      </c>
      <c r="C139" s="2" t="s">
        <v>198</v>
      </c>
      <c r="D139" t="s">
        <v>43</v>
      </c>
      <c r="E139" s="2" t="s">
        <v>10</v>
      </c>
      <c r="F139" t="s">
        <v>15</v>
      </c>
      <c r="G139">
        <v>173</v>
      </c>
      <c r="H139">
        <v>8273.49</v>
      </c>
      <c r="I139">
        <v>3224.3700000000017</v>
      </c>
      <c r="J139">
        <v>11497.859999999997</v>
      </c>
      <c r="K139">
        <v>63318</v>
      </c>
      <c r="L139" s="26">
        <f t="shared" si="7"/>
        <v>0.18158912157680276</v>
      </c>
      <c r="M139" s="1">
        <f t="shared" si="8"/>
        <v>66.461618497109811</v>
      </c>
    </row>
    <row r="140" spans="1:13" x14ac:dyDescent="0.25">
      <c r="A140" t="str">
        <f t="shared" si="6"/>
        <v>TRZCMBFeb-2024</v>
      </c>
      <c r="B140" s="2">
        <v>2024</v>
      </c>
      <c r="C140" s="2" t="s">
        <v>198</v>
      </c>
      <c r="D140" t="s">
        <v>44</v>
      </c>
      <c r="E140" s="2" t="s">
        <v>10</v>
      </c>
      <c r="F140" t="s">
        <v>15</v>
      </c>
      <c r="G140">
        <v>275</v>
      </c>
      <c r="H140">
        <v>9069.89</v>
      </c>
      <c r="I140">
        <v>4265.7599999999984</v>
      </c>
      <c r="J140">
        <v>13335.649999999994</v>
      </c>
      <c r="K140">
        <v>121825</v>
      </c>
      <c r="L140" s="26">
        <f t="shared" si="7"/>
        <v>0.10946562692386616</v>
      </c>
      <c r="M140" s="1">
        <f t="shared" si="8"/>
        <v>48.493272727272704</v>
      </c>
    </row>
    <row r="141" spans="1:13" x14ac:dyDescent="0.25">
      <c r="A141" t="str">
        <f t="shared" si="6"/>
        <v>JEDCMBFeb-2024</v>
      </c>
      <c r="B141" s="2">
        <v>2024</v>
      </c>
      <c r="C141" s="2" t="s">
        <v>198</v>
      </c>
      <c r="D141" t="s">
        <v>51</v>
      </c>
      <c r="E141" s="2" t="s">
        <v>10</v>
      </c>
      <c r="F141" t="s">
        <v>11</v>
      </c>
      <c r="G141">
        <v>16</v>
      </c>
      <c r="H141">
        <v>2093.13</v>
      </c>
      <c r="I141">
        <v>879.45</v>
      </c>
      <c r="J141">
        <v>2972.58</v>
      </c>
      <c r="K141">
        <v>74512</v>
      </c>
      <c r="L141" s="26">
        <f t="shared" si="7"/>
        <v>3.9893976809104573E-2</v>
      </c>
      <c r="M141" s="1">
        <f t="shared" si="8"/>
        <v>185.78625</v>
      </c>
    </row>
    <row r="142" spans="1:13" x14ac:dyDescent="0.25">
      <c r="A142" t="str">
        <f t="shared" si="6"/>
        <v>AUHCMBMar-2024</v>
      </c>
      <c r="B142" s="2">
        <v>2024</v>
      </c>
      <c r="C142" s="2" t="s">
        <v>200</v>
      </c>
      <c r="D142" t="s">
        <v>9</v>
      </c>
      <c r="E142" s="2" t="s">
        <v>10</v>
      </c>
      <c r="F142" t="s">
        <v>11</v>
      </c>
      <c r="G142">
        <v>104</v>
      </c>
      <c r="H142">
        <v>16340.439999999999</v>
      </c>
      <c r="I142">
        <v>16731.400000000005</v>
      </c>
      <c r="J142">
        <v>33071.839999999997</v>
      </c>
      <c r="K142">
        <v>347776</v>
      </c>
      <c r="L142" s="26">
        <f t="shared" si="7"/>
        <v>9.5095233713654762E-2</v>
      </c>
      <c r="M142" s="1">
        <f t="shared" si="8"/>
        <v>317.99846153846153</v>
      </c>
    </row>
    <row r="143" spans="1:13" x14ac:dyDescent="0.25">
      <c r="A143" t="str">
        <f t="shared" si="6"/>
        <v>BKKCMBMar-2024</v>
      </c>
      <c r="B143" s="2">
        <v>2024</v>
      </c>
      <c r="C143" s="2" t="s">
        <v>200</v>
      </c>
      <c r="D143" t="s">
        <v>12</v>
      </c>
      <c r="E143" s="2" t="s">
        <v>10</v>
      </c>
      <c r="F143" t="s">
        <v>13</v>
      </c>
      <c r="G143">
        <v>185</v>
      </c>
      <c r="H143">
        <v>24826.249999999993</v>
      </c>
      <c r="I143">
        <v>12902.789999999997</v>
      </c>
      <c r="J143">
        <v>37729.040000000001</v>
      </c>
      <c r="K143">
        <v>441225</v>
      </c>
      <c r="L143" s="26">
        <f t="shared" si="7"/>
        <v>8.5509751260694655E-2</v>
      </c>
      <c r="M143" s="1">
        <f t="shared" si="8"/>
        <v>203.94075675675677</v>
      </c>
    </row>
    <row r="144" spans="1:13" x14ac:dyDescent="0.25">
      <c r="A144" t="str">
        <f t="shared" si="6"/>
        <v>BLRCMBMar-2024</v>
      </c>
      <c r="B144" s="2">
        <v>2024</v>
      </c>
      <c r="C144" s="2" t="s">
        <v>200</v>
      </c>
      <c r="D144" t="s">
        <v>14</v>
      </c>
      <c r="E144" t="s">
        <v>10</v>
      </c>
      <c r="F144" t="s">
        <v>15</v>
      </c>
      <c r="G144">
        <v>163</v>
      </c>
      <c r="H144">
        <v>7873.1699999999983</v>
      </c>
      <c r="I144">
        <v>4341.9099999999989</v>
      </c>
      <c r="J144">
        <v>12215.080000000002</v>
      </c>
      <c r="K144">
        <v>116545</v>
      </c>
      <c r="L144" s="26">
        <f t="shared" si="7"/>
        <v>0.10480998755845383</v>
      </c>
      <c r="M144" s="1">
        <f t="shared" si="8"/>
        <v>74.939141104294492</v>
      </c>
    </row>
    <row r="145" spans="1:13" x14ac:dyDescent="0.25">
      <c r="A145" t="str">
        <f t="shared" si="6"/>
        <v>BOMCMBMar-2024</v>
      </c>
      <c r="B145" s="2">
        <v>2024</v>
      </c>
      <c r="C145" s="2" t="s">
        <v>200</v>
      </c>
      <c r="D145" t="s">
        <v>16</v>
      </c>
      <c r="E145" s="2" t="s">
        <v>10</v>
      </c>
      <c r="F145" t="s">
        <v>15</v>
      </c>
      <c r="G145">
        <v>160</v>
      </c>
      <c r="H145">
        <v>16409.150000000009</v>
      </c>
      <c r="I145">
        <v>4579.0099999999993</v>
      </c>
      <c r="J145">
        <v>20988.159999999993</v>
      </c>
      <c r="K145">
        <v>247840</v>
      </c>
      <c r="L145" s="26">
        <f t="shared" si="7"/>
        <v>8.4684312459651356E-2</v>
      </c>
      <c r="M145" s="1">
        <f t="shared" si="8"/>
        <v>131.17599999999996</v>
      </c>
    </row>
    <row r="146" spans="1:13" x14ac:dyDescent="0.25">
      <c r="A146" t="str">
        <f t="shared" si="6"/>
        <v>CANCMBMar-2024</v>
      </c>
      <c r="B146" s="2">
        <v>2024</v>
      </c>
      <c r="C146" s="2" t="s">
        <v>200</v>
      </c>
      <c r="D146" t="s">
        <v>17</v>
      </c>
      <c r="E146" s="2" t="s">
        <v>10</v>
      </c>
      <c r="F146" t="s">
        <v>13</v>
      </c>
      <c r="G146">
        <v>3</v>
      </c>
      <c r="H146">
        <v>433.62</v>
      </c>
      <c r="I146">
        <v>241.72</v>
      </c>
      <c r="J146">
        <v>675.34</v>
      </c>
      <c r="K146">
        <v>11949</v>
      </c>
      <c r="L146" s="26">
        <f t="shared" si="7"/>
        <v>5.6518537116076663E-2</v>
      </c>
      <c r="M146" s="1">
        <f t="shared" si="8"/>
        <v>225.11333333333334</v>
      </c>
    </row>
    <row r="147" spans="1:13" x14ac:dyDescent="0.25">
      <c r="A147" t="str">
        <f t="shared" si="6"/>
        <v>CDGCMBMar-2024</v>
      </c>
      <c r="B147" s="2">
        <v>2024</v>
      </c>
      <c r="C147" s="2" t="s">
        <v>200</v>
      </c>
      <c r="D147" t="s">
        <v>18</v>
      </c>
      <c r="E147" s="2" t="s">
        <v>10</v>
      </c>
      <c r="F147" t="s">
        <v>19</v>
      </c>
      <c r="G147">
        <v>373</v>
      </c>
      <c r="H147">
        <v>79297.630000000019</v>
      </c>
      <c r="I147">
        <v>73534.339999999967</v>
      </c>
      <c r="J147">
        <v>152831.97000000003</v>
      </c>
      <c r="K147">
        <v>3173857</v>
      </c>
      <c r="L147" s="26">
        <f t="shared" si="7"/>
        <v>4.8153388763261869E-2</v>
      </c>
      <c r="M147" s="1">
        <f t="shared" si="8"/>
        <v>409.73718498659525</v>
      </c>
    </row>
    <row r="148" spans="1:13" x14ac:dyDescent="0.25">
      <c r="A148" t="str">
        <f t="shared" si="6"/>
        <v>CGKCMBMar-2024</v>
      </c>
      <c r="B148" s="2">
        <v>2024</v>
      </c>
      <c r="C148" s="2" t="s">
        <v>200</v>
      </c>
      <c r="D148" t="s">
        <v>20</v>
      </c>
      <c r="E148" s="2" t="s">
        <v>10</v>
      </c>
      <c r="F148" t="s">
        <v>13</v>
      </c>
      <c r="G148">
        <v>49</v>
      </c>
      <c r="H148">
        <v>6862.5699999999988</v>
      </c>
      <c r="I148">
        <v>4161.4399999999996</v>
      </c>
      <c r="J148">
        <v>11024.010000000002</v>
      </c>
      <c r="K148">
        <v>162582</v>
      </c>
      <c r="L148" s="26">
        <f t="shared" si="7"/>
        <v>6.7805845665571851E-2</v>
      </c>
      <c r="M148" s="1">
        <f t="shared" si="8"/>
        <v>224.97979591836739</v>
      </c>
    </row>
    <row r="149" spans="1:13" x14ac:dyDescent="0.25">
      <c r="A149" t="str">
        <f t="shared" si="6"/>
        <v>CMBAUHMar-2024</v>
      </c>
      <c r="B149" s="2">
        <v>2024</v>
      </c>
      <c r="C149" s="2" t="s">
        <v>200</v>
      </c>
      <c r="D149" t="s">
        <v>10</v>
      </c>
      <c r="E149" s="2" t="s">
        <v>9</v>
      </c>
      <c r="F149" t="s">
        <v>11</v>
      </c>
      <c r="G149">
        <v>86</v>
      </c>
      <c r="H149">
        <v>10223.870000000001</v>
      </c>
      <c r="I149">
        <v>13686.309999999998</v>
      </c>
      <c r="J149">
        <v>23910.18</v>
      </c>
      <c r="K149">
        <v>287584</v>
      </c>
      <c r="L149" s="26">
        <f t="shared" si="7"/>
        <v>8.3141551685768339E-2</v>
      </c>
      <c r="M149" s="1">
        <f t="shared" si="8"/>
        <v>278.02534883720932</v>
      </c>
    </row>
    <row r="150" spans="1:13" x14ac:dyDescent="0.25">
      <c r="A150" t="str">
        <f t="shared" si="6"/>
        <v>CMBBKKMar-2024</v>
      </c>
      <c r="B150" s="2">
        <v>2024</v>
      </c>
      <c r="C150" s="2" t="s">
        <v>200</v>
      </c>
      <c r="D150" t="s">
        <v>10</v>
      </c>
      <c r="E150" s="2" t="s">
        <v>12</v>
      </c>
      <c r="F150" t="s">
        <v>13</v>
      </c>
      <c r="G150">
        <v>169</v>
      </c>
      <c r="H150">
        <v>24442.179999999997</v>
      </c>
      <c r="I150">
        <v>12468.679999999995</v>
      </c>
      <c r="J150">
        <v>36910.860000000008</v>
      </c>
      <c r="K150">
        <v>403065</v>
      </c>
      <c r="L150" s="26">
        <f t="shared" si="7"/>
        <v>9.1575453090692593E-2</v>
      </c>
      <c r="M150" s="1">
        <f t="shared" si="8"/>
        <v>218.40745562130184</v>
      </c>
    </row>
    <row r="151" spans="1:13" x14ac:dyDescent="0.25">
      <c r="A151" t="str">
        <f t="shared" si="6"/>
        <v>CMBBLRMar-2024</v>
      </c>
      <c r="B151" s="2">
        <v>2024</v>
      </c>
      <c r="C151" s="2" t="s">
        <v>200</v>
      </c>
      <c r="D151" t="s">
        <v>10</v>
      </c>
      <c r="E151" s="2" t="s">
        <v>14</v>
      </c>
      <c r="F151" t="s">
        <v>15</v>
      </c>
      <c r="G151">
        <v>114</v>
      </c>
      <c r="H151">
        <v>5769.3899999999994</v>
      </c>
      <c r="I151">
        <v>3571.0800000000004</v>
      </c>
      <c r="J151">
        <v>9340.4700000000012</v>
      </c>
      <c r="K151">
        <v>81510</v>
      </c>
      <c r="L151" s="26">
        <f t="shared" si="7"/>
        <v>0.11459293338240709</v>
      </c>
      <c r="M151" s="1">
        <f t="shared" si="8"/>
        <v>81.933947368421059</v>
      </c>
    </row>
    <row r="152" spans="1:13" x14ac:dyDescent="0.25">
      <c r="A152" t="str">
        <f t="shared" si="6"/>
        <v>CMBBOMMar-2024</v>
      </c>
      <c r="B152" s="2">
        <v>2024</v>
      </c>
      <c r="C152" s="2" t="s">
        <v>200</v>
      </c>
      <c r="D152" t="s">
        <v>10</v>
      </c>
      <c r="E152" s="2" t="s">
        <v>16</v>
      </c>
      <c r="F152" t="s">
        <v>15</v>
      </c>
      <c r="G152">
        <v>174</v>
      </c>
      <c r="H152">
        <v>18384.419999999998</v>
      </c>
      <c r="I152">
        <v>5840.0400000000027</v>
      </c>
      <c r="J152">
        <v>24224.46</v>
      </c>
      <c r="K152">
        <v>269526</v>
      </c>
      <c r="L152" s="26">
        <f t="shared" si="7"/>
        <v>8.9878008058591752E-2</v>
      </c>
      <c r="M152" s="1">
        <f t="shared" si="8"/>
        <v>139.22103448275863</v>
      </c>
    </row>
    <row r="153" spans="1:13" x14ac:dyDescent="0.25">
      <c r="A153" t="str">
        <f t="shared" si="6"/>
        <v>CMBCDGMar-2024</v>
      </c>
      <c r="B153" s="2">
        <v>2024</v>
      </c>
      <c r="C153" s="2" t="s">
        <v>200</v>
      </c>
      <c r="D153" t="s">
        <v>10</v>
      </c>
      <c r="E153" s="2" t="s">
        <v>18</v>
      </c>
      <c r="F153" t="s">
        <v>19</v>
      </c>
      <c r="G153">
        <v>710</v>
      </c>
      <c r="H153">
        <v>179465.55999999991</v>
      </c>
      <c r="I153">
        <v>143472.56000000003</v>
      </c>
      <c r="J153">
        <v>322938.11999999982</v>
      </c>
      <c r="K153">
        <v>6041390</v>
      </c>
      <c r="L153" s="26">
        <f t="shared" si="7"/>
        <v>5.3454274595746976E-2</v>
      </c>
      <c r="M153" s="1">
        <f t="shared" si="8"/>
        <v>454.84242253521103</v>
      </c>
    </row>
    <row r="154" spans="1:13" x14ac:dyDescent="0.25">
      <c r="A154" t="str">
        <f t="shared" si="6"/>
        <v>CMBCGKMar-2024</v>
      </c>
      <c r="B154" s="2">
        <v>2024</v>
      </c>
      <c r="C154" s="2" t="s">
        <v>200</v>
      </c>
      <c r="D154" t="s">
        <v>10</v>
      </c>
      <c r="E154" s="2" t="s">
        <v>20</v>
      </c>
      <c r="F154" t="s">
        <v>13</v>
      </c>
      <c r="G154">
        <v>32</v>
      </c>
      <c r="H154">
        <v>3787.0600000000004</v>
      </c>
      <c r="I154">
        <v>2470.23</v>
      </c>
      <c r="J154">
        <v>6257.2900000000009</v>
      </c>
      <c r="K154">
        <v>106176</v>
      </c>
      <c r="L154" s="26">
        <f t="shared" si="7"/>
        <v>5.8933186407474393E-2</v>
      </c>
      <c r="M154" s="1">
        <f t="shared" si="8"/>
        <v>195.54031250000003</v>
      </c>
    </row>
    <row r="155" spans="1:13" x14ac:dyDescent="0.25">
      <c r="A155" t="str">
        <f t="shared" si="6"/>
        <v>CMBCOKMar-2024</v>
      </c>
      <c r="B155" s="2">
        <v>2024</v>
      </c>
      <c r="C155" s="2" t="s">
        <v>200</v>
      </c>
      <c r="D155" t="s">
        <v>10</v>
      </c>
      <c r="E155" s="2" t="s">
        <v>21</v>
      </c>
      <c r="F155" t="s">
        <v>15</v>
      </c>
      <c r="G155">
        <v>93</v>
      </c>
      <c r="H155">
        <v>5002</v>
      </c>
      <c r="I155">
        <v>1652.2699999999995</v>
      </c>
      <c r="J155">
        <v>6654.27</v>
      </c>
      <c r="K155">
        <v>48081</v>
      </c>
      <c r="L155" s="26">
        <f t="shared" si="7"/>
        <v>0.13839707992762215</v>
      </c>
      <c r="M155" s="1">
        <f t="shared" si="8"/>
        <v>71.551290322580655</v>
      </c>
    </row>
    <row r="156" spans="1:13" x14ac:dyDescent="0.25">
      <c r="A156" t="str">
        <f t="shared" si="6"/>
        <v>CMBDACMar-2024</v>
      </c>
      <c r="B156" s="2">
        <v>2024</v>
      </c>
      <c r="C156" s="2" t="s">
        <v>200</v>
      </c>
      <c r="D156" t="s">
        <v>10</v>
      </c>
      <c r="E156" s="2" t="s">
        <v>22</v>
      </c>
      <c r="F156" t="s">
        <v>15</v>
      </c>
      <c r="G156">
        <v>20</v>
      </c>
      <c r="H156">
        <v>4225.4000000000005</v>
      </c>
      <c r="I156">
        <v>279.48</v>
      </c>
      <c r="J156">
        <v>4504.8799999999992</v>
      </c>
      <c r="K156">
        <v>43300</v>
      </c>
      <c r="L156" s="26">
        <f t="shared" si="7"/>
        <v>0.10403879907621245</v>
      </c>
      <c r="M156" s="1">
        <f t="shared" si="8"/>
        <v>225.24399999999997</v>
      </c>
    </row>
    <row r="157" spans="1:13" x14ac:dyDescent="0.25">
      <c r="A157" t="str">
        <f t="shared" si="6"/>
        <v>CMBDELMar-2024</v>
      </c>
      <c r="B157" s="2">
        <v>2024</v>
      </c>
      <c r="C157" s="2" t="s">
        <v>200</v>
      </c>
      <c r="D157" t="s">
        <v>10</v>
      </c>
      <c r="E157" s="2" t="s">
        <v>23</v>
      </c>
      <c r="F157" t="s">
        <v>15</v>
      </c>
      <c r="G157">
        <v>374</v>
      </c>
      <c r="H157">
        <v>52051.729999999981</v>
      </c>
      <c r="I157">
        <v>13343.38</v>
      </c>
      <c r="J157">
        <v>65395.109999999979</v>
      </c>
      <c r="K157">
        <v>906950</v>
      </c>
      <c r="L157" s="26">
        <f t="shared" si="7"/>
        <v>7.2104426925409318E-2</v>
      </c>
      <c r="M157" s="1">
        <f t="shared" si="8"/>
        <v>174.85323529411758</v>
      </c>
    </row>
    <row r="158" spans="1:13" x14ac:dyDescent="0.25">
      <c r="A158" t="str">
        <f t="shared" si="6"/>
        <v>CMBDMMMar-2024</v>
      </c>
      <c r="B158" s="2">
        <v>2024</v>
      </c>
      <c r="C158" s="2" t="s">
        <v>200</v>
      </c>
      <c r="D158" t="s">
        <v>10</v>
      </c>
      <c r="E158" s="2" t="s">
        <v>24</v>
      </c>
      <c r="F158" t="s">
        <v>11</v>
      </c>
      <c r="G158">
        <v>59</v>
      </c>
      <c r="H158">
        <v>11436.710000000001</v>
      </c>
      <c r="I158">
        <v>5144.9799999999996</v>
      </c>
      <c r="J158">
        <v>16581.690000000002</v>
      </c>
      <c r="K158">
        <v>227327</v>
      </c>
      <c r="L158" s="26">
        <f t="shared" si="7"/>
        <v>7.2942017446233853E-2</v>
      </c>
      <c r="M158" s="1">
        <f t="shared" si="8"/>
        <v>281.04559322033901</v>
      </c>
    </row>
    <row r="159" spans="1:13" x14ac:dyDescent="0.25">
      <c r="A159" t="str">
        <f t="shared" si="6"/>
        <v>CMBDOHMar-2024</v>
      </c>
      <c r="B159" s="2">
        <v>2024</v>
      </c>
      <c r="C159" s="2" t="s">
        <v>200</v>
      </c>
      <c r="D159" t="s">
        <v>10</v>
      </c>
      <c r="E159" s="2" t="s">
        <v>25</v>
      </c>
      <c r="F159" t="s">
        <v>11</v>
      </c>
      <c r="G159">
        <v>107</v>
      </c>
      <c r="H159">
        <v>20803.870000000006</v>
      </c>
      <c r="I159">
        <v>14731.460000000008</v>
      </c>
      <c r="J159">
        <v>35535.330000000016</v>
      </c>
      <c r="K159">
        <v>388731</v>
      </c>
      <c r="L159" s="26">
        <f t="shared" si="7"/>
        <v>9.1413676809927735E-2</v>
      </c>
      <c r="M159" s="1">
        <f t="shared" si="8"/>
        <v>332.10588785046747</v>
      </c>
    </row>
    <row r="160" spans="1:13" x14ac:dyDescent="0.25">
      <c r="A160" t="str">
        <f t="shared" si="6"/>
        <v>CMBDXBMar-2024</v>
      </c>
      <c r="B160" s="2">
        <v>2024</v>
      </c>
      <c r="C160" s="2" t="s">
        <v>200</v>
      </c>
      <c r="D160" t="s">
        <v>10</v>
      </c>
      <c r="E160" s="2" t="s">
        <v>26</v>
      </c>
      <c r="F160" t="s">
        <v>11</v>
      </c>
      <c r="G160">
        <v>143</v>
      </c>
      <c r="H160">
        <v>19654.620000000006</v>
      </c>
      <c r="I160">
        <v>18492.89000000001</v>
      </c>
      <c r="J160">
        <v>38147.509999999995</v>
      </c>
      <c r="K160">
        <v>473187</v>
      </c>
      <c r="L160" s="26">
        <f t="shared" si="7"/>
        <v>8.0618254516713256E-2</v>
      </c>
      <c r="M160" s="1">
        <f t="shared" si="8"/>
        <v>266.76580419580415</v>
      </c>
    </row>
    <row r="161" spans="1:13" x14ac:dyDescent="0.25">
      <c r="A161" t="str">
        <f t="shared" si="6"/>
        <v>CMBFRAMar-2024</v>
      </c>
      <c r="B161" s="2">
        <v>2024</v>
      </c>
      <c r="C161" s="2" t="s">
        <v>200</v>
      </c>
      <c r="D161" t="s">
        <v>10</v>
      </c>
      <c r="E161" s="2" t="s">
        <v>27</v>
      </c>
      <c r="F161" t="s">
        <v>19</v>
      </c>
      <c r="G161">
        <v>1177</v>
      </c>
      <c r="H161">
        <v>263460.40999999997</v>
      </c>
      <c r="I161">
        <v>247317.77999999988</v>
      </c>
      <c r="J161">
        <v>510778.18999999989</v>
      </c>
      <c r="K161">
        <v>9525461</v>
      </c>
      <c r="L161" s="26">
        <f t="shared" si="7"/>
        <v>5.362241155572417E-2</v>
      </c>
      <c r="M161" s="1">
        <f t="shared" si="8"/>
        <v>433.96617672047569</v>
      </c>
    </row>
    <row r="162" spans="1:13" x14ac:dyDescent="0.25">
      <c r="A162" t="str">
        <f t="shared" si="6"/>
        <v>CMBGANMar-2024</v>
      </c>
      <c r="B162" s="2">
        <v>2024</v>
      </c>
      <c r="C162" s="2" t="s">
        <v>200</v>
      </c>
      <c r="D162" t="s">
        <v>10</v>
      </c>
      <c r="E162" s="2" t="s">
        <v>28</v>
      </c>
      <c r="F162" t="s">
        <v>15</v>
      </c>
      <c r="G162">
        <v>79</v>
      </c>
      <c r="H162">
        <v>4760.96</v>
      </c>
      <c r="I162">
        <v>2471.0099999999993</v>
      </c>
      <c r="J162">
        <v>7231.9699999999993</v>
      </c>
      <c r="K162">
        <v>90613</v>
      </c>
      <c r="L162" s="26">
        <f t="shared" si="7"/>
        <v>7.9811616434727908E-2</v>
      </c>
      <c r="M162" s="1">
        <f t="shared" si="8"/>
        <v>91.54392405063291</v>
      </c>
    </row>
    <row r="163" spans="1:13" x14ac:dyDescent="0.25">
      <c r="A163" t="str">
        <f t="shared" si="6"/>
        <v>CMBHYDMar-2024</v>
      </c>
      <c r="B163" s="2">
        <v>2024</v>
      </c>
      <c r="C163" s="2" t="s">
        <v>200</v>
      </c>
      <c r="D163" t="s">
        <v>10</v>
      </c>
      <c r="E163" s="2" t="s">
        <v>29</v>
      </c>
      <c r="F163" t="s">
        <v>15</v>
      </c>
      <c r="G163">
        <v>17</v>
      </c>
      <c r="H163">
        <v>1553.8400000000001</v>
      </c>
      <c r="I163">
        <v>605.24</v>
      </c>
      <c r="J163">
        <v>2159.08</v>
      </c>
      <c r="K163">
        <v>19924</v>
      </c>
      <c r="L163" s="26">
        <f t="shared" si="7"/>
        <v>0.10836579000200762</v>
      </c>
      <c r="M163" s="1">
        <f t="shared" si="8"/>
        <v>127.00470588235294</v>
      </c>
    </row>
    <row r="164" spans="1:13" x14ac:dyDescent="0.25">
      <c r="A164" t="str">
        <f t="shared" si="6"/>
        <v>CMBICNMar-2024</v>
      </c>
      <c r="B164" s="2">
        <v>2024</v>
      </c>
      <c r="C164" s="2" t="s">
        <v>200</v>
      </c>
      <c r="D164" t="s">
        <v>10</v>
      </c>
      <c r="E164" s="2" t="s">
        <v>30</v>
      </c>
      <c r="F164" t="s">
        <v>13</v>
      </c>
      <c r="G164">
        <v>215</v>
      </c>
      <c r="H164">
        <v>56146.330000000016</v>
      </c>
      <c r="I164">
        <v>17754.970000000005</v>
      </c>
      <c r="J164">
        <v>73901.3</v>
      </c>
      <c r="K164">
        <v>1239475</v>
      </c>
      <c r="L164" s="26">
        <f t="shared" si="7"/>
        <v>5.9623066217551791E-2</v>
      </c>
      <c r="M164" s="1">
        <f t="shared" si="8"/>
        <v>343.72697674418606</v>
      </c>
    </row>
    <row r="165" spans="1:13" x14ac:dyDescent="0.25">
      <c r="A165" t="str">
        <f t="shared" si="6"/>
        <v>CMBIXMMar-2024</v>
      </c>
      <c r="B165" s="2">
        <v>2024</v>
      </c>
      <c r="C165" s="2" t="s">
        <v>200</v>
      </c>
      <c r="D165" t="s">
        <v>10</v>
      </c>
      <c r="E165" s="2" t="s">
        <v>31</v>
      </c>
      <c r="F165" t="s">
        <v>15</v>
      </c>
      <c r="G165">
        <v>25</v>
      </c>
      <c r="H165">
        <v>683.35</v>
      </c>
      <c r="I165">
        <v>465.49000000000007</v>
      </c>
      <c r="J165">
        <v>1148.8399999999999</v>
      </c>
      <c r="K165">
        <v>8850</v>
      </c>
      <c r="L165" s="26">
        <f t="shared" si="7"/>
        <v>0.12981242937853107</v>
      </c>
      <c r="M165" s="1">
        <f t="shared" si="8"/>
        <v>45.953599999999994</v>
      </c>
    </row>
    <row r="166" spans="1:13" x14ac:dyDescent="0.25">
      <c r="A166" t="str">
        <f t="shared" si="6"/>
        <v>CMBKHIMar-2024</v>
      </c>
      <c r="B166" s="2">
        <v>2024</v>
      </c>
      <c r="C166" s="2" t="s">
        <v>200</v>
      </c>
      <c r="D166" t="s">
        <v>10</v>
      </c>
      <c r="E166" s="2" t="s">
        <v>32</v>
      </c>
      <c r="F166" t="s">
        <v>15</v>
      </c>
      <c r="G166">
        <v>169</v>
      </c>
      <c r="H166">
        <v>16195.719999999998</v>
      </c>
      <c r="I166">
        <v>5285.9299999999994</v>
      </c>
      <c r="J166">
        <v>21481.649999999994</v>
      </c>
      <c r="K166">
        <v>407966</v>
      </c>
      <c r="L166" s="26">
        <f t="shared" si="7"/>
        <v>5.265549089875135E-2</v>
      </c>
      <c r="M166" s="1">
        <f t="shared" si="8"/>
        <v>127.11035502958576</v>
      </c>
    </row>
    <row r="167" spans="1:13" x14ac:dyDescent="0.25">
      <c r="A167" t="str">
        <f t="shared" si="6"/>
        <v>CMBKTMMar-2024</v>
      </c>
      <c r="B167" s="2">
        <v>2024</v>
      </c>
      <c r="C167" s="2" t="s">
        <v>200</v>
      </c>
      <c r="D167" t="s">
        <v>10</v>
      </c>
      <c r="E167" s="2" t="s">
        <v>52</v>
      </c>
      <c r="F167" t="s">
        <v>15</v>
      </c>
      <c r="G167">
        <v>51</v>
      </c>
      <c r="H167">
        <v>8709.6299999999992</v>
      </c>
      <c r="I167">
        <v>2371.2800000000002</v>
      </c>
      <c r="J167">
        <v>11080.910000000002</v>
      </c>
      <c r="K167">
        <v>120003</v>
      </c>
      <c r="L167" s="26">
        <f t="shared" si="7"/>
        <v>9.2338608201461642E-2</v>
      </c>
      <c r="M167" s="1">
        <f t="shared" si="8"/>
        <v>217.27274509803925</v>
      </c>
    </row>
    <row r="168" spans="1:13" x14ac:dyDescent="0.25">
      <c r="A168" t="str">
        <f t="shared" si="6"/>
        <v>CMBKULMar-2024</v>
      </c>
      <c r="B168" s="2">
        <v>2024</v>
      </c>
      <c r="C168" s="2" t="s">
        <v>200</v>
      </c>
      <c r="D168" t="s">
        <v>10</v>
      </c>
      <c r="E168" s="2" t="s">
        <v>33</v>
      </c>
      <c r="F168" t="s">
        <v>13</v>
      </c>
      <c r="G168">
        <v>203</v>
      </c>
      <c r="H168">
        <v>19464.949999999997</v>
      </c>
      <c r="I168">
        <v>12365.489999999998</v>
      </c>
      <c r="J168">
        <v>31830.44</v>
      </c>
      <c r="K168">
        <v>499177</v>
      </c>
      <c r="L168" s="26">
        <f t="shared" si="7"/>
        <v>6.3765838570286684E-2</v>
      </c>
      <c r="M168" s="1">
        <f t="shared" si="8"/>
        <v>156.80019704433496</v>
      </c>
    </row>
    <row r="169" spans="1:13" x14ac:dyDescent="0.25">
      <c r="A169" t="str">
        <f t="shared" si="6"/>
        <v>CMBKWIMar-2024</v>
      </c>
      <c r="B169" s="2">
        <v>2024</v>
      </c>
      <c r="C169" s="2" t="s">
        <v>200</v>
      </c>
      <c r="D169" t="s">
        <v>10</v>
      </c>
      <c r="E169" s="2" t="s">
        <v>34</v>
      </c>
      <c r="F169" t="s">
        <v>11</v>
      </c>
      <c r="G169">
        <v>138</v>
      </c>
      <c r="H169">
        <v>25600.309999999998</v>
      </c>
      <c r="I169">
        <v>10490.49</v>
      </c>
      <c r="J169">
        <v>36090.799999999988</v>
      </c>
      <c r="K169">
        <v>578910</v>
      </c>
      <c r="L169" s="26">
        <f t="shared" si="7"/>
        <v>6.2342678481974723E-2</v>
      </c>
      <c r="M169" s="1">
        <f t="shared" si="8"/>
        <v>261.52753623188397</v>
      </c>
    </row>
    <row r="170" spans="1:13" x14ac:dyDescent="0.25">
      <c r="A170" t="str">
        <f t="shared" si="6"/>
        <v>CMBLHEMar-2024</v>
      </c>
      <c r="B170" s="2">
        <v>2024</v>
      </c>
      <c r="C170" s="2" t="s">
        <v>200</v>
      </c>
      <c r="D170" t="s">
        <v>10</v>
      </c>
      <c r="E170" s="2" t="s">
        <v>35</v>
      </c>
      <c r="F170" t="s">
        <v>15</v>
      </c>
      <c r="G170">
        <v>198</v>
      </c>
      <c r="H170">
        <v>20740.560000000012</v>
      </c>
      <c r="I170">
        <v>5491.7</v>
      </c>
      <c r="J170">
        <v>26232.26</v>
      </c>
      <c r="K170">
        <v>551430</v>
      </c>
      <c r="L170" s="26">
        <f t="shared" si="7"/>
        <v>4.7571332716754615E-2</v>
      </c>
      <c r="M170" s="1">
        <f t="shared" si="8"/>
        <v>132.48616161616161</v>
      </c>
    </row>
    <row r="171" spans="1:13" x14ac:dyDescent="0.25">
      <c r="A171" t="str">
        <f t="shared" si="6"/>
        <v>CMBLHRMar-2024</v>
      </c>
      <c r="B171" s="2">
        <v>2024</v>
      </c>
      <c r="C171" s="2" t="s">
        <v>200</v>
      </c>
      <c r="D171" t="s">
        <v>10</v>
      </c>
      <c r="E171" s="2" t="s">
        <v>36</v>
      </c>
      <c r="F171" t="s">
        <v>19</v>
      </c>
      <c r="G171">
        <v>2085</v>
      </c>
      <c r="H171">
        <v>664337.62999999977</v>
      </c>
      <c r="I171">
        <v>413148.46000000008</v>
      </c>
      <c r="J171">
        <v>1077486.0899999999</v>
      </c>
      <c r="K171">
        <v>18179115</v>
      </c>
      <c r="L171" s="26">
        <f t="shared" si="7"/>
        <v>5.9270546998575008E-2</v>
      </c>
      <c r="M171" s="1">
        <f t="shared" si="8"/>
        <v>516.77989928057548</v>
      </c>
    </row>
    <row r="172" spans="1:13" x14ac:dyDescent="0.25">
      <c r="A172" t="str">
        <f t="shared" si="6"/>
        <v>CMBMAAMar-2024</v>
      </c>
      <c r="B172" s="2">
        <v>2024</v>
      </c>
      <c r="C172" s="2" t="s">
        <v>200</v>
      </c>
      <c r="D172" t="s">
        <v>10</v>
      </c>
      <c r="E172" s="2" t="s">
        <v>37</v>
      </c>
      <c r="F172" t="s">
        <v>15</v>
      </c>
      <c r="G172">
        <v>197</v>
      </c>
      <c r="H172">
        <v>9516.9299999999967</v>
      </c>
      <c r="I172">
        <v>5041.6599999999989</v>
      </c>
      <c r="J172">
        <v>14558.590000000004</v>
      </c>
      <c r="K172">
        <v>135142</v>
      </c>
      <c r="L172" s="26">
        <f t="shared" si="7"/>
        <v>0.10772809341285465</v>
      </c>
      <c r="M172" s="1">
        <f t="shared" si="8"/>
        <v>73.901472081218287</v>
      </c>
    </row>
    <row r="173" spans="1:13" x14ac:dyDescent="0.25">
      <c r="A173" t="str">
        <f t="shared" si="6"/>
        <v>CMBMELMar-2024</v>
      </c>
      <c r="B173" s="2">
        <v>2024</v>
      </c>
      <c r="C173" s="2" t="s">
        <v>200</v>
      </c>
      <c r="D173" t="s">
        <v>10</v>
      </c>
      <c r="E173" s="2" t="s">
        <v>38</v>
      </c>
      <c r="F173" t="s">
        <v>13</v>
      </c>
      <c r="G173">
        <v>2093</v>
      </c>
      <c r="H173">
        <v>550243.51999999967</v>
      </c>
      <c r="I173">
        <v>152815.06</v>
      </c>
      <c r="J173">
        <v>703058.58000000031</v>
      </c>
      <c r="K173">
        <v>17600037</v>
      </c>
      <c r="L173" s="26">
        <f t="shared" si="7"/>
        <v>3.9946426248990287E-2</v>
      </c>
      <c r="M173" s="1">
        <f t="shared" si="8"/>
        <v>335.90949832775937</v>
      </c>
    </row>
    <row r="174" spans="1:13" x14ac:dyDescent="0.25">
      <c r="A174" t="str">
        <f t="shared" si="6"/>
        <v>CMBMLEMar-2024</v>
      </c>
      <c r="B174" s="2">
        <v>2024</v>
      </c>
      <c r="C174" s="2" t="s">
        <v>200</v>
      </c>
      <c r="D174" t="s">
        <v>10</v>
      </c>
      <c r="E174" s="2" t="s">
        <v>39</v>
      </c>
      <c r="F174" t="s">
        <v>15</v>
      </c>
      <c r="G174">
        <v>1350</v>
      </c>
      <c r="H174">
        <v>126332.12999999996</v>
      </c>
      <c r="I174">
        <v>32595.800000000014</v>
      </c>
      <c r="J174">
        <v>158927.93000000008</v>
      </c>
      <c r="K174">
        <v>1036800</v>
      </c>
      <c r="L174" s="26">
        <f t="shared" si="7"/>
        <v>0.153286969521605</v>
      </c>
      <c r="M174" s="1">
        <f t="shared" si="8"/>
        <v>117.72439259259265</v>
      </c>
    </row>
    <row r="175" spans="1:13" x14ac:dyDescent="0.25">
      <c r="A175" t="str">
        <f t="shared" si="6"/>
        <v>CMBNRTMar-2024</v>
      </c>
      <c r="B175" s="2">
        <v>2024</v>
      </c>
      <c r="C175" s="2" t="s">
        <v>200</v>
      </c>
      <c r="D175" t="s">
        <v>10</v>
      </c>
      <c r="E175" s="2" t="s">
        <v>40</v>
      </c>
      <c r="F175" t="s">
        <v>13</v>
      </c>
      <c r="G175">
        <v>294</v>
      </c>
      <c r="H175">
        <v>113969.71</v>
      </c>
      <c r="I175">
        <v>9295.0600000000013</v>
      </c>
      <c r="J175">
        <v>123264.76999999997</v>
      </c>
      <c r="K175">
        <v>2018016</v>
      </c>
      <c r="L175" s="26">
        <f t="shared" si="7"/>
        <v>6.1082156930371202E-2</v>
      </c>
      <c r="M175" s="1">
        <f t="shared" si="8"/>
        <v>419.26792517006794</v>
      </c>
    </row>
    <row r="176" spans="1:13" x14ac:dyDescent="0.25">
      <c r="A176" t="str">
        <f t="shared" si="6"/>
        <v>CMBPVGMar-2024</v>
      </c>
      <c r="B176" s="2">
        <v>2024</v>
      </c>
      <c r="C176" s="2" t="s">
        <v>200</v>
      </c>
      <c r="D176" t="s">
        <v>10</v>
      </c>
      <c r="E176" s="2" t="s">
        <v>50</v>
      </c>
      <c r="F176" t="s">
        <v>13</v>
      </c>
      <c r="G176">
        <v>25</v>
      </c>
      <c r="H176">
        <v>4305.0600000000004</v>
      </c>
      <c r="I176">
        <v>2274.64</v>
      </c>
      <c r="J176">
        <v>6579.6999999999989</v>
      </c>
      <c r="K176">
        <v>126650</v>
      </c>
      <c r="L176" s="26">
        <f t="shared" si="7"/>
        <v>5.1951835767864184E-2</v>
      </c>
      <c r="M176" s="1">
        <f t="shared" si="8"/>
        <v>263.18799999999993</v>
      </c>
    </row>
    <row r="177" spans="1:13" x14ac:dyDescent="0.25">
      <c r="A177" t="str">
        <f t="shared" si="6"/>
        <v>CMBRUHMar-2024</v>
      </c>
      <c r="B177" s="2">
        <v>2024</v>
      </c>
      <c r="C177" s="2" t="s">
        <v>200</v>
      </c>
      <c r="D177" t="s">
        <v>10</v>
      </c>
      <c r="E177" s="2" t="s">
        <v>41</v>
      </c>
      <c r="F177" t="s">
        <v>11</v>
      </c>
      <c r="G177">
        <v>117</v>
      </c>
      <c r="H177">
        <v>22625.740000000005</v>
      </c>
      <c r="I177">
        <v>11007.430000000002</v>
      </c>
      <c r="J177">
        <v>33633.169999999991</v>
      </c>
      <c r="K177">
        <v>473265</v>
      </c>
      <c r="L177" s="26">
        <f t="shared" si="7"/>
        <v>7.1066252522371171E-2</v>
      </c>
      <c r="M177" s="1">
        <f t="shared" si="8"/>
        <v>287.46299145299139</v>
      </c>
    </row>
    <row r="178" spans="1:13" x14ac:dyDescent="0.25">
      <c r="A178" t="str">
        <f t="shared" si="6"/>
        <v>CMBSINMar-2024</v>
      </c>
      <c r="B178" s="2">
        <v>2024</v>
      </c>
      <c r="C178" s="2" t="s">
        <v>200</v>
      </c>
      <c r="D178" t="s">
        <v>10</v>
      </c>
      <c r="E178" s="2" t="s">
        <v>42</v>
      </c>
      <c r="F178" t="s">
        <v>13</v>
      </c>
      <c r="G178">
        <v>304</v>
      </c>
      <c r="H178">
        <v>40652.810000000019</v>
      </c>
      <c r="I178">
        <v>21527.779999999981</v>
      </c>
      <c r="J178">
        <v>62180.590000000026</v>
      </c>
      <c r="K178">
        <v>835696</v>
      </c>
      <c r="L178" s="26">
        <f t="shared" si="7"/>
        <v>7.4405752809634157E-2</v>
      </c>
      <c r="M178" s="1">
        <f t="shared" si="8"/>
        <v>204.54141447368428</v>
      </c>
    </row>
    <row r="179" spans="1:13" x14ac:dyDescent="0.25">
      <c r="A179" t="str">
        <f t="shared" si="6"/>
        <v>CMBSYDMar-2024</v>
      </c>
      <c r="B179" s="2">
        <v>2024</v>
      </c>
      <c r="C179" s="2" t="s">
        <v>200</v>
      </c>
      <c r="D179" t="s">
        <v>10</v>
      </c>
      <c r="E179" s="2" t="s">
        <v>53</v>
      </c>
      <c r="F179" t="s">
        <v>13</v>
      </c>
      <c r="G179">
        <v>753</v>
      </c>
      <c r="H179">
        <v>214316.04999999993</v>
      </c>
      <c r="I179">
        <v>55523.460000000043</v>
      </c>
      <c r="J179">
        <v>269839.51</v>
      </c>
      <c r="K179">
        <v>6591762</v>
      </c>
      <c r="L179" s="26">
        <f t="shared" si="7"/>
        <v>4.0935869650633623E-2</v>
      </c>
      <c r="M179" s="1">
        <f t="shared" si="8"/>
        <v>358.35260292164674</v>
      </c>
    </row>
    <row r="180" spans="1:13" x14ac:dyDescent="0.25">
      <c r="A180" t="str">
        <f t="shared" si="6"/>
        <v>CMBTRVMar-2024</v>
      </c>
      <c r="B180" s="2">
        <v>2024</v>
      </c>
      <c r="C180" s="2" t="s">
        <v>200</v>
      </c>
      <c r="D180" t="s">
        <v>10</v>
      </c>
      <c r="E180" s="2" t="s">
        <v>43</v>
      </c>
      <c r="F180" t="s">
        <v>15</v>
      </c>
      <c r="G180">
        <v>23</v>
      </c>
      <c r="H180">
        <v>1435.09</v>
      </c>
      <c r="I180">
        <v>426.33999999999992</v>
      </c>
      <c r="J180">
        <v>1861.4299999999998</v>
      </c>
      <c r="K180">
        <v>8418</v>
      </c>
      <c r="L180" s="26">
        <f t="shared" si="7"/>
        <v>0.22112497030173436</v>
      </c>
      <c r="M180" s="1">
        <f t="shared" si="8"/>
        <v>80.931739130434778</v>
      </c>
    </row>
    <row r="181" spans="1:13" x14ac:dyDescent="0.25">
      <c r="A181" t="str">
        <f t="shared" si="6"/>
        <v>CMBTRZMar-2024</v>
      </c>
      <c r="B181" s="2">
        <v>2024</v>
      </c>
      <c r="C181" s="2" t="s">
        <v>200</v>
      </c>
      <c r="D181" t="s">
        <v>10</v>
      </c>
      <c r="E181" s="2" t="s">
        <v>44</v>
      </c>
      <c r="F181" t="s">
        <v>15</v>
      </c>
      <c r="G181">
        <v>35</v>
      </c>
      <c r="H181">
        <v>1067.83</v>
      </c>
      <c r="I181">
        <v>600.67999999999995</v>
      </c>
      <c r="J181">
        <v>1668.5099999999998</v>
      </c>
      <c r="K181">
        <v>15505</v>
      </c>
      <c r="L181" s="26">
        <f t="shared" si="7"/>
        <v>0.10761109319574329</v>
      </c>
      <c r="M181" s="1">
        <f t="shared" si="8"/>
        <v>47.67171428571428</v>
      </c>
    </row>
    <row r="182" spans="1:13" x14ac:dyDescent="0.25">
      <c r="A182" t="str">
        <f t="shared" si="6"/>
        <v>CMBJEDMar-2024</v>
      </c>
      <c r="B182" s="2">
        <v>2024</v>
      </c>
      <c r="C182" s="2" t="s">
        <v>200</v>
      </c>
      <c r="D182" t="s">
        <v>10</v>
      </c>
      <c r="E182" s="2" t="s">
        <v>51</v>
      </c>
      <c r="F182" t="s">
        <v>11</v>
      </c>
      <c r="G182">
        <v>23</v>
      </c>
      <c r="H182">
        <v>2871.05</v>
      </c>
      <c r="I182">
        <v>2146.19</v>
      </c>
      <c r="J182">
        <v>5017.24</v>
      </c>
      <c r="K182">
        <v>107111</v>
      </c>
      <c r="L182" s="26">
        <f t="shared" si="7"/>
        <v>4.6841500872926212E-2</v>
      </c>
      <c r="M182" s="1">
        <f t="shared" si="8"/>
        <v>218.14086956521737</v>
      </c>
    </row>
    <row r="183" spans="1:13" x14ac:dyDescent="0.25">
      <c r="A183" t="str">
        <f t="shared" si="6"/>
        <v>COKCMBMar-2024</v>
      </c>
      <c r="B183" s="2">
        <v>2024</v>
      </c>
      <c r="C183" s="2" t="s">
        <v>200</v>
      </c>
      <c r="D183" t="s">
        <v>21</v>
      </c>
      <c r="E183" s="2" t="s">
        <v>10</v>
      </c>
      <c r="F183" t="s">
        <v>15</v>
      </c>
      <c r="G183">
        <v>126</v>
      </c>
      <c r="H183">
        <v>8154.61</v>
      </c>
      <c r="I183">
        <v>2897.34</v>
      </c>
      <c r="J183">
        <v>11051.949999999995</v>
      </c>
      <c r="K183">
        <v>65142</v>
      </c>
      <c r="L183" s="26">
        <f t="shared" si="7"/>
        <v>0.16965935955297651</v>
      </c>
      <c r="M183" s="1">
        <f t="shared" si="8"/>
        <v>87.713888888888846</v>
      </c>
    </row>
    <row r="184" spans="1:13" x14ac:dyDescent="0.25">
      <c r="A184" t="str">
        <f t="shared" si="6"/>
        <v>DACCMBMar-2024</v>
      </c>
      <c r="B184" s="2">
        <v>2024</v>
      </c>
      <c r="C184" s="2" t="s">
        <v>200</v>
      </c>
      <c r="D184" t="s">
        <v>22</v>
      </c>
      <c r="E184" s="2" t="s">
        <v>10</v>
      </c>
      <c r="F184" t="s">
        <v>15</v>
      </c>
      <c r="G184">
        <v>23</v>
      </c>
      <c r="H184">
        <v>4242.74</v>
      </c>
      <c r="I184">
        <v>304.49</v>
      </c>
      <c r="J184">
        <v>4547.2299999999996</v>
      </c>
      <c r="K184">
        <v>49795</v>
      </c>
      <c r="L184" s="26">
        <f t="shared" si="7"/>
        <v>9.131900793252333E-2</v>
      </c>
      <c r="M184" s="1">
        <f t="shared" si="8"/>
        <v>197.70565217391302</v>
      </c>
    </row>
    <row r="185" spans="1:13" x14ac:dyDescent="0.25">
      <c r="A185" t="str">
        <f t="shared" si="6"/>
        <v>DELCMBMar-2024</v>
      </c>
      <c r="B185" s="2">
        <v>2024</v>
      </c>
      <c r="C185" s="2" t="s">
        <v>200</v>
      </c>
      <c r="D185" t="s">
        <v>23</v>
      </c>
      <c r="E185" s="2" t="s">
        <v>10</v>
      </c>
      <c r="F185" t="s">
        <v>15</v>
      </c>
      <c r="G185">
        <v>646</v>
      </c>
      <c r="H185">
        <v>54347.359999999993</v>
      </c>
      <c r="I185">
        <v>18687.870000000006</v>
      </c>
      <c r="J185">
        <v>73035.23000000004</v>
      </c>
      <c r="K185">
        <v>1566550</v>
      </c>
      <c r="L185" s="26">
        <f t="shared" si="7"/>
        <v>4.6621703743895848E-2</v>
      </c>
      <c r="M185" s="1">
        <f t="shared" si="8"/>
        <v>113.05763157894744</v>
      </c>
    </row>
    <row r="186" spans="1:13" x14ac:dyDescent="0.25">
      <c r="A186" t="str">
        <f t="shared" si="6"/>
        <v>DMMCMBMar-2024</v>
      </c>
      <c r="B186" s="2">
        <v>2024</v>
      </c>
      <c r="C186" s="2" t="s">
        <v>200</v>
      </c>
      <c r="D186" t="s">
        <v>24</v>
      </c>
      <c r="E186" s="2" t="s">
        <v>10</v>
      </c>
      <c r="F186" t="s">
        <v>11</v>
      </c>
      <c r="G186">
        <v>9</v>
      </c>
      <c r="H186">
        <v>1887.13</v>
      </c>
      <c r="I186">
        <v>833.92</v>
      </c>
      <c r="J186">
        <v>2721.05</v>
      </c>
      <c r="K186">
        <v>34677</v>
      </c>
      <c r="L186" s="26">
        <f t="shared" si="7"/>
        <v>7.8468437292730051E-2</v>
      </c>
      <c r="M186" s="1">
        <f t="shared" si="8"/>
        <v>302.3388888888889</v>
      </c>
    </row>
    <row r="187" spans="1:13" x14ac:dyDescent="0.25">
      <c r="A187" t="str">
        <f t="shared" si="6"/>
        <v>DOHCMBMar-2024</v>
      </c>
      <c r="B187" s="2">
        <v>2024</v>
      </c>
      <c r="C187" s="2" t="s">
        <v>200</v>
      </c>
      <c r="D187" t="s">
        <v>25</v>
      </c>
      <c r="E187" s="2" t="s">
        <v>10</v>
      </c>
      <c r="F187" t="s">
        <v>11</v>
      </c>
      <c r="G187">
        <v>63</v>
      </c>
      <c r="H187">
        <v>6347.94</v>
      </c>
      <c r="I187">
        <v>9997.9900000000016</v>
      </c>
      <c r="J187">
        <v>16345.93</v>
      </c>
      <c r="K187">
        <v>228879</v>
      </c>
      <c r="L187" s="26">
        <f t="shared" si="7"/>
        <v>7.1417342788110752E-2</v>
      </c>
      <c r="M187" s="1">
        <f t="shared" si="8"/>
        <v>259.45920634920634</v>
      </c>
    </row>
    <row r="188" spans="1:13" x14ac:dyDescent="0.25">
      <c r="A188" t="str">
        <f t="shared" si="6"/>
        <v>DXBCMBMar-2024</v>
      </c>
      <c r="B188" s="2">
        <v>2024</v>
      </c>
      <c r="C188" s="2" t="s">
        <v>200</v>
      </c>
      <c r="D188" t="s">
        <v>26</v>
      </c>
      <c r="E188" s="2" t="s">
        <v>10</v>
      </c>
      <c r="F188" t="s">
        <v>11</v>
      </c>
      <c r="G188">
        <v>54</v>
      </c>
      <c r="H188">
        <v>7513.98</v>
      </c>
      <c r="I188">
        <v>4924.22</v>
      </c>
      <c r="J188">
        <v>12438.199999999999</v>
      </c>
      <c r="K188">
        <v>178686</v>
      </c>
      <c r="L188" s="26">
        <f t="shared" si="7"/>
        <v>6.9609258699618315E-2</v>
      </c>
      <c r="M188" s="1">
        <f t="shared" si="8"/>
        <v>230.33703703703702</v>
      </c>
    </row>
    <row r="189" spans="1:13" x14ac:dyDescent="0.25">
      <c r="A189" t="str">
        <f t="shared" si="6"/>
        <v>FRACMBMar-2024</v>
      </c>
      <c r="B189" s="2">
        <v>2024</v>
      </c>
      <c r="C189" s="2" t="s">
        <v>200</v>
      </c>
      <c r="D189" t="s">
        <v>27</v>
      </c>
      <c r="E189" s="2" t="s">
        <v>10</v>
      </c>
      <c r="F189" t="s">
        <v>19</v>
      </c>
      <c r="G189">
        <v>804</v>
      </c>
      <c r="H189">
        <v>184733.66999999995</v>
      </c>
      <c r="I189">
        <v>174138.22000000003</v>
      </c>
      <c r="J189">
        <v>358871.89</v>
      </c>
      <c r="K189">
        <v>6506772</v>
      </c>
      <c r="L189" s="26">
        <f t="shared" si="7"/>
        <v>5.5153598435599097E-2</v>
      </c>
      <c r="M189" s="1">
        <f t="shared" si="8"/>
        <v>446.35807213930349</v>
      </c>
    </row>
    <row r="190" spans="1:13" x14ac:dyDescent="0.25">
      <c r="A190" t="str">
        <f t="shared" si="6"/>
        <v>GANCMBMar-2024</v>
      </c>
      <c r="B190" s="2">
        <v>2024</v>
      </c>
      <c r="C190" s="2" t="s">
        <v>200</v>
      </c>
      <c r="D190" t="s">
        <v>28</v>
      </c>
      <c r="E190" s="2" t="s">
        <v>10</v>
      </c>
      <c r="F190" t="s">
        <v>15</v>
      </c>
      <c r="G190">
        <v>62</v>
      </c>
      <c r="H190">
        <v>3696.78</v>
      </c>
      <c r="I190">
        <v>1907.7700000000002</v>
      </c>
      <c r="J190">
        <v>5604.5500000000011</v>
      </c>
      <c r="K190">
        <v>71114</v>
      </c>
      <c r="L190" s="26">
        <f t="shared" si="7"/>
        <v>7.8810782686953351E-2</v>
      </c>
      <c r="M190" s="1">
        <f t="shared" si="8"/>
        <v>90.395967741935507</v>
      </c>
    </row>
    <row r="191" spans="1:13" x14ac:dyDescent="0.25">
      <c r="A191" t="str">
        <f t="shared" si="6"/>
        <v>HYDCMBMar-2024</v>
      </c>
      <c r="B191" s="2">
        <v>2024</v>
      </c>
      <c r="C191" s="2" t="s">
        <v>200</v>
      </c>
      <c r="D191" t="s">
        <v>29</v>
      </c>
      <c r="E191" s="2" t="s">
        <v>10</v>
      </c>
      <c r="F191" t="s">
        <v>15</v>
      </c>
      <c r="G191">
        <v>15</v>
      </c>
      <c r="H191">
        <v>640.64</v>
      </c>
      <c r="I191">
        <v>400.13</v>
      </c>
      <c r="J191">
        <v>1040.77</v>
      </c>
      <c r="K191">
        <v>17580</v>
      </c>
      <c r="L191" s="26">
        <f t="shared" si="7"/>
        <v>5.9201934015927188E-2</v>
      </c>
      <c r="M191" s="1">
        <f t="shared" si="8"/>
        <v>69.384666666666661</v>
      </c>
    </row>
    <row r="192" spans="1:13" x14ac:dyDescent="0.25">
      <c r="A192" t="str">
        <f t="shared" si="6"/>
        <v>ICNCMBMar-2024</v>
      </c>
      <c r="B192" s="2">
        <v>2024</v>
      </c>
      <c r="C192" s="2" t="s">
        <v>200</v>
      </c>
      <c r="D192" t="s">
        <v>30</v>
      </c>
      <c r="E192" s="2" t="s">
        <v>10</v>
      </c>
      <c r="F192" t="s">
        <v>13</v>
      </c>
      <c r="G192">
        <v>113</v>
      </c>
      <c r="H192">
        <v>32786.609999999993</v>
      </c>
      <c r="I192">
        <v>8999.67</v>
      </c>
      <c r="J192">
        <v>41786.280000000013</v>
      </c>
      <c r="K192">
        <v>651445</v>
      </c>
      <c r="L192" s="26">
        <f t="shared" si="7"/>
        <v>6.414398759680405E-2</v>
      </c>
      <c r="M192" s="1">
        <f t="shared" si="8"/>
        <v>369.79008849557533</v>
      </c>
    </row>
    <row r="193" spans="1:13" x14ac:dyDescent="0.25">
      <c r="A193" t="str">
        <f t="shared" si="6"/>
        <v>IXMCMBMar-2024</v>
      </c>
      <c r="B193" s="2">
        <v>2024</v>
      </c>
      <c r="C193" s="2" t="s">
        <v>200</v>
      </c>
      <c r="D193" t="s">
        <v>31</v>
      </c>
      <c r="E193" s="2" t="s">
        <v>10</v>
      </c>
      <c r="F193" t="s">
        <v>15</v>
      </c>
      <c r="G193">
        <v>53</v>
      </c>
      <c r="H193">
        <v>1383.3700000000001</v>
      </c>
      <c r="I193">
        <v>716.18</v>
      </c>
      <c r="J193">
        <v>2099.5499999999997</v>
      </c>
      <c r="K193">
        <v>18762</v>
      </c>
      <c r="L193" s="26">
        <f t="shared" si="7"/>
        <v>0.11190438119603452</v>
      </c>
      <c r="M193" s="1">
        <f t="shared" si="8"/>
        <v>39.614150943396218</v>
      </c>
    </row>
    <row r="194" spans="1:13" x14ac:dyDescent="0.25">
      <c r="A194" t="str">
        <f t="shared" ref="A194:A257" si="9">D194&amp;E194&amp;C194</f>
        <v>KHICMBMar-2024</v>
      </c>
      <c r="B194" s="2">
        <v>2024</v>
      </c>
      <c r="C194" s="2" t="s">
        <v>200</v>
      </c>
      <c r="D194" t="s">
        <v>32</v>
      </c>
      <c r="E194" s="2" t="s">
        <v>10</v>
      </c>
      <c r="F194" t="s">
        <v>15</v>
      </c>
      <c r="G194">
        <v>157</v>
      </c>
      <c r="H194">
        <v>16110.210000000001</v>
      </c>
      <c r="I194">
        <v>3249.2700000000009</v>
      </c>
      <c r="J194">
        <v>19359.480000000007</v>
      </c>
      <c r="K194">
        <v>378998</v>
      </c>
      <c r="L194" s="26">
        <f t="shared" ref="L194:L257" si="10">J194/K194</f>
        <v>5.1080691718689827E-2</v>
      </c>
      <c r="M194" s="1">
        <f t="shared" ref="M194:M257" si="11">J194/G194</f>
        <v>123.30878980891724</v>
      </c>
    </row>
    <row r="195" spans="1:13" x14ac:dyDescent="0.25">
      <c r="A195" t="str">
        <f t="shared" si="9"/>
        <v>KTMCMBMar-2024</v>
      </c>
      <c r="B195" s="2">
        <v>2024</v>
      </c>
      <c r="C195" s="2" t="s">
        <v>200</v>
      </c>
      <c r="D195" t="s">
        <v>52</v>
      </c>
      <c r="E195" s="2" t="s">
        <v>10</v>
      </c>
      <c r="F195" t="s">
        <v>15</v>
      </c>
      <c r="G195">
        <v>48</v>
      </c>
      <c r="H195">
        <v>9953.4200000000019</v>
      </c>
      <c r="I195">
        <v>1560.6</v>
      </c>
      <c r="J195">
        <v>11514.020000000004</v>
      </c>
      <c r="K195">
        <v>112944</v>
      </c>
      <c r="L195" s="26">
        <f t="shared" si="10"/>
        <v>0.1019445034707466</v>
      </c>
      <c r="M195" s="1">
        <f t="shared" si="11"/>
        <v>239.87541666666675</v>
      </c>
    </row>
    <row r="196" spans="1:13" x14ac:dyDescent="0.25">
      <c r="A196" t="str">
        <f t="shared" si="9"/>
        <v>KULCMBMar-2024</v>
      </c>
      <c r="B196" s="2">
        <v>2024</v>
      </c>
      <c r="C196" s="2" t="s">
        <v>200</v>
      </c>
      <c r="D196" t="s">
        <v>33</v>
      </c>
      <c r="E196" s="2" t="s">
        <v>10</v>
      </c>
      <c r="F196" t="s">
        <v>13</v>
      </c>
      <c r="G196">
        <v>203</v>
      </c>
      <c r="H196">
        <v>14774.619999999995</v>
      </c>
      <c r="I196">
        <v>12360.669999999998</v>
      </c>
      <c r="J196">
        <v>27135.29</v>
      </c>
      <c r="K196">
        <v>499177</v>
      </c>
      <c r="L196" s="26">
        <f t="shared" si="10"/>
        <v>5.4360056653251256E-2</v>
      </c>
      <c r="M196" s="1">
        <f t="shared" si="11"/>
        <v>133.67137931034483</v>
      </c>
    </row>
    <row r="197" spans="1:13" x14ac:dyDescent="0.25">
      <c r="A197" t="str">
        <f t="shared" si="9"/>
        <v>KWICMBMar-2024</v>
      </c>
      <c r="B197" s="2">
        <v>2024</v>
      </c>
      <c r="C197" s="2" t="s">
        <v>200</v>
      </c>
      <c r="D197" t="s">
        <v>34</v>
      </c>
      <c r="E197" s="2" t="s">
        <v>10</v>
      </c>
      <c r="F197" t="s">
        <v>11</v>
      </c>
      <c r="G197">
        <v>10</v>
      </c>
      <c r="H197">
        <v>1507.7099999999996</v>
      </c>
      <c r="I197">
        <v>885.69000000000017</v>
      </c>
      <c r="J197">
        <v>2393.3999999999996</v>
      </c>
      <c r="K197">
        <v>41950</v>
      </c>
      <c r="L197" s="26">
        <f t="shared" si="10"/>
        <v>5.7053635280095341E-2</v>
      </c>
      <c r="M197" s="1">
        <f t="shared" si="11"/>
        <v>239.33999999999997</v>
      </c>
    </row>
    <row r="198" spans="1:13" x14ac:dyDescent="0.25">
      <c r="A198" t="str">
        <f t="shared" si="9"/>
        <v>LHECMBMar-2024</v>
      </c>
      <c r="B198" s="2">
        <v>2024</v>
      </c>
      <c r="C198" s="2" t="s">
        <v>200</v>
      </c>
      <c r="D198" t="s">
        <v>35</v>
      </c>
      <c r="E198" s="2" t="s">
        <v>10</v>
      </c>
      <c r="F198" t="s">
        <v>15</v>
      </c>
      <c r="G198">
        <v>341</v>
      </c>
      <c r="H198">
        <v>35597.17</v>
      </c>
      <c r="I198">
        <v>7290.0099999999975</v>
      </c>
      <c r="J198">
        <v>42887.18</v>
      </c>
      <c r="K198">
        <v>949685</v>
      </c>
      <c r="L198" s="26">
        <f t="shared" si="10"/>
        <v>4.5159373897660803E-2</v>
      </c>
      <c r="M198" s="1">
        <f t="shared" si="11"/>
        <v>125.76885630498533</v>
      </c>
    </row>
    <row r="199" spans="1:13" x14ac:dyDescent="0.25">
      <c r="A199" t="str">
        <f t="shared" si="9"/>
        <v>LHRCMBMar-2024</v>
      </c>
      <c r="B199" s="2">
        <v>2024</v>
      </c>
      <c r="C199" s="2" t="s">
        <v>200</v>
      </c>
      <c r="D199" t="s">
        <v>36</v>
      </c>
      <c r="E199" s="2" t="s">
        <v>10</v>
      </c>
      <c r="F199" t="s">
        <v>19</v>
      </c>
      <c r="G199">
        <v>1848</v>
      </c>
      <c r="H199">
        <v>641982.32999999984</v>
      </c>
      <c r="I199">
        <v>395327.8899999999</v>
      </c>
      <c r="J199">
        <v>1037310.2200000006</v>
      </c>
      <c r="K199">
        <v>16112712</v>
      </c>
      <c r="L199" s="26">
        <f t="shared" si="10"/>
        <v>6.4378375285302714E-2</v>
      </c>
      <c r="M199" s="1">
        <f t="shared" si="11"/>
        <v>561.31505411255444</v>
      </c>
    </row>
    <row r="200" spans="1:13" x14ac:dyDescent="0.25">
      <c r="A200" t="str">
        <f t="shared" si="9"/>
        <v>MAACMBMar-2024</v>
      </c>
      <c r="B200" s="2">
        <v>2024</v>
      </c>
      <c r="C200" s="2" t="s">
        <v>200</v>
      </c>
      <c r="D200" t="s">
        <v>37</v>
      </c>
      <c r="E200" s="2" t="s">
        <v>10</v>
      </c>
      <c r="F200" t="s">
        <v>15</v>
      </c>
      <c r="G200">
        <v>278</v>
      </c>
      <c r="H200">
        <v>11856.859999999995</v>
      </c>
      <c r="I200">
        <v>6646.5299999999952</v>
      </c>
      <c r="J200">
        <v>18503.39</v>
      </c>
      <c r="K200">
        <v>190708</v>
      </c>
      <c r="L200" s="26">
        <f t="shared" si="10"/>
        <v>9.7024718417685674E-2</v>
      </c>
      <c r="M200" s="1">
        <f t="shared" si="11"/>
        <v>66.558956834532367</v>
      </c>
    </row>
    <row r="201" spans="1:13" x14ac:dyDescent="0.25">
      <c r="A201" t="str">
        <f t="shared" si="9"/>
        <v>MELCMBMar-2024</v>
      </c>
      <c r="B201" s="2">
        <v>2024</v>
      </c>
      <c r="C201" s="2" t="s">
        <v>200</v>
      </c>
      <c r="D201" t="s">
        <v>38</v>
      </c>
      <c r="E201" s="2" t="s">
        <v>10</v>
      </c>
      <c r="F201" t="s">
        <v>13</v>
      </c>
      <c r="G201">
        <v>2440</v>
      </c>
      <c r="H201">
        <v>726322.88000000012</v>
      </c>
      <c r="I201">
        <v>215327.11000000022</v>
      </c>
      <c r="J201">
        <v>941649.98999999964</v>
      </c>
      <c r="K201">
        <v>20517960</v>
      </c>
      <c r="L201" s="26">
        <f t="shared" si="10"/>
        <v>4.5893938286262356E-2</v>
      </c>
      <c r="M201" s="1">
        <f t="shared" si="11"/>
        <v>385.92212704918018</v>
      </c>
    </row>
    <row r="202" spans="1:13" x14ac:dyDescent="0.25">
      <c r="A202" t="str">
        <f t="shared" si="9"/>
        <v>MLECMBMar-2024</v>
      </c>
      <c r="B202" s="2">
        <v>2024</v>
      </c>
      <c r="C202" s="2" t="s">
        <v>200</v>
      </c>
      <c r="D202" t="s">
        <v>39</v>
      </c>
      <c r="E202" s="2" t="s">
        <v>10</v>
      </c>
      <c r="F202" t="s">
        <v>15</v>
      </c>
      <c r="G202">
        <v>814</v>
      </c>
      <c r="H202">
        <v>59808.779999999977</v>
      </c>
      <c r="I202">
        <v>17692.600000000006</v>
      </c>
      <c r="J202">
        <v>77501.380000000019</v>
      </c>
      <c r="K202">
        <v>625152</v>
      </c>
      <c r="L202" s="26">
        <f t="shared" si="10"/>
        <v>0.12397205799549553</v>
      </c>
      <c r="M202" s="1">
        <f t="shared" si="11"/>
        <v>95.210540540540563</v>
      </c>
    </row>
    <row r="203" spans="1:13" x14ac:dyDescent="0.25">
      <c r="A203" t="str">
        <f t="shared" si="9"/>
        <v>NRTCMBMar-2024</v>
      </c>
      <c r="B203" s="2">
        <v>2024</v>
      </c>
      <c r="C203" s="2" t="s">
        <v>200</v>
      </c>
      <c r="D203" t="s">
        <v>40</v>
      </c>
      <c r="E203" s="2" t="s">
        <v>10</v>
      </c>
      <c r="F203" t="s">
        <v>13</v>
      </c>
      <c r="G203">
        <v>193</v>
      </c>
      <c r="H203">
        <v>78048.310000000012</v>
      </c>
      <c r="I203">
        <v>8069.5400000000009</v>
      </c>
      <c r="J203">
        <v>86117.849999999991</v>
      </c>
      <c r="K203">
        <v>1324752</v>
      </c>
      <c r="L203" s="26">
        <f t="shared" si="10"/>
        <v>6.5006771078662262E-2</v>
      </c>
      <c r="M203" s="1">
        <f t="shared" si="11"/>
        <v>446.20647668393775</v>
      </c>
    </row>
    <row r="204" spans="1:13" x14ac:dyDescent="0.25">
      <c r="A204" t="str">
        <f t="shared" si="9"/>
        <v>PVGCMBMar-2024</v>
      </c>
      <c r="B204" s="2">
        <v>2024</v>
      </c>
      <c r="C204" s="2" t="s">
        <v>200</v>
      </c>
      <c r="D204" t="s">
        <v>50</v>
      </c>
      <c r="E204" s="2" t="s">
        <v>10</v>
      </c>
      <c r="F204" t="s">
        <v>13</v>
      </c>
      <c r="G204">
        <v>17</v>
      </c>
      <c r="H204">
        <v>4444.97</v>
      </c>
      <c r="I204">
        <v>1790.68</v>
      </c>
      <c r="J204">
        <v>6235.6500000000015</v>
      </c>
      <c r="K204">
        <v>86122</v>
      </c>
      <c r="L204" s="26">
        <f t="shared" si="10"/>
        <v>7.2404844290657452E-2</v>
      </c>
      <c r="M204" s="1">
        <f t="shared" si="11"/>
        <v>366.80294117647065</v>
      </c>
    </row>
    <row r="205" spans="1:13" x14ac:dyDescent="0.25">
      <c r="A205" t="str">
        <f t="shared" si="9"/>
        <v>RUHCMBMar-2024</v>
      </c>
      <c r="B205" s="2">
        <v>2024</v>
      </c>
      <c r="C205" s="2" t="s">
        <v>200</v>
      </c>
      <c r="D205" t="s">
        <v>41</v>
      </c>
      <c r="E205" s="2" t="s">
        <v>10</v>
      </c>
      <c r="F205" t="s">
        <v>11</v>
      </c>
      <c r="G205">
        <v>41</v>
      </c>
      <c r="H205">
        <v>6898.9799999999987</v>
      </c>
      <c r="I205">
        <v>3665.62</v>
      </c>
      <c r="J205">
        <v>10564.6</v>
      </c>
      <c r="K205">
        <v>165845</v>
      </c>
      <c r="L205" s="26">
        <f t="shared" si="10"/>
        <v>6.3701649130211951E-2</v>
      </c>
      <c r="M205" s="1">
        <f t="shared" si="11"/>
        <v>257.67317073170733</v>
      </c>
    </row>
    <row r="206" spans="1:13" x14ac:dyDescent="0.25">
      <c r="A206" t="str">
        <f t="shared" si="9"/>
        <v>SINCMBMar-2024</v>
      </c>
      <c r="B206" s="2">
        <v>2024</v>
      </c>
      <c r="C206" s="2" t="s">
        <v>200</v>
      </c>
      <c r="D206" t="s">
        <v>42</v>
      </c>
      <c r="E206" s="2" t="s">
        <v>10</v>
      </c>
      <c r="F206" t="s">
        <v>13</v>
      </c>
      <c r="G206">
        <v>239</v>
      </c>
      <c r="H206">
        <v>33413.520000000004</v>
      </c>
      <c r="I206">
        <v>19597.759999999998</v>
      </c>
      <c r="J206">
        <v>53011.28</v>
      </c>
      <c r="K206">
        <v>657011</v>
      </c>
      <c r="L206" s="26">
        <f t="shared" si="10"/>
        <v>8.0685528857203301E-2</v>
      </c>
      <c r="M206" s="1">
        <f t="shared" si="11"/>
        <v>221.80451882845188</v>
      </c>
    </row>
    <row r="207" spans="1:13" x14ac:dyDescent="0.25">
      <c r="A207" t="str">
        <f t="shared" si="9"/>
        <v>SYDCMBMar-2024</v>
      </c>
      <c r="B207" s="2">
        <v>2024</v>
      </c>
      <c r="C207" s="2" t="s">
        <v>200</v>
      </c>
      <c r="D207" t="s">
        <v>53</v>
      </c>
      <c r="E207" s="2" t="s">
        <v>10</v>
      </c>
      <c r="F207" t="s">
        <v>13</v>
      </c>
      <c r="G207">
        <v>1155</v>
      </c>
      <c r="H207">
        <v>333957.74000000005</v>
      </c>
      <c r="I207">
        <v>94877.910000000033</v>
      </c>
      <c r="J207">
        <v>428835.64999999997</v>
      </c>
      <c r="K207">
        <v>10110870</v>
      </c>
      <c r="L207" s="26">
        <f t="shared" si="10"/>
        <v>4.2413328427721844E-2</v>
      </c>
      <c r="M207" s="1">
        <f t="shared" si="11"/>
        <v>371.28627705627702</v>
      </c>
    </row>
    <row r="208" spans="1:13" x14ac:dyDescent="0.25">
      <c r="A208" t="str">
        <f t="shared" si="9"/>
        <v>TRVCMBMar-2024</v>
      </c>
      <c r="B208" s="2">
        <v>2024</v>
      </c>
      <c r="C208" s="2" t="s">
        <v>200</v>
      </c>
      <c r="D208" t="s">
        <v>43</v>
      </c>
      <c r="E208" s="2" t="s">
        <v>10</v>
      </c>
      <c r="F208" t="s">
        <v>15</v>
      </c>
      <c r="G208">
        <v>61</v>
      </c>
      <c r="H208">
        <v>2426.6899999999996</v>
      </c>
      <c r="I208">
        <v>1274.8600000000004</v>
      </c>
      <c r="J208">
        <v>3701.5499999999997</v>
      </c>
      <c r="K208">
        <v>22326</v>
      </c>
      <c r="L208" s="26">
        <f t="shared" si="10"/>
        <v>0.16579548508465464</v>
      </c>
      <c r="M208" s="1">
        <f t="shared" si="11"/>
        <v>60.681147540983602</v>
      </c>
    </row>
    <row r="209" spans="1:18" x14ac:dyDescent="0.25">
      <c r="A209" t="str">
        <f t="shared" si="9"/>
        <v>TRZCMBMar-2024</v>
      </c>
      <c r="B209" s="2">
        <v>2024</v>
      </c>
      <c r="C209" s="2" t="s">
        <v>200</v>
      </c>
      <c r="D209" t="s">
        <v>44</v>
      </c>
      <c r="E209" s="2" t="s">
        <v>10</v>
      </c>
      <c r="F209" t="s">
        <v>15</v>
      </c>
      <c r="G209">
        <v>127</v>
      </c>
      <c r="H209">
        <v>4276.6799999999985</v>
      </c>
      <c r="I209">
        <v>2163.3800000000006</v>
      </c>
      <c r="J209">
        <v>6440.0599999999959</v>
      </c>
      <c r="K209">
        <v>56261</v>
      </c>
      <c r="L209" s="26">
        <f t="shared" si="10"/>
        <v>0.1144675707861573</v>
      </c>
      <c r="M209" s="1">
        <f t="shared" si="11"/>
        <v>50.709133858267684</v>
      </c>
    </row>
    <row r="210" spans="1:18" x14ac:dyDescent="0.25">
      <c r="A210" t="str">
        <f t="shared" si="9"/>
        <v>JEDCMBMar-2024</v>
      </c>
      <c r="B210" s="2">
        <v>2024</v>
      </c>
      <c r="C210" s="2" t="s">
        <v>200</v>
      </c>
      <c r="D210" t="s">
        <v>51</v>
      </c>
      <c r="E210" s="2" t="s">
        <v>10</v>
      </c>
      <c r="F210" t="s">
        <v>11</v>
      </c>
      <c r="G210">
        <v>6</v>
      </c>
      <c r="H210">
        <v>1184.06</v>
      </c>
      <c r="I210">
        <v>486.65999999999997</v>
      </c>
      <c r="J210">
        <v>1670.7200000000003</v>
      </c>
      <c r="K210">
        <v>27942</v>
      </c>
      <c r="L210" s="26">
        <f t="shared" si="10"/>
        <v>5.9792427170567611E-2</v>
      </c>
      <c r="M210" s="1">
        <f t="shared" si="11"/>
        <v>278.45333333333338</v>
      </c>
    </row>
    <row r="211" spans="1:18" x14ac:dyDescent="0.25">
      <c r="A211" t="str">
        <f t="shared" si="9"/>
        <v>AUHCMBApr-2024</v>
      </c>
      <c r="B211" s="2">
        <v>2024</v>
      </c>
      <c r="C211" s="2" t="s">
        <v>204</v>
      </c>
      <c r="D211" t="s">
        <v>9</v>
      </c>
      <c r="E211" s="2" t="s">
        <v>10</v>
      </c>
      <c r="F211" t="s">
        <v>11</v>
      </c>
      <c r="G211">
        <v>16</v>
      </c>
      <c r="H211">
        <v>2358.34</v>
      </c>
      <c r="I211">
        <v>1786.58</v>
      </c>
      <c r="J211">
        <v>4144.920000000001</v>
      </c>
      <c r="K211">
        <v>53504</v>
      </c>
      <c r="L211" s="26">
        <f t="shared" si="10"/>
        <v>7.746934808612442E-2</v>
      </c>
      <c r="M211" s="1">
        <f t="shared" si="11"/>
        <v>259.05750000000006</v>
      </c>
    </row>
    <row r="212" spans="1:18" x14ac:dyDescent="0.25">
      <c r="A212" t="str">
        <f t="shared" si="9"/>
        <v>BKKCMBApr-2024</v>
      </c>
      <c r="B212" s="2">
        <v>2024</v>
      </c>
      <c r="C212" s="2" t="s">
        <v>204</v>
      </c>
      <c r="D212" t="s">
        <v>12</v>
      </c>
      <c r="E212" s="2" t="s">
        <v>10</v>
      </c>
      <c r="F212" t="s">
        <v>13</v>
      </c>
      <c r="G212">
        <v>107</v>
      </c>
      <c r="H212">
        <v>15425.149999999996</v>
      </c>
      <c r="I212">
        <v>8297.4000000000015</v>
      </c>
      <c r="J212">
        <v>23722.549999999988</v>
      </c>
      <c r="K212">
        <v>255195</v>
      </c>
      <c r="L212" s="26">
        <f t="shared" si="10"/>
        <v>9.2958521914614275E-2</v>
      </c>
      <c r="M212" s="1">
        <f t="shared" si="11"/>
        <v>221.70607476635504</v>
      </c>
    </row>
    <row r="213" spans="1:18" x14ac:dyDescent="0.25">
      <c r="A213" t="str">
        <f t="shared" si="9"/>
        <v>BLRCMBApr-2024</v>
      </c>
      <c r="B213" s="2">
        <v>2024</v>
      </c>
      <c r="C213" s="2" t="s">
        <v>204</v>
      </c>
      <c r="D213" t="s">
        <v>14</v>
      </c>
      <c r="E213" s="2" t="s">
        <v>10</v>
      </c>
      <c r="F213" t="s">
        <v>15</v>
      </c>
      <c r="G213">
        <v>67</v>
      </c>
      <c r="H213">
        <v>2452.9999999999995</v>
      </c>
      <c r="I213">
        <v>1507.9699999999998</v>
      </c>
      <c r="J213">
        <v>3960.9699999999993</v>
      </c>
      <c r="K213">
        <v>47905</v>
      </c>
      <c r="L213" s="26">
        <f t="shared" si="10"/>
        <v>8.2683853459972853E-2</v>
      </c>
      <c r="M213" s="1">
        <f t="shared" si="11"/>
        <v>59.11895522388059</v>
      </c>
    </row>
    <row r="214" spans="1:18" x14ac:dyDescent="0.25">
      <c r="A214" t="str">
        <f t="shared" si="9"/>
        <v>BOMCMBApr-2024</v>
      </c>
      <c r="B214" s="2">
        <v>2024</v>
      </c>
      <c r="C214" s="2" t="s">
        <v>204</v>
      </c>
      <c r="D214" t="s">
        <v>16</v>
      </c>
      <c r="E214" t="s">
        <v>10</v>
      </c>
      <c r="F214" t="s">
        <v>15</v>
      </c>
      <c r="G214">
        <v>75</v>
      </c>
      <c r="H214">
        <v>8032.1199999999981</v>
      </c>
      <c r="I214">
        <v>2066.0599999999995</v>
      </c>
      <c r="J214">
        <v>10098.179999999998</v>
      </c>
      <c r="K214">
        <v>116175</v>
      </c>
      <c r="L214" s="26">
        <f t="shared" si="10"/>
        <v>8.6922143318269834E-2</v>
      </c>
      <c r="M214" s="1">
        <f t="shared" si="11"/>
        <v>134.64239999999998</v>
      </c>
    </row>
    <row r="215" spans="1:18" x14ac:dyDescent="0.25">
      <c r="A215" t="str">
        <f t="shared" si="9"/>
        <v>CANCMBApr-2024</v>
      </c>
      <c r="B215" s="2">
        <v>2024</v>
      </c>
      <c r="C215" s="2" t="s">
        <v>204</v>
      </c>
      <c r="D215" t="s">
        <v>17</v>
      </c>
      <c r="E215" s="2" t="s">
        <v>10</v>
      </c>
      <c r="F215" t="s">
        <v>13</v>
      </c>
      <c r="G215">
        <v>3</v>
      </c>
      <c r="H215">
        <v>373.45000000000005</v>
      </c>
      <c r="I215">
        <v>155.35</v>
      </c>
      <c r="J215">
        <v>528.79999999999995</v>
      </c>
      <c r="K215">
        <v>11949</v>
      </c>
      <c r="L215" s="26">
        <f t="shared" si="10"/>
        <v>4.4254749351410154E-2</v>
      </c>
      <c r="M215" s="1">
        <f t="shared" si="11"/>
        <v>176.26666666666665</v>
      </c>
    </row>
    <row r="216" spans="1:18" x14ac:dyDescent="0.25">
      <c r="A216" t="str">
        <f t="shared" si="9"/>
        <v>CDGCMBApr-2024</v>
      </c>
      <c r="B216" s="2">
        <v>2024</v>
      </c>
      <c r="C216" s="2" t="s">
        <v>204</v>
      </c>
      <c r="D216" t="s">
        <v>18</v>
      </c>
      <c r="E216" s="2" t="s">
        <v>10</v>
      </c>
      <c r="F216" t="s">
        <v>19</v>
      </c>
      <c r="G216">
        <v>364</v>
      </c>
      <c r="H216">
        <v>54380.800000000003</v>
      </c>
      <c r="I216">
        <v>74620.62</v>
      </c>
      <c r="J216">
        <v>129001.42000000004</v>
      </c>
      <c r="K216">
        <v>3097276</v>
      </c>
      <c r="L216" s="26">
        <f t="shared" si="10"/>
        <v>4.1649959512810628E-2</v>
      </c>
      <c r="M216" s="1">
        <f t="shared" si="11"/>
        <v>354.3995054945056</v>
      </c>
    </row>
    <row r="217" spans="1:18" x14ac:dyDescent="0.25">
      <c r="A217" t="str">
        <f t="shared" si="9"/>
        <v>CGKCMBApr-2024</v>
      </c>
      <c r="B217" s="2">
        <v>2024</v>
      </c>
      <c r="C217" s="2" t="s">
        <v>204</v>
      </c>
      <c r="D217" t="s">
        <v>20</v>
      </c>
      <c r="E217" s="2" t="s">
        <v>10</v>
      </c>
      <c r="F217" t="s">
        <v>13</v>
      </c>
      <c r="G217">
        <v>87</v>
      </c>
      <c r="H217">
        <v>8156.8099999999995</v>
      </c>
      <c r="I217">
        <v>6391.659999999998</v>
      </c>
      <c r="J217">
        <v>14548.470000000003</v>
      </c>
      <c r="K217">
        <v>288666</v>
      </c>
      <c r="L217" s="26">
        <f t="shared" si="10"/>
        <v>5.0398973207790326E-2</v>
      </c>
      <c r="M217" s="1">
        <f t="shared" si="11"/>
        <v>167.22379310344832</v>
      </c>
    </row>
    <row r="218" spans="1:18" x14ac:dyDescent="0.25">
      <c r="A218" t="str">
        <f t="shared" si="9"/>
        <v>CMBAUHApr-2024</v>
      </c>
      <c r="B218" s="2">
        <v>2024</v>
      </c>
      <c r="C218" s="2" t="s">
        <v>204</v>
      </c>
      <c r="D218" t="s">
        <v>10</v>
      </c>
      <c r="E218" s="2" t="s">
        <v>9</v>
      </c>
      <c r="F218" t="s">
        <v>11</v>
      </c>
      <c r="G218">
        <v>115</v>
      </c>
      <c r="H218">
        <v>17725.559999999998</v>
      </c>
      <c r="I218">
        <v>16108.979999999998</v>
      </c>
      <c r="J218">
        <v>33834.540000000008</v>
      </c>
      <c r="K218">
        <v>384560</v>
      </c>
      <c r="L218" s="26">
        <f t="shared" si="10"/>
        <v>8.7982473476180587E-2</v>
      </c>
      <c r="M218" s="1">
        <f t="shared" si="11"/>
        <v>294.21339130434791</v>
      </c>
      <c r="O218">
        <v>5</v>
      </c>
      <c r="P218">
        <v>865.53</v>
      </c>
      <c r="Q218">
        <v>0</v>
      </c>
      <c r="R218">
        <v>865.53</v>
      </c>
    </row>
    <row r="219" spans="1:18" x14ac:dyDescent="0.25">
      <c r="A219" t="str">
        <f t="shared" si="9"/>
        <v>CMBBKKApr-2024</v>
      </c>
      <c r="B219" s="2">
        <v>2024</v>
      </c>
      <c r="C219" s="2" t="s">
        <v>204</v>
      </c>
      <c r="D219" t="s">
        <v>10</v>
      </c>
      <c r="E219" s="2" t="s">
        <v>12</v>
      </c>
      <c r="F219" t="s">
        <v>13</v>
      </c>
      <c r="G219">
        <v>128</v>
      </c>
      <c r="H219">
        <v>18328.779999999995</v>
      </c>
      <c r="I219">
        <v>9875.7700000000023</v>
      </c>
      <c r="J219">
        <v>28204.55</v>
      </c>
      <c r="K219">
        <v>305280</v>
      </c>
      <c r="L219" s="26">
        <f t="shared" si="10"/>
        <v>9.2389118186582811E-2</v>
      </c>
      <c r="M219" s="1">
        <f t="shared" si="11"/>
        <v>220.34804687499999</v>
      </c>
    </row>
    <row r="220" spans="1:18" x14ac:dyDescent="0.25">
      <c r="A220" t="str">
        <f t="shared" si="9"/>
        <v>CMBBLRApr-2024</v>
      </c>
      <c r="B220" s="2">
        <v>2024</v>
      </c>
      <c r="C220" s="2" t="s">
        <v>204</v>
      </c>
      <c r="D220" t="s">
        <v>10</v>
      </c>
      <c r="E220" s="2" t="s">
        <v>14</v>
      </c>
      <c r="F220" t="s">
        <v>15</v>
      </c>
      <c r="G220">
        <v>85</v>
      </c>
      <c r="H220">
        <v>2890.11</v>
      </c>
      <c r="I220">
        <v>2232.75</v>
      </c>
      <c r="J220">
        <v>5122.8600000000006</v>
      </c>
      <c r="K220">
        <v>60775</v>
      </c>
      <c r="L220" s="26">
        <f t="shared" si="10"/>
        <v>8.4292225421637196E-2</v>
      </c>
      <c r="M220" s="1">
        <f t="shared" si="11"/>
        <v>60.268941176470598</v>
      </c>
    </row>
    <row r="221" spans="1:18" x14ac:dyDescent="0.25">
      <c r="A221" t="str">
        <f t="shared" si="9"/>
        <v>CMBBOMApr-2024</v>
      </c>
      <c r="B221" s="2">
        <v>2024</v>
      </c>
      <c r="C221" s="2" t="s">
        <v>204</v>
      </c>
      <c r="D221" t="s">
        <v>10</v>
      </c>
      <c r="E221" s="2" t="s">
        <v>16</v>
      </c>
      <c r="F221" t="s">
        <v>15</v>
      </c>
      <c r="G221">
        <v>63</v>
      </c>
      <c r="H221">
        <v>7086.79</v>
      </c>
      <c r="I221">
        <v>2128.9500000000003</v>
      </c>
      <c r="J221">
        <v>9215.74</v>
      </c>
      <c r="K221">
        <v>97587</v>
      </c>
      <c r="L221" s="26">
        <f t="shared" si="10"/>
        <v>9.4436144158545704E-2</v>
      </c>
      <c r="M221" s="1">
        <f t="shared" si="11"/>
        <v>146.28158730158731</v>
      </c>
    </row>
    <row r="222" spans="1:18" x14ac:dyDescent="0.25">
      <c r="A222" t="str">
        <f t="shared" si="9"/>
        <v>CMBCANApr-2024</v>
      </c>
      <c r="B222" s="2">
        <v>2024</v>
      </c>
      <c r="C222" s="2" t="s">
        <v>204</v>
      </c>
      <c r="D222" t="s">
        <v>10</v>
      </c>
      <c r="E222" s="2" t="s">
        <v>17</v>
      </c>
      <c r="F222" t="s">
        <v>13</v>
      </c>
      <c r="G222">
        <v>1</v>
      </c>
      <c r="H222">
        <v>386.67</v>
      </c>
      <c r="I222">
        <v>91.66</v>
      </c>
      <c r="J222">
        <v>478.33000000000004</v>
      </c>
      <c r="K222">
        <v>3983</v>
      </c>
      <c r="L222" s="26">
        <f t="shared" si="10"/>
        <v>0.12009289480291238</v>
      </c>
      <c r="M222" s="1">
        <f t="shared" si="11"/>
        <v>478.33000000000004</v>
      </c>
    </row>
    <row r="223" spans="1:18" x14ac:dyDescent="0.25">
      <c r="A223" t="str">
        <f t="shared" si="9"/>
        <v>CMBCDGApr-2024</v>
      </c>
      <c r="B223" s="2">
        <v>2024</v>
      </c>
      <c r="C223" s="2" t="s">
        <v>204</v>
      </c>
      <c r="D223" t="s">
        <v>10</v>
      </c>
      <c r="E223" s="2" t="s">
        <v>18</v>
      </c>
      <c r="F223" t="s">
        <v>19</v>
      </c>
      <c r="G223">
        <v>559</v>
      </c>
      <c r="H223">
        <v>111423.20000000011</v>
      </c>
      <c r="I223">
        <v>96038.999999999942</v>
      </c>
      <c r="J223">
        <v>207462.19999999998</v>
      </c>
      <c r="K223">
        <v>4756531</v>
      </c>
      <c r="L223" s="26">
        <f t="shared" si="10"/>
        <v>4.361628253868207E-2</v>
      </c>
      <c r="M223" s="1">
        <f t="shared" si="11"/>
        <v>371.13094812164576</v>
      </c>
    </row>
    <row r="224" spans="1:18" x14ac:dyDescent="0.25">
      <c r="A224" t="str">
        <f t="shared" si="9"/>
        <v>CMBCGKApr-2024</v>
      </c>
      <c r="B224" s="2">
        <v>2024</v>
      </c>
      <c r="C224" s="2" t="s">
        <v>204</v>
      </c>
      <c r="D224" t="s">
        <v>10</v>
      </c>
      <c r="E224" s="2" t="s">
        <v>20</v>
      </c>
      <c r="F224" t="s">
        <v>13</v>
      </c>
      <c r="G224">
        <v>66</v>
      </c>
      <c r="H224">
        <v>5205.67</v>
      </c>
      <c r="I224">
        <v>4788.7299999999996</v>
      </c>
      <c r="J224">
        <v>9994.3999999999978</v>
      </c>
      <c r="K224">
        <v>218988</v>
      </c>
      <c r="L224" s="26">
        <f t="shared" si="10"/>
        <v>4.5639030449157021E-2</v>
      </c>
      <c r="M224" s="1">
        <f t="shared" si="11"/>
        <v>151.43030303030301</v>
      </c>
    </row>
    <row r="225" spans="1:13" x14ac:dyDescent="0.25">
      <c r="A225" t="str">
        <f t="shared" si="9"/>
        <v>CMBCOKApr-2024</v>
      </c>
      <c r="B225" s="2">
        <v>2024</v>
      </c>
      <c r="C225" s="2" t="s">
        <v>204</v>
      </c>
      <c r="D225" t="s">
        <v>10</v>
      </c>
      <c r="E225" s="2" t="s">
        <v>21</v>
      </c>
      <c r="F225" t="s">
        <v>15</v>
      </c>
      <c r="G225">
        <v>26</v>
      </c>
      <c r="H225">
        <v>1438.9899999999998</v>
      </c>
      <c r="I225">
        <v>509.51000000000016</v>
      </c>
      <c r="J225">
        <v>1948.5000000000002</v>
      </c>
      <c r="K225">
        <v>13442</v>
      </c>
      <c r="L225" s="26">
        <f t="shared" si="10"/>
        <v>0.14495610772206519</v>
      </c>
      <c r="M225" s="1">
        <f t="shared" si="11"/>
        <v>74.942307692307708</v>
      </c>
    </row>
    <row r="226" spans="1:13" x14ac:dyDescent="0.25">
      <c r="A226" t="str">
        <f t="shared" si="9"/>
        <v>CMBDACApr-2024</v>
      </c>
      <c r="B226" s="2">
        <v>2024</v>
      </c>
      <c r="C226" s="2" t="s">
        <v>204</v>
      </c>
      <c r="D226" t="s">
        <v>10</v>
      </c>
      <c r="E226" s="2" t="s">
        <v>22</v>
      </c>
      <c r="F226" t="s">
        <v>15</v>
      </c>
      <c r="G226">
        <v>17</v>
      </c>
      <c r="H226">
        <v>3400.6000000000004</v>
      </c>
      <c r="I226">
        <v>128.84</v>
      </c>
      <c r="J226">
        <v>3529.4400000000005</v>
      </c>
      <c r="K226">
        <v>36805</v>
      </c>
      <c r="L226" s="26">
        <f t="shared" si="10"/>
        <v>9.5895666349680761E-2</v>
      </c>
      <c r="M226" s="1">
        <f t="shared" si="11"/>
        <v>207.61411764705886</v>
      </c>
    </row>
    <row r="227" spans="1:13" x14ac:dyDescent="0.25">
      <c r="A227" t="str">
        <f t="shared" si="9"/>
        <v>CMBDELApr-2024</v>
      </c>
      <c r="B227" s="2">
        <v>2024</v>
      </c>
      <c r="C227" s="2" t="s">
        <v>204</v>
      </c>
      <c r="D227" t="s">
        <v>10</v>
      </c>
      <c r="E227" s="2" t="s">
        <v>23</v>
      </c>
      <c r="F227" t="s">
        <v>15</v>
      </c>
      <c r="G227">
        <v>144</v>
      </c>
      <c r="H227">
        <v>16183.040000000003</v>
      </c>
      <c r="I227">
        <v>4808.6399999999994</v>
      </c>
      <c r="J227">
        <v>20991.680000000004</v>
      </c>
      <c r="K227">
        <v>349200</v>
      </c>
      <c r="L227" s="26">
        <f t="shared" si="10"/>
        <v>6.0113631156930136E-2</v>
      </c>
      <c r="M227" s="1">
        <f t="shared" si="11"/>
        <v>145.77555555555557</v>
      </c>
    </row>
    <row r="228" spans="1:13" x14ac:dyDescent="0.25">
      <c r="A228" t="str">
        <f t="shared" si="9"/>
        <v>CMBDMMApr-2024</v>
      </c>
      <c r="B228" s="2">
        <v>2024</v>
      </c>
      <c r="C228" s="2" t="s">
        <v>204</v>
      </c>
      <c r="D228" t="s">
        <v>10</v>
      </c>
      <c r="E228" s="2" t="s">
        <v>24</v>
      </c>
      <c r="F228" t="s">
        <v>11</v>
      </c>
      <c r="G228">
        <v>34</v>
      </c>
      <c r="H228">
        <v>8234.76</v>
      </c>
      <c r="I228">
        <v>2855.8799999999997</v>
      </c>
      <c r="J228">
        <v>11090.64</v>
      </c>
      <c r="K228">
        <v>131002</v>
      </c>
      <c r="L228" s="26">
        <f t="shared" si="10"/>
        <v>8.4660081525472886E-2</v>
      </c>
      <c r="M228" s="1">
        <f t="shared" si="11"/>
        <v>326.19529411764705</v>
      </c>
    </row>
    <row r="229" spans="1:13" x14ac:dyDescent="0.25">
      <c r="A229" t="str">
        <f t="shared" si="9"/>
        <v>CMBDOHApr-2024</v>
      </c>
      <c r="B229" s="2">
        <v>2024</v>
      </c>
      <c r="C229" s="2" t="s">
        <v>204</v>
      </c>
      <c r="D229" t="s">
        <v>10</v>
      </c>
      <c r="E229" s="2" t="s">
        <v>25</v>
      </c>
      <c r="F229" t="s">
        <v>11</v>
      </c>
      <c r="G229">
        <v>134</v>
      </c>
      <c r="H229">
        <v>20580.570000000003</v>
      </c>
      <c r="I229">
        <v>20443.849999999988</v>
      </c>
      <c r="J229">
        <v>41024.420000000013</v>
      </c>
      <c r="K229">
        <v>486822</v>
      </c>
      <c r="L229" s="26">
        <f t="shared" si="10"/>
        <v>8.4269856333526447E-2</v>
      </c>
      <c r="M229" s="1">
        <f t="shared" si="11"/>
        <v>306.15238805970159</v>
      </c>
    </row>
    <row r="230" spans="1:13" x14ac:dyDescent="0.25">
      <c r="A230" t="str">
        <f t="shared" si="9"/>
        <v>CMBDXBApr-2024</v>
      </c>
      <c r="B230" s="2">
        <v>2024</v>
      </c>
      <c r="C230" s="2" t="s">
        <v>204</v>
      </c>
      <c r="D230" t="s">
        <v>10</v>
      </c>
      <c r="E230" s="2" t="s">
        <v>26</v>
      </c>
      <c r="F230" t="s">
        <v>11</v>
      </c>
      <c r="G230">
        <v>96</v>
      </c>
      <c r="H230">
        <v>15418.270000000006</v>
      </c>
      <c r="I230">
        <v>8804.81</v>
      </c>
      <c r="J230">
        <v>24223.080000000009</v>
      </c>
      <c r="K230">
        <v>317664</v>
      </c>
      <c r="L230" s="26">
        <f t="shared" si="10"/>
        <v>7.6253777576307066E-2</v>
      </c>
      <c r="M230" s="1">
        <f t="shared" si="11"/>
        <v>252.3237500000001</v>
      </c>
    </row>
    <row r="231" spans="1:13" x14ac:dyDescent="0.25">
      <c r="A231" t="str">
        <f t="shared" si="9"/>
        <v>CMBFRAApr-2024</v>
      </c>
      <c r="B231" s="2">
        <v>2024</v>
      </c>
      <c r="C231" s="2" t="s">
        <v>204</v>
      </c>
      <c r="D231" t="s">
        <v>10</v>
      </c>
      <c r="E231" s="2" t="s">
        <v>27</v>
      </c>
      <c r="F231" t="s">
        <v>19</v>
      </c>
      <c r="G231">
        <v>681</v>
      </c>
      <c r="H231">
        <v>178993.42999999993</v>
      </c>
      <c r="I231">
        <v>141513.25</v>
      </c>
      <c r="J231">
        <v>320506.68000000005</v>
      </c>
      <c r="K231">
        <v>5511333</v>
      </c>
      <c r="L231" s="26">
        <f t="shared" si="10"/>
        <v>5.8154112625747718E-2</v>
      </c>
      <c r="M231" s="1">
        <f t="shared" si="11"/>
        <v>470.64123348017631</v>
      </c>
    </row>
    <row r="232" spans="1:13" x14ac:dyDescent="0.25">
      <c r="A232" t="str">
        <f t="shared" si="9"/>
        <v>CMBGANApr-2024</v>
      </c>
      <c r="B232" s="2">
        <v>2024</v>
      </c>
      <c r="C232" s="2" t="s">
        <v>204</v>
      </c>
      <c r="D232" t="s">
        <v>10</v>
      </c>
      <c r="E232" s="2" t="s">
        <v>28</v>
      </c>
      <c r="F232" t="s">
        <v>15</v>
      </c>
      <c r="G232">
        <v>11</v>
      </c>
      <c r="H232">
        <v>778.75</v>
      </c>
      <c r="I232">
        <v>367.38</v>
      </c>
      <c r="J232">
        <v>1146.1300000000001</v>
      </c>
      <c r="K232">
        <v>12617</v>
      </c>
      <c r="L232" s="26">
        <f t="shared" si="10"/>
        <v>9.0840136324007295E-2</v>
      </c>
      <c r="M232" s="1">
        <f t="shared" si="11"/>
        <v>104.19363636363637</v>
      </c>
    </row>
    <row r="233" spans="1:13" x14ac:dyDescent="0.25">
      <c r="A233" t="str">
        <f t="shared" si="9"/>
        <v>CMBHYDApr-2024</v>
      </c>
      <c r="B233" s="2">
        <v>2024</v>
      </c>
      <c r="C233" s="2" t="s">
        <v>204</v>
      </c>
      <c r="D233" t="s">
        <v>10</v>
      </c>
      <c r="E233" s="2" t="s">
        <v>29</v>
      </c>
      <c r="F233" t="s">
        <v>15</v>
      </c>
      <c r="G233">
        <v>6</v>
      </c>
      <c r="H233">
        <v>299.90000000000003</v>
      </c>
      <c r="I233">
        <v>210.99</v>
      </c>
      <c r="J233">
        <v>510.89</v>
      </c>
      <c r="K233">
        <v>7032</v>
      </c>
      <c r="L233" s="26">
        <f t="shared" si="10"/>
        <v>7.265216154721274E-2</v>
      </c>
      <c r="M233" s="1">
        <f t="shared" si="11"/>
        <v>85.148333333333326</v>
      </c>
    </row>
    <row r="234" spans="1:13" x14ac:dyDescent="0.25">
      <c r="A234" t="str">
        <f t="shared" si="9"/>
        <v>CMBICNApr-2024</v>
      </c>
      <c r="B234" s="2">
        <v>2024</v>
      </c>
      <c r="C234" s="2" t="s">
        <v>204</v>
      </c>
      <c r="D234" t="s">
        <v>10</v>
      </c>
      <c r="E234" s="2" t="s">
        <v>30</v>
      </c>
      <c r="F234" t="s">
        <v>13</v>
      </c>
      <c r="G234">
        <v>156</v>
      </c>
      <c r="H234">
        <v>29130.820000000007</v>
      </c>
      <c r="I234">
        <v>12797.509999999998</v>
      </c>
      <c r="J234">
        <v>41928.33</v>
      </c>
      <c r="K234">
        <v>899340</v>
      </c>
      <c r="L234" s="26">
        <f t="shared" si="10"/>
        <v>4.6621222229635065E-2</v>
      </c>
      <c r="M234" s="1">
        <f t="shared" si="11"/>
        <v>268.77134615384614</v>
      </c>
    </row>
    <row r="235" spans="1:13" x14ac:dyDescent="0.25">
      <c r="A235" t="str">
        <f t="shared" si="9"/>
        <v>CMBIXMApr-2024</v>
      </c>
      <c r="B235" s="2">
        <v>2024</v>
      </c>
      <c r="C235" s="2" t="s">
        <v>204</v>
      </c>
      <c r="D235" t="s">
        <v>10</v>
      </c>
      <c r="E235" s="2" t="s">
        <v>31</v>
      </c>
      <c r="F235" t="s">
        <v>15</v>
      </c>
      <c r="G235">
        <v>11</v>
      </c>
      <c r="H235">
        <v>324.8</v>
      </c>
      <c r="I235">
        <v>245.86</v>
      </c>
      <c r="J235">
        <v>570.66</v>
      </c>
      <c r="K235">
        <v>3894</v>
      </c>
      <c r="L235" s="26">
        <f t="shared" si="10"/>
        <v>0.14654853620955316</v>
      </c>
      <c r="M235" s="1">
        <f t="shared" si="11"/>
        <v>51.878181818181815</v>
      </c>
    </row>
    <row r="236" spans="1:13" x14ac:dyDescent="0.25">
      <c r="A236" t="str">
        <f t="shared" si="9"/>
        <v>CMBKHIApr-2024</v>
      </c>
      <c r="B236" s="2">
        <v>2024</v>
      </c>
      <c r="C236" s="2" t="s">
        <v>204</v>
      </c>
      <c r="D236" t="s">
        <v>10</v>
      </c>
      <c r="E236" s="2" t="s">
        <v>32</v>
      </c>
      <c r="F236" t="s">
        <v>15</v>
      </c>
      <c r="G236">
        <v>77</v>
      </c>
      <c r="H236">
        <v>9142.9500000000025</v>
      </c>
      <c r="I236">
        <v>2887.63</v>
      </c>
      <c r="J236">
        <v>12030.579999999998</v>
      </c>
      <c r="K236">
        <v>185878</v>
      </c>
      <c r="L236" s="26">
        <f t="shared" si="10"/>
        <v>6.4722990348508147E-2</v>
      </c>
      <c r="M236" s="1">
        <f t="shared" si="11"/>
        <v>156.24129870129869</v>
      </c>
    </row>
    <row r="237" spans="1:13" x14ac:dyDescent="0.25">
      <c r="A237" t="str">
        <f t="shared" si="9"/>
        <v>CMBKTMApr-2024</v>
      </c>
      <c r="B237" s="2">
        <v>2024</v>
      </c>
      <c r="C237" s="2" t="s">
        <v>204</v>
      </c>
      <c r="D237" t="s">
        <v>10</v>
      </c>
      <c r="E237" s="2" t="s">
        <v>52</v>
      </c>
      <c r="F237" t="s">
        <v>15</v>
      </c>
      <c r="G237">
        <v>14</v>
      </c>
      <c r="H237">
        <v>2973.01</v>
      </c>
      <c r="I237">
        <v>613.38000000000011</v>
      </c>
      <c r="J237">
        <v>3586.3900000000003</v>
      </c>
      <c r="K237">
        <v>32942</v>
      </c>
      <c r="L237" s="26">
        <f t="shared" si="10"/>
        <v>0.10886983182563294</v>
      </c>
      <c r="M237" s="1">
        <f t="shared" si="11"/>
        <v>256.17071428571433</v>
      </c>
    </row>
    <row r="238" spans="1:13" x14ac:dyDescent="0.25">
      <c r="A238" t="str">
        <f t="shared" si="9"/>
        <v>CMBKULApr-2024</v>
      </c>
      <c r="B238" s="2">
        <v>2024</v>
      </c>
      <c r="C238" s="2" t="s">
        <v>204</v>
      </c>
      <c r="D238" t="s">
        <v>10</v>
      </c>
      <c r="E238" s="2" t="s">
        <v>33</v>
      </c>
      <c r="F238" t="s">
        <v>13</v>
      </c>
      <c r="G238">
        <v>164</v>
      </c>
      <c r="H238">
        <v>10269.33</v>
      </c>
      <c r="I238">
        <v>10658.81</v>
      </c>
      <c r="J238">
        <v>20928.140000000003</v>
      </c>
      <c r="K238">
        <v>403276</v>
      </c>
      <c r="L238" s="26">
        <f t="shared" si="10"/>
        <v>5.1895327269661479E-2</v>
      </c>
      <c r="M238" s="1">
        <f t="shared" si="11"/>
        <v>127.61060975609757</v>
      </c>
    </row>
    <row r="239" spans="1:13" x14ac:dyDescent="0.25">
      <c r="A239" t="str">
        <f t="shared" si="9"/>
        <v>CMBKWIApr-2024</v>
      </c>
      <c r="B239" s="2">
        <v>2024</v>
      </c>
      <c r="C239" s="2" t="s">
        <v>204</v>
      </c>
      <c r="D239" t="s">
        <v>10</v>
      </c>
      <c r="E239" s="2" t="s">
        <v>34</v>
      </c>
      <c r="F239" t="s">
        <v>11</v>
      </c>
      <c r="G239">
        <v>28</v>
      </c>
      <c r="H239">
        <v>4670.9299999999994</v>
      </c>
      <c r="I239">
        <v>1814.12</v>
      </c>
      <c r="J239">
        <v>6485.0499999999993</v>
      </c>
      <c r="K239">
        <v>117460</v>
      </c>
      <c r="L239" s="26">
        <f t="shared" si="10"/>
        <v>5.5210710028946015E-2</v>
      </c>
      <c r="M239" s="1">
        <f t="shared" si="11"/>
        <v>231.60892857142855</v>
      </c>
    </row>
    <row r="240" spans="1:13" x14ac:dyDescent="0.25">
      <c r="A240" t="str">
        <f t="shared" si="9"/>
        <v>CMBLHEApr-2024</v>
      </c>
      <c r="B240" s="2">
        <v>2024</v>
      </c>
      <c r="C240" s="2" t="s">
        <v>204</v>
      </c>
      <c r="D240" t="s">
        <v>10</v>
      </c>
      <c r="E240" s="2" t="s">
        <v>35</v>
      </c>
      <c r="F240" t="s">
        <v>15</v>
      </c>
      <c r="G240">
        <v>69</v>
      </c>
      <c r="H240">
        <v>8169.49</v>
      </c>
      <c r="I240">
        <v>1893.8500000000004</v>
      </c>
      <c r="J240">
        <v>10063.34</v>
      </c>
      <c r="K240">
        <v>192165</v>
      </c>
      <c r="L240" s="26">
        <f t="shared" si="10"/>
        <v>5.2368225223115551E-2</v>
      </c>
      <c r="M240" s="1">
        <f t="shared" si="11"/>
        <v>145.84550724637683</v>
      </c>
    </row>
    <row r="241" spans="1:13" x14ac:dyDescent="0.25">
      <c r="A241" t="str">
        <f t="shared" si="9"/>
        <v>CMBLHRApr-2024</v>
      </c>
      <c r="B241" s="2">
        <v>2024</v>
      </c>
      <c r="C241" s="2" t="s">
        <v>204</v>
      </c>
      <c r="D241" t="s">
        <v>10</v>
      </c>
      <c r="E241" s="2" t="s">
        <v>36</v>
      </c>
      <c r="F241" t="s">
        <v>19</v>
      </c>
      <c r="G241">
        <v>1383</v>
      </c>
      <c r="H241">
        <v>541966.47000000032</v>
      </c>
      <c r="I241">
        <v>277397.72000000015</v>
      </c>
      <c r="J241">
        <v>819364.19000000006</v>
      </c>
      <c r="K241">
        <v>12058377</v>
      </c>
      <c r="L241" s="26">
        <f t="shared" si="10"/>
        <v>6.7949790423702958E-2</v>
      </c>
      <c r="M241" s="1">
        <f t="shared" si="11"/>
        <v>592.45422270426616</v>
      </c>
    </row>
    <row r="242" spans="1:13" x14ac:dyDescent="0.25">
      <c r="A242" t="str">
        <f t="shared" si="9"/>
        <v>CMBMAAApr-2024</v>
      </c>
      <c r="B242" s="2">
        <v>2024</v>
      </c>
      <c r="C242" s="2" t="s">
        <v>204</v>
      </c>
      <c r="D242" t="s">
        <v>10</v>
      </c>
      <c r="E242" s="2" t="s">
        <v>37</v>
      </c>
      <c r="F242" t="s">
        <v>15</v>
      </c>
      <c r="G242">
        <v>106</v>
      </c>
      <c r="H242">
        <v>3704.2599999999989</v>
      </c>
      <c r="I242">
        <v>2929.0399999999995</v>
      </c>
      <c r="J242">
        <v>6633.2999999999993</v>
      </c>
      <c r="K242">
        <v>72716</v>
      </c>
      <c r="L242" s="26">
        <f t="shared" si="10"/>
        <v>9.122201441223389E-2</v>
      </c>
      <c r="M242" s="1">
        <f t="shared" si="11"/>
        <v>62.578301886792445</v>
      </c>
    </row>
    <row r="243" spans="1:13" x14ac:dyDescent="0.25">
      <c r="A243" t="str">
        <f t="shared" si="9"/>
        <v>CMBMELApr-2024</v>
      </c>
      <c r="B243" s="2">
        <v>2024</v>
      </c>
      <c r="C243" s="2" t="s">
        <v>204</v>
      </c>
      <c r="D243" t="s">
        <v>10</v>
      </c>
      <c r="E243" s="2" t="s">
        <v>38</v>
      </c>
      <c r="F243" t="s">
        <v>13</v>
      </c>
      <c r="G243">
        <v>1275</v>
      </c>
      <c r="H243">
        <v>406930.11</v>
      </c>
      <c r="I243">
        <v>85081.569999999963</v>
      </c>
      <c r="J243">
        <v>492011.67999999988</v>
      </c>
      <c r="K243">
        <v>10721475</v>
      </c>
      <c r="L243" s="26">
        <f t="shared" si="10"/>
        <v>4.5890297743547401E-2</v>
      </c>
      <c r="M243" s="1">
        <f t="shared" si="11"/>
        <v>385.89151372549009</v>
      </c>
    </row>
    <row r="244" spans="1:13" x14ac:dyDescent="0.25">
      <c r="A244" t="str">
        <f t="shared" si="9"/>
        <v>CMBMLEApr-2024</v>
      </c>
      <c r="B244" s="2">
        <v>2024</v>
      </c>
      <c r="C244" s="2" t="s">
        <v>204</v>
      </c>
      <c r="D244" t="s">
        <v>10</v>
      </c>
      <c r="E244" s="2" t="s">
        <v>39</v>
      </c>
      <c r="F244" t="s">
        <v>15</v>
      </c>
      <c r="G244">
        <v>1045</v>
      </c>
      <c r="H244">
        <v>77523.179999999964</v>
      </c>
      <c r="I244">
        <v>22399.959999999988</v>
      </c>
      <c r="J244">
        <v>99923.13999999997</v>
      </c>
      <c r="K244">
        <v>802560</v>
      </c>
      <c r="L244" s="26">
        <f t="shared" si="10"/>
        <v>0.1245055073763955</v>
      </c>
      <c r="M244" s="1">
        <f t="shared" si="11"/>
        <v>95.620229665071747</v>
      </c>
    </row>
    <row r="245" spans="1:13" x14ac:dyDescent="0.25">
      <c r="A245" t="str">
        <f t="shared" si="9"/>
        <v>CMBNRTApr-2024</v>
      </c>
      <c r="B245" s="2">
        <v>2024</v>
      </c>
      <c r="C245" s="2" t="s">
        <v>204</v>
      </c>
      <c r="D245" t="s">
        <v>10</v>
      </c>
      <c r="E245" s="2" t="s">
        <v>40</v>
      </c>
      <c r="F245" t="s">
        <v>13</v>
      </c>
      <c r="G245">
        <v>77</v>
      </c>
      <c r="H245">
        <v>25848.970000000005</v>
      </c>
      <c r="I245">
        <v>3809.1000000000004</v>
      </c>
      <c r="J245">
        <v>29658.07</v>
      </c>
      <c r="K245">
        <v>528528</v>
      </c>
      <c r="L245" s="26">
        <f t="shared" si="10"/>
        <v>5.6114472648563556E-2</v>
      </c>
      <c r="M245" s="1">
        <f t="shared" si="11"/>
        <v>385.16974025974025</v>
      </c>
    </row>
    <row r="246" spans="1:13" x14ac:dyDescent="0.25">
      <c r="A246" t="str">
        <f t="shared" si="9"/>
        <v>CMBPEKApr-2024</v>
      </c>
      <c r="B246" s="2">
        <v>2024</v>
      </c>
      <c r="C246" s="2" t="s">
        <v>204</v>
      </c>
      <c r="D246" t="s">
        <v>10</v>
      </c>
      <c r="E246" s="2" t="s">
        <v>177</v>
      </c>
      <c r="F246" t="s">
        <v>13</v>
      </c>
      <c r="G246">
        <v>7</v>
      </c>
      <c r="H246">
        <v>2153.62</v>
      </c>
      <c r="I246">
        <v>542.63</v>
      </c>
      <c r="J246">
        <v>2696.25</v>
      </c>
      <c r="K246">
        <v>36183</v>
      </c>
      <c r="L246" s="26">
        <f t="shared" si="10"/>
        <v>7.4517038388193346E-2</v>
      </c>
      <c r="M246" s="1">
        <f t="shared" si="11"/>
        <v>385.17857142857144</v>
      </c>
    </row>
    <row r="247" spans="1:13" x14ac:dyDescent="0.25">
      <c r="A247" t="str">
        <f t="shared" si="9"/>
        <v>CMBPVGApr-2024</v>
      </c>
      <c r="B247" s="2">
        <v>2024</v>
      </c>
      <c r="C247" s="2" t="s">
        <v>204</v>
      </c>
      <c r="D247" t="s">
        <v>10</v>
      </c>
      <c r="E247" s="2" t="s">
        <v>50</v>
      </c>
      <c r="F247" t="s">
        <v>13</v>
      </c>
      <c r="G247">
        <v>7</v>
      </c>
      <c r="H247">
        <v>3451.1</v>
      </c>
      <c r="I247">
        <v>590.54999999999995</v>
      </c>
      <c r="J247">
        <v>4041.6499999999996</v>
      </c>
      <c r="K247">
        <v>35462</v>
      </c>
      <c r="L247" s="26">
        <f t="shared" si="10"/>
        <v>0.11397129321527268</v>
      </c>
      <c r="M247" s="1">
        <f t="shared" si="11"/>
        <v>577.37857142857138</v>
      </c>
    </row>
    <row r="248" spans="1:13" x14ac:dyDescent="0.25">
      <c r="A248" t="str">
        <f t="shared" si="9"/>
        <v>CMBRUHApr-2024</v>
      </c>
      <c r="B248" s="2">
        <v>2024</v>
      </c>
      <c r="C248" s="2" t="s">
        <v>204</v>
      </c>
      <c r="D248" t="s">
        <v>10</v>
      </c>
      <c r="E248" s="2" t="s">
        <v>41</v>
      </c>
      <c r="F248" t="s">
        <v>11</v>
      </c>
      <c r="G248">
        <v>64</v>
      </c>
      <c r="H248">
        <v>13634.69</v>
      </c>
      <c r="I248">
        <v>5979.7000000000035</v>
      </c>
      <c r="J248">
        <v>19614.390000000003</v>
      </c>
      <c r="K248">
        <v>258880</v>
      </c>
      <c r="L248" s="26">
        <f t="shared" si="10"/>
        <v>7.5766339616810896E-2</v>
      </c>
      <c r="M248" s="1">
        <f t="shared" si="11"/>
        <v>306.47484375000005</v>
      </c>
    </row>
    <row r="249" spans="1:13" x14ac:dyDescent="0.25">
      <c r="A249" t="str">
        <f t="shared" si="9"/>
        <v>CMBSINApr-2024</v>
      </c>
      <c r="B249" s="2">
        <v>2024</v>
      </c>
      <c r="C249" s="2" t="s">
        <v>204</v>
      </c>
      <c r="D249" t="s">
        <v>10</v>
      </c>
      <c r="E249" s="2" t="s">
        <v>42</v>
      </c>
      <c r="F249" t="s">
        <v>13</v>
      </c>
      <c r="G249">
        <v>276</v>
      </c>
      <c r="H249">
        <v>33791.839999999982</v>
      </c>
      <c r="I249">
        <v>17955.269999999997</v>
      </c>
      <c r="J249">
        <v>51747.110000000037</v>
      </c>
      <c r="K249">
        <v>758724</v>
      </c>
      <c r="L249" s="26">
        <f t="shared" si="10"/>
        <v>6.8202811562570895E-2</v>
      </c>
      <c r="M249" s="1">
        <f t="shared" si="11"/>
        <v>187.48952898550738</v>
      </c>
    </row>
    <row r="250" spans="1:13" x14ac:dyDescent="0.25">
      <c r="A250" t="str">
        <f t="shared" si="9"/>
        <v>CMBSYDApr-2024</v>
      </c>
      <c r="B250" s="2">
        <v>2024</v>
      </c>
      <c r="C250" s="2" t="s">
        <v>204</v>
      </c>
      <c r="D250" t="s">
        <v>10</v>
      </c>
      <c r="E250" s="2" t="s">
        <v>53</v>
      </c>
      <c r="F250" t="s">
        <v>13</v>
      </c>
      <c r="G250">
        <v>514</v>
      </c>
      <c r="H250">
        <v>184992.60999999996</v>
      </c>
      <c r="I250">
        <v>36063.410000000003</v>
      </c>
      <c r="J250">
        <v>221056.02000000002</v>
      </c>
      <c r="K250">
        <v>4499556</v>
      </c>
      <c r="L250" s="26">
        <f t="shared" si="10"/>
        <v>4.9128407336190505E-2</v>
      </c>
      <c r="M250" s="1">
        <f t="shared" si="11"/>
        <v>430.07007782101169</v>
      </c>
    </row>
    <row r="251" spans="1:13" x14ac:dyDescent="0.25">
      <c r="A251" t="str">
        <f t="shared" si="9"/>
        <v>CMBTRVApr-2024</v>
      </c>
      <c r="B251" s="2">
        <v>2024</v>
      </c>
      <c r="C251" s="2" t="s">
        <v>204</v>
      </c>
      <c r="D251" t="s">
        <v>10</v>
      </c>
      <c r="E251" s="2" t="s">
        <v>43</v>
      </c>
      <c r="F251" t="s">
        <v>15</v>
      </c>
      <c r="G251">
        <v>11</v>
      </c>
      <c r="H251">
        <v>583.03</v>
      </c>
      <c r="I251">
        <v>233.32</v>
      </c>
      <c r="J251">
        <v>816.35000000000014</v>
      </c>
      <c r="K251">
        <v>4026</v>
      </c>
      <c r="L251" s="26">
        <f t="shared" si="10"/>
        <v>0.20276949826130158</v>
      </c>
      <c r="M251" s="1">
        <f t="shared" si="11"/>
        <v>74.213636363636382</v>
      </c>
    </row>
    <row r="252" spans="1:13" x14ac:dyDescent="0.25">
      <c r="A252" t="str">
        <f t="shared" si="9"/>
        <v>CMBTRZApr-2024</v>
      </c>
      <c r="B252" s="2">
        <v>2024</v>
      </c>
      <c r="C252" s="2" t="s">
        <v>204</v>
      </c>
      <c r="D252" t="s">
        <v>10</v>
      </c>
      <c r="E252" s="2" t="s">
        <v>44</v>
      </c>
      <c r="F252" t="s">
        <v>15</v>
      </c>
      <c r="G252">
        <v>33</v>
      </c>
      <c r="H252">
        <v>565.5100000000001</v>
      </c>
      <c r="I252">
        <v>543.66</v>
      </c>
      <c r="J252">
        <v>1109.17</v>
      </c>
      <c r="K252">
        <v>14619</v>
      </c>
      <c r="L252" s="26">
        <f t="shared" si="10"/>
        <v>7.5871810657363703E-2</v>
      </c>
      <c r="M252" s="1">
        <f t="shared" si="11"/>
        <v>33.611212121212127</v>
      </c>
    </row>
    <row r="253" spans="1:13" x14ac:dyDescent="0.25">
      <c r="A253" t="str">
        <f t="shared" si="9"/>
        <v>CMBJEDApr-2024</v>
      </c>
      <c r="B253" s="2">
        <v>2024</v>
      </c>
      <c r="C253" s="2" t="s">
        <v>204</v>
      </c>
      <c r="D253" t="s">
        <v>10</v>
      </c>
      <c r="E253" s="2" t="s">
        <v>51</v>
      </c>
      <c r="F253" t="s">
        <v>11</v>
      </c>
      <c r="G253">
        <v>5</v>
      </c>
      <c r="H253">
        <v>1132.8800000000001</v>
      </c>
      <c r="I253">
        <v>435.53</v>
      </c>
      <c r="J253">
        <v>1568.4099999999999</v>
      </c>
      <c r="K253">
        <v>23285</v>
      </c>
      <c r="L253" s="26">
        <f t="shared" si="10"/>
        <v>6.7357096843461445E-2</v>
      </c>
      <c r="M253" s="1">
        <f t="shared" si="11"/>
        <v>313.68199999999996</v>
      </c>
    </row>
    <row r="254" spans="1:13" x14ac:dyDescent="0.25">
      <c r="A254" t="str">
        <f t="shared" si="9"/>
        <v>COKCMBApr-2024</v>
      </c>
      <c r="B254" s="2">
        <v>2024</v>
      </c>
      <c r="C254" s="2" t="s">
        <v>204</v>
      </c>
      <c r="D254" t="s">
        <v>21</v>
      </c>
      <c r="E254" s="2" t="s">
        <v>10</v>
      </c>
      <c r="F254" t="s">
        <v>15</v>
      </c>
      <c r="G254">
        <v>89</v>
      </c>
      <c r="H254">
        <v>4232.8500000000004</v>
      </c>
      <c r="I254">
        <v>1763.04</v>
      </c>
      <c r="J254">
        <v>5995.8899999999958</v>
      </c>
      <c r="K254">
        <v>46013</v>
      </c>
      <c r="L254" s="26">
        <f t="shared" si="10"/>
        <v>0.13030860843674605</v>
      </c>
      <c r="M254" s="1">
        <f t="shared" si="11"/>
        <v>67.369550561797709</v>
      </c>
    </row>
    <row r="255" spans="1:13" x14ac:dyDescent="0.25">
      <c r="A255" t="str">
        <f t="shared" si="9"/>
        <v>DACCMBApr-2024</v>
      </c>
      <c r="B255" s="2">
        <v>2024</v>
      </c>
      <c r="C255" s="2" t="s">
        <v>204</v>
      </c>
      <c r="D255" t="s">
        <v>22</v>
      </c>
      <c r="E255" s="2" t="s">
        <v>10</v>
      </c>
      <c r="F255" t="s">
        <v>15</v>
      </c>
      <c r="G255">
        <v>33</v>
      </c>
      <c r="H255">
        <v>8715.41</v>
      </c>
      <c r="I255">
        <v>641.99</v>
      </c>
      <c r="J255">
        <v>9357.4000000000015</v>
      </c>
      <c r="K255">
        <v>71445</v>
      </c>
      <c r="L255" s="26">
        <f t="shared" si="10"/>
        <v>0.13097347610049689</v>
      </c>
      <c r="M255" s="1">
        <f t="shared" si="11"/>
        <v>283.55757575757582</v>
      </c>
    </row>
    <row r="256" spans="1:13" x14ac:dyDescent="0.25">
      <c r="A256" t="str">
        <f t="shared" si="9"/>
        <v>DELCMBApr-2024</v>
      </c>
      <c r="B256" s="2">
        <v>2024</v>
      </c>
      <c r="C256" s="2" t="s">
        <v>204</v>
      </c>
      <c r="D256" t="s">
        <v>23</v>
      </c>
      <c r="E256" s="2" t="s">
        <v>10</v>
      </c>
      <c r="F256" t="s">
        <v>15</v>
      </c>
      <c r="G256">
        <v>226</v>
      </c>
      <c r="H256">
        <v>22378.19</v>
      </c>
      <c r="I256">
        <v>7194.6900000000005</v>
      </c>
      <c r="J256">
        <v>29572.879999999997</v>
      </c>
      <c r="K256">
        <v>548050</v>
      </c>
      <c r="L256" s="26">
        <f t="shared" si="10"/>
        <v>5.3960186114405617E-2</v>
      </c>
      <c r="M256" s="1">
        <f t="shared" si="11"/>
        <v>130.85345132743362</v>
      </c>
    </row>
    <row r="257" spans="1:13" x14ac:dyDescent="0.25">
      <c r="A257" t="str">
        <f t="shared" si="9"/>
        <v>DMMCMBApr-2024</v>
      </c>
      <c r="B257" s="2">
        <v>2024</v>
      </c>
      <c r="C257" s="2" t="s">
        <v>204</v>
      </c>
      <c r="D257" t="s">
        <v>24</v>
      </c>
      <c r="E257" s="2" t="s">
        <v>10</v>
      </c>
      <c r="F257" t="s">
        <v>11</v>
      </c>
      <c r="G257">
        <v>18</v>
      </c>
      <c r="H257">
        <v>4603.4399999999996</v>
      </c>
      <c r="I257">
        <v>1710.3899999999999</v>
      </c>
      <c r="J257">
        <v>6313.83</v>
      </c>
      <c r="K257">
        <v>69354</v>
      </c>
      <c r="L257" s="26">
        <f t="shared" si="10"/>
        <v>9.103771952591054E-2</v>
      </c>
      <c r="M257" s="1">
        <f t="shared" si="11"/>
        <v>350.76833333333332</v>
      </c>
    </row>
    <row r="258" spans="1:13" x14ac:dyDescent="0.25">
      <c r="A258" t="str">
        <f t="shared" ref="A258:A321" si="12">D258&amp;E258&amp;C258</f>
        <v>DOHCMBApr-2024</v>
      </c>
      <c r="B258" s="2">
        <v>2024</v>
      </c>
      <c r="C258" s="2" t="s">
        <v>204</v>
      </c>
      <c r="D258" t="s">
        <v>25</v>
      </c>
      <c r="E258" s="2" t="s">
        <v>10</v>
      </c>
      <c r="F258" t="s">
        <v>11</v>
      </c>
      <c r="G258">
        <v>15</v>
      </c>
      <c r="H258">
        <v>3798.7200000000003</v>
      </c>
      <c r="I258">
        <v>1579.9900000000005</v>
      </c>
      <c r="J258">
        <v>5378.71</v>
      </c>
      <c r="K258">
        <v>54495</v>
      </c>
      <c r="L258" s="26">
        <f t="shared" ref="L258:L321" si="13">J258/K258</f>
        <v>9.8700981741444163E-2</v>
      </c>
      <c r="M258" s="1">
        <f t="shared" ref="M258:M321" si="14">J258/G258</f>
        <v>358.58066666666667</v>
      </c>
    </row>
    <row r="259" spans="1:13" x14ac:dyDescent="0.25">
      <c r="A259" t="str">
        <f t="shared" si="12"/>
        <v>DXBCMBApr-2024</v>
      </c>
      <c r="B259" s="2">
        <v>2024</v>
      </c>
      <c r="C259" s="2" t="s">
        <v>204</v>
      </c>
      <c r="D259" t="s">
        <v>26</v>
      </c>
      <c r="E259" s="2" t="s">
        <v>10</v>
      </c>
      <c r="F259" t="s">
        <v>11</v>
      </c>
      <c r="G259">
        <v>35</v>
      </c>
      <c r="H259">
        <v>8411.9800000000014</v>
      </c>
      <c r="I259">
        <v>3482.3</v>
      </c>
      <c r="J259">
        <v>11894.279999999999</v>
      </c>
      <c r="K259">
        <v>115815</v>
      </c>
      <c r="L259" s="26">
        <f t="shared" si="13"/>
        <v>0.10270068643958036</v>
      </c>
      <c r="M259" s="1">
        <f t="shared" si="14"/>
        <v>339.8365714285714</v>
      </c>
    </row>
    <row r="260" spans="1:13" x14ac:dyDescent="0.25">
      <c r="A260" t="str">
        <f t="shared" si="12"/>
        <v>FRACMBApr-2024</v>
      </c>
      <c r="B260" s="2">
        <v>2024</v>
      </c>
      <c r="C260" s="2" t="s">
        <v>204</v>
      </c>
      <c r="D260" t="s">
        <v>27</v>
      </c>
      <c r="E260" s="2" t="s">
        <v>10</v>
      </c>
      <c r="F260" t="s">
        <v>19</v>
      </c>
      <c r="G260">
        <v>155</v>
      </c>
      <c r="H260">
        <v>34994.659999999996</v>
      </c>
      <c r="I260">
        <v>33874.579999999987</v>
      </c>
      <c r="J260">
        <v>68869.240000000005</v>
      </c>
      <c r="K260">
        <v>1254415</v>
      </c>
      <c r="L260" s="26">
        <f t="shared" si="13"/>
        <v>5.4901479972736297E-2</v>
      </c>
      <c r="M260" s="1">
        <f t="shared" si="14"/>
        <v>444.31767741935488</v>
      </c>
    </row>
    <row r="261" spans="1:13" x14ac:dyDescent="0.25">
      <c r="A261" t="str">
        <f t="shared" si="12"/>
        <v>GANCMBApr-2024</v>
      </c>
      <c r="B261" s="2">
        <v>2024</v>
      </c>
      <c r="C261" s="2" t="s">
        <v>204</v>
      </c>
      <c r="D261" t="s">
        <v>28</v>
      </c>
      <c r="E261" s="2" t="s">
        <v>10</v>
      </c>
      <c r="F261" t="s">
        <v>15</v>
      </c>
      <c r="G261">
        <v>4</v>
      </c>
      <c r="H261">
        <v>317.64</v>
      </c>
      <c r="I261">
        <v>146.76999999999998</v>
      </c>
      <c r="J261">
        <v>464.40999999999997</v>
      </c>
      <c r="K261">
        <v>4588</v>
      </c>
      <c r="L261" s="26">
        <f t="shared" si="13"/>
        <v>0.10122275501307759</v>
      </c>
      <c r="M261" s="1">
        <f t="shared" si="14"/>
        <v>116.10249999999999</v>
      </c>
    </row>
    <row r="262" spans="1:13" x14ac:dyDescent="0.25">
      <c r="A262" t="str">
        <f t="shared" si="12"/>
        <v>HYDCMBApr-2024</v>
      </c>
      <c r="B262" s="2">
        <v>2024</v>
      </c>
      <c r="C262" s="2" t="s">
        <v>204</v>
      </c>
      <c r="D262" t="s">
        <v>29</v>
      </c>
      <c r="E262" s="2" t="s">
        <v>10</v>
      </c>
      <c r="F262" t="s">
        <v>15</v>
      </c>
      <c r="G262">
        <v>3</v>
      </c>
      <c r="H262">
        <v>222.64000000000001</v>
      </c>
      <c r="I262">
        <v>85.199999999999989</v>
      </c>
      <c r="J262">
        <v>307.84000000000003</v>
      </c>
      <c r="K262">
        <v>3516</v>
      </c>
      <c r="L262" s="26">
        <f t="shared" si="13"/>
        <v>8.7554038680318552E-2</v>
      </c>
      <c r="M262" s="1">
        <f t="shared" si="14"/>
        <v>102.61333333333334</v>
      </c>
    </row>
    <row r="263" spans="1:13" x14ac:dyDescent="0.25">
      <c r="A263" t="str">
        <f t="shared" si="12"/>
        <v>ICNCMBApr-2024</v>
      </c>
      <c r="B263" s="2">
        <v>2024</v>
      </c>
      <c r="C263" s="2" t="s">
        <v>204</v>
      </c>
      <c r="D263" t="s">
        <v>30</v>
      </c>
      <c r="E263" s="2" t="s">
        <v>10</v>
      </c>
      <c r="F263" t="s">
        <v>13</v>
      </c>
      <c r="G263">
        <v>178</v>
      </c>
      <c r="H263">
        <v>34920.200000000004</v>
      </c>
      <c r="I263">
        <v>14099.939999999999</v>
      </c>
      <c r="J263">
        <v>49020.140000000007</v>
      </c>
      <c r="K263">
        <v>1026170</v>
      </c>
      <c r="L263" s="26">
        <f t="shared" si="13"/>
        <v>4.7769999122952343E-2</v>
      </c>
      <c r="M263" s="1">
        <f t="shared" si="14"/>
        <v>275.39404494382029</v>
      </c>
    </row>
    <row r="264" spans="1:13" x14ac:dyDescent="0.25">
      <c r="A264" t="str">
        <f t="shared" si="12"/>
        <v>IXMCMBApr-2024</v>
      </c>
      <c r="B264" s="2">
        <v>2024</v>
      </c>
      <c r="C264" s="2" t="s">
        <v>204</v>
      </c>
      <c r="D264" t="s">
        <v>31</v>
      </c>
      <c r="E264" s="2" t="s">
        <v>10</v>
      </c>
      <c r="F264" t="s">
        <v>15</v>
      </c>
      <c r="G264">
        <v>45</v>
      </c>
      <c r="H264">
        <v>1212.1000000000001</v>
      </c>
      <c r="I264">
        <v>807.9</v>
      </c>
      <c r="J264">
        <v>2019.9999999999998</v>
      </c>
      <c r="K264">
        <v>15930</v>
      </c>
      <c r="L264" s="26">
        <f t="shared" si="13"/>
        <v>0.12680477087256747</v>
      </c>
      <c r="M264" s="1">
        <f t="shared" si="14"/>
        <v>44.888888888888886</v>
      </c>
    </row>
    <row r="265" spans="1:13" x14ac:dyDescent="0.25">
      <c r="A265" t="str">
        <f t="shared" si="12"/>
        <v>KHICMBApr-2024</v>
      </c>
      <c r="B265" s="2">
        <v>2024</v>
      </c>
      <c r="C265" s="2" t="s">
        <v>204</v>
      </c>
      <c r="D265" t="s">
        <v>32</v>
      </c>
      <c r="E265" s="2" t="s">
        <v>10</v>
      </c>
      <c r="F265" t="s">
        <v>15</v>
      </c>
      <c r="G265">
        <v>127</v>
      </c>
      <c r="H265">
        <v>12360.579999999998</v>
      </c>
      <c r="I265">
        <v>2981.1499999999992</v>
      </c>
      <c r="J265">
        <v>15341.729999999998</v>
      </c>
      <c r="K265">
        <v>306578</v>
      </c>
      <c r="L265" s="26">
        <f t="shared" si="13"/>
        <v>5.0041849056357592E-2</v>
      </c>
      <c r="M265" s="1">
        <f t="shared" si="14"/>
        <v>120.80102362204723</v>
      </c>
    </row>
    <row r="266" spans="1:13" x14ac:dyDescent="0.25">
      <c r="A266" t="str">
        <f t="shared" si="12"/>
        <v>KTMCMBApr-2024</v>
      </c>
      <c r="B266" s="2">
        <v>2024</v>
      </c>
      <c r="C266" s="2" t="s">
        <v>204</v>
      </c>
      <c r="D266" t="s">
        <v>52</v>
      </c>
      <c r="E266" s="2" t="s">
        <v>10</v>
      </c>
      <c r="F266" t="s">
        <v>15</v>
      </c>
      <c r="G266">
        <v>32</v>
      </c>
      <c r="H266">
        <v>6764.0000000000009</v>
      </c>
      <c r="I266">
        <v>1193.7300000000002</v>
      </c>
      <c r="J266">
        <v>7957.7299999999987</v>
      </c>
      <c r="K266">
        <v>75296</v>
      </c>
      <c r="L266" s="26">
        <f t="shared" si="13"/>
        <v>0.10568595941351465</v>
      </c>
      <c r="M266" s="1">
        <f t="shared" si="14"/>
        <v>248.67906249999996</v>
      </c>
    </row>
    <row r="267" spans="1:13" x14ac:dyDescent="0.25">
      <c r="A267" t="str">
        <f t="shared" si="12"/>
        <v>KULCMBApr-2024</v>
      </c>
      <c r="B267" s="2">
        <v>2024</v>
      </c>
      <c r="C267" s="2" t="s">
        <v>204</v>
      </c>
      <c r="D267" t="s">
        <v>33</v>
      </c>
      <c r="E267" s="2" t="s">
        <v>10</v>
      </c>
      <c r="F267" t="s">
        <v>13</v>
      </c>
      <c r="G267">
        <v>138</v>
      </c>
      <c r="H267">
        <v>8738.1900000000023</v>
      </c>
      <c r="I267">
        <v>8384.69</v>
      </c>
      <c r="J267">
        <v>17122.879999999997</v>
      </c>
      <c r="K267">
        <v>339342</v>
      </c>
      <c r="L267" s="26">
        <f t="shared" si="13"/>
        <v>5.0459064896181426E-2</v>
      </c>
      <c r="M267" s="1">
        <f t="shared" si="14"/>
        <v>124.07884057971013</v>
      </c>
    </row>
    <row r="268" spans="1:13" x14ac:dyDescent="0.25">
      <c r="A268" t="str">
        <f t="shared" si="12"/>
        <v>KWICMBApr-2024</v>
      </c>
      <c r="B268" s="2">
        <v>2024</v>
      </c>
      <c r="C268" s="2" t="s">
        <v>204</v>
      </c>
      <c r="D268" t="s">
        <v>34</v>
      </c>
      <c r="E268" s="2" t="s">
        <v>10</v>
      </c>
      <c r="F268" t="s">
        <v>11</v>
      </c>
      <c r="G268">
        <v>17</v>
      </c>
      <c r="H268">
        <v>2719.49</v>
      </c>
      <c r="I268">
        <v>1046.81</v>
      </c>
      <c r="J268">
        <v>3766.2999999999997</v>
      </c>
      <c r="K268">
        <v>71315</v>
      </c>
      <c r="L268" s="26">
        <f t="shared" si="13"/>
        <v>5.2812171352450393E-2</v>
      </c>
      <c r="M268" s="1">
        <f t="shared" si="14"/>
        <v>221.5470588235294</v>
      </c>
    </row>
    <row r="269" spans="1:13" x14ac:dyDescent="0.25">
      <c r="A269" t="str">
        <f t="shared" si="12"/>
        <v>LHECMBApr-2024</v>
      </c>
      <c r="B269" s="2">
        <v>2024</v>
      </c>
      <c r="C269" s="2" t="s">
        <v>204</v>
      </c>
      <c r="D269" t="s">
        <v>35</v>
      </c>
      <c r="E269" s="2" t="s">
        <v>10</v>
      </c>
      <c r="F269" t="s">
        <v>15</v>
      </c>
      <c r="G269">
        <v>159</v>
      </c>
      <c r="H269">
        <v>19121.949999999997</v>
      </c>
      <c r="I269">
        <v>3362.5900000000011</v>
      </c>
      <c r="J269">
        <v>22484.539999999997</v>
      </c>
      <c r="K269">
        <v>442815</v>
      </c>
      <c r="L269" s="26">
        <f t="shared" si="13"/>
        <v>5.0776373880740258E-2</v>
      </c>
      <c r="M269" s="1">
        <f t="shared" si="14"/>
        <v>141.41220125786162</v>
      </c>
    </row>
    <row r="270" spans="1:13" x14ac:dyDescent="0.25">
      <c r="A270" t="str">
        <f t="shared" si="12"/>
        <v>LHRCMBApr-2024</v>
      </c>
      <c r="B270" s="2">
        <v>2024</v>
      </c>
      <c r="C270" s="2" t="s">
        <v>204</v>
      </c>
      <c r="D270" t="s">
        <v>36</v>
      </c>
      <c r="E270" s="2" t="s">
        <v>10</v>
      </c>
      <c r="F270" t="s">
        <v>19</v>
      </c>
      <c r="G270">
        <v>637</v>
      </c>
      <c r="H270">
        <v>165231.39000000007</v>
      </c>
      <c r="I270">
        <v>138967.55999999997</v>
      </c>
      <c r="J270">
        <v>304198.95000000019</v>
      </c>
      <c r="K270">
        <v>5554003</v>
      </c>
      <c r="L270" s="26">
        <f t="shared" si="13"/>
        <v>5.4771117336450875E-2</v>
      </c>
      <c r="M270" s="1">
        <f t="shared" si="14"/>
        <v>477.54937205651521</v>
      </c>
    </row>
    <row r="271" spans="1:13" x14ac:dyDescent="0.25">
      <c r="A271" t="str">
        <f t="shared" si="12"/>
        <v>MAACMBApr-2024</v>
      </c>
      <c r="B271" s="2">
        <v>2024</v>
      </c>
      <c r="C271" s="2" t="s">
        <v>204</v>
      </c>
      <c r="D271" t="s">
        <v>37</v>
      </c>
      <c r="E271" s="2" t="s">
        <v>10</v>
      </c>
      <c r="F271" t="s">
        <v>15</v>
      </c>
      <c r="G271">
        <v>109</v>
      </c>
      <c r="H271">
        <v>3466.2699999999991</v>
      </c>
      <c r="I271">
        <v>2767.1700000000005</v>
      </c>
      <c r="J271">
        <v>6233.4399999999978</v>
      </c>
      <c r="K271">
        <v>74774</v>
      </c>
      <c r="L271" s="26">
        <f t="shared" si="13"/>
        <v>8.3363736057988039E-2</v>
      </c>
      <c r="M271" s="1">
        <f t="shared" si="14"/>
        <v>57.187522935779796</v>
      </c>
    </row>
    <row r="272" spans="1:13" x14ac:dyDescent="0.25">
      <c r="A272" t="str">
        <f t="shared" si="12"/>
        <v>MELCMBApr-2024</v>
      </c>
      <c r="B272" s="2">
        <v>2024</v>
      </c>
      <c r="C272" s="2" t="s">
        <v>204</v>
      </c>
      <c r="D272" t="s">
        <v>38</v>
      </c>
      <c r="E272" s="2" t="s">
        <v>10</v>
      </c>
      <c r="F272" t="s">
        <v>13</v>
      </c>
      <c r="G272">
        <v>712</v>
      </c>
      <c r="H272">
        <v>252355.6699999999</v>
      </c>
      <c r="I272">
        <v>69876.159999999945</v>
      </c>
      <c r="J272">
        <v>322231.82999999984</v>
      </c>
      <c r="K272">
        <v>5987208</v>
      </c>
      <c r="L272" s="26">
        <f t="shared" si="13"/>
        <v>5.3820049345203951E-2</v>
      </c>
      <c r="M272" s="1">
        <f t="shared" si="14"/>
        <v>452.57279494381999</v>
      </c>
    </row>
    <row r="273" spans="1:13" x14ac:dyDescent="0.25">
      <c r="A273" t="str">
        <f t="shared" si="12"/>
        <v>MLECMBApr-2024</v>
      </c>
      <c r="B273" s="2">
        <v>2024</v>
      </c>
      <c r="C273" s="2" t="s">
        <v>204</v>
      </c>
      <c r="D273" t="s">
        <v>39</v>
      </c>
      <c r="E273" s="2" t="s">
        <v>10</v>
      </c>
      <c r="F273" t="s">
        <v>15</v>
      </c>
      <c r="G273">
        <v>930</v>
      </c>
      <c r="H273">
        <v>55486.289999999986</v>
      </c>
      <c r="I273">
        <v>19991.360000000008</v>
      </c>
      <c r="J273">
        <v>75477.650000000038</v>
      </c>
      <c r="K273">
        <v>714240</v>
      </c>
      <c r="L273" s="26">
        <f t="shared" si="13"/>
        <v>0.1056754732302868</v>
      </c>
      <c r="M273" s="1">
        <f t="shared" si="14"/>
        <v>81.158763440860255</v>
      </c>
    </row>
    <row r="274" spans="1:13" x14ac:dyDescent="0.25">
      <c r="A274" t="str">
        <f t="shared" si="12"/>
        <v>NRTCMBApr-2024</v>
      </c>
      <c r="B274" s="2">
        <v>2024</v>
      </c>
      <c r="C274" s="2" t="s">
        <v>204</v>
      </c>
      <c r="D274" t="s">
        <v>40</v>
      </c>
      <c r="E274" s="2" t="s">
        <v>10</v>
      </c>
      <c r="F274" t="s">
        <v>13</v>
      </c>
      <c r="G274">
        <v>300</v>
      </c>
      <c r="H274">
        <v>100233.35999999999</v>
      </c>
      <c r="I274">
        <v>8914</v>
      </c>
      <c r="J274">
        <v>109147.35999999999</v>
      </c>
      <c r="K274">
        <v>2059200</v>
      </c>
      <c r="L274" s="26">
        <f t="shared" si="13"/>
        <v>5.3004739704739699E-2</v>
      </c>
      <c r="M274" s="1">
        <f t="shared" si="14"/>
        <v>363.82453333333331</v>
      </c>
    </row>
    <row r="275" spans="1:13" x14ac:dyDescent="0.25">
      <c r="A275" t="str">
        <f t="shared" si="12"/>
        <v>PEKCMBApr-2024</v>
      </c>
      <c r="B275" s="2">
        <v>2024</v>
      </c>
      <c r="C275" s="2" t="s">
        <v>204</v>
      </c>
      <c r="D275" t="s">
        <v>177</v>
      </c>
      <c r="E275" s="2" t="s">
        <v>10</v>
      </c>
      <c r="F275" t="s">
        <v>13</v>
      </c>
      <c r="G275">
        <v>18</v>
      </c>
      <c r="H275">
        <v>5785.920000000001</v>
      </c>
      <c r="I275">
        <v>1932.8600000000001</v>
      </c>
      <c r="J275">
        <v>7718.78</v>
      </c>
      <c r="K275">
        <v>93042</v>
      </c>
      <c r="L275" s="26">
        <f t="shared" si="13"/>
        <v>8.2960168526042002E-2</v>
      </c>
      <c r="M275" s="1">
        <f t="shared" si="14"/>
        <v>428.82111111111112</v>
      </c>
    </row>
    <row r="276" spans="1:13" x14ac:dyDescent="0.25">
      <c r="A276" t="str">
        <f t="shared" si="12"/>
        <v>PVGCMBApr-2024</v>
      </c>
      <c r="B276" s="2">
        <v>2024</v>
      </c>
      <c r="C276" s="2" t="s">
        <v>204</v>
      </c>
      <c r="D276" t="s">
        <v>50</v>
      </c>
      <c r="E276" s="2" t="s">
        <v>10</v>
      </c>
      <c r="F276" t="s">
        <v>13</v>
      </c>
      <c r="G276">
        <v>19</v>
      </c>
      <c r="H276">
        <v>1652.54</v>
      </c>
      <c r="I276">
        <v>2025.57</v>
      </c>
      <c r="J276">
        <v>3678.1099999999997</v>
      </c>
      <c r="K276">
        <v>96254</v>
      </c>
      <c r="L276" s="26">
        <f t="shared" si="13"/>
        <v>3.8212541816443991E-2</v>
      </c>
      <c r="M276" s="1">
        <f t="shared" si="14"/>
        <v>193.58473684210526</v>
      </c>
    </row>
    <row r="277" spans="1:13" x14ac:dyDescent="0.25">
      <c r="A277" t="str">
        <f t="shared" si="12"/>
        <v>RUHCMBApr-2024</v>
      </c>
      <c r="B277" s="2">
        <v>2024</v>
      </c>
      <c r="C277" s="2" t="s">
        <v>204</v>
      </c>
      <c r="D277" t="s">
        <v>41</v>
      </c>
      <c r="E277" s="2" t="s">
        <v>10</v>
      </c>
      <c r="F277" t="s">
        <v>11</v>
      </c>
      <c r="G277">
        <v>43</v>
      </c>
      <c r="H277">
        <v>8473.5800000000017</v>
      </c>
      <c r="I277">
        <v>4026.78</v>
      </c>
      <c r="J277">
        <v>12500.36</v>
      </c>
      <c r="K277">
        <v>173935</v>
      </c>
      <c r="L277" s="26">
        <f t="shared" si="13"/>
        <v>7.1867996665421E-2</v>
      </c>
      <c r="M277" s="1">
        <f t="shared" si="14"/>
        <v>290.7060465116279</v>
      </c>
    </row>
    <row r="278" spans="1:13" x14ac:dyDescent="0.25">
      <c r="A278" t="str">
        <f t="shared" si="12"/>
        <v>SINCMBApr-2024</v>
      </c>
      <c r="B278" s="2">
        <v>2024</v>
      </c>
      <c r="C278" s="2" t="s">
        <v>204</v>
      </c>
      <c r="D278" t="s">
        <v>42</v>
      </c>
      <c r="E278" s="2" t="s">
        <v>10</v>
      </c>
      <c r="F278" t="s">
        <v>13</v>
      </c>
      <c r="G278">
        <v>204</v>
      </c>
      <c r="H278">
        <v>29182.529999999992</v>
      </c>
      <c r="I278">
        <v>15273.210000000001</v>
      </c>
      <c r="J278">
        <v>44455.74</v>
      </c>
      <c r="K278">
        <v>560796</v>
      </c>
      <c r="L278" s="26">
        <f t="shared" si="13"/>
        <v>7.9272569704491466E-2</v>
      </c>
      <c r="M278" s="1">
        <f t="shared" si="14"/>
        <v>217.92029411764705</v>
      </c>
    </row>
    <row r="279" spans="1:13" x14ac:dyDescent="0.25">
      <c r="A279" t="str">
        <f t="shared" si="12"/>
        <v>SYDCMBApr-2024</v>
      </c>
      <c r="B279" s="2">
        <v>2024</v>
      </c>
      <c r="C279" s="2" t="s">
        <v>204</v>
      </c>
      <c r="D279" t="s">
        <v>53</v>
      </c>
      <c r="E279" s="2" t="s">
        <v>10</v>
      </c>
      <c r="F279" t="s">
        <v>13</v>
      </c>
      <c r="G279">
        <v>458</v>
      </c>
      <c r="H279">
        <v>155999.76999999999</v>
      </c>
      <c r="I279">
        <v>39521.029999999992</v>
      </c>
      <c r="J279">
        <v>195520.80000000005</v>
      </c>
      <c r="K279">
        <v>4009332</v>
      </c>
      <c r="L279" s="26">
        <f t="shared" si="13"/>
        <v>4.8766427923654126E-2</v>
      </c>
      <c r="M279" s="1">
        <f t="shared" si="14"/>
        <v>426.90131004366822</v>
      </c>
    </row>
    <row r="280" spans="1:13" x14ac:dyDescent="0.25">
      <c r="A280" t="str">
        <f t="shared" si="12"/>
        <v>TRVCMBApr-2024</v>
      </c>
      <c r="B280" s="2">
        <v>2024</v>
      </c>
      <c r="C280" s="2" t="s">
        <v>204</v>
      </c>
      <c r="D280" t="s">
        <v>43</v>
      </c>
      <c r="E280" s="2" t="s">
        <v>10</v>
      </c>
      <c r="F280" t="s">
        <v>15</v>
      </c>
      <c r="G280">
        <v>30</v>
      </c>
      <c r="H280">
        <v>1280.8400000000001</v>
      </c>
      <c r="I280">
        <v>502.41</v>
      </c>
      <c r="J280">
        <v>1783.25</v>
      </c>
      <c r="K280">
        <v>10980</v>
      </c>
      <c r="L280" s="26">
        <f t="shared" si="13"/>
        <v>0.16240892531876139</v>
      </c>
      <c r="M280" s="1">
        <f t="shared" si="14"/>
        <v>59.44166666666667</v>
      </c>
    </row>
    <row r="281" spans="1:13" x14ac:dyDescent="0.25">
      <c r="A281" t="str">
        <f t="shared" si="12"/>
        <v>TRZCMBApr-2024</v>
      </c>
      <c r="B281" s="2">
        <v>2024</v>
      </c>
      <c r="C281" s="2" t="s">
        <v>204</v>
      </c>
      <c r="D281" t="s">
        <v>44</v>
      </c>
      <c r="E281" s="2" t="s">
        <v>10</v>
      </c>
      <c r="F281" t="s">
        <v>15</v>
      </c>
      <c r="G281">
        <v>45</v>
      </c>
      <c r="H281">
        <v>1267.19</v>
      </c>
      <c r="I281">
        <v>643.12999999999988</v>
      </c>
      <c r="J281">
        <v>1910.32</v>
      </c>
      <c r="K281">
        <v>19935</v>
      </c>
      <c r="L281" s="26">
        <f t="shared" si="13"/>
        <v>9.5827439177326307E-2</v>
      </c>
      <c r="M281" s="1">
        <f t="shared" si="14"/>
        <v>42.451555555555551</v>
      </c>
    </row>
    <row r="282" spans="1:13" x14ac:dyDescent="0.25">
      <c r="A282" t="str">
        <f t="shared" si="12"/>
        <v>JEDCMBApr-2024</v>
      </c>
      <c r="B282" s="4">
        <v>2024</v>
      </c>
      <c r="C282" s="2" t="s">
        <v>204</v>
      </c>
      <c r="D282" t="s">
        <v>51</v>
      </c>
      <c r="E282" s="2" t="s">
        <v>10</v>
      </c>
      <c r="F282" t="s">
        <v>11</v>
      </c>
      <c r="G282">
        <v>3</v>
      </c>
      <c r="H282">
        <v>582.56999999999994</v>
      </c>
      <c r="I282">
        <v>310.76</v>
      </c>
      <c r="J282">
        <v>893.32999999999993</v>
      </c>
      <c r="K282">
        <v>13971</v>
      </c>
      <c r="L282" s="26">
        <f t="shared" si="13"/>
        <v>6.394173645408345E-2</v>
      </c>
      <c r="M282" s="1">
        <f t="shared" si="14"/>
        <v>297.77666666666664</v>
      </c>
    </row>
    <row r="283" spans="1:13" x14ac:dyDescent="0.25">
      <c r="A283" t="str">
        <f t="shared" si="12"/>
        <v>AUHCMBMay-2024</v>
      </c>
      <c r="B283" s="2">
        <v>2024</v>
      </c>
      <c r="C283" s="2" t="s">
        <v>206</v>
      </c>
      <c r="D283" t="s">
        <v>9</v>
      </c>
      <c r="E283" s="2" t="s">
        <v>10</v>
      </c>
      <c r="F283" t="s">
        <v>11</v>
      </c>
      <c r="G283">
        <v>15</v>
      </c>
      <c r="H283">
        <v>2092.4</v>
      </c>
      <c r="I283">
        <v>1580.9</v>
      </c>
      <c r="J283">
        <v>3673.3</v>
      </c>
      <c r="K283">
        <v>50160</v>
      </c>
      <c r="L283" s="26">
        <f t="shared" si="13"/>
        <v>7.3231658692185009E-2</v>
      </c>
      <c r="M283" s="1">
        <f t="shared" si="14"/>
        <v>244.88666666666668</v>
      </c>
    </row>
    <row r="284" spans="1:13" x14ac:dyDescent="0.25">
      <c r="A284" t="str">
        <f t="shared" si="12"/>
        <v>BKKCMBMay-2024</v>
      </c>
      <c r="B284" s="2">
        <v>2024</v>
      </c>
      <c r="C284" s="2" t="s">
        <v>206</v>
      </c>
      <c r="D284" t="s">
        <v>12</v>
      </c>
      <c r="E284" t="s">
        <v>10</v>
      </c>
      <c r="F284" t="s">
        <v>13</v>
      </c>
      <c r="G284">
        <v>40</v>
      </c>
      <c r="H284">
        <v>4832.7400000000007</v>
      </c>
      <c r="I284">
        <v>2290.0700000000002</v>
      </c>
      <c r="J284">
        <v>7122.8099999999995</v>
      </c>
      <c r="K284">
        <v>95400</v>
      </c>
      <c r="L284" s="26">
        <f t="shared" si="13"/>
        <v>7.4662578616352199E-2</v>
      </c>
      <c r="M284" s="1">
        <f t="shared" si="14"/>
        <v>178.07024999999999</v>
      </c>
    </row>
    <row r="285" spans="1:13" x14ac:dyDescent="0.25">
      <c r="A285" t="str">
        <f t="shared" si="12"/>
        <v>BLRCMBMay-2024</v>
      </c>
      <c r="B285" s="2">
        <v>2024</v>
      </c>
      <c r="C285" s="2" t="s">
        <v>206</v>
      </c>
      <c r="D285" t="s">
        <v>14</v>
      </c>
      <c r="E285" s="2" t="s">
        <v>10</v>
      </c>
      <c r="F285" t="s">
        <v>15</v>
      </c>
      <c r="G285">
        <v>25</v>
      </c>
      <c r="H285">
        <v>1229.8700000000001</v>
      </c>
      <c r="I285">
        <v>609.17999999999995</v>
      </c>
      <c r="J285">
        <v>1839.0500000000002</v>
      </c>
      <c r="K285">
        <v>17875</v>
      </c>
      <c r="L285" s="26">
        <f t="shared" si="13"/>
        <v>0.10288391608391609</v>
      </c>
      <c r="M285" s="1">
        <f t="shared" si="14"/>
        <v>73.562000000000012</v>
      </c>
    </row>
    <row r="286" spans="1:13" x14ac:dyDescent="0.25">
      <c r="A286" t="str">
        <f t="shared" si="12"/>
        <v>BOMCMBMay-2024</v>
      </c>
      <c r="B286" s="2">
        <v>2024</v>
      </c>
      <c r="C286" s="2" t="s">
        <v>206</v>
      </c>
      <c r="D286" t="s">
        <v>16</v>
      </c>
      <c r="E286" s="2" t="s">
        <v>10</v>
      </c>
      <c r="F286" t="s">
        <v>15</v>
      </c>
      <c r="G286">
        <v>48</v>
      </c>
      <c r="H286">
        <v>1839.96</v>
      </c>
      <c r="I286">
        <v>1763.3300000000002</v>
      </c>
      <c r="J286">
        <v>3603.29</v>
      </c>
      <c r="K286">
        <v>74352</v>
      </c>
      <c r="L286" s="26">
        <f t="shared" si="13"/>
        <v>4.8462583387131483E-2</v>
      </c>
      <c r="M286" s="1">
        <f t="shared" si="14"/>
        <v>75.068541666666661</v>
      </c>
    </row>
    <row r="287" spans="1:13" x14ac:dyDescent="0.25">
      <c r="A287" t="str">
        <f t="shared" si="12"/>
        <v>CANCMBMay-2024</v>
      </c>
      <c r="B287" s="2">
        <v>2024</v>
      </c>
      <c r="C287" s="2" t="s">
        <v>206</v>
      </c>
      <c r="D287" t="s">
        <v>17</v>
      </c>
      <c r="E287" s="2" t="s">
        <v>10</v>
      </c>
      <c r="F287" t="s">
        <v>13</v>
      </c>
      <c r="G287">
        <v>5</v>
      </c>
      <c r="H287">
        <v>831.82999999999993</v>
      </c>
      <c r="I287">
        <v>539.64</v>
      </c>
      <c r="J287">
        <v>1371.47</v>
      </c>
      <c r="K287">
        <v>19915</v>
      </c>
      <c r="L287" s="26">
        <f t="shared" si="13"/>
        <v>6.8866181270399202E-2</v>
      </c>
      <c r="M287" s="1">
        <f t="shared" si="14"/>
        <v>274.29399999999998</v>
      </c>
    </row>
    <row r="288" spans="1:13" x14ac:dyDescent="0.25">
      <c r="A288" t="str">
        <f t="shared" si="12"/>
        <v>CDGCMBMay-2024</v>
      </c>
      <c r="B288" s="2">
        <v>2024</v>
      </c>
      <c r="C288" s="2" t="s">
        <v>206</v>
      </c>
      <c r="D288" t="s">
        <v>18</v>
      </c>
      <c r="E288" s="2" t="s">
        <v>10</v>
      </c>
      <c r="F288" t="s">
        <v>19</v>
      </c>
      <c r="G288">
        <v>247</v>
      </c>
      <c r="H288">
        <v>44289.690000000017</v>
      </c>
      <c r="I288">
        <v>23568.639999999999</v>
      </c>
      <c r="J288">
        <v>67858.33</v>
      </c>
      <c r="K288">
        <v>2101723</v>
      </c>
      <c r="L288" s="26">
        <f t="shared" si="13"/>
        <v>3.2286999761624156E-2</v>
      </c>
      <c r="M288" s="1">
        <f t="shared" si="14"/>
        <v>274.7300809716599</v>
      </c>
    </row>
    <row r="289" spans="1:19" x14ac:dyDescent="0.25">
      <c r="A289" t="str">
        <f t="shared" si="12"/>
        <v>CGKCMBMay-2024</v>
      </c>
      <c r="B289" s="2">
        <v>2024</v>
      </c>
      <c r="C289" s="2" t="s">
        <v>206</v>
      </c>
      <c r="D289" t="s">
        <v>20</v>
      </c>
      <c r="E289" s="2" t="s">
        <v>10</v>
      </c>
      <c r="F289" t="s">
        <v>13</v>
      </c>
      <c r="G289">
        <v>17</v>
      </c>
      <c r="H289">
        <v>2551.7600000000002</v>
      </c>
      <c r="I289">
        <v>1435.69</v>
      </c>
      <c r="J289">
        <v>3987.4500000000003</v>
      </c>
      <c r="K289">
        <v>56406</v>
      </c>
      <c r="L289" s="26">
        <f t="shared" si="13"/>
        <v>7.0691947665142016E-2</v>
      </c>
      <c r="M289" s="1">
        <f t="shared" si="14"/>
        <v>234.55588235294118</v>
      </c>
    </row>
    <row r="290" spans="1:19" x14ac:dyDescent="0.25">
      <c r="A290" t="str">
        <f t="shared" si="12"/>
        <v>CMBAUHMay-2024</v>
      </c>
      <c r="B290" s="2">
        <v>2024</v>
      </c>
      <c r="C290" s="2" t="s">
        <v>206</v>
      </c>
      <c r="D290" t="s">
        <v>10</v>
      </c>
      <c r="E290" s="2" t="s">
        <v>9</v>
      </c>
      <c r="F290" t="s">
        <v>11</v>
      </c>
      <c r="G290">
        <v>29</v>
      </c>
      <c r="H290">
        <v>3462.3500000000004</v>
      </c>
      <c r="I290">
        <v>4190.58</v>
      </c>
      <c r="J290">
        <v>7652.9299999999994</v>
      </c>
      <c r="K290">
        <v>96976</v>
      </c>
      <c r="L290" s="26">
        <f t="shared" si="13"/>
        <v>7.8915711103778249E-2</v>
      </c>
      <c r="M290" s="1">
        <f t="shared" si="14"/>
        <v>263.89413793103444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x14ac:dyDescent="0.25">
      <c r="A291" t="str">
        <f t="shared" si="12"/>
        <v>CMBBKKMay-2024</v>
      </c>
      <c r="B291" s="2">
        <v>2024</v>
      </c>
      <c r="C291" s="2" t="s">
        <v>206</v>
      </c>
      <c r="D291" t="s">
        <v>10</v>
      </c>
      <c r="E291" s="2" t="s">
        <v>12</v>
      </c>
      <c r="F291" t="s">
        <v>13</v>
      </c>
      <c r="G291">
        <v>41</v>
      </c>
      <c r="H291">
        <v>5053.420000000001</v>
      </c>
      <c r="I291">
        <v>2349.75</v>
      </c>
      <c r="J291">
        <v>7403.17</v>
      </c>
      <c r="K291">
        <v>97785</v>
      </c>
      <c r="L291" s="26">
        <f t="shared" si="13"/>
        <v>7.5708646520427469E-2</v>
      </c>
      <c r="M291" s="1">
        <f t="shared" si="14"/>
        <v>180.56512195121951</v>
      </c>
    </row>
    <row r="292" spans="1:19" x14ac:dyDescent="0.25">
      <c r="A292" t="str">
        <f t="shared" si="12"/>
        <v>CMBBLRMay-2024</v>
      </c>
      <c r="B292" s="2">
        <v>2024</v>
      </c>
      <c r="C292" s="2" t="s">
        <v>206</v>
      </c>
      <c r="D292" t="s">
        <v>10</v>
      </c>
      <c r="E292" s="2" t="s">
        <v>14</v>
      </c>
      <c r="F292" t="s">
        <v>15</v>
      </c>
      <c r="G292">
        <v>42</v>
      </c>
      <c r="H292">
        <v>1691.7800000000002</v>
      </c>
      <c r="I292">
        <v>1130.56</v>
      </c>
      <c r="J292">
        <v>2822.34</v>
      </c>
      <c r="K292">
        <v>30030</v>
      </c>
      <c r="L292" s="26">
        <f t="shared" si="13"/>
        <v>9.3984015984015984E-2</v>
      </c>
      <c r="M292" s="1">
        <f t="shared" si="14"/>
        <v>67.198571428571427</v>
      </c>
    </row>
    <row r="293" spans="1:19" x14ac:dyDescent="0.25">
      <c r="A293" t="str">
        <f t="shared" si="12"/>
        <v>CMBBOMMay-2024</v>
      </c>
      <c r="B293" s="2">
        <v>2024</v>
      </c>
      <c r="C293" s="2" t="s">
        <v>206</v>
      </c>
      <c r="D293" t="s">
        <v>10</v>
      </c>
      <c r="E293" s="2" t="s">
        <v>16</v>
      </c>
      <c r="F293" t="s">
        <v>15</v>
      </c>
      <c r="G293">
        <v>47</v>
      </c>
      <c r="H293">
        <v>1968.4299999999998</v>
      </c>
      <c r="I293">
        <v>1734.2199999999998</v>
      </c>
      <c r="J293">
        <v>3702.6499999999996</v>
      </c>
      <c r="K293">
        <v>72803</v>
      </c>
      <c r="L293" s="26">
        <f t="shared" si="13"/>
        <v>5.0858481106547802E-2</v>
      </c>
      <c r="M293" s="1">
        <f t="shared" si="14"/>
        <v>78.779787234042544</v>
      </c>
    </row>
    <row r="294" spans="1:19" x14ac:dyDescent="0.25">
      <c r="A294" t="str">
        <f t="shared" si="12"/>
        <v>CMBCANMay-2024</v>
      </c>
      <c r="B294" s="2">
        <v>2024</v>
      </c>
      <c r="C294" s="2" t="s">
        <v>206</v>
      </c>
      <c r="D294" t="s">
        <v>10</v>
      </c>
      <c r="E294" s="2" t="s">
        <v>17</v>
      </c>
      <c r="F294" t="s">
        <v>13</v>
      </c>
      <c r="G294">
        <v>4</v>
      </c>
      <c r="H294">
        <v>621.91</v>
      </c>
      <c r="I294">
        <v>440.35</v>
      </c>
      <c r="J294">
        <v>1062.26</v>
      </c>
      <c r="K294">
        <v>15932</v>
      </c>
      <c r="L294" s="26">
        <f t="shared" si="13"/>
        <v>6.6674617122771784E-2</v>
      </c>
      <c r="M294" s="1">
        <f t="shared" si="14"/>
        <v>265.565</v>
      </c>
    </row>
    <row r="295" spans="1:19" x14ac:dyDescent="0.25">
      <c r="A295" t="str">
        <f t="shared" si="12"/>
        <v>CMBCDGMay-2024</v>
      </c>
      <c r="B295" s="2">
        <v>2024</v>
      </c>
      <c r="C295" s="2" t="s">
        <v>206</v>
      </c>
      <c r="D295" t="s">
        <v>10</v>
      </c>
      <c r="E295" s="2" t="s">
        <v>18</v>
      </c>
      <c r="F295" t="s">
        <v>19</v>
      </c>
      <c r="G295">
        <v>381</v>
      </c>
      <c r="H295">
        <v>71137.650000000023</v>
      </c>
      <c r="I295">
        <v>59893.790000000023</v>
      </c>
      <c r="J295">
        <v>131031.44000000003</v>
      </c>
      <c r="K295">
        <v>3241929</v>
      </c>
      <c r="L295" s="26">
        <f t="shared" si="13"/>
        <v>4.0417738944930635E-2</v>
      </c>
      <c r="M295" s="1">
        <f t="shared" si="14"/>
        <v>343.91454068241478</v>
      </c>
    </row>
    <row r="296" spans="1:19" x14ac:dyDescent="0.25">
      <c r="A296" t="str">
        <f t="shared" si="12"/>
        <v>CMBCGKMay-2024</v>
      </c>
      <c r="B296" s="2">
        <v>2024</v>
      </c>
      <c r="C296" s="2" t="s">
        <v>206</v>
      </c>
      <c r="D296" t="s">
        <v>10</v>
      </c>
      <c r="E296" s="2" t="s">
        <v>20</v>
      </c>
      <c r="F296" t="s">
        <v>13</v>
      </c>
      <c r="G296">
        <v>11</v>
      </c>
      <c r="H296">
        <v>2001.0500000000002</v>
      </c>
      <c r="I296">
        <v>958.65000000000009</v>
      </c>
      <c r="J296">
        <v>2959.7000000000003</v>
      </c>
      <c r="K296">
        <v>36498</v>
      </c>
      <c r="L296" s="26">
        <f t="shared" si="13"/>
        <v>8.1092114636418439E-2</v>
      </c>
      <c r="M296" s="1">
        <f t="shared" si="14"/>
        <v>269.06363636363636</v>
      </c>
    </row>
    <row r="297" spans="1:19" x14ac:dyDescent="0.25">
      <c r="A297" t="str">
        <f t="shared" si="12"/>
        <v>CMBCOKMay-2024</v>
      </c>
      <c r="B297" s="2">
        <v>2024</v>
      </c>
      <c r="C297" s="2" t="s">
        <v>206</v>
      </c>
      <c r="D297" t="s">
        <v>10</v>
      </c>
      <c r="E297" s="2" t="s">
        <v>21</v>
      </c>
      <c r="F297" t="s">
        <v>15</v>
      </c>
      <c r="G297">
        <v>5</v>
      </c>
      <c r="H297">
        <v>313.08</v>
      </c>
      <c r="I297">
        <v>102.75999999999999</v>
      </c>
      <c r="J297">
        <v>415.84000000000003</v>
      </c>
      <c r="K297">
        <v>2585</v>
      </c>
      <c r="L297" s="26">
        <f t="shared" si="13"/>
        <v>0.16086653771760157</v>
      </c>
      <c r="M297" s="1">
        <f t="shared" si="14"/>
        <v>83.168000000000006</v>
      </c>
    </row>
    <row r="298" spans="1:19" x14ac:dyDescent="0.25">
      <c r="A298" t="str">
        <f t="shared" si="12"/>
        <v>CMBDACMay-2024</v>
      </c>
      <c r="B298" s="2">
        <v>2024</v>
      </c>
      <c r="C298" s="2" t="s">
        <v>206</v>
      </c>
      <c r="D298" t="s">
        <v>10</v>
      </c>
      <c r="E298" s="2" t="s">
        <v>22</v>
      </c>
      <c r="F298" t="s">
        <v>15</v>
      </c>
      <c r="G298">
        <v>6</v>
      </c>
      <c r="H298">
        <v>950.72</v>
      </c>
      <c r="I298">
        <v>82.13</v>
      </c>
      <c r="J298">
        <v>1032.8499999999999</v>
      </c>
      <c r="K298">
        <v>12990</v>
      </c>
      <c r="L298" s="26">
        <f t="shared" si="13"/>
        <v>7.9511162432640489E-2</v>
      </c>
      <c r="M298" s="1">
        <f t="shared" si="14"/>
        <v>172.14166666666665</v>
      </c>
    </row>
    <row r="299" spans="1:19" x14ac:dyDescent="0.25">
      <c r="A299" t="str">
        <f t="shared" si="12"/>
        <v>CMBDELMay-2024</v>
      </c>
      <c r="B299" s="2">
        <v>2024</v>
      </c>
      <c r="C299" s="2" t="s">
        <v>206</v>
      </c>
      <c r="D299" t="s">
        <v>10</v>
      </c>
      <c r="E299" s="2" t="s">
        <v>23</v>
      </c>
      <c r="F299" t="s">
        <v>15</v>
      </c>
      <c r="G299">
        <v>63</v>
      </c>
      <c r="H299">
        <v>4625.04</v>
      </c>
      <c r="I299">
        <v>2976.4400000000005</v>
      </c>
      <c r="J299">
        <v>7601.48</v>
      </c>
      <c r="K299">
        <v>152775</v>
      </c>
      <c r="L299" s="26">
        <f t="shared" si="13"/>
        <v>4.9756046473572242E-2</v>
      </c>
      <c r="M299" s="1">
        <f t="shared" si="14"/>
        <v>120.65841269841269</v>
      </c>
    </row>
    <row r="300" spans="1:19" x14ac:dyDescent="0.25">
      <c r="A300" t="str">
        <f t="shared" si="12"/>
        <v>CMBDMMMay-2024</v>
      </c>
      <c r="B300" s="2">
        <v>2024</v>
      </c>
      <c r="C300" s="2" t="s">
        <v>206</v>
      </c>
      <c r="D300" t="s">
        <v>10</v>
      </c>
      <c r="E300" s="2" t="s">
        <v>24</v>
      </c>
      <c r="F300" t="s">
        <v>11</v>
      </c>
      <c r="G300">
        <v>10</v>
      </c>
      <c r="H300">
        <v>2560.37</v>
      </c>
      <c r="I300">
        <v>1010.4100000000001</v>
      </c>
      <c r="J300">
        <v>3570.7799999999997</v>
      </c>
      <c r="K300">
        <v>38530</v>
      </c>
      <c r="L300" s="26">
        <f t="shared" si="13"/>
        <v>9.2675317934077336E-2</v>
      </c>
      <c r="M300" s="1">
        <f t="shared" si="14"/>
        <v>357.07799999999997</v>
      </c>
    </row>
    <row r="301" spans="1:19" x14ac:dyDescent="0.25">
      <c r="A301" t="str">
        <f t="shared" si="12"/>
        <v>CMBDOHMay-2024</v>
      </c>
      <c r="B301" s="2">
        <v>2024</v>
      </c>
      <c r="C301" s="2" t="s">
        <v>206</v>
      </c>
      <c r="D301" t="s">
        <v>10</v>
      </c>
      <c r="E301" s="2" t="s">
        <v>25</v>
      </c>
      <c r="F301" t="s">
        <v>11</v>
      </c>
      <c r="G301">
        <v>16</v>
      </c>
      <c r="H301">
        <v>4375.8599999999988</v>
      </c>
      <c r="I301">
        <v>1269.5900000000001</v>
      </c>
      <c r="J301">
        <v>5645.4499999999989</v>
      </c>
      <c r="K301">
        <v>58128</v>
      </c>
      <c r="L301" s="26">
        <f t="shared" si="13"/>
        <v>9.7121008808147516E-2</v>
      </c>
      <c r="M301" s="1">
        <f t="shared" si="14"/>
        <v>352.84062499999993</v>
      </c>
    </row>
    <row r="302" spans="1:19" x14ac:dyDescent="0.25">
      <c r="A302" t="str">
        <f t="shared" si="12"/>
        <v>CMBDXBMay-2024</v>
      </c>
      <c r="B302" s="2">
        <v>2024</v>
      </c>
      <c r="C302" s="2" t="s">
        <v>206</v>
      </c>
      <c r="D302" t="s">
        <v>10</v>
      </c>
      <c r="E302" s="2" t="s">
        <v>26</v>
      </c>
      <c r="F302" t="s">
        <v>11</v>
      </c>
      <c r="G302">
        <v>14</v>
      </c>
      <c r="H302">
        <v>1960.49</v>
      </c>
      <c r="I302">
        <v>1786.6599999999999</v>
      </c>
      <c r="J302">
        <v>3747.15</v>
      </c>
      <c r="K302">
        <v>46326</v>
      </c>
      <c r="L302" s="26">
        <f t="shared" si="13"/>
        <v>8.0886543193886801E-2</v>
      </c>
      <c r="M302" s="1">
        <f t="shared" si="14"/>
        <v>267.65357142857141</v>
      </c>
    </row>
    <row r="303" spans="1:19" x14ac:dyDescent="0.25">
      <c r="A303" t="str">
        <f t="shared" si="12"/>
        <v>CMBFRAMay-2024</v>
      </c>
      <c r="B303" s="2">
        <v>2024</v>
      </c>
      <c r="C303" s="2" t="s">
        <v>206</v>
      </c>
      <c r="D303" t="s">
        <v>10</v>
      </c>
      <c r="E303" s="2" t="s">
        <v>27</v>
      </c>
      <c r="F303" t="s">
        <v>19</v>
      </c>
      <c r="G303">
        <v>144</v>
      </c>
      <c r="H303">
        <v>29703.959999999995</v>
      </c>
      <c r="I303">
        <v>28234.279999999992</v>
      </c>
      <c r="J303">
        <v>57938.239999999998</v>
      </c>
      <c r="K303">
        <v>1165392</v>
      </c>
      <c r="L303" s="26">
        <f t="shared" si="13"/>
        <v>4.9715666488185949E-2</v>
      </c>
      <c r="M303" s="1">
        <f t="shared" si="14"/>
        <v>402.34888888888889</v>
      </c>
    </row>
    <row r="304" spans="1:19" x14ac:dyDescent="0.25">
      <c r="A304" t="str">
        <f t="shared" si="12"/>
        <v>CMBHYDMay-2024</v>
      </c>
      <c r="B304" s="2">
        <v>2024</v>
      </c>
      <c r="C304" s="2" t="s">
        <v>206</v>
      </c>
      <c r="D304" t="s">
        <v>10</v>
      </c>
      <c r="E304" s="2" t="s">
        <v>29</v>
      </c>
      <c r="F304" t="s">
        <v>15</v>
      </c>
      <c r="G304">
        <v>11</v>
      </c>
      <c r="H304">
        <v>838.46999999999991</v>
      </c>
      <c r="I304">
        <v>260.03999999999996</v>
      </c>
      <c r="J304">
        <v>1098.51</v>
      </c>
      <c r="K304">
        <v>12892</v>
      </c>
      <c r="L304" s="26">
        <f t="shared" si="13"/>
        <v>8.5208656531182134E-2</v>
      </c>
      <c r="M304" s="1">
        <f t="shared" si="14"/>
        <v>99.86454545454545</v>
      </c>
    </row>
    <row r="305" spans="1:13" x14ac:dyDescent="0.25">
      <c r="A305" t="str">
        <f t="shared" si="12"/>
        <v>CMBICNMay-2024</v>
      </c>
      <c r="B305" s="2">
        <v>2024</v>
      </c>
      <c r="C305" s="2" t="s">
        <v>206</v>
      </c>
      <c r="D305" t="s">
        <v>10</v>
      </c>
      <c r="E305" s="2" t="s">
        <v>30</v>
      </c>
      <c r="F305" t="s">
        <v>13</v>
      </c>
      <c r="G305">
        <v>110</v>
      </c>
      <c r="H305">
        <v>20856.999999999993</v>
      </c>
      <c r="I305">
        <v>8389.159999999998</v>
      </c>
      <c r="J305">
        <v>29246.16</v>
      </c>
      <c r="K305">
        <v>634150</v>
      </c>
      <c r="L305" s="26">
        <f t="shared" si="13"/>
        <v>4.6118678546085312E-2</v>
      </c>
      <c r="M305" s="1">
        <f t="shared" si="14"/>
        <v>265.8741818181818</v>
      </c>
    </row>
    <row r="306" spans="1:13" x14ac:dyDescent="0.25">
      <c r="A306" t="str">
        <f t="shared" si="12"/>
        <v>CMBIXMMay-2024</v>
      </c>
      <c r="B306" s="2">
        <v>2024</v>
      </c>
      <c r="C306" s="2" t="s">
        <v>206</v>
      </c>
      <c r="D306" t="s">
        <v>10</v>
      </c>
      <c r="E306" s="2" t="s">
        <v>31</v>
      </c>
      <c r="F306" t="s">
        <v>15</v>
      </c>
      <c r="G306">
        <v>17</v>
      </c>
      <c r="H306">
        <v>415.84</v>
      </c>
      <c r="I306">
        <v>281.22999999999996</v>
      </c>
      <c r="J306">
        <v>697.06999999999994</v>
      </c>
      <c r="K306">
        <v>6018</v>
      </c>
      <c r="L306" s="26">
        <f t="shared" si="13"/>
        <v>0.11583084081090061</v>
      </c>
      <c r="M306" s="1">
        <f t="shared" si="14"/>
        <v>41.00411764705882</v>
      </c>
    </row>
    <row r="307" spans="1:13" x14ac:dyDescent="0.25">
      <c r="A307" t="str">
        <f t="shared" si="12"/>
        <v>CMBKHIMay-2024</v>
      </c>
      <c r="B307" s="2">
        <v>2024</v>
      </c>
      <c r="C307" s="2" t="s">
        <v>206</v>
      </c>
      <c r="D307" t="s">
        <v>10</v>
      </c>
      <c r="E307" s="2" t="s">
        <v>32</v>
      </c>
      <c r="F307" t="s">
        <v>15</v>
      </c>
      <c r="G307">
        <v>32</v>
      </c>
      <c r="H307">
        <v>3484.8399999999997</v>
      </c>
      <c r="I307">
        <v>1287.3199999999997</v>
      </c>
      <c r="J307">
        <v>4772.16</v>
      </c>
      <c r="K307">
        <v>77248</v>
      </c>
      <c r="L307" s="26">
        <f t="shared" si="13"/>
        <v>6.1777133388566691E-2</v>
      </c>
      <c r="M307" s="1">
        <f t="shared" si="14"/>
        <v>149.13</v>
      </c>
    </row>
    <row r="308" spans="1:13" x14ac:dyDescent="0.25">
      <c r="A308" t="str">
        <f t="shared" si="12"/>
        <v>CMBKTMMay-2024</v>
      </c>
      <c r="B308" s="2">
        <v>2024</v>
      </c>
      <c r="C308" s="2" t="s">
        <v>206</v>
      </c>
      <c r="D308" t="s">
        <v>10</v>
      </c>
      <c r="E308" s="2" t="s">
        <v>52</v>
      </c>
      <c r="F308" t="s">
        <v>15</v>
      </c>
      <c r="G308">
        <v>14</v>
      </c>
      <c r="H308">
        <v>1941.3600000000001</v>
      </c>
      <c r="I308">
        <v>693.43000000000006</v>
      </c>
      <c r="J308">
        <v>2634.79</v>
      </c>
      <c r="K308">
        <v>32942</v>
      </c>
      <c r="L308" s="26">
        <f t="shared" si="13"/>
        <v>7.9982696861149893E-2</v>
      </c>
      <c r="M308" s="1">
        <f t="shared" si="14"/>
        <v>188.19928571428571</v>
      </c>
    </row>
    <row r="309" spans="1:13" x14ac:dyDescent="0.25">
      <c r="A309" t="str">
        <f t="shared" si="12"/>
        <v>CMBKULMay-2024</v>
      </c>
      <c r="B309" s="2">
        <v>2024</v>
      </c>
      <c r="C309" s="2" t="s">
        <v>206</v>
      </c>
      <c r="D309" t="s">
        <v>10</v>
      </c>
      <c r="E309" s="2" t="s">
        <v>33</v>
      </c>
      <c r="F309" t="s">
        <v>13</v>
      </c>
      <c r="G309">
        <v>35</v>
      </c>
      <c r="H309">
        <v>2955.0699999999993</v>
      </c>
      <c r="I309">
        <v>1691.5100000000002</v>
      </c>
      <c r="J309">
        <v>4646.58</v>
      </c>
      <c r="K309">
        <v>86065</v>
      </c>
      <c r="L309" s="26">
        <f t="shared" si="13"/>
        <v>5.3989194213675706E-2</v>
      </c>
      <c r="M309" s="1">
        <f t="shared" si="14"/>
        <v>132.75942857142857</v>
      </c>
    </row>
    <row r="310" spans="1:13" x14ac:dyDescent="0.25">
      <c r="A310" t="str">
        <f t="shared" si="12"/>
        <v>CMBKWIMay-2024</v>
      </c>
      <c r="B310" s="2">
        <v>2024</v>
      </c>
      <c r="C310" s="2" t="s">
        <v>206</v>
      </c>
      <c r="D310" t="s">
        <v>10</v>
      </c>
      <c r="E310" s="2" t="s">
        <v>34</v>
      </c>
      <c r="F310" t="s">
        <v>11</v>
      </c>
      <c r="G310">
        <v>5</v>
      </c>
      <c r="H310">
        <v>1682.4300000000003</v>
      </c>
      <c r="I310">
        <v>290.61</v>
      </c>
      <c r="J310">
        <v>1973.04</v>
      </c>
      <c r="K310">
        <v>20975</v>
      </c>
      <c r="L310" s="26">
        <f t="shared" si="13"/>
        <v>9.4066269368295582E-2</v>
      </c>
      <c r="M310" s="1">
        <f t="shared" si="14"/>
        <v>394.608</v>
      </c>
    </row>
    <row r="311" spans="1:13" x14ac:dyDescent="0.25">
      <c r="A311" t="str">
        <f t="shared" si="12"/>
        <v>CMBLHEMay-2024</v>
      </c>
      <c r="B311" s="2">
        <v>2024</v>
      </c>
      <c r="C311" s="2" t="s">
        <v>206</v>
      </c>
      <c r="D311" t="s">
        <v>10</v>
      </c>
      <c r="E311" s="2" t="s">
        <v>35</v>
      </c>
      <c r="F311" t="s">
        <v>15</v>
      </c>
      <c r="G311">
        <v>16</v>
      </c>
      <c r="H311">
        <v>1845.1399999999999</v>
      </c>
      <c r="I311">
        <v>740.45999999999992</v>
      </c>
      <c r="J311">
        <v>2585.6000000000004</v>
      </c>
      <c r="K311">
        <v>44560</v>
      </c>
      <c r="L311" s="26">
        <f t="shared" si="13"/>
        <v>5.8025134649910243E-2</v>
      </c>
      <c r="M311" s="1">
        <f t="shared" si="14"/>
        <v>161.60000000000002</v>
      </c>
    </row>
    <row r="312" spans="1:13" x14ac:dyDescent="0.25">
      <c r="A312" t="str">
        <f t="shared" si="12"/>
        <v>CMBLHRMay-2024</v>
      </c>
      <c r="B312" s="2">
        <v>2024</v>
      </c>
      <c r="C312" s="2" t="s">
        <v>206</v>
      </c>
      <c r="D312" t="s">
        <v>10</v>
      </c>
      <c r="E312" s="2" t="s">
        <v>36</v>
      </c>
      <c r="F312" t="s">
        <v>19</v>
      </c>
      <c r="G312">
        <v>402</v>
      </c>
      <c r="H312">
        <v>97582.930000000037</v>
      </c>
      <c r="I312">
        <v>55616.479999999989</v>
      </c>
      <c r="J312">
        <v>153199.41000000009</v>
      </c>
      <c r="K312">
        <v>3505038</v>
      </c>
      <c r="L312" s="26">
        <f t="shared" si="13"/>
        <v>4.3708344959455532E-2</v>
      </c>
      <c r="M312" s="1">
        <f t="shared" si="14"/>
        <v>381.09305970149279</v>
      </c>
    </row>
    <row r="313" spans="1:13" x14ac:dyDescent="0.25">
      <c r="A313" t="str">
        <f t="shared" si="12"/>
        <v>CMBMAAMay-2024</v>
      </c>
      <c r="B313" s="2">
        <v>2024</v>
      </c>
      <c r="C313" s="2" t="s">
        <v>206</v>
      </c>
      <c r="D313" t="s">
        <v>10</v>
      </c>
      <c r="E313" s="2" t="s">
        <v>37</v>
      </c>
      <c r="F313" t="s">
        <v>15</v>
      </c>
      <c r="G313">
        <v>54</v>
      </c>
      <c r="H313">
        <v>1424.8200000000002</v>
      </c>
      <c r="I313">
        <v>1391.9399999999998</v>
      </c>
      <c r="J313">
        <v>2816.7599999999998</v>
      </c>
      <c r="K313">
        <v>37044</v>
      </c>
      <c r="L313" s="26">
        <f t="shared" si="13"/>
        <v>7.6038224813735011E-2</v>
      </c>
      <c r="M313" s="1">
        <f t="shared" si="14"/>
        <v>52.162222222222219</v>
      </c>
    </row>
    <row r="314" spans="1:13" x14ac:dyDescent="0.25">
      <c r="A314" t="str">
        <f t="shared" si="12"/>
        <v>CMBMELMay-2024</v>
      </c>
      <c r="B314" s="2">
        <v>2024</v>
      </c>
      <c r="C314" s="2" t="s">
        <v>206</v>
      </c>
      <c r="D314" t="s">
        <v>10</v>
      </c>
      <c r="E314" s="2" t="s">
        <v>38</v>
      </c>
      <c r="F314" t="s">
        <v>13</v>
      </c>
      <c r="G314">
        <v>581</v>
      </c>
      <c r="H314">
        <v>148996.19999999998</v>
      </c>
      <c r="I314">
        <v>34293.790000000008</v>
      </c>
      <c r="J314">
        <v>183289.99000000011</v>
      </c>
      <c r="K314">
        <v>4885629</v>
      </c>
      <c r="L314" s="26">
        <f t="shared" si="13"/>
        <v>3.7516149916418155E-2</v>
      </c>
      <c r="M314" s="1">
        <f t="shared" si="14"/>
        <v>315.47330464716026</v>
      </c>
    </row>
    <row r="315" spans="1:13" x14ac:dyDescent="0.25">
      <c r="A315" t="str">
        <f t="shared" si="12"/>
        <v>CMBMLEMay-2024</v>
      </c>
      <c r="B315" s="2">
        <v>2024</v>
      </c>
      <c r="C315" s="2" t="s">
        <v>206</v>
      </c>
      <c r="D315" t="s">
        <v>10</v>
      </c>
      <c r="E315" s="2" t="s">
        <v>39</v>
      </c>
      <c r="F315" t="s">
        <v>15</v>
      </c>
      <c r="G315">
        <v>359</v>
      </c>
      <c r="H315">
        <v>19899.29</v>
      </c>
      <c r="I315">
        <v>6967.3699999999963</v>
      </c>
      <c r="J315">
        <v>26866.659999999996</v>
      </c>
      <c r="K315">
        <v>275712</v>
      </c>
      <c r="L315" s="26">
        <f t="shared" si="13"/>
        <v>9.7444652390900638E-2</v>
      </c>
      <c r="M315" s="1">
        <f t="shared" si="14"/>
        <v>74.837493036211683</v>
      </c>
    </row>
    <row r="316" spans="1:13" x14ac:dyDescent="0.25">
      <c r="A316" t="str">
        <f t="shared" si="12"/>
        <v>CMBNRTMay-2024</v>
      </c>
      <c r="B316" s="2">
        <v>2024</v>
      </c>
      <c r="C316" s="2" t="s">
        <v>206</v>
      </c>
      <c r="D316" t="s">
        <v>10</v>
      </c>
      <c r="E316" s="2" t="s">
        <v>40</v>
      </c>
      <c r="F316" t="s">
        <v>13</v>
      </c>
      <c r="G316">
        <v>119</v>
      </c>
      <c r="H316">
        <v>48295.539999999994</v>
      </c>
      <c r="I316">
        <v>1982.1200000000001</v>
      </c>
      <c r="J316">
        <v>50277.66</v>
      </c>
      <c r="K316">
        <v>816816</v>
      </c>
      <c r="L316" s="26">
        <f t="shared" si="13"/>
        <v>6.1553226185579131E-2</v>
      </c>
      <c r="M316" s="1">
        <f t="shared" si="14"/>
        <v>422.50134453781516</v>
      </c>
    </row>
    <row r="317" spans="1:13" x14ac:dyDescent="0.25">
      <c r="A317" t="str">
        <f t="shared" si="12"/>
        <v>CMBPEKMay-2024</v>
      </c>
      <c r="B317" s="2">
        <v>2024</v>
      </c>
      <c r="C317" s="2" t="s">
        <v>206</v>
      </c>
      <c r="D317" t="s">
        <v>10</v>
      </c>
      <c r="E317" s="2" t="s">
        <v>177</v>
      </c>
      <c r="F317" t="s">
        <v>13</v>
      </c>
      <c r="G317">
        <v>19</v>
      </c>
      <c r="H317">
        <v>4565.4399999999996</v>
      </c>
      <c r="I317">
        <v>2035.6499999999996</v>
      </c>
      <c r="J317">
        <v>6601.0899999999992</v>
      </c>
      <c r="K317">
        <v>98211</v>
      </c>
      <c r="L317" s="26">
        <f t="shared" si="13"/>
        <v>6.7213346773782975E-2</v>
      </c>
      <c r="M317" s="1">
        <f t="shared" si="14"/>
        <v>347.42578947368418</v>
      </c>
    </row>
    <row r="318" spans="1:13" x14ac:dyDescent="0.25">
      <c r="A318" t="str">
        <f t="shared" si="12"/>
        <v>CMBPVGMay-2024</v>
      </c>
      <c r="B318" s="2">
        <v>2024</v>
      </c>
      <c r="C318" s="2" t="s">
        <v>206</v>
      </c>
      <c r="D318" t="s">
        <v>10</v>
      </c>
      <c r="E318" s="2" t="s">
        <v>50</v>
      </c>
      <c r="F318" t="s">
        <v>13</v>
      </c>
      <c r="G318">
        <v>15</v>
      </c>
      <c r="H318">
        <v>857.52</v>
      </c>
      <c r="I318">
        <v>1639.06</v>
      </c>
      <c r="J318">
        <v>2496.5800000000004</v>
      </c>
      <c r="K318">
        <v>75990</v>
      </c>
      <c r="L318" s="26">
        <f t="shared" si="13"/>
        <v>3.2854059744703255E-2</v>
      </c>
      <c r="M318" s="1">
        <f t="shared" si="14"/>
        <v>166.43866666666671</v>
      </c>
    </row>
    <row r="319" spans="1:13" x14ac:dyDescent="0.25">
      <c r="A319" t="str">
        <f t="shared" si="12"/>
        <v>CMBRUHMay-2024</v>
      </c>
      <c r="B319" s="2">
        <v>2024</v>
      </c>
      <c r="C319" s="2" t="s">
        <v>206</v>
      </c>
      <c r="D319" t="s">
        <v>10</v>
      </c>
      <c r="E319" s="2" t="s">
        <v>41</v>
      </c>
      <c r="F319" t="s">
        <v>11</v>
      </c>
      <c r="G319">
        <v>19</v>
      </c>
      <c r="H319">
        <v>3051.7999999999997</v>
      </c>
      <c r="I319">
        <v>1834.1599999999999</v>
      </c>
      <c r="J319">
        <v>4885.9600000000009</v>
      </c>
      <c r="K319">
        <v>76855</v>
      </c>
      <c r="L319" s="26">
        <f t="shared" si="13"/>
        <v>6.357374276234469E-2</v>
      </c>
      <c r="M319" s="1">
        <f t="shared" si="14"/>
        <v>257.15578947368425</v>
      </c>
    </row>
    <row r="320" spans="1:13" x14ac:dyDescent="0.25">
      <c r="A320" t="str">
        <f t="shared" si="12"/>
        <v>CMBSINMay-2024</v>
      </c>
      <c r="B320" s="2">
        <v>2024</v>
      </c>
      <c r="C320" s="2" t="s">
        <v>206</v>
      </c>
      <c r="D320" t="s">
        <v>10</v>
      </c>
      <c r="E320" s="2" t="s">
        <v>42</v>
      </c>
      <c r="F320" t="s">
        <v>13</v>
      </c>
      <c r="G320">
        <v>103</v>
      </c>
      <c r="H320">
        <v>13765.610000000002</v>
      </c>
      <c r="I320">
        <v>6152.73</v>
      </c>
      <c r="J320">
        <v>19918.340000000004</v>
      </c>
      <c r="K320">
        <v>283147</v>
      </c>
      <c r="L320" s="26">
        <f t="shared" si="13"/>
        <v>7.034628655786572E-2</v>
      </c>
      <c r="M320" s="1">
        <f t="shared" si="14"/>
        <v>193.38194174757285</v>
      </c>
    </row>
    <row r="321" spans="1:13" x14ac:dyDescent="0.25">
      <c r="A321" t="str">
        <f t="shared" si="12"/>
        <v>CMBSYDMay-2024</v>
      </c>
      <c r="B321" s="2">
        <v>2024</v>
      </c>
      <c r="C321" s="2" t="s">
        <v>206</v>
      </c>
      <c r="D321" t="s">
        <v>10</v>
      </c>
      <c r="E321" s="2" t="s">
        <v>53</v>
      </c>
      <c r="F321" t="s">
        <v>13</v>
      </c>
      <c r="G321">
        <v>280</v>
      </c>
      <c r="H321">
        <v>69790.849999999962</v>
      </c>
      <c r="I321">
        <v>17893.580000000002</v>
      </c>
      <c r="J321">
        <v>87684.43</v>
      </c>
      <c r="K321">
        <v>2451120</v>
      </c>
      <c r="L321" s="26">
        <f t="shared" si="13"/>
        <v>3.5773209797969906E-2</v>
      </c>
      <c r="M321" s="1">
        <f t="shared" si="14"/>
        <v>313.15867857142854</v>
      </c>
    </row>
    <row r="322" spans="1:13" x14ac:dyDescent="0.25">
      <c r="A322" t="str">
        <f t="shared" ref="A322:A385" si="15">D322&amp;E322&amp;C322</f>
        <v>CMBTRVMay-2024</v>
      </c>
      <c r="B322" s="2">
        <v>2024</v>
      </c>
      <c r="C322" s="2" t="s">
        <v>206</v>
      </c>
      <c r="D322" t="s">
        <v>10</v>
      </c>
      <c r="E322" s="2" t="s">
        <v>43</v>
      </c>
      <c r="F322" t="s">
        <v>15</v>
      </c>
      <c r="G322">
        <v>7</v>
      </c>
      <c r="H322">
        <v>117.43</v>
      </c>
      <c r="I322">
        <v>126.22999999999999</v>
      </c>
      <c r="J322">
        <v>243.66</v>
      </c>
      <c r="K322">
        <v>2562</v>
      </c>
      <c r="L322" s="26">
        <f t="shared" ref="L322:L385" si="16">J322/K322</f>
        <v>9.5105386416861823E-2</v>
      </c>
      <c r="M322" s="1">
        <f t="shared" ref="M322:M385" si="17">J322/G322</f>
        <v>34.808571428571426</v>
      </c>
    </row>
    <row r="323" spans="1:13" x14ac:dyDescent="0.25">
      <c r="A323" t="str">
        <f t="shared" si="15"/>
        <v>CMBTRZMay-2024</v>
      </c>
      <c r="B323" s="2">
        <v>2024</v>
      </c>
      <c r="C323" s="2" t="s">
        <v>206</v>
      </c>
      <c r="D323" t="s">
        <v>10</v>
      </c>
      <c r="E323" s="2" t="s">
        <v>44</v>
      </c>
      <c r="F323" t="s">
        <v>15</v>
      </c>
      <c r="G323">
        <v>10</v>
      </c>
      <c r="H323">
        <v>262.85000000000002</v>
      </c>
      <c r="I323">
        <v>203.89999999999998</v>
      </c>
      <c r="J323">
        <v>466.74999999999994</v>
      </c>
      <c r="K323">
        <v>4430</v>
      </c>
      <c r="L323" s="26">
        <f t="shared" si="16"/>
        <v>0.1053611738148984</v>
      </c>
      <c r="M323" s="1">
        <f t="shared" si="17"/>
        <v>46.674999999999997</v>
      </c>
    </row>
    <row r="324" spans="1:13" x14ac:dyDescent="0.25">
      <c r="A324" t="str">
        <f t="shared" si="15"/>
        <v>COKCMBMay-2024</v>
      </c>
      <c r="B324" s="2">
        <v>2024</v>
      </c>
      <c r="C324" s="2" t="s">
        <v>206</v>
      </c>
      <c r="D324" t="s">
        <v>21</v>
      </c>
      <c r="E324" s="2" t="s">
        <v>10</v>
      </c>
      <c r="F324" t="s">
        <v>15</v>
      </c>
      <c r="G324">
        <v>32</v>
      </c>
      <c r="H324">
        <v>1551.24</v>
      </c>
      <c r="I324">
        <v>460.5200000000001</v>
      </c>
      <c r="J324">
        <v>2011.7599999999998</v>
      </c>
      <c r="K324">
        <v>16544</v>
      </c>
      <c r="L324" s="26">
        <f t="shared" si="16"/>
        <v>0.12160058027079303</v>
      </c>
      <c r="M324" s="1">
        <f t="shared" si="17"/>
        <v>62.867499999999993</v>
      </c>
    </row>
    <row r="325" spans="1:13" x14ac:dyDescent="0.25">
      <c r="A325" t="str">
        <f t="shared" si="15"/>
        <v>DACCMBMay-2024</v>
      </c>
      <c r="B325" s="2">
        <v>2024</v>
      </c>
      <c r="C325" s="2" t="s">
        <v>206</v>
      </c>
      <c r="D325" t="s">
        <v>22</v>
      </c>
      <c r="E325" s="2" t="s">
        <v>10</v>
      </c>
      <c r="F325" t="s">
        <v>15</v>
      </c>
      <c r="G325">
        <v>7</v>
      </c>
      <c r="H325">
        <v>1058.0999999999999</v>
      </c>
      <c r="I325">
        <v>135.57999999999998</v>
      </c>
      <c r="J325">
        <v>1193.6799999999998</v>
      </c>
      <c r="K325">
        <v>15155</v>
      </c>
      <c r="L325" s="26">
        <f t="shared" si="16"/>
        <v>7.8764764104256008E-2</v>
      </c>
      <c r="M325" s="1">
        <f t="shared" si="17"/>
        <v>170.52571428571426</v>
      </c>
    </row>
    <row r="326" spans="1:13" x14ac:dyDescent="0.25">
      <c r="A326" t="str">
        <f t="shared" si="15"/>
        <v>DELCMBMay-2024</v>
      </c>
      <c r="B326" s="2">
        <v>2024</v>
      </c>
      <c r="C326" s="2" t="s">
        <v>206</v>
      </c>
      <c r="D326" t="s">
        <v>23</v>
      </c>
      <c r="E326" s="2" t="s">
        <v>10</v>
      </c>
      <c r="F326" t="s">
        <v>15</v>
      </c>
      <c r="G326">
        <v>80</v>
      </c>
      <c r="H326">
        <v>5676.4500000000007</v>
      </c>
      <c r="I326">
        <v>2512.56</v>
      </c>
      <c r="J326">
        <v>8189.0100000000011</v>
      </c>
      <c r="K326">
        <v>194000</v>
      </c>
      <c r="L326" s="26">
        <f t="shared" si="16"/>
        <v>4.2211391752577328E-2</v>
      </c>
      <c r="M326" s="1">
        <f t="shared" si="17"/>
        <v>102.36262500000001</v>
      </c>
    </row>
    <row r="327" spans="1:13" x14ac:dyDescent="0.25">
      <c r="A327" t="str">
        <f t="shared" si="15"/>
        <v>DMMCMBMay-2024</v>
      </c>
      <c r="B327" s="2">
        <v>2024</v>
      </c>
      <c r="C327" s="2" t="s">
        <v>206</v>
      </c>
      <c r="D327" t="s">
        <v>24</v>
      </c>
      <c r="E327" s="2" t="s">
        <v>10</v>
      </c>
      <c r="F327" t="s">
        <v>11</v>
      </c>
      <c r="G327">
        <v>5</v>
      </c>
      <c r="H327">
        <v>1729.11</v>
      </c>
      <c r="I327">
        <v>456.24</v>
      </c>
      <c r="J327">
        <v>2185.35</v>
      </c>
      <c r="K327">
        <v>19265</v>
      </c>
      <c r="L327" s="26">
        <f t="shared" si="16"/>
        <v>0.11343628341552037</v>
      </c>
      <c r="M327" s="1">
        <f t="shared" si="17"/>
        <v>437.07</v>
      </c>
    </row>
    <row r="328" spans="1:13" x14ac:dyDescent="0.25">
      <c r="A328" t="str">
        <f t="shared" si="15"/>
        <v>DOHCMBMay-2024</v>
      </c>
      <c r="B328" s="2">
        <v>2024</v>
      </c>
      <c r="C328" s="2" t="s">
        <v>206</v>
      </c>
      <c r="D328" t="s">
        <v>25</v>
      </c>
      <c r="E328" s="2" t="s">
        <v>10</v>
      </c>
      <c r="F328" t="s">
        <v>11</v>
      </c>
      <c r="G328">
        <v>9</v>
      </c>
      <c r="H328">
        <v>2083.8200000000002</v>
      </c>
      <c r="I328">
        <v>550.68000000000006</v>
      </c>
      <c r="J328">
        <v>2634.5000000000005</v>
      </c>
      <c r="K328">
        <v>32697</v>
      </c>
      <c r="L328" s="26">
        <f t="shared" si="16"/>
        <v>8.0573141266782902E-2</v>
      </c>
      <c r="M328" s="1">
        <f t="shared" si="17"/>
        <v>292.72222222222229</v>
      </c>
    </row>
    <row r="329" spans="1:13" x14ac:dyDescent="0.25">
      <c r="A329" t="str">
        <f t="shared" si="15"/>
        <v>DXBCMBMay-2024</v>
      </c>
      <c r="B329" s="2">
        <v>2024</v>
      </c>
      <c r="C329" s="2" t="s">
        <v>206</v>
      </c>
      <c r="D329" t="s">
        <v>26</v>
      </c>
      <c r="E329" s="2" t="s">
        <v>10</v>
      </c>
      <c r="F329" t="s">
        <v>11</v>
      </c>
      <c r="G329">
        <v>20</v>
      </c>
      <c r="H329">
        <v>3192.3</v>
      </c>
      <c r="I329">
        <v>1972.81</v>
      </c>
      <c r="J329">
        <v>5165.1100000000006</v>
      </c>
      <c r="K329">
        <v>66180</v>
      </c>
      <c r="L329" s="26">
        <f t="shared" si="16"/>
        <v>7.8046388637050476E-2</v>
      </c>
      <c r="M329" s="1">
        <f t="shared" si="17"/>
        <v>258.25550000000004</v>
      </c>
    </row>
    <row r="330" spans="1:13" x14ac:dyDescent="0.25">
      <c r="A330" t="str">
        <f t="shared" si="15"/>
        <v>FRACMBMay-2024</v>
      </c>
      <c r="B330" s="2">
        <v>2024</v>
      </c>
      <c r="C330" s="2" t="s">
        <v>206</v>
      </c>
      <c r="D330" t="s">
        <v>27</v>
      </c>
      <c r="E330" s="2" t="s">
        <v>10</v>
      </c>
      <c r="F330" t="s">
        <v>19</v>
      </c>
      <c r="G330">
        <v>80</v>
      </c>
      <c r="H330">
        <v>13995.550000000001</v>
      </c>
      <c r="I330">
        <v>15633.6</v>
      </c>
      <c r="J330">
        <v>29629.149999999994</v>
      </c>
      <c r="K330">
        <v>647440</v>
      </c>
      <c r="L330" s="26">
        <f t="shared" si="16"/>
        <v>4.5763545656740387E-2</v>
      </c>
      <c r="M330" s="1">
        <f t="shared" si="17"/>
        <v>370.36437499999994</v>
      </c>
    </row>
    <row r="331" spans="1:13" x14ac:dyDescent="0.25">
      <c r="A331" t="str">
        <f t="shared" si="15"/>
        <v>GANCMBMay-2024</v>
      </c>
      <c r="B331" s="2">
        <v>2024</v>
      </c>
      <c r="C331" s="2" t="s">
        <v>206</v>
      </c>
      <c r="D331" t="s">
        <v>28</v>
      </c>
      <c r="E331" s="2" t="s">
        <v>10</v>
      </c>
      <c r="F331" t="s">
        <v>15</v>
      </c>
      <c r="G331">
        <v>4</v>
      </c>
      <c r="H331">
        <v>94.75</v>
      </c>
      <c r="I331">
        <v>140.08000000000001</v>
      </c>
      <c r="J331">
        <v>234.83</v>
      </c>
      <c r="K331">
        <v>4588</v>
      </c>
      <c r="L331" s="26">
        <f t="shared" si="16"/>
        <v>5.1183522231909334E-2</v>
      </c>
      <c r="M331" s="1">
        <f t="shared" si="17"/>
        <v>58.707500000000003</v>
      </c>
    </row>
    <row r="332" spans="1:13" x14ac:dyDescent="0.25">
      <c r="A332" t="str">
        <f t="shared" si="15"/>
        <v>HYDCMBMay-2024</v>
      </c>
      <c r="B332" s="2">
        <v>2024</v>
      </c>
      <c r="C332" s="2" t="s">
        <v>206</v>
      </c>
      <c r="D332" t="s">
        <v>29</v>
      </c>
      <c r="E332" s="2" t="s">
        <v>10</v>
      </c>
      <c r="F332" t="s">
        <v>15</v>
      </c>
      <c r="G332">
        <v>11</v>
      </c>
      <c r="H332">
        <v>389.16999999999996</v>
      </c>
      <c r="I332">
        <v>200.47</v>
      </c>
      <c r="J332">
        <v>589.64</v>
      </c>
      <c r="K332">
        <v>12892</v>
      </c>
      <c r="L332" s="26">
        <f t="shared" si="16"/>
        <v>4.573689109525287E-2</v>
      </c>
      <c r="M332" s="1">
        <f t="shared" si="17"/>
        <v>53.603636363636362</v>
      </c>
    </row>
    <row r="333" spans="1:13" x14ac:dyDescent="0.25">
      <c r="A333" t="str">
        <f t="shared" si="15"/>
        <v>ICNCMBMay-2024</v>
      </c>
      <c r="B333" s="2">
        <v>2024</v>
      </c>
      <c r="C333" s="2" t="s">
        <v>206</v>
      </c>
      <c r="D333" t="s">
        <v>30</v>
      </c>
      <c r="E333" s="2" t="s">
        <v>10</v>
      </c>
      <c r="F333" t="s">
        <v>13</v>
      </c>
      <c r="G333">
        <v>73</v>
      </c>
      <c r="H333">
        <v>19776.719999999998</v>
      </c>
      <c r="I333">
        <v>5625.3899999999994</v>
      </c>
      <c r="J333">
        <v>25402.11</v>
      </c>
      <c r="K333">
        <v>420845</v>
      </c>
      <c r="L333" s="26">
        <f t="shared" si="16"/>
        <v>6.0359776164621182E-2</v>
      </c>
      <c r="M333" s="1">
        <f t="shared" si="17"/>
        <v>347.97410958904112</v>
      </c>
    </row>
    <row r="334" spans="1:13" x14ac:dyDescent="0.25">
      <c r="A334" t="str">
        <f t="shared" si="15"/>
        <v>IXMCMBMay-2024</v>
      </c>
      <c r="B334" s="2">
        <v>2024</v>
      </c>
      <c r="C334" s="2" t="s">
        <v>206</v>
      </c>
      <c r="D334" t="s">
        <v>31</v>
      </c>
      <c r="E334" s="2" t="s">
        <v>10</v>
      </c>
      <c r="F334" t="s">
        <v>15</v>
      </c>
      <c r="G334">
        <v>8</v>
      </c>
      <c r="H334">
        <v>168.82999999999998</v>
      </c>
      <c r="I334">
        <v>131.84</v>
      </c>
      <c r="J334">
        <v>300.67</v>
      </c>
      <c r="K334">
        <v>2832</v>
      </c>
      <c r="L334" s="26">
        <f t="shared" si="16"/>
        <v>0.10616878531073447</v>
      </c>
      <c r="M334" s="1">
        <f t="shared" si="17"/>
        <v>37.583750000000002</v>
      </c>
    </row>
    <row r="335" spans="1:13" x14ac:dyDescent="0.25">
      <c r="A335" t="str">
        <f t="shared" si="15"/>
        <v>KHICMBMay-2024</v>
      </c>
      <c r="B335" s="2">
        <v>2024</v>
      </c>
      <c r="C335" s="2" t="s">
        <v>206</v>
      </c>
      <c r="D335" t="s">
        <v>32</v>
      </c>
      <c r="E335" s="2" t="s">
        <v>10</v>
      </c>
      <c r="F335" t="s">
        <v>15</v>
      </c>
      <c r="G335">
        <v>73</v>
      </c>
      <c r="H335">
        <v>5813.2</v>
      </c>
      <c r="I335">
        <v>1765.5800000000002</v>
      </c>
      <c r="J335">
        <v>7578.7800000000016</v>
      </c>
      <c r="K335">
        <v>176222</v>
      </c>
      <c r="L335" s="26">
        <f t="shared" si="16"/>
        <v>4.3007002530898536E-2</v>
      </c>
      <c r="M335" s="1">
        <f t="shared" si="17"/>
        <v>103.81890410958906</v>
      </c>
    </row>
    <row r="336" spans="1:13" x14ac:dyDescent="0.25">
      <c r="A336" t="str">
        <f t="shared" si="15"/>
        <v>KTMCMBMay-2024</v>
      </c>
      <c r="B336" s="2">
        <v>2024</v>
      </c>
      <c r="C336" s="2" t="s">
        <v>206</v>
      </c>
      <c r="D336" t="s">
        <v>52</v>
      </c>
      <c r="E336" s="2" t="s">
        <v>10</v>
      </c>
      <c r="F336" t="s">
        <v>15</v>
      </c>
      <c r="G336">
        <v>10</v>
      </c>
      <c r="H336">
        <v>2213.9500000000003</v>
      </c>
      <c r="I336">
        <v>307.13</v>
      </c>
      <c r="J336">
        <v>2521.08</v>
      </c>
      <c r="K336">
        <v>23530</v>
      </c>
      <c r="L336" s="26">
        <f t="shared" si="16"/>
        <v>0.10714322141946452</v>
      </c>
      <c r="M336" s="1">
        <f t="shared" si="17"/>
        <v>252.108</v>
      </c>
    </row>
    <row r="337" spans="1:13" x14ac:dyDescent="0.25">
      <c r="A337" t="str">
        <f t="shared" si="15"/>
        <v>KULCMBMay-2024</v>
      </c>
      <c r="B337" s="2">
        <v>2024</v>
      </c>
      <c r="C337" s="2" t="s">
        <v>206</v>
      </c>
      <c r="D337" t="s">
        <v>33</v>
      </c>
      <c r="E337" s="2" t="s">
        <v>10</v>
      </c>
      <c r="F337" t="s">
        <v>13</v>
      </c>
      <c r="G337">
        <v>84</v>
      </c>
      <c r="H337">
        <v>3960.86</v>
      </c>
      <c r="I337">
        <v>4286.9300000000012</v>
      </c>
      <c r="J337">
        <v>8247.7900000000009</v>
      </c>
      <c r="K337">
        <v>206556</v>
      </c>
      <c r="L337" s="26">
        <f t="shared" si="16"/>
        <v>3.9930043184414885E-2</v>
      </c>
      <c r="M337" s="1">
        <f t="shared" si="17"/>
        <v>98.187976190476206</v>
      </c>
    </row>
    <row r="338" spans="1:13" x14ac:dyDescent="0.25">
      <c r="A338" t="str">
        <f t="shared" si="15"/>
        <v>KWICMBMay-2024</v>
      </c>
      <c r="B338" s="2">
        <v>2024</v>
      </c>
      <c r="C338" s="2" t="s">
        <v>206</v>
      </c>
      <c r="D338" t="s">
        <v>34</v>
      </c>
      <c r="E338" s="2" t="s">
        <v>10</v>
      </c>
      <c r="F338" t="s">
        <v>11</v>
      </c>
      <c r="G338">
        <v>4</v>
      </c>
      <c r="H338">
        <v>564.17999999999995</v>
      </c>
      <c r="I338">
        <v>112</v>
      </c>
      <c r="J338">
        <v>676.18000000000006</v>
      </c>
      <c r="K338">
        <v>16780</v>
      </c>
      <c r="L338" s="26">
        <f t="shared" si="16"/>
        <v>4.0296781883194285E-2</v>
      </c>
      <c r="M338" s="1">
        <f t="shared" si="17"/>
        <v>169.04500000000002</v>
      </c>
    </row>
    <row r="339" spans="1:13" x14ac:dyDescent="0.25">
      <c r="A339" t="str">
        <f t="shared" si="15"/>
        <v>LHECMBMay-2024</v>
      </c>
      <c r="B339" s="2">
        <v>2024</v>
      </c>
      <c r="C339" s="2" t="s">
        <v>206</v>
      </c>
      <c r="D339" t="s">
        <v>35</v>
      </c>
      <c r="E339" s="2" t="s">
        <v>10</v>
      </c>
      <c r="F339" t="s">
        <v>15</v>
      </c>
      <c r="G339">
        <v>129</v>
      </c>
      <c r="H339">
        <v>11774.610000000002</v>
      </c>
      <c r="I339">
        <v>2746.07</v>
      </c>
      <c r="J339">
        <v>14520.679999999998</v>
      </c>
      <c r="K339">
        <v>359265</v>
      </c>
      <c r="L339" s="26">
        <f t="shared" si="16"/>
        <v>4.0417741778353021E-2</v>
      </c>
      <c r="M339" s="1">
        <f t="shared" si="17"/>
        <v>112.56341085271316</v>
      </c>
    </row>
    <row r="340" spans="1:13" x14ac:dyDescent="0.25">
      <c r="A340" t="str">
        <f t="shared" si="15"/>
        <v>LHRCMBMay-2024</v>
      </c>
      <c r="B340" s="2">
        <v>2024</v>
      </c>
      <c r="C340" s="2" t="s">
        <v>206</v>
      </c>
      <c r="D340" t="s">
        <v>36</v>
      </c>
      <c r="E340" s="2" t="s">
        <v>10</v>
      </c>
      <c r="F340" t="s">
        <v>19</v>
      </c>
      <c r="G340">
        <v>258</v>
      </c>
      <c r="H340">
        <v>59282.039999999994</v>
      </c>
      <c r="I340">
        <v>52921.860000000008</v>
      </c>
      <c r="J340">
        <v>112203.90000000004</v>
      </c>
      <c r="K340">
        <v>2249502</v>
      </c>
      <c r="L340" s="26">
        <f t="shared" si="16"/>
        <v>4.9879439982716191E-2</v>
      </c>
      <c r="M340" s="1">
        <f t="shared" si="17"/>
        <v>434.89883720930249</v>
      </c>
    </row>
    <row r="341" spans="1:13" x14ac:dyDescent="0.25">
      <c r="A341" t="str">
        <f t="shared" si="15"/>
        <v>MAACMBMay-2024</v>
      </c>
      <c r="B341" s="2">
        <v>2024</v>
      </c>
      <c r="C341" s="2" t="s">
        <v>206</v>
      </c>
      <c r="D341" t="s">
        <v>37</v>
      </c>
      <c r="E341" s="2" t="s">
        <v>10</v>
      </c>
      <c r="F341" t="s">
        <v>15</v>
      </c>
      <c r="G341">
        <v>43</v>
      </c>
      <c r="H341">
        <v>1228.7300000000002</v>
      </c>
      <c r="I341">
        <v>811.14</v>
      </c>
      <c r="J341">
        <v>2039.87</v>
      </c>
      <c r="K341">
        <v>29498</v>
      </c>
      <c r="L341" s="26">
        <f t="shared" si="16"/>
        <v>6.9152823920265782E-2</v>
      </c>
      <c r="M341" s="1">
        <f t="shared" si="17"/>
        <v>47.438837209302321</v>
      </c>
    </row>
    <row r="342" spans="1:13" x14ac:dyDescent="0.25">
      <c r="A342" t="str">
        <f t="shared" si="15"/>
        <v>MELCMBMay-2024</v>
      </c>
      <c r="B342" s="2">
        <v>2024</v>
      </c>
      <c r="C342" s="2" t="s">
        <v>206</v>
      </c>
      <c r="D342" t="s">
        <v>38</v>
      </c>
      <c r="E342" s="2" t="s">
        <v>10</v>
      </c>
      <c r="F342" t="s">
        <v>13</v>
      </c>
      <c r="G342">
        <v>783</v>
      </c>
      <c r="H342">
        <v>194446.92000000004</v>
      </c>
      <c r="I342">
        <v>78120.560000000012</v>
      </c>
      <c r="J342">
        <v>272567.48000000004</v>
      </c>
      <c r="K342">
        <v>6584247</v>
      </c>
      <c r="L342" s="26">
        <f t="shared" si="16"/>
        <v>4.1396909927589293E-2</v>
      </c>
      <c r="M342" s="1">
        <f t="shared" si="17"/>
        <v>348.10661558109837</v>
      </c>
    </row>
    <row r="343" spans="1:13" x14ac:dyDescent="0.25">
      <c r="A343" t="str">
        <f t="shared" si="15"/>
        <v>MLECMBMay-2024</v>
      </c>
      <c r="B343" s="2">
        <v>2024</v>
      </c>
      <c r="C343" s="2" t="s">
        <v>206</v>
      </c>
      <c r="D343" t="s">
        <v>39</v>
      </c>
      <c r="E343" s="2" t="s">
        <v>10</v>
      </c>
      <c r="F343" t="s">
        <v>15</v>
      </c>
      <c r="G343">
        <v>406</v>
      </c>
      <c r="H343">
        <v>21173.569999999989</v>
      </c>
      <c r="I343">
        <v>7385.59</v>
      </c>
      <c r="J343">
        <v>28559.160000000003</v>
      </c>
      <c r="K343">
        <v>311808</v>
      </c>
      <c r="L343" s="26">
        <f t="shared" si="16"/>
        <v>9.1592133620689672E-2</v>
      </c>
      <c r="M343" s="1">
        <f t="shared" si="17"/>
        <v>70.342758620689665</v>
      </c>
    </row>
    <row r="344" spans="1:13" x14ac:dyDescent="0.25">
      <c r="A344" t="str">
        <f t="shared" si="15"/>
        <v>NRTCMBMay-2024</v>
      </c>
      <c r="B344" s="2">
        <v>2024</v>
      </c>
      <c r="C344" s="2" t="s">
        <v>206</v>
      </c>
      <c r="D344" t="s">
        <v>40</v>
      </c>
      <c r="E344" s="2" t="s">
        <v>10</v>
      </c>
      <c r="F344" t="s">
        <v>13</v>
      </c>
      <c r="G344">
        <v>40</v>
      </c>
      <c r="H344">
        <v>16565.829999999998</v>
      </c>
      <c r="I344">
        <v>240.15999999999997</v>
      </c>
      <c r="J344">
        <v>16805.990000000002</v>
      </c>
      <c r="K344">
        <v>274560</v>
      </c>
      <c r="L344" s="26">
        <f t="shared" si="16"/>
        <v>6.1210627913752917E-2</v>
      </c>
      <c r="M344" s="1">
        <f t="shared" si="17"/>
        <v>420.14975000000004</v>
      </c>
    </row>
    <row r="345" spans="1:13" x14ac:dyDescent="0.25">
      <c r="A345" t="str">
        <f t="shared" si="15"/>
        <v>PEKCMBMay-2024</v>
      </c>
      <c r="B345" s="2">
        <v>2024</v>
      </c>
      <c r="C345" s="2" t="s">
        <v>206</v>
      </c>
      <c r="D345" t="s">
        <v>177</v>
      </c>
      <c r="E345" s="2" t="s">
        <v>10</v>
      </c>
      <c r="F345" t="s">
        <v>13</v>
      </c>
      <c r="G345">
        <v>2</v>
      </c>
      <c r="H345">
        <v>288.32</v>
      </c>
      <c r="I345">
        <v>213.88</v>
      </c>
      <c r="J345">
        <v>502.2</v>
      </c>
      <c r="K345">
        <v>10338</v>
      </c>
      <c r="L345" s="26">
        <f t="shared" si="16"/>
        <v>4.8578061520603601E-2</v>
      </c>
      <c r="M345" s="1">
        <f t="shared" si="17"/>
        <v>251.1</v>
      </c>
    </row>
    <row r="346" spans="1:13" x14ac:dyDescent="0.25">
      <c r="A346" t="str">
        <f t="shared" si="15"/>
        <v>PVGCMBMay-2024</v>
      </c>
      <c r="B346" s="2">
        <v>2024</v>
      </c>
      <c r="C346" s="2" t="s">
        <v>206</v>
      </c>
      <c r="D346" t="s">
        <v>50</v>
      </c>
      <c r="E346" s="2" t="s">
        <v>10</v>
      </c>
      <c r="F346" t="s">
        <v>13</v>
      </c>
      <c r="G346">
        <v>1</v>
      </c>
      <c r="H346">
        <v>178.95</v>
      </c>
      <c r="I346">
        <v>120.91</v>
      </c>
      <c r="J346">
        <v>299.86</v>
      </c>
      <c r="K346">
        <v>5066</v>
      </c>
      <c r="L346" s="26">
        <f t="shared" si="16"/>
        <v>5.9190682984603241E-2</v>
      </c>
      <c r="M346" s="1">
        <f t="shared" si="17"/>
        <v>299.86</v>
      </c>
    </row>
    <row r="347" spans="1:13" x14ac:dyDescent="0.25">
      <c r="A347" t="str">
        <f t="shared" si="15"/>
        <v>RUHCMBMay-2024</v>
      </c>
      <c r="B347" s="2">
        <v>2024</v>
      </c>
      <c r="C347" s="2" t="s">
        <v>206</v>
      </c>
      <c r="D347" t="s">
        <v>41</v>
      </c>
      <c r="E347" s="2" t="s">
        <v>10</v>
      </c>
      <c r="F347" t="s">
        <v>11</v>
      </c>
      <c r="G347">
        <v>14</v>
      </c>
      <c r="H347">
        <v>1822.73</v>
      </c>
      <c r="I347">
        <v>1278.8800000000001</v>
      </c>
      <c r="J347">
        <v>3101.61</v>
      </c>
      <c r="K347">
        <v>56630</v>
      </c>
      <c r="L347" s="26">
        <f t="shared" si="16"/>
        <v>5.476973335687798E-2</v>
      </c>
      <c r="M347" s="1">
        <f t="shared" si="17"/>
        <v>221.54357142857143</v>
      </c>
    </row>
    <row r="348" spans="1:13" x14ac:dyDescent="0.25">
      <c r="A348" t="str">
        <f t="shared" si="15"/>
        <v>SINCMBMay-2024</v>
      </c>
      <c r="B348" s="2">
        <v>2024</v>
      </c>
      <c r="C348" s="2" t="s">
        <v>206</v>
      </c>
      <c r="D348" t="s">
        <v>42</v>
      </c>
      <c r="E348" s="2" t="s">
        <v>10</v>
      </c>
      <c r="F348" t="s">
        <v>13</v>
      </c>
      <c r="G348">
        <v>75</v>
      </c>
      <c r="H348">
        <v>8206.2899999999991</v>
      </c>
      <c r="I348">
        <v>6156.2499999999991</v>
      </c>
      <c r="J348">
        <v>14362.54</v>
      </c>
      <c r="K348">
        <v>206175</v>
      </c>
      <c r="L348" s="26">
        <f t="shared" si="16"/>
        <v>6.9661889171820063E-2</v>
      </c>
      <c r="M348" s="1">
        <f t="shared" si="17"/>
        <v>191.50053333333335</v>
      </c>
    </row>
    <row r="349" spans="1:13" x14ac:dyDescent="0.25">
      <c r="A349" t="str">
        <f t="shared" si="15"/>
        <v>SYDCMBMay-2024</v>
      </c>
      <c r="B349" s="2">
        <v>2024</v>
      </c>
      <c r="C349" s="2" t="s">
        <v>206</v>
      </c>
      <c r="D349" t="s">
        <v>53</v>
      </c>
      <c r="E349" s="2" t="s">
        <v>10</v>
      </c>
      <c r="F349" t="s">
        <v>13</v>
      </c>
      <c r="G349">
        <v>220</v>
      </c>
      <c r="H349">
        <v>68890.620000000024</v>
      </c>
      <c r="I349">
        <v>21728.639999999999</v>
      </c>
      <c r="J349">
        <v>90619.260000000009</v>
      </c>
      <c r="K349">
        <v>1925880</v>
      </c>
      <c r="L349" s="26">
        <f t="shared" si="16"/>
        <v>4.7053430120256722E-2</v>
      </c>
      <c r="M349" s="1">
        <f t="shared" si="17"/>
        <v>411.90572727272729</v>
      </c>
    </row>
    <row r="350" spans="1:13" x14ac:dyDescent="0.25">
      <c r="A350" t="str">
        <f t="shared" si="15"/>
        <v>TRVCMBMay-2024</v>
      </c>
      <c r="B350" s="2">
        <v>2024</v>
      </c>
      <c r="C350" s="2" t="s">
        <v>206</v>
      </c>
      <c r="D350" t="s">
        <v>43</v>
      </c>
      <c r="E350" s="2" t="s">
        <v>10</v>
      </c>
      <c r="F350" t="s">
        <v>15</v>
      </c>
      <c r="G350">
        <v>11</v>
      </c>
      <c r="H350">
        <v>430.65</v>
      </c>
      <c r="I350">
        <v>261.51</v>
      </c>
      <c r="J350">
        <v>692.16000000000008</v>
      </c>
      <c r="K350">
        <v>4026</v>
      </c>
      <c r="L350" s="26">
        <f t="shared" si="16"/>
        <v>0.17192250372578244</v>
      </c>
      <c r="M350" s="1">
        <f t="shared" si="17"/>
        <v>62.923636363636369</v>
      </c>
    </row>
    <row r="351" spans="1:13" x14ac:dyDescent="0.25">
      <c r="A351" t="str">
        <f t="shared" si="15"/>
        <v>TRZCMBMay-2024</v>
      </c>
      <c r="B351" s="2">
        <v>2024</v>
      </c>
      <c r="C351" s="2" t="s">
        <v>206</v>
      </c>
      <c r="D351" t="s">
        <v>44</v>
      </c>
      <c r="E351" s="2" t="s">
        <v>10</v>
      </c>
      <c r="F351" t="s">
        <v>15</v>
      </c>
      <c r="G351">
        <v>15</v>
      </c>
      <c r="H351">
        <v>389.95999999999992</v>
      </c>
      <c r="I351">
        <v>232.37</v>
      </c>
      <c r="J351">
        <v>622.32999999999993</v>
      </c>
      <c r="K351">
        <v>6645</v>
      </c>
      <c r="L351" s="26">
        <f t="shared" si="16"/>
        <v>9.3653875094055664E-2</v>
      </c>
      <c r="M351" s="1">
        <f t="shared" si="17"/>
        <v>41.48866666666666</v>
      </c>
    </row>
    <row r="352" spans="1:13" x14ac:dyDescent="0.25">
      <c r="A352" t="str">
        <f t="shared" si="15"/>
        <v>AUHCMBNov-2023</v>
      </c>
      <c r="B352" s="2">
        <v>2023</v>
      </c>
      <c r="C352" s="2" t="s">
        <v>182</v>
      </c>
      <c r="D352" t="s">
        <v>9</v>
      </c>
      <c r="E352" s="2" t="s">
        <v>10</v>
      </c>
      <c r="F352" t="s">
        <v>11</v>
      </c>
      <c r="G352">
        <v>1818</v>
      </c>
      <c r="H352">
        <v>182561.49999999991</v>
      </c>
      <c r="I352">
        <v>195101.17000000004</v>
      </c>
      <c r="J352">
        <v>377662.66999999963</v>
      </c>
      <c r="K352">
        <v>6079392</v>
      </c>
      <c r="L352" s="26">
        <f t="shared" si="16"/>
        <v>6.212178290197435E-2</v>
      </c>
      <c r="M352" s="1">
        <f t="shared" si="17"/>
        <v>207.73524202420222</v>
      </c>
    </row>
    <row r="353" spans="1:19" x14ac:dyDescent="0.25">
      <c r="A353" t="str">
        <f t="shared" si="15"/>
        <v>BKKCMBNov-2023</v>
      </c>
      <c r="B353" s="2">
        <v>2023</v>
      </c>
      <c r="C353" s="2" t="s">
        <v>182</v>
      </c>
      <c r="D353" t="s">
        <v>12</v>
      </c>
      <c r="E353" t="s">
        <v>10</v>
      </c>
      <c r="F353" t="s">
        <v>13</v>
      </c>
      <c r="G353">
        <v>5211</v>
      </c>
      <c r="H353">
        <v>430746.5299999998</v>
      </c>
      <c r="I353">
        <v>421718.05999999947</v>
      </c>
      <c r="J353">
        <v>852464.5900000002</v>
      </c>
      <c r="K353">
        <v>12428235</v>
      </c>
      <c r="L353" s="26">
        <f t="shared" si="16"/>
        <v>6.8590961628903879E-2</v>
      </c>
      <c r="M353" s="1">
        <f t="shared" si="17"/>
        <v>163.58944348493574</v>
      </c>
    </row>
    <row r="354" spans="1:19" x14ac:dyDescent="0.25">
      <c r="A354" t="str">
        <f t="shared" si="15"/>
        <v>BLRCMBNov-2023</v>
      </c>
      <c r="B354" s="2">
        <v>2023</v>
      </c>
      <c r="C354" s="2" t="s">
        <v>182</v>
      </c>
      <c r="D354" t="s">
        <v>14</v>
      </c>
      <c r="E354" s="2" t="s">
        <v>10</v>
      </c>
      <c r="F354" t="s">
        <v>15</v>
      </c>
      <c r="G354">
        <v>3713</v>
      </c>
      <c r="H354">
        <v>188719.37000000008</v>
      </c>
      <c r="I354">
        <v>129085.81999999996</v>
      </c>
      <c r="J354">
        <v>317805.18999999954</v>
      </c>
      <c r="K354">
        <v>2654795</v>
      </c>
      <c r="L354" s="26">
        <f t="shared" si="16"/>
        <v>0.1197098796705582</v>
      </c>
      <c r="M354" s="1">
        <f t="shared" si="17"/>
        <v>85.592563964449113</v>
      </c>
    </row>
    <row r="355" spans="1:19" x14ac:dyDescent="0.25">
      <c r="A355" t="str">
        <f t="shared" si="15"/>
        <v>BOMCMBNov-2023</v>
      </c>
      <c r="B355" s="2">
        <v>2023</v>
      </c>
      <c r="C355" s="2" t="s">
        <v>182</v>
      </c>
      <c r="D355" t="s">
        <v>16</v>
      </c>
      <c r="E355" s="2" t="s">
        <v>10</v>
      </c>
      <c r="F355" t="s">
        <v>15</v>
      </c>
      <c r="G355">
        <v>4534</v>
      </c>
      <c r="H355">
        <v>470263.04000000027</v>
      </c>
      <c r="I355">
        <v>160625.99999999971</v>
      </c>
      <c r="J355">
        <v>630889.04000000097</v>
      </c>
      <c r="K355">
        <v>7023166</v>
      </c>
      <c r="L355" s="26">
        <f t="shared" si="16"/>
        <v>8.9829720670136656E-2</v>
      </c>
      <c r="M355" s="1">
        <f t="shared" si="17"/>
        <v>139.14623731804167</v>
      </c>
    </row>
    <row r="356" spans="1:19" x14ac:dyDescent="0.25">
      <c r="A356" t="str">
        <f t="shared" si="15"/>
        <v>CANCMBNov-2023</v>
      </c>
      <c r="B356" s="2">
        <v>2023</v>
      </c>
      <c r="C356" s="2" t="s">
        <v>182</v>
      </c>
      <c r="D356" t="s">
        <v>17</v>
      </c>
      <c r="E356" s="2" t="s">
        <v>10</v>
      </c>
      <c r="F356" t="s">
        <v>13</v>
      </c>
      <c r="G356">
        <v>1550</v>
      </c>
      <c r="H356">
        <v>262359.58999999985</v>
      </c>
      <c r="I356">
        <v>141407.91999999995</v>
      </c>
      <c r="J356">
        <v>403767.50999999966</v>
      </c>
      <c r="K356">
        <v>6173650</v>
      </c>
      <c r="L356" s="26">
        <f t="shared" si="16"/>
        <v>6.5401749370307627E-2</v>
      </c>
      <c r="M356" s="1">
        <f t="shared" si="17"/>
        <v>260.49516774193529</v>
      </c>
    </row>
    <row r="357" spans="1:19" x14ac:dyDescent="0.25">
      <c r="A357" t="str">
        <f t="shared" si="15"/>
        <v>CDGCMBNov-2023</v>
      </c>
      <c r="B357" s="2">
        <v>2023</v>
      </c>
      <c r="C357" s="2" t="s">
        <v>182</v>
      </c>
      <c r="D357" t="s">
        <v>18</v>
      </c>
      <c r="E357" s="2" t="s">
        <v>10</v>
      </c>
      <c r="F357" t="s">
        <v>19</v>
      </c>
      <c r="G357">
        <v>2444</v>
      </c>
      <c r="H357">
        <v>403900.31999999966</v>
      </c>
      <c r="I357">
        <v>488958.66999999993</v>
      </c>
      <c r="J357">
        <v>892858.99000000022</v>
      </c>
      <c r="K357">
        <v>20795996</v>
      </c>
      <c r="L357" s="26">
        <f t="shared" si="16"/>
        <v>4.2934177809997663E-2</v>
      </c>
      <c r="M357" s="1">
        <f t="shared" si="17"/>
        <v>365.32691898527014</v>
      </c>
    </row>
    <row r="358" spans="1:19" x14ac:dyDescent="0.25">
      <c r="A358" t="str">
        <f t="shared" si="15"/>
        <v>CGKCMBNov-2023</v>
      </c>
      <c r="B358" s="2">
        <v>2023</v>
      </c>
      <c r="C358" s="2" t="s">
        <v>182</v>
      </c>
      <c r="D358" t="s">
        <v>20</v>
      </c>
      <c r="E358" s="2" t="s">
        <v>10</v>
      </c>
      <c r="F358" t="s">
        <v>13</v>
      </c>
      <c r="G358">
        <v>3270</v>
      </c>
      <c r="H358">
        <v>354468.80000000016</v>
      </c>
      <c r="I358">
        <v>215812.25999999998</v>
      </c>
      <c r="J358">
        <v>570281.06000000041</v>
      </c>
      <c r="K358">
        <v>10849860</v>
      </c>
      <c r="L358" s="26">
        <f t="shared" si="16"/>
        <v>5.2561144567764048E-2</v>
      </c>
      <c r="M358" s="1">
        <f t="shared" si="17"/>
        <v>174.3978776758411</v>
      </c>
    </row>
    <row r="359" spans="1:19" x14ac:dyDescent="0.25">
      <c r="A359" t="str">
        <f t="shared" si="15"/>
        <v>CMBAUHNov-2023</v>
      </c>
      <c r="B359" s="2">
        <v>2023</v>
      </c>
      <c r="C359" s="2" t="s">
        <v>182</v>
      </c>
      <c r="D359" t="s">
        <v>10</v>
      </c>
      <c r="E359" s="2" t="s">
        <v>9</v>
      </c>
      <c r="F359" t="s">
        <v>11</v>
      </c>
      <c r="G359">
        <v>1145</v>
      </c>
      <c r="H359">
        <v>127981.39999999994</v>
      </c>
      <c r="I359">
        <v>131548.70000000004</v>
      </c>
      <c r="J359">
        <v>259530.09999999995</v>
      </c>
      <c r="K359">
        <v>3828880</v>
      </c>
      <c r="L359" s="26">
        <f t="shared" si="16"/>
        <v>6.778224963958128E-2</v>
      </c>
      <c r="M359" s="1">
        <f t="shared" si="17"/>
        <v>226.66384279475977</v>
      </c>
    </row>
    <row r="360" spans="1:19" x14ac:dyDescent="0.25">
      <c r="A360" t="str">
        <f t="shared" si="15"/>
        <v>CMBBKKNov-2023</v>
      </c>
      <c r="B360" s="2">
        <v>2023</v>
      </c>
      <c r="C360" s="2" t="s">
        <v>182</v>
      </c>
      <c r="D360" t="s">
        <v>10</v>
      </c>
      <c r="E360" s="2" t="s">
        <v>12</v>
      </c>
      <c r="F360" t="s">
        <v>13</v>
      </c>
      <c r="G360">
        <v>5505</v>
      </c>
      <c r="H360">
        <v>481695.85999999952</v>
      </c>
      <c r="I360">
        <v>440488.65999999992</v>
      </c>
      <c r="J360">
        <v>922184.52000000014</v>
      </c>
      <c r="K360">
        <v>13129425</v>
      </c>
      <c r="L360" s="26">
        <f t="shared" si="16"/>
        <v>7.0237997475136968E-2</v>
      </c>
      <c r="M360" s="1">
        <f t="shared" si="17"/>
        <v>167.51762397820167</v>
      </c>
    </row>
    <row r="361" spans="1:19" x14ac:dyDescent="0.25">
      <c r="A361" t="str">
        <f t="shared" si="15"/>
        <v>CMBBLRNov-2023</v>
      </c>
      <c r="B361" s="2">
        <v>2023</v>
      </c>
      <c r="C361" s="2" t="s">
        <v>182</v>
      </c>
      <c r="D361" t="s">
        <v>10</v>
      </c>
      <c r="E361" s="2" t="s">
        <v>14</v>
      </c>
      <c r="F361" t="s">
        <v>15</v>
      </c>
      <c r="G361">
        <v>2895</v>
      </c>
      <c r="H361">
        <v>171312.1899999998</v>
      </c>
      <c r="I361">
        <v>84983.230000000127</v>
      </c>
      <c r="J361">
        <v>256295.4200000001</v>
      </c>
      <c r="K361">
        <v>2069925</v>
      </c>
      <c r="L361" s="26">
        <f t="shared" si="16"/>
        <v>0.12381869874512366</v>
      </c>
      <c r="M361" s="1">
        <f t="shared" si="17"/>
        <v>88.530369602763415</v>
      </c>
    </row>
    <row r="362" spans="1:19" x14ac:dyDescent="0.25">
      <c r="A362" t="str">
        <f t="shared" si="15"/>
        <v>CMBBOMNov-2023</v>
      </c>
      <c r="B362" s="2">
        <v>2023</v>
      </c>
      <c r="C362" s="2" t="s">
        <v>182</v>
      </c>
      <c r="D362" t="s">
        <v>10</v>
      </c>
      <c r="E362" s="2" t="s">
        <v>16</v>
      </c>
      <c r="F362" t="s">
        <v>15</v>
      </c>
      <c r="G362">
        <v>4927</v>
      </c>
      <c r="H362">
        <v>556871.10000000068</v>
      </c>
      <c r="I362">
        <v>163713.45999999982</v>
      </c>
      <c r="J362">
        <v>720584.56000000075</v>
      </c>
      <c r="K362">
        <v>7631923</v>
      </c>
      <c r="L362" s="26">
        <f t="shared" si="16"/>
        <v>9.441716851703047E-2</v>
      </c>
      <c r="M362" s="1">
        <f t="shared" si="17"/>
        <v>146.2521940328802</v>
      </c>
      <c r="O362">
        <f>SUBTOTAL(9,O218:O290)</f>
        <v>12</v>
      </c>
      <c r="P362">
        <f>SUBTOTAL(9,P218:P290)</f>
        <v>1930.03</v>
      </c>
      <c r="Q362">
        <f>SUBTOTAL(9,Q218:Q290)</f>
        <v>0</v>
      </c>
      <c r="R362">
        <f>SUBTOTAL(9,R218:R290)</f>
        <v>1930.03</v>
      </c>
      <c r="S362">
        <f>SUBTOTAL(9,S218:S290)</f>
        <v>59563</v>
      </c>
    </row>
    <row r="363" spans="1:19" x14ac:dyDescent="0.25">
      <c r="A363" t="str">
        <f t="shared" si="15"/>
        <v>CMBCANNov-2023</v>
      </c>
      <c r="B363" s="2">
        <v>2023</v>
      </c>
      <c r="C363" s="2" t="s">
        <v>182</v>
      </c>
      <c r="D363" t="s">
        <v>10</v>
      </c>
      <c r="E363" s="2" t="s">
        <v>17</v>
      </c>
      <c r="F363" t="s">
        <v>13</v>
      </c>
      <c r="G363">
        <v>1208</v>
      </c>
      <c r="H363">
        <v>199709.87999999995</v>
      </c>
      <c r="I363">
        <v>105174.87000000007</v>
      </c>
      <c r="J363">
        <v>304884.74999999988</v>
      </c>
      <c r="K363">
        <v>4811464</v>
      </c>
      <c r="L363" s="26">
        <f t="shared" si="16"/>
        <v>6.3366316364416295E-2</v>
      </c>
      <c r="M363" s="1">
        <f t="shared" si="17"/>
        <v>252.38803807947011</v>
      </c>
    </row>
    <row r="364" spans="1:19" x14ac:dyDescent="0.25">
      <c r="A364" t="str">
        <f t="shared" si="15"/>
        <v>CMBCDGNov-2023</v>
      </c>
      <c r="B364" s="2">
        <v>2023</v>
      </c>
      <c r="C364" s="2" t="s">
        <v>182</v>
      </c>
      <c r="D364" t="s">
        <v>10</v>
      </c>
      <c r="E364" s="2" t="s">
        <v>18</v>
      </c>
      <c r="F364" t="s">
        <v>19</v>
      </c>
      <c r="G364">
        <v>2831</v>
      </c>
      <c r="H364">
        <v>475703.80999999988</v>
      </c>
      <c r="I364">
        <v>571904.31000000087</v>
      </c>
      <c r="J364">
        <v>1047608.1200000003</v>
      </c>
      <c r="K364">
        <v>24088979</v>
      </c>
      <c r="L364" s="26">
        <f t="shared" si="16"/>
        <v>4.348910429121966E-2</v>
      </c>
      <c r="M364" s="1">
        <f t="shared" si="17"/>
        <v>370.04878841398812</v>
      </c>
    </row>
    <row r="365" spans="1:19" x14ac:dyDescent="0.25">
      <c r="A365" t="str">
        <f t="shared" si="15"/>
        <v>CMBCGKNov-2023</v>
      </c>
      <c r="B365" s="2">
        <v>2023</v>
      </c>
      <c r="C365" s="2" t="s">
        <v>182</v>
      </c>
      <c r="D365" t="s">
        <v>10</v>
      </c>
      <c r="E365" s="2" t="s">
        <v>20</v>
      </c>
      <c r="F365" t="s">
        <v>13</v>
      </c>
      <c r="G365">
        <v>3321</v>
      </c>
      <c r="H365">
        <v>218748.44000000009</v>
      </c>
      <c r="I365">
        <v>257622.66000000012</v>
      </c>
      <c r="J365">
        <v>476371.09999999986</v>
      </c>
      <c r="K365">
        <v>11019078</v>
      </c>
      <c r="L365" s="26">
        <f t="shared" si="16"/>
        <v>4.3231484521663234E-2</v>
      </c>
      <c r="M365" s="1">
        <f t="shared" si="17"/>
        <v>143.44206564287862</v>
      </c>
    </row>
    <row r="366" spans="1:19" x14ac:dyDescent="0.25">
      <c r="A366" t="str">
        <f t="shared" si="15"/>
        <v>CMBCOKNov-2023</v>
      </c>
      <c r="B366" s="2">
        <v>2023</v>
      </c>
      <c r="C366" s="2" t="s">
        <v>182</v>
      </c>
      <c r="D366" t="s">
        <v>10</v>
      </c>
      <c r="E366" s="2" t="s">
        <v>21</v>
      </c>
      <c r="F366" t="s">
        <v>15</v>
      </c>
      <c r="G366">
        <v>3152</v>
      </c>
      <c r="H366">
        <v>86134.42999999992</v>
      </c>
      <c r="I366">
        <v>58545.710000000043</v>
      </c>
      <c r="J366">
        <v>144680.13999999981</v>
      </c>
      <c r="K366">
        <v>1629584</v>
      </c>
      <c r="L366" s="26">
        <f t="shared" si="16"/>
        <v>8.878348093746613E-2</v>
      </c>
      <c r="M366" s="1">
        <f t="shared" si="17"/>
        <v>45.901059644669992</v>
      </c>
    </row>
    <row r="367" spans="1:19" x14ac:dyDescent="0.25">
      <c r="A367" t="str">
        <f t="shared" si="15"/>
        <v>CMBDACNov-2023</v>
      </c>
      <c r="B367" s="2">
        <v>2023</v>
      </c>
      <c r="C367" s="2" t="s">
        <v>182</v>
      </c>
      <c r="D367" t="s">
        <v>10</v>
      </c>
      <c r="E367" s="2" t="s">
        <v>22</v>
      </c>
      <c r="F367" t="s">
        <v>15</v>
      </c>
      <c r="G367">
        <v>5301</v>
      </c>
      <c r="H367">
        <v>673373.20999999845</v>
      </c>
      <c r="I367">
        <v>66652.419999999925</v>
      </c>
      <c r="J367">
        <v>740025.62999999942</v>
      </c>
      <c r="K367">
        <v>11476665</v>
      </c>
      <c r="L367" s="26">
        <f t="shared" si="16"/>
        <v>6.4480894928971036E-2</v>
      </c>
      <c r="M367" s="1">
        <f t="shared" si="17"/>
        <v>139.60113752122231</v>
      </c>
    </row>
    <row r="368" spans="1:19" x14ac:dyDescent="0.25">
      <c r="A368" t="str">
        <f t="shared" si="15"/>
        <v>CMBDELNov-2023</v>
      </c>
      <c r="B368" s="2">
        <v>2023</v>
      </c>
      <c r="C368" s="2" t="s">
        <v>182</v>
      </c>
      <c r="D368" t="s">
        <v>10</v>
      </c>
      <c r="E368" s="2" t="s">
        <v>23</v>
      </c>
      <c r="F368" t="s">
        <v>15</v>
      </c>
      <c r="G368">
        <v>6683</v>
      </c>
      <c r="H368">
        <v>737710.54999999888</v>
      </c>
      <c r="I368">
        <v>227656.0399999998</v>
      </c>
      <c r="J368">
        <v>965366.58999999904</v>
      </c>
      <c r="K368">
        <v>16206275</v>
      </c>
      <c r="L368" s="26">
        <f t="shared" si="16"/>
        <v>5.9567457049815524E-2</v>
      </c>
      <c r="M368" s="1">
        <f t="shared" si="17"/>
        <v>144.45108334580263</v>
      </c>
    </row>
    <row r="369" spans="1:13" x14ac:dyDescent="0.25">
      <c r="A369" t="str">
        <f t="shared" si="15"/>
        <v>CMBDMMNov-2023</v>
      </c>
      <c r="B369" s="2">
        <v>2023</v>
      </c>
      <c r="C369" s="2" t="s">
        <v>182</v>
      </c>
      <c r="D369" t="s">
        <v>10</v>
      </c>
      <c r="E369" s="2" t="s">
        <v>24</v>
      </c>
      <c r="F369" t="s">
        <v>11</v>
      </c>
      <c r="G369">
        <v>2516</v>
      </c>
      <c r="H369">
        <v>260937.58000000007</v>
      </c>
      <c r="I369">
        <v>227761.69999999992</v>
      </c>
      <c r="J369">
        <v>488699.28000000009</v>
      </c>
      <c r="K369">
        <v>9694148</v>
      </c>
      <c r="L369" s="26">
        <f t="shared" si="16"/>
        <v>5.0411782448545252E-2</v>
      </c>
      <c r="M369" s="1">
        <f t="shared" si="17"/>
        <v>194.23659777424487</v>
      </c>
    </row>
    <row r="370" spans="1:13" x14ac:dyDescent="0.25">
      <c r="A370" t="str">
        <f t="shared" si="15"/>
        <v>CMBDOHNov-2023</v>
      </c>
      <c r="B370" s="2">
        <v>2023</v>
      </c>
      <c r="C370" s="2" t="s">
        <v>182</v>
      </c>
      <c r="D370" t="s">
        <v>10</v>
      </c>
      <c r="E370" s="2" t="s">
        <v>25</v>
      </c>
      <c r="F370" t="s">
        <v>11</v>
      </c>
      <c r="G370">
        <v>4391</v>
      </c>
      <c r="H370">
        <v>448959.80000000057</v>
      </c>
      <c r="I370">
        <v>410019.15000000037</v>
      </c>
      <c r="J370">
        <v>858978.94999999937</v>
      </c>
      <c r="K370">
        <v>15952503</v>
      </c>
      <c r="L370" s="26">
        <f t="shared" si="16"/>
        <v>5.3846029679480351E-2</v>
      </c>
      <c r="M370" s="1">
        <f t="shared" si="17"/>
        <v>195.62262582555212</v>
      </c>
    </row>
    <row r="371" spans="1:13" x14ac:dyDescent="0.25">
      <c r="A371" t="str">
        <f t="shared" si="15"/>
        <v>CMBDXBNov-2023</v>
      </c>
      <c r="B371" s="2">
        <v>2023</v>
      </c>
      <c r="C371" s="2" t="s">
        <v>182</v>
      </c>
      <c r="D371" t="s">
        <v>10</v>
      </c>
      <c r="E371" s="2" t="s">
        <v>26</v>
      </c>
      <c r="F371" t="s">
        <v>11</v>
      </c>
      <c r="G371">
        <v>4764</v>
      </c>
      <c r="H371">
        <v>470797.41000000032</v>
      </c>
      <c r="I371">
        <v>501970.15000000101</v>
      </c>
      <c r="J371">
        <v>972767.55999999971</v>
      </c>
      <c r="K371">
        <v>15764076</v>
      </c>
      <c r="L371" s="26">
        <f t="shared" si="16"/>
        <v>6.1707870477153225E-2</v>
      </c>
      <c r="M371" s="1">
        <f t="shared" si="17"/>
        <v>204.19134340890002</v>
      </c>
    </row>
    <row r="372" spans="1:13" x14ac:dyDescent="0.25">
      <c r="A372" t="str">
        <f t="shared" si="15"/>
        <v>CMBFRANov-2023</v>
      </c>
      <c r="B372" s="2">
        <v>2023</v>
      </c>
      <c r="C372" s="2" t="s">
        <v>182</v>
      </c>
      <c r="D372" t="s">
        <v>10</v>
      </c>
      <c r="E372" s="2" t="s">
        <v>27</v>
      </c>
      <c r="F372" t="s">
        <v>19</v>
      </c>
      <c r="G372">
        <v>2328</v>
      </c>
      <c r="H372">
        <v>435409.86000000016</v>
      </c>
      <c r="I372">
        <v>491842.39</v>
      </c>
      <c r="J372">
        <v>927252.2499999993</v>
      </c>
      <c r="K372">
        <v>18840504</v>
      </c>
      <c r="L372" s="26">
        <f t="shared" si="16"/>
        <v>4.9215894118331403E-2</v>
      </c>
      <c r="M372" s="1">
        <f t="shared" si="17"/>
        <v>398.30423109965608</v>
      </c>
    </row>
    <row r="373" spans="1:13" x14ac:dyDescent="0.25">
      <c r="A373" t="str">
        <f t="shared" si="15"/>
        <v>CMBGANNov-2023</v>
      </c>
      <c r="B373" s="2">
        <v>2023</v>
      </c>
      <c r="C373" s="2" t="s">
        <v>182</v>
      </c>
      <c r="D373" t="s">
        <v>10</v>
      </c>
      <c r="E373" s="2" t="s">
        <v>28</v>
      </c>
      <c r="F373" t="s">
        <v>15</v>
      </c>
      <c r="G373">
        <v>652</v>
      </c>
      <c r="H373">
        <v>48944.149999999987</v>
      </c>
      <c r="I373">
        <v>16447.920000000006</v>
      </c>
      <c r="J373">
        <v>65392.07</v>
      </c>
      <c r="K373">
        <v>747844</v>
      </c>
      <c r="L373" s="26">
        <f t="shared" si="16"/>
        <v>8.7440789790384096E-2</v>
      </c>
      <c r="M373" s="1">
        <f t="shared" si="17"/>
        <v>100.29458588957056</v>
      </c>
    </row>
    <row r="374" spans="1:13" x14ac:dyDescent="0.25">
      <c r="A374" t="str">
        <f t="shared" si="15"/>
        <v>CMBHYDNov-2023</v>
      </c>
      <c r="B374" s="2">
        <v>2023</v>
      </c>
      <c r="C374" s="2" t="s">
        <v>182</v>
      </c>
      <c r="D374" t="s">
        <v>10</v>
      </c>
      <c r="E374" s="2" t="s">
        <v>29</v>
      </c>
      <c r="F374" t="s">
        <v>15</v>
      </c>
      <c r="G374">
        <v>2141</v>
      </c>
      <c r="H374">
        <v>102409.87999999993</v>
      </c>
      <c r="I374">
        <v>67087.320000000065</v>
      </c>
      <c r="J374">
        <v>169497.19999999998</v>
      </c>
      <c r="K374">
        <v>2509252</v>
      </c>
      <c r="L374" s="26">
        <f t="shared" si="16"/>
        <v>6.7548895049201904E-2</v>
      </c>
      <c r="M374" s="1">
        <f t="shared" si="17"/>
        <v>79.16730499766463</v>
      </c>
    </row>
    <row r="375" spans="1:13" x14ac:dyDescent="0.25">
      <c r="A375" t="str">
        <f t="shared" si="15"/>
        <v>CMBICNNov-2023</v>
      </c>
      <c r="B375" s="2">
        <v>2023</v>
      </c>
      <c r="C375" s="2" t="s">
        <v>182</v>
      </c>
      <c r="D375" t="s">
        <v>10</v>
      </c>
      <c r="E375" s="2" t="s">
        <v>30</v>
      </c>
      <c r="F375" t="s">
        <v>13</v>
      </c>
      <c r="G375">
        <v>682</v>
      </c>
      <c r="H375">
        <v>199698.84000000003</v>
      </c>
      <c r="I375">
        <v>69495.19</v>
      </c>
      <c r="J375">
        <v>269194.03000000014</v>
      </c>
      <c r="K375">
        <v>3931730</v>
      </c>
      <c r="L375" s="26">
        <f t="shared" si="16"/>
        <v>6.8467069203633046E-2</v>
      </c>
      <c r="M375" s="1">
        <f t="shared" si="17"/>
        <v>394.71265395894449</v>
      </c>
    </row>
    <row r="376" spans="1:13" x14ac:dyDescent="0.25">
      <c r="A376" t="str">
        <f t="shared" si="15"/>
        <v>CMBIXMNov-2023</v>
      </c>
      <c r="B376" s="2">
        <v>2023</v>
      </c>
      <c r="C376" s="2" t="s">
        <v>182</v>
      </c>
      <c r="D376" t="s">
        <v>10</v>
      </c>
      <c r="E376" s="2" t="s">
        <v>31</v>
      </c>
      <c r="F376" t="s">
        <v>15</v>
      </c>
      <c r="G376">
        <v>1969</v>
      </c>
      <c r="H376">
        <v>58671.059999999983</v>
      </c>
      <c r="I376">
        <v>42703.040000000023</v>
      </c>
      <c r="J376">
        <v>101374.10000000014</v>
      </c>
      <c r="K376">
        <v>697026</v>
      </c>
      <c r="L376" s="26">
        <f t="shared" si="16"/>
        <v>0.14543804678735103</v>
      </c>
      <c r="M376" s="1">
        <f t="shared" si="17"/>
        <v>51.485068562722262</v>
      </c>
    </row>
    <row r="377" spans="1:13" x14ac:dyDescent="0.25">
      <c r="A377" t="str">
        <f t="shared" si="15"/>
        <v>CMBKHINov-2023</v>
      </c>
      <c r="B377" s="2">
        <v>2023</v>
      </c>
      <c r="C377" s="2" t="s">
        <v>182</v>
      </c>
      <c r="D377" t="s">
        <v>10</v>
      </c>
      <c r="E377" s="2" t="s">
        <v>32</v>
      </c>
      <c r="F377" t="s">
        <v>15</v>
      </c>
      <c r="G377">
        <v>1859</v>
      </c>
      <c r="H377">
        <v>266235.46999999986</v>
      </c>
      <c r="I377">
        <v>55664.449999999968</v>
      </c>
      <c r="J377">
        <v>321899.92</v>
      </c>
      <c r="K377">
        <v>4487626</v>
      </c>
      <c r="L377" s="26">
        <f t="shared" si="16"/>
        <v>7.1730558651723647E-2</v>
      </c>
      <c r="M377" s="1">
        <f t="shared" si="17"/>
        <v>173.15756858526089</v>
      </c>
    </row>
    <row r="378" spans="1:13" x14ac:dyDescent="0.25">
      <c r="A378" t="str">
        <f t="shared" si="15"/>
        <v>CMBKTMNov-2023</v>
      </c>
      <c r="B378" s="2">
        <v>2023</v>
      </c>
      <c r="C378" s="2" t="s">
        <v>182</v>
      </c>
      <c r="D378" t="s">
        <v>10</v>
      </c>
      <c r="E378" s="2" t="s">
        <v>52</v>
      </c>
      <c r="F378" t="s">
        <v>15</v>
      </c>
      <c r="G378">
        <v>2419</v>
      </c>
      <c r="H378">
        <v>306524.91999999987</v>
      </c>
      <c r="I378">
        <v>86183.400000000052</v>
      </c>
      <c r="J378">
        <v>392708.31999999995</v>
      </c>
      <c r="K378">
        <v>5691907</v>
      </c>
      <c r="L378" s="26">
        <f t="shared" si="16"/>
        <v>6.8994156088636016E-2</v>
      </c>
      <c r="M378" s="1">
        <f t="shared" si="17"/>
        <v>162.34324927656053</v>
      </c>
    </row>
    <row r="379" spans="1:13" x14ac:dyDescent="0.25">
      <c r="A379" t="str">
        <f t="shared" si="15"/>
        <v>CMBKULNov-2023</v>
      </c>
      <c r="B379" s="2">
        <v>2023</v>
      </c>
      <c r="C379" s="2" t="s">
        <v>182</v>
      </c>
      <c r="D379" t="s">
        <v>10</v>
      </c>
      <c r="E379" s="2" t="s">
        <v>33</v>
      </c>
      <c r="F379" t="s">
        <v>13</v>
      </c>
      <c r="G379">
        <v>3977</v>
      </c>
      <c r="H379">
        <v>262592.49</v>
      </c>
      <c r="I379">
        <v>291328.82000000024</v>
      </c>
      <c r="J379">
        <v>553921.31000000087</v>
      </c>
      <c r="K379">
        <v>9779443</v>
      </c>
      <c r="L379" s="26">
        <f t="shared" si="16"/>
        <v>5.6641396652140706E-2</v>
      </c>
      <c r="M379" s="1">
        <f t="shared" si="17"/>
        <v>139.28119436761401</v>
      </c>
    </row>
    <row r="380" spans="1:13" x14ac:dyDescent="0.25">
      <c r="A380" t="str">
        <f t="shared" si="15"/>
        <v>CMBKWINov-2023</v>
      </c>
      <c r="B380" s="2">
        <v>2023</v>
      </c>
      <c r="C380" s="2" t="s">
        <v>182</v>
      </c>
      <c r="D380" t="s">
        <v>10</v>
      </c>
      <c r="E380" s="2" t="s">
        <v>34</v>
      </c>
      <c r="F380" t="s">
        <v>11</v>
      </c>
      <c r="G380">
        <v>4832</v>
      </c>
      <c r="H380">
        <v>744934.42999999993</v>
      </c>
      <c r="I380">
        <v>441532.48000000004</v>
      </c>
      <c r="J380">
        <v>1186466.9099999999</v>
      </c>
      <c r="K380">
        <v>20270240</v>
      </c>
      <c r="L380" s="26">
        <f t="shared" si="16"/>
        <v>5.8532454968466083E-2</v>
      </c>
      <c r="M380" s="1">
        <f t="shared" si="17"/>
        <v>245.54364859271521</v>
      </c>
    </row>
    <row r="381" spans="1:13" x14ac:dyDescent="0.25">
      <c r="A381" t="str">
        <f t="shared" si="15"/>
        <v>CMBLHENov-2023</v>
      </c>
      <c r="B381" s="2">
        <v>2023</v>
      </c>
      <c r="C381" s="2" t="s">
        <v>182</v>
      </c>
      <c r="D381" t="s">
        <v>10</v>
      </c>
      <c r="E381" s="2" t="s">
        <v>35</v>
      </c>
      <c r="F381" t="s">
        <v>15</v>
      </c>
      <c r="G381">
        <v>2428</v>
      </c>
      <c r="H381">
        <v>329955.92999999982</v>
      </c>
      <c r="I381">
        <v>74706.150000000052</v>
      </c>
      <c r="J381">
        <v>404662.0799999999</v>
      </c>
      <c r="K381">
        <v>6761980</v>
      </c>
      <c r="L381" s="26">
        <f t="shared" si="16"/>
        <v>5.9843726245862885E-2</v>
      </c>
      <c r="M381" s="1">
        <f t="shared" si="17"/>
        <v>166.66477759472812</v>
      </c>
    </row>
    <row r="382" spans="1:13" x14ac:dyDescent="0.25">
      <c r="A382" t="str">
        <f t="shared" si="15"/>
        <v>CMBLHRNov-2023</v>
      </c>
      <c r="B382" s="2">
        <v>2023</v>
      </c>
      <c r="C382" s="2" t="s">
        <v>182</v>
      </c>
      <c r="D382" t="s">
        <v>10</v>
      </c>
      <c r="E382" s="2" t="s">
        <v>36</v>
      </c>
      <c r="F382" t="s">
        <v>19</v>
      </c>
      <c r="G382">
        <v>9331</v>
      </c>
      <c r="H382">
        <v>2194437.9400000004</v>
      </c>
      <c r="I382">
        <v>1914322.6299999997</v>
      </c>
      <c r="J382">
        <v>4108760.5700000045</v>
      </c>
      <c r="K382">
        <v>81356989</v>
      </c>
      <c r="L382" s="26">
        <f t="shared" si="16"/>
        <v>5.0502859317962279E-2</v>
      </c>
      <c r="M382" s="1">
        <f t="shared" si="17"/>
        <v>440.33443039331308</v>
      </c>
    </row>
    <row r="383" spans="1:13" x14ac:dyDescent="0.25">
      <c r="A383" t="str">
        <f t="shared" si="15"/>
        <v>CMBMAANov-2023</v>
      </c>
      <c r="B383" s="2">
        <v>2023</v>
      </c>
      <c r="C383" s="2" t="s">
        <v>182</v>
      </c>
      <c r="D383" t="s">
        <v>10</v>
      </c>
      <c r="E383" s="2" t="s">
        <v>37</v>
      </c>
      <c r="F383" t="s">
        <v>15</v>
      </c>
      <c r="G383">
        <v>11282</v>
      </c>
      <c r="H383">
        <v>292358.58999999939</v>
      </c>
      <c r="I383">
        <v>304653.76</v>
      </c>
      <c r="J383">
        <v>597012.35000000126</v>
      </c>
      <c r="K383">
        <v>7739452</v>
      </c>
      <c r="L383" s="26">
        <f t="shared" si="16"/>
        <v>7.7138840062578234E-2</v>
      </c>
      <c r="M383" s="1">
        <f t="shared" si="17"/>
        <v>52.917244282928671</v>
      </c>
    </row>
    <row r="384" spans="1:13" x14ac:dyDescent="0.25">
      <c r="A384" t="str">
        <f t="shared" si="15"/>
        <v>CMBMELNov-2023</v>
      </c>
      <c r="B384" s="2">
        <v>2023</v>
      </c>
      <c r="C384" s="2" t="s">
        <v>182</v>
      </c>
      <c r="D384" t="s">
        <v>10</v>
      </c>
      <c r="E384" s="2" t="s">
        <v>38</v>
      </c>
      <c r="F384" t="s">
        <v>13</v>
      </c>
      <c r="G384">
        <v>9074</v>
      </c>
      <c r="H384">
        <v>2721388.1500000046</v>
      </c>
      <c r="I384">
        <v>877727.51000000071</v>
      </c>
      <c r="J384">
        <v>3599115.6599999997</v>
      </c>
      <c r="K384">
        <v>76303266</v>
      </c>
      <c r="L384" s="26">
        <f t="shared" si="16"/>
        <v>4.7168566283912403E-2</v>
      </c>
      <c r="M384" s="1">
        <f t="shared" si="17"/>
        <v>396.64047388141938</v>
      </c>
    </row>
    <row r="385" spans="1:13" x14ac:dyDescent="0.25">
      <c r="A385" t="str">
        <f t="shared" si="15"/>
        <v>CMBMLENov-2023</v>
      </c>
      <c r="B385" s="2">
        <v>2023</v>
      </c>
      <c r="C385" s="2" t="s">
        <v>182</v>
      </c>
      <c r="D385" t="s">
        <v>10</v>
      </c>
      <c r="E385" s="2" t="s">
        <v>39</v>
      </c>
      <c r="F385" t="s">
        <v>15</v>
      </c>
      <c r="G385">
        <v>12833</v>
      </c>
      <c r="H385">
        <v>808747.11999999953</v>
      </c>
      <c r="I385">
        <v>264708.2900000001</v>
      </c>
      <c r="J385">
        <v>1073455.4099999988</v>
      </c>
      <c r="K385">
        <v>9855744</v>
      </c>
      <c r="L385" s="26">
        <f t="shared" si="16"/>
        <v>0.1089167301829267</v>
      </c>
      <c r="M385" s="1">
        <f t="shared" si="17"/>
        <v>83.648048780487713</v>
      </c>
    </row>
    <row r="386" spans="1:13" x14ac:dyDescent="0.25">
      <c r="A386" t="str">
        <f t="shared" ref="A386:A449" si="18">D386&amp;E386&amp;C386</f>
        <v>CMBNRTNov-2023</v>
      </c>
      <c r="B386" s="2">
        <v>2023</v>
      </c>
      <c r="C386" s="2" t="s">
        <v>182</v>
      </c>
      <c r="D386" t="s">
        <v>10</v>
      </c>
      <c r="E386" s="2" t="s">
        <v>40</v>
      </c>
      <c r="F386" t="s">
        <v>13</v>
      </c>
      <c r="G386">
        <v>3653</v>
      </c>
      <c r="H386">
        <v>1138776.1899999995</v>
      </c>
      <c r="I386">
        <v>226184.91999999987</v>
      </c>
      <c r="J386">
        <v>1364961.1099999999</v>
      </c>
      <c r="K386">
        <v>25074192</v>
      </c>
      <c r="L386" s="26">
        <f t="shared" ref="L386:L449" si="19">J386/K386</f>
        <v>5.4436893121022602E-2</v>
      </c>
      <c r="M386" s="1">
        <f t="shared" ref="M386:M449" si="20">J386/G386</f>
        <v>373.65483438269911</v>
      </c>
    </row>
    <row r="387" spans="1:13" x14ac:dyDescent="0.25">
      <c r="A387" t="str">
        <f t="shared" si="18"/>
        <v>CMBPVGNov-2023</v>
      </c>
      <c r="B387" s="2">
        <v>2023</v>
      </c>
      <c r="C387" s="2" t="s">
        <v>182</v>
      </c>
      <c r="D387" t="s">
        <v>10</v>
      </c>
      <c r="E387" s="2" t="s">
        <v>50</v>
      </c>
      <c r="F387" t="s">
        <v>13</v>
      </c>
      <c r="G387">
        <v>997</v>
      </c>
      <c r="H387">
        <v>153382.87</v>
      </c>
      <c r="I387">
        <v>88410.5</v>
      </c>
      <c r="J387">
        <v>241793.37</v>
      </c>
      <c r="K387">
        <v>5050802</v>
      </c>
      <c r="L387" s="26">
        <f t="shared" si="19"/>
        <v>4.7872272561862453E-2</v>
      </c>
      <c r="M387" s="1">
        <f t="shared" si="20"/>
        <v>242.52093279839519</v>
      </c>
    </row>
    <row r="388" spans="1:13" x14ac:dyDescent="0.25">
      <c r="A388" t="str">
        <f t="shared" si="18"/>
        <v>CMBRUHNov-2023</v>
      </c>
      <c r="B388" s="2">
        <v>2023</v>
      </c>
      <c r="C388" s="2" t="s">
        <v>182</v>
      </c>
      <c r="D388" t="s">
        <v>10</v>
      </c>
      <c r="E388" s="2" t="s">
        <v>41</v>
      </c>
      <c r="F388" t="s">
        <v>11</v>
      </c>
      <c r="G388">
        <v>6320</v>
      </c>
      <c r="H388">
        <v>791864.29000000132</v>
      </c>
      <c r="I388">
        <v>567959.62000000046</v>
      </c>
      <c r="J388">
        <v>1359823.9100000008</v>
      </c>
      <c r="K388">
        <v>25564400</v>
      </c>
      <c r="L388" s="26">
        <f t="shared" si="19"/>
        <v>5.3192091736946723E-2</v>
      </c>
      <c r="M388" s="1">
        <f t="shared" si="20"/>
        <v>215.16201107594949</v>
      </c>
    </row>
    <row r="389" spans="1:13" x14ac:dyDescent="0.25">
      <c r="A389" t="str">
        <f t="shared" si="18"/>
        <v>CMBSINNov-2023</v>
      </c>
      <c r="B389" s="2">
        <v>2023</v>
      </c>
      <c r="C389" s="2" t="s">
        <v>182</v>
      </c>
      <c r="D389" t="s">
        <v>10</v>
      </c>
      <c r="E389" s="2" t="s">
        <v>42</v>
      </c>
      <c r="F389" t="s">
        <v>13</v>
      </c>
      <c r="G389">
        <v>4304</v>
      </c>
      <c r="H389">
        <v>488254.18000000017</v>
      </c>
      <c r="I389">
        <v>375396.73999999982</v>
      </c>
      <c r="J389">
        <v>863650.91999999946</v>
      </c>
      <c r="K389">
        <v>11831696</v>
      </c>
      <c r="L389" s="26">
        <f t="shared" si="19"/>
        <v>7.2994684785680719E-2</v>
      </c>
      <c r="M389" s="1">
        <f t="shared" si="20"/>
        <v>200.66238847583631</v>
      </c>
    </row>
    <row r="390" spans="1:13" x14ac:dyDescent="0.25">
      <c r="A390" t="str">
        <f t="shared" si="18"/>
        <v>CMBSYDNov-2023</v>
      </c>
      <c r="B390" s="2">
        <v>2023</v>
      </c>
      <c r="C390" s="2" t="s">
        <v>182</v>
      </c>
      <c r="D390" t="s">
        <v>10</v>
      </c>
      <c r="E390" s="2" t="s">
        <v>53</v>
      </c>
      <c r="F390" t="s">
        <v>13</v>
      </c>
      <c r="G390">
        <v>3607</v>
      </c>
      <c r="H390">
        <v>1091860.0999999999</v>
      </c>
      <c r="I390">
        <v>367199.51999999996</v>
      </c>
      <c r="J390">
        <v>1459059.62</v>
      </c>
      <c r="K390">
        <v>31575678</v>
      </c>
      <c r="L390" s="26">
        <f t="shared" si="19"/>
        <v>4.6208338582626796E-2</v>
      </c>
      <c r="M390" s="1">
        <f t="shared" si="20"/>
        <v>404.50779595231495</v>
      </c>
    </row>
    <row r="391" spans="1:13" x14ac:dyDescent="0.25">
      <c r="A391" t="str">
        <f t="shared" si="18"/>
        <v>CMBTRVNov-2023</v>
      </c>
      <c r="B391" s="2">
        <v>2023</v>
      </c>
      <c r="C391" s="2" t="s">
        <v>182</v>
      </c>
      <c r="D391" t="s">
        <v>10</v>
      </c>
      <c r="E391" s="2" t="s">
        <v>43</v>
      </c>
      <c r="F391" t="s">
        <v>15</v>
      </c>
      <c r="G391">
        <v>3084</v>
      </c>
      <c r="H391">
        <v>66489.279999999999</v>
      </c>
      <c r="I391">
        <v>49215.709999999977</v>
      </c>
      <c r="J391">
        <v>115704.99000000012</v>
      </c>
      <c r="K391">
        <v>1128744</v>
      </c>
      <c r="L391" s="26">
        <f t="shared" si="19"/>
        <v>0.10250773426038155</v>
      </c>
      <c r="M391" s="1">
        <f t="shared" si="20"/>
        <v>37.517830739299647</v>
      </c>
    </row>
    <row r="392" spans="1:13" x14ac:dyDescent="0.25">
      <c r="A392" t="str">
        <f t="shared" si="18"/>
        <v>CMBTRZNov-2023</v>
      </c>
      <c r="B392" s="2">
        <v>2023</v>
      </c>
      <c r="C392" s="2" t="s">
        <v>182</v>
      </c>
      <c r="D392" t="s">
        <v>10</v>
      </c>
      <c r="E392" s="2" t="s">
        <v>44</v>
      </c>
      <c r="F392" t="s">
        <v>15</v>
      </c>
      <c r="G392">
        <v>3295</v>
      </c>
      <c r="H392">
        <v>106668.69000000002</v>
      </c>
      <c r="I392">
        <v>66559.170000000042</v>
      </c>
      <c r="J392">
        <v>173227.85999999984</v>
      </c>
      <c r="K392">
        <v>1459685</v>
      </c>
      <c r="L392" s="26">
        <f t="shared" si="19"/>
        <v>0.11867482367771118</v>
      </c>
      <c r="M392" s="1">
        <f t="shared" si="20"/>
        <v>52.572946889226053</v>
      </c>
    </row>
    <row r="393" spans="1:13" x14ac:dyDescent="0.25">
      <c r="A393" t="str">
        <f t="shared" si="18"/>
        <v>CMBJEDNov-2023</v>
      </c>
      <c r="B393" s="2">
        <v>2023</v>
      </c>
      <c r="C393" s="2" t="s">
        <v>182</v>
      </c>
      <c r="D393" t="s">
        <v>10</v>
      </c>
      <c r="E393" s="2" t="s">
        <v>51</v>
      </c>
      <c r="F393" t="s">
        <v>11</v>
      </c>
      <c r="G393">
        <v>2029</v>
      </c>
      <c r="H393">
        <v>251757.52000000002</v>
      </c>
      <c r="I393">
        <v>183412.22000000009</v>
      </c>
      <c r="J393">
        <v>435169.74000000005</v>
      </c>
      <c r="K393">
        <v>9449053</v>
      </c>
      <c r="L393" s="26">
        <f t="shared" si="19"/>
        <v>4.605432311576621E-2</v>
      </c>
      <c r="M393" s="1">
        <f t="shared" si="20"/>
        <v>214.47498275012325</v>
      </c>
    </row>
    <row r="394" spans="1:13" x14ac:dyDescent="0.25">
      <c r="A394" t="str">
        <f t="shared" si="18"/>
        <v>COKCMBNov-2023</v>
      </c>
      <c r="B394" s="2">
        <v>2023</v>
      </c>
      <c r="C394" s="2" t="s">
        <v>182</v>
      </c>
      <c r="D394" t="s">
        <v>21</v>
      </c>
      <c r="E394" s="2" t="s">
        <v>10</v>
      </c>
      <c r="F394" t="s">
        <v>15</v>
      </c>
      <c r="G394">
        <v>2771</v>
      </c>
      <c r="H394">
        <v>109861.03999999995</v>
      </c>
      <c r="I394">
        <v>65393.570000000036</v>
      </c>
      <c r="J394">
        <v>175254.60999999996</v>
      </c>
      <c r="K394">
        <v>1432607</v>
      </c>
      <c r="L394" s="26">
        <f t="shared" si="19"/>
        <v>0.12233264949843185</v>
      </c>
      <c r="M394" s="1">
        <f t="shared" si="20"/>
        <v>63.245979790689269</v>
      </c>
    </row>
    <row r="395" spans="1:13" x14ac:dyDescent="0.25">
      <c r="A395" t="str">
        <f t="shared" si="18"/>
        <v>DACCMBNov-2023</v>
      </c>
      <c r="B395" s="2">
        <v>2023</v>
      </c>
      <c r="C395" s="2" t="s">
        <v>182</v>
      </c>
      <c r="D395" t="s">
        <v>22</v>
      </c>
      <c r="E395" s="2" t="s">
        <v>10</v>
      </c>
      <c r="F395" t="s">
        <v>15</v>
      </c>
      <c r="G395">
        <v>5314</v>
      </c>
      <c r="H395">
        <v>782970.10000000044</v>
      </c>
      <c r="I395">
        <v>12603.539999999999</v>
      </c>
      <c r="J395">
        <v>795573.64000000048</v>
      </c>
      <c r="K395">
        <v>11504810</v>
      </c>
      <c r="L395" s="26">
        <f t="shared" si="19"/>
        <v>6.9151393199887737E-2</v>
      </c>
      <c r="M395" s="1">
        <f t="shared" si="20"/>
        <v>149.71276627775697</v>
      </c>
    </row>
    <row r="396" spans="1:13" x14ac:dyDescent="0.25">
      <c r="A396" t="str">
        <f t="shared" si="18"/>
        <v>DELCMBNov-2023</v>
      </c>
      <c r="B396" s="2">
        <v>2023</v>
      </c>
      <c r="C396" s="2" t="s">
        <v>182</v>
      </c>
      <c r="D396" t="s">
        <v>23</v>
      </c>
      <c r="E396" s="2" t="s">
        <v>10</v>
      </c>
      <c r="F396" t="s">
        <v>15</v>
      </c>
      <c r="G396">
        <v>6455</v>
      </c>
      <c r="H396">
        <v>680971.91999999993</v>
      </c>
      <c r="I396">
        <v>229912.62000000002</v>
      </c>
      <c r="J396">
        <v>910884.54000000027</v>
      </c>
      <c r="K396">
        <v>15653375</v>
      </c>
      <c r="L396" s="26">
        <f t="shared" si="19"/>
        <v>5.8190935820549898E-2</v>
      </c>
      <c r="M396" s="1">
        <f t="shared" si="20"/>
        <v>141.11301936483349</v>
      </c>
    </row>
    <row r="397" spans="1:13" x14ac:dyDescent="0.25">
      <c r="A397" t="str">
        <f t="shared" si="18"/>
        <v>DMMCMBNov-2023</v>
      </c>
      <c r="B397" s="2">
        <v>2023</v>
      </c>
      <c r="C397" s="2" t="s">
        <v>182</v>
      </c>
      <c r="D397" t="s">
        <v>24</v>
      </c>
      <c r="E397" s="2" t="s">
        <v>10</v>
      </c>
      <c r="F397" t="s">
        <v>11</v>
      </c>
      <c r="G397">
        <v>2985</v>
      </c>
      <c r="H397">
        <v>238310.55000000008</v>
      </c>
      <c r="I397">
        <v>263788.06</v>
      </c>
      <c r="J397">
        <v>502098.61000000028</v>
      </c>
      <c r="K397">
        <v>11501205</v>
      </c>
      <c r="L397" s="26">
        <f t="shared" si="19"/>
        <v>4.3656174287824645E-2</v>
      </c>
      <c r="M397" s="1">
        <f t="shared" si="20"/>
        <v>168.20723953098837</v>
      </c>
    </row>
    <row r="398" spans="1:13" x14ac:dyDescent="0.25">
      <c r="A398" t="str">
        <f t="shared" si="18"/>
        <v>DOHCMBNov-2023</v>
      </c>
      <c r="B398" s="2">
        <v>2023</v>
      </c>
      <c r="C398" s="2" t="s">
        <v>182</v>
      </c>
      <c r="D398" t="s">
        <v>25</v>
      </c>
      <c r="E398" s="2" t="s">
        <v>10</v>
      </c>
      <c r="F398" t="s">
        <v>11</v>
      </c>
      <c r="G398">
        <v>4237</v>
      </c>
      <c r="H398">
        <v>471742.39000000019</v>
      </c>
      <c r="I398">
        <v>322019.03000000003</v>
      </c>
      <c r="J398">
        <v>793761.41999999993</v>
      </c>
      <c r="K398">
        <v>15393021</v>
      </c>
      <c r="L398" s="26">
        <f t="shared" si="19"/>
        <v>5.1566318268519214E-2</v>
      </c>
      <c r="M398" s="1">
        <f t="shared" si="20"/>
        <v>187.34043426953031</v>
      </c>
    </row>
    <row r="399" spans="1:13" x14ac:dyDescent="0.25">
      <c r="A399" t="str">
        <f t="shared" si="18"/>
        <v>DXBCMBNov-2023</v>
      </c>
      <c r="B399" s="2">
        <v>2023</v>
      </c>
      <c r="C399" s="2" t="s">
        <v>182</v>
      </c>
      <c r="D399" t="s">
        <v>26</v>
      </c>
      <c r="E399" s="2" t="s">
        <v>10</v>
      </c>
      <c r="F399" t="s">
        <v>11</v>
      </c>
      <c r="G399">
        <v>4891</v>
      </c>
      <c r="H399">
        <v>398914.46</v>
      </c>
      <c r="I399">
        <v>409206.21000000084</v>
      </c>
      <c r="J399">
        <v>808120.66999999923</v>
      </c>
      <c r="K399">
        <v>16184319</v>
      </c>
      <c r="L399" s="26">
        <f t="shared" si="19"/>
        <v>4.9932324616191709E-2</v>
      </c>
      <c r="M399" s="1">
        <f t="shared" si="20"/>
        <v>165.22606215497837</v>
      </c>
    </row>
    <row r="400" spans="1:13" x14ac:dyDescent="0.25">
      <c r="A400" t="str">
        <f t="shared" si="18"/>
        <v>FRACMBNov-2023</v>
      </c>
      <c r="B400" s="2">
        <v>2023</v>
      </c>
      <c r="C400" s="2" t="s">
        <v>182</v>
      </c>
      <c r="D400" t="s">
        <v>27</v>
      </c>
      <c r="E400" s="2" t="s">
        <v>10</v>
      </c>
      <c r="F400" t="s">
        <v>19</v>
      </c>
      <c r="G400">
        <v>2502</v>
      </c>
      <c r="H400">
        <v>444042.57000000012</v>
      </c>
      <c r="I400">
        <v>539130.87999999989</v>
      </c>
      <c r="J400">
        <v>983173.45000000042</v>
      </c>
      <c r="K400">
        <v>20248686</v>
      </c>
      <c r="L400" s="26">
        <f t="shared" si="19"/>
        <v>4.8554925983839169E-2</v>
      </c>
      <c r="M400" s="1">
        <f t="shared" si="20"/>
        <v>392.9550159872104</v>
      </c>
    </row>
    <row r="401" spans="1:13" x14ac:dyDescent="0.25">
      <c r="A401" t="str">
        <f t="shared" si="18"/>
        <v>GANCMBNov-2023</v>
      </c>
      <c r="B401" s="2">
        <v>2023</v>
      </c>
      <c r="C401" s="2" t="s">
        <v>182</v>
      </c>
      <c r="D401" t="s">
        <v>28</v>
      </c>
      <c r="E401" s="2" t="s">
        <v>10</v>
      </c>
      <c r="F401" t="s">
        <v>15</v>
      </c>
      <c r="G401">
        <v>486</v>
      </c>
      <c r="H401">
        <v>45744.54</v>
      </c>
      <c r="I401">
        <v>13169.779999999997</v>
      </c>
      <c r="J401">
        <v>58914.319999999985</v>
      </c>
      <c r="K401">
        <v>557442</v>
      </c>
      <c r="L401" s="26">
        <f t="shared" si="19"/>
        <v>0.10568690554353634</v>
      </c>
      <c r="M401" s="1">
        <f t="shared" si="20"/>
        <v>121.22288065843618</v>
      </c>
    </row>
    <row r="402" spans="1:13" x14ac:dyDescent="0.25">
      <c r="A402" t="str">
        <f t="shared" si="18"/>
        <v>HYDCMBNov-2023</v>
      </c>
      <c r="B402" s="2">
        <v>2023</v>
      </c>
      <c r="C402" s="2" t="s">
        <v>182</v>
      </c>
      <c r="D402" t="s">
        <v>29</v>
      </c>
      <c r="E402" s="2" t="s">
        <v>10</v>
      </c>
      <c r="F402" t="s">
        <v>15</v>
      </c>
      <c r="G402">
        <v>1557</v>
      </c>
      <c r="H402">
        <v>98338.29999999993</v>
      </c>
      <c r="I402">
        <v>55527.849999999977</v>
      </c>
      <c r="J402">
        <v>153866.14999999991</v>
      </c>
      <c r="K402">
        <v>1824804</v>
      </c>
      <c r="L402" s="26">
        <f t="shared" si="19"/>
        <v>8.4319274837187944E-2</v>
      </c>
      <c r="M402" s="1">
        <f t="shared" si="20"/>
        <v>98.822190109184262</v>
      </c>
    </row>
    <row r="403" spans="1:13" x14ac:dyDescent="0.25">
      <c r="A403" t="str">
        <f t="shared" si="18"/>
        <v>ICNCMBNov-2023</v>
      </c>
      <c r="B403" s="2">
        <v>2023</v>
      </c>
      <c r="C403" s="2" t="s">
        <v>182</v>
      </c>
      <c r="D403" t="s">
        <v>30</v>
      </c>
      <c r="E403" s="2" t="s">
        <v>10</v>
      </c>
      <c r="F403" t="s">
        <v>13</v>
      </c>
      <c r="G403">
        <v>1233</v>
      </c>
      <c r="H403">
        <v>296934.15999999997</v>
      </c>
      <c r="I403">
        <v>108178.00000000001</v>
      </c>
      <c r="J403">
        <v>405112.15999999986</v>
      </c>
      <c r="K403">
        <v>7108245</v>
      </c>
      <c r="L403" s="26">
        <f t="shared" si="19"/>
        <v>5.6991867894255172E-2</v>
      </c>
      <c r="M403" s="1">
        <f t="shared" si="20"/>
        <v>328.55811841038104</v>
      </c>
    </row>
    <row r="404" spans="1:13" x14ac:dyDescent="0.25">
      <c r="A404" t="str">
        <f t="shared" si="18"/>
        <v>IXMCMBNov-2023</v>
      </c>
      <c r="B404" s="2">
        <v>2023</v>
      </c>
      <c r="C404" s="2" t="s">
        <v>182</v>
      </c>
      <c r="D404" t="s">
        <v>31</v>
      </c>
      <c r="E404" s="2" t="s">
        <v>10</v>
      </c>
      <c r="F404" t="s">
        <v>15</v>
      </c>
      <c r="G404">
        <v>2242</v>
      </c>
      <c r="H404">
        <v>62096.710000000006</v>
      </c>
      <c r="I404">
        <v>47277.119999999915</v>
      </c>
      <c r="J404">
        <v>109373.83000000013</v>
      </c>
      <c r="K404">
        <v>793668</v>
      </c>
      <c r="L404" s="26">
        <f t="shared" si="19"/>
        <v>0.1378080381217337</v>
      </c>
      <c r="M404" s="1">
        <f t="shared" si="20"/>
        <v>48.784045495093729</v>
      </c>
    </row>
    <row r="405" spans="1:13" x14ac:dyDescent="0.25">
      <c r="A405" t="str">
        <f t="shared" si="18"/>
        <v>KHICMBNov-2023</v>
      </c>
      <c r="B405" s="2">
        <v>2023</v>
      </c>
      <c r="C405" s="2" t="s">
        <v>182</v>
      </c>
      <c r="D405" t="s">
        <v>32</v>
      </c>
      <c r="E405" s="2" t="s">
        <v>10</v>
      </c>
      <c r="F405" t="s">
        <v>15</v>
      </c>
      <c r="G405">
        <v>1392</v>
      </c>
      <c r="H405">
        <v>192865.26999999993</v>
      </c>
      <c r="I405">
        <v>49486.549999999981</v>
      </c>
      <c r="J405">
        <v>242351.81999999995</v>
      </c>
      <c r="K405">
        <v>3360288</v>
      </c>
      <c r="L405" s="26">
        <f t="shared" si="19"/>
        <v>7.2122335942633467E-2</v>
      </c>
      <c r="M405" s="1">
        <f t="shared" si="20"/>
        <v>174.10331896551722</v>
      </c>
    </row>
    <row r="406" spans="1:13" x14ac:dyDescent="0.25">
      <c r="A406" t="str">
        <f t="shared" si="18"/>
        <v>KTMCMBNov-2023</v>
      </c>
      <c r="B406" s="2">
        <v>2023</v>
      </c>
      <c r="C406" s="2" t="s">
        <v>182</v>
      </c>
      <c r="D406" t="s">
        <v>52</v>
      </c>
      <c r="E406" s="2" t="s">
        <v>10</v>
      </c>
      <c r="F406" t="s">
        <v>15</v>
      </c>
      <c r="G406">
        <v>2551</v>
      </c>
      <c r="H406">
        <v>498974.99000000011</v>
      </c>
      <c r="I406">
        <v>96851.529999999955</v>
      </c>
      <c r="J406">
        <v>595826.51999999979</v>
      </c>
      <c r="K406">
        <v>6002503</v>
      </c>
      <c r="L406" s="26">
        <f t="shared" si="19"/>
        <v>9.9263010780669292E-2</v>
      </c>
      <c r="M406" s="1">
        <f t="shared" si="20"/>
        <v>233.56586436691484</v>
      </c>
    </row>
    <row r="407" spans="1:13" x14ac:dyDescent="0.25">
      <c r="A407" t="str">
        <f t="shared" si="18"/>
        <v>KULCMBNov-2023</v>
      </c>
      <c r="B407" s="2">
        <v>2023</v>
      </c>
      <c r="C407" s="2" t="s">
        <v>182</v>
      </c>
      <c r="D407" t="s">
        <v>33</v>
      </c>
      <c r="E407" s="2" t="s">
        <v>10</v>
      </c>
      <c r="F407" t="s">
        <v>13</v>
      </c>
      <c r="G407">
        <v>5472</v>
      </c>
      <c r="H407">
        <v>310156.17999999959</v>
      </c>
      <c r="I407">
        <v>344154.33000000031</v>
      </c>
      <c r="J407">
        <v>654310.51000000013</v>
      </c>
      <c r="K407">
        <v>13455648</v>
      </c>
      <c r="L407" s="26">
        <f t="shared" si="19"/>
        <v>4.8627201752007791E-2</v>
      </c>
      <c r="M407" s="1">
        <f t="shared" si="20"/>
        <v>119.57428910818716</v>
      </c>
    </row>
    <row r="408" spans="1:13" x14ac:dyDescent="0.25">
      <c r="A408" t="str">
        <f t="shared" si="18"/>
        <v>KWICMBNov-2023</v>
      </c>
      <c r="B408" s="2">
        <v>2023</v>
      </c>
      <c r="C408" s="2" t="s">
        <v>182</v>
      </c>
      <c r="D408" t="s">
        <v>34</v>
      </c>
      <c r="E408" s="2" t="s">
        <v>10</v>
      </c>
      <c r="F408" t="s">
        <v>11</v>
      </c>
      <c r="G408">
        <v>4109</v>
      </c>
      <c r="H408">
        <v>253731.8600000001</v>
      </c>
      <c r="I408">
        <v>312391.15999999974</v>
      </c>
      <c r="J408">
        <v>566123.01999999979</v>
      </c>
      <c r="K408">
        <v>17237255</v>
      </c>
      <c r="L408" s="26">
        <f t="shared" si="19"/>
        <v>3.2842991532004359E-2</v>
      </c>
      <c r="M408" s="1">
        <f t="shared" si="20"/>
        <v>137.77634947675827</v>
      </c>
    </row>
    <row r="409" spans="1:13" x14ac:dyDescent="0.25">
      <c r="A409" t="str">
        <f t="shared" si="18"/>
        <v>LHECMBNov-2023</v>
      </c>
      <c r="B409" s="2">
        <v>2023</v>
      </c>
      <c r="C409" s="2" t="s">
        <v>182</v>
      </c>
      <c r="D409" t="s">
        <v>35</v>
      </c>
      <c r="E409" s="2" t="s">
        <v>10</v>
      </c>
      <c r="F409" t="s">
        <v>15</v>
      </c>
      <c r="G409">
        <v>2169</v>
      </c>
      <c r="H409">
        <v>247076.66000000009</v>
      </c>
      <c r="I409">
        <v>91546.140000000058</v>
      </c>
      <c r="J409">
        <v>338622.80000000022</v>
      </c>
      <c r="K409">
        <v>6040665</v>
      </c>
      <c r="L409" s="26">
        <f t="shared" si="19"/>
        <v>5.6057205622228712E-2</v>
      </c>
      <c r="M409" s="1">
        <f t="shared" si="20"/>
        <v>156.11931765790698</v>
      </c>
    </row>
    <row r="410" spans="1:13" x14ac:dyDescent="0.25">
      <c r="A410" t="str">
        <f t="shared" si="18"/>
        <v>LHRCMBNov-2023</v>
      </c>
      <c r="B410" s="2">
        <v>2023</v>
      </c>
      <c r="C410" s="2" t="s">
        <v>182</v>
      </c>
      <c r="D410" t="s">
        <v>36</v>
      </c>
      <c r="E410" s="2" t="s">
        <v>10</v>
      </c>
      <c r="F410" t="s">
        <v>19</v>
      </c>
      <c r="G410">
        <v>9133</v>
      </c>
      <c r="H410">
        <v>2367729.4699999983</v>
      </c>
      <c r="I410">
        <v>1929702.2300000023</v>
      </c>
      <c r="J410">
        <v>4297431.6999999918</v>
      </c>
      <c r="K410">
        <v>79630627</v>
      </c>
      <c r="L410" s="26">
        <f t="shared" si="19"/>
        <v>5.3967070986393112E-2</v>
      </c>
      <c r="M410" s="1">
        <f t="shared" si="20"/>
        <v>470.5388919303615</v>
      </c>
    </row>
    <row r="411" spans="1:13" x14ac:dyDescent="0.25">
      <c r="A411" t="str">
        <f t="shared" si="18"/>
        <v>MAACMBNov-2023</v>
      </c>
      <c r="B411" s="2">
        <v>2023</v>
      </c>
      <c r="C411" s="2" t="s">
        <v>182</v>
      </c>
      <c r="D411" t="s">
        <v>37</v>
      </c>
      <c r="E411" s="2" t="s">
        <v>10</v>
      </c>
      <c r="F411" t="s">
        <v>15</v>
      </c>
      <c r="G411">
        <v>9892</v>
      </c>
      <c r="H411">
        <v>268395.75</v>
      </c>
      <c r="I411">
        <v>299350.47999999963</v>
      </c>
      <c r="J411">
        <v>567746.2300000001</v>
      </c>
      <c r="K411">
        <v>6785912</v>
      </c>
      <c r="L411" s="26">
        <f t="shared" si="19"/>
        <v>8.3665427727326866E-2</v>
      </c>
      <c r="M411" s="1">
        <f t="shared" si="20"/>
        <v>57.39448342094623</v>
      </c>
    </row>
    <row r="412" spans="1:13" x14ac:dyDescent="0.25">
      <c r="A412" t="str">
        <f t="shared" si="18"/>
        <v>MELCMBNov-2023</v>
      </c>
      <c r="B412" s="2">
        <v>2023</v>
      </c>
      <c r="C412" s="2" t="s">
        <v>182</v>
      </c>
      <c r="D412" t="s">
        <v>38</v>
      </c>
      <c r="E412" s="2" t="s">
        <v>10</v>
      </c>
      <c r="F412" t="s">
        <v>13</v>
      </c>
      <c r="G412">
        <v>8612</v>
      </c>
      <c r="H412">
        <v>2996224.8400000026</v>
      </c>
      <c r="I412">
        <v>676457.32999999961</v>
      </c>
      <c r="J412">
        <v>3672682.1700000013</v>
      </c>
      <c r="K412">
        <v>72418308</v>
      </c>
      <c r="L412" s="26">
        <f t="shared" si="19"/>
        <v>5.0714829874235687E-2</v>
      </c>
      <c r="M412" s="1">
        <f t="shared" si="20"/>
        <v>426.46100441244789</v>
      </c>
    </row>
    <row r="413" spans="1:13" x14ac:dyDescent="0.25">
      <c r="A413" t="str">
        <f t="shared" si="18"/>
        <v>MLECMBNov-2023</v>
      </c>
      <c r="B413" s="2">
        <v>2023</v>
      </c>
      <c r="C413" s="2" t="s">
        <v>182</v>
      </c>
      <c r="D413" t="s">
        <v>39</v>
      </c>
      <c r="E413" s="2" t="s">
        <v>10</v>
      </c>
      <c r="F413" t="s">
        <v>15</v>
      </c>
      <c r="G413">
        <v>10177</v>
      </c>
      <c r="H413">
        <v>610203.69999999972</v>
      </c>
      <c r="I413">
        <v>205156.30000000013</v>
      </c>
      <c r="J413">
        <v>815359.99999999988</v>
      </c>
      <c r="K413">
        <v>7815936</v>
      </c>
      <c r="L413" s="26">
        <f t="shared" si="19"/>
        <v>0.10432019914185581</v>
      </c>
      <c r="M413" s="1">
        <f t="shared" si="20"/>
        <v>80.11791294094526</v>
      </c>
    </row>
    <row r="414" spans="1:13" x14ac:dyDescent="0.25">
      <c r="A414" t="str">
        <f t="shared" si="18"/>
        <v>NRTCMBNov-2023</v>
      </c>
      <c r="B414" s="2">
        <v>2023</v>
      </c>
      <c r="C414" s="2" t="s">
        <v>182</v>
      </c>
      <c r="D414" t="s">
        <v>40</v>
      </c>
      <c r="E414" s="2" t="s">
        <v>10</v>
      </c>
      <c r="F414" t="s">
        <v>13</v>
      </c>
      <c r="G414">
        <v>3184</v>
      </c>
      <c r="H414">
        <v>1105662.8599999992</v>
      </c>
      <c r="I414">
        <v>96549.589999999967</v>
      </c>
      <c r="J414">
        <v>1202212.4499999993</v>
      </c>
      <c r="K414">
        <v>21854976</v>
      </c>
      <c r="L414" s="26">
        <f t="shared" si="19"/>
        <v>5.5008637392235035E-2</v>
      </c>
      <c r="M414" s="1">
        <f t="shared" si="20"/>
        <v>377.57928706030128</v>
      </c>
    </row>
    <row r="415" spans="1:13" x14ac:dyDescent="0.25">
      <c r="A415" t="str">
        <f t="shared" si="18"/>
        <v>PVGCMBNov-2023</v>
      </c>
      <c r="B415" s="2">
        <v>2023</v>
      </c>
      <c r="C415" s="2" t="s">
        <v>182</v>
      </c>
      <c r="D415" t="s">
        <v>50</v>
      </c>
      <c r="E415" s="2" t="s">
        <v>10</v>
      </c>
      <c r="F415" t="s">
        <v>13</v>
      </c>
      <c r="G415">
        <v>997</v>
      </c>
      <c r="H415">
        <v>158120.93000000002</v>
      </c>
      <c r="I415">
        <v>94529.45</v>
      </c>
      <c r="J415">
        <v>252650.37999999992</v>
      </c>
      <c r="K415">
        <v>5050802</v>
      </c>
      <c r="L415" s="26">
        <f t="shared" si="19"/>
        <v>5.0021834156238933E-2</v>
      </c>
      <c r="M415" s="1">
        <f t="shared" si="20"/>
        <v>253.41061183550644</v>
      </c>
    </row>
    <row r="416" spans="1:13" x14ac:dyDescent="0.25">
      <c r="A416" t="str">
        <f t="shared" si="18"/>
        <v>RUHCMBNov-2023</v>
      </c>
      <c r="B416" s="2">
        <v>2023</v>
      </c>
      <c r="C416" s="2" t="s">
        <v>182</v>
      </c>
      <c r="D416" t="s">
        <v>41</v>
      </c>
      <c r="E416" s="2" t="s">
        <v>10</v>
      </c>
      <c r="F416" t="s">
        <v>11</v>
      </c>
      <c r="G416">
        <v>6963</v>
      </c>
      <c r="H416">
        <v>601422.42000000016</v>
      </c>
      <c r="I416">
        <v>627846.27000000025</v>
      </c>
      <c r="J416">
        <v>1229268.6899999997</v>
      </c>
      <c r="K416">
        <v>28165335</v>
      </c>
      <c r="L416" s="26">
        <f t="shared" si="19"/>
        <v>4.3644738825226105E-2</v>
      </c>
      <c r="M416" s="1">
        <f t="shared" si="20"/>
        <v>176.5429685480396</v>
      </c>
    </row>
    <row r="417" spans="1:13" x14ac:dyDescent="0.25">
      <c r="A417" t="str">
        <f t="shared" si="18"/>
        <v>SINCMBNov-2023</v>
      </c>
      <c r="B417" s="2">
        <v>2023</v>
      </c>
      <c r="C417" s="2" t="s">
        <v>182</v>
      </c>
      <c r="D417" t="s">
        <v>42</v>
      </c>
      <c r="E417" s="2" t="s">
        <v>10</v>
      </c>
      <c r="F417" t="s">
        <v>13</v>
      </c>
      <c r="G417">
        <v>4839</v>
      </c>
      <c r="H417">
        <v>616069.3900000006</v>
      </c>
      <c r="I417">
        <v>370743.43</v>
      </c>
      <c r="J417">
        <v>986812.82000000076</v>
      </c>
      <c r="K417">
        <v>13302411</v>
      </c>
      <c r="L417" s="26">
        <f t="shared" si="19"/>
        <v>7.4183004870320188E-2</v>
      </c>
      <c r="M417" s="1">
        <f t="shared" si="20"/>
        <v>203.92908038851019</v>
      </c>
    </row>
    <row r="418" spans="1:13" x14ac:dyDescent="0.25">
      <c r="A418" t="str">
        <f t="shared" si="18"/>
        <v>SYDCMBNov-2023</v>
      </c>
      <c r="B418" s="2">
        <v>2023</v>
      </c>
      <c r="C418" s="2" t="s">
        <v>182</v>
      </c>
      <c r="D418" t="s">
        <v>53</v>
      </c>
      <c r="E418" s="2" t="s">
        <v>10</v>
      </c>
      <c r="F418" t="s">
        <v>13</v>
      </c>
      <c r="G418">
        <v>3181</v>
      </c>
      <c r="H418">
        <v>1086486.5000000005</v>
      </c>
      <c r="I418">
        <v>247563.36999999982</v>
      </c>
      <c r="J418">
        <v>1334049.8700000027</v>
      </c>
      <c r="K418">
        <v>27846474</v>
      </c>
      <c r="L418" s="26">
        <f t="shared" si="19"/>
        <v>4.7907317457858492E-2</v>
      </c>
      <c r="M418" s="1">
        <f t="shared" si="20"/>
        <v>419.38065702609327</v>
      </c>
    </row>
    <row r="419" spans="1:13" x14ac:dyDescent="0.25">
      <c r="A419" t="str">
        <f t="shared" si="18"/>
        <v>TRVCMBNov-2023</v>
      </c>
      <c r="B419" s="2">
        <v>2023</v>
      </c>
      <c r="C419" s="2" t="s">
        <v>182</v>
      </c>
      <c r="D419" t="s">
        <v>43</v>
      </c>
      <c r="E419" s="2" t="s">
        <v>10</v>
      </c>
      <c r="F419" t="s">
        <v>15</v>
      </c>
      <c r="G419">
        <v>2030</v>
      </c>
      <c r="H419">
        <v>52073.540000000037</v>
      </c>
      <c r="I419">
        <v>37041.219999999994</v>
      </c>
      <c r="J419">
        <v>89114.760000000053</v>
      </c>
      <c r="K419">
        <v>742980</v>
      </c>
      <c r="L419" s="26">
        <f t="shared" si="19"/>
        <v>0.11994234030525727</v>
      </c>
      <c r="M419" s="1">
        <f t="shared" si="20"/>
        <v>43.898896551724164</v>
      </c>
    </row>
    <row r="420" spans="1:13" x14ac:dyDescent="0.25">
      <c r="A420" t="str">
        <f t="shared" si="18"/>
        <v>TRZCMBNov-2023</v>
      </c>
      <c r="B420" s="2">
        <v>2023</v>
      </c>
      <c r="C420" s="2" t="s">
        <v>182</v>
      </c>
      <c r="D420" t="s">
        <v>44</v>
      </c>
      <c r="E420" s="2" t="s">
        <v>10</v>
      </c>
      <c r="F420" t="s">
        <v>15</v>
      </c>
      <c r="G420">
        <v>3648</v>
      </c>
      <c r="H420">
        <v>101915.24000000002</v>
      </c>
      <c r="I420">
        <v>74993.799999999959</v>
      </c>
      <c r="J420">
        <v>176909.03999999995</v>
      </c>
      <c r="K420">
        <v>1616064</v>
      </c>
      <c r="L420" s="26">
        <f t="shared" si="19"/>
        <v>0.10946908043245809</v>
      </c>
      <c r="M420" s="1">
        <f t="shared" si="20"/>
        <v>48.494802631578935</v>
      </c>
    </row>
    <row r="421" spans="1:13" x14ac:dyDescent="0.25">
      <c r="A421" t="str">
        <f t="shared" si="18"/>
        <v>JEDCMBNov-2023</v>
      </c>
      <c r="B421" s="4">
        <v>2023</v>
      </c>
      <c r="C421" s="2" t="s">
        <v>182</v>
      </c>
      <c r="D421" t="s">
        <v>51</v>
      </c>
      <c r="E421" s="2" t="s">
        <v>10</v>
      </c>
      <c r="F421" t="s">
        <v>11</v>
      </c>
      <c r="G421">
        <v>1942</v>
      </c>
      <c r="H421">
        <v>226132.94999999998</v>
      </c>
      <c r="I421">
        <v>163591.02000000005</v>
      </c>
      <c r="J421">
        <v>389723.97</v>
      </c>
      <c r="K421">
        <v>9043894</v>
      </c>
      <c r="L421" s="26">
        <f t="shared" si="19"/>
        <v>4.3092496440139606E-2</v>
      </c>
      <c r="M421" s="1">
        <f t="shared" si="20"/>
        <v>200.68175592173017</v>
      </c>
    </row>
    <row r="422" spans="1:13" x14ac:dyDescent="0.25">
      <c r="A422" t="str">
        <f t="shared" si="18"/>
        <v>AUHCMBDec-2023</v>
      </c>
      <c r="B422">
        <v>2023</v>
      </c>
      <c r="C422" t="s">
        <v>189</v>
      </c>
      <c r="D422" t="s">
        <v>9</v>
      </c>
      <c r="E422" t="s">
        <v>10</v>
      </c>
      <c r="F422" t="s">
        <v>11</v>
      </c>
      <c r="G422">
        <v>1678</v>
      </c>
      <c r="H422">
        <v>312105.26999999996</v>
      </c>
      <c r="I422">
        <v>256259.19000000021</v>
      </c>
      <c r="J422">
        <v>568364.46000000043</v>
      </c>
      <c r="K422">
        <v>5611232</v>
      </c>
      <c r="L422" s="26">
        <f t="shared" si="19"/>
        <v>0.10129049378104495</v>
      </c>
      <c r="M422" s="1">
        <f t="shared" si="20"/>
        <v>338.71541120381431</v>
      </c>
    </row>
    <row r="423" spans="1:13" x14ac:dyDescent="0.25">
      <c r="A423" t="str">
        <f t="shared" si="18"/>
        <v>BKKCMBDec-2023</v>
      </c>
      <c r="B423">
        <v>2023</v>
      </c>
      <c r="C423" t="s">
        <v>189</v>
      </c>
      <c r="D423" t="s">
        <v>12</v>
      </c>
      <c r="E423" t="s">
        <v>10</v>
      </c>
      <c r="F423" t="s">
        <v>13</v>
      </c>
      <c r="G423">
        <v>3205</v>
      </c>
      <c r="H423">
        <v>381905.78000000038</v>
      </c>
      <c r="I423">
        <v>258420.09999999992</v>
      </c>
      <c r="J423">
        <v>640325.87999999896</v>
      </c>
      <c r="K423">
        <v>7643925</v>
      </c>
      <c r="L423" s="26">
        <f t="shared" si="19"/>
        <v>8.3769252053100859E-2</v>
      </c>
      <c r="M423" s="1">
        <f t="shared" si="20"/>
        <v>199.78966614664554</v>
      </c>
    </row>
    <row r="424" spans="1:13" x14ac:dyDescent="0.25">
      <c r="A424" t="str">
        <f t="shared" si="18"/>
        <v>BLRCMBDec-2023</v>
      </c>
      <c r="B424" s="2">
        <v>2023</v>
      </c>
      <c r="C424" s="2" t="s">
        <v>189</v>
      </c>
      <c r="D424" t="s">
        <v>14</v>
      </c>
      <c r="E424" s="2" t="s">
        <v>10</v>
      </c>
      <c r="F424" t="s">
        <v>15</v>
      </c>
      <c r="G424">
        <v>2795</v>
      </c>
      <c r="H424">
        <v>178273.44999999998</v>
      </c>
      <c r="I424">
        <v>87636.98000000004</v>
      </c>
      <c r="J424">
        <v>265910.42999999988</v>
      </c>
      <c r="K424">
        <v>1998425</v>
      </c>
      <c r="L424" s="26">
        <f t="shared" si="19"/>
        <v>0.1330599997498029</v>
      </c>
      <c r="M424" s="1">
        <f t="shared" si="20"/>
        <v>95.137899821109073</v>
      </c>
    </row>
    <row r="425" spans="1:13" x14ac:dyDescent="0.25">
      <c r="A425" t="str">
        <f t="shared" si="18"/>
        <v>BOMCMBDec-2023</v>
      </c>
      <c r="B425" s="2">
        <v>2023</v>
      </c>
      <c r="C425" s="2" t="s">
        <v>189</v>
      </c>
      <c r="D425" t="s">
        <v>16</v>
      </c>
      <c r="E425" s="2" t="s">
        <v>10</v>
      </c>
      <c r="F425" t="s">
        <v>15</v>
      </c>
      <c r="G425">
        <v>3898</v>
      </c>
      <c r="H425">
        <v>399527.83000000031</v>
      </c>
      <c r="I425">
        <v>131590.20999999988</v>
      </c>
      <c r="J425">
        <v>531118.03999999922</v>
      </c>
      <c r="K425">
        <v>6038002</v>
      </c>
      <c r="L425" s="26">
        <f t="shared" si="19"/>
        <v>8.7962547875936312E-2</v>
      </c>
      <c r="M425" s="1">
        <f t="shared" si="20"/>
        <v>136.25398665982536</v>
      </c>
    </row>
    <row r="426" spans="1:13" x14ac:dyDescent="0.25">
      <c r="A426" t="str">
        <f t="shared" si="18"/>
        <v>CANCMBDec-2023</v>
      </c>
      <c r="B426" s="2">
        <v>2023</v>
      </c>
      <c r="C426" s="2" t="s">
        <v>189</v>
      </c>
      <c r="D426" t="s">
        <v>17</v>
      </c>
      <c r="E426" s="2" t="s">
        <v>10</v>
      </c>
      <c r="F426" t="s">
        <v>13</v>
      </c>
      <c r="G426">
        <v>658</v>
      </c>
      <c r="H426">
        <v>110722.38999999997</v>
      </c>
      <c r="I426">
        <v>60572.37999999999</v>
      </c>
      <c r="J426">
        <v>171294.7699999999</v>
      </c>
      <c r="K426">
        <v>2620814</v>
      </c>
      <c r="L426" s="26">
        <f t="shared" si="19"/>
        <v>6.5359376895880408E-2</v>
      </c>
      <c r="M426" s="1">
        <f t="shared" si="20"/>
        <v>260.32639817629166</v>
      </c>
    </row>
    <row r="427" spans="1:13" x14ac:dyDescent="0.25">
      <c r="A427" t="str">
        <f t="shared" si="18"/>
        <v>CDGCMBDec-2023</v>
      </c>
      <c r="B427" s="2">
        <v>2023</v>
      </c>
      <c r="C427" s="2" t="s">
        <v>189</v>
      </c>
      <c r="D427" t="s">
        <v>18</v>
      </c>
      <c r="E427" s="2" t="s">
        <v>10</v>
      </c>
      <c r="F427" t="s">
        <v>19</v>
      </c>
      <c r="G427">
        <v>2718</v>
      </c>
      <c r="H427">
        <v>888165.77999999921</v>
      </c>
      <c r="I427">
        <v>611784.46000000043</v>
      </c>
      <c r="J427">
        <v>1499950.2400000002</v>
      </c>
      <c r="K427">
        <v>23127462</v>
      </c>
      <c r="L427" s="26">
        <f t="shared" si="19"/>
        <v>6.4855808216223651E-2</v>
      </c>
      <c r="M427" s="1">
        <f t="shared" si="20"/>
        <v>551.85807211184704</v>
      </c>
    </row>
    <row r="428" spans="1:13" x14ac:dyDescent="0.25">
      <c r="A428" t="str">
        <f t="shared" si="18"/>
        <v>CGKCMBDec-2023</v>
      </c>
      <c r="B428" s="2">
        <v>2023</v>
      </c>
      <c r="C428" s="2" t="s">
        <v>189</v>
      </c>
      <c r="D428" t="s">
        <v>20</v>
      </c>
      <c r="E428" s="2" t="s">
        <v>10</v>
      </c>
      <c r="F428" t="s">
        <v>13</v>
      </c>
      <c r="G428">
        <v>1412</v>
      </c>
      <c r="H428">
        <v>152305.11999999997</v>
      </c>
      <c r="I428">
        <v>110022.55000000008</v>
      </c>
      <c r="J428">
        <v>262327.67</v>
      </c>
      <c r="K428">
        <v>4685016</v>
      </c>
      <c r="L428" s="26">
        <f t="shared" si="19"/>
        <v>5.5992908028489122E-2</v>
      </c>
      <c r="M428" s="1">
        <f t="shared" si="20"/>
        <v>185.78446883852689</v>
      </c>
    </row>
    <row r="429" spans="1:13" x14ac:dyDescent="0.25">
      <c r="A429" t="str">
        <f t="shared" si="18"/>
        <v>CMBAUHDec-2023</v>
      </c>
      <c r="B429" s="4">
        <v>2023</v>
      </c>
      <c r="C429" s="2" t="s">
        <v>189</v>
      </c>
      <c r="D429" t="s">
        <v>10</v>
      </c>
      <c r="E429" s="2" t="s">
        <v>9</v>
      </c>
      <c r="F429" t="s">
        <v>11</v>
      </c>
      <c r="G429">
        <v>1332</v>
      </c>
      <c r="H429">
        <v>172758.26999999993</v>
      </c>
      <c r="I429">
        <v>154056.23000000024</v>
      </c>
      <c r="J429">
        <v>326814.50000000006</v>
      </c>
      <c r="K429">
        <v>4454208</v>
      </c>
      <c r="L429" s="26">
        <f t="shared" si="19"/>
        <v>7.3372078717473463E-2</v>
      </c>
      <c r="M429" s="1">
        <f t="shared" si="20"/>
        <v>245.35623123123128</v>
      </c>
    </row>
    <row r="430" spans="1:13" x14ac:dyDescent="0.25">
      <c r="A430" t="str">
        <f t="shared" si="18"/>
        <v>CMBBKKDec-2023</v>
      </c>
      <c r="B430" s="2">
        <v>2023</v>
      </c>
      <c r="C430" s="2" t="s">
        <v>189</v>
      </c>
      <c r="D430" t="s">
        <v>10</v>
      </c>
      <c r="E430" s="2" t="s">
        <v>12</v>
      </c>
      <c r="F430" t="s">
        <v>13</v>
      </c>
      <c r="G430">
        <v>2934</v>
      </c>
      <c r="H430">
        <v>343351.93000000005</v>
      </c>
      <c r="I430">
        <v>231457.56999999989</v>
      </c>
      <c r="J430">
        <v>574809.5</v>
      </c>
      <c r="K430">
        <v>6997590</v>
      </c>
      <c r="L430" s="26">
        <f t="shared" si="19"/>
        <v>8.2143923836635185E-2</v>
      </c>
      <c r="M430" s="1">
        <f t="shared" si="20"/>
        <v>195.91325835037492</v>
      </c>
    </row>
    <row r="431" spans="1:13" x14ac:dyDescent="0.25">
      <c r="A431" t="str">
        <f t="shared" si="18"/>
        <v>CMBBLRDec-2023</v>
      </c>
      <c r="B431" s="2">
        <v>2023</v>
      </c>
      <c r="C431" s="2" t="s">
        <v>189</v>
      </c>
      <c r="D431" t="s">
        <v>10</v>
      </c>
      <c r="E431" s="2" t="s">
        <v>14</v>
      </c>
      <c r="F431" t="s">
        <v>15</v>
      </c>
      <c r="G431">
        <v>2389</v>
      </c>
      <c r="H431">
        <v>160538.93</v>
      </c>
      <c r="I431">
        <v>73376.080000000016</v>
      </c>
      <c r="J431">
        <v>233915.01000000004</v>
      </c>
      <c r="K431">
        <v>1708135</v>
      </c>
      <c r="L431" s="26">
        <f t="shared" si="19"/>
        <v>0.13694175811630815</v>
      </c>
      <c r="M431" s="1">
        <f t="shared" si="20"/>
        <v>97.91335705316034</v>
      </c>
    </row>
    <row r="432" spans="1:13" x14ac:dyDescent="0.25">
      <c r="A432" t="str">
        <f t="shared" si="18"/>
        <v>CMBBOMDec-2023</v>
      </c>
      <c r="B432" s="2">
        <v>2023</v>
      </c>
      <c r="C432" s="2" t="s">
        <v>189</v>
      </c>
      <c r="D432" t="s">
        <v>10</v>
      </c>
      <c r="E432" s="2" t="s">
        <v>16</v>
      </c>
      <c r="F432" t="s">
        <v>15</v>
      </c>
      <c r="G432">
        <v>3396</v>
      </c>
      <c r="H432">
        <v>367326.28000000044</v>
      </c>
      <c r="I432">
        <v>113033.86999999988</v>
      </c>
      <c r="J432">
        <v>480360.14999999973</v>
      </c>
      <c r="K432">
        <v>5260404</v>
      </c>
      <c r="L432" s="26">
        <f t="shared" si="19"/>
        <v>9.1316208793088841E-2</v>
      </c>
      <c r="M432" s="1">
        <f t="shared" si="20"/>
        <v>141.44880742049463</v>
      </c>
    </row>
    <row r="433" spans="1:13" x14ac:dyDescent="0.25">
      <c r="A433" t="str">
        <f t="shared" si="18"/>
        <v>CMBCANDec-2023</v>
      </c>
      <c r="B433" s="4">
        <v>2023</v>
      </c>
      <c r="C433" s="2" t="s">
        <v>189</v>
      </c>
      <c r="D433" t="s">
        <v>10</v>
      </c>
      <c r="E433" s="2" t="s">
        <v>17</v>
      </c>
      <c r="F433" t="s">
        <v>13</v>
      </c>
      <c r="G433">
        <v>326</v>
      </c>
      <c r="H433">
        <v>62147.470000000008</v>
      </c>
      <c r="I433">
        <v>33031.560000000005</v>
      </c>
      <c r="J433">
        <v>95179.029999999955</v>
      </c>
      <c r="K433">
        <v>1298458</v>
      </c>
      <c r="L433" s="26">
        <f t="shared" si="19"/>
        <v>7.3301585419012369E-2</v>
      </c>
      <c r="M433" s="1">
        <f t="shared" si="20"/>
        <v>291.96021472392624</v>
      </c>
    </row>
    <row r="434" spans="1:13" x14ac:dyDescent="0.25">
      <c r="A434" t="str">
        <f t="shared" si="18"/>
        <v>CMBCDGDec-2023</v>
      </c>
      <c r="B434">
        <v>2023</v>
      </c>
      <c r="C434" t="s">
        <v>189</v>
      </c>
      <c r="D434" t="s">
        <v>10</v>
      </c>
      <c r="E434" t="s">
        <v>18</v>
      </c>
      <c r="F434" t="s">
        <v>19</v>
      </c>
      <c r="G434">
        <v>2683</v>
      </c>
      <c r="H434">
        <v>532964.44000000018</v>
      </c>
      <c r="I434">
        <v>571278.41000000015</v>
      </c>
      <c r="J434">
        <v>1104242.8499999996</v>
      </c>
      <c r="K434">
        <v>22829647</v>
      </c>
      <c r="L434" s="26">
        <f t="shared" si="19"/>
        <v>4.8368809644757087E-2</v>
      </c>
      <c r="M434" s="1">
        <f t="shared" si="20"/>
        <v>411.57020126723802</v>
      </c>
    </row>
    <row r="435" spans="1:13" x14ac:dyDescent="0.25">
      <c r="A435" t="str">
        <f t="shared" si="18"/>
        <v>CMBCGKDec-2023</v>
      </c>
      <c r="B435">
        <v>2023</v>
      </c>
      <c r="C435" t="s">
        <v>189</v>
      </c>
      <c r="D435" t="s">
        <v>10</v>
      </c>
      <c r="E435" t="s">
        <v>20</v>
      </c>
      <c r="F435" t="s">
        <v>13</v>
      </c>
      <c r="G435">
        <v>977</v>
      </c>
      <c r="H435">
        <v>96919.20999999989</v>
      </c>
      <c r="I435">
        <v>75117.890000000043</v>
      </c>
      <c r="J435">
        <v>172037.09999999995</v>
      </c>
      <c r="K435">
        <v>3241686</v>
      </c>
      <c r="L435" s="26">
        <f t="shared" si="19"/>
        <v>5.3070254182545733E-2</v>
      </c>
      <c r="M435" s="1">
        <f t="shared" si="20"/>
        <v>176.08710337768673</v>
      </c>
    </row>
    <row r="436" spans="1:13" x14ac:dyDescent="0.25">
      <c r="A436" t="str">
        <f t="shared" si="18"/>
        <v>CMBCOKDec-2023</v>
      </c>
      <c r="B436">
        <v>2023</v>
      </c>
      <c r="C436" t="s">
        <v>189</v>
      </c>
      <c r="D436" t="s">
        <v>10</v>
      </c>
      <c r="E436" t="s">
        <v>21</v>
      </c>
      <c r="F436" t="s">
        <v>15</v>
      </c>
      <c r="G436">
        <v>2521</v>
      </c>
      <c r="H436">
        <v>120979.3599999999</v>
      </c>
      <c r="I436">
        <v>42117.98000000001</v>
      </c>
      <c r="J436">
        <v>163097.34000000008</v>
      </c>
      <c r="K436">
        <v>1303357</v>
      </c>
      <c r="L436" s="26">
        <f t="shared" si="19"/>
        <v>0.12513635174399654</v>
      </c>
      <c r="M436" s="1">
        <f t="shared" si="20"/>
        <v>64.695493851646205</v>
      </c>
    </row>
    <row r="437" spans="1:13" x14ac:dyDescent="0.25">
      <c r="A437" t="str">
        <f t="shared" si="18"/>
        <v>CMBDACDec-2023</v>
      </c>
      <c r="B437">
        <v>2023</v>
      </c>
      <c r="C437" t="s">
        <v>189</v>
      </c>
      <c r="D437" t="s">
        <v>10</v>
      </c>
      <c r="E437" t="s">
        <v>22</v>
      </c>
      <c r="F437" t="s">
        <v>15</v>
      </c>
      <c r="G437">
        <v>1793</v>
      </c>
      <c r="H437">
        <v>270493.71999999991</v>
      </c>
      <c r="I437">
        <v>12870.509999999995</v>
      </c>
      <c r="J437">
        <v>283364.22999999975</v>
      </c>
      <c r="K437">
        <v>3881845</v>
      </c>
      <c r="L437" s="26">
        <f t="shared" si="19"/>
        <v>7.2997306693080161E-2</v>
      </c>
      <c r="M437" s="1">
        <f t="shared" si="20"/>
        <v>158.03916899051853</v>
      </c>
    </row>
    <row r="438" spans="1:13" x14ac:dyDescent="0.25">
      <c r="A438" t="str">
        <f t="shared" si="18"/>
        <v>CMBDELDec-2023</v>
      </c>
      <c r="B438">
        <v>2023</v>
      </c>
      <c r="C438" t="s">
        <v>189</v>
      </c>
      <c r="D438" t="s">
        <v>10</v>
      </c>
      <c r="E438" t="s">
        <v>23</v>
      </c>
      <c r="F438" t="s">
        <v>15</v>
      </c>
      <c r="G438">
        <v>3965</v>
      </c>
      <c r="H438">
        <v>515576.05999999947</v>
      </c>
      <c r="I438">
        <v>138482.93000000011</v>
      </c>
      <c r="J438">
        <v>654058.99000000034</v>
      </c>
      <c r="K438">
        <v>9615125</v>
      </c>
      <c r="L438" s="26">
        <f t="shared" si="19"/>
        <v>6.8023971607233433E-2</v>
      </c>
      <c r="M438" s="1">
        <f t="shared" si="20"/>
        <v>164.95813114754108</v>
      </c>
    </row>
    <row r="439" spans="1:13" x14ac:dyDescent="0.25">
      <c r="A439" t="str">
        <f t="shared" si="18"/>
        <v>CMBDMMDec-2023</v>
      </c>
      <c r="B439">
        <v>2023</v>
      </c>
      <c r="C439" t="s">
        <v>189</v>
      </c>
      <c r="D439" t="s">
        <v>10</v>
      </c>
      <c r="E439" t="s">
        <v>24</v>
      </c>
      <c r="F439" t="s">
        <v>11</v>
      </c>
      <c r="G439">
        <v>928</v>
      </c>
      <c r="H439">
        <v>116198.27999999994</v>
      </c>
      <c r="I439">
        <v>85835.889999999941</v>
      </c>
      <c r="J439">
        <v>202034.17</v>
      </c>
      <c r="K439">
        <v>3575584</v>
      </c>
      <c r="L439" s="26">
        <f t="shared" si="19"/>
        <v>5.6503824270384924E-2</v>
      </c>
      <c r="M439" s="1">
        <f t="shared" si="20"/>
        <v>217.70923491379313</v>
      </c>
    </row>
    <row r="440" spans="1:13" x14ac:dyDescent="0.25">
      <c r="A440" t="str">
        <f t="shared" si="18"/>
        <v>CMBDOHDec-2023</v>
      </c>
      <c r="B440">
        <v>2023</v>
      </c>
      <c r="C440" t="s">
        <v>189</v>
      </c>
      <c r="D440" t="s">
        <v>10</v>
      </c>
      <c r="E440" t="s">
        <v>25</v>
      </c>
      <c r="F440" t="s">
        <v>11</v>
      </c>
      <c r="G440">
        <v>1963</v>
      </c>
      <c r="H440">
        <v>248388.05000000016</v>
      </c>
      <c r="I440">
        <v>187803.7099999999</v>
      </c>
      <c r="J440">
        <v>436191.75999999983</v>
      </c>
      <c r="K440">
        <v>7131579</v>
      </c>
      <c r="L440" s="26">
        <f t="shared" si="19"/>
        <v>6.1163419770011641E-2</v>
      </c>
      <c r="M440" s="1">
        <f t="shared" si="20"/>
        <v>222.20670402445228</v>
      </c>
    </row>
    <row r="441" spans="1:13" x14ac:dyDescent="0.25">
      <c r="A441" t="str">
        <f t="shared" si="18"/>
        <v>CMBDXBDec-2023</v>
      </c>
      <c r="B441">
        <v>2023</v>
      </c>
      <c r="C441" t="s">
        <v>189</v>
      </c>
      <c r="D441" t="s">
        <v>10</v>
      </c>
      <c r="E441" t="s">
        <v>26</v>
      </c>
      <c r="F441" t="s">
        <v>11</v>
      </c>
      <c r="G441">
        <v>2290</v>
      </c>
      <c r="H441">
        <v>315203.24000000005</v>
      </c>
      <c r="I441">
        <v>227106.24999999974</v>
      </c>
      <c r="J441">
        <v>542309.48999999941</v>
      </c>
      <c r="K441">
        <v>7577610</v>
      </c>
      <c r="L441" s="26">
        <f t="shared" si="19"/>
        <v>7.1567353030836819E-2</v>
      </c>
      <c r="M441" s="1">
        <f t="shared" si="20"/>
        <v>236.81637117903904</v>
      </c>
    </row>
    <row r="442" spans="1:13" x14ac:dyDescent="0.25">
      <c r="A442" t="str">
        <f t="shared" si="18"/>
        <v>CMBFRADec-2023</v>
      </c>
      <c r="B442">
        <v>2023</v>
      </c>
      <c r="C442" t="s">
        <v>189</v>
      </c>
      <c r="D442" t="s">
        <v>10</v>
      </c>
      <c r="E442" t="s">
        <v>27</v>
      </c>
      <c r="F442" t="s">
        <v>19</v>
      </c>
      <c r="G442">
        <v>2613</v>
      </c>
      <c r="H442">
        <v>481564.41000000032</v>
      </c>
      <c r="I442">
        <v>563573.06999999948</v>
      </c>
      <c r="J442">
        <v>1045137.4799999995</v>
      </c>
      <c r="K442">
        <v>21147009</v>
      </c>
      <c r="L442" s="26">
        <f t="shared" si="19"/>
        <v>4.9422472936952906E-2</v>
      </c>
      <c r="M442" s="1">
        <f t="shared" si="20"/>
        <v>399.97607347875987</v>
      </c>
    </row>
    <row r="443" spans="1:13" x14ac:dyDescent="0.25">
      <c r="A443" t="str">
        <f t="shared" si="18"/>
        <v>CMBGANDec-2023</v>
      </c>
      <c r="B443">
        <v>2023</v>
      </c>
      <c r="C443" t="s">
        <v>189</v>
      </c>
      <c r="D443" t="s">
        <v>10</v>
      </c>
      <c r="E443" t="s">
        <v>28</v>
      </c>
      <c r="F443" t="s">
        <v>15</v>
      </c>
      <c r="G443">
        <v>364</v>
      </c>
      <c r="H443">
        <v>28692.57</v>
      </c>
      <c r="I443">
        <v>10305.119999999999</v>
      </c>
      <c r="J443">
        <v>38997.689999999995</v>
      </c>
      <c r="K443">
        <v>417508</v>
      </c>
      <c r="L443" s="26">
        <f t="shared" si="19"/>
        <v>9.3405850905850893E-2</v>
      </c>
      <c r="M443" s="1">
        <f t="shared" si="20"/>
        <v>107.13651098901097</v>
      </c>
    </row>
    <row r="444" spans="1:13" x14ac:dyDescent="0.25">
      <c r="A444" t="str">
        <f t="shared" si="18"/>
        <v>CMBHYDDec-2023</v>
      </c>
      <c r="B444">
        <v>2023</v>
      </c>
      <c r="C444" t="s">
        <v>189</v>
      </c>
      <c r="D444" t="s">
        <v>10</v>
      </c>
      <c r="E444" t="s">
        <v>29</v>
      </c>
      <c r="F444" t="s">
        <v>15</v>
      </c>
      <c r="G444">
        <v>1171</v>
      </c>
      <c r="H444">
        <v>81049.239999999991</v>
      </c>
      <c r="I444">
        <v>39924.939999999981</v>
      </c>
      <c r="J444">
        <v>120974.18000000001</v>
      </c>
      <c r="K444">
        <v>1372412</v>
      </c>
      <c r="L444" s="26">
        <f t="shared" si="19"/>
        <v>8.8147130744994945E-2</v>
      </c>
      <c r="M444" s="1">
        <f t="shared" si="20"/>
        <v>103.30843723313409</v>
      </c>
    </row>
    <row r="445" spans="1:13" x14ac:dyDescent="0.25">
      <c r="A445" t="str">
        <f t="shared" si="18"/>
        <v>CMBICNDec-2023</v>
      </c>
      <c r="B445">
        <v>2023</v>
      </c>
      <c r="C445" t="s">
        <v>189</v>
      </c>
      <c r="D445" t="s">
        <v>10</v>
      </c>
      <c r="E445" t="s">
        <v>30</v>
      </c>
      <c r="F445" t="s">
        <v>13</v>
      </c>
      <c r="G445">
        <v>976</v>
      </c>
      <c r="H445">
        <v>233466.72</v>
      </c>
      <c r="I445">
        <v>87709.540000000008</v>
      </c>
      <c r="J445">
        <v>321176.25999999989</v>
      </c>
      <c r="K445">
        <v>5626640</v>
      </c>
      <c r="L445" s="26">
        <f t="shared" si="19"/>
        <v>5.7081359390328844E-2</v>
      </c>
      <c r="M445" s="1">
        <f t="shared" si="20"/>
        <v>329.07403688524579</v>
      </c>
    </row>
    <row r="446" spans="1:13" x14ac:dyDescent="0.25">
      <c r="A446" t="str">
        <f t="shared" si="18"/>
        <v>CMBIXMDec-2023</v>
      </c>
      <c r="B446">
        <v>2023</v>
      </c>
      <c r="C446" t="s">
        <v>189</v>
      </c>
      <c r="D446" t="s">
        <v>10</v>
      </c>
      <c r="E446" t="s">
        <v>31</v>
      </c>
      <c r="F446" t="s">
        <v>15</v>
      </c>
      <c r="G446">
        <v>899</v>
      </c>
      <c r="H446">
        <v>33997.730000000003</v>
      </c>
      <c r="I446">
        <v>20701.349999999999</v>
      </c>
      <c r="J446">
        <v>54699.079999999994</v>
      </c>
      <c r="K446">
        <v>318246</v>
      </c>
      <c r="L446" s="26">
        <f t="shared" si="19"/>
        <v>0.17187672429504219</v>
      </c>
      <c r="M446" s="1">
        <f t="shared" si="20"/>
        <v>60.844360400444934</v>
      </c>
    </row>
    <row r="447" spans="1:13" x14ac:dyDescent="0.25">
      <c r="A447" t="str">
        <f t="shared" si="18"/>
        <v>CMBKHIDec-2023</v>
      </c>
      <c r="B447">
        <v>2023</v>
      </c>
      <c r="C447" t="s">
        <v>189</v>
      </c>
      <c r="D447" t="s">
        <v>10</v>
      </c>
      <c r="E447" t="s">
        <v>32</v>
      </c>
      <c r="F447" t="s">
        <v>15</v>
      </c>
      <c r="G447">
        <v>1540</v>
      </c>
      <c r="H447">
        <v>267538.5799999999</v>
      </c>
      <c r="I447">
        <v>40779.530000000021</v>
      </c>
      <c r="J447">
        <v>308318.10999999993</v>
      </c>
      <c r="K447">
        <v>3717560</v>
      </c>
      <c r="L447" s="26">
        <f t="shared" si="19"/>
        <v>8.2935610992156128E-2</v>
      </c>
      <c r="M447" s="1">
        <f t="shared" si="20"/>
        <v>200.20656493506488</v>
      </c>
    </row>
    <row r="448" spans="1:13" x14ac:dyDescent="0.25">
      <c r="A448" t="str">
        <f t="shared" si="18"/>
        <v>CMBKTMDec-2023</v>
      </c>
      <c r="B448">
        <v>2023</v>
      </c>
      <c r="C448" t="s">
        <v>189</v>
      </c>
      <c r="D448" t="s">
        <v>10</v>
      </c>
      <c r="E448" t="s">
        <v>52</v>
      </c>
      <c r="F448" t="s">
        <v>15</v>
      </c>
      <c r="G448">
        <v>449</v>
      </c>
      <c r="H448">
        <v>77857.189999999973</v>
      </c>
      <c r="I448">
        <v>15498.080000000002</v>
      </c>
      <c r="J448">
        <v>93355.27</v>
      </c>
      <c r="K448">
        <v>1056497</v>
      </c>
      <c r="L448" s="26">
        <f t="shared" si="19"/>
        <v>8.8363024220608294E-2</v>
      </c>
      <c r="M448" s="1">
        <f t="shared" si="20"/>
        <v>207.91819599109132</v>
      </c>
    </row>
    <row r="449" spans="1:13" x14ac:dyDescent="0.25">
      <c r="A449" t="str">
        <f t="shared" si="18"/>
        <v>CMBKULDec-2023</v>
      </c>
      <c r="B449">
        <v>2023</v>
      </c>
      <c r="C449" t="s">
        <v>189</v>
      </c>
      <c r="D449" t="s">
        <v>10</v>
      </c>
      <c r="E449" t="s">
        <v>33</v>
      </c>
      <c r="F449" t="s">
        <v>13</v>
      </c>
      <c r="G449">
        <v>2584</v>
      </c>
      <c r="H449">
        <v>226287.23000000016</v>
      </c>
      <c r="I449">
        <v>180356.29000000018</v>
      </c>
      <c r="J449">
        <v>406643.51999999949</v>
      </c>
      <c r="K449">
        <v>6354056</v>
      </c>
      <c r="L449" s="26">
        <f t="shared" si="19"/>
        <v>6.3997471851050647E-2</v>
      </c>
      <c r="M449" s="1">
        <f t="shared" si="20"/>
        <v>157.36978328173356</v>
      </c>
    </row>
    <row r="450" spans="1:13" x14ac:dyDescent="0.25">
      <c r="A450" t="str">
        <f t="shared" ref="A450:A513" si="21">D450&amp;E450&amp;C450</f>
        <v>CMBKWIDec-2023</v>
      </c>
      <c r="B450">
        <v>2023</v>
      </c>
      <c r="C450" t="s">
        <v>189</v>
      </c>
      <c r="D450" t="s">
        <v>10</v>
      </c>
      <c r="E450" t="s">
        <v>34</v>
      </c>
      <c r="F450" t="s">
        <v>11</v>
      </c>
      <c r="G450">
        <v>1574</v>
      </c>
      <c r="H450">
        <v>192358.64999999988</v>
      </c>
      <c r="I450">
        <v>132901.30000000002</v>
      </c>
      <c r="J450">
        <v>325259.95</v>
      </c>
      <c r="K450">
        <v>6602930</v>
      </c>
      <c r="L450" s="26">
        <f t="shared" ref="L450:L513" si="22">J450/K450</f>
        <v>4.9259942177184976E-2</v>
      </c>
      <c r="M450" s="1">
        <f t="shared" ref="M450:M513" si="23">J450/G450</f>
        <v>206.645457433291</v>
      </c>
    </row>
    <row r="451" spans="1:13" x14ac:dyDescent="0.25">
      <c r="A451" t="str">
        <f t="shared" si="21"/>
        <v>CMBLHEDec-2023</v>
      </c>
      <c r="B451">
        <v>2023</v>
      </c>
      <c r="C451" t="s">
        <v>189</v>
      </c>
      <c r="D451" t="s">
        <v>10</v>
      </c>
      <c r="E451" t="s">
        <v>35</v>
      </c>
      <c r="F451" t="s">
        <v>15</v>
      </c>
      <c r="G451">
        <v>1772</v>
      </c>
      <c r="H451">
        <v>293447.1999999999</v>
      </c>
      <c r="I451">
        <v>50582.439999999959</v>
      </c>
      <c r="J451">
        <v>344029.64000000025</v>
      </c>
      <c r="K451">
        <v>4935020</v>
      </c>
      <c r="L451" s="26">
        <f t="shared" si="22"/>
        <v>6.9711903903125066E-2</v>
      </c>
      <c r="M451" s="1">
        <f t="shared" si="23"/>
        <v>194.1476523702033</v>
      </c>
    </row>
    <row r="452" spans="1:13" x14ac:dyDescent="0.25">
      <c r="A452" t="str">
        <f t="shared" si="21"/>
        <v>CMBLHRDec-2023</v>
      </c>
      <c r="B452">
        <v>2023</v>
      </c>
      <c r="C452" t="s">
        <v>189</v>
      </c>
      <c r="D452" t="s">
        <v>10</v>
      </c>
      <c r="E452" t="s">
        <v>36</v>
      </c>
      <c r="F452" t="s">
        <v>19</v>
      </c>
      <c r="G452">
        <v>7587</v>
      </c>
      <c r="H452">
        <v>2234754.5800000029</v>
      </c>
      <c r="I452">
        <v>1555641.4199999978</v>
      </c>
      <c r="J452">
        <v>3790395.9999999935</v>
      </c>
      <c r="K452">
        <v>66151053</v>
      </c>
      <c r="L452" s="26">
        <f t="shared" si="22"/>
        <v>5.729910300898753E-2</v>
      </c>
      <c r="M452" s="1">
        <f t="shared" si="23"/>
        <v>499.59087913536229</v>
      </c>
    </row>
    <row r="453" spans="1:13" x14ac:dyDescent="0.25">
      <c r="A453" t="str">
        <f t="shared" si="21"/>
        <v>CMBMAADec-2023</v>
      </c>
      <c r="B453">
        <v>2023</v>
      </c>
      <c r="C453" t="s">
        <v>189</v>
      </c>
      <c r="D453" t="s">
        <v>10</v>
      </c>
      <c r="E453" t="s">
        <v>37</v>
      </c>
      <c r="F453" t="s">
        <v>15</v>
      </c>
      <c r="G453">
        <v>5169</v>
      </c>
      <c r="H453">
        <v>183829.91000000015</v>
      </c>
      <c r="I453">
        <v>139141.13000000044</v>
      </c>
      <c r="J453">
        <v>322971.04000000027</v>
      </c>
      <c r="K453">
        <v>3545934</v>
      </c>
      <c r="L453" s="26">
        <f t="shared" si="22"/>
        <v>9.1082078797857E-2</v>
      </c>
      <c r="M453" s="1">
        <f t="shared" si="23"/>
        <v>62.4823060553299</v>
      </c>
    </row>
    <row r="454" spans="1:13" x14ac:dyDescent="0.25">
      <c r="A454" t="str">
        <f t="shared" si="21"/>
        <v>CMBMELDec-2023</v>
      </c>
      <c r="B454">
        <v>2023</v>
      </c>
      <c r="C454" t="s">
        <v>189</v>
      </c>
      <c r="D454" t="s">
        <v>10</v>
      </c>
      <c r="E454" t="s">
        <v>38</v>
      </c>
      <c r="F454" t="s">
        <v>13</v>
      </c>
      <c r="G454">
        <v>6187</v>
      </c>
      <c r="H454">
        <v>2311587.7599999993</v>
      </c>
      <c r="I454">
        <v>628303.30999999971</v>
      </c>
      <c r="J454">
        <v>2939891.0700000022</v>
      </c>
      <c r="K454">
        <v>52026483</v>
      </c>
      <c r="L454" s="26">
        <f t="shared" si="22"/>
        <v>5.6507588068176781E-2</v>
      </c>
      <c r="M454" s="1">
        <f t="shared" si="23"/>
        <v>475.17230806529858</v>
      </c>
    </row>
    <row r="455" spans="1:13" x14ac:dyDescent="0.25">
      <c r="A455" t="str">
        <f t="shared" si="21"/>
        <v>CMBMLEDec-2023</v>
      </c>
      <c r="B455">
        <v>2023</v>
      </c>
      <c r="C455" t="s">
        <v>189</v>
      </c>
      <c r="D455" t="s">
        <v>10</v>
      </c>
      <c r="E455" t="s">
        <v>39</v>
      </c>
      <c r="F455" t="s">
        <v>15</v>
      </c>
      <c r="G455">
        <v>8027</v>
      </c>
      <c r="H455">
        <v>575412.18000000028</v>
      </c>
      <c r="I455">
        <v>161273.14000000016</v>
      </c>
      <c r="J455">
        <v>736685.320000001</v>
      </c>
      <c r="K455">
        <v>6164736</v>
      </c>
      <c r="L455" s="26">
        <f t="shared" si="22"/>
        <v>0.11949989748141705</v>
      </c>
      <c r="M455" s="1">
        <f t="shared" si="23"/>
        <v>91.775921265728286</v>
      </c>
    </row>
    <row r="456" spans="1:13" x14ac:dyDescent="0.25">
      <c r="A456" t="str">
        <f t="shared" si="21"/>
        <v>CMBNRTDec-2023</v>
      </c>
      <c r="B456">
        <v>2023</v>
      </c>
      <c r="C456" t="s">
        <v>189</v>
      </c>
      <c r="D456" t="s">
        <v>10</v>
      </c>
      <c r="E456" t="s">
        <v>40</v>
      </c>
      <c r="F456" t="s">
        <v>13</v>
      </c>
      <c r="G456">
        <v>2707</v>
      </c>
      <c r="H456">
        <v>902162.85000000021</v>
      </c>
      <c r="I456">
        <v>175793.07</v>
      </c>
      <c r="J456">
        <v>1077955.9200000006</v>
      </c>
      <c r="K456">
        <v>18580848</v>
      </c>
      <c r="L456" s="26">
        <f t="shared" si="22"/>
        <v>5.8014355426619958E-2</v>
      </c>
      <c r="M456" s="1">
        <f t="shared" si="23"/>
        <v>398.21053564831942</v>
      </c>
    </row>
    <row r="457" spans="1:13" x14ac:dyDescent="0.25">
      <c r="A457" t="str">
        <f t="shared" si="21"/>
        <v>CMBRUHDec-2023</v>
      </c>
      <c r="B457">
        <v>2023</v>
      </c>
      <c r="C457" t="s">
        <v>189</v>
      </c>
      <c r="D457" t="s">
        <v>10</v>
      </c>
      <c r="E457" t="s">
        <v>41</v>
      </c>
      <c r="F457" t="s">
        <v>11</v>
      </c>
      <c r="G457">
        <v>2095</v>
      </c>
      <c r="H457">
        <v>292148.04000000004</v>
      </c>
      <c r="I457">
        <v>196535.51999999949</v>
      </c>
      <c r="J457">
        <v>488683.55999999988</v>
      </c>
      <c r="K457">
        <v>8474275</v>
      </c>
      <c r="L457" s="26">
        <f t="shared" si="22"/>
        <v>5.766671013154516E-2</v>
      </c>
      <c r="M457" s="1">
        <f t="shared" si="23"/>
        <v>233.26184248210018</v>
      </c>
    </row>
    <row r="458" spans="1:13" x14ac:dyDescent="0.25">
      <c r="A458" t="str">
        <f t="shared" si="21"/>
        <v>CMBSINDec-2023</v>
      </c>
      <c r="B458">
        <v>2023</v>
      </c>
      <c r="C458" t="s">
        <v>189</v>
      </c>
      <c r="D458" t="s">
        <v>10</v>
      </c>
      <c r="E458" t="s">
        <v>42</v>
      </c>
      <c r="F458" t="s">
        <v>13</v>
      </c>
      <c r="G458">
        <v>3826</v>
      </c>
      <c r="H458">
        <v>561226.58999999973</v>
      </c>
      <c r="I458">
        <v>319647.50999999983</v>
      </c>
      <c r="J458">
        <v>880874.09999999939</v>
      </c>
      <c r="K458">
        <v>10517674</v>
      </c>
      <c r="L458" s="26">
        <f t="shared" si="22"/>
        <v>8.3751797212957863E-2</v>
      </c>
      <c r="M458" s="1">
        <f t="shared" si="23"/>
        <v>230.23369053842117</v>
      </c>
    </row>
    <row r="459" spans="1:13" x14ac:dyDescent="0.25">
      <c r="A459" t="str">
        <f t="shared" si="21"/>
        <v>CMBSYDDec-2023</v>
      </c>
      <c r="B459">
        <v>2023</v>
      </c>
      <c r="C459" t="s">
        <v>189</v>
      </c>
      <c r="D459" t="s">
        <v>10</v>
      </c>
      <c r="E459" t="s">
        <v>53</v>
      </c>
      <c r="F459" t="s">
        <v>13</v>
      </c>
      <c r="G459">
        <v>2653</v>
      </c>
      <c r="H459">
        <v>1016634.1799999991</v>
      </c>
      <c r="I459">
        <v>273848.92000000004</v>
      </c>
      <c r="J459">
        <v>1290483.1000000006</v>
      </c>
      <c r="K459">
        <v>23224362</v>
      </c>
      <c r="L459" s="26">
        <f t="shared" si="22"/>
        <v>5.5565922542888391E-2</v>
      </c>
      <c r="M459" s="1">
        <f t="shared" si="23"/>
        <v>486.42408594044497</v>
      </c>
    </row>
    <row r="460" spans="1:13" x14ac:dyDescent="0.25">
      <c r="A460" t="str">
        <f t="shared" si="21"/>
        <v>CMBTRVDec-2023</v>
      </c>
      <c r="B460">
        <v>2023</v>
      </c>
      <c r="C460" t="s">
        <v>189</v>
      </c>
      <c r="D460" t="s">
        <v>10</v>
      </c>
      <c r="E460" t="s">
        <v>43</v>
      </c>
      <c r="F460" t="s">
        <v>15</v>
      </c>
      <c r="G460">
        <v>1963</v>
      </c>
      <c r="H460">
        <v>60097.61000000003</v>
      </c>
      <c r="I460">
        <v>27513.889999999985</v>
      </c>
      <c r="J460">
        <v>87611.500000000058</v>
      </c>
      <c r="K460">
        <v>718458</v>
      </c>
      <c r="L460" s="26">
        <f t="shared" si="22"/>
        <v>0.12194380186454888</v>
      </c>
      <c r="M460" s="1">
        <f t="shared" si="23"/>
        <v>44.631431482424887</v>
      </c>
    </row>
    <row r="461" spans="1:13" x14ac:dyDescent="0.25">
      <c r="A461" t="str">
        <f t="shared" si="21"/>
        <v>CMBTRZDec-2023</v>
      </c>
      <c r="B461">
        <v>2023</v>
      </c>
      <c r="C461" t="s">
        <v>189</v>
      </c>
      <c r="D461" t="s">
        <v>10</v>
      </c>
      <c r="E461" t="s">
        <v>44</v>
      </c>
      <c r="F461" t="s">
        <v>15</v>
      </c>
      <c r="G461">
        <v>1162</v>
      </c>
      <c r="H461">
        <v>45194.819999999992</v>
      </c>
      <c r="I461">
        <v>23276.319999999982</v>
      </c>
      <c r="J461">
        <v>68471.140000000058</v>
      </c>
      <c r="K461">
        <v>514766</v>
      </c>
      <c r="L461" s="26">
        <f t="shared" si="22"/>
        <v>0.13301410738082947</v>
      </c>
      <c r="M461" s="1">
        <f t="shared" si="23"/>
        <v>58.925249569707454</v>
      </c>
    </row>
    <row r="462" spans="1:13" x14ac:dyDescent="0.25">
      <c r="A462" t="str">
        <f t="shared" si="21"/>
        <v>CMBJEDDec-2023</v>
      </c>
      <c r="B462">
        <v>2023</v>
      </c>
      <c r="C462" t="s">
        <v>189</v>
      </c>
      <c r="D462" t="s">
        <v>10</v>
      </c>
      <c r="E462" t="s">
        <v>51</v>
      </c>
      <c r="F462" t="s">
        <v>11</v>
      </c>
      <c r="G462">
        <v>1205</v>
      </c>
      <c r="H462">
        <v>211176.86000000007</v>
      </c>
      <c r="I462">
        <v>108305.48999999996</v>
      </c>
      <c r="J462">
        <v>319482.34999999986</v>
      </c>
      <c r="K462">
        <v>5611685</v>
      </c>
      <c r="L462" s="26">
        <f t="shared" si="22"/>
        <v>5.6931625706004498E-2</v>
      </c>
      <c r="M462" s="1">
        <f t="shared" si="23"/>
        <v>265.13058091286297</v>
      </c>
    </row>
    <row r="463" spans="1:13" x14ac:dyDescent="0.25">
      <c r="A463" t="str">
        <f t="shared" si="21"/>
        <v>COKCMBDec-2023</v>
      </c>
      <c r="B463">
        <v>2023</v>
      </c>
      <c r="C463" t="s">
        <v>189</v>
      </c>
      <c r="D463" t="s">
        <v>21</v>
      </c>
      <c r="E463" t="s">
        <v>10</v>
      </c>
      <c r="F463" t="s">
        <v>15</v>
      </c>
      <c r="G463">
        <v>1610</v>
      </c>
      <c r="H463">
        <v>96959.399999999965</v>
      </c>
      <c r="I463">
        <v>43671.310000000027</v>
      </c>
      <c r="J463">
        <v>140630.71000000008</v>
      </c>
      <c r="K463">
        <v>832370</v>
      </c>
      <c r="L463" s="26">
        <f t="shared" si="22"/>
        <v>0.16895216069776672</v>
      </c>
      <c r="M463" s="1">
        <f t="shared" si="23"/>
        <v>87.348267080745387</v>
      </c>
    </row>
    <row r="464" spans="1:13" x14ac:dyDescent="0.25">
      <c r="A464" t="str">
        <f t="shared" si="21"/>
        <v>DACCMBDec-2023</v>
      </c>
      <c r="B464">
        <v>2023</v>
      </c>
      <c r="C464" t="s">
        <v>189</v>
      </c>
      <c r="D464" t="s">
        <v>22</v>
      </c>
      <c r="E464" t="s">
        <v>10</v>
      </c>
      <c r="F464" t="s">
        <v>15</v>
      </c>
      <c r="G464">
        <v>1694</v>
      </c>
      <c r="H464">
        <v>314457.93999999994</v>
      </c>
      <c r="I464">
        <v>6636.5700000000015</v>
      </c>
      <c r="J464">
        <v>321094.50999999995</v>
      </c>
      <c r="K464">
        <v>3667510</v>
      </c>
      <c r="L464" s="26">
        <f t="shared" si="22"/>
        <v>8.7551093248552814E-2</v>
      </c>
      <c r="M464" s="1">
        <f t="shared" si="23"/>
        <v>189.54811688311685</v>
      </c>
    </row>
    <row r="465" spans="1:13" x14ac:dyDescent="0.25">
      <c r="A465" t="str">
        <f t="shared" si="21"/>
        <v>DELCMBDec-2023</v>
      </c>
      <c r="B465">
        <v>2023</v>
      </c>
      <c r="C465" t="s">
        <v>189</v>
      </c>
      <c r="D465" t="s">
        <v>23</v>
      </c>
      <c r="E465" t="s">
        <v>10</v>
      </c>
      <c r="F465" t="s">
        <v>15</v>
      </c>
      <c r="G465">
        <v>5154</v>
      </c>
      <c r="H465">
        <v>629780.96999999974</v>
      </c>
      <c r="I465">
        <v>183375.79999999967</v>
      </c>
      <c r="J465">
        <v>813156.77000000048</v>
      </c>
      <c r="K465">
        <v>12498450</v>
      </c>
      <c r="L465" s="26">
        <f t="shared" si="22"/>
        <v>6.5060609115530368E-2</v>
      </c>
      <c r="M465" s="1">
        <f t="shared" si="23"/>
        <v>157.77197710516114</v>
      </c>
    </row>
    <row r="466" spans="1:13" x14ac:dyDescent="0.25">
      <c r="A466" t="str">
        <f t="shared" si="21"/>
        <v>DMMCMBDec-2023</v>
      </c>
      <c r="B466">
        <v>2023</v>
      </c>
      <c r="C466" t="s">
        <v>189</v>
      </c>
      <c r="D466" t="s">
        <v>24</v>
      </c>
      <c r="E466" t="s">
        <v>10</v>
      </c>
      <c r="F466" t="s">
        <v>11</v>
      </c>
      <c r="G466">
        <v>1189</v>
      </c>
      <c r="H466">
        <v>161441.62000000002</v>
      </c>
      <c r="I466">
        <v>106251.18000000005</v>
      </c>
      <c r="J466">
        <v>267692.80000000005</v>
      </c>
      <c r="K466">
        <v>4581217</v>
      </c>
      <c r="L466" s="26">
        <f t="shared" si="22"/>
        <v>5.8432682843881888E-2</v>
      </c>
      <c r="M466" s="1">
        <f t="shared" si="23"/>
        <v>225.1411269974769</v>
      </c>
    </row>
    <row r="467" spans="1:13" x14ac:dyDescent="0.25">
      <c r="A467" t="str">
        <f t="shared" si="21"/>
        <v>DOHCMBDec-2023</v>
      </c>
      <c r="B467">
        <v>2023</v>
      </c>
      <c r="C467" t="s">
        <v>189</v>
      </c>
      <c r="D467" t="s">
        <v>25</v>
      </c>
      <c r="E467" t="s">
        <v>10</v>
      </c>
      <c r="F467" t="s">
        <v>11</v>
      </c>
      <c r="G467">
        <v>2641</v>
      </c>
      <c r="H467">
        <v>484621.78</v>
      </c>
      <c r="I467">
        <v>371466.17999999988</v>
      </c>
      <c r="J467">
        <v>856087.95999999915</v>
      </c>
      <c r="K467">
        <v>9594753</v>
      </c>
      <c r="L467" s="26">
        <f t="shared" si="22"/>
        <v>8.9224595984909574E-2</v>
      </c>
      <c r="M467" s="1">
        <f t="shared" si="23"/>
        <v>324.15295721317648</v>
      </c>
    </row>
    <row r="468" spans="1:13" x14ac:dyDescent="0.25">
      <c r="A468" t="str">
        <f t="shared" si="21"/>
        <v>DXBCMBDec-2023</v>
      </c>
      <c r="B468">
        <v>2023</v>
      </c>
      <c r="C468" t="s">
        <v>189</v>
      </c>
      <c r="D468" t="s">
        <v>26</v>
      </c>
      <c r="E468" t="s">
        <v>10</v>
      </c>
      <c r="F468" t="s">
        <v>11</v>
      </c>
      <c r="G468">
        <v>1905</v>
      </c>
      <c r="H468">
        <v>277950.80000000005</v>
      </c>
      <c r="I468">
        <v>164755.94999999981</v>
      </c>
      <c r="J468">
        <v>442706.74999999953</v>
      </c>
      <c r="K468">
        <v>6303645</v>
      </c>
      <c r="L468" s="26">
        <f t="shared" si="22"/>
        <v>7.0230279465293421E-2</v>
      </c>
      <c r="M468" s="1">
        <f t="shared" si="23"/>
        <v>232.39199475065593</v>
      </c>
    </row>
    <row r="469" spans="1:13" x14ac:dyDescent="0.25">
      <c r="A469" t="str">
        <f t="shared" si="21"/>
        <v>FRACMBDec-2023</v>
      </c>
      <c r="B469">
        <v>2023</v>
      </c>
      <c r="C469" t="s">
        <v>189</v>
      </c>
      <c r="D469" t="s">
        <v>27</v>
      </c>
      <c r="E469" t="s">
        <v>10</v>
      </c>
      <c r="F469" t="s">
        <v>19</v>
      </c>
      <c r="G469">
        <v>2986</v>
      </c>
      <c r="H469">
        <v>946136.33999999962</v>
      </c>
      <c r="I469">
        <v>658188.03000000038</v>
      </c>
      <c r="J469">
        <v>1604324.3700000008</v>
      </c>
      <c r="K469">
        <v>24165698</v>
      </c>
      <c r="L469" s="26">
        <f t="shared" si="22"/>
        <v>6.6388497034101837E-2</v>
      </c>
      <c r="M469" s="1">
        <f t="shared" si="23"/>
        <v>537.28210649698622</v>
      </c>
    </row>
    <row r="470" spans="1:13" x14ac:dyDescent="0.25">
      <c r="A470" t="str">
        <f t="shared" si="21"/>
        <v>GANCMBDec-2023</v>
      </c>
      <c r="B470">
        <v>2023</v>
      </c>
      <c r="C470" t="s">
        <v>189</v>
      </c>
      <c r="D470" t="s">
        <v>28</v>
      </c>
      <c r="E470" t="s">
        <v>10</v>
      </c>
      <c r="F470" t="s">
        <v>15</v>
      </c>
      <c r="G470">
        <v>697</v>
      </c>
      <c r="H470">
        <v>64185.03</v>
      </c>
      <c r="I470">
        <v>19369.800000000007</v>
      </c>
      <c r="J470">
        <v>83554.830000000016</v>
      </c>
      <c r="K470">
        <v>799459</v>
      </c>
      <c r="L470" s="26">
        <f t="shared" si="22"/>
        <v>0.10451421523805475</v>
      </c>
      <c r="M470" s="1">
        <f t="shared" si="23"/>
        <v>119.87780487804881</v>
      </c>
    </row>
    <row r="471" spans="1:13" x14ac:dyDescent="0.25">
      <c r="A471" t="str">
        <f t="shared" si="21"/>
        <v>HYDCMBDec-2023</v>
      </c>
      <c r="B471">
        <v>2023</v>
      </c>
      <c r="C471" t="s">
        <v>189</v>
      </c>
      <c r="D471" t="s">
        <v>29</v>
      </c>
      <c r="E471" t="s">
        <v>10</v>
      </c>
      <c r="F471" t="s">
        <v>15</v>
      </c>
      <c r="G471">
        <v>1537</v>
      </c>
      <c r="H471">
        <v>103816.67999999996</v>
      </c>
      <c r="I471">
        <v>55328.860000000008</v>
      </c>
      <c r="J471">
        <v>159145.54000000004</v>
      </c>
      <c r="K471">
        <v>1801364</v>
      </c>
      <c r="L471" s="26">
        <f t="shared" si="22"/>
        <v>8.8347241312694183E-2</v>
      </c>
      <c r="M471" s="1">
        <f t="shared" si="23"/>
        <v>103.54296681847758</v>
      </c>
    </row>
    <row r="472" spans="1:13" x14ac:dyDescent="0.25">
      <c r="A472" t="str">
        <f t="shared" si="21"/>
        <v>ICNCMBDec-2023</v>
      </c>
      <c r="B472">
        <v>2023</v>
      </c>
      <c r="C472" t="s">
        <v>189</v>
      </c>
      <c r="D472" t="s">
        <v>30</v>
      </c>
      <c r="E472" t="s">
        <v>10</v>
      </c>
      <c r="F472" t="s">
        <v>13</v>
      </c>
      <c r="G472">
        <v>1236</v>
      </c>
      <c r="H472">
        <v>303561.09000000003</v>
      </c>
      <c r="I472">
        <v>109281.50000000003</v>
      </c>
      <c r="J472">
        <v>412842.59</v>
      </c>
      <c r="K472">
        <v>7125540</v>
      </c>
      <c r="L472" s="26">
        <f t="shared" si="22"/>
        <v>5.7938428526118725E-2</v>
      </c>
      <c r="M472" s="1">
        <f t="shared" si="23"/>
        <v>334.01504045307445</v>
      </c>
    </row>
    <row r="473" spans="1:13" x14ac:dyDescent="0.25">
      <c r="A473" t="str">
        <f t="shared" si="21"/>
        <v>IXMCMBDec-2023</v>
      </c>
      <c r="B473">
        <v>2023</v>
      </c>
      <c r="C473" t="s">
        <v>189</v>
      </c>
      <c r="D473" t="s">
        <v>31</v>
      </c>
      <c r="E473" t="s">
        <v>10</v>
      </c>
      <c r="F473" t="s">
        <v>15</v>
      </c>
      <c r="G473">
        <v>1505</v>
      </c>
      <c r="H473">
        <v>41532.999999999956</v>
      </c>
      <c r="I473">
        <v>30664.550000000057</v>
      </c>
      <c r="J473">
        <v>72197.55</v>
      </c>
      <c r="K473">
        <v>532770</v>
      </c>
      <c r="L473" s="26">
        <f t="shared" si="22"/>
        <v>0.13551354242919084</v>
      </c>
      <c r="M473" s="1">
        <f t="shared" si="23"/>
        <v>47.971794019933554</v>
      </c>
    </row>
    <row r="474" spans="1:13" x14ac:dyDescent="0.25">
      <c r="A474" t="str">
        <f t="shared" si="21"/>
        <v>KHICMBDec-2023</v>
      </c>
      <c r="B474">
        <v>2023</v>
      </c>
      <c r="C474" t="s">
        <v>189</v>
      </c>
      <c r="D474" t="s">
        <v>32</v>
      </c>
      <c r="E474" t="s">
        <v>10</v>
      </c>
      <c r="F474" t="s">
        <v>15</v>
      </c>
      <c r="G474">
        <v>1067</v>
      </c>
      <c r="H474">
        <v>140127.38999999987</v>
      </c>
      <c r="I474">
        <v>35191.619999999988</v>
      </c>
      <c r="J474">
        <v>175319.0100000001</v>
      </c>
      <c r="K474">
        <v>2575738</v>
      </c>
      <c r="L474" s="26">
        <f t="shared" si="22"/>
        <v>6.8065544709904544E-2</v>
      </c>
      <c r="M474" s="1">
        <f t="shared" si="23"/>
        <v>164.31022492970956</v>
      </c>
    </row>
    <row r="475" spans="1:13" x14ac:dyDescent="0.25">
      <c r="A475" t="str">
        <f t="shared" si="21"/>
        <v>KTMCMBDec-2023</v>
      </c>
      <c r="B475">
        <v>2023</v>
      </c>
      <c r="C475" t="s">
        <v>189</v>
      </c>
      <c r="D475" t="s">
        <v>52</v>
      </c>
      <c r="E475" t="s">
        <v>10</v>
      </c>
      <c r="F475" t="s">
        <v>15</v>
      </c>
      <c r="G475">
        <v>1467</v>
      </c>
      <c r="H475">
        <v>230755.36000000013</v>
      </c>
      <c r="I475">
        <v>69498.350000000079</v>
      </c>
      <c r="J475">
        <v>300253.71000000008</v>
      </c>
      <c r="K475">
        <v>3451851</v>
      </c>
      <c r="L475" s="26">
        <f t="shared" si="22"/>
        <v>8.6983392388605446E-2</v>
      </c>
      <c r="M475" s="1">
        <f t="shared" si="23"/>
        <v>204.67192229038861</v>
      </c>
    </row>
    <row r="476" spans="1:13" x14ac:dyDescent="0.25">
      <c r="A476" t="str">
        <f t="shared" si="21"/>
        <v>KULCMBDec-2023</v>
      </c>
      <c r="B476">
        <v>2023</v>
      </c>
      <c r="C476" t="s">
        <v>189</v>
      </c>
      <c r="D476" t="s">
        <v>33</v>
      </c>
      <c r="E476" t="s">
        <v>10</v>
      </c>
      <c r="F476" t="s">
        <v>13</v>
      </c>
      <c r="G476">
        <v>4083</v>
      </c>
      <c r="H476">
        <v>336212.96999999986</v>
      </c>
      <c r="I476">
        <v>258153.27999999985</v>
      </c>
      <c r="J476">
        <v>594366.24999999907</v>
      </c>
      <c r="K476">
        <v>10040097</v>
      </c>
      <c r="L476" s="26">
        <f t="shared" si="22"/>
        <v>5.9199253752229591E-2</v>
      </c>
      <c r="M476" s="1">
        <f t="shared" si="23"/>
        <v>145.57096497673257</v>
      </c>
    </row>
    <row r="477" spans="1:13" x14ac:dyDescent="0.25">
      <c r="A477" t="str">
        <f t="shared" si="21"/>
        <v>KWICMBDec-2023</v>
      </c>
      <c r="B477">
        <v>2023</v>
      </c>
      <c r="C477" t="s">
        <v>189</v>
      </c>
      <c r="D477" t="s">
        <v>34</v>
      </c>
      <c r="E477" t="s">
        <v>10</v>
      </c>
      <c r="F477" t="s">
        <v>11</v>
      </c>
      <c r="G477">
        <v>1666</v>
      </c>
      <c r="H477">
        <v>182845.77000000002</v>
      </c>
      <c r="I477">
        <v>126422.58000000003</v>
      </c>
      <c r="J477">
        <v>309268.35000000015</v>
      </c>
      <c r="K477">
        <v>6988870</v>
      </c>
      <c r="L477" s="26">
        <f t="shared" si="22"/>
        <v>4.4251552826136437E-2</v>
      </c>
      <c r="M477" s="1">
        <f t="shared" si="23"/>
        <v>185.63526410564234</v>
      </c>
    </row>
    <row r="478" spans="1:13" x14ac:dyDescent="0.25">
      <c r="A478" t="str">
        <f t="shared" si="21"/>
        <v>LHECMBDec-2023</v>
      </c>
      <c r="B478">
        <v>2023</v>
      </c>
      <c r="C478" t="s">
        <v>189</v>
      </c>
      <c r="D478" t="s">
        <v>35</v>
      </c>
      <c r="E478" t="s">
        <v>10</v>
      </c>
      <c r="F478" t="s">
        <v>15</v>
      </c>
      <c r="G478">
        <v>1249</v>
      </c>
      <c r="H478">
        <v>164108.05999999988</v>
      </c>
      <c r="I478">
        <v>41258.150000000045</v>
      </c>
      <c r="J478">
        <v>205366.20999999979</v>
      </c>
      <c r="K478">
        <v>3478465</v>
      </c>
      <c r="L478" s="26">
        <f t="shared" si="22"/>
        <v>5.9039320504877812E-2</v>
      </c>
      <c r="M478" s="1">
        <f t="shared" si="23"/>
        <v>164.42450760608469</v>
      </c>
    </row>
    <row r="479" spans="1:13" x14ac:dyDescent="0.25">
      <c r="A479" t="str">
        <f t="shared" si="21"/>
        <v>LHRCMBDec-2023</v>
      </c>
      <c r="B479">
        <v>2023</v>
      </c>
      <c r="C479" t="s">
        <v>189</v>
      </c>
      <c r="D479" t="s">
        <v>36</v>
      </c>
      <c r="E479" t="s">
        <v>10</v>
      </c>
      <c r="F479" t="s">
        <v>19</v>
      </c>
      <c r="G479">
        <v>8255</v>
      </c>
      <c r="H479">
        <v>3799344.1900000004</v>
      </c>
      <c r="I479">
        <v>1735169.4699999995</v>
      </c>
      <c r="J479">
        <v>5534513.6599999992</v>
      </c>
      <c r="K479">
        <v>71975345</v>
      </c>
      <c r="L479" s="26">
        <f t="shared" si="22"/>
        <v>7.6894576330269748E-2</v>
      </c>
      <c r="M479" s="1">
        <f t="shared" si="23"/>
        <v>670.44381102362195</v>
      </c>
    </row>
    <row r="480" spans="1:13" x14ac:dyDescent="0.25">
      <c r="A480" t="str">
        <f t="shared" si="21"/>
        <v>MAACMBDec-2023</v>
      </c>
      <c r="B480">
        <v>2023</v>
      </c>
      <c r="C480" t="s">
        <v>189</v>
      </c>
      <c r="D480" t="s">
        <v>37</v>
      </c>
      <c r="E480" t="s">
        <v>10</v>
      </c>
      <c r="F480" t="s">
        <v>15</v>
      </c>
      <c r="G480">
        <v>5943</v>
      </c>
      <c r="H480">
        <v>230673.32999999967</v>
      </c>
      <c r="I480">
        <v>183484.33999999979</v>
      </c>
      <c r="J480">
        <v>414157.66999999958</v>
      </c>
      <c r="K480">
        <v>4076898</v>
      </c>
      <c r="L480" s="26">
        <f t="shared" si="22"/>
        <v>0.10158646843752274</v>
      </c>
      <c r="M480" s="1">
        <f t="shared" si="23"/>
        <v>69.6883173481406</v>
      </c>
    </row>
    <row r="481" spans="1:13" x14ac:dyDescent="0.25">
      <c r="A481" t="str">
        <f t="shared" si="21"/>
        <v>MELCMBDec-2023</v>
      </c>
      <c r="B481">
        <v>2023</v>
      </c>
      <c r="C481" t="s">
        <v>189</v>
      </c>
      <c r="D481" t="s">
        <v>38</v>
      </c>
      <c r="E481" t="s">
        <v>10</v>
      </c>
      <c r="F481" t="s">
        <v>13</v>
      </c>
      <c r="G481">
        <v>6877</v>
      </c>
      <c r="H481">
        <v>4147122.2000000048</v>
      </c>
      <c r="I481">
        <v>511149.33000000007</v>
      </c>
      <c r="J481">
        <v>4658271.5300000068</v>
      </c>
      <c r="K481">
        <v>57828693</v>
      </c>
      <c r="L481" s="26">
        <f t="shared" si="22"/>
        <v>8.0552945057914535E-2</v>
      </c>
      <c r="M481" s="1">
        <f t="shared" si="23"/>
        <v>677.36971499200331</v>
      </c>
    </row>
    <row r="482" spans="1:13" x14ac:dyDescent="0.25">
      <c r="A482" t="str">
        <f t="shared" si="21"/>
        <v>MLECMBDec-2023</v>
      </c>
      <c r="B482">
        <v>2023</v>
      </c>
      <c r="C482" t="s">
        <v>189</v>
      </c>
      <c r="D482" t="s">
        <v>39</v>
      </c>
      <c r="E482" t="s">
        <v>10</v>
      </c>
      <c r="F482" t="s">
        <v>15</v>
      </c>
      <c r="G482">
        <v>7938</v>
      </c>
      <c r="H482">
        <v>487418.87000000029</v>
      </c>
      <c r="I482">
        <v>161824.80999999997</v>
      </c>
      <c r="J482">
        <v>649243.68000000087</v>
      </c>
      <c r="K482">
        <v>6096384</v>
      </c>
      <c r="L482" s="26">
        <f t="shared" si="22"/>
        <v>0.10649651990425814</v>
      </c>
      <c r="M482" s="1">
        <f t="shared" si="23"/>
        <v>81.789327286470254</v>
      </c>
    </row>
    <row r="483" spans="1:13" x14ac:dyDescent="0.25">
      <c r="A483" t="str">
        <f t="shared" si="21"/>
        <v>NRTCMBDec-2023</v>
      </c>
      <c r="B483">
        <v>2023</v>
      </c>
      <c r="C483" t="s">
        <v>189</v>
      </c>
      <c r="D483" t="s">
        <v>40</v>
      </c>
      <c r="E483" t="s">
        <v>10</v>
      </c>
      <c r="F483" t="s">
        <v>13</v>
      </c>
      <c r="G483">
        <v>3634</v>
      </c>
      <c r="H483">
        <v>1435397.4500000002</v>
      </c>
      <c r="I483">
        <v>60501.659999999974</v>
      </c>
      <c r="J483">
        <v>1495899.1099999994</v>
      </c>
      <c r="K483">
        <v>24943776</v>
      </c>
      <c r="L483" s="26">
        <f t="shared" si="22"/>
        <v>5.9970836412257686E-2</v>
      </c>
      <c r="M483" s="1">
        <f t="shared" si="23"/>
        <v>411.63982113373675</v>
      </c>
    </row>
    <row r="484" spans="1:13" x14ac:dyDescent="0.25">
      <c r="A484" t="str">
        <f t="shared" si="21"/>
        <v>PVGCMBDec-2023</v>
      </c>
      <c r="B484">
        <v>2023</v>
      </c>
      <c r="C484" t="s">
        <v>189</v>
      </c>
      <c r="D484" t="s">
        <v>50</v>
      </c>
      <c r="E484" t="s">
        <v>10</v>
      </c>
      <c r="F484" t="s">
        <v>13</v>
      </c>
      <c r="G484">
        <v>134</v>
      </c>
      <c r="H484">
        <v>18976.400000000001</v>
      </c>
      <c r="I484">
        <v>13704.089999999998</v>
      </c>
      <c r="J484">
        <v>32680.49</v>
      </c>
      <c r="K484">
        <v>678844</v>
      </c>
      <c r="L484" s="26">
        <f t="shared" si="22"/>
        <v>4.8141384471248182E-2</v>
      </c>
      <c r="M484" s="1">
        <f t="shared" si="23"/>
        <v>243.88425373134331</v>
      </c>
    </row>
    <row r="485" spans="1:13" x14ac:dyDescent="0.25">
      <c r="A485" t="str">
        <f t="shared" si="21"/>
        <v>RUHCMBDec-2023</v>
      </c>
      <c r="B485">
        <v>2023</v>
      </c>
      <c r="C485" t="s">
        <v>189</v>
      </c>
      <c r="D485" t="s">
        <v>41</v>
      </c>
      <c r="E485" t="s">
        <v>10</v>
      </c>
      <c r="F485" t="s">
        <v>11</v>
      </c>
      <c r="G485">
        <v>2214</v>
      </c>
      <c r="H485">
        <v>331739.89999999997</v>
      </c>
      <c r="I485">
        <v>200459.73999999982</v>
      </c>
      <c r="J485">
        <v>532199.63999999966</v>
      </c>
      <c r="K485">
        <v>8955630</v>
      </c>
      <c r="L485" s="26">
        <f t="shared" si="22"/>
        <v>5.9426264818890427E-2</v>
      </c>
      <c r="M485" s="1">
        <f t="shared" si="23"/>
        <v>240.37924119241177</v>
      </c>
    </row>
    <row r="486" spans="1:13" x14ac:dyDescent="0.25">
      <c r="A486" t="str">
        <f t="shared" si="21"/>
        <v>SINCMBDec-2023</v>
      </c>
      <c r="B486">
        <v>2023</v>
      </c>
      <c r="C486" t="s">
        <v>189</v>
      </c>
      <c r="D486" t="s">
        <v>42</v>
      </c>
      <c r="E486" t="s">
        <v>10</v>
      </c>
      <c r="F486" t="s">
        <v>13</v>
      </c>
      <c r="G486">
        <v>3750</v>
      </c>
      <c r="H486">
        <v>638621.74999999988</v>
      </c>
      <c r="I486">
        <v>311608.48000000016</v>
      </c>
      <c r="J486">
        <v>950230.2300000001</v>
      </c>
      <c r="K486">
        <v>10308750</v>
      </c>
      <c r="L486" s="26">
        <f t="shared" si="22"/>
        <v>9.2177056384139699E-2</v>
      </c>
      <c r="M486" s="1">
        <f t="shared" si="23"/>
        <v>253.39472800000001</v>
      </c>
    </row>
    <row r="487" spans="1:13" x14ac:dyDescent="0.25">
      <c r="A487" t="str">
        <f t="shared" si="21"/>
        <v>SYDCMBDec-2023</v>
      </c>
      <c r="B487">
        <v>2023</v>
      </c>
      <c r="C487" t="s">
        <v>189</v>
      </c>
      <c r="D487" t="s">
        <v>53</v>
      </c>
      <c r="E487" t="s">
        <v>10</v>
      </c>
      <c r="F487" t="s">
        <v>13</v>
      </c>
      <c r="G487">
        <v>3321</v>
      </c>
      <c r="H487">
        <v>1988728.82</v>
      </c>
      <c r="I487">
        <v>230703.68</v>
      </c>
      <c r="J487">
        <v>2219432.5000000019</v>
      </c>
      <c r="K487">
        <v>29072034</v>
      </c>
      <c r="L487" s="26">
        <f t="shared" si="22"/>
        <v>7.6342525603815742E-2</v>
      </c>
      <c r="M487" s="1">
        <f t="shared" si="23"/>
        <v>668.30246913580299</v>
      </c>
    </row>
    <row r="488" spans="1:13" x14ac:dyDescent="0.25">
      <c r="A488" t="str">
        <f t="shared" si="21"/>
        <v>TRVCMBDec-2023</v>
      </c>
      <c r="B488">
        <v>2023</v>
      </c>
      <c r="C488" t="s">
        <v>189</v>
      </c>
      <c r="D488" t="s">
        <v>43</v>
      </c>
      <c r="E488" t="s">
        <v>10</v>
      </c>
      <c r="F488" t="s">
        <v>15</v>
      </c>
      <c r="G488">
        <v>845</v>
      </c>
      <c r="H488">
        <v>31397.319999999996</v>
      </c>
      <c r="I488">
        <v>17458.259999999984</v>
      </c>
      <c r="J488">
        <v>48855.579999999994</v>
      </c>
      <c r="K488">
        <v>309270</v>
      </c>
      <c r="L488" s="26">
        <f t="shared" si="22"/>
        <v>0.1579706405406279</v>
      </c>
      <c r="M488" s="1">
        <f t="shared" si="23"/>
        <v>57.817254437869813</v>
      </c>
    </row>
    <row r="489" spans="1:13" x14ac:dyDescent="0.25">
      <c r="A489" t="str">
        <f t="shared" si="21"/>
        <v>TRZCMBDec-2023</v>
      </c>
      <c r="B489">
        <v>2023</v>
      </c>
      <c r="C489" t="s">
        <v>189</v>
      </c>
      <c r="D489" t="s">
        <v>44</v>
      </c>
      <c r="E489" t="s">
        <v>10</v>
      </c>
      <c r="F489" t="s">
        <v>15</v>
      </c>
      <c r="G489">
        <v>1720</v>
      </c>
      <c r="H489">
        <v>52209.849999999919</v>
      </c>
      <c r="I489">
        <v>33219.57</v>
      </c>
      <c r="J489">
        <v>85429.42</v>
      </c>
      <c r="K489">
        <v>761960</v>
      </c>
      <c r="L489" s="26">
        <f t="shared" si="22"/>
        <v>0.11211798519607329</v>
      </c>
      <c r="M489" s="1">
        <f t="shared" si="23"/>
        <v>49.668267441860465</v>
      </c>
    </row>
    <row r="490" spans="1:13" x14ac:dyDescent="0.25">
      <c r="A490" t="str">
        <f t="shared" si="21"/>
        <v>JEDCMBDec-2023</v>
      </c>
      <c r="B490">
        <v>2023</v>
      </c>
      <c r="C490" t="s">
        <v>189</v>
      </c>
      <c r="D490" t="s">
        <v>51</v>
      </c>
      <c r="E490" t="s">
        <v>10</v>
      </c>
      <c r="F490" t="s">
        <v>11</v>
      </c>
      <c r="G490">
        <v>1581</v>
      </c>
      <c r="H490">
        <v>204256.64000000004</v>
      </c>
      <c r="I490">
        <v>142117.62000000002</v>
      </c>
      <c r="J490">
        <v>346374.25999999978</v>
      </c>
      <c r="K490">
        <v>7362717</v>
      </c>
      <c r="L490" s="26">
        <f t="shared" si="22"/>
        <v>4.704435332771853E-2</v>
      </c>
      <c r="M490" s="1">
        <f t="shared" si="23"/>
        <v>219.08555344718519</v>
      </c>
    </row>
    <row r="491" spans="1:13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ACE0-465E-4063-BFAB-14FEFCE1B6B6}">
  <dimension ref="A1:O786"/>
  <sheetViews>
    <sheetView zoomScale="85" zoomScaleNormal="85" workbookViewId="0">
      <pane ySplit="1" topLeftCell="A2" activePane="bottomLeft" state="frozen"/>
      <selection pane="bottomLeft" activeCell="J134" sqref="J134:J203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AUHCMBDec-2024</v>
      </c>
      <c r="B2" s="2">
        <v>2024</v>
      </c>
      <c r="C2" s="2" t="s">
        <v>188</v>
      </c>
      <c r="D2" t="s">
        <v>9</v>
      </c>
      <c r="E2" s="2" t="s">
        <v>10</v>
      </c>
      <c r="F2" t="s">
        <v>11</v>
      </c>
      <c r="G2">
        <v>1438</v>
      </c>
      <c r="H2">
        <v>167016.47000000003</v>
      </c>
      <c r="I2">
        <v>113857.59</v>
      </c>
      <c r="J2">
        <v>280874.06000000006</v>
      </c>
      <c r="K2">
        <v>4808672</v>
      </c>
      <c r="L2" s="26">
        <f t="shared" ref="L2:L65" si="1">J2/K2</f>
        <v>5.8409901943821507E-2</v>
      </c>
      <c r="M2" s="1">
        <f t="shared" ref="M2:M65" si="2">J2/G2</f>
        <v>195.32271210013911</v>
      </c>
      <c r="O2">
        <f>J2/G2</f>
        <v>195.32271210013911</v>
      </c>
    </row>
    <row r="3" spans="1:15" x14ac:dyDescent="0.25">
      <c r="A3" t="str">
        <f t="shared" si="0"/>
        <v>BKKCMBDec-2024</v>
      </c>
      <c r="B3" s="2">
        <v>2024</v>
      </c>
      <c r="C3" s="2" t="s">
        <v>188</v>
      </c>
      <c r="D3" t="s">
        <v>12</v>
      </c>
      <c r="E3" s="2" t="s">
        <v>10</v>
      </c>
      <c r="F3" t="s">
        <v>13</v>
      </c>
      <c r="G3">
        <v>2164</v>
      </c>
      <c r="H3">
        <v>278975.99</v>
      </c>
      <c r="I3">
        <v>139267.7600000001</v>
      </c>
      <c r="J3">
        <v>418243.74999999965</v>
      </c>
      <c r="K3">
        <v>5161140</v>
      </c>
      <c r="L3" s="26">
        <f t="shared" si="1"/>
        <v>8.1037086767652033E-2</v>
      </c>
      <c r="M3" s="1">
        <f t="shared" si="2"/>
        <v>193.27345194085012</v>
      </c>
    </row>
    <row r="4" spans="1:15" x14ac:dyDescent="0.25">
      <c r="A4" t="str">
        <f t="shared" si="0"/>
        <v>BLRCMBDec-2024</v>
      </c>
      <c r="B4" s="2">
        <v>2024</v>
      </c>
      <c r="C4" s="2" t="s">
        <v>188</v>
      </c>
      <c r="D4" t="s">
        <v>14</v>
      </c>
      <c r="E4" s="2" t="s">
        <v>10</v>
      </c>
      <c r="F4" t="s">
        <v>15</v>
      </c>
      <c r="G4">
        <v>2408</v>
      </c>
      <c r="H4">
        <v>163098.76000000004</v>
      </c>
      <c r="I4">
        <v>68555.169999999984</v>
      </c>
      <c r="J4">
        <v>231653.92999999982</v>
      </c>
      <c r="K4">
        <v>1721720</v>
      </c>
      <c r="L4" s="26">
        <f t="shared" si="1"/>
        <v>0.13454796947238798</v>
      </c>
      <c r="M4" s="1">
        <f t="shared" si="2"/>
        <v>96.201798172757407</v>
      </c>
    </row>
    <row r="5" spans="1:15" x14ac:dyDescent="0.25">
      <c r="A5" t="str">
        <f t="shared" si="0"/>
        <v>BOMCMBDec-2024</v>
      </c>
      <c r="B5" s="2">
        <v>2024</v>
      </c>
      <c r="C5" s="2" t="s">
        <v>188</v>
      </c>
      <c r="D5" t="s">
        <v>16</v>
      </c>
      <c r="E5" s="2" t="s">
        <v>10</v>
      </c>
      <c r="F5" t="s">
        <v>15</v>
      </c>
      <c r="G5">
        <v>4162</v>
      </c>
      <c r="H5">
        <v>333304.68000000017</v>
      </c>
      <c r="I5">
        <v>127032.81999999992</v>
      </c>
      <c r="J5">
        <v>460337.50000000052</v>
      </c>
      <c r="K5">
        <v>6446938</v>
      </c>
      <c r="L5" s="26">
        <f t="shared" si="1"/>
        <v>7.1404052590547717E-2</v>
      </c>
      <c r="M5" s="1">
        <f t="shared" si="2"/>
        <v>110.60487746275841</v>
      </c>
    </row>
    <row r="6" spans="1:15" x14ac:dyDescent="0.25">
      <c r="A6" t="str">
        <f t="shared" si="0"/>
        <v>CANCMBDec-2024</v>
      </c>
      <c r="B6" s="2">
        <v>2024</v>
      </c>
      <c r="C6" s="2" t="s">
        <v>188</v>
      </c>
      <c r="D6" t="s">
        <v>17</v>
      </c>
      <c r="E6" s="2" t="s">
        <v>10</v>
      </c>
      <c r="F6" t="s">
        <v>13</v>
      </c>
      <c r="G6">
        <v>191</v>
      </c>
      <c r="H6">
        <v>34091.159999999996</v>
      </c>
      <c r="I6">
        <v>14426.769999999999</v>
      </c>
      <c r="J6">
        <v>48517.929999999993</v>
      </c>
      <c r="K6">
        <v>760753</v>
      </c>
      <c r="L6" s="26">
        <f t="shared" si="1"/>
        <v>6.3776192798450995E-2</v>
      </c>
      <c r="M6" s="1">
        <f t="shared" si="2"/>
        <v>254.02057591623034</v>
      </c>
    </row>
    <row r="7" spans="1:15" x14ac:dyDescent="0.25">
      <c r="A7" t="str">
        <f t="shared" si="0"/>
        <v>CDGCMBDec-2024</v>
      </c>
      <c r="B7" s="2">
        <v>2024</v>
      </c>
      <c r="C7" s="2" t="s">
        <v>188</v>
      </c>
      <c r="D7" t="s">
        <v>18</v>
      </c>
      <c r="E7" s="2" t="s">
        <v>10</v>
      </c>
      <c r="F7" t="s">
        <v>19</v>
      </c>
      <c r="G7">
        <v>2063</v>
      </c>
      <c r="H7">
        <v>714069.29000000039</v>
      </c>
      <c r="I7">
        <v>502505.89000000013</v>
      </c>
      <c r="J7">
        <v>1216575.1800000002</v>
      </c>
      <c r="K7">
        <v>17554067</v>
      </c>
      <c r="L7" s="26">
        <f t="shared" si="1"/>
        <v>6.9304462606870537E-2</v>
      </c>
      <c r="M7" s="1">
        <f t="shared" si="2"/>
        <v>589.71167232186144</v>
      </c>
    </row>
    <row r="8" spans="1:15" x14ac:dyDescent="0.25">
      <c r="A8" t="str">
        <f t="shared" si="0"/>
        <v>CGKCMBDec-2024</v>
      </c>
      <c r="B8" s="2">
        <v>2024</v>
      </c>
      <c r="C8" s="2" t="s">
        <v>188</v>
      </c>
      <c r="D8" t="s">
        <v>20</v>
      </c>
      <c r="E8" s="2" t="s">
        <v>10</v>
      </c>
      <c r="F8" t="s">
        <v>13</v>
      </c>
      <c r="G8">
        <v>712</v>
      </c>
      <c r="H8">
        <v>79976.799999999988</v>
      </c>
      <c r="I8">
        <v>47883.020000000004</v>
      </c>
      <c r="J8">
        <v>127859.81999999998</v>
      </c>
      <c r="K8">
        <v>2362416</v>
      </c>
      <c r="L8" s="26">
        <f t="shared" si="1"/>
        <v>5.412248308511286E-2</v>
      </c>
      <c r="M8" s="1">
        <f t="shared" si="2"/>
        <v>179.57839887640446</v>
      </c>
    </row>
    <row r="9" spans="1:15" x14ac:dyDescent="0.25">
      <c r="A9" t="str">
        <f t="shared" si="0"/>
        <v>CMBAUHDec-2024</v>
      </c>
      <c r="B9" s="2">
        <v>2024</v>
      </c>
      <c r="C9" s="2" t="s">
        <v>188</v>
      </c>
      <c r="D9" t="s">
        <v>10</v>
      </c>
      <c r="E9" s="2" t="s">
        <v>9</v>
      </c>
      <c r="F9" t="s">
        <v>11</v>
      </c>
      <c r="G9">
        <v>1201</v>
      </c>
      <c r="H9">
        <v>113571.03999999996</v>
      </c>
      <c r="I9">
        <v>96323.529999999984</v>
      </c>
      <c r="J9">
        <v>209894.56999999972</v>
      </c>
      <c r="K9">
        <v>4016144</v>
      </c>
      <c r="L9" s="26">
        <f t="shared" si="1"/>
        <v>5.2262710201626164E-2</v>
      </c>
      <c r="M9" s="1">
        <f t="shared" si="2"/>
        <v>174.76650291423789</v>
      </c>
    </row>
    <row r="10" spans="1:15" x14ac:dyDescent="0.25">
      <c r="A10" t="str">
        <f t="shared" si="0"/>
        <v>CMBBKKDec-2024</v>
      </c>
      <c r="B10" s="2">
        <v>2024</v>
      </c>
      <c r="C10" s="2" t="s">
        <v>188</v>
      </c>
      <c r="D10" t="s">
        <v>10</v>
      </c>
      <c r="E10" s="2" t="s">
        <v>12</v>
      </c>
      <c r="F10" t="s">
        <v>13</v>
      </c>
      <c r="G10">
        <v>2030</v>
      </c>
      <c r="H10">
        <v>256141.77000000016</v>
      </c>
      <c r="I10">
        <v>134193.95000000013</v>
      </c>
      <c r="J10">
        <v>390335.72000000003</v>
      </c>
      <c r="K10">
        <v>4841550</v>
      </c>
      <c r="L10" s="26">
        <f t="shared" si="1"/>
        <v>8.0622056985882623E-2</v>
      </c>
      <c r="M10" s="1">
        <f t="shared" si="2"/>
        <v>192.28360591133006</v>
      </c>
    </row>
    <row r="11" spans="1:15" x14ac:dyDescent="0.25">
      <c r="A11" t="str">
        <f t="shared" si="0"/>
        <v>CMBBLRDec-2024</v>
      </c>
      <c r="B11" s="2">
        <v>2024</v>
      </c>
      <c r="C11" s="2" t="s">
        <v>188</v>
      </c>
      <c r="D11" t="s">
        <v>10</v>
      </c>
      <c r="E11" s="2" t="s">
        <v>14</v>
      </c>
      <c r="F11" t="s">
        <v>15</v>
      </c>
      <c r="G11">
        <v>2242</v>
      </c>
      <c r="H11">
        <v>145251.60999999993</v>
      </c>
      <c r="I11">
        <v>51170.020000000019</v>
      </c>
      <c r="J11">
        <v>196421.62999999989</v>
      </c>
      <c r="K11">
        <v>1603030</v>
      </c>
      <c r="L11" s="26">
        <f t="shared" si="1"/>
        <v>0.1225314747696549</v>
      </c>
      <c r="M11" s="1">
        <f t="shared" si="2"/>
        <v>87.610004460303244</v>
      </c>
    </row>
    <row r="12" spans="1:15" x14ac:dyDescent="0.25">
      <c r="A12" t="str">
        <f t="shared" si="0"/>
        <v>CMBBOMDec-2024</v>
      </c>
      <c r="B12" s="2">
        <v>2024</v>
      </c>
      <c r="C12" s="2" t="s">
        <v>188</v>
      </c>
      <c r="D12" t="s">
        <v>10</v>
      </c>
      <c r="E12" s="2" t="s">
        <v>16</v>
      </c>
      <c r="F12" t="s">
        <v>15</v>
      </c>
      <c r="G12">
        <v>3274</v>
      </c>
      <c r="H12">
        <v>296543.83</v>
      </c>
      <c r="I12">
        <v>92179.469999999958</v>
      </c>
      <c r="J12">
        <v>388723.30000000005</v>
      </c>
      <c r="K12">
        <v>5071426</v>
      </c>
      <c r="L12" s="26">
        <f t="shared" si="1"/>
        <v>7.6649703653370871E-2</v>
      </c>
      <c r="M12" s="1">
        <f t="shared" si="2"/>
        <v>118.73039095907149</v>
      </c>
    </row>
    <row r="13" spans="1:15" x14ac:dyDescent="0.25">
      <c r="A13" t="str">
        <f t="shared" si="0"/>
        <v>CMBCANDec-2024</v>
      </c>
      <c r="B13" s="2">
        <v>2024</v>
      </c>
      <c r="C13" s="2" t="s">
        <v>188</v>
      </c>
      <c r="D13" t="s">
        <v>10</v>
      </c>
      <c r="E13" s="2" t="s">
        <v>17</v>
      </c>
      <c r="F13" t="s">
        <v>13</v>
      </c>
      <c r="G13">
        <v>125</v>
      </c>
      <c r="H13">
        <v>23120.31</v>
      </c>
      <c r="I13">
        <v>10651.489999999998</v>
      </c>
      <c r="J13">
        <v>33771.800000000003</v>
      </c>
      <c r="K13">
        <v>497875</v>
      </c>
      <c r="L13" s="26">
        <f t="shared" si="1"/>
        <v>6.7831885513432097E-2</v>
      </c>
      <c r="M13" s="1">
        <f t="shared" si="2"/>
        <v>270.17440000000005</v>
      </c>
    </row>
    <row r="14" spans="1:15" x14ac:dyDescent="0.25">
      <c r="A14" t="str">
        <f t="shared" si="0"/>
        <v>CMBCDGDec-2024</v>
      </c>
      <c r="B14" s="2">
        <v>2024</v>
      </c>
      <c r="C14" s="2" t="s">
        <v>188</v>
      </c>
      <c r="D14" t="s">
        <v>10</v>
      </c>
      <c r="E14" s="2" t="s">
        <v>18</v>
      </c>
      <c r="F14" t="s">
        <v>19</v>
      </c>
      <c r="G14">
        <v>1377</v>
      </c>
      <c r="H14">
        <v>270614.74999999994</v>
      </c>
      <c r="I14">
        <v>312063.39</v>
      </c>
      <c r="J14">
        <v>582678.13999999932</v>
      </c>
      <c r="K14">
        <v>11716893</v>
      </c>
      <c r="L14" s="26">
        <f t="shared" si="1"/>
        <v>4.9729748321504626E-2</v>
      </c>
      <c r="M14" s="1">
        <f t="shared" si="2"/>
        <v>423.1504284676829</v>
      </c>
    </row>
    <row r="15" spans="1:15" x14ac:dyDescent="0.25">
      <c r="A15" t="str">
        <f t="shared" si="0"/>
        <v>CMBCGKDec-2024</v>
      </c>
      <c r="B15" s="2">
        <v>2024</v>
      </c>
      <c r="C15" s="2" t="s">
        <v>188</v>
      </c>
      <c r="D15" t="s">
        <v>10</v>
      </c>
      <c r="E15" s="2" t="s">
        <v>20</v>
      </c>
      <c r="F15" t="s">
        <v>13</v>
      </c>
      <c r="G15">
        <v>466</v>
      </c>
      <c r="H15">
        <v>46573.290000000008</v>
      </c>
      <c r="I15">
        <v>29205.74</v>
      </c>
      <c r="J15">
        <v>75779.029999999882</v>
      </c>
      <c r="K15">
        <v>1546188</v>
      </c>
      <c r="L15" s="26">
        <f t="shared" si="1"/>
        <v>4.9010230321280386E-2</v>
      </c>
      <c r="M15" s="1">
        <f t="shared" si="2"/>
        <v>162.61594420600832</v>
      </c>
    </row>
    <row r="16" spans="1:15" x14ac:dyDescent="0.25">
      <c r="A16" t="str">
        <f t="shared" si="0"/>
        <v>CMBCOKDec-2024</v>
      </c>
      <c r="B16" s="2">
        <v>2024</v>
      </c>
      <c r="C16" s="2" t="s">
        <v>188</v>
      </c>
      <c r="D16" t="s">
        <v>10</v>
      </c>
      <c r="E16" s="2" t="s">
        <v>21</v>
      </c>
      <c r="F16" t="s">
        <v>15</v>
      </c>
      <c r="G16">
        <v>2363</v>
      </c>
      <c r="H16">
        <v>105726.1500000001</v>
      </c>
      <c r="I16">
        <v>34370.94999999999</v>
      </c>
      <c r="J16">
        <v>140097.09999999986</v>
      </c>
      <c r="K16">
        <v>1221671</v>
      </c>
      <c r="L16" s="26">
        <f t="shared" si="1"/>
        <v>0.1146766191552389</v>
      </c>
      <c r="M16" s="1">
        <f t="shared" si="2"/>
        <v>59.28781210325851</v>
      </c>
    </row>
    <row r="17" spans="1:13" x14ac:dyDescent="0.25">
      <c r="A17" t="str">
        <f t="shared" si="0"/>
        <v>CMBDACDec-2024</v>
      </c>
      <c r="B17" s="2">
        <v>2024</v>
      </c>
      <c r="C17" s="2" t="s">
        <v>188</v>
      </c>
      <c r="D17" t="s">
        <v>10</v>
      </c>
      <c r="E17" s="2" t="s">
        <v>22</v>
      </c>
      <c r="F17" t="s">
        <v>15</v>
      </c>
      <c r="G17">
        <v>1454</v>
      </c>
      <c r="H17">
        <v>198851.30999999979</v>
      </c>
      <c r="I17">
        <v>8572.9599999999955</v>
      </c>
      <c r="J17">
        <v>207424.26999999996</v>
      </c>
      <c r="K17">
        <v>3147910</v>
      </c>
      <c r="L17" s="26">
        <f t="shared" si="1"/>
        <v>6.5892693882607808E-2</v>
      </c>
      <c r="M17" s="1">
        <f t="shared" si="2"/>
        <v>142.65768225584591</v>
      </c>
    </row>
    <row r="18" spans="1:13" x14ac:dyDescent="0.25">
      <c r="A18" t="str">
        <f t="shared" si="0"/>
        <v>CMBDELDec-2024</v>
      </c>
      <c r="B18" s="2">
        <v>2024</v>
      </c>
      <c r="C18" s="2" t="s">
        <v>188</v>
      </c>
      <c r="D18" t="s">
        <v>10</v>
      </c>
      <c r="E18" s="2" t="s">
        <v>23</v>
      </c>
      <c r="F18" t="s">
        <v>15</v>
      </c>
      <c r="G18">
        <v>3866</v>
      </c>
      <c r="H18">
        <v>499858.33000000013</v>
      </c>
      <c r="I18">
        <v>104987.47000000015</v>
      </c>
      <c r="J18">
        <v>604845.80000000075</v>
      </c>
      <c r="K18">
        <v>9375050</v>
      </c>
      <c r="L18" s="26">
        <f t="shared" si="1"/>
        <v>6.451654124511344E-2</v>
      </c>
      <c r="M18" s="1">
        <f t="shared" si="2"/>
        <v>156.45261251940008</v>
      </c>
    </row>
    <row r="19" spans="1:13" x14ac:dyDescent="0.25">
      <c r="A19" t="str">
        <f t="shared" si="0"/>
        <v>CMBDMMDec-2024</v>
      </c>
      <c r="B19" s="2">
        <v>2024</v>
      </c>
      <c r="C19" s="2" t="s">
        <v>188</v>
      </c>
      <c r="D19" t="s">
        <v>10</v>
      </c>
      <c r="E19" s="2" t="s">
        <v>24</v>
      </c>
      <c r="F19" t="s">
        <v>11</v>
      </c>
      <c r="G19">
        <v>880</v>
      </c>
      <c r="H19">
        <v>100993.20000000008</v>
      </c>
      <c r="I19">
        <v>65424.349999999977</v>
      </c>
      <c r="J19">
        <v>166417.55000000005</v>
      </c>
      <c r="K19">
        <v>3390640</v>
      </c>
      <c r="L19" s="26">
        <f t="shared" si="1"/>
        <v>4.9081456598164375E-2</v>
      </c>
      <c r="M19" s="1">
        <f t="shared" si="2"/>
        <v>189.11085227272733</v>
      </c>
    </row>
    <row r="20" spans="1:13" x14ac:dyDescent="0.25">
      <c r="A20" t="str">
        <f t="shared" si="0"/>
        <v>CMBDOHDec-2024</v>
      </c>
      <c r="B20" s="2">
        <v>2024</v>
      </c>
      <c r="C20" s="2" t="s">
        <v>188</v>
      </c>
      <c r="D20" t="s">
        <v>10</v>
      </c>
      <c r="E20" s="2" t="s">
        <v>25</v>
      </c>
      <c r="F20" t="s">
        <v>11</v>
      </c>
      <c r="G20">
        <v>1556</v>
      </c>
      <c r="H20">
        <v>177592.33000000002</v>
      </c>
      <c r="I20">
        <v>125111.52999999998</v>
      </c>
      <c r="J20">
        <v>302703.8600000001</v>
      </c>
      <c r="K20">
        <v>5652948</v>
      </c>
      <c r="L20" s="26">
        <f t="shared" si="1"/>
        <v>5.3547964707971858E-2</v>
      </c>
      <c r="M20" s="1">
        <f t="shared" si="2"/>
        <v>194.53975578406175</v>
      </c>
    </row>
    <row r="21" spans="1:13" x14ac:dyDescent="0.25">
      <c r="A21" t="str">
        <f t="shared" si="0"/>
        <v>CMBDXBDec-2024</v>
      </c>
      <c r="B21" s="2">
        <v>2024</v>
      </c>
      <c r="C21" s="2" t="s">
        <v>188</v>
      </c>
      <c r="D21" t="s">
        <v>10</v>
      </c>
      <c r="E21" s="2" t="s">
        <v>26</v>
      </c>
      <c r="F21" t="s">
        <v>11</v>
      </c>
      <c r="G21">
        <v>2956</v>
      </c>
      <c r="H21">
        <v>311033.95999999985</v>
      </c>
      <c r="I21">
        <v>211398.93999999968</v>
      </c>
      <c r="J21">
        <v>522432.90000000026</v>
      </c>
      <c r="K21">
        <v>9781404</v>
      </c>
      <c r="L21" s="26">
        <f t="shared" si="1"/>
        <v>5.34108293656003E-2</v>
      </c>
      <c r="M21" s="1">
        <f t="shared" si="2"/>
        <v>176.73643437077141</v>
      </c>
    </row>
    <row r="22" spans="1:13" x14ac:dyDescent="0.25">
      <c r="A22" t="str">
        <f t="shared" si="0"/>
        <v>CMBFRADec-2024</v>
      </c>
      <c r="B22" s="2">
        <v>2024</v>
      </c>
      <c r="C22" s="2" t="s">
        <v>188</v>
      </c>
      <c r="D22" t="s">
        <v>10</v>
      </c>
      <c r="E22" s="2" t="s">
        <v>27</v>
      </c>
      <c r="F22" t="s">
        <v>19</v>
      </c>
      <c r="G22">
        <v>1237</v>
      </c>
      <c r="H22">
        <v>227927.56</v>
      </c>
      <c r="I22">
        <v>296441.74000000005</v>
      </c>
      <c r="J22">
        <v>524369.30000000016</v>
      </c>
      <c r="K22">
        <v>10011041</v>
      </c>
      <c r="L22" s="26">
        <f t="shared" si="1"/>
        <v>5.237909823763584E-2</v>
      </c>
      <c r="M22" s="1">
        <f t="shared" si="2"/>
        <v>423.90404203718685</v>
      </c>
    </row>
    <row r="23" spans="1:13" x14ac:dyDescent="0.25">
      <c r="A23" t="str">
        <f t="shared" si="0"/>
        <v>CMBGANDec-2024</v>
      </c>
      <c r="B23" s="2">
        <v>2024</v>
      </c>
      <c r="C23" s="2" t="s">
        <v>188</v>
      </c>
      <c r="D23" t="s">
        <v>10</v>
      </c>
      <c r="E23" s="2" t="s">
        <v>28</v>
      </c>
      <c r="F23" t="s">
        <v>15</v>
      </c>
      <c r="G23">
        <v>209</v>
      </c>
      <c r="H23">
        <v>19867.499999999996</v>
      </c>
      <c r="I23">
        <v>3919.2499999999995</v>
      </c>
      <c r="J23">
        <v>23786.750000000004</v>
      </c>
      <c r="K23">
        <v>239723</v>
      </c>
      <c r="L23" s="26">
        <f t="shared" si="1"/>
        <v>9.9225981653825471E-2</v>
      </c>
      <c r="M23" s="1">
        <f t="shared" si="2"/>
        <v>113.81220095693782</v>
      </c>
    </row>
    <row r="24" spans="1:13" x14ac:dyDescent="0.25">
      <c r="A24" t="str">
        <f t="shared" si="0"/>
        <v>CMBHYDDec-2024</v>
      </c>
      <c r="B24" s="2">
        <v>2024</v>
      </c>
      <c r="C24" s="2" t="s">
        <v>188</v>
      </c>
      <c r="D24" t="s">
        <v>10</v>
      </c>
      <c r="E24" s="2" t="s">
        <v>29</v>
      </c>
      <c r="F24" t="s">
        <v>15</v>
      </c>
      <c r="G24">
        <v>709</v>
      </c>
      <c r="H24">
        <v>36995.469999999994</v>
      </c>
      <c r="I24">
        <v>17084.53</v>
      </c>
      <c r="J24">
        <v>54080.000000000036</v>
      </c>
      <c r="K24">
        <v>830948</v>
      </c>
      <c r="L24" s="26">
        <f t="shared" si="1"/>
        <v>6.5082291551336588E-2</v>
      </c>
      <c r="M24" s="1">
        <f t="shared" si="2"/>
        <v>76.276445698166484</v>
      </c>
    </row>
    <row r="25" spans="1:13" x14ac:dyDescent="0.25">
      <c r="A25" t="str">
        <f t="shared" si="0"/>
        <v>CMBICNDec-2024</v>
      </c>
      <c r="B25" s="2">
        <v>2024</v>
      </c>
      <c r="C25" s="2" t="s">
        <v>188</v>
      </c>
      <c r="D25" t="s">
        <v>10</v>
      </c>
      <c r="E25" s="2" t="s">
        <v>30</v>
      </c>
      <c r="F25" t="s">
        <v>13</v>
      </c>
      <c r="G25">
        <v>1144</v>
      </c>
      <c r="H25">
        <v>216612.50999999995</v>
      </c>
      <c r="I25">
        <v>114210.53999999998</v>
      </c>
      <c r="J25">
        <v>330823.0500000001</v>
      </c>
      <c r="K25">
        <v>6595160</v>
      </c>
      <c r="L25" s="26">
        <f t="shared" si="1"/>
        <v>5.0161489637855654E-2</v>
      </c>
      <c r="M25" s="1">
        <f t="shared" si="2"/>
        <v>289.18098776223786</v>
      </c>
    </row>
    <row r="26" spans="1:13" x14ac:dyDescent="0.25">
      <c r="A26" t="str">
        <f t="shared" si="0"/>
        <v>CMBIXMDec-2024</v>
      </c>
      <c r="B26" s="2">
        <v>2024</v>
      </c>
      <c r="C26" s="2" t="s">
        <v>188</v>
      </c>
      <c r="D26" t="s">
        <v>10</v>
      </c>
      <c r="E26" s="2" t="s">
        <v>31</v>
      </c>
      <c r="F26" t="s">
        <v>15</v>
      </c>
      <c r="G26">
        <v>981</v>
      </c>
      <c r="H26">
        <v>36278.64999999998</v>
      </c>
      <c r="I26">
        <v>13525.229999999994</v>
      </c>
      <c r="J26">
        <v>49803.879999999968</v>
      </c>
      <c r="K26">
        <v>347274</v>
      </c>
      <c r="L26" s="26">
        <f t="shared" si="1"/>
        <v>0.14341378853585343</v>
      </c>
      <c r="M26" s="1">
        <f t="shared" si="2"/>
        <v>50.768481141692121</v>
      </c>
    </row>
    <row r="27" spans="1:13" x14ac:dyDescent="0.25">
      <c r="A27" t="str">
        <f t="shared" si="0"/>
        <v>CMBKHIDec-2024</v>
      </c>
      <c r="B27" s="2">
        <v>2024</v>
      </c>
      <c r="C27" s="2" t="s">
        <v>188</v>
      </c>
      <c r="D27" t="s">
        <v>10</v>
      </c>
      <c r="E27" s="2" t="s">
        <v>32</v>
      </c>
      <c r="F27" t="s">
        <v>15</v>
      </c>
      <c r="G27">
        <v>745</v>
      </c>
      <c r="H27">
        <v>112142.17</v>
      </c>
      <c r="I27">
        <v>21044.839999999986</v>
      </c>
      <c r="J27">
        <v>133187.00999999998</v>
      </c>
      <c r="K27">
        <v>1798430</v>
      </c>
      <c r="L27" s="26">
        <f t="shared" si="1"/>
        <v>7.4057377823990911E-2</v>
      </c>
      <c r="M27" s="1">
        <f t="shared" si="2"/>
        <v>178.77451006711408</v>
      </c>
    </row>
    <row r="28" spans="1:13" x14ac:dyDescent="0.25">
      <c r="A28" t="str">
        <f t="shared" si="0"/>
        <v>CMBKTMDec-2024</v>
      </c>
      <c r="B28" s="2">
        <v>2024</v>
      </c>
      <c r="C28" s="2" t="s">
        <v>188</v>
      </c>
      <c r="D28" t="s">
        <v>10</v>
      </c>
      <c r="E28" s="2" t="s">
        <v>52</v>
      </c>
      <c r="F28" t="s">
        <v>15</v>
      </c>
      <c r="G28">
        <v>754</v>
      </c>
      <c r="H28">
        <v>89955.759999999937</v>
      </c>
      <c r="I28">
        <v>19683.640000000039</v>
      </c>
      <c r="J28">
        <v>109639.39999999998</v>
      </c>
      <c r="K28">
        <v>1774162</v>
      </c>
      <c r="L28" s="26">
        <f t="shared" si="1"/>
        <v>6.1797851605433989E-2</v>
      </c>
      <c r="M28" s="1">
        <f t="shared" si="2"/>
        <v>145.41034482758619</v>
      </c>
    </row>
    <row r="29" spans="1:13" x14ac:dyDescent="0.25">
      <c r="A29" t="str">
        <f t="shared" si="0"/>
        <v>CMBKULDec-2024</v>
      </c>
      <c r="B29" s="2">
        <v>2024</v>
      </c>
      <c r="C29" s="2" t="s">
        <v>188</v>
      </c>
      <c r="D29" t="s">
        <v>10</v>
      </c>
      <c r="E29" s="2" t="s">
        <v>33</v>
      </c>
      <c r="F29" t="s">
        <v>13</v>
      </c>
      <c r="G29">
        <v>2334</v>
      </c>
      <c r="H29">
        <v>187040.13999999998</v>
      </c>
      <c r="I29">
        <v>139472.17000000004</v>
      </c>
      <c r="J29">
        <v>326512.30999999965</v>
      </c>
      <c r="K29">
        <v>5739306</v>
      </c>
      <c r="L29" s="26">
        <f t="shared" si="1"/>
        <v>5.6890556105563921E-2</v>
      </c>
      <c r="M29" s="1">
        <f t="shared" si="2"/>
        <v>139.89387746358167</v>
      </c>
    </row>
    <row r="30" spans="1:13" x14ac:dyDescent="0.25">
      <c r="A30" t="str">
        <f t="shared" si="0"/>
        <v>CMBKWIDec-2024</v>
      </c>
      <c r="B30" s="2">
        <v>2024</v>
      </c>
      <c r="C30" s="2" t="s">
        <v>188</v>
      </c>
      <c r="D30" t="s">
        <v>10</v>
      </c>
      <c r="E30" s="2" t="s">
        <v>34</v>
      </c>
      <c r="F30" t="s">
        <v>11</v>
      </c>
      <c r="G30">
        <v>1123</v>
      </c>
      <c r="H30">
        <v>103382.66000000009</v>
      </c>
      <c r="I30">
        <v>85127.249999999942</v>
      </c>
      <c r="J30">
        <v>188509.90999999992</v>
      </c>
      <c r="K30">
        <v>4710985</v>
      </c>
      <c r="L30" s="26">
        <f t="shared" si="1"/>
        <v>4.0014967145936553E-2</v>
      </c>
      <c r="M30" s="1">
        <f t="shared" si="2"/>
        <v>167.86278717720384</v>
      </c>
    </row>
    <row r="31" spans="1:13" x14ac:dyDescent="0.25">
      <c r="A31" t="str">
        <f t="shared" si="0"/>
        <v>CMBLHEDec-2024</v>
      </c>
      <c r="B31" s="2">
        <v>2024</v>
      </c>
      <c r="C31" s="2" t="s">
        <v>188</v>
      </c>
      <c r="D31" t="s">
        <v>10</v>
      </c>
      <c r="E31" s="2" t="s">
        <v>35</v>
      </c>
      <c r="F31" t="s">
        <v>15</v>
      </c>
      <c r="G31">
        <v>1030</v>
      </c>
      <c r="H31">
        <v>124941.49000000002</v>
      </c>
      <c r="I31">
        <v>34272.459999999992</v>
      </c>
      <c r="J31">
        <v>159213.95000000007</v>
      </c>
      <c r="K31">
        <v>2868550</v>
      </c>
      <c r="L31" s="26">
        <f t="shared" si="1"/>
        <v>5.5503285632113812E-2</v>
      </c>
      <c r="M31" s="1">
        <f t="shared" si="2"/>
        <v>154.57665048543697</v>
      </c>
    </row>
    <row r="32" spans="1:13" x14ac:dyDescent="0.25">
      <c r="A32" t="str">
        <f t="shared" si="0"/>
        <v>CMBLHRDec-2024</v>
      </c>
      <c r="B32" s="2">
        <v>2024</v>
      </c>
      <c r="C32" s="2" t="s">
        <v>188</v>
      </c>
      <c r="D32" t="s">
        <v>10</v>
      </c>
      <c r="E32" s="2" t="s">
        <v>36</v>
      </c>
      <c r="F32" t="s">
        <v>19</v>
      </c>
      <c r="G32">
        <v>5697</v>
      </c>
      <c r="H32">
        <v>1556539.7499999995</v>
      </c>
      <c r="I32">
        <v>1280215.4400000011</v>
      </c>
      <c r="J32">
        <v>2836755.1900000004</v>
      </c>
      <c r="K32">
        <v>49672143</v>
      </c>
      <c r="L32" s="26">
        <f t="shared" si="1"/>
        <v>5.7109579306856166E-2</v>
      </c>
      <c r="M32" s="1">
        <f t="shared" si="2"/>
        <v>497.93842197647893</v>
      </c>
    </row>
    <row r="33" spans="1:13" x14ac:dyDescent="0.25">
      <c r="A33" t="str">
        <f t="shared" si="0"/>
        <v>CMBMAADec-2024</v>
      </c>
      <c r="B33" s="2">
        <v>2024</v>
      </c>
      <c r="C33" s="2" t="s">
        <v>188</v>
      </c>
      <c r="D33" t="s">
        <v>10</v>
      </c>
      <c r="E33" s="2" t="s">
        <v>37</v>
      </c>
      <c r="F33" t="s">
        <v>15</v>
      </c>
      <c r="G33">
        <v>5442</v>
      </c>
      <c r="H33">
        <v>162800.9899999999</v>
      </c>
      <c r="I33">
        <v>126338.75000000007</v>
      </c>
      <c r="J33">
        <v>289139.73999999964</v>
      </c>
      <c r="K33">
        <v>3733212</v>
      </c>
      <c r="L33" s="26">
        <f t="shared" si="1"/>
        <v>7.7450661789365202E-2</v>
      </c>
      <c r="M33" s="1">
        <f t="shared" si="2"/>
        <v>53.131153987504526</v>
      </c>
    </row>
    <row r="34" spans="1:13" x14ac:dyDescent="0.25">
      <c r="A34" t="str">
        <f t="shared" si="0"/>
        <v>CMBMELDec-2024</v>
      </c>
      <c r="B34" s="2">
        <v>2024</v>
      </c>
      <c r="C34" s="2" t="s">
        <v>188</v>
      </c>
      <c r="D34" t="s">
        <v>10</v>
      </c>
      <c r="E34" s="2" t="s">
        <v>38</v>
      </c>
      <c r="F34" t="s">
        <v>13</v>
      </c>
      <c r="G34">
        <v>5473</v>
      </c>
      <c r="H34">
        <v>1790347.0700000029</v>
      </c>
      <c r="I34">
        <v>642724.57999999914</v>
      </c>
      <c r="J34">
        <v>2433071.65</v>
      </c>
      <c r="K34">
        <v>46022457</v>
      </c>
      <c r="L34" s="26">
        <f t="shared" si="1"/>
        <v>5.2867052491352207E-2</v>
      </c>
      <c r="M34" s="1">
        <f t="shared" si="2"/>
        <v>444.5590443997807</v>
      </c>
    </row>
    <row r="35" spans="1:13" x14ac:dyDescent="0.25">
      <c r="A35" t="str">
        <f t="shared" si="0"/>
        <v>CMBMLEDec-2024</v>
      </c>
      <c r="B35" s="2">
        <v>2024</v>
      </c>
      <c r="C35" s="2" t="s">
        <v>188</v>
      </c>
      <c r="D35" t="s">
        <v>10</v>
      </c>
      <c r="E35" s="2" t="s">
        <v>39</v>
      </c>
      <c r="F35" t="s">
        <v>15</v>
      </c>
      <c r="G35">
        <v>7492</v>
      </c>
      <c r="H35">
        <v>525936.10000000009</v>
      </c>
      <c r="I35">
        <v>131797.21000000005</v>
      </c>
      <c r="J35">
        <v>657733.30999999901</v>
      </c>
      <c r="K35">
        <v>5753856</v>
      </c>
      <c r="L35" s="26">
        <f t="shared" si="1"/>
        <v>0.11431174329006479</v>
      </c>
      <c r="M35" s="1">
        <f t="shared" si="2"/>
        <v>87.791418846769758</v>
      </c>
    </row>
    <row r="36" spans="1:13" x14ac:dyDescent="0.25">
      <c r="A36" t="str">
        <f t="shared" si="0"/>
        <v>CMBNRTDec-2024</v>
      </c>
      <c r="B36" s="2">
        <v>2024</v>
      </c>
      <c r="C36" s="2" t="s">
        <v>188</v>
      </c>
      <c r="D36" t="s">
        <v>10</v>
      </c>
      <c r="E36" s="2" t="s">
        <v>40</v>
      </c>
      <c r="F36" t="s">
        <v>13</v>
      </c>
      <c r="G36">
        <v>1768</v>
      </c>
      <c r="H36">
        <v>561516.38999999955</v>
      </c>
      <c r="I36">
        <v>62090.149999999994</v>
      </c>
      <c r="J36">
        <v>623606.54000000015</v>
      </c>
      <c r="K36">
        <v>12135552</v>
      </c>
      <c r="L36" s="26">
        <f t="shared" si="1"/>
        <v>5.138674697286124E-2</v>
      </c>
      <c r="M36" s="1">
        <f t="shared" si="2"/>
        <v>352.71863122171953</v>
      </c>
    </row>
    <row r="37" spans="1:13" x14ac:dyDescent="0.25">
      <c r="A37" t="str">
        <f t="shared" si="0"/>
        <v>CMBRUHDec-2024</v>
      </c>
      <c r="B37" s="2">
        <v>2024</v>
      </c>
      <c r="C37" s="2" t="s">
        <v>188</v>
      </c>
      <c r="D37" t="s">
        <v>10</v>
      </c>
      <c r="E37" s="2" t="s">
        <v>41</v>
      </c>
      <c r="F37" t="s">
        <v>11</v>
      </c>
      <c r="G37">
        <v>2038</v>
      </c>
      <c r="H37">
        <v>306033.09000000008</v>
      </c>
      <c r="I37">
        <v>140184.13999999987</v>
      </c>
      <c r="J37">
        <v>446217.23</v>
      </c>
      <c r="K37">
        <v>8243710</v>
      </c>
      <c r="L37" s="26">
        <f t="shared" si="1"/>
        <v>5.4128205625865053E-2</v>
      </c>
      <c r="M37" s="1">
        <f t="shared" si="2"/>
        <v>218.94859175662413</v>
      </c>
    </row>
    <row r="38" spans="1:13" x14ac:dyDescent="0.25">
      <c r="A38" t="str">
        <f t="shared" si="0"/>
        <v>CMBSINDec-2024</v>
      </c>
      <c r="B38" s="2">
        <v>2024</v>
      </c>
      <c r="C38" s="2" t="s">
        <v>188</v>
      </c>
      <c r="D38" t="s">
        <v>10</v>
      </c>
      <c r="E38" s="2" t="s">
        <v>42</v>
      </c>
      <c r="F38" t="s">
        <v>13</v>
      </c>
      <c r="G38">
        <v>2333</v>
      </c>
      <c r="H38">
        <v>326752.39</v>
      </c>
      <c r="I38">
        <v>146210.04000000007</v>
      </c>
      <c r="J38">
        <v>472962.42999999976</v>
      </c>
      <c r="K38">
        <v>6413417</v>
      </c>
      <c r="L38" s="26">
        <f t="shared" si="1"/>
        <v>7.3745778576381316E-2</v>
      </c>
      <c r="M38" s="1">
        <f t="shared" si="2"/>
        <v>202.72714530647224</v>
      </c>
    </row>
    <row r="39" spans="1:13" x14ac:dyDescent="0.25">
      <c r="A39" t="str">
        <f t="shared" si="0"/>
        <v>CMBSYDDec-2024</v>
      </c>
      <c r="B39" s="2">
        <v>2024</v>
      </c>
      <c r="C39" s="2" t="s">
        <v>188</v>
      </c>
      <c r="D39" t="s">
        <v>10</v>
      </c>
      <c r="E39" s="2" t="s">
        <v>53</v>
      </c>
      <c r="F39" t="s">
        <v>13</v>
      </c>
      <c r="G39">
        <v>2784</v>
      </c>
      <c r="H39">
        <v>958991.57999999984</v>
      </c>
      <c r="I39">
        <v>306888.25999999983</v>
      </c>
      <c r="J39">
        <v>1265879.8399999996</v>
      </c>
      <c r="K39">
        <v>24371136</v>
      </c>
      <c r="L39" s="26">
        <f t="shared" si="1"/>
        <v>5.1941765865981773E-2</v>
      </c>
      <c r="M39" s="1">
        <f t="shared" si="2"/>
        <v>454.69821839080447</v>
      </c>
    </row>
    <row r="40" spans="1:13" x14ac:dyDescent="0.25">
      <c r="A40" t="str">
        <f t="shared" si="0"/>
        <v>CMBTRVDec-2024</v>
      </c>
      <c r="B40" s="2">
        <v>2024</v>
      </c>
      <c r="C40" s="2" t="s">
        <v>188</v>
      </c>
      <c r="D40" t="s">
        <v>10</v>
      </c>
      <c r="E40" s="2" t="s">
        <v>43</v>
      </c>
      <c r="F40" t="s">
        <v>15</v>
      </c>
      <c r="G40">
        <v>1356</v>
      </c>
      <c r="H40">
        <v>41402.01</v>
      </c>
      <c r="I40">
        <v>15169.17999999998</v>
      </c>
      <c r="J40">
        <v>56571.189999999973</v>
      </c>
      <c r="K40">
        <v>496296</v>
      </c>
      <c r="L40" s="26">
        <f t="shared" si="1"/>
        <v>0.11398679417122035</v>
      </c>
      <c r="M40" s="1">
        <f t="shared" si="2"/>
        <v>41.719166666666645</v>
      </c>
    </row>
    <row r="41" spans="1:13" x14ac:dyDescent="0.25">
      <c r="A41" t="str">
        <f t="shared" si="0"/>
        <v>CMBTRZDec-2024</v>
      </c>
      <c r="B41" s="2">
        <v>2024</v>
      </c>
      <c r="C41" s="2" t="s">
        <v>188</v>
      </c>
      <c r="D41" t="s">
        <v>10</v>
      </c>
      <c r="E41" s="2" t="s">
        <v>44</v>
      </c>
      <c r="F41" t="s">
        <v>15</v>
      </c>
      <c r="G41">
        <v>1241</v>
      </c>
      <c r="H41">
        <v>39835.509999999944</v>
      </c>
      <c r="I41">
        <v>17698.279999999984</v>
      </c>
      <c r="J41">
        <v>57533.790000000023</v>
      </c>
      <c r="K41">
        <v>549763</v>
      </c>
      <c r="L41" s="26">
        <f t="shared" si="1"/>
        <v>0.10465198640141302</v>
      </c>
      <c r="M41" s="1">
        <f t="shared" si="2"/>
        <v>46.360829975825965</v>
      </c>
    </row>
    <row r="42" spans="1:13" x14ac:dyDescent="0.25">
      <c r="A42" t="str">
        <f t="shared" si="0"/>
        <v>COKCMBDec-2024</v>
      </c>
      <c r="B42" s="2">
        <v>2024</v>
      </c>
      <c r="C42" s="2" t="s">
        <v>188</v>
      </c>
      <c r="D42" t="s">
        <v>21</v>
      </c>
      <c r="E42" s="2" t="s">
        <v>10</v>
      </c>
      <c r="F42" t="s">
        <v>15</v>
      </c>
      <c r="G42">
        <v>1386</v>
      </c>
      <c r="H42">
        <v>86007.3</v>
      </c>
      <c r="I42">
        <v>28639.819999999978</v>
      </c>
      <c r="J42">
        <v>114647.12000000008</v>
      </c>
      <c r="K42">
        <v>716562</v>
      </c>
      <c r="L42" s="26">
        <f t="shared" si="1"/>
        <v>0.15999609245257226</v>
      </c>
      <c r="M42" s="1">
        <f t="shared" si="2"/>
        <v>82.717979797979851</v>
      </c>
    </row>
    <row r="43" spans="1:13" x14ac:dyDescent="0.25">
      <c r="A43" t="str">
        <f t="shared" si="0"/>
        <v>DACCMBDec-2024</v>
      </c>
      <c r="B43" s="2">
        <v>2024</v>
      </c>
      <c r="C43" s="2" t="s">
        <v>188</v>
      </c>
      <c r="D43" t="s">
        <v>22</v>
      </c>
      <c r="E43" s="2" t="s">
        <v>10</v>
      </c>
      <c r="F43" t="s">
        <v>15</v>
      </c>
      <c r="G43">
        <v>1785</v>
      </c>
      <c r="H43">
        <v>270844.45999999961</v>
      </c>
      <c r="I43">
        <v>11085.209999999997</v>
      </c>
      <c r="J43">
        <v>281929.66999999987</v>
      </c>
      <c r="K43">
        <v>3864525</v>
      </c>
      <c r="L43" s="26">
        <f t="shared" si="1"/>
        <v>7.2953252987107045E-2</v>
      </c>
      <c r="M43" s="1">
        <f t="shared" si="2"/>
        <v>157.94379271708675</v>
      </c>
    </row>
    <row r="44" spans="1:13" x14ac:dyDescent="0.25">
      <c r="A44" t="str">
        <f t="shared" si="0"/>
        <v>DELCMBDec-2024</v>
      </c>
      <c r="B44" s="2">
        <v>2024</v>
      </c>
      <c r="C44" s="2" t="s">
        <v>188</v>
      </c>
      <c r="D44" t="s">
        <v>23</v>
      </c>
      <c r="E44" s="2" t="s">
        <v>10</v>
      </c>
      <c r="F44" t="s">
        <v>15</v>
      </c>
      <c r="G44">
        <v>4578</v>
      </c>
      <c r="H44">
        <v>562938.18000000098</v>
      </c>
      <c r="I44">
        <v>157685.04999999993</v>
      </c>
      <c r="J44">
        <v>720623.22999999963</v>
      </c>
      <c r="K44">
        <v>11101650</v>
      </c>
      <c r="L44" s="26">
        <f t="shared" si="1"/>
        <v>6.4911362725360605E-2</v>
      </c>
      <c r="M44" s="1">
        <f t="shared" si="2"/>
        <v>157.41005460899947</v>
      </c>
    </row>
    <row r="45" spans="1:13" x14ac:dyDescent="0.25">
      <c r="A45" t="str">
        <f t="shared" si="0"/>
        <v>DMMCMBDec-2024</v>
      </c>
      <c r="B45" s="2">
        <v>2024</v>
      </c>
      <c r="C45" s="2" t="s">
        <v>188</v>
      </c>
      <c r="D45" t="s">
        <v>24</v>
      </c>
      <c r="E45" s="2" t="s">
        <v>10</v>
      </c>
      <c r="F45" t="s">
        <v>11</v>
      </c>
      <c r="G45">
        <v>1016</v>
      </c>
      <c r="H45">
        <v>134996.43000000005</v>
      </c>
      <c r="I45">
        <v>75890.299999999959</v>
      </c>
      <c r="J45">
        <v>210886.72999999995</v>
      </c>
      <c r="K45">
        <v>3914648</v>
      </c>
      <c r="L45" s="26">
        <f t="shared" si="1"/>
        <v>5.3871185863965276E-2</v>
      </c>
      <c r="M45" s="1">
        <f t="shared" si="2"/>
        <v>207.56567913385823</v>
      </c>
    </row>
    <row r="46" spans="1:13" x14ac:dyDescent="0.25">
      <c r="A46" t="str">
        <f t="shared" si="0"/>
        <v>DOHCMBDec-2024</v>
      </c>
      <c r="B46" s="2">
        <v>2024</v>
      </c>
      <c r="C46" s="2" t="s">
        <v>188</v>
      </c>
      <c r="D46" t="s">
        <v>25</v>
      </c>
      <c r="E46" s="2" t="s">
        <v>10</v>
      </c>
      <c r="F46" t="s">
        <v>11</v>
      </c>
      <c r="G46">
        <v>1613</v>
      </c>
      <c r="H46">
        <v>317812.55999999976</v>
      </c>
      <c r="I46">
        <v>218156.09999999995</v>
      </c>
      <c r="J46">
        <v>535968.66000000027</v>
      </c>
      <c r="K46">
        <v>5860029</v>
      </c>
      <c r="L46" s="26">
        <f t="shared" si="1"/>
        <v>9.1461776042405296E-2</v>
      </c>
      <c r="M46" s="1">
        <f t="shared" si="2"/>
        <v>332.28063236205844</v>
      </c>
    </row>
    <row r="47" spans="1:13" x14ac:dyDescent="0.25">
      <c r="A47" t="str">
        <f t="shared" si="0"/>
        <v>DXBCMBDec-2024</v>
      </c>
      <c r="B47" s="2">
        <v>2024</v>
      </c>
      <c r="C47" s="2" t="s">
        <v>188</v>
      </c>
      <c r="D47" t="s">
        <v>26</v>
      </c>
      <c r="E47" s="2" t="s">
        <v>10</v>
      </c>
      <c r="F47" t="s">
        <v>11</v>
      </c>
      <c r="G47">
        <v>3994</v>
      </c>
      <c r="H47">
        <v>486786.27000000031</v>
      </c>
      <c r="I47">
        <v>299179.69</v>
      </c>
      <c r="J47">
        <v>785965.9600000002</v>
      </c>
      <c r="K47">
        <v>13216146</v>
      </c>
      <c r="L47" s="26">
        <f t="shared" si="1"/>
        <v>5.9470132972199323E-2</v>
      </c>
      <c r="M47" s="1">
        <f t="shared" si="2"/>
        <v>196.78667000500755</v>
      </c>
    </row>
    <row r="48" spans="1:13" x14ac:dyDescent="0.25">
      <c r="A48" t="str">
        <f t="shared" si="0"/>
        <v>FRACMBDec-2024</v>
      </c>
      <c r="B48" s="2">
        <v>2024</v>
      </c>
      <c r="C48" s="2" t="s">
        <v>188</v>
      </c>
      <c r="D48" t="s">
        <v>27</v>
      </c>
      <c r="E48" s="2" t="s">
        <v>10</v>
      </c>
      <c r="F48" t="s">
        <v>19</v>
      </c>
      <c r="G48">
        <v>2441</v>
      </c>
      <c r="H48">
        <v>830050.7699999999</v>
      </c>
      <c r="I48">
        <v>592489.48999999976</v>
      </c>
      <c r="J48">
        <v>1422540.2600000016</v>
      </c>
      <c r="K48">
        <v>19755013</v>
      </c>
      <c r="L48" s="26">
        <f t="shared" si="1"/>
        <v>7.2009077392153661E-2</v>
      </c>
      <c r="M48" s="1">
        <f t="shared" si="2"/>
        <v>582.76946333469959</v>
      </c>
    </row>
    <row r="49" spans="1:13" x14ac:dyDescent="0.25">
      <c r="A49" t="str">
        <f t="shared" si="0"/>
        <v>GANCMBDec-2024</v>
      </c>
      <c r="B49" s="2">
        <v>2024</v>
      </c>
      <c r="C49" s="2" t="s">
        <v>188</v>
      </c>
      <c r="D49" t="s">
        <v>28</v>
      </c>
      <c r="E49" s="2" t="s">
        <v>10</v>
      </c>
      <c r="F49" t="s">
        <v>15</v>
      </c>
      <c r="G49">
        <v>604</v>
      </c>
      <c r="H49">
        <v>61881.859999999993</v>
      </c>
      <c r="I49">
        <v>15406.920000000004</v>
      </c>
      <c r="J49">
        <v>77288.77999999997</v>
      </c>
      <c r="K49">
        <v>692788</v>
      </c>
      <c r="L49" s="26">
        <f t="shared" si="1"/>
        <v>0.1115619496873502</v>
      </c>
      <c r="M49" s="1">
        <f t="shared" si="2"/>
        <v>127.96155629139068</v>
      </c>
    </row>
    <row r="50" spans="1:13" x14ac:dyDescent="0.25">
      <c r="A50" t="str">
        <f t="shared" si="0"/>
        <v>HYDCMBDec-2024</v>
      </c>
      <c r="B50" s="2">
        <v>2024</v>
      </c>
      <c r="C50" s="2" t="s">
        <v>188</v>
      </c>
      <c r="D50" t="s">
        <v>29</v>
      </c>
      <c r="E50" s="2" t="s">
        <v>10</v>
      </c>
      <c r="F50" t="s">
        <v>15</v>
      </c>
      <c r="G50">
        <v>783</v>
      </c>
      <c r="H50">
        <v>46534.770000000026</v>
      </c>
      <c r="I50">
        <v>20512.869999999995</v>
      </c>
      <c r="J50">
        <v>67047.639999999985</v>
      </c>
      <c r="K50">
        <v>917676</v>
      </c>
      <c r="L50" s="26">
        <f t="shared" si="1"/>
        <v>7.3062431620746299E-2</v>
      </c>
      <c r="M50" s="1">
        <f t="shared" si="2"/>
        <v>85.629169859514661</v>
      </c>
    </row>
    <row r="51" spans="1:13" x14ac:dyDescent="0.25">
      <c r="A51" t="str">
        <f t="shared" si="0"/>
        <v>ICNCMBDec-2024</v>
      </c>
      <c r="B51" s="2">
        <v>2024</v>
      </c>
      <c r="C51" s="2" t="s">
        <v>188</v>
      </c>
      <c r="D51" t="s">
        <v>30</v>
      </c>
      <c r="E51" s="2" t="s">
        <v>10</v>
      </c>
      <c r="F51" t="s">
        <v>13</v>
      </c>
      <c r="G51">
        <v>1285</v>
      </c>
      <c r="H51">
        <v>259209.02999999997</v>
      </c>
      <c r="I51">
        <v>127630.97000000003</v>
      </c>
      <c r="J51">
        <v>386840</v>
      </c>
      <c r="K51">
        <v>7408025</v>
      </c>
      <c r="L51" s="26">
        <f t="shared" si="1"/>
        <v>5.2219046237019985E-2</v>
      </c>
      <c r="M51" s="1">
        <f t="shared" si="2"/>
        <v>301.04280155642022</v>
      </c>
    </row>
    <row r="52" spans="1:13" x14ac:dyDescent="0.25">
      <c r="A52" t="str">
        <f t="shared" si="0"/>
        <v>IXMCMBDec-2024</v>
      </c>
      <c r="B52" s="2">
        <v>2024</v>
      </c>
      <c r="C52" s="2" t="s">
        <v>188</v>
      </c>
      <c r="D52" t="s">
        <v>31</v>
      </c>
      <c r="E52" s="2" t="s">
        <v>10</v>
      </c>
      <c r="F52" t="s">
        <v>15</v>
      </c>
      <c r="G52">
        <v>1236</v>
      </c>
      <c r="H52">
        <v>34470.969999999965</v>
      </c>
      <c r="I52">
        <v>19132.349999999926</v>
      </c>
      <c r="J52">
        <v>53603.320000000036</v>
      </c>
      <c r="K52">
        <v>437544</v>
      </c>
      <c r="L52" s="26">
        <f t="shared" si="1"/>
        <v>0.12250955332492283</v>
      </c>
      <c r="M52" s="1">
        <f t="shared" si="2"/>
        <v>43.368381877022685</v>
      </c>
    </row>
    <row r="53" spans="1:13" x14ac:dyDescent="0.25">
      <c r="A53" t="str">
        <f t="shared" si="0"/>
        <v>KHICMBDec-2024</v>
      </c>
      <c r="B53" s="2">
        <v>2024</v>
      </c>
      <c r="C53" s="2" t="s">
        <v>188</v>
      </c>
      <c r="D53" t="s">
        <v>32</v>
      </c>
      <c r="E53" s="2" t="s">
        <v>10</v>
      </c>
      <c r="F53" t="s">
        <v>15</v>
      </c>
      <c r="G53">
        <v>778</v>
      </c>
      <c r="H53">
        <v>86262.619999999952</v>
      </c>
      <c r="I53">
        <v>26792.390000000007</v>
      </c>
      <c r="J53">
        <v>113055.01000000002</v>
      </c>
      <c r="K53">
        <v>1878092</v>
      </c>
      <c r="L53" s="26">
        <f t="shared" si="1"/>
        <v>6.0196736901067693E-2</v>
      </c>
      <c r="M53" s="1">
        <f t="shared" si="2"/>
        <v>145.3149228791774</v>
      </c>
    </row>
    <row r="54" spans="1:13" x14ac:dyDescent="0.25">
      <c r="A54" t="str">
        <f t="shared" si="0"/>
        <v>KTMCMBDec-2024</v>
      </c>
      <c r="B54" s="2">
        <v>2024</v>
      </c>
      <c r="C54" s="2" t="s">
        <v>188</v>
      </c>
      <c r="D54" t="s">
        <v>52</v>
      </c>
      <c r="E54" s="2" t="s">
        <v>10</v>
      </c>
      <c r="F54" t="s">
        <v>15</v>
      </c>
      <c r="G54">
        <v>1035</v>
      </c>
      <c r="H54">
        <v>185688.52000000002</v>
      </c>
      <c r="I54">
        <v>30855.550000000025</v>
      </c>
      <c r="J54">
        <v>216544.06999999983</v>
      </c>
      <c r="K54">
        <v>2435355</v>
      </c>
      <c r="L54" s="26">
        <f t="shared" si="1"/>
        <v>8.8916839639395423E-2</v>
      </c>
      <c r="M54" s="1">
        <f t="shared" si="2"/>
        <v>209.22132367149743</v>
      </c>
    </row>
    <row r="55" spans="1:13" x14ac:dyDescent="0.25">
      <c r="A55" t="str">
        <f t="shared" si="0"/>
        <v>KULCMBDec-2024</v>
      </c>
      <c r="B55" s="2">
        <v>2024</v>
      </c>
      <c r="C55" s="2" t="s">
        <v>188</v>
      </c>
      <c r="D55" t="s">
        <v>33</v>
      </c>
      <c r="E55" s="2" t="s">
        <v>10</v>
      </c>
      <c r="F55" t="s">
        <v>13</v>
      </c>
      <c r="G55">
        <v>2857</v>
      </c>
      <c r="H55">
        <v>252211.06000000008</v>
      </c>
      <c r="I55">
        <v>156667.23999999996</v>
      </c>
      <c r="J55">
        <v>408878.30000000022</v>
      </c>
      <c r="K55">
        <v>7025363</v>
      </c>
      <c r="L55" s="26">
        <f t="shared" si="1"/>
        <v>5.8200309364797267E-2</v>
      </c>
      <c r="M55" s="1">
        <f t="shared" si="2"/>
        <v>143.11456072803648</v>
      </c>
    </row>
    <row r="56" spans="1:13" x14ac:dyDescent="0.25">
      <c r="A56" t="str">
        <f t="shared" si="0"/>
        <v>KWICMBDec-2024</v>
      </c>
      <c r="B56" s="2">
        <v>2024</v>
      </c>
      <c r="C56" s="2" t="s">
        <v>188</v>
      </c>
      <c r="D56" t="s">
        <v>34</v>
      </c>
      <c r="E56" s="2" t="s">
        <v>10</v>
      </c>
      <c r="F56" t="s">
        <v>11</v>
      </c>
      <c r="G56">
        <v>1484</v>
      </c>
      <c r="H56">
        <v>199253.33999999994</v>
      </c>
      <c r="I56">
        <v>105793.87999999996</v>
      </c>
      <c r="J56">
        <v>305047.22000000003</v>
      </c>
      <c r="K56">
        <v>6225380</v>
      </c>
      <c r="L56" s="26">
        <f t="shared" si="1"/>
        <v>4.9000578277952518E-2</v>
      </c>
      <c r="M56" s="1">
        <f t="shared" si="2"/>
        <v>205.5574258760108</v>
      </c>
    </row>
    <row r="57" spans="1:13" x14ac:dyDescent="0.25">
      <c r="A57" t="str">
        <f t="shared" si="0"/>
        <v>LHECMBDec-2024</v>
      </c>
      <c r="B57" s="2">
        <v>2024</v>
      </c>
      <c r="C57" s="2" t="s">
        <v>188</v>
      </c>
      <c r="D57" t="s">
        <v>35</v>
      </c>
      <c r="E57" s="2" t="s">
        <v>10</v>
      </c>
      <c r="F57" t="s">
        <v>15</v>
      </c>
      <c r="G57">
        <v>848</v>
      </c>
      <c r="H57">
        <v>89880.900000000038</v>
      </c>
      <c r="I57">
        <v>27064.219999999998</v>
      </c>
      <c r="J57">
        <v>116945.12</v>
      </c>
      <c r="K57">
        <v>2361680</v>
      </c>
      <c r="L57" s="26">
        <f t="shared" si="1"/>
        <v>4.9517767013312557E-2</v>
      </c>
      <c r="M57" s="1">
        <f t="shared" si="2"/>
        <v>137.90698113207546</v>
      </c>
    </row>
    <row r="58" spans="1:13" x14ac:dyDescent="0.25">
      <c r="A58" t="str">
        <f t="shared" si="0"/>
        <v>LHRCMBDec-2024</v>
      </c>
      <c r="B58" s="2">
        <v>2024</v>
      </c>
      <c r="C58" s="2" t="s">
        <v>188</v>
      </c>
      <c r="D58" t="s">
        <v>36</v>
      </c>
      <c r="E58" s="2" t="s">
        <v>10</v>
      </c>
      <c r="F58" t="s">
        <v>19</v>
      </c>
      <c r="G58">
        <v>7161</v>
      </c>
      <c r="H58">
        <v>3649900.8500000015</v>
      </c>
      <c r="I58">
        <v>1667409.5299999984</v>
      </c>
      <c r="J58">
        <v>5317310.3799999971</v>
      </c>
      <c r="K58">
        <v>62436759</v>
      </c>
      <c r="L58" s="26">
        <f t="shared" si="1"/>
        <v>8.5163138913087993E-2</v>
      </c>
      <c r="M58" s="1">
        <f t="shared" si="2"/>
        <v>742.53740818321421</v>
      </c>
    </row>
    <row r="59" spans="1:13" x14ac:dyDescent="0.25">
      <c r="A59" t="str">
        <f t="shared" si="0"/>
        <v>MAACMBDec-2024</v>
      </c>
      <c r="B59" s="2">
        <v>2024</v>
      </c>
      <c r="C59" s="2" t="s">
        <v>188</v>
      </c>
      <c r="D59" t="s">
        <v>37</v>
      </c>
      <c r="E59" s="2" t="s">
        <v>10</v>
      </c>
      <c r="F59" t="s">
        <v>15</v>
      </c>
      <c r="G59">
        <v>6075</v>
      </c>
      <c r="H59">
        <v>193249.95000000027</v>
      </c>
      <c r="I59">
        <v>155851.75999999986</v>
      </c>
      <c r="J59">
        <v>349101.70999999956</v>
      </c>
      <c r="K59">
        <v>4167450</v>
      </c>
      <c r="L59" s="26">
        <f t="shared" si="1"/>
        <v>8.3768661891564275E-2</v>
      </c>
      <c r="M59" s="1">
        <f t="shared" si="2"/>
        <v>57.465302057613094</v>
      </c>
    </row>
    <row r="60" spans="1:13" x14ac:dyDescent="0.25">
      <c r="A60" t="str">
        <f t="shared" si="0"/>
        <v>MELCMBDec-2024</v>
      </c>
      <c r="B60" s="2">
        <v>2024</v>
      </c>
      <c r="C60" s="2" t="s">
        <v>188</v>
      </c>
      <c r="D60" t="s">
        <v>38</v>
      </c>
      <c r="E60" s="2" t="s">
        <v>10</v>
      </c>
      <c r="F60" t="s">
        <v>13</v>
      </c>
      <c r="G60">
        <v>6344</v>
      </c>
      <c r="H60">
        <v>3306539.2400000016</v>
      </c>
      <c r="I60">
        <v>588625.52000000025</v>
      </c>
      <c r="J60">
        <v>3895164.7600000012</v>
      </c>
      <c r="K60">
        <v>53346696</v>
      </c>
      <c r="L60" s="26">
        <f t="shared" si="1"/>
        <v>7.3016045079905251E-2</v>
      </c>
      <c r="M60" s="1">
        <f t="shared" si="2"/>
        <v>613.99192307692329</v>
      </c>
    </row>
    <row r="61" spans="1:13" x14ac:dyDescent="0.25">
      <c r="A61" t="str">
        <f t="shared" si="0"/>
        <v>MLECMBDec-2024</v>
      </c>
      <c r="B61" s="2">
        <v>2024</v>
      </c>
      <c r="C61" s="2" t="s">
        <v>188</v>
      </c>
      <c r="D61" t="s">
        <v>39</v>
      </c>
      <c r="E61" s="2" t="s">
        <v>10</v>
      </c>
      <c r="F61" t="s">
        <v>15</v>
      </c>
      <c r="G61">
        <v>6736</v>
      </c>
      <c r="H61">
        <v>410186.52000000054</v>
      </c>
      <c r="I61">
        <v>118939.89000000009</v>
      </c>
      <c r="J61">
        <v>529126.41000000038</v>
      </c>
      <c r="K61">
        <v>5173248</v>
      </c>
      <c r="L61" s="26">
        <f t="shared" si="1"/>
        <v>0.10228127667569782</v>
      </c>
      <c r="M61" s="1">
        <f t="shared" si="2"/>
        <v>78.55202048693593</v>
      </c>
    </row>
    <row r="62" spans="1:13" x14ac:dyDescent="0.25">
      <c r="A62" t="str">
        <f t="shared" si="0"/>
        <v>NRTCMBDec-2024</v>
      </c>
      <c r="B62" s="2">
        <v>2024</v>
      </c>
      <c r="C62" s="2" t="s">
        <v>188</v>
      </c>
      <c r="D62" t="s">
        <v>40</v>
      </c>
      <c r="E62" s="2" t="s">
        <v>10</v>
      </c>
      <c r="F62" t="s">
        <v>13</v>
      </c>
      <c r="G62">
        <v>2669</v>
      </c>
      <c r="H62">
        <v>983426.79000000015</v>
      </c>
      <c r="I62">
        <v>52206.64</v>
      </c>
      <c r="J62">
        <v>1035633.4300000005</v>
      </c>
      <c r="K62">
        <v>18320016</v>
      </c>
      <c r="L62" s="26">
        <f t="shared" si="1"/>
        <v>5.6530159689816895E-2</v>
      </c>
      <c r="M62" s="1">
        <f t="shared" si="2"/>
        <v>388.02301611090314</v>
      </c>
    </row>
    <row r="63" spans="1:13" x14ac:dyDescent="0.25">
      <c r="A63" t="str">
        <f t="shared" si="0"/>
        <v>RUHCMBDec-2024</v>
      </c>
      <c r="B63" s="2">
        <v>2024</v>
      </c>
      <c r="C63" s="2" t="s">
        <v>188</v>
      </c>
      <c r="D63" t="s">
        <v>41</v>
      </c>
      <c r="E63" s="2" t="s">
        <v>10</v>
      </c>
      <c r="F63" t="s">
        <v>11</v>
      </c>
      <c r="G63">
        <v>2526</v>
      </c>
      <c r="H63">
        <v>349413.49000000005</v>
      </c>
      <c r="I63">
        <v>190673.46000000014</v>
      </c>
      <c r="J63">
        <v>540086.95000000019</v>
      </c>
      <c r="K63">
        <v>10217670</v>
      </c>
      <c r="L63" s="26">
        <f t="shared" si="1"/>
        <v>5.2858132039887783E-2</v>
      </c>
      <c r="M63" s="1">
        <f t="shared" si="2"/>
        <v>213.81114410134609</v>
      </c>
    </row>
    <row r="64" spans="1:13" x14ac:dyDescent="0.25">
      <c r="A64" t="str">
        <f t="shared" si="0"/>
        <v>SINCMBDec-2024</v>
      </c>
      <c r="B64" s="2">
        <v>2024</v>
      </c>
      <c r="C64" s="2" t="s">
        <v>188</v>
      </c>
      <c r="D64" t="s">
        <v>42</v>
      </c>
      <c r="E64" s="2" t="s">
        <v>10</v>
      </c>
      <c r="F64" t="s">
        <v>13</v>
      </c>
      <c r="G64">
        <v>1970</v>
      </c>
      <c r="H64">
        <v>337549.29999999993</v>
      </c>
      <c r="I64">
        <v>107020.10999999991</v>
      </c>
      <c r="J64">
        <v>444569.40999999963</v>
      </c>
      <c r="K64">
        <v>5415530</v>
      </c>
      <c r="L64" s="26">
        <f t="shared" si="1"/>
        <v>8.2091579217546506E-2</v>
      </c>
      <c r="M64" s="1">
        <f t="shared" si="2"/>
        <v>225.66975126903534</v>
      </c>
    </row>
    <row r="65" spans="1:13" x14ac:dyDescent="0.25">
      <c r="A65" t="str">
        <f t="shared" si="0"/>
        <v>SYDCMBDec-2024</v>
      </c>
      <c r="B65" s="2">
        <v>2024</v>
      </c>
      <c r="C65" s="2" t="s">
        <v>188</v>
      </c>
      <c r="D65" t="s">
        <v>53</v>
      </c>
      <c r="E65" s="2" t="s">
        <v>10</v>
      </c>
      <c r="F65" t="s">
        <v>13</v>
      </c>
      <c r="G65">
        <v>3619</v>
      </c>
      <c r="H65">
        <v>1931945.2799999977</v>
      </c>
      <c r="I65">
        <v>328081.68999999971</v>
      </c>
      <c r="J65">
        <v>2260026.9700000002</v>
      </c>
      <c r="K65">
        <v>31680726</v>
      </c>
      <c r="L65" s="26">
        <f t="shared" si="1"/>
        <v>7.1337600344133528E-2</v>
      </c>
      <c r="M65" s="1">
        <f t="shared" si="2"/>
        <v>624.48935341254492</v>
      </c>
    </row>
    <row r="66" spans="1:13" x14ac:dyDescent="0.25">
      <c r="A66" t="str">
        <f t="shared" ref="A66:A129" si="3">D66&amp;E66&amp;C66</f>
        <v>TRVCMBDec-2024</v>
      </c>
      <c r="B66" s="2">
        <v>2024</v>
      </c>
      <c r="C66" s="2" t="s">
        <v>188</v>
      </c>
      <c r="D66" t="s">
        <v>43</v>
      </c>
      <c r="E66" s="2" t="s">
        <v>10</v>
      </c>
      <c r="F66" t="s">
        <v>15</v>
      </c>
      <c r="G66">
        <v>845</v>
      </c>
      <c r="H66">
        <v>34685.900000000016</v>
      </c>
      <c r="I66">
        <v>14734.309999999994</v>
      </c>
      <c r="J66">
        <v>49420.210000000028</v>
      </c>
      <c r="K66">
        <v>309270</v>
      </c>
      <c r="L66" s="26">
        <f t="shared" ref="L66:L129" si="4">J66/K66</f>
        <v>0.15979632683415795</v>
      </c>
      <c r="M66" s="1">
        <f t="shared" ref="M66:M129" si="5">J66/G66</f>
        <v>58.48545562130181</v>
      </c>
    </row>
    <row r="67" spans="1:13" x14ac:dyDescent="0.25">
      <c r="A67" t="str">
        <f t="shared" si="3"/>
        <v>TRZCMBDec-2024</v>
      </c>
      <c r="B67" s="2">
        <v>2024</v>
      </c>
      <c r="C67" s="2" t="s">
        <v>188</v>
      </c>
      <c r="D67" t="s">
        <v>44</v>
      </c>
      <c r="E67" s="2" t="s">
        <v>10</v>
      </c>
      <c r="F67" t="s">
        <v>15</v>
      </c>
      <c r="G67">
        <v>1543</v>
      </c>
      <c r="H67">
        <v>46998.070000000029</v>
      </c>
      <c r="I67">
        <v>24645.63999999993</v>
      </c>
      <c r="J67">
        <v>71643.709999999948</v>
      </c>
      <c r="K67">
        <v>683549</v>
      </c>
      <c r="L67" s="26">
        <f t="shared" si="4"/>
        <v>0.10481137416629964</v>
      </c>
      <c r="M67" s="1">
        <f t="shared" si="5"/>
        <v>46.43143875567074</v>
      </c>
    </row>
    <row r="68" spans="1:13" x14ac:dyDescent="0.25">
      <c r="A68" t="str">
        <f t="shared" si="3"/>
        <v>AUHCMBNov-2024</v>
      </c>
      <c r="B68" s="2">
        <v>2024</v>
      </c>
      <c r="C68" s="2" t="s">
        <v>179</v>
      </c>
      <c r="D68" t="s">
        <v>9</v>
      </c>
      <c r="E68" s="2" t="s">
        <v>10</v>
      </c>
      <c r="F68" t="s">
        <v>11</v>
      </c>
      <c r="G68">
        <v>1123</v>
      </c>
      <c r="H68">
        <v>94841.960000000036</v>
      </c>
      <c r="I68">
        <v>88477.39999999998</v>
      </c>
      <c r="J68">
        <v>183319.35999999984</v>
      </c>
      <c r="K68">
        <v>3755312</v>
      </c>
      <c r="L68" s="26">
        <f t="shared" si="4"/>
        <v>4.8816013156829534E-2</v>
      </c>
      <c r="M68" s="1">
        <f t="shared" si="5"/>
        <v>163.24074799643796</v>
      </c>
    </row>
    <row r="69" spans="1:13" x14ac:dyDescent="0.25">
      <c r="A69" t="str">
        <f t="shared" si="3"/>
        <v>BKKCMBNov-2024</v>
      </c>
      <c r="B69" s="2">
        <v>2024</v>
      </c>
      <c r="C69" s="2" t="s">
        <v>179</v>
      </c>
      <c r="D69" t="s">
        <v>12</v>
      </c>
      <c r="E69" s="2" t="s">
        <v>10</v>
      </c>
      <c r="F69" t="s">
        <v>13</v>
      </c>
      <c r="G69">
        <v>4778</v>
      </c>
      <c r="H69">
        <v>478676.68</v>
      </c>
      <c r="I69">
        <v>300415.2799999998</v>
      </c>
      <c r="J69">
        <v>779091.96000000078</v>
      </c>
      <c r="K69">
        <v>11395530</v>
      </c>
      <c r="L69" s="26">
        <f t="shared" si="4"/>
        <v>6.8368207534006825E-2</v>
      </c>
      <c r="M69" s="1">
        <f t="shared" si="5"/>
        <v>163.05817496860627</v>
      </c>
    </row>
    <row r="70" spans="1:13" x14ac:dyDescent="0.25">
      <c r="A70" t="str">
        <f t="shared" si="3"/>
        <v>BLRCMBNov-2024</v>
      </c>
      <c r="B70" s="2">
        <v>2024</v>
      </c>
      <c r="C70" s="2" t="s">
        <v>179</v>
      </c>
      <c r="D70" t="s">
        <v>14</v>
      </c>
      <c r="E70" s="2" t="s">
        <v>10</v>
      </c>
      <c r="F70" t="s">
        <v>15</v>
      </c>
      <c r="G70">
        <v>3569</v>
      </c>
      <c r="H70">
        <v>207045.60000000006</v>
      </c>
      <c r="I70">
        <v>85497.000000000087</v>
      </c>
      <c r="J70">
        <v>292542.60000000027</v>
      </c>
      <c r="K70">
        <v>2551835</v>
      </c>
      <c r="L70" s="26">
        <f t="shared" si="4"/>
        <v>0.11464009232571866</v>
      </c>
      <c r="M70" s="1">
        <f t="shared" si="5"/>
        <v>81.967666012888841</v>
      </c>
    </row>
    <row r="71" spans="1:13" x14ac:dyDescent="0.25">
      <c r="A71" t="str">
        <f t="shared" si="3"/>
        <v>BOMCMBNov-2024</v>
      </c>
      <c r="B71" s="2">
        <v>2024</v>
      </c>
      <c r="C71" s="2" t="s">
        <v>179</v>
      </c>
      <c r="D71" t="s">
        <v>16</v>
      </c>
      <c r="E71" s="2" t="s">
        <v>10</v>
      </c>
      <c r="F71" t="s">
        <v>15</v>
      </c>
      <c r="G71">
        <v>6581</v>
      </c>
      <c r="H71">
        <v>508098.50000000029</v>
      </c>
      <c r="I71">
        <v>202035.54999999996</v>
      </c>
      <c r="J71">
        <v>710134.04999999912</v>
      </c>
      <c r="K71">
        <v>10193969</v>
      </c>
      <c r="L71" s="26">
        <f t="shared" si="4"/>
        <v>6.966217476235205E-2</v>
      </c>
      <c r="M71" s="1">
        <f t="shared" si="5"/>
        <v>107.90670870688332</v>
      </c>
    </row>
    <row r="72" spans="1:13" x14ac:dyDescent="0.25">
      <c r="A72" t="str">
        <f t="shared" si="3"/>
        <v>CANCMBNov-2024</v>
      </c>
      <c r="B72" s="2">
        <v>2024</v>
      </c>
      <c r="C72" s="2" t="s">
        <v>179</v>
      </c>
      <c r="D72" t="s">
        <v>17</v>
      </c>
      <c r="E72" s="2" t="s">
        <v>10</v>
      </c>
      <c r="F72" t="s">
        <v>13</v>
      </c>
      <c r="G72">
        <v>1161</v>
      </c>
      <c r="H72">
        <v>208486.38999999996</v>
      </c>
      <c r="I72">
        <v>88823.959999999992</v>
      </c>
      <c r="J72">
        <v>297310.35000000003</v>
      </c>
      <c r="K72">
        <v>4624263</v>
      </c>
      <c r="L72" s="26">
        <f t="shared" si="4"/>
        <v>6.4293564185255045E-2</v>
      </c>
      <c r="M72" s="1">
        <f t="shared" si="5"/>
        <v>256.08126614987083</v>
      </c>
    </row>
    <row r="73" spans="1:13" x14ac:dyDescent="0.25">
      <c r="A73" t="str">
        <f t="shared" si="3"/>
        <v>CDGCMBNov-2024</v>
      </c>
      <c r="B73" s="2">
        <v>2024</v>
      </c>
      <c r="C73" s="2" t="s">
        <v>179</v>
      </c>
      <c r="D73" t="s">
        <v>18</v>
      </c>
      <c r="E73" s="2" t="s">
        <v>10</v>
      </c>
      <c r="F73" t="s">
        <v>19</v>
      </c>
      <c r="G73">
        <v>1511</v>
      </c>
      <c r="H73">
        <v>263676.53999999998</v>
      </c>
      <c r="I73">
        <v>355917.8499999998</v>
      </c>
      <c r="J73">
        <v>619594.38999999966</v>
      </c>
      <c r="K73">
        <v>12857099</v>
      </c>
      <c r="L73" s="26">
        <f t="shared" si="4"/>
        <v>4.8190839162084671E-2</v>
      </c>
      <c r="M73" s="1">
        <f t="shared" si="5"/>
        <v>410.05585043017845</v>
      </c>
    </row>
    <row r="74" spans="1:13" x14ac:dyDescent="0.25">
      <c r="A74" t="str">
        <f t="shared" si="3"/>
        <v>CGKCMBNov-2024</v>
      </c>
      <c r="B74" s="2">
        <v>2024</v>
      </c>
      <c r="C74" s="2" t="s">
        <v>179</v>
      </c>
      <c r="D74" t="s">
        <v>20</v>
      </c>
      <c r="E74" s="2" t="s">
        <v>10</v>
      </c>
      <c r="F74" t="s">
        <v>13</v>
      </c>
      <c r="G74">
        <v>1424</v>
      </c>
      <c r="H74">
        <v>174694.83000000005</v>
      </c>
      <c r="I74">
        <v>88594.109999999971</v>
      </c>
      <c r="J74">
        <v>263288.94</v>
      </c>
      <c r="K74">
        <v>4724832</v>
      </c>
      <c r="L74" s="26">
        <f t="shared" si="4"/>
        <v>5.5724508299977653E-2</v>
      </c>
      <c r="M74" s="1">
        <f t="shared" si="5"/>
        <v>184.89391853932585</v>
      </c>
    </row>
    <row r="75" spans="1:13" x14ac:dyDescent="0.25">
      <c r="A75" t="str">
        <f t="shared" si="3"/>
        <v>CMBAUHNov-2024</v>
      </c>
      <c r="B75" s="2">
        <v>2024</v>
      </c>
      <c r="C75" s="2" t="s">
        <v>179</v>
      </c>
      <c r="D75" t="s">
        <v>10</v>
      </c>
      <c r="E75" s="2" t="s">
        <v>9</v>
      </c>
      <c r="F75" t="s">
        <v>11</v>
      </c>
      <c r="G75">
        <v>1127</v>
      </c>
      <c r="H75">
        <v>75260.06</v>
      </c>
      <c r="I75">
        <v>86418.719999999943</v>
      </c>
      <c r="J75">
        <v>161678.77999999994</v>
      </c>
      <c r="K75">
        <v>3768688</v>
      </c>
      <c r="L75" s="26">
        <f t="shared" si="4"/>
        <v>4.2900547882976765E-2</v>
      </c>
      <c r="M75" s="1">
        <f t="shared" si="5"/>
        <v>143.45943212067431</v>
      </c>
    </row>
    <row r="76" spans="1:13" x14ac:dyDescent="0.25">
      <c r="A76" t="str">
        <f t="shared" si="3"/>
        <v>CMBBKKNov-2024</v>
      </c>
      <c r="B76" s="2">
        <v>2024</v>
      </c>
      <c r="C76" s="2" t="s">
        <v>179</v>
      </c>
      <c r="D76" t="s">
        <v>10</v>
      </c>
      <c r="E76" s="2" t="s">
        <v>12</v>
      </c>
      <c r="F76" t="s">
        <v>13</v>
      </c>
      <c r="G76">
        <v>4374</v>
      </c>
      <c r="H76">
        <v>453975.95000000007</v>
      </c>
      <c r="I76">
        <v>259730.76000000007</v>
      </c>
      <c r="J76">
        <v>713706.71000000008</v>
      </c>
      <c r="K76">
        <v>10431990</v>
      </c>
      <c r="L76" s="26">
        <f t="shared" si="4"/>
        <v>6.8415202660278632E-2</v>
      </c>
      <c r="M76" s="1">
        <f t="shared" si="5"/>
        <v>163.17025834476453</v>
      </c>
    </row>
    <row r="77" spans="1:13" x14ac:dyDescent="0.25">
      <c r="A77" t="str">
        <f t="shared" si="3"/>
        <v>CMBBLRNov-2024</v>
      </c>
      <c r="B77" s="2">
        <v>2024</v>
      </c>
      <c r="C77" s="2" t="s">
        <v>179</v>
      </c>
      <c r="D77" t="s">
        <v>10</v>
      </c>
      <c r="E77" s="2" t="s">
        <v>14</v>
      </c>
      <c r="F77" t="s">
        <v>15</v>
      </c>
      <c r="G77">
        <v>3600</v>
      </c>
      <c r="H77">
        <v>206441.57999999996</v>
      </c>
      <c r="I77">
        <v>83367.680000000168</v>
      </c>
      <c r="J77">
        <v>289809.2600000003</v>
      </c>
      <c r="K77">
        <v>2574000</v>
      </c>
      <c r="L77" s="26">
        <f t="shared" si="4"/>
        <v>0.11259101010101022</v>
      </c>
      <c r="M77" s="1">
        <f t="shared" si="5"/>
        <v>80.502572222222312</v>
      </c>
    </row>
    <row r="78" spans="1:13" x14ac:dyDescent="0.25">
      <c r="A78" t="str">
        <f t="shared" si="3"/>
        <v>CMBBOMNov-2024</v>
      </c>
      <c r="B78" s="2">
        <v>2024</v>
      </c>
      <c r="C78" s="2" t="s">
        <v>179</v>
      </c>
      <c r="D78" t="s">
        <v>10</v>
      </c>
      <c r="E78" s="2" t="s">
        <v>16</v>
      </c>
      <c r="F78" t="s">
        <v>15</v>
      </c>
      <c r="G78">
        <v>6490</v>
      </c>
      <c r="H78">
        <v>517407.63000000018</v>
      </c>
      <c r="I78">
        <v>193894.91999999993</v>
      </c>
      <c r="J78">
        <v>711302.55000000063</v>
      </c>
      <c r="K78">
        <v>10053010</v>
      </c>
      <c r="L78" s="26">
        <f t="shared" si="4"/>
        <v>7.0755181781376977E-2</v>
      </c>
      <c r="M78" s="1">
        <f t="shared" si="5"/>
        <v>109.59977657935295</v>
      </c>
    </row>
    <row r="79" spans="1:13" x14ac:dyDescent="0.25">
      <c r="A79" t="str">
        <f t="shared" si="3"/>
        <v>CMBCANNov-2024</v>
      </c>
      <c r="B79" s="2">
        <v>2024</v>
      </c>
      <c r="C79" s="2" t="s">
        <v>179</v>
      </c>
      <c r="D79" t="s">
        <v>10</v>
      </c>
      <c r="E79" s="2" t="s">
        <v>17</v>
      </c>
      <c r="F79" t="s">
        <v>13</v>
      </c>
      <c r="G79">
        <v>961</v>
      </c>
      <c r="H79">
        <v>163384.26</v>
      </c>
      <c r="I79">
        <v>76352.179999999964</v>
      </c>
      <c r="J79">
        <v>239736.44</v>
      </c>
      <c r="K79">
        <v>3827663</v>
      </c>
      <c r="L79" s="26">
        <f t="shared" si="4"/>
        <v>6.2632588083120166E-2</v>
      </c>
      <c r="M79" s="1">
        <f t="shared" si="5"/>
        <v>249.46559833506765</v>
      </c>
    </row>
    <row r="80" spans="1:13" x14ac:dyDescent="0.25">
      <c r="A80" t="str">
        <f t="shared" si="3"/>
        <v>CMBCDGNov-2024</v>
      </c>
      <c r="B80" s="2">
        <v>2024</v>
      </c>
      <c r="C80" s="2" t="s">
        <v>179</v>
      </c>
      <c r="D80" t="s">
        <v>10</v>
      </c>
      <c r="E80" s="2" t="s">
        <v>18</v>
      </c>
      <c r="F80" t="s">
        <v>19</v>
      </c>
      <c r="G80">
        <v>1895</v>
      </c>
      <c r="H80">
        <v>344844.87000000034</v>
      </c>
      <c r="I80">
        <v>438629.47</v>
      </c>
      <c r="J80">
        <v>783474.34</v>
      </c>
      <c r="K80">
        <v>16124555</v>
      </c>
      <c r="L80" s="26">
        <f t="shared" si="4"/>
        <v>4.8588896871882663E-2</v>
      </c>
      <c r="M80" s="1">
        <f t="shared" si="5"/>
        <v>413.44292348284961</v>
      </c>
    </row>
    <row r="81" spans="1:13" x14ac:dyDescent="0.25">
      <c r="A81" t="str">
        <f t="shared" si="3"/>
        <v>CMBCGKNov-2024</v>
      </c>
      <c r="B81" s="2">
        <v>2024</v>
      </c>
      <c r="C81" s="2" t="s">
        <v>179</v>
      </c>
      <c r="D81" t="s">
        <v>10</v>
      </c>
      <c r="E81" s="2" t="s">
        <v>20</v>
      </c>
      <c r="F81" t="s">
        <v>13</v>
      </c>
      <c r="G81">
        <v>2110</v>
      </c>
      <c r="H81">
        <v>202612.33000000016</v>
      </c>
      <c r="I81">
        <v>124154.03999999989</v>
      </c>
      <c r="J81">
        <v>326766.37000000017</v>
      </c>
      <c r="K81">
        <v>7000980</v>
      </c>
      <c r="L81" s="26">
        <f t="shared" si="4"/>
        <v>4.6674375587417785E-2</v>
      </c>
      <c r="M81" s="1">
        <f t="shared" si="5"/>
        <v>154.86557819905221</v>
      </c>
    </row>
    <row r="82" spans="1:13" x14ac:dyDescent="0.25">
      <c r="A82" t="str">
        <f t="shared" si="3"/>
        <v>CMBCOKNov-2024</v>
      </c>
      <c r="B82" s="2">
        <v>2024</v>
      </c>
      <c r="C82" s="2" t="s">
        <v>179</v>
      </c>
      <c r="D82" t="s">
        <v>10</v>
      </c>
      <c r="E82" s="2" t="s">
        <v>21</v>
      </c>
      <c r="F82" t="s">
        <v>15</v>
      </c>
      <c r="G82">
        <v>2515</v>
      </c>
      <c r="H82">
        <v>109897.72999999989</v>
      </c>
      <c r="I82">
        <v>41853.279999999926</v>
      </c>
      <c r="J82">
        <v>151751.00999999995</v>
      </c>
      <c r="K82">
        <v>1300255</v>
      </c>
      <c r="L82" s="26">
        <f t="shared" si="4"/>
        <v>0.11670865330262137</v>
      </c>
      <c r="M82" s="1">
        <f t="shared" si="5"/>
        <v>60.338373757455251</v>
      </c>
    </row>
    <row r="83" spans="1:13" x14ac:dyDescent="0.25">
      <c r="A83" t="str">
        <f t="shared" si="3"/>
        <v>CMBDACNov-2024</v>
      </c>
      <c r="B83" s="2">
        <v>2024</v>
      </c>
      <c r="C83" s="2" t="s">
        <v>179</v>
      </c>
      <c r="D83" t="s">
        <v>10</v>
      </c>
      <c r="E83" s="2" t="s">
        <v>22</v>
      </c>
      <c r="F83" t="s">
        <v>15</v>
      </c>
      <c r="G83">
        <v>5644</v>
      </c>
      <c r="H83">
        <v>553974.42000000027</v>
      </c>
      <c r="I83">
        <v>79614.359999999971</v>
      </c>
      <c r="J83">
        <v>633588.77999999945</v>
      </c>
      <c r="K83">
        <v>12219260</v>
      </c>
      <c r="L83" s="26">
        <f t="shared" si="4"/>
        <v>5.1851648954191941E-2</v>
      </c>
      <c r="M83" s="1">
        <f t="shared" si="5"/>
        <v>112.25881998582555</v>
      </c>
    </row>
    <row r="84" spans="1:13" x14ac:dyDescent="0.25">
      <c r="A84" t="str">
        <f t="shared" si="3"/>
        <v>CMBDELNov-2024</v>
      </c>
      <c r="B84" s="2">
        <v>2024</v>
      </c>
      <c r="C84" s="2" t="s">
        <v>179</v>
      </c>
      <c r="D84" t="s">
        <v>10</v>
      </c>
      <c r="E84" s="2" t="s">
        <v>23</v>
      </c>
      <c r="F84" t="s">
        <v>15</v>
      </c>
      <c r="G84">
        <v>6648</v>
      </c>
      <c r="H84">
        <v>792687.48999999976</v>
      </c>
      <c r="I84">
        <v>181887.72999999981</v>
      </c>
      <c r="J84">
        <v>974575.22000000009</v>
      </c>
      <c r="K84">
        <v>16121400</v>
      </c>
      <c r="L84" s="26">
        <f t="shared" si="4"/>
        <v>6.045226965400028E-2</v>
      </c>
      <c r="M84" s="1">
        <f t="shared" si="5"/>
        <v>146.59675391095067</v>
      </c>
    </row>
    <row r="85" spans="1:13" x14ac:dyDescent="0.25">
      <c r="A85" t="str">
        <f t="shared" si="3"/>
        <v>CMBDMMNov-2024</v>
      </c>
      <c r="B85" s="2">
        <v>2024</v>
      </c>
      <c r="C85" s="2" t="s">
        <v>179</v>
      </c>
      <c r="D85" t="s">
        <v>10</v>
      </c>
      <c r="E85" s="2" t="s">
        <v>24</v>
      </c>
      <c r="F85" t="s">
        <v>11</v>
      </c>
      <c r="G85">
        <v>2359</v>
      </c>
      <c r="H85">
        <v>291040.64999999985</v>
      </c>
      <c r="I85">
        <v>149474.49000000011</v>
      </c>
      <c r="J85">
        <v>440515.1399999999</v>
      </c>
      <c r="K85">
        <v>9089227</v>
      </c>
      <c r="L85" s="26">
        <f t="shared" si="4"/>
        <v>4.8465632996073253E-2</v>
      </c>
      <c r="M85" s="1">
        <f t="shared" si="5"/>
        <v>186.73808393387023</v>
      </c>
    </row>
    <row r="86" spans="1:13" x14ac:dyDescent="0.25">
      <c r="A86" t="str">
        <f t="shared" si="3"/>
        <v>CMBDOHNov-2024</v>
      </c>
      <c r="B86" s="2">
        <v>2024</v>
      </c>
      <c r="C86" s="2" t="s">
        <v>179</v>
      </c>
      <c r="D86" t="s">
        <v>10</v>
      </c>
      <c r="E86" s="2" t="s">
        <v>25</v>
      </c>
      <c r="F86" t="s">
        <v>11</v>
      </c>
      <c r="G86">
        <v>2712</v>
      </c>
      <c r="H86">
        <v>243787.73999999987</v>
      </c>
      <c r="I86">
        <v>198154.47000000012</v>
      </c>
      <c r="J86">
        <v>441942.20999999996</v>
      </c>
      <c r="K86">
        <v>9852696</v>
      </c>
      <c r="L86" s="26">
        <f t="shared" si="4"/>
        <v>4.4854952390695903E-2</v>
      </c>
      <c r="M86" s="1">
        <f t="shared" si="5"/>
        <v>162.95804203539822</v>
      </c>
    </row>
    <row r="87" spans="1:13" x14ac:dyDescent="0.25">
      <c r="A87" t="str">
        <f t="shared" si="3"/>
        <v>CMBDXBNov-2024</v>
      </c>
      <c r="B87" s="2">
        <v>2024</v>
      </c>
      <c r="C87" s="2" t="s">
        <v>179</v>
      </c>
      <c r="D87" t="s">
        <v>10</v>
      </c>
      <c r="E87" s="2" t="s">
        <v>26</v>
      </c>
      <c r="F87" t="s">
        <v>11</v>
      </c>
      <c r="G87">
        <v>5425</v>
      </c>
      <c r="H87">
        <v>420537.64</v>
      </c>
      <c r="I87">
        <v>378039.26999999996</v>
      </c>
      <c r="J87">
        <v>798576.91000000015</v>
      </c>
      <c r="K87">
        <v>17951325</v>
      </c>
      <c r="L87" s="26">
        <f t="shared" si="4"/>
        <v>4.4485680583466691E-2</v>
      </c>
      <c r="M87" s="1">
        <f t="shared" si="5"/>
        <v>147.20311705069128</v>
      </c>
    </row>
    <row r="88" spans="1:13" x14ac:dyDescent="0.25">
      <c r="A88" t="str">
        <f t="shared" si="3"/>
        <v>CMBFRANov-2024</v>
      </c>
      <c r="B88" s="2">
        <v>2024</v>
      </c>
      <c r="C88" s="2" t="s">
        <v>179</v>
      </c>
      <c r="D88" t="s">
        <v>10</v>
      </c>
      <c r="E88" s="2" t="s">
        <v>27</v>
      </c>
      <c r="F88" t="s">
        <v>19</v>
      </c>
      <c r="G88">
        <v>1346</v>
      </c>
      <c r="H88">
        <v>265299.86999999994</v>
      </c>
      <c r="I88">
        <v>315477.98999999987</v>
      </c>
      <c r="J88">
        <v>580777.86</v>
      </c>
      <c r="K88">
        <v>10893178</v>
      </c>
      <c r="L88" s="26">
        <f t="shared" si="4"/>
        <v>5.3315741283214133E-2</v>
      </c>
      <c r="M88" s="1">
        <f t="shared" si="5"/>
        <v>431.48429420505198</v>
      </c>
    </row>
    <row r="89" spans="1:13" x14ac:dyDescent="0.25">
      <c r="A89" t="str">
        <f t="shared" si="3"/>
        <v>CMBGANNov-2024</v>
      </c>
      <c r="B89" s="2">
        <v>2024</v>
      </c>
      <c r="C89" s="2" t="s">
        <v>179</v>
      </c>
      <c r="D89" t="s">
        <v>10</v>
      </c>
      <c r="E89" s="2" t="s">
        <v>28</v>
      </c>
      <c r="F89" t="s">
        <v>15</v>
      </c>
      <c r="G89">
        <v>588</v>
      </c>
      <c r="H89">
        <v>52180.439999999995</v>
      </c>
      <c r="I89">
        <v>13361.949999999997</v>
      </c>
      <c r="J89">
        <v>65542.390000000014</v>
      </c>
      <c r="K89">
        <v>674436</v>
      </c>
      <c r="L89" s="26">
        <f t="shared" si="4"/>
        <v>9.7181037192557954E-2</v>
      </c>
      <c r="M89" s="1">
        <f t="shared" si="5"/>
        <v>111.46664965986398</v>
      </c>
    </row>
    <row r="90" spans="1:13" x14ac:dyDescent="0.25">
      <c r="A90" t="str">
        <f t="shared" si="3"/>
        <v>CMBHYDNov-2024</v>
      </c>
      <c r="B90" s="2">
        <v>2024</v>
      </c>
      <c r="C90" s="2" t="s">
        <v>179</v>
      </c>
      <c r="D90" t="s">
        <v>10</v>
      </c>
      <c r="E90" s="2" t="s">
        <v>29</v>
      </c>
      <c r="F90" t="s">
        <v>15</v>
      </c>
      <c r="G90">
        <v>1233</v>
      </c>
      <c r="H90">
        <v>69048.53999999995</v>
      </c>
      <c r="I90">
        <v>32965.459999999977</v>
      </c>
      <c r="J90">
        <v>102014.00000000001</v>
      </c>
      <c r="K90">
        <v>1445076</v>
      </c>
      <c r="L90" s="26">
        <f t="shared" si="4"/>
        <v>7.0594210961914816E-2</v>
      </c>
      <c r="M90" s="1">
        <f t="shared" si="5"/>
        <v>82.736415247364164</v>
      </c>
    </row>
    <row r="91" spans="1:13" x14ac:dyDescent="0.25">
      <c r="A91" t="str">
        <f t="shared" si="3"/>
        <v>CMBICNNov-2024</v>
      </c>
      <c r="B91" s="2">
        <v>2024</v>
      </c>
      <c r="C91" s="2" t="s">
        <v>179</v>
      </c>
      <c r="D91" t="s">
        <v>10</v>
      </c>
      <c r="E91" s="2" t="s">
        <v>30</v>
      </c>
      <c r="F91" t="s">
        <v>13</v>
      </c>
      <c r="G91">
        <v>1265</v>
      </c>
      <c r="H91">
        <v>474797.46</v>
      </c>
      <c r="I91">
        <v>155038.09999999995</v>
      </c>
      <c r="J91">
        <v>629835.56000000017</v>
      </c>
      <c r="K91">
        <v>7292725</v>
      </c>
      <c r="L91" s="26">
        <f t="shared" si="4"/>
        <v>8.6364912978344879E-2</v>
      </c>
      <c r="M91" s="1">
        <f t="shared" si="5"/>
        <v>497.89372332015824</v>
      </c>
    </row>
    <row r="92" spans="1:13" x14ac:dyDescent="0.25">
      <c r="A92" t="str">
        <f t="shared" si="3"/>
        <v>CMBIXMNov-2024</v>
      </c>
      <c r="B92" s="2">
        <v>2024</v>
      </c>
      <c r="C92" s="2" t="s">
        <v>179</v>
      </c>
      <c r="D92" t="s">
        <v>10</v>
      </c>
      <c r="E92" s="2" t="s">
        <v>31</v>
      </c>
      <c r="F92" t="s">
        <v>15</v>
      </c>
      <c r="G92">
        <v>1621</v>
      </c>
      <c r="H92">
        <v>52299.410000000011</v>
      </c>
      <c r="I92">
        <v>26284.919999999911</v>
      </c>
      <c r="J92">
        <v>78584.33000000006</v>
      </c>
      <c r="K92">
        <v>573834</v>
      </c>
      <c r="L92" s="26">
        <f t="shared" si="4"/>
        <v>0.13694610287992706</v>
      </c>
      <c r="M92" s="1">
        <f t="shared" si="5"/>
        <v>48.478920419494173</v>
      </c>
    </row>
    <row r="93" spans="1:13" x14ac:dyDescent="0.25">
      <c r="A93" t="str">
        <f t="shared" si="3"/>
        <v>CMBKHINov-2024</v>
      </c>
      <c r="B93" s="2">
        <v>2024</v>
      </c>
      <c r="C93" s="2" t="s">
        <v>179</v>
      </c>
      <c r="D93" t="s">
        <v>10</v>
      </c>
      <c r="E93" s="2" t="s">
        <v>32</v>
      </c>
      <c r="F93" t="s">
        <v>15</v>
      </c>
      <c r="G93">
        <v>1146</v>
      </c>
      <c r="H93">
        <v>149602.74</v>
      </c>
      <c r="I93">
        <v>34370.860000000022</v>
      </c>
      <c r="J93">
        <v>183973.59999999998</v>
      </c>
      <c r="K93">
        <v>2766444</v>
      </c>
      <c r="L93" s="26">
        <f t="shared" si="4"/>
        <v>6.65018341235174E-2</v>
      </c>
      <c r="M93" s="1">
        <f t="shared" si="5"/>
        <v>160.535427574171</v>
      </c>
    </row>
    <row r="94" spans="1:13" x14ac:dyDescent="0.25">
      <c r="A94" t="str">
        <f t="shared" si="3"/>
        <v>CMBKTMNov-2024</v>
      </c>
      <c r="B94" s="2">
        <v>2024</v>
      </c>
      <c r="C94" s="2" t="s">
        <v>179</v>
      </c>
      <c r="D94" t="s">
        <v>10</v>
      </c>
      <c r="E94" s="2" t="s">
        <v>52</v>
      </c>
      <c r="F94" t="s">
        <v>15</v>
      </c>
      <c r="G94">
        <v>1756</v>
      </c>
      <c r="H94">
        <v>251680.78</v>
      </c>
      <c r="I94">
        <v>47034.76999999996</v>
      </c>
      <c r="J94">
        <v>298715.55000000022</v>
      </c>
      <c r="K94">
        <v>4131868</v>
      </c>
      <c r="L94" s="26">
        <f t="shared" si="4"/>
        <v>7.2295521057303913E-2</v>
      </c>
      <c r="M94" s="1">
        <f t="shared" si="5"/>
        <v>170.11136104783611</v>
      </c>
    </row>
    <row r="95" spans="1:13" x14ac:dyDescent="0.25">
      <c r="A95" t="str">
        <f t="shared" si="3"/>
        <v>CMBKULNov-2024</v>
      </c>
      <c r="B95" s="2">
        <v>2024</v>
      </c>
      <c r="C95" s="2" t="s">
        <v>179</v>
      </c>
      <c r="D95" t="s">
        <v>10</v>
      </c>
      <c r="E95" s="2" t="s">
        <v>33</v>
      </c>
      <c r="F95" t="s">
        <v>13</v>
      </c>
      <c r="G95">
        <v>4522</v>
      </c>
      <c r="H95">
        <v>318708.38999999932</v>
      </c>
      <c r="I95">
        <v>233746.15999999974</v>
      </c>
      <c r="J95">
        <v>552454.54999999981</v>
      </c>
      <c r="K95">
        <v>11119598</v>
      </c>
      <c r="L95" s="26">
        <f t="shared" si="4"/>
        <v>4.9682960660987908E-2</v>
      </c>
      <c r="M95" s="1">
        <f t="shared" si="5"/>
        <v>122.17040026536927</v>
      </c>
    </row>
    <row r="96" spans="1:13" x14ac:dyDescent="0.25">
      <c r="A96" t="str">
        <f t="shared" si="3"/>
        <v>CMBKWINov-2024</v>
      </c>
      <c r="B96" s="2">
        <v>2024</v>
      </c>
      <c r="C96" s="2" t="s">
        <v>179</v>
      </c>
      <c r="D96" t="s">
        <v>10</v>
      </c>
      <c r="E96" s="2" t="s">
        <v>34</v>
      </c>
      <c r="F96" t="s">
        <v>11</v>
      </c>
      <c r="G96">
        <v>4319</v>
      </c>
      <c r="H96">
        <v>493590.82</v>
      </c>
      <c r="I96">
        <v>266960.66000000021</v>
      </c>
      <c r="J96">
        <v>760551.47999999975</v>
      </c>
      <c r="K96">
        <v>18118205</v>
      </c>
      <c r="L96" s="26">
        <f t="shared" si="4"/>
        <v>4.1977198072325583E-2</v>
      </c>
      <c r="M96" s="1">
        <f t="shared" si="5"/>
        <v>176.09434591340582</v>
      </c>
    </row>
    <row r="97" spans="1:13" x14ac:dyDescent="0.25">
      <c r="A97" t="str">
        <f t="shared" si="3"/>
        <v>CMBLHENov-2024</v>
      </c>
      <c r="B97" s="2">
        <v>2024</v>
      </c>
      <c r="C97" s="2" t="s">
        <v>179</v>
      </c>
      <c r="D97" t="s">
        <v>10</v>
      </c>
      <c r="E97" s="2" t="s">
        <v>35</v>
      </c>
      <c r="F97" t="s">
        <v>15</v>
      </c>
      <c r="G97">
        <v>2289</v>
      </c>
      <c r="H97">
        <v>249133.33999999988</v>
      </c>
      <c r="I97">
        <v>79347.790000000081</v>
      </c>
      <c r="J97">
        <v>328481.13000000024</v>
      </c>
      <c r="K97">
        <v>6374865</v>
      </c>
      <c r="L97" s="26">
        <f t="shared" si="4"/>
        <v>5.1527542936203395E-2</v>
      </c>
      <c r="M97" s="1">
        <f t="shared" si="5"/>
        <v>143.50420707732644</v>
      </c>
    </row>
    <row r="98" spans="1:13" x14ac:dyDescent="0.25">
      <c r="A98" t="str">
        <f t="shared" si="3"/>
        <v>CMBLHRNov-2024</v>
      </c>
      <c r="B98" s="2">
        <v>2024</v>
      </c>
      <c r="C98" s="2" t="s">
        <v>179</v>
      </c>
      <c r="D98" t="s">
        <v>10</v>
      </c>
      <c r="E98" s="2" t="s">
        <v>36</v>
      </c>
      <c r="F98" t="s">
        <v>19</v>
      </c>
      <c r="G98">
        <v>8080</v>
      </c>
      <c r="H98">
        <v>1893107.5200000003</v>
      </c>
      <c r="I98">
        <v>1814538.8999999997</v>
      </c>
      <c r="J98">
        <v>3707646.4199999995</v>
      </c>
      <c r="K98">
        <v>70449520</v>
      </c>
      <c r="L98" s="26">
        <f t="shared" si="4"/>
        <v>5.2628412798270297E-2</v>
      </c>
      <c r="M98" s="1">
        <f t="shared" si="5"/>
        <v>458.86713118811872</v>
      </c>
    </row>
    <row r="99" spans="1:13" x14ac:dyDescent="0.25">
      <c r="A99" t="str">
        <f t="shared" si="3"/>
        <v>CMBMAANov-2024</v>
      </c>
      <c r="B99" s="2">
        <v>2024</v>
      </c>
      <c r="C99" s="2" t="s">
        <v>179</v>
      </c>
      <c r="D99" t="s">
        <v>10</v>
      </c>
      <c r="E99" s="2" t="s">
        <v>37</v>
      </c>
      <c r="F99" t="s">
        <v>15</v>
      </c>
      <c r="G99">
        <v>9528</v>
      </c>
      <c r="H99">
        <v>252940.81999999957</v>
      </c>
      <c r="I99">
        <v>213166.54999999993</v>
      </c>
      <c r="J99">
        <v>466107.3700000004</v>
      </c>
      <c r="K99">
        <v>6536208</v>
      </c>
      <c r="L99" s="26">
        <f t="shared" si="4"/>
        <v>7.1311587697331605E-2</v>
      </c>
      <c r="M99" s="1">
        <f t="shared" si="5"/>
        <v>48.919749160369477</v>
      </c>
    </row>
    <row r="100" spans="1:13" x14ac:dyDescent="0.25">
      <c r="A100" t="str">
        <f t="shared" si="3"/>
        <v>CMBMELNov-2024</v>
      </c>
      <c r="B100" s="2">
        <v>2024</v>
      </c>
      <c r="C100" s="2" t="s">
        <v>179</v>
      </c>
      <c r="D100" t="s">
        <v>10</v>
      </c>
      <c r="E100" s="2" t="s">
        <v>38</v>
      </c>
      <c r="F100" t="s">
        <v>13</v>
      </c>
      <c r="G100">
        <v>6574</v>
      </c>
      <c r="H100">
        <v>1944181.8300000008</v>
      </c>
      <c r="I100">
        <v>744416.89999999944</v>
      </c>
      <c r="J100">
        <v>2688598.7300000009</v>
      </c>
      <c r="K100">
        <v>55280766</v>
      </c>
      <c r="L100" s="26">
        <f t="shared" si="4"/>
        <v>4.8635337831606763E-2</v>
      </c>
      <c r="M100" s="1">
        <f t="shared" si="5"/>
        <v>408.97455582598127</v>
      </c>
    </row>
    <row r="101" spans="1:13" x14ac:dyDescent="0.25">
      <c r="A101" t="str">
        <f t="shared" si="3"/>
        <v>CMBMLENov-2024</v>
      </c>
      <c r="B101" s="2">
        <v>2024</v>
      </c>
      <c r="C101" s="2" t="s">
        <v>179</v>
      </c>
      <c r="D101" t="s">
        <v>10</v>
      </c>
      <c r="E101" s="2" t="s">
        <v>39</v>
      </c>
      <c r="F101" t="s">
        <v>15</v>
      </c>
      <c r="G101">
        <v>11819</v>
      </c>
      <c r="H101">
        <v>756359.62999999966</v>
      </c>
      <c r="I101">
        <v>200132.28000000023</v>
      </c>
      <c r="J101">
        <v>956491.90999999922</v>
      </c>
      <c r="K101">
        <v>9076992</v>
      </c>
      <c r="L101" s="26">
        <f t="shared" si="4"/>
        <v>0.10537542723404397</v>
      </c>
      <c r="M101" s="1">
        <f t="shared" si="5"/>
        <v>80.928328115745771</v>
      </c>
    </row>
    <row r="102" spans="1:13" x14ac:dyDescent="0.25">
      <c r="A102" t="str">
        <f t="shared" si="3"/>
        <v>CMBNRTNov-2024</v>
      </c>
      <c r="B102" s="2">
        <v>2024</v>
      </c>
      <c r="C102" s="2" t="s">
        <v>179</v>
      </c>
      <c r="D102" t="s">
        <v>10</v>
      </c>
      <c r="E102" s="2" t="s">
        <v>40</v>
      </c>
      <c r="F102" t="s">
        <v>13</v>
      </c>
      <c r="G102">
        <v>3320</v>
      </c>
      <c r="H102">
        <v>942757.6999999996</v>
      </c>
      <c r="I102">
        <v>166808.92999999993</v>
      </c>
      <c r="J102">
        <v>1109566.6300000011</v>
      </c>
      <c r="K102">
        <v>22788480</v>
      </c>
      <c r="L102" s="26">
        <f t="shared" si="4"/>
        <v>4.8689804234420243E-2</v>
      </c>
      <c r="M102" s="1">
        <f t="shared" si="5"/>
        <v>334.20681626506058</v>
      </c>
    </row>
    <row r="103" spans="1:13" x14ac:dyDescent="0.25">
      <c r="A103" t="str">
        <f t="shared" si="3"/>
        <v>CMBRUHNov-2024</v>
      </c>
      <c r="B103" s="2">
        <v>2024</v>
      </c>
      <c r="C103" s="2" t="s">
        <v>179</v>
      </c>
      <c r="D103" t="s">
        <v>10</v>
      </c>
      <c r="E103" s="2" t="s">
        <v>41</v>
      </c>
      <c r="F103" t="s">
        <v>11</v>
      </c>
      <c r="G103">
        <v>6680</v>
      </c>
      <c r="H103">
        <v>1121154.4000000022</v>
      </c>
      <c r="I103">
        <v>329391.83000000007</v>
      </c>
      <c r="J103">
        <v>1450546.2300000004</v>
      </c>
      <c r="K103">
        <v>27020600</v>
      </c>
      <c r="L103" s="26">
        <f t="shared" si="4"/>
        <v>5.3682976321769334E-2</v>
      </c>
      <c r="M103" s="1">
        <f t="shared" si="5"/>
        <v>217.14763922155694</v>
      </c>
    </row>
    <row r="104" spans="1:13" x14ac:dyDescent="0.25">
      <c r="A104" t="str">
        <f t="shared" si="3"/>
        <v>CMBSINNov-2024</v>
      </c>
      <c r="B104" s="2">
        <v>2024</v>
      </c>
      <c r="C104" s="2" t="s">
        <v>179</v>
      </c>
      <c r="D104" t="s">
        <v>10</v>
      </c>
      <c r="E104" s="2" t="s">
        <v>42</v>
      </c>
      <c r="F104" t="s">
        <v>13</v>
      </c>
      <c r="G104">
        <v>3959</v>
      </c>
      <c r="H104">
        <v>504205.49000000028</v>
      </c>
      <c r="I104">
        <v>232548.79000000004</v>
      </c>
      <c r="J104">
        <v>736754.28000000061</v>
      </c>
      <c r="K104">
        <v>10883291</v>
      </c>
      <c r="L104" s="26">
        <f t="shared" si="4"/>
        <v>6.7695909261270379E-2</v>
      </c>
      <c r="M104" s="1">
        <f t="shared" si="5"/>
        <v>186.09605455923227</v>
      </c>
    </row>
    <row r="105" spans="1:13" x14ac:dyDescent="0.25">
      <c r="A105" t="str">
        <f t="shared" si="3"/>
        <v>CMBSYDNov-2024</v>
      </c>
      <c r="B105" s="2">
        <v>2024</v>
      </c>
      <c r="C105" s="2" t="s">
        <v>179</v>
      </c>
      <c r="D105" t="s">
        <v>10</v>
      </c>
      <c r="E105" s="2" t="s">
        <v>53</v>
      </c>
      <c r="F105" t="s">
        <v>13</v>
      </c>
      <c r="G105">
        <v>3544</v>
      </c>
      <c r="H105">
        <v>1070374.2900000005</v>
      </c>
      <c r="I105">
        <v>386066.61</v>
      </c>
      <c r="J105">
        <v>1456440.8999999985</v>
      </c>
      <c r="K105">
        <v>31024176</v>
      </c>
      <c r="L105" s="26">
        <f t="shared" si="4"/>
        <v>4.6945353198099393E-2</v>
      </c>
      <c r="M105" s="1">
        <f t="shared" si="5"/>
        <v>410.9596218961621</v>
      </c>
    </row>
    <row r="106" spans="1:13" x14ac:dyDescent="0.25">
      <c r="A106" t="str">
        <f t="shared" si="3"/>
        <v>CMBTRVNov-2024</v>
      </c>
      <c r="B106" s="2">
        <v>2024</v>
      </c>
      <c r="C106" s="2" t="s">
        <v>179</v>
      </c>
      <c r="D106" t="s">
        <v>10</v>
      </c>
      <c r="E106" s="2" t="s">
        <v>43</v>
      </c>
      <c r="F106" t="s">
        <v>15</v>
      </c>
      <c r="G106">
        <v>1881</v>
      </c>
      <c r="H106">
        <v>38855.369999999981</v>
      </c>
      <c r="I106">
        <v>22659.06000000003</v>
      </c>
      <c r="J106">
        <v>61514.429999999993</v>
      </c>
      <c r="K106">
        <v>688446</v>
      </c>
      <c r="L106" s="26">
        <f t="shared" si="4"/>
        <v>8.9352585387960703E-2</v>
      </c>
      <c r="M106" s="1">
        <f t="shared" si="5"/>
        <v>32.703046251993619</v>
      </c>
    </row>
    <row r="107" spans="1:13" x14ac:dyDescent="0.25">
      <c r="A107" t="str">
        <f t="shared" si="3"/>
        <v>CMBTRZNov-2024</v>
      </c>
      <c r="B107" s="2">
        <v>2024</v>
      </c>
      <c r="C107" s="2" t="s">
        <v>179</v>
      </c>
      <c r="D107" t="s">
        <v>10</v>
      </c>
      <c r="E107" s="2" t="s">
        <v>44</v>
      </c>
      <c r="F107" t="s">
        <v>15</v>
      </c>
      <c r="G107">
        <v>2352</v>
      </c>
      <c r="H107">
        <v>77526.429999999993</v>
      </c>
      <c r="I107">
        <v>35949.900000000031</v>
      </c>
      <c r="J107">
        <v>113476.33000000012</v>
      </c>
      <c r="K107">
        <v>1041936</v>
      </c>
      <c r="L107" s="26">
        <f t="shared" si="4"/>
        <v>0.10890911725864172</v>
      </c>
      <c r="M107" s="1">
        <f t="shared" si="5"/>
        <v>48.246738945578279</v>
      </c>
    </row>
    <row r="108" spans="1:13" x14ac:dyDescent="0.25">
      <c r="A108" t="str">
        <f t="shared" si="3"/>
        <v>COKCMBNov-2024</v>
      </c>
      <c r="B108" s="2">
        <v>2024</v>
      </c>
      <c r="C108" s="2" t="s">
        <v>179</v>
      </c>
      <c r="D108" t="s">
        <v>21</v>
      </c>
      <c r="E108" s="2" t="s">
        <v>10</v>
      </c>
      <c r="F108" t="s">
        <v>15</v>
      </c>
      <c r="G108">
        <v>2408</v>
      </c>
      <c r="H108">
        <v>110627.55999999984</v>
      </c>
      <c r="I108">
        <v>45936.92</v>
      </c>
      <c r="J108">
        <v>156564.47999999989</v>
      </c>
      <c r="K108">
        <v>1244936</v>
      </c>
      <c r="L108" s="26">
        <f t="shared" si="4"/>
        <v>0.12576106723558472</v>
      </c>
      <c r="M108" s="1">
        <f t="shared" si="5"/>
        <v>65.018471760797297</v>
      </c>
    </row>
    <row r="109" spans="1:13" x14ac:dyDescent="0.25">
      <c r="A109" t="str">
        <f t="shared" si="3"/>
        <v>DACCMBNov-2024</v>
      </c>
      <c r="B109" s="2">
        <v>2024</v>
      </c>
      <c r="C109" s="2" t="s">
        <v>179</v>
      </c>
      <c r="D109" t="s">
        <v>22</v>
      </c>
      <c r="E109" s="2" t="s">
        <v>10</v>
      </c>
      <c r="F109" t="s">
        <v>15</v>
      </c>
      <c r="G109">
        <v>6036</v>
      </c>
      <c r="H109">
        <v>806314.83000000019</v>
      </c>
      <c r="I109">
        <v>19708.219999999983</v>
      </c>
      <c r="J109">
        <v>826023.05000000179</v>
      </c>
      <c r="K109">
        <v>13067940</v>
      </c>
      <c r="L109" s="26">
        <f t="shared" si="4"/>
        <v>6.3209890005616942E-2</v>
      </c>
      <c r="M109" s="1">
        <f t="shared" si="5"/>
        <v>136.84941186216068</v>
      </c>
    </row>
    <row r="110" spans="1:13" x14ac:dyDescent="0.25">
      <c r="A110" t="str">
        <f t="shared" si="3"/>
        <v>DELCMBNov-2024</v>
      </c>
      <c r="B110" s="2">
        <v>2024</v>
      </c>
      <c r="C110" s="2" t="s">
        <v>179</v>
      </c>
      <c r="D110" t="s">
        <v>23</v>
      </c>
      <c r="E110" s="2" t="s">
        <v>10</v>
      </c>
      <c r="F110" t="s">
        <v>15</v>
      </c>
      <c r="G110">
        <v>7500</v>
      </c>
      <c r="H110">
        <v>842152.07000000007</v>
      </c>
      <c r="I110">
        <v>233216.14999999979</v>
      </c>
      <c r="J110">
        <v>1075368.2200000002</v>
      </c>
      <c r="K110">
        <v>18187500</v>
      </c>
      <c r="L110" s="26">
        <f t="shared" si="4"/>
        <v>5.9126774982817883E-2</v>
      </c>
      <c r="M110" s="1">
        <f t="shared" si="5"/>
        <v>143.38242933333336</v>
      </c>
    </row>
    <row r="111" spans="1:13" x14ac:dyDescent="0.25">
      <c r="A111" t="str">
        <f t="shared" si="3"/>
        <v>DMMCMBNov-2024</v>
      </c>
      <c r="B111" s="2">
        <v>2024</v>
      </c>
      <c r="C111" s="2" t="s">
        <v>179</v>
      </c>
      <c r="D111" t="s">
        <v>24</v>
      </c>
      <c r="E111" s="2" t="s">
        <v>10</v>
      </c>
      <c r="F111" t="s">
        <v>11</v>
      </c>
      <c r="G111">
        <v>2116</v>
      </c>
      <c r="H111">
        <v>208438.37999999992</v>
      </c>
      <c r="I111">
        <v>152014.15</v>
      </c>
      <c r="J111">
        <v>360452.53000000009</v>
      </c>
      <c r="K111">
        <v>8152948</v>
      </c>
      <c r="L111" s="26">
        <f t="shared" si="4"/>
        <v>4.4211312276246591E-2</v>
      </c>
      <c r="M111" s="1">
        <f t="shared" si="5"/>
        <v>170.3461862003781</v>
      </c>
    </row>
    <row r="112" spans="1:13" x14ac:dyDescent="0.25">
      <c r="A112" t="str">
        <f t="shared" si="3"/>
        <v>DOHCMBNov-2024</v>
      </c>
      <c r="B112" s="2">
        <v>2024</v>
      </c>
      <c r="C112" s="2" t="s">
        <v>179</v>
      </c>
      <c r="D112" t="s">
        <v>25</v>
      </c>
      <c r="E112" s="2" t="s">
        <v>10</v>
      </c>
      <c r="F112" t="s">
        <v>11</v>
      </c>
      <c r="G112">
        <v>2864</v>
      </c>
      <c r="H112">
        <v>252647.07999999996</v>
      </c>
      <c r="I112">
        <v>223041.81999999989</v>
      </c>
      <c r="J112">
        <v>475688.90000000037</v>
      </c>
      <c r="K112">
        <v>10404912</v>
      </c>
      <c r="L112" s="26">
        <f t="shared" si="4"/>
        <v>4.5717724474748117E-2</v>
      </c>
      <c r="M112" s="1">
        <f t="shared" si="5"/>
        <v>166.0924930167599</v>
      </c>
    </row>
    <row r="113" spans="1:13" x14ac:dyDescent="0.25">
      <c r="A113" t="str">
        <f t="shared" si="3"/>
        <v>DXBCMBNov-2024</v>
      </c>
      <c r="B113" s="2">
        <v>2024</v>
      </c>
      <c r="C113" s="2" t="s">
        <v>179</v>
      </c>
      <c r="D113" t="s">
        <v>26</v>
      </c>
      <c r="E113" s="2" t="s">
        <v>10</v>
      </c>
      <c r="F113" t="s">
        <v>11</v>
      </c>
      <c r="G113">
        <v>5250</v>
      </c>
      <c r="H113">
        <v>480035.86999999982</v>
      </c>
      <c r="I113">
        <v>380137.0600000007</v>
      </c>
      <c r="J113">
        <v>860172.9300000004</v>
      </c>
      <c r="K113">
        <v>17372250</v>
      </c>
      <c r="L113" s="26">
        <f t="shared" si="4"/>
        <v>4.951419246211633E-2</v>
      </c>
      <c r="M113" s="1">
        <f t="shared" si="5"/>
        <v>163.84246285714292</v>
      </c>
    </row>
    <row r="114" spans="1:13" x14ac:dyDescent="0.25">
      <c r="A114" t="str">
        <f t="shared" si="3"/>
        <v>FRACMBNov-2024</v>
      </c>
      <c r="B114" s="2">
        <v>2024</v>
      </c>
      <c r="C114" s="2" t="s">
        <v>179</v>
      </c>
      <c r="D114" t="s">
        <v>27</v>
      </c>
      <c r="E114" s="2" t="s">
        <v>10</v>
      </c>
      <c r="F114" t="s">
        <v>19</v>
      </c>
      <c r="G114">
        <v>1708</v>
      </c>
      <c r="H114">
        <v>326504.54000000033</v>
      </c>
      <c r="I114">
        <v>417249.75000000023</v>
      </c>
      <c r="J114">
        <v>743754.28999999992</v>
      </c>
      <c r="K114">
        <v>13822844</v>
      </c>
      <c r="L114" s="26">
        <f t="shared" si="4"/>
        <v>5.3806169699954651E-2</v>
      </c>
      <c r="M114" s="1">
        <f t="shared" si="5"/>
        <v>435.45333138173299</v>
      </c>
    </row>
    <row r="115" spans="1:13" x14ac:dyDescent="0.25">
      <c r="A115" t="str">
        <f t="shared" si="3"/>
        <v>GANCMBNov-2024</v>
      </c>
      <c r="B115" s="2">
        <v>2024</v>
      </c>
      <c r="C115" s="2" t="s">
        <v>179</v>
      </c>
      <c r="D115" t="s">
        <v>28</v>
      </c>
      <c r="E115" s="2" t="s">
        <v>10</v>
      </c>
      <c r="F115" t="s">
        <v>15</v>
      </c>
      <c r="G115">
        <v>422</v>
      </c>
      <c r="H115">
        <v>39669.270000000004</v>
      </c>
      <c r="I115">
        <v>10108.549999999999</v>
      </c>
      <c r="J115">
        <v>49777.820000000007</v>
      </c>
      <c r="K115">
        <v>484034</v>
      </c>
      <c r="L115" s="26">
        <f t="shared" si="4"/>
        <v>0.10283951127400143</v>
      </c>
      <c r="M115" s="1">
        <f t="shared" si="5"/>
        <v>117.95691943127964</v>
      </c>
    </row>
    <row r="116" spans="1:13" x14ac:dyDescent="0.25">
      <c r="A116" t="str">
        <f t="shared" si="3"/>
        <v>HYDCMBNov-2024</v>
      </c>
      <c r="B116" s="2">
        <v>2024</v>
      </c>
      <c r="C116" s="2" t="s">
        <v>179</v>
      </c>
      <c r="D116" t="s">
        <v>29</v>
      </c>
      <c r="E116" s="2" t="s">
        <v>10</v>
      </c>
      <c r="F116" t="s">
        <v>15</v>
      </c>
      <c r="G116">
        <v>1497</v>
      </c>
      <c r="H116">
        <v>77547.280000000013</v>
      </c>
      <c r="I116">
        <v>39434.780000000028</v>
      </c>
      <c r="J116">
        <v>116982.06</v>
      </c>
      <c r="K116">
        <v>1754484</v>
      </c>
      <c r="L116" s="26">
        <f t="shared" si="4"/>
        <v>6.6676048342418623E-2</v>
      </c>
      <c r="M116" s="1">
        <f t="shared" si="5"/>
        <v>78.144328657314631</v>
      </c>
    </row>
    <row r="117" spans="1:13" x14ac:dyDescent="0.25">
      <c r="A117" t="str">
        <f t="shared" si="3"/>
        <v>ICNCMBNov-2024</v>
      </c>
      <c r="B117" s="2">
        <v>2024</v>
      </c>
      <c r="C117" s="2" t="s">
        <v>179</v>
      </c>
      <c r="D117" t="s">
        <v>30</v>
      </c>
      <c r="E117" s="2" t="s">
        <v>10</v>
      </c>
      <c r="F117" t="s">
        <v>13</v>
      </c>
      <c r="G117">
        <v>1285</v>
      </c>
      <c r="H117">
        <v>248130.80000000002</v>
      </c>
      <c r="I117">
        <v>128325.02999999996</v>
      </c>
      <c r="J117">
        <v>376455.83000000013</v>
      </c>
      <c r="K117">
        <v>7408025</v>
      </c>
      <c r="L117" s="26">
        <f t="shared" si="4"/>
        <v>5.0817300157599381E-2</v>
      </c>
      <c r="M117" s="1">
        <f t="shared" si="5"/>
        <v>292.9617354085604</v>
      </c>
    </row>
    <row r="118" spans="1:13" x14ac:dyDescent="0.25">
      <c r="A118" t="str">
        <f t="shared" si="3"/>
        <v>IXMCMBNov-2024</v>
      </c>
      <c r="B118" s="2">
        <v>2024</v>
      </c>
      <c r="C118" s="2" t="s">
        <v>179</v>
      </c>
      <c r="D118" t="s">
        <v>31</v>
      </c>
      <c r="E118" s="2" t="s">
        <v>10</v>
      </c>
      <c r="F118" t="s">
        <v>15</v>
      </c>
      <c r="G118">
        <v>2198</v>
      </c>
      <c r="H118">
        <v>64511.569999999934</v>
      </c>
      <c r="I118">
        <v>33186.88999999997</v>
      </c>
      <c r="J118">
        <v>97698.459999999963</v>
      </c>
      <c r="K118">
        <v>778092</v>
      </c>
      <c r="L118" s="26">
        <f t="shared" si="4"/>
        <v>0.12556157883643573</v>
      </c>
      <c r="M118" s="1">
        <f t="shared" si="5"/>
        <v>44.448798908098254</v>
      </c>
    </row>
    <row r="119" spans="1:13" x14ac:dyDescent="0.25">
      <c r="A119" t="str">
        <f t="shared" si="3"/>
        <v>KHICMBNov-2024</v>
      </c>
      <c r="B119" s="2">
        <v>2024</v>
      </c>
      <c r="C119" s="2" t="s">
        <v>179</v>
      </c>
      <c r="D119" t="s">
        <v>32</v>
      </c>
      <c r="E119" s="2" t="s">
        <v>10</v>
      </c>
      <c r="F119" t="s">
        <v>15</v>
      </c>
      <c r="G119">
        <v>1063</v>
      </c>
      <c r="H119">
        <v>128864.85999999997</v>
      </c>
      <c r="I119">
        <v>31455.379999999983</v>
      </c>
      <c r="J119">
        <v>160320.2399999999</v>
      </c>
      <c r="K119">
        <v>2566082</v>
      </c>
      <c r="L119" s="26">
        <f t="shared" si="4"/>
        <v>6.2476662865800822E-2</v>
      </c>
      <c r="M119" s="1">
        <f t="shared" si="5"/>
        <v>150.81866415804319</v>
      </c>
    </row>
    <row r="120" spans="1:13" x14ac:dyDescent="0.25">
      <c r="A120" t="str">
        <f t="shared" si="3"/>
        <v>KTMCMBNov-2024</v>
      </c>
      <c r="B120" s="2">
        <v>2024</v>
      </c>
      <c r="C120" s="2" t="s">
        <v>179</v>
      </c>
      <c r="D120" t="s">
        <v>52</v>
      </c>
      <c r="E120" s="2" t="s">
        <v>10</v>
      </c>
      <c r="F120" t="s">
        <v>15</v>
      </c>
      <c r="G120">
        <v>1807</v>
      </c>
      <c r="H120">
        <v>416770.64</v>
      </c>
      <c r="I120">
        <v>54493.640000000014</v>
      </c>
      <c r="J120">
        <v>471264.28</v>
      </c>
      <c r="K120">
        <v>4251871</v>
      </c>
      <c r="L120" s="26">
        <f t="shared" si="4"/>
        <v>0.11083691861770971</v>
      </c>
      <c r="M120" s="1">
        <f t="shared" si="5"/>
        <v>260.79926950747097</v>
      </c>
    </row>
    <row r="121" spans="1:13" x14ac:dyDescent="0.25">
      <c r="A121" t="str">
        <f t="shared" si="3"/>
        <v>KULCMBNov-2024</v>
      </c>
      <c r="B121" s="2">
        <v>2024</v>
      </c>
      <c r="C121" s="2" t="s">
        <v>179</v>
      </c>
      <c r="D121" t="s">
        <v>33</v>
      </c>
      <c r="E121" s="2" t="s">
        <v>10</v>
      </c>
      <c r="F121" t="s">
        <v>13</v>
      </c>
      <c r="G121">
        <v>5722</v>
      </c>
      <c r="H121">
        <v>423934.65999999928</v>
      </c>
      <c r="I121">
        <v>288194.22000000032</v>
      </c>
      <c r="J121">
        <v>712128.88000000163</v>
      </c>
      <c r="K121">
        <v>14070398</v>
      </c>
      <c r="L121" s="26">
        <f t="shared" si="4"/>
        <v>5.0611850496340018E-2</v>
      </c>
      <c r="M121" s="1">
        <f t="shared" si="5"/>
        <v>124.45454037050011</v>
      </c>
    </row>
    <row r="122" spans="1:13" x14ac:dyDescent="0.25">
      <c r="A122" t="str">
        <f t="shared" si="3"/>
        <v>KWICMBNov-2024</v>
      </c>
      <c r="B122" s="2">
        <v>2024</v>
      </c>
      <c r="C122" s="2" t="s">
        <v>179</v>
      </c>
      <c r="D122" t="s">
        <v>34</v>
      </c>
      <c r="E122" s="2" t="s">
        <v>10</v>
      </c>
      <c r="F122" t="s">
        <v>11</v>
      </c>
      <c r="G122">
        <v>3773</v>
      </c>
      <c r="H122">
        <v>273535.71999999991</v>
      </c>
      <c r="I122">
        <v>269813.67999999988</v>
      </c>
      <c r="J122">
        <v>543349.39999999956</v>
      </c>
      <c r="K122">
        <v>15827735</v>
      </c>
      <c r="L122" s="26">
        <f t="shared" si="4"/>
        <v>3.4328942201774265E-2</v>
      </c>
      <c r="M122" s="1">
        <f t="shared" si="5"/>
        <v>144.00991253644304</v>
      </c>
    </row>
    <row r="123" spans="1:13" x14ac:dyDescent="0.25">
      <c r="A123" t="str">
        <f t="shared" si="3"/>
        <v>LHECMBNov-2024</v>
      </c>
      <c r="B123" s="2">
        <v>2024</v>
      </c>
      <c r="C123" s="2" t="s">
        <v>179</v>
      </c>
      <c r="D123" t="s">
        <v>35</v>
      </c>
      <c r="E123" s="2" t="s">
        <v>10</v>
      </c>
      <c r="F123" t="s">
        <v>15</v>
      </c>
      <c r="G123">
        <v>1752</v>
      </c>
      <c r="H123">
        <v>197452.02</v>
      </c>
      <c r="I123">
        <v>60097.910000000011</v>
      </c>
      <c r="J123">
        <v>257549.93000000002</v>
      </c>
      <c r="K123">
        <v>4879320</v>
      </c>
      <c r="L123" s="26">
        <f t="shared" si="4"/>
        <v>5.2783980144774277E-2</v>
      </c>
      <c r="M123" s="1">
        <f t="shared" si="5"/>
        <v>147.00338470319636</v>
      </c>
    </row>
    <row r="124" spans="1:13" x14ac:dyDescent="0.25">
      <c r="A124" t="str">
        <f t="shared" si="3"/>
        <v>LHRCMBNov-2024</v>
      </c>
      <c r="B124" s="2">
        <v>2024</v>
      </c>
      <c r="C124" s="2" t="s">
        <v>179</v>
      </c>
      <c r="D124" t="s">
        <v>36</v>
      </c>
      <c r="E124" s="2" t="s">
        <v>10</v>
      </c>
      <c r="F124" t="s">
        <v>19</v>
      </c>
      <c r="G124">
        <v>8346</v>
      </c>
      <c r="H124">
        <v>1932713.1300000004</v>
      </c>
      <c r="I124">
        <v>1931715.3700000013</v>
      </c>
      <c r="J124">
        <v>3864428.4999999939</v>
      </c>
      <c r="K124">
        <v>72768774</v>
      </c>
      <c r="L124" s="26">
        <f t="shared" si="4"/>
        <v>5.310558756974515E-2</v>
      </c>
      <c r="M124" s="1">
        <f t="shared" si="5"/>
        <v>463.02761802060797</v>
      </c>
    </row>
    <row r="125" spans="1:13" x14ac:dyDescent="0.25">
      <c r="A125" t="str">
        <f t="shared" si="3"/>
        <v>MAACMBNov-2024</v>
      </c>
      <c r="B125" s="2">
        <v>2024</v>
      </c>
      <c r="C125" s="2" t="s">
        <v>179</v>
      </c>
      <c r="D125" t="s">
        <v>37</v>
      </c>
      <c r="E125" s="2" t="s">
        <v>10</v>
      </c>
      <c r="F125" t="s">
        <v>15</v>
      </c>
      <c r="G125">
        <v>9714</v>
      </c>
      <c r="H125">
        <v>251955.82999999993</v>
      </c>
      <c r="I125">
        <v>223187.76999999987</v>
      </c>
      <c r="J125">
        <v>475143.60000000021</v>
      </c>
      <c r="K125">
        <v>6663804</v>
      </c>
      <c r="L125" s="26">
        <f t="shared" si="4"/>
        <v>7.1302157146278647E-2</v>
      </c>
      <c r="M125" s="1">
        <f t="shared" si="5"/>
        <v>48.913279802347148</v>
      </c>
    </row>
    <row r="126" spans="1:13" x14ac:dyDescent="0.25">
      <c r="A126" t="str">
        <f t="shared" si="3"/>
        <v>MELCMBNov-2024</v>
      </c>
      <c r="B126" s="2">
        <v>2024</v>
      </c>
      <c r="C126" s="2" t="s">
        <v>179</v>
      </c>
      <c r="D126" t="s">
        <v>38</v>
      </c>
      <c r="E126" s="2" t="s">
        <v>10</v>
      </c>
      <c r="F126" t="s">
        <v>13</v>
      </c>
      <c r="G126">
        <v>6028</v>
      </c>
      <c r="H126">
        <v>1985038.69</v>
      </c>
      <c r="I126">
        <v>591976.91999999993</v>
      </c>
      <c r="J126">
        <v>2577015.61</v>
      </c>
      <c r="K126">
        <v>50689452</v>
      </c>
      <c r="L126" s="26">
        <f t="shared" si="4"/>
        <v>5.0839287234748558E-2</v>
      </c>
      <c r="M126" s="1">
        <f t="shared" si="5"/>
        <v>427.50756635700066</v>
      </c>
    </row>
    <row r="127" spans="1:13" x14ac:dyDescent="0.25">
      <c r="A127" t="str">
        <f t="shared" si="3"/>
        <v>MLECMBNov-2024</v>
      </c>
      <c r="B127" s="2">
        <v>2024</v>
      </c>
      <c r="C127" s="2" t="s">
        <v>179</v>
      </c>
      <c r="D127" t="s">
        <v>39</v>
      </c>
      <c r="E127" s="2" t="s">
        <v>10</v>
      </c>
      <c r="F127" t="s">
        <v>15</v>
      </c>
      <c r="G127">
        <v>9433</v>
      </c>
      <c r="H127">
        <v>569049.9499999996</v>
      </c>
      <c r="I127">
        <v>147119.41999999995</v>
      </c>
      <c r="J127">
        <v>716169.36999999965</v>
      </c>
      <c r="K127">
        <v>7244544</v>
      </c>
      <c r="L127" s="26">
        <f t="shared" si="4"/>
        <v>9.8856376605622062E-2</v>
      </c>
      <c r="M127" s="1">
        <f t="shared" si="5"/>
        <v>75.92169723311774</v>
      </c>
    </row>
    <row r="128" spans="1:13" x14ac:dyDescent="0.25">
      <c r="A128" t="str">
        <f t="shared" si="3"/>
        <v>NRTCMBNov-2024</v>
      </c>
      <c r="B128" s="2">
        <v>2024</v>
      </c>
      <c r="C128" s="2" t="s">
        <v>179</v>
      </c>
      <c r="D128" t="s">
        <v>40</v>
      </c>
      <c r="E128" s="2" t="s">
        <v>10</v>
      </c>
      <c r="F128" t="s">
        <v>13</v>
      </c>
      <c r="G128">
        <v>2981</v>
      </c>
      <c r="H128">
        <v>948835.04000000027</v>
      </c>
      <c r="I128">
        <v>83129.309999999969</v>
      </c>
      <c r="J128">
        <v>1031964.3500000004</v>
      </c>
      <c r="K128">
        <v>20461584</v>
      </c>
      <c r="L128" s="26">
        <f t="shared" si="4"/>
        <v>5.0434235687716086E-2</v>
      </c>
      <c r="M128" s="1">
        <f t="shared" si="5"/>
        <v>346.18059376048319</v>
      </c>
    </row>
    <row r="129" spans="1:13" x14ac:dyDescent="0.25">
      <c r="A129" t="str">
        <f t="shared" si="3"/>
        <v>RUHCMBNov-2024</v>
      </c>
      <c r="B129" s="2">
        <v>2024</v>
      </c>
      <c r="C129" s="2" t="s">
        <v>179</v>
      </c>
      <c r="D129" t="s">
        <v>41</v>
      </c>
      <c r="E129" s="2" t="s">
        <v>10</v>
      </c>
      <c r="F129" t="s">
        <v>11</v>
      </c>
      <c r="G129">
        <v>6017</v>
      </c>
      <c r="H129">
        <v>614485.05999999947</v>
      </c>
      <c r="I129">
        <v>421932.0300000002</v>
      </c>
      <c r="J129">
        <v>1036417.0900000003</v>
      </c>
      <c r="K129">
        <v>24338765</v>
      </c>
      <c r="L129" s="26">
        <f t="shared" si="4"/>
        <v>4.2582977813377151E-2</v>
      </c>
      <c r="M129" s="1">
        <f t="shared" si="5"/>
        <v>172.24814525511059</v>
      </c>
    </row>
    <row r="130" spans="1:13" x14ac:dyDescent="0.25">
      <c r="A130" t="str">
        <f t="shared" ref="A130:A193" si="6">D130&amp;E130&amp;C130</f>
        <v>SINCMBNov-2024</v>
      </c>
      <c r="B130" s="2">
        <v>2024</v>
      </c>
      <c r="C130" s="2" t="s">
        <v>179</v>
      </c>
      <c r="D130" t="s">
        <v>42</v>
      </c>
      <c r="E130" s="2" t="s">
        <v>10</v>
      </c>
      <c r="F130" t="s">
        <v>13</v>
      </c>
      <c r="G130">
        <v>4067</v>
      </c>
      <c r="H130">
        <v>505314.6700000001</v>
      </c>
      <c r="I130">
        <v>204649.63000000012</v>
      </c>
      <c r="J130">
        <v>709964.30000000086</v>
      </c>
      <c r="K130">
        <v>11180183</v>
      </c>
      <c r="L130" s="26">
        <f t="shared" ref="L130:L193" si="7">J130/K130</f>
        <v>6.3502028544613343E-2</v>
      </c>
      <c r="M130" s="1">
        <f t="shared" ref="M130:M193" si="8">J130/G130</f>
        <v>174.56707646914208</v>
      </c>
    </row>
    <row r="131" spans="1:13" x14ac:dyDescent="0.25">
      <c r="A131" t="str">
        <f t="shared" si="6"/>
        <v>SYDCMBNov-2024</v>
      </c>
      <c r="B131" s="2">
        <v>2024</v>
      </c>
      <c r="C131" s="2" t="s">
        <v>179</v>
      </c>
      <c r="D131" t="s">
        <v>53</v>
      </c>
      <c r="E131" s="2" t="s">
        <v>10</v>
      </c>
      <c r="F131" t="s">
        <v>13</v>
      </c>
      <c r="G131">
        <v>3568</v>
      </c>
      <c r="H131">
        <v>1161181.8300000005</v>
      </c>
      <c r="I131">
        <v>339351.99000000011</v>
      </c>
      <c r="J131">
        <v>1500533.8199999998</v>
      </c>
      <c r="K131">
        <v>31234272</v>
      </c>
      <c r="L131" s="26">
        <f t="shared" si="7"/>
        <v>4.804126121460426E-2</v>
      </c>
      <c r="M131" s="1">
        <f t="shared" si="8"/>
        <v>420.55320067264569</v>
      </c>
    </row>
    <row r="132" spans="1:13" x14ac:dyDescent="0.25">
      <c r="A132" t="str">
        <f t="shared" si="6"/>
        <v>TRVCMBNov-2024</v>
      </c>
      <c r="B132" s="2">
        <v>2024</v>
      </c>
      <c r="C132" s="2" t="s">
        <v>179</v>
      </c>
      <c r="D132" t="s">
        <v>43</v>
      </c>
      <c r="E132" s="2" t="s">
        <v>10</v>
      </c>
      <c r="F132" t="s">
        <v>15</v>
      </c>
      <c r="G132">
        <v>1575</v>
      </c>
      <c r="H132">
        <v>45900.590000000026</v>
      </c>
      <c r="I132">
        <v>22559.87000000005</v>
      </c>
      <c r="J132">
        <v>68460.459999999934</v>
      </c>
      <c r="K132">
        <v>576450</v>
      </c>
      <c r="L132" s="26">
        <f t="shared" si="7"/>
        <v>0.11876218232283794</v>
      </c>
      <c r="M132" s="1">
        <f t="shared" si="8"/>
        <v>43.466958730158687</v>
      </c>
    </row>
    <row r="133" spans="1:13" x14ac:dyDescent="0.25">
      <c r="A133" t="str">
        <f t="shared" si="6"/>
        <v>TRZCMBNov-2024</v>
      </c>
      <c r="B133" s="4">
        <v>2024</v>
      </c>
      <c r="C133" s="2" t="s">
        <v>179</v>
      </c>
      <c r="D133" t="s">
        <v>44</v>
      </c>
      <c r="E133" s="2" t="s">
        <v>10</v>
      </c>
      <c r="F133" t="s">
        <v>15</v>
      </c>
      <c r="G133">
        <v>3717</v>
      </c>
      <c r="H133">
        <v>111140.38000000011</v>
      </c>
      <c r="I133">
        <v>55547.120000000039</v>
      </c>
      <c r="J133">
        <v>166687.50000000017</v>
      </c>
      <c r="K133">
        <v>1646631</v>
      </c>
      <c r="L133" s="26">
        <f t="shared" si="7"/>
        <v>0.10122941934167411</v>
      </c>
      <c r="M133" s="1">
        <f t="shared" si="8"/>
        <v>44.844632768361627</v>
      </c>
    </row>
    <row r="134" spans="1:13" x14ac:dyDescent="0.25">
      <c r="A134" t="str">
        <f t="shared" si="6"/>
        <v>AUHCMBApr-2025</v>
      </c>
      <c r="B134" s="2">
        <v>2025</v>
      </c>
      <c r="C134" s="2" t="s">
        <v>203</v>
      </c>
      <c r="D134" t="s">
        <v>9</v>
      </c>
      <c r="E134" s="2" t="s">
        <v>10</v>
      </c>
      <c r="F134" t="s">
        <v>11</v>
      </c>
      <c r="G134">
        <v>55</v>
      </c>
      <c r="H134">
        <v>11170.17</v>
      </c>
      <c r="I134">
        <v>4525.55</v>
      </c>
      <c r="J134">
        <v>15695.720000000003</v>
      </c>
      <c r="K134">
        <v>183920</v>
      </c>
      <c r="L134" s="26">
        <f t="shared" si="7"/>
        <v>8.5339930404523728E-2</v>
      </c>
      <c r="M134" s="1">
        <f t="shared" si="8"/>
        <v>285.37672727272735</v>
      </c>
    </row>
    <row r="135" spans="1:13" x14ac:dyDescent="0.25">
      <c r="A135" t="str">
        <f t="shared" si="6"/>
        <v>BKKCMBApr-2025</v>
      </c>
      <c r="B135" s="2">
        <v>2025</v>
      </c>
      <c r="C135" s="2" t="s">
        <v>203</v>
      </c>
      <c r="D135" t="s">
        <v>12</v>
      </c>
      <c r="E135" s="2" t="s">
        <v>10</v>
      </c>
      <c r="F135" t="s">
        <v>13</v>
      </c>
      <c r="G135">
        <v>76</v>
      </c>
      <c r="H135">
        <v>11338.5</v>
      </c>
      <c r="I135">
        <v>5143.21</v>
      </c>
      <c r="J135">
        <v>16481.71</v>
      </c>
      <c r="K135">
        <v>181260</v>
      </c>
      <c r="L135" s="26">
        <f t="shared" si="7"/>
        <v>9.0928555665894292E-2</v>
      </c>
      <c r="M135" s="1">
        <f t="shared" si="8"/>
        <v>216.86460526315787</v>
      </c>
    </row>
    <row r="136" spans="1:13" x14ac:dyDescent="0.25">
      <c r="A136" t="str">
        <f t="shared" si="6"/>
        <v>BLRCMBApr-2025</v>
      </c>
      <c r="B136" s="2">
        <v>2025</v>
      </c>
      <c r="C136" s="2" t="s">
        <v>203</v>
      </c>
      <c r="D136" t="s">
        <v>14</v>
      </c>
      <c r="E136" s="2" t="s">
        <v>10</v>
      </c>
      <c r="F136" t="s">
        <v>15</v>
      </c>
      <c r="G136">
        <v>51</v>
      </c>
      <c r="H136">
        <v>2641.91</v>
      </c>
      <c r="I136">
        <v>1080.1500000000001</v>
      </c>
      <c r="J136">
        <v>3722.06</v>
      </c>
      <c r="K136">
        <v>36465</v>
      </c>
      <c r="L136" s="26">
        <f t="shared" si="7"/>
        <v>0.1020721239544769</v>
      </c>
      <c r="M136" s="1">
        <f t="shared" si="8"/>
        <v>72.981568627450983</v>
      </c>
    </row>
    <row r="137" spans="1:13" x14ac:dyDescent="0.25">
      <c r="A137" t="str">
        <f t="shared" si="6"/>
        <v>BOMCMBApr-2025</v>
      </c>
      <c r="B137" s="2">
        <v>2025</v>
      </c>
      <c r="C137" s="2" t="s">
        <v>203</v>
      </c>
      <c r="D137" t="s">
        <v>16</v>
      </c>
      <c r="E137" s="2" t="s">
        <v>10</v>
      </c>
      <c r="F137" t="s">
        <v>15</v>
      </c>
      <c r="G137">
        <v>115</v>
      </c>
      <c r="H137">
        <v>9422.92</v>
      </c>
      <c r="I137">
        <v>3454.4700000000012</v>
      </c>
      <c r="J137">
        <v>12877.390000000001</v>
      </c>
      <c r="K137">
        <v>178135</v>
      </c>
      <c r="L137" s="26">
        <f t="shared" si="7"/>
        <v>7.2290060908861267E-2</v>
      </c>
      <c r="M137" s="1">
        <f t="shared" si="8"/>
        <v>111.97730434782609</v>
      </c>
    </row>
    <row r="138" spans="1:13" x14ac:dyDescent="0.25">
      <c r="A138" t="str">
        <f t="shared" si="6"/>
        <v>CANCMBApr-2025</v>
      </c>
      <c r="B138" s="2">
        <v>2025</v>
      </c>
      <c r="C138" s="2" t="s">
        <v>203</v>
      </c>
      <c r="D138" t="s">
        <v>17</v>
      </c>
      <c r="E138" s="2" t="s">
        <v>10</v>
      </c>
      <c r="F138" t="s">
        <v>13</v>
      </c>
      <c r="G138">
        <v>2</v>
      </c>
      <c r="H138">
        <v>159.43</v>
      </c>
      <c r="I138">
        <v>124.51</v>
      </c>
      <c r="J138">
        <v>283.94</v>
      </c>
      <c r="K138">
        <v>7966</v>
      </c>
      <c r="L138" s="26">
        <f t="shared" si="7"/>
        <v>3.5643986944514185E-2</v>
      </c>
      <c r="M138" s="1">
        <f t="shared" si="8"/>
        <v>141.97</v>
      </c>
    </row>
    <row r="139" spans="1:13" x14ac:dyDescent="0.25">
      <c r="A139" t="str">
        <f t="shared" si="6"/>
        <v>CDGCMBApr-2025</v>
      </c>
      <c r="B139" s="2">
        <v>2025</v>
      </c>
      <c r="C139" s="2" t="s">
        <v>203</v>
      </c>
      <c r="D139" t="s">
        <v>18</v>
      </c>
      <c r="E139" s="2" t="s">
        <v>10</v>
      </c>
      <c r="F139" t="s">
        <v>19</v>
      </c>
      <c r="G139">
        <v>259</v>
      </c>
      <c r="H139">
        <v>73127.520000000004</v>
      </c>
      <c r="I139">
        <v>56601.759999999995</v>
      </c>
      <c r="J139">
        <v>129729.28000000004</v>
      </c>
      <c r="K139">
        <v>2203831</v>
      </c>
      <c r="L139" s="26">
        <f t="shared" si="7"/>
        <v>5.8865348568016354E-2</v>
      </c>
      <c r="M139" s="1">
        <f t="shared" si="8"/>
        <v>500.88525096525115</v>
      </c>
    </row>
    <row r="140" spans="1:13" x14ac:dyDescent="0.25">
      <c r="A140" t="str">
        <f t="shared" si="6"/>
        <v>CGKCMBApr-2025</v>
      </c>
      <c r="B140" s="2">
        <v>2025</v>
      </c>
      <c r="C140" s="2" t="s">
        <v>203</v>
      </c>
      <c r="D140" t="s">
        <v>20</v>
      </c>
      <c r="E140" s="2" t="s">
        <v>10</v>
      </c>
      <c r="F140" t="s">
        <v>13</v>
      </c>
      <c r="G140">
        <v>31</v>
      </c>
      <c r="H140">
        <v>4932.829999999999</v>
      </c>
      <c r="I140">
        <v>2246.5100000000007</v>
      </c>
      <c r="J140">
        <v>7179.34</v>
      </c>
      <c r="K140">
        <v>102858</v>
      </c>
      <c r="L140" s="26">
        <f t="shared" si="7"/>
        <v>6.9798557234245273E-2</v>
      </c>
      <c r="M140" s="1">
        <f t="shared" si="8"/>
        <v>231.59161290322581</v>
      </c>
    </row>
    <row r="141" spans="1:13" x14ac:dyDescent="0.25">
      <c r="A141" t="str">
        <f t="shared" si="6"/>
        <v>CMBAUHApr-2025</v>
      </c>
      <c r="B141" s="2">
        <v>2025</v>
      </c>
      <c r="C141" s="2" t="s">
        <v>203</v>
      </c>
      <c r="D141" t="s">
        <v>10</v>
      </c>
      <c r="E141" s="2" t="s">
        <v>9</v>
      </c>
      <c r="F141" t="s">
        <v>11</v>
      </c>
      <c r="G141">
        <v>103</v>
      </c>
      <c r="H141">
        <v>18161.199999999997</v>
      </c>
      <c r="I141">
        <v>9510.739999999998</v>
      </c>
      <c r="J141">
        <v>27671.94</v>
      </c>
      <c r="K141">
        <v>344432</v>
      </c>
      <c r="L141" s="26">
        <f t="shared" si="7"/>
        <v>8.0340792957681054E-2</v>
      </c>
      <c r="M141" s="1">
        <f t="shared" si="8"/>
        <v>268.65961165048543</v>
      </c>
    </row>
    <row r="142" spans="1:13" x14ac:dyDescent="0.25">
      <c r="A142" t="str">
        <f t="shared" si="6"/>
        <v>CMBBKKApr-2025</v>
      </c>
      <c r="B142" s="2">
        <v>2025</v>
      </c>
      <c r="C142" s="2" t="s">
        <v>203</v>
      </c>
      <c r="D142" t="s">
        <v>10</v>
      </c>
      <c r="E142" s="2" t="s">
        <v>12</v>
      </c>
      <c r="F142" t="s">
        <v>13</v>
      </c>
      <c r="G142">
        <v>63</v>
      </c>
      <c r="H142">
        <v>11448.679999999997</v>
      </c>
      <c r="I142">
        <v>4903.5899999999992</v>
      </c>
      <c r="J142">
        <v>16352.269999999999</v>
      </c>
      <c r="K142">
        <v>150255</v>
      </c>
      <c r="L142" s="26">
        <f t="shared" si="7"/>
        <v>0.1088301221257196</v>
      </c>
      <c r="M142" s="1">
        <f t="shared" si="8"/>
        <v>259.55984126984123</v>
      </c>
    </row>
    <row r="143" spans="1:13" x14ac:dyDescent="0.25">
      <c r="A143" t="str">
        <f t="shared" si="6"/>
        <v>CMBBLRApr-2025</v>
      </c>
      <c r="B143" s="2">
        <v>2025</v>
      </c>
      <c r="C143" s="2" t="s">
        <v>203</v>
      </c>
      <c r="D143" t="s">
        <v>10</v>
      </c>
      <c r="E143" s="2" t="s">
        <v>14</v>
      </c>
      <c r="F143" t="s">
        <v>15</v>
      </c>
      <c r="G143">
        <v>34</v>
      </c>
      <c r="H143">
        <v>2041.69</v>
      </c>
      <c r="I143">
        <v>846.50000000000011</v>
      </c>
      <c r="J143">
        <v>2888.1899999999996</v>
      </c>
      <c r="K143">
        <v>24310</v>
      </c>
      <c r="L143" s="26">
        <f t="shared" si="7"/>
        <v>0.11880666392431097</v>
      </c>
      <c r="M143" s="1">
        <f t="shared" si="8"/>
        <v>84.946764705882345</v>
      </c>
    </row>
    <row r="144" spans="1:13" x14ac:dyDescent="0.25">
      <c r="A144" t="str">
        <f t="shared" si="6"/>
        <v>CMBBOMApr-2025</v>
      </c>
      <c r="B144" s="2">
        <v>2025</v>
      </c>
      <c r="C144" s="2" t="s">
        <v>203</v>
      </c>
      <c r="D144" t="s">
        <v>10</v>
      </c>
      <c r="E144" s="2" t="s">
        <v>16</v>
      </c>
      <c r="F144" t="s">
        <v>15</v>
      </c>
      <c r="G144">
        <v>89</v>
      </c>
      <c r="H144">
        <v>5700.66</v>
      </c>
      <c r="I144">
        <v>3465.0199999999995</v>
      </c>
      <c r="J144">
        <v>9165.68</v>
      </c>
      <c r="K144">
        <v>137861</v>
      </c>
      <c r="L144" s="26">
        <f t="shared" si="7"/>
        <v>6.6484937727130947E-2</v>
      </c>
      <c r="M144" s="1">
        <f t="shared" si="8"/>
        <v>102.98516853932584</v>
      </c>
    </row>
    <row r="145" spans="1:13" x14ac:dyDescent="0.25">
      <c r="A145" t="str">
        <f t="shared" si="6"/>
        <v>CMBCANApr-2025</v>
      </c>
      <c r="B145" s="2">
        <v>2025</v>
      </c>
      <c r="C145" s="2" t="s">
        <v>203</v>
      </c>
      <c r="D145" t="s">
        <v>10</v>
      </c>
      <c r="E145" s="2" t="s">
        <v>17</v>
      </c>
      <c r="F145" t="s">
        <v>13</v>
      </c>
      <c r="G145">
        <v>1</v>
      </c>
      <c r="H145">
        <v>267.02</v>
      </c>
      <c r="I145">
        <v>98.86</v>
      </c>
      <c r="J145">
        <v>365.88</v>
      </c>
      <c r="K145">
        <v>3983</v>
      </c>
      <c r="L145" s="26">
        <f t="shared" si="7"/>
        <v>9.1860406728596536E-2</v>
      </c>
      <c r="M145" s="1">
        <f t="shared" si="8"/>
        <v>365.88</v>
      </c>
    </row>
    <row r="146" spans="1:13" x14ac:dyDescent="0.25">
      <c r="A146" t="str">
        <f t="shared" si="6"/>
        <v>CMBCDGApr-2025</v>
      </c>
      <c r="B146" s="2">
        <v>2025</v>
      </c>
      <c r="C146" s="2" t="s">
        <v>203</v>
      </c>
      <c r="D146" t="s">
        <v>10</v>
      </c>
      <c r="E146" s="2" t="s">
        <v>18</v>
      </c>
      <c r="F146" t="s">
        <v>19</v>
      </c>
      <c r="G146">
        <v>306</v>
      </c>
      <c r="H146">
        <v>85328.739999999976</v>
      </c>
      <c r="I146">
        <v>68008.000000000015</v>
      </c>
      <c r="J146">
        <v>153336.74</v>
      </c>
      <c r="K146">
        <v>2603754</v>
      </c>
      <c r="L146" s="26">
        <f t="shared" si="7"/>
        <v>5.8890640206409668E-2</v>
      </c>
      <c r="M146" s="1">
        <f t="shared" si="8"/>
        <v>501.10045751633982</v>
      </c>
    </row>
    <row r="147" spans="1:13" x14ac:dyDescent="0.25">
      <c r="A147" t="str">
        <f t="shared" si="6"/>
        <v>CMBCGKApr-2025</v>
      </c>
      <c r="B147" s="2">
        <v>2025</v>
      </c>
      <c r="C147" s="2" t="s">
        <v>203</v>
      </c>
      <c r="D147" t="s">
        <v>10</v>
      </c>
      <c r="E147" s="2" t="s">
        <v>20</v>
      </c>
      <c r="F147" t="s">
        <v>13</v>
      </c>
      <c r="G147">
        <v>44</v>
      </c>
      <c r="H147">
        <v>5911.7</v>
      </c>
      <c r="I147">
        <v>3569.7700000000004</v>
      </c>
      <c r="J147">
        <v>9481.4699999999993</v>
      </c>
      <c r="K147">
        <v>145992</v>
      </c>
      <c r="L147" s="26">
        <f t="shared" si="7"/>
        <v>6.49451339799441E-2</v>
      </c>
      <c r="M147" s="1">
        <f t="shared" si="8"/>
        <v>215.48795454545453</v>
      </c>
    </row>
    <row r="148" spans="1:13" x14ac:dyDescent="0.25">
      <c r="A148" t="str">
        <f t="shared" si="6"/>
        <v>CMBCOKApr-2025</v>
      </c>
      <c r="B148" s="2">
        <v>2025</v>
      </c>
      <c r="C148" s="2" t="s">
        <v>203</v>
      </c>
      <c r="D148" t="s">
        <v>10</v>
      </c>
      <c r="E148" s="2" t="s">
        <v>21</v>
      </c>
      <c r="F148" t="s">
        <v>15</v>
      </c>
      <c r="G148">
        <v>42</v>
      </c>
      <c r="H148">
        <v>4143.9599999999991</v>
      </c>
      <c r="I148">
        <v>619.65</v>
      </c>
      <c r="J148">
        <v>4763.6100000000006</v>
      </c>
      <c r="K148">
        <v>21714</v>
      </c>
      <c r="L148" s="26">
        <f t="shared" si="7"/>
        <v>0.21937966289030122</v>
      </c>
      <c r="M148" s="1">
        <f t="shared" si="8"/>
        <v>113.41928571428573</v>
      </c>
    </row>
    <row r="149" spans="1:13" x14ac:dyDescent="0.25">
      <c r="A149" t="str">
        <f t="shared" si="6"/>
        <v>CMBDACApr-2025</v>
      </c>
      <c r="B149" s="2">
        <v>2025</v>
      </c>
      <c r="C149" s="2" t="s">
        <v>203</v>
      </c>
      <c r="D149" t="s">
        <v>10</v>
      </c>
      <c r="E149" s="2" t="s">
        <v>22</v>
      </c>
      <c r="F149" t="s">
        <v>15</v>
      </c>
      <c r="G149">
        <v>11</v>
      </c>
      <c r="H149">
        <v>1807.81</v>
      </c>
      <c r="I149">
        <v>192.92000000000002</v>
      </c>
      <c r="J149">
        <v>2000.73</v>
      </c>
      <c r="K149">
        <v>23815</v>
      </c>
      <c r="L149" s="26">
        <f t="shared" si="7"/>
        <v>8.4011337392399743E-2</v>
      </c>
      <c r="M149" s="1">
        <f t="shared" si="8"/>
        <v>181.88454545454545</v>
      </c>
    </row>
    <row r="150" spans="1:13" x14ac:dyDescent="0.25">
      <c r="A150" t="str">
        <f t="shared" si="6"/>
        <v>CMBDELApr-2025</v>
      </c>
      <c r="B150" s="2">
        <v>2025</v>
      </c>
      <c r="C150" s="2" t="s">
        <v>203</v>
      </c>
      <c r="D150" t="s">
        <v>10</v>
      </c>
      <c r="E150" s="2" t="s">
        <v>23</v>
      </c>
      <c r="F150" t="s">
        <v>15</v>
      </c>
      <c r="G150">
        <v>142</v>
      </c>
      <c r="H150">
        <v>19091.649999999991</v>
      </c>
      <c r="I150">
        <v>4641.8600000000015</v>
      </c>
      <c r="J150">
        <v>23733.509999999991</v>
      </c>
      <c r="K150">
        <v>344350</v>
      </c>
      <c r="L150" s="26">
        <f t="shared" si="7"/>
        <v>6.8922636852040045E-2</v>
      </c>
      <c r="M150" s="1">
        <f t="shared" si="8"/>
        <v>167.13739436619713</v>
      </c>
    </row>
    <row r="151" spans="1:13" x14ac:dyDescent="0.25">
      <c r="A151" t="str">
        <f t="shared" si="6"/>
        <v>CMBDMMApr-2025</v>
      </c>
      <c r="B151" s="2">
        <v>2025</v>
      </c>
      <c r="C151" s="2" t="s">
        <v>203</v>
      </c>
      <c r="D151" t="s">
        <v>10</v>
      </c>
      <c r="E151" s="2" t="s">
        <v>24</v>
      </c>
      <c r="F151" t="s">
        <v>11</v>
      </c>
      <c r="G151">
        <v>15</v>
      </c>
      <c r="H151">
        <v>3295.97</v>
      </c>
      <c r="I151">
        <v>1066.1299999999999</v>
      </c>
      <c r="J151">
        <v>4362.1000000000004</v>
      </c>
      <c r="K151">
        <v>57795</v>
      </c>
      <c r="L151" s="26">
        <f t="shared" si="7"/>
        <v>7.547538714421663E-2</v>
      </c>
      <c r="M151" s="1">
        <f t="shared" si="8"/>
        <v>290.80666666666667</v>
      </c>
    </row>
    <row r="152" spans="1:13" x14ac:dyDescent="0.25">
      <c r="A152" t="str">
        <f t="shared" si="6"/>
        <v>CMBDOHApr-2025</v>
      </c>
      <c r="B152" s="2">
        <v>2025</v>
      </c>
      <c r="C152" s="2" t="s">
        <v>203</v>
      </c>
      <c r="D152" t="s">
        <v>10</v>
      </c>
      <c r="E152" s="2" t="s">
        <v>25</v>
      </c>
      <c r="F152" t="s">
        <v>11</v>
      </c>
      <c r="G152">
        <v>41</v>
      </c>
      <c r="H152">
        <v>9567.67</v>
      </c>
      <c r="I152">
        <v>3709.5599999999995</v>
      </c>
      <c r="J152">
        <v>13277.230000000007</v>
      </c>
      <c r="K152">
        <v>148953</v>
      </c>
      <c r="L152" s="26">
        <f t="shared" si="7"/>
        <v>8.913704322840095E-2</v>
      </c>
      <c r="M152" s="1">
        <f t="shared" si="8"/>
        <v>323.83487804878064</v>
      </c>
    </row>
    <row r="153" spans="1:13" x14ac:dyDescent="0.25">
      <c r="A153" t="str">
        <f t="shared" si="6"/>
        <v>CMBDXBApr-2025</v>
      </c>
      <c r="B153" s="2">
        <v>2025</v>
      </c>
      <c r="C153" s="2" t="s">
        <v>203</v>
      </c>
      <c r="D153" t="s">
        <v>10</v>
      </c>
      <c r="E153" s="2" t="s">
        <v>26</v>
      </c>
      <c r="F153" t="s">
        <v>11</v>
      </c>
      <c r="G153">
        <v>50</v>
      </c>
      <c r="H153">
        <v>7898.89</v>
      </c>
      <c r="I153">
        <v>3918.9</v>
      </c>
      <c r="J153">
        <v>11817.789999999999</v>
      </c>
      <c r="K153">
        <v>165450</v>
      </c>
      <c r="L153" s="26">
        <f t="shared" si="7"/>
        <v>7.1428165608945299E-2</v>
      </c>
      <c r="M153" s="1">
        <f t="shared" si="8"/>
        <v>236.35579999999999</v>
      </c>
    </row>
    <row r="154" spans="1:13" x14ac:dyDescent="0.25">
      <c r="A154" t="str">
        <f t="shared" si="6"/>
        <v>CMBFRAApr-2025</v>
      </c>
      <c r="B154" s="2">
        <v>2025</v>
      </c>
      <c r="C154" s="2" t="s">
        <v>203</v>
      </c>
      <c r="D154" t="s">
        <v>10</v>
      </c>
      <c r="E154" s="2" t="s">
        <v>27</v>
      </c>
      <c r="F154" t="s">
        <v>19</v>
      </c>
      <c r="G154">
        <v>395</v>
      </c>
      <c r="H154">
        <v>118947.22000000002</v>
      </c>
      <c r="I154">
        <v>91085.87999999999</v>
      </c>
      <c r="J154">
        <v>210033.09999999989</v>
      </c>
      <c r="K154">
        <v>3196735</v>
      </c>
      <c r="L154" s="26">
        <f t="shared" si="7"/>
        <v>6.5702380710318461E-2</v>
      </c>
      <c r="M154" s="1">
        <f t="shared" si="8"/>
        <v>531.72936708860732</v>
      </c>
    </row>
    <row r="155" spans="1:13" x14ac:dyDescent="0.25">
      <c r="A155" t="str">
        <f t="shared" si="6"/>
        <v>CMBGANApr-2025</v>
      </c>
      <c r="B155" s="2">
        <v>2025</v>
      </c>
      <c r="C155" s="2" t="s">
        <v>203</v>
      </c>
      <c r="D155" t="s">
        <v>10</v>
      </c>
      <c r="E155" s="2" t="s">
        <v>28</v>
      </c>
      <c r="F155" t="s">
        <v>15</v>
      </c>
      <c r="G155">
        <v>129</v>
      </c>
      <c r="H155">
        <v>6409.6900000000005</v>
      </c>
      <c r="I155">
        <v>3187.44</v>
      </c>
      <c r="J155">
        <v>9597.1299999999992</v>
      </c>
      <c r="K155">
        <v>147963</v>
      </c>
      <c r="L155" s="26">
        <f t="shared" si="7"/>
        <v>6.486168839507174E-2</v>
      </c>
      <c r="M155" s="1">
        <f t="shared" si="8"/>
        <v>74.396356589147274</v>
      </c>
    </row>
    <row r="156" spans="1:13" x14ac:dyDescent="0.25">
      <c r="A156" t="str">
        <f t="shared" si="6"/>
        <v>CMBHYDApr-2025</v>
      </c>
      <c r="B156" s="2">
        <v>2025</v>
      </c>
      <c r="C156" s="2" t="s">
        <v>203</v>
      </c>
      <c r="D156" t="s">
        <v>10</v>
      </c>
      <c r="E156" s="2" t="s">
        <v>29</v>
      </c>
      <c r="F156" t="s">
        <v>15</v>
      </c>
      <c r="G156">
        <v>12</v>
      </c>
      <c r="H156">
        <v>417.17</v>
      </c>
      <c r="I156">
        <v>348.95</v>
      </c>
      <c r="J156">
        <v>766.11999999999989</v>
      </c>
      <c r="K156">
        <v>14064</v>
      </c>
      <c r="L156" s="26">
        <f t="shared" si="7"/>
        <v>5.4473833902161539E-2</v>
      </c>
      <c r="M156" s="1">
        <f t="shared" si="8"/>
        <v>63.843333333333327</v>
      </c>
    </row>
    <row r="157" spans="1:13" x14ac:dyDescent="0.25">
      <c r="A157" t="str">
        <f t="shared" si="6"/>
        <v>CMBICNApr-2025</v>
      </c>
      <c r="B157" s="2">
        <v>2025</v>
      </c>
      <c r="C157" s="2" t="s">
        <v>203</v>
      </c>
      <c r="D157" t="s">
        <v>10</v>
      </c>
      <c r="E157" s="2" t="s">
        <v>30</v>
      </c>
      <c r="F157" t="s">
        <v>13</v>
      </c>
      <c r="G157">
        <v>25</v>
      </c>
      <c r="H157">
        <v>5789.97</v>
      </c>
      <c r="I157">
        <v>2363.4700000000003</v>
      </c>
      <c r="J157">
        <v>8153.4400000000005</v>
      </c>
      <c r="K157">
        <v>144125</v>
      </c>
      <c r="L157" s="26">
        <f t="shared" si="7"/>
        <v>5.6572003469210756E-2</v>
      </c>
      <c r="M157" s="1">
        <f t="shared" si="8"/>
        <v>326.13760000000002</v>
      </c>
    </row>
    <row r="158" spans="1:13" x14ac:dyDescent="0.25">
      <c r="A158" t="str">
        <f t="shared" si="6"/>
        <v>CMBIXMApr-2025</v>
      </c>
      <c r="B158" s="2">
        <v>2025</v>
      </c>
      <c r="C158" s="2" t="s">
        <v>203</v>
      </c>
      <c r="D158" t="s">
        <v>10</v>
      </c>
      <c r="E158" s="2" t="s">
        <v>31</v>
      </c>
      <c r="F158" t="s">
        <v>15</v>
      </c>
      <c r="G158">
        <v>23</v>
      </c>
      <c r="H158">
        <v>730.62000000000012</v>
      </c>
      <c r="I158">
        <v>266.70999999999998</v>
      </c>
      <c r="J158">
        <v>997.33000000000015</v>
      </c>
      <c r="K158">
        <v>8142</v>
      </c>
      <c r="L158" s="26">
        <f t="shared" si="7"/>
        <v>0.12249201670351267</v>
      </c>
      <c r="M158" s="1">
        <f t="shared" si="8"/>
        <v>43.362173913043485</v>
      </c>
    </row>
    <row r="159" spans="1:13" x14ac:dyDescent="0.25">
      <c r="A159" t="str">
        <f t="shared" si="6"/>
        <v>CMBKHIApr-2025</v>
      </c>
      <c r="B159" s="2">
        <v>2025</v>
      </c>
      <c r="C159" s="2" t="s">
        <v>203</v>
      </c>
      <c r="D159" t="s">
        <v>10</v>
      </c>
      <c r="E159" s="2" t="s">
        <v>32</v>
      </c>
      <c r="F159" t="s">
        <v>15</v>
      </c>
      <c r="G159">
        <v>47</v>
      </c>
      <c r="H159">
        <v>4623.7100000000009</v>
      </c>
      <c r="I159">
        <v>1705.2800000000007</v>
      </c>
      <c r="J159">
        <v>6328.99</v>
      </c>
      <c r="K159">
        <v>113458</v>
      </c>
      <c r="L159" s="26">
        <f t="shared" si="7"/>
        <v>5.5782668476440617E-2</v>
      </c>
      <c r="M159" s="1">
        <f t="shared" si="8"/>
        <v>134.65936170212765</v>
      </c>
    </row>
    <row r="160" spans="1:13" x14ac:dyDescent="0.25">
      <c r="A160" t="str">
        <f t="shared" si="6"/>
        <v>CMBKTMApr-2025</v>
      </c>
      <c r="B160" s="2">
        <v>2025</v>
      </c>
      <c r="C160" s="2" t="s">
        <v>203</v>
      </c>
      <c r="D160" t="s">
        <v>10</v>
      </c>
      <c r="E160" s="2" t="s">
        <v>52</v>
      </c>
      <c r="F160" t="s">
        <v>15</v>
      </c>
      <c r="G160">
        <v>31</v>
      </c>
      <c r="H160">
        <v>8390.35</v>
      </c>
      <c r="I160">
        <v>749.47</v>
      </c>
      <c r="J160">
        <v>9139.82</v>
      </c>
      <c r="K160">
        <v>72943</v>
      </c>
      <c r="L160" s="26">
        <f t="shared" si="7"/>
        <v>0.12530085134968399</v>
      </c>
      <c r="M160" s="1">
        <f t="shared" si="8"/>
        <v>294.83290322580643</v>
      </c>
    </row>
    <row r="161" spans="1:13" x14ac:dyDescent="0.25">
      <c r="A161" t="str">
        <f t="shared" si="6"/>
        <v>CMBKULApr-2025</v>
      </c>
      <c r="B161" s="2">
        <v>2025</v>
      </c>
      <c r="C161" s="2" t="s">
        <v>203</v>
      </c>
      <c r="D161" t="s">
        <v>10</v>
      </c>
      <c r="E161" s="2" t="s">
        <v>33</v>
      </c>
      <c r="F161" t="s">
        <v>13</v>
      </c>
      <c r="G161">
        <v>37</v>
      </c>
      <c r="H161">
        <v>3029</v>
      </c>
      <c r="I161">
        <v>1895.18</v>
      </c>
      <c r="J161">
        <v>4924.1799999999994</v>
      </c>
      <c r="K161">
        <v>90983</v>
      </c>
      <c r="L161" s="26">
        <f t="shared" si="7"/>
        <v>5.412197883121022E-2</v>
      </c>
      <c r="M161" s="1">
        <f t="shared" si="8"/>
        <v>133.08594594594592</v>
      </c>
    </row>
    <row r="162" spans="1:13" x14ac:dyDescent="0.25">
      <c r="A162" t="str">
        <f t="shared" si="6"/>
        <v>CMBKWIApr-2025</v>
      </c>
      <c r="B162" s="2">
        <v>2025</v>
      </c>
      <c r="C162" s="2" t="s">
        <v>203</v>
      </c>
      <c r="D162" t="s">
        <v>10</v>
      </c>
      <c r="E162" s="2" t="s">
        <v>34</v>
      </c>
      <c r="F162" t="s">
        <v>11</v>
      </c>
      <c r="G162">
        <v>23</v>
      </c>
      <c r="H162">
        <v>2710.4500000000007</v>
      </c>
      <c r="I162">
        <v>1568.3000000000004</v>
      </c>
      <c r="J162">
        <v>4278.7499999999991</v>
      </c>
      <c r="K162">
        <v>96485</v>
      </c>
      <c r="L162" s="26">
        <f t="shared" si="7"/>
        <v>4.4346271441156646E-2</v>
      </c>
      <c r="M162" s="1">
        <f t="shared" si="8"/>
        <v>186.03260869565213</v>
      </c>
    </row>
    <row r="163" spans="1:13" x14ac:dyDescent="0.25">
      <c r="A163" t="str">
        <f t="shared" si="6"/>
        <v>CMBLHEApr-2025</v>
      </c>
      <c r="B163" s="2">
        <v>2025</v>
      </c>
      <c r="C163" s="2" t="s">
        <v>203</v>
      </c>
      <c r="D163" t="s">
        <v>10</v>
      </c>
      <c r="E163" s="2" t="s">
        <v>35</v>
      </c>
      <c r="F163" t="s">
        <v>15</v>
      </c>
      <c r="G163">
        <v>18</v>
      </c>
      <c r="H163">
        <v>2430.08</v>
      </c>
      <c r="I163">
        <v>530.37</v>
      </c>
      <c r="J163">
        <v>2960.4500000000003</v>
      </c>
      <c r="K163">
        <v>50130</v>
      </c>
      <c r="L163" s="26">
        <f t="shared" si="7"/>
        <v>5.9055455814881315E-2</v>
      </c>
      <c r="M163" s="1">
        <f t="shared" si="8"/>
        <v>164.46944444444446</v>
      </c>
    </row>
    <row r="164" spans="1:13" x14ac:dyDescent="0.25">
      <c r="A164" t="str">
        <f t="shared" si="6"/>
        <v>CMBLHRApr-2025</v>
      </c>
      <c r="B164" s="2">
        <v>2025</v>
      </c>
      <c r="C164" s="2" t="s">
        <v>203</v>
      </c>
      <c r="D164" t="s">
        <v>10</v>
      </c>
      <c r="E164" s="2" t="s">
        <v>36</v>
      </c>
      <c r="F164" t="s">
        <v>19</v>
      </c>
      <c r="G164">
        <v>1361</v>
      </c>
      <c r="H164">
        <v>470159.46999999991</v>
      </c>
      <c r="I164">
        <v>309502.46000000014</v>
      </c>
      <c r="J164">
        <v>779661.93000000017</v>
      </c>
      <c r="K164">
        <v>11866559</v>
      </c>
      <c r="L164" s="26">
        <f t="shared" si="7"/>
        <v>6.5702444154198375E-2</v>
      </c>
      <c r="M164" s="1">
        <f t="shared" si="8"/>
        <v>572.85961058045564</v>
      </c>
    </row>
    <row r="165" spans="1:13" x14ac:dyDescent="0.25">
      <c r="A165" t="str">
        <f t="shared" si="6"/>
        <v>CMBMAAApr-2025</v>
      </c>
      <c r="B165" s="2">
        <v>2025</v>
      </c>
      <c r="C165" s="2" t="s">
        <v>203</v>
      </c>
      <c r="D165" t="s">
        <v>10</v>
      </c>
      <c r="E165" s="2" t="s">
        <v>37</v>
      </c>
      <c r="F165" t="s">
        <v>15</v>
      </c>
      <c r="G165">
        <v>134</v>
      </c>
      <c r="H165">
        <v>4047.2000000000007</v>
      </c>
      <c r="I165">
        <v>2761.1600000000008</v>
      </c>
      <c r="J165">
        <v>6808.3600000000015</v>
      </c>
      <c r="K165">
        <v>91924</v>
      </c>
      <c r="L165" s="26">
        <f t="shared" si="7"/>
        <v>7.4065097254253531E-2</v>
      </c>
      <c r="M165" s="1">
        <f t="shared" si="8"/>
        <v>50.808656716417921</v>
      </c>
    </row>
    <row r="166" spans="1:13" x14ac:dyDescent="0.25">
      <c r="A166" t="str">
        <f t="shared" si="6"/>
        <v>CMBMELApr-2025</v>
      </c>
      <c r="B166" s="2">
        <v>2025</v>
      </c>
      <c r="C166" s="2" t="s">
        <v>203</v>
      </c>
      <c r="D166" t="s">
        <v>10</v>
      </c>
      <c r="E166" s="2" t="s">
        <v>38</v>
      </c>
      <c r="F166" t="s">
        <v>13</v>
      </c>
      <c r="G166">
        <v>743</v>
      </c>
      <c r="H166">
        <v>279314.97999999992</v>
      </c>
      <c r="I166">
        <v>63617.950000000004</v>
      </c>
      <c r="J166">
        <v>342932.92999999993</v>
      </c>
      <c r="K166">
        <v>6247887</v>
      </c>
      <c r="L166" s="26">
        <f t="shared" si="7"/>
        <v>5.488782527596929E-2</v>
      </c>
      <c r="M166" s="1">
        <f t="shared" si="8"/>
        <v>461.55172274562574</v>
      </c>
    </row>
    <row r="167" spans="1:13" x14ac:dyDescent="0.25">
      <c r="A167" t="str">
        <f t="shared" si="6"/>
        <v>CMBMLEApr-2025</v>
      </c>
      <c r="B167" s="2">
        <v>2025</v>
      </c>
      <c r="C167" s="2" t="s">
        <v>203</v>
      </c>
      <c r="D167" t="s">
        <v>10</v>
      </c>
      <c r="E167" s="2" t="s">
        <v>39</v>
      </c>
      <c r="F167" t="s">
        <v>15</v>
      </c>
      <c r="G167">
        <v>1587</v>
      </c>
      <c r="H167">
        <v>132061.51999999999</v>
      </c>
      <c r="I167">
        <v>30079.660000000022</v>
      </c>
      <c r="J167">
        <v>162141.18000000011</v>
      </c>
      <c r="K167">
        <v>1218816</v>
      </c>
      <c r="L167" s="26">
        <f t="shared" si="7"/>
        <v>0.13303171274417147</v>
      </c>
      <c r="M167" s="1">
        <f t="shared" si="8"/>
        <v>102.1683553875237</v>
      </c>
    </row>
    <row r="168" spans="1:13" x14ac:dyDescent="0.25">
      <c r="A168" t="str">
        <f t="shared" si="6"/>
        <v>CMBNRTApr-2025</v>
      </c>
      <c r="B168" s="2">
        <v>2025</v>
      </c>
      <c r="C168" s="2" t="s">
        <v>203</v>
      </c>
      <c r="D168" t="s">
        <v>10</v>
      </c>
      <c r="E168" s="2" t="s">
        <v>40</v>
      </c>
      <c r="F168" t="s">
        <v>13</v>
      </c>
      <c r="G168">
        <v>82</v>
      </c>
      <c r="H168">
        <v>24613.919999999998</v>
      </c>
      <c r="I168">
        <v>5563.2100000000009</v>
      </c>
      <c r="J168">
        <v>30177.130000000005</v>
      </c>
      <c r="K168">
        <v>562848</v>
      </c>
      <c r="L168" s="26">
        <f t="shared" si="7"/>
        <v>5.361506125987834E-2</v>
      </c>
      <c r="M168" s="1">
        <f t="shared" si="8"/>
        <v>368.01378048780492</v>
      </c>
    </row>
    <row r="169" spans="1:13" x14ac:dyDescent="0.25">
      <c r="A169" t="str">
        <f t="shared" si="6"/>
        <v>CMBPEKApr-2025</v>
      </c>
      <c r="B169" s="2">
        <v>2025</v>
      </c>
      <c r="C169" s="2" t="s">
        <v>203</v>
      </c>
      <c r="D169" t="s">
        <v>10</v>
      </c>
      <c r="E169" s="2" t="s">
        <v>177</v>
      </c>
      <c r="F169" t="s">
        <v>13</v>
      </c>
      <c r="G169">
        <v>4</v>
      </c>
      <c r="H169">
        <v>1372.17</v>
      </c>
      <c r="I169">
        <v>271.29000000000002</v>
      </c>
      <c r="J169">
        <v>1643.4600000000003</v>
      </c>
      <c r="K169">
        <v>20676</v>
      </c>
      <c r="L169" s="26">
        <f t="shared" si="7"/>
        <v>7.948636099825887E-2</v>
      </c>
      <c r="M169" s="1">
        <f t="shared" si="8"/>
        <v>410.86500000000007</v>
      </c>
    </row>
    <row r="170" spans="1:13" x14ac:dyDescent="0.25">
      <c r="A170" t="str">
        <f t="shared" si="6"/>
        <v>CMBRUHApr-2025</v>
      </c>
      <c r="B170" s="2">
        <v>2025</v>
      </c>
      <c r="C170" s="2" t="s">
        <v>203</v>
      </c>
      <c r="D170" t="s">
        <v>10</v>
      </c>
      <c r="E170" s="2" t="s">
        <v>41</v>
      </c>
      <c r="F170" t="s">
        <v>11</v>
      </c>
      <c r="G170">
        <v>84</v>
      </c>
      <c r="H170">
        <v>15763.919999999998</v>
      </c>
      <c r="I170">
        <v>6707.5700000000024</v>
      </c>
      <c r="J170">
        <v>22471.49</v>
      </c>
      <c r="K170">
        <v>339780</v>
      </c>
      <c r="L170" s="26">
        <f t="shared" si="7"/>
        <v>6.6135411148390139E-2</v>
      </c>
      <c r="M170" s="1">
        <f t="shared" si="8"/>
        <v>267.51773809523809</v>
      </c>
    </row>
    <row r="171" spans="1:13" x14ac:dyDescent="0.25">
      <c r="A171" t="str">
        <f t="shared" si="6"/>
        <v>CMBSINApr-2025</v>
      </c>
      <c r="B171" s="2">
        <v>2025</v>
      </c>
      <c r="C171" s="2" t="s">
        <v>203</v>
      </c>
      <c r="D171" t="s">
        <v>10</v>
      </c>
      <c r="E171" s="2" t="s">
        <v>42</v>
      </c>
      <c r="F171" t="s">
        <v>13</v>
      </c>
      <c r="G171">
        <v>128</v>
      </c>
      <c r="H171">
        <v>18604.53</v>
      </c>
      <c r="I171">
        <v>6860.16</v>
      </c>
      <c r="J171">
        <v>25464.689999999991</v>
      </c>
      <c r="K171">
        <v>351872</v>
      </c>
      <c r="L171" s="26">
        <f t="shared" si="7"/>
        <v>7.2369185385594739E-2</v>
      </c>
      <c r="M171" s="1">
        <f t="shared" si="8"/>
        <v>198.94289062499993</v>
      </c>
    </row>
    <row r="172" spans="1:13" x14ac:dyDescent="0.25">
      <c r="A172" t="str">
        <f t="shared" si="6"/>
        <v>CMBSYDApr-2025</v>
      </c>
      <c r="B172" s="2">
        <v>2025</v>
      </c>
      <c r="C172" s="2" t="s">
        <v>203</v>
      </c>
      <c r="D172" t="s">
        <v>10</v>
      </c>
      <c r="E172" s="2" t="s">
        <v>53</v>
      </c>
      <c r="F172" t="s">
        <v>13</v>
      </c>
      <c r="G172">
        <v>564</v>
      </c>
      <c r="H172">
        <v>225976.64999999988</v>
      </c>
      <c r="I172">
        <v>48903.98</v>
      </c>
      <c r="J172">
        <v>274880.63000000006</v>
      </c>
      <c r="K172">
        <v>4937256</v>
      </c>
      <c r="L172" s="26">
        <f t="shared" si="7"/>
        <v>5.5674777649771467E-2</v>
      </c>
      <c r="M172" s="1">
        <f t="shared" si="8"/>
        <v>487.37700354609939</v>
      </c>
    </row>
    <row r="173" spans="1:13" x14ac:dyDescent="0.25">
      <c r="A173" t="str">
        <f t="shared" si="6"/>
        <v>CMBTRVApr-2025</v>
      </c>
      <c r="B173" s="2">
        <v>2025</v>
      </c>
      <c r="C173" s="2" t="s">
        <v>203</v>
      </c>
      <c r="D173" t="s">
        <v>10</v>
      </c>
      <c r="E173" s="2" t="s">
        <v>43</v>
      </c>
      <c r="F173" t="s">
        <v>15</v>
      </c>
      <c r="G173">
        <v>5</v>
      </c>
      <c r="H173">
        <v>480.24</v>
      </c>
      <c r="I173">
        <v>103.38</v>
      </c>
      <c r="J173">
        <v>583.62</v>
      </c>
      <c r="K173">
        <v>1830</v>
      </c>
      <c r="L173" s="26">
        <f t="shared" si="7"/>
        <v>0.31891803278688524</v>
      </c>
      <c r="M173" s="1">
        <f t="shared" si="8"/>
        <v>116.724</v>
      </c>
    </row>
    <row r="174" spans="1:13" x14ac:dyDescent="0.25">
      <c r="A174" t="str">
        <f t="shared" si="6"/>
        <v>CMBTRZApr-2025</v>
      </c>
      <c r="B174" s="2">
        <v>2025</v>
      </c>
      <c r="C174" s="2" t="s">
        <v>203</v>
      </c>
      <c r="D174" t="s">
        <v>10</v>
      </c>
      <c r="E174" s="2" t="s">
        <v>44</v>
      </c>
      <c r="F174" t="s">
        <v>15</v>
      </c>
      <c r="G174">
        <v>9</v>
      </c>
      <c r="H174">
        <v>242.54999999999998</v>
      </c>
      <c r="I174">
        <v>113.73</v>
      </c>
      <c r="J174">
        <v>356.28</v>
      </c>
      <c r="K174">
        <v>3987</v>
      </c>
      <c r="L174" s="26">
        <f t="shared" si="7"/>
        <v>8.9360421369450702E-2</v>
      </c>
      <c r="M174" s="1">
        <f t="shared" si="8"/>
        <v>39.586666666666666</v>
      </c>
    </row>
    <row r="175" spans="1:13" x14ac:dyDescent="0.25">
      <c r="A175" t="str">
        <f t="shared" si="6"/>
        <v>CMBPVGApr-2025</v>
      </c>
      <c r="B175" s="2">
        <v>2025</v>
      </c>
      <c r="C175" s="2" t="s">
        <v>203</v>
      </c>
      <c r="D175" t="s">
        <v>10</v>
      </c>
      <c r="E175" s="2" t="s">
        <v>50</v>
      </c>
      <c r="F175" t="s">
        <v>13</v>
      </c>
      <c r="G175">
        <v>2</v>
      </c>
      <c r="H175">
        <v>177.1</v>
      </c>
      <c r="I175">
        <v>83.18</v>
      </c>
      <c r="J175">
        <v>260.27999999999997</v>
      </c>
      <c r="K175">
        <v>10132</v>
      </c>
      <c r="L175" s="26">
        <f t="shared" si="7"/>
        <v>2.5688906435057241E-2</v>
      </c>
      <c r="M175" s="1">
        <f t="shared" si="8"/>
        <v>130.13999999999999</v>
      </c>
    </row>
    <row r="176" spans="1:13" x14ac:dyDescent="0.25">
      <c r="A176" t="str">
        <f t="shared" si="6"/>
        <v>COKCMBApr-2025</v>
      </c>
      <c r="B176" s="2">
        <v>2025</v>
      </c>
      <c r="C176" s="2" t="s">
        <v>203</v>
      </c>
      <c r="D176" t="s">
        <v>21</v>
      </c>
      <c r="E176" s="2" t="s">
        <v>10</v>
      </c>
      <c r="F176" t="s">
        <v>15</v>
      </c>
      <c r="G176">
        <v>388</v>
      </c>
      <c r="H176">
        <v>14208.069999999998</v>
      </c>
      <c r="I176">
        <v>4894.6000000000022</v>
      </c>
      <c r="J176">
        <v>19102.669999999998</v>
      </c>
      <c r="K176">
        <v>200596</v>
      </c>
      <c r="L176" s="26">
        <f t="shared" si="7"/>
        <v>9.5229565893636958E-2</v>
      </c>
      <c r="M176" s="1">
        <f t="shared" si="8"/>
        <v>49.233685567010305</v>
      </c>
    </row>
    <row r="177" spans="1:13" x14ac:dyDescent="0.25">
      <c r="A177" t="str">
        <f t="shared" si="6"/>
        <v>DACCMBApr-2025</v>
      </c>
      <c r="B177" s="2">
        <v>2025</v>
      </c>
      <c r="C177" s="2" t="s">
        <v>203</v>
      </c>
      <c r="D177" t="s">
        <v>22</v>
      </c>
      <c r="E177" s="2" t="s">
        <v>10</v>
      </c>
      <c r="F177" t="s">
        <v>15</v>
      </c>
      <c r="G177">
        <v>20</v>
      </c>
      <c r="H177">
        <v>1881.5</v>
      </c>
      <c r="I177">
        <v>307.52</v>
      </c>
      <c r="J177">
        <v>2189.02</v>
      </c>
      <c r="K177">
        <v>43300</v>
      </c>
      <c r="L177" s="26">
        <f t="shared" si="7"/>
        <v>5.0554734411085447E-2</v>
      </c>
      <c r="M177" s="1">
        <f t="shared" si="8"/>
        <v>109.45099999999999</v>
      </c>
    </row>
    <row r="178" spans="1:13" x14ac:dyDescent="0.25">
      <c r="A178" t="str">
        <f t="shared" si="6"/>
        <v>DELCMBApr-2025</v>
      </c>
      <c r="B178" s="2">
        <v>2025</v>
      </c>
      <c r="C178" s="2" t="s">
        <v>203</v>
      </c>
      <c r="D178" t="s">
        <v>23</v>
      </c>
      <c r="E178" s="2" t="s">
        <v>10</v>
      </c>
      <c r="F178" t="s">
        <v>15</v>
      </c>
      <c r="G178">
        <v>164</v>
      </c>
      <c r="H178">
        <v>20801.57</v>
      </c>
      <c r="I178">
        <v>4724.8500000000013</v>
      </c>
      <c r="J178">
        <v>25526.419999999991</v>
      </c>
      <c r="K178">
        <v>397700</v>
      </c>
      <c r="L178" s="26">
        <f t="shared" si="7"/>
        <v>6.4185114407845092E-2</v>
      </c>
      <c r="M178" s="1">
        <f t="shared" si="8"/>
        <v>155.64890243902434</v>
      </c>
    </row>
    <row r="179" spans="1:13" x14ac:dyDescent="0.25">
      <c r="A179" t="str">
        <f t="shared" si="6"/>
        <v>DMMCMBApr-2025</v>
      </c>
      <c r="B179" s="2">
        <v>2025</v>
      </c>
      <c r="C179" s="2" t="s">
        <v>203</v>
      </c>
      <c r="D179" t="s">
        <v>24</v>
      </c>
      <c r="E179" s="2" t="s">
        <v>10</v>
      </c>
      <c r="F179" t="s">
        <v>11</v>
      </c>
      <c r="G179">
        <v>8</v>
      </c>
      <c r="H179">
        <v>1446.6599999999999</v>
      </c>
      <c r="I179">
        <v>456.34</v>
      </c>
      <c r="J179">
        <v>1902.9999999999998</v>
      </c>
      <c r="K179">
        <v>30824</v>
      </c>
      <c r="L179" s="26">
        <f t="shared" si="7"/>
        <v>6.1737607059434201E-2</v>
      </c>
      <c r="M179" s="1">
        <f t="shared" si="8"/>
        <v>237.87499999999997</v>
      </c>
    </row>
    <row r="180" spans="1:13" x14ac:dyDescent="0.25">
      <c r="A180" t="str">
        <f t="shared" si="6"/>
        <v>DOHCMBApr-2025</v>
      </c>
      <c r="B180" s="2">
        <v>2025</v>
      </c>
      <c r="C180" s="2" t="s">
        <v>203</v>
      </c>
      <c r="D180" t="s">
        <v>25</v>
      </c>
      <c r="E180" s="2" t="s">
        <v>10</v>
      </c>
      <c r="F180" t="s">
        <v>11</v>
      </c>
      <c r="G180">
        <v>18</v>
      </c>
      <c r="H180">
        <v>5120.6900000000005</v>
      </c>
      <c r="I180">
        <v>2780.79</v>
      </c>
      <c r="J180">
        <v>7901.4800000000005</v>
      </c>
      <c r="K180">
        <v>65394</v>
      </c>
      <c r="L180" s="26">
        <f t="shared" si="7"/>
        <v>0.12082882221610546</v>
      </c>
      <c r="M180" s="1">
        <f t="shared" si="8"/>
        <v>438.97111111111116</v>
      </c>
    </row>
    <row r="181" spans="1:13" x14ac:dyDescent="0.25">
      <c r="A181" t="str">
        <f t="shared" si="6"/>
        <v>DXBCMBApr-2025</v>
      </c>
      <c r="B181" s="2">
        <v>2025</v>
      </c>
      <c r="C181" s="2" t="s">
        <v>203</v>
      </c>
      <c r="D181" t="s">
        <v>26</v>
      </c>
      <c r="E181" s="2" t="s">
        <v>10</v>
      </c>
      <c r="F181" t="s">
        <v>11</v>
      </c>
      <c r="G181">
        <v>42</v>
      </c>
      <c r="H181">
        <v>8007.8899999999985</v>
      </c>
      <c r="I181">
        <v>5529.77</v>
      </c>
      <c r="J181">
        <v>13537.659999999998</v>
      </c>
      <c r="K181">
        <v>138978</v>
      </c>
      <c r="L181" s="26">
        <f t="shared" si="7"/>
        <v>9.7408654607204007E-2</v>
      </c>
      <c r="M181" s="1">
        <f t="shared" si="8"/>
        <v>322.32523809523803</v>
      </c>
    </row>
    <row r="182" spans="1:13" x14ac:dyDescent="0.25">
      <c r="A182" t="str">
        <f t="shared" si="6"/>
        <v>FRACMBApr-2025</v>
      </c>
      <c r="B182" s="2">
        <v>2025</v>
      </c>
      <c r="C182" s="2" t="s">
        <v>203</v>
      </c>
      <c r="D182" t="s">
        <v>27</v>
      </c>
      <c r="E182" s="2" t="s">
        <v>10</v>
      </c>
      <c r="F182" t="s">
        <v>19</v>
      </c>
      <c r="G182">
        <v>247</v>
      </c>
      <c r="H182">
        <v>74819.130000000034</v>
      </c>
      <c r="I182">
        <v>59819.989999999976</v>
      </c>
      <c r="J182">
        <v>134639.12</v>
      </c>
      <c r="K182">
        <v>1998971</v>
      </c>
      <c r="L182" s="26">
        <f t="shared" si="7"/>
        <v>6.735421374297075E-2</v>
      </c>
      <c r="M182" s="1">
        <f t="shared" si="8"/>
        <v>545.09765182186231</v>
      </c>
    </row>
    <row r="183" spans="1:13" x14ac:dyDescent="0.25">
      <c r="A183" t="str">
        <f t="shared" si="6"/>
        <v>GANCMBApr-2025</v>
      </c>
      <c r="B183" s="2">
        <v>2025</v>
      </c>
      <c r="C183" s="2" t="s">
        <v>203</v>
      </c>
      <c r="D183" t="s">
        <v>28</v>
      </c>
      <c r="E183" s="2" t="s">
        <v>10</v>
      </c>
      <c r="F183" t="s">
        <v>15</v>
      </c>
      <c r="G183">
        <v>22</v>
      </c>
      <c r="H183">
        <v>1282.67</v>
      </c>
      <c r="I183">
        <v>790.95</v>
      </c>
      <c r="J183">
        <v>2073.62</v>
      </c>
      <c r="K183">
        <v>25234</v>
      </c>
      <c r="L183" s="26">
        <f t="shared" si="7"/>
        <v>8.2175636046603787E-2</v>
      </c>
      <c r="M183" s="1">
        <f t="shared" si="8"/>
        <v>94.25545454545454</v>
      </c>
    </row>
    <row r="184" spans="1:13" x14ac:dyDescent="0.25">
      <c r="A184" t="str">
        <f t="shared" si="6"/>
        <v>HYDCMBApr-2025</v>
      </c>
      <c r="B184" s="2">
        <v>2025</v>
      </c>
      <c r="C184" s="2" t="s">
        <v>203</v>
      </c>
      <c r="D184" t="s">
        <v>29</v>
      </c>
      <c r="E184" s="2" t="s">
        <v>10</v>
      </c>
      <c r="F184" t="s">
        <v>15</v>
      </c>
      <c r="G184">
        <v>31</v>
      </c>
      <c r="H184">
        <v>1122.95</v>
      </c>
      <c r="I184">
        <v>795.2700000000001</v>
      </c>
      <c r="J184">
        <v>1918.2199999999998</v>
      </c>
      <c r="K184">
        <v>36332</v>
      </c>
      <c r="L184" s="26">
        <f t="shared" si="7"/>
        <v>5.2796983375536712E-2</v>
      </c>
      <c r="M184" s="1">
        <f t="shared" si="8"/>
        <v>61.878064516129022</v>
      </c>
    </row>
    <row r="185" spans="1:13" x14ac:dyDescent="0.25">
      <c r="A185" t="str">
        <f t="shared" si="6"/>
        <v>ICNCMBApr-2025</v>
      </c>
      <c r="B185" s="2">
        <v>2025</v>
      </c>
      <c r="C185" s="2" t="s">
        <v>203</v>
      </c>
      <c r="D185" t="s">
        <v>30</v>
      </c>
      <c r="E185" s="2" t="s">
        <v>10</v>
      </c>
      <c r="F185" t="s">
        <v>13</v>
      </c>
      <c r="G185">
        <v>34</v>
      </c>
      <c r="H185">
        <v>9361.74</v>
      </c>
      <c r="I185">
        <v>3021.14</v>
      </c>
      <c r="J185">
        <v>12382.880000000001</v>
      </c>
      <c r="K185">
        <v>196010</v>
      </c>
      <c r="L185" s="26">
        <f t="shared" si="7"/>
        <v>6.3174735982858027E-2</v>
      </c>
      <c r="M185" s="1">
        <f t="shared" si="8"/>
        <v>364.20235294117651</v>
      </c>
    </row>
    <row r="186" spans="1:13" x14ac:dyDescent="0.25">
      <c r="A186" t="str">
        <f t="shared" si="6"/>
        <v>IXMCMBApr-2025</v>
      </c>
      <c r="B186" s="2">
        <v>2025</v>
      </c>
      <c r="C186" s="2" t="s">
        <v>203</v>
      </c>
      <c r="D186" t="s">
        <v>31</v>
      </c>
      <c r="E186" s="2" t="s">
        <v>10</v>
      </c>
      <c r="F186" t="s">
        <v>15</v>
      </c>
      <c r="G186">
        <v>57</v>
      </c>
      <c r="H186">
        <v>1628.78</v>
      </c>
      <c r="I186">
        <v>630.80999999999995</v>
      </c>
      <c r="J186">
        <v>2259.5899999999992</v>
      </c>
      <c r="K186">
        <v>20178</v>
      </c>
      <c r="L186" s="26">
        <f t="shared" si="7"/>
        <v>0.11198285261175533</v>
      </c>
      <c r="M186" s="1">
        <f t="shared" si="8"/>
        <v>39.641929824561387</v>
      </c>
    </row>
    <row r="187" spans="1:13" x14ac:dyDescent="0.25">
      <c r="A187" t="str">
        <f t="shared" si="6"/>
        <v>KHICMBApr-2025</v>
      </c>
      <c r="B187" s="2">
        <v>2025</v>
      </c>
      <c r="C187" s="2" t="s">
        <v>203</v>
      </c>
      <c r="D187" t="s">
        <v>32</v>
      </c>
      <c r="E187" s="2" t="s">
        <v>10</v>
      </c>
      <c r="F187" t="s">
        <v>15</v>
      </c>
      <c r="G187">
        <v>37</v>
      </c>
      <c r="H187">
        <v>2739.2300000000005</v>
      </c>
      <c r="I187">
        <v>884.56</v>
      </c>
      <c r="J187">
        <v>3623.79</v>
      </c>
      <c r="K187">
        <v>89318</v>
      </c>
      <c r="L187" s="26">
        <f t="shared" si="7"/>
        <v>4.0571777245348078E-2</v>
      </c>
      <c r="M187" s="1">
        <f t="shared" si="8"/>
        <v>97.940270270270275</v>
      </c>
    </row>
    <row r="188" spans="1:13" x14ac:dyDescent="0.25">
      <c r="A188" t="str">
        <f t="shared" si="6"/>
        <v>KTMCMBApr-2025</v>
      </c>
      <c r="B188" s="2">
        <v>2025</v>
      </c>
      <c r="C188" s="2" t="s">
        <v>203</v>
      </c>
      <c r="D188" t="s">
        <v>52</v>
      </c>
      <c r="E188" s="2" t="s">
        <v>10</v>
      </c>
      <c r="F188" t="s">
        <v>15</v>
      </c>
      <c r="G188">
        <v>48</v>
      </c>
      <c r="H188">
        <v>10430.84</v>
      </c>
      <c r="I188">
        <v>1460.72</v>
      </c>
      <c r="J188">
        <v>11891.560000000001</v>
      </c>
      <c r="K188">
        <v>112944</v>
      </c>
      <c r="L188" s="26">
        <f t="shared" si="7"/>
        <v>0.10528722198611702</v>
      </c>
      <c r="M188" s="1">
        <f t="shared" si="8"/>
        <v>247.74083333333337</v>
      </c>
    </row>
    <row r="189" spans="1:13" x14ac:dyDescent="0.25">
      <c r="A189" t="str">
        <f t="shared" si="6"/>
        <v>KULCMBApr-2025</v>
      </c>
      <c r="B189" s="2">
        <v>2025</v>
      </c>
      <c r="C189" s="2" t="s">
        <v>203</v>
      </c>
      <c r="D189" t="s">
        <v>33</v>
      </c>
      <c r="E189" s="2" t="s">
        <v>10</v>
      </c>
      <c r="F189" t="s">
        <v>13</v>
      </c>
      <c r="G189">
        <v>40</v>
      </c>
      <c r="H189">
        <v>4448.24</v>
      </c>
      <c r="I189">
        <v>2229.7199999999998</v>
      </c>
      <c r="J189">
        <v>6677.9600000000009</v>
      </c>
      <c r="K189">
        <v>98360</v>
      </c>
      <c r="L189" s="26">
        <f t="shared" si="7"/>
        <v>6.7893045953639694E-2</v>
      </c>
      <c r="M189" s="1">
        <f t="shared" si="8"/>
        <v>166.94900000000001</v>
      </c>
    </row>
    <row r="190" spans="1:13" x14ac:dyDescent="0.25">
      <c r="A190" t="str">
        <f t="shared" si="6"/>
        <v>KWICMBApr-2025</v>
      </c>
      <c r="B190" s="2">
        <v>2025</v>
      </c>
      <c r="C190" s="2" t="s">
        <v>203</v>
      </c>
      <c r="D190" t="s">
        <v>34</v>
      </c>
      <c r="E190" s="2" t="s">
        <v>10</v>
      </c>
      <c r="F190" t="s">
        <v>11</v>
      </c>
      <c r="G190">
        <v>1</v>
      </c>
      <c r="H190">
        <v>132.49</v>
      </c>
      <c r="I190">
        <v>75.239999999999995</v>
      </c>
      <c r="J190">
        <v>207.73000000000002</v>
      </c>
      <c r="K190">
        <v>4195</v>
      </c>
      <c r="L190" s="26">
        <f t="shared" si="7"/>
        <v>4.9518474374255071E-2</v>
      </c>
      <c r="M190" s="1">
        <f t="shared" si="8"/>
        <v>207.73000000000002</v>
      </c>
    </row>
    <row r="191" spans="1:13" x14ac:dyDescent="0.25">
      <c r="A191" t="str">
        <f t="shared" si="6"/>
        <v>LHECMBApr-2025</v>
      </c>
      <c r="B191" s="2">
        <v>2025</v>
      </c>
      <c r="C191" s="2" t="s">
        <v>203</v>
      </c>
      <c r="D191" t="s">
        <v>35</v>
      </c>
      <c r="E191" s="2" t="s">
        <v>10</v>
      </c>
      <c r="F191" t="s">
        <v>15</v>
      </c>
      <c r="G191">
        <v>59</v>
      </c>
      <c r="H191">
        <v>4826.8099999999995</v>
      </c>
      <c r="I191">
        <v>1915.9299999999998</v>
      </c>
      <c r="J191">
        <v>6742.74</v>
      </c>
      <c r="K191">
        <v>164315</v>
      </c>
      <c r="L191" s="26">
        <f t="shared" si="7"/>
        <v>4.1035450202355231E-2</v>
      </c>
      <c r="M191" s="1">
        <f t="shared" si="8"/>
        <v>114.28372881355932</v>
      </c>
    </row>
    <row r="192" spans="1:13" x14ac:dyDescent="0.25">
      <c r="A192" t="str">
        <f t="shared" si="6"/>
        <v>LHRCMBApr-2025</v>
      </c>
      <c r="B192" s="2">
        <v>2025</v>
      </c>
      <c r="C192" s="2" t="s">
        <v>203</v>
      </c>
      <c r="D192" t="s">
        <v>36</v>
      </c>
      <c r="E192" s="2" t="s">
        <v>10</v>
      </c>
      <c r="F192" t="s">
        <v>19</v>
      </c>
      <c r="G192">
        <v>871</v>
      </c>
      <c r="H192">
        <v>318551.37</v>
      </c>
      <c r="I192">
        <v>198378.02000000008</v>
      </c>
      <c r="J192">
        <v>516929.39000000007</v>
      </c>
      <c r="K192">
        <v>7594249</v>
      </c>
      <c r="L192" s="26">
        <f t="shared" si="7"/>
        <v>6.8068533175564841E-2</v>
      </c>
      <c r="M192" s="1">
        <f t="shared" si="8"/>
        <v>593.48954075774975</v>
      </c>
    </row>
    <row r="193" spans="1:13" x14ac:dyDescent="0.25">
      <c r="A193" t="str">
        <f t="shared" si="6"/>
        <v>MAACMBApr-2025</v>
      </c>
      <c r="B193" s="2">
        <v>2025</v>
      </c>
      <c r="C193" s="2" t="s">
        <v>203</v>
      </c>
      <c r="D193" t="s">
        <v>37</v>
      </c>
      <c r="E193" s="2" t="s">
        <v>10</v>
      </c>
      <c r="F193" t="s">
        <v>15</v>
      </c>
      <c r="G193">
        <v>154</v>
      </c>
      <c r="H193">
        <v>5366.3900000000021</v>
      </c>
      <c r="I193">
        <v>2897.63</v>
      </c>
      <c r="J193">
        <v>8264.02</v>
      </c>
      <c r="K193">
        <v>105644</v>
      </c>
      <c r="L193" s="26">
        <f t="shared" si="7"/>
        <v>7.8225171330127602E-2</v>
      </c>
      <c r="M193" s="1">
        <f t="shared" si="8"/>
        <v>53.662467532467538</v>
      </c>
    </row>
    <row r="194" spans="1:13" x14ac:dyDescent="0.25">
      <c r="A194" t="str">
        <f t="shared" ref="A194:A257" si="9">D194&amp;E194&amp;C194</f>
        <v>MELCMBApr-2025</v>
      </c>
      <c r="B194" s="2">
        <v>2025</v>
      </c>
      <c r="C194" s="2" t="s">
        <v>203</v>
      </c>
      <c r="D194" t="s">
        <v>38</v>
      </c>
      <c r="E194" s="2" t="s">
        <v>10</v>
      </c>
      <c r="F194" t="s">
        <v>13</v>
      </c>
      <c r="G194">
        <v>909</v>
      </c>
      <c r="H194">
        <v>307279.08999999985</v>
      </c>
      <c r="I194">
        <v>95813.05</v>
      </c>
      <c r="J194">
        <v>403092.13999999984</v>
      </c>
      <c r="K194">
        <v>7643781</v>
      </c>
      <c r="L194" s="26">
        <f t="shared" ref="L194:L257" si="10">J194/K194</f>
        <v>5.2734653177530837E-2</v>
      </c>
      <c r="M194" s="1">
        <f t="shared" ref="M194:M257" si="11">J194/G194</f>
        <v>443.4456985698568</v>
      </c>
    </row>
    <row r="195" spans="1:13" x14ac:dyDescent="0.25">
      <c r="A195" t="str">
        <f t="shared" si="9"/>
        <v>MLECMBApr-2025</v>
      </c>
      <c r="B195" s="2">
        <v>2025</v>
      </c>
      <c r="C195" s="2" t="s">
        <v>203</v>
      </c>
      <c r="D195" t="s">
        <v>39</v>
      </c>
      <c r="E195" s="2" t="s">
        <v>10</v>
      </c>
      <c r="F195" t="s">
        <v>15</v>
      </c>
      <c r="G195">
        <v>556</v>
      </c>
      <c r="H195">
        <v>42863.779999999992</v>
      </c>
      <c r="I195">
        <v>12140.139999999998</v>
      </c>
      <c r="J195">
        <v>55003.920000000006</v>
      </c>
      <c r="K195">
        <v>427008</v>
      </c>
      <c r="L195" s="26">
        <f t="shared" si="10"/>
        <v>0.12881238758992808</v>
      </c>
      <c r="M195" s="1">
        <f t="shared" si="11"/>
        <v>98.927913669064765</v>
      </c>
    </row>
    <row r="196" spans="1:13" x14ac:dyDescent="0.25">
      <c r="A196" t="str">
        <f t="shared" si="9"/>
        <v>NRTCMBApr-2025</v>
      </c>
      <c r="B196" s="2">
        <v>2025</v>
      </c>
      <c r="C196" s="2" t="s">
        <v>203</v>
      </c>
      <c r="D196" t="s">
        <v>40</v>
      </c>
      <c r="E196" s="2" t="s">
        <v>10</v>
      </c>
      <c r="F196" t="s">
        <v>13</v>
      </c>
      <c r="G196">
        <v>123</v>
      </c>
      <c r="H196">
        <v>51740.54</v>
      </c>
      <c r="I196">
        <v>3960.099999999999</v>
      </c>
      <c r="J196">
        <v>55700.639999999992</v>
      </c>
      <c r="K196">
        <v>844272</v>
      </c>
      <c r="L196" s="26">
        <f t="shared" si="10"/>
        <v>6.5974756950366698E-2</v>
      </c>
      <c r="M196" s="1">
        <f t="shared" si="11"/>
        <v>452.85073170731698</v>
      </c>
    </row>
    <row r="197" spans="1:13" x14ac:dyDescent="0.25">
      <c r="A197" t="str">
        <f t="shared" si="9"/>
        <v>PEKCMBApr-2025</v>
      </c>
      <c r="B197" s="2">
        <v>2025</v>
      </c>
      <c r="C197" s="2" t="s">
        <v>203</v>
      </c>
      <c r="D197" t="s">
        <v>177</v>
      </c>
      <c r="E197" s="2" t="s">
        <v>10</v>
      </c>
      <c r="F197" t="s">
        <v>13</v>
      </c>
      <c r="G197">
        <v>12</v>
      </c>
      <c r="H197">
        <v>3535.3199999999997</v>
      </c>
      <c r="I197">
        <v>1405.6100000000001</v>
      </c>
      <c r="J197">
        <v>4940.93</v>
      </c>
      <c r="K197">
        <v>62028</v>
      </c>
      <c r="L197" s="26">
        <f t="shared" si="10"/>
        <v>7.9656445476236543E-2</v>
      </c>
      <c r="M197" s="1">
        <f t="shared" si="11"/>
        <v>411.74416666666667</v>
      </c>
    </row>
    <row r="198" spans="1:13" x14ac:dyDescent="0.25">
      <c r="A198" t="str">
        <f t="shared" si="9"/>
        <v>RUHCMBApr-2025</v>
      </c>
      <c r="B198" s="2">
        <v>2025</v>
      </c>
      <c r="C198" s="2" t="s">
        <v>203</v>
      </c>
      <c r="D198" t="s">
        <v>41</v>
      </c>
      <c r="E198" s="2" t="s">
        <v>10</v>
      </c>
      <c r="F198" t="s">
        <v>11</v>
      </c>
      <c r="G198">
        <v>39</v>
      </c>
      <c r="H198">
        <v>9696.7400000000016</v>
      </c>
      <c r="I198">
        <v>3071.09</v>
      </c>
      <c r="J198">
        <v>12767.83</v>
      </c>
      <c r="K198">
        <v>157755</v>
      </c>
      <c r="L198" s="26">
        <f t="shared" si="10"/>
        <v>8.0934550410446573E-2</v>
      </c>
      <c r="M198" s="1">
        <f t="shared" si="11"/>
        <v>327.38025641025644</v>
      </c>
    </row>
    <row r="199" spans="1:13" x14ac:dyDescent="0.25">
      <c r="A199" t="str">
        <f t="shared" si="9"/>
        <v>SINCMBApr-2025</v>
      </c>
      <c r="B199" s="2">
        <v>2025</v>
      </c>
      <c r="C199" s="2" t="s">
        <v>203</v>
      </c>
      <c r="D199" t="s">
        <v>42</v>
      </c>
      <c r="E199" s="2" t="s">
        <v>10</v>
      </c>
      <c r="F199" t="s">
        <v>13</v>
      </c>
      <c r="G199">
        <v>151</v>
      </c>
      <c r="H199">
        <v>28628.630000000005</v>
      </c>
      <c r="I199">
        <v>8027.2900000000018</v>
      </c>
      <c r="J199">
        <v>36655.92000000002</v>
      </c>
      <c r="K199">
        <v>415099</v>
      </c>
      <c r="L199" s="26">
        <f t="shared" si="10"/>
        <v>8.8306452195741306E-2</v>
      </c>
      <c r="M199" s="1">
        <f t="shared" si="11"/>
        <v>242.75443708609285</v>
      </c>
    </row>
    <row r="200" spans="1:13" x14ac:dyDescent="0.25">
      <c r="A200" t="str">
        <f t="shared" si="9"/>
        <v>SYDCMBApr-2025</v>
      </c>
      <c r="B200" s="2">
        <v>2025</v>
      </c>
      <c r="C200" s="2" t="s">
        <v>203</v>
      </c>
      <c r="D200" t="s">
        <v>53</v>
      </c>
      <c r="E200" s="2" t="s">
        <v>10</v>
      </c>
      <c r="F200" t="s">
        <v>13</v>
      </c>
      <c r="G200">
        <v>706</v>
      </c>
      <c r="H200">
        <v>239236.38999999993</v>
      </c>
      <c r="I200">
        <v>69135.139999999927</v>
      </c>
      <c r="J200">
        <v>308371.53000000032</v>
      </c>
      <c r="K200">
        <v>6180324</v>
      </c>
      <c r="L200" s="26">
        <f t="shared" si="10"/>
        <v>4.9895689934702503E-2</v>
      </c>
      <c r="M200" s="1">
        <f t="shared" si="11"/>
        <v>436.78686968838571</v>
      </c>
    </row>
    <row r="201" spans="1:13" x14ac:dyDescent="0.25">
      <c r="A201" t="str">
        <f t="shared" si="9"/>
        <v>TRVCMBApr-2025</v>
      </c>
      <c r="B201" s="2">
        <v>2025</v>
      </c>
      <c r="C201" s="2" t="s">
        <v>203</v>
      </c>
      <c r="D201" t="s">
        <v>43</v>
      </c>
      <c r="E201" s="2" t="s">
        <v>10</v>
      </c>
      <c r="F201" t="s">
        <v>15</v>
      </c>
      <c r="G201">
        <v>153</v>
      </c>
      <c r="H201">
        <v>3264.9400000000005</v>
      </c>
      <c r="I201">
        <v>1628.3500000000001</v>
      </c>
      <c r="J201">
        <v>4893.29</v>
      </c>
      <c r="K201">
        <v>55998</v>
      </c>
      <c r="L201" s="26">
        <f t="shared" si="10"/>
        <v>8.7383299403550121E-2</v>
      </c>
      <c r="M201" s="1">
        <f t="shared" si="11"/>
        <v>31.982287581699346</v>
      </c>
    </row>
    <row r="202" spans="1:13" x14ac:dyDescent="0.25">
      <c r="A202" t="str">
        <f t="shared" si="9"/>
        <v>TRZCMBApr-2025</v>
      </c>
      <c r="B202" s="2">
        <v>2025</v>
      </c>
      <c r="C202" s="2" t="s">
        <v>203</v>
      </c>
      <c r="D202" t="s">
        <v>44</v>
      </c>
      <c r="E202" s="2" t="s">
        <v>10</v>
      </c>
      <c r="F202" t="s">
        <v>15</v>
      </c>
      <c r="G202">
        <v>33</v>
      </c>
      <c r="H202">
        <v>1246.5600000000002</v>
      </c>
      <c r="I202">
        <v>406.00999999999993</v>
      </c>
      <c r="J202">
        <v>1652.5699999999997</v>
      </c>
      <c r="K202">
        <v>14619</v>
      </c>
      <c r="L202" s="26">
        <f t="shared" si="10"/>
        <v>0.11304261577399273</v>
      </c>
      <c r="M202" s="1">
        <f t="shared" si="11"/>
        <v>50.077878787878781</v>
      </c>
    </row>
    <row r="203" spans="1:13" x14ac:dyDescent="0.25">
      <c r="A203" t="str">
        <f t="shared" si="9"/>
        <v>PVGCMBApr-2025</v>
      </c>
      <c r="B203" s="2">
        <v>2025</v>
      </c>
      <c r="C203" s="2" t="s">
        <v>203</v>
      </c>
      <c r="D203" t="s">
        <v>50</v>
      </c>
      <c r="E203" s="2" t="s">
        <v>10</v>
      </c>
      <c r="F203" t="s">
        <v>13</v>
      </c>
      <c r="G203">
        <v>27</v>
      </c>
      <c r="H203">
        <v>2980.93</v>
      </c>
      <c r="I203">
        <v>2928.8800000000006</v>
      </c>
      <c r="J203">
        <v>5909.81</v>
      </c>
      <c r="K203">
        <v>136782</v>
      </c>
      <c r="L203" s="26">
        <f t="shared" si="10"/>
        <v>4.3206050503721255E-2</v>
      </c>
      <c r="M203" s="1">
        <f t="shared" si="11"/>
        <v>218.88185185185188</v>
      </c>
    </row>
    <row r="204" spans="1:13" x14ac:dyDescent="0.25">
      <c r="A204" t="str">
        <f t="shared" si="9"/>
        <v>AUHCMBFeb-2025</v>
      </c>
      <c r="B204" s="2">
        <v>2025</v>
      </c>
      <c r="C204" s="2" t="s">
        <v>197</v>
      </c>
      <c r="D204" t="s">
        <v>9</v>
      </c>
      <c r="E204" s="2" t="s">
        <v>10</v>
      </c>
      <c r="F204" t="s">
        <v>11</v>
      </c>
      <c r="G204">
        <v>51</v>
      </c>
      <c r="H204">
        <v>7044.06</v>
      </c>
      <c r="I204">
        <v>4062.5399999999995</v>
      </c>
      <c r="J204">
        <v>11106.600000000002</v>
      </c>
      <c r="K204">
        <v>170544</v>
      </c>
      <c r="L204" s="26">
        <f t="shared" si="10"/>
        <v>6.5124542640022529E-2</v>
      </c>
      <c r="M204" s="1">
        <f t="shared" si="11"/>
        <v>217.77647058823533</v>
      </c>
    </row>
    <row r="205" spans="1:13" x14ac:dyDescent="0.25">
      <c r="A205" t="str">
        <f t="shared" si="9"/>
        <v>BKKCMBFeb-2025</v>
      </c>
      <c r="B205" s="2">
        <v>2025</v>
      </c>
      <c r="C205" s="2" t="s">
        <v>197</v>
      </c>
      <c r="D205" t="s">
        <v>12</v>
      </c>
      <c r="E205" s="2" t="s">
        <v>10</v>
      </c>
      <c r="F205" t="s">
        <v>13</v>
      </c>
      <c r="G205">
        <v>437</v>
      </c>
      <c r="H205">
        <v>50219.869999999981</v>
      </c>
      <c r="I205">
        <v>29663.000000000011</v>
      </c>
      <c r="J205">
        <v>79882.87000000001</v>
      </c>
      <c r="K205">
        <v>1042245</v>
      </c>
      <c r="L205" s="26">
        <f t="shared" si="10"/>
        <v>7.6645001894947939E-2</v>
      </c>
      <c r="M205" s="1">
        <f t="shared" si="11"/>
        <v>182.79832951945082</v>
      </c>
    </row>
    <row r="206" spans="1:13" x14ac:dyDescent="0.25">
      <c r="A206" t="str">
        <f t="shared" si="9"/>
        <v>BLRCMBFeb-2025</v>
      </c>
      <c r="B206" s="2">
        <v>2025</v>
      </c>
      <c r="C206" s="2" t="s">
        <v>197</v>
      </c>
      <c r="D206" t="s">
        <v>14</v>
      </c>
      <c r="E206" s="2" t="s">
        <v>10</v>
      </c>
      <c r="F206" t="s">
        <v>15</v>
      </c>
      <c r="G206">
        <v>171</v>
      </c>
      <c r="H206">
        <v>8724.2900000000009</v>
      </c>
      <c r="I206">
        <v>4063.2400000000007</v>
      </c>
      <c r="J206">
        <v>12787.529999999992</v>
      </c>
      <c r="K206">
        <v>122265</v>
      </c>
      <c r="L206" s="26">
        <f t="shared" si="10"/>
        <v>0.10458863943074463</v>
      </c>
      <c r="M206" s="1">
        <f t="shared" si="11"/>
        <v>74.780877192982402</v>
      </c>
    </row>
    <row r="207" spans="1:13" x14ac:dyDescent="0.25">
      <c r="A207" t="str">
        <f t="shared" si="9"/>
        <v>BOMCMBFeb-2025</v>
      </c>
      <c r="B207" s="2">
        <v>2025</v>
      </c>
      <c r="C207" s="2" t="s">
        <v>197</v>
      </c>
      <c r="D207" t="s">
        <v>16</v>
      </c>
      <c r="E207" s="2" t="s">
        <v>10</v>
      </c>
      <c r="F207" t="s">
        <v>15</v>
      </c>
      <c r="G207">
        <v>340</v>
      </c>
      <c r="H207">
        <v>26206.399999999994</v>
      </c>
      <c r="I207">
        <v>10589.500000000002</v>
      </c>
      <c r="J207">
        <v>36795.9</v>
      </c>
      <c r="K207">
        <v>526660</v>
      </c>
      <c r="L207" s="26">
        <f t="shared" si="10"/>
        <v>6.9866517297687308E-2</v>
      </c>
      <c r="M207" s="1">
        <f t="shared" si="11"/>
        <v>108.22323529411766</v>
      </c>
    </row>
    <row r="208" spans="1:13" x14ac:dyDescent="0.25">
      <c r="A208" t="str">
        <f t="shared" si="9"/>
        <v>CANCMBFeb-2025</v>
      </c>
      <c r="B208" s="2">
        <v>2025</v>
      </c>
      <c r="C208" s="2" t="s">
        <v>197</v>
      </c>
      <c r="D208" t="s">
        <v>17</v>
      </c>
      <c r="E208" s="2" t="s">
        <v>10</v>
      </c>
      <c r="F208" t="s">
        <v>13</v>
      </c>
      <c r="G208">
        <v>28</v>
      </c>
      <c r="H208">
        <v>7247.6</v>
      </c>
      <c r="I208">
        <v>2759.85</v>
      </c>
      <c r="J208">
        <v>10007.450000000001</v>
      </c>
      <c r="K208">
        <v>111524</v>
      </c>
      <c r="L208" s="26">
        <f t="shared" si="10"/>
        <v>8.9733599942613262E-2</v>
      </c>
      <c r="M208" s="1">
        <f t="shared" si="11"/>
        <v>357.40892857142859</v>
      </c>
    </row>
    <row r="209" spans="1:13" x14ac:dyDescent="0.25">
      <c r="A209" t="str">
        <f t="shared" si="9"/>
        <v>CDGCMBFeb-2025</v>
      </c>
      <c r="B209" s="2">
        <v>2025</v>
      </c>
      <c r="C209" s="2" t="s">
        <v>197</v>
      </c>
      <c r="D209" t="s">
        <v>18</v>
      </c>
      <c r="E209" s="2" t="s">
        <v>10</v>
      </c>
      <c r="F209" t="s">
        <v>19</v>
      </c>
      <c r="G209">
        <v>976</v>
      </c>
      <c r="H209">
        <v>245245.67999999988</v>
      </c>
      <c r="I209">
        <v>226740.43999999994</v>
      </c>
      <c r="J209">
        <v>471986.11999999982</v>
      </c>
      <c r="K209">
        <v>8304784</v>
      </c>
      <c r="L209" s="26">
        <f t="shared" si="10"/>
        <v>5.6833039847875612E-2</v>
      </c>
      <c r="M209" s="1">
        <f t="shared" si="11"/>
        <v>483.59233606557359</v>
      </c>
    </row>
    <row r="210" spans="1:13" x14ac:dyDescent="0.25">
      <c r="A210" t="str">
        <f t="shared" si="9"/>
        <v>CGKCMBFeb-2025</v>
      </c>
      <c r="B210" s="2">
        <v>2025</v>
      </c>
      <c r="C210" s="2" t="s">
        <v>197</v>
      </c>
      <c r="D210" t="s">
        <v>20</v>
      </c>
      <c r="E210" s="2" t="s">
        <v>10</v>
      </c>
      <c r="F210" t="s">
        <v>13</v>
      </c>
      <c r="G210">
        <v>50</v>
      </c>
      <c r="H210">
        <v>6191.23</v>
      </c>
      <c r="I210">
        <v>3067.0100000000007</v>
      </c>
      <c r="J210">
        <v>9258.24</v>
      </c>
      <c r="K210">
        <v>165900</v>
      </c>
      <c r="L210" s="26">
        <f t="shared" si="10"/>
        <v>5.5806148282097651E-2</v>
      </c>
      <c r="M210" s="1">
        <f t="shared" si="11"/>
        <v>185.16479999999999</v>
      </c>
    </row>
    <row r="211" spans="1:13" x14ac:dyDescent="0.25">
      <c r="A211" t="str">
        <f t="shared" si="9"/>
        <v>CMBAUHFeb-2025</v>
      </c>
      <c r="B211" s="2">
        <v>2025</v>
      </c>
      <c r="C211" s="2" t="s">
        <v>197</v>
      </c>
      <c r="D211" t="s">
        <v>10</v>
      </c>
      <c r="E211" s="2" t="s">
        <v>9</v>
      </c>
      <c r="F211" t="s">
        <v>11</v>
      </c>
      <c r="G211">
        <v>227</v>
      </c>
      <c r="H211">
        <v>25895.229999999996</v>
      </c>
      <c r="I211">
        <v>17627.199999999993</v>
      </c>
      <c r="J211">
        <v>43522.43</v>
      </c>
      <c r="K211">
        <v>759088</v>
      </c>
      <c r="L211" s="26">
        <f t="shared" si="10"/>
        <v>5.7335157452100417E-2</v>
      </c>
      <c r="M211" s="1">
        <f t="shared" si="11"/>
        <v>191.72876651982378</v>
      </c>
    </row>
    <row r="212" spans="1:13" x14ac:dyDescent="0.25">
      <c r="A212" t="str">
        <f t="shared" si="9"/>
        <v>CMBBKKFeb-2025</v>
      </c>
      <c r="B212" s="2">
        <v>2025</v>
      </c>
      <c r="C212" s="2" t="s">
        <v>197</v>
      </c>
      <c r="D212" t="s">
        <v>10</v>
      </c>
      <c r="E212" s="2" t="s">
        <v>12</v>
      </c>
      <c r="F212" t="s">
        <v>13</v>
      </c>
      <c r="G212">
        <v>469</v>
      </c>
      <c r="H212">
        <v>55136.079999999994</v>
      </c>
      <c r="I212">
        <v>30908.280000000006</v>
      </c>
      <c r="J212">
        <v>86044.359999999986</v>
      </c>
      <c r="K212">
        <v>1118565</v>
      </c>
      <c r="L212" s="26">
        <f t="shared" si="10"/>
        <v>7.6923880150013627E-2</v>
      </c>
      <c r="M212" s="1">
        <f t="shared" si="11"/>
        <v>183.46345415778248</v>
      </c>
    </row>
    <row r="213" spans="1:13" x14ac:dyDescent="0.25">
      <c r="A213" t="str">
        <f t="shared" si="9"/>
        <v>CMBBLRFeb-2025</v>
      </c>
      <c r="B213" s="2">
        <v>2025</v>
      </c>
      <c r="C213" s="2" t="s">
        <v>197</v>
      </c>
      <c r="D213" t="s">
        <v>10</v>
      </c>
      <c r="E213" s="2" t="s">
        <v>14</v>
      </c>
      <c r="F213" t="s">
        <v>15</v>
      </c>
      <c r="G213">
        <v>176</v>
      </c>
      <c r="H213">
        <v>9551.8099999999977</v>
      </c>
      <c r="I213">
        <v>4345.58</v>
      </c>
      <c r="J213">
        <v>13897.39</v>
      </c>
      <c r="K213">
        <v>125840</v>
      </c>
      <c r="L213" s="26">
        <f t="shared" si="10"/>
        <v>0.11043698347107438</v>
      </c>
      <c r="M213" s="1">
        <f t="shared" si="11"/>
        <v>78.962443181818173</v>
      </c>
    </row>
    <row r="214" spans="1:13" x14ac:dyDescent="0.25">
      <c r="A214" t="str">
        <f t="shared" si="9"/>
        <v>CMBBOMFeb-2025</v>
      </c>
      <c r="B214" s="2">
        <v>2025</v>
      </c>
      <c r="C214" s="2" t="s">
        <v>197</v>
      </c>
      <c r="D214" t="s">
        <v>10</v>
      </c>
      <c r="E214" s="2" t="s">
        <v>16</v>
      </c>
      <c r="F214" t="s">
        <v>15</v>
      </c>
      <c r="G214">
        <v>327</v>
      </c>
      <c r="H214">
        <v>27685.850000000006</v>
      </c>
      <c r="I214">
        <v>11229.480000000003</v>
      </c>
      <c r="J214">
        <v>38915.33</v>
      </c>
      <c r="K214">
        <v>506523</v>
      </c>
      <c r="L214" s="26">
        <f t="shared" si="10"/>
        <v>7.6828357251299551E-2</v>
      </c>
      <c r="M214" s="1">
        <f t="shared" si="11"/>
        <v>119.007125382263</v>
      </c>
    </row>
    <row r="215" spans="1:13" x14ac:dyDescent="0.25">
      <c r="A215" t="str">
        <f t="shared" si="9"/>
        <v>CMBCANFeb-2025</v>
      </c>
      <c r="B215" s="2">
        <v>2025</v>
      </c>
      <c r="C215" s="2" t="s">
        <v>197</v>
      </c>
      <c r="D215" t="s">
        <v>10</v>
      </c>
      <c r="E215" s="2" t="s">
        <v>17</v>
      </c>
      <c r="F215" t="s">
        <v>13</v>
      </c>
      <c r="G215">
        <v>55</v>
      </c>
      <c r="H215">
        <v>18281.46</v>
      </c>
      <c r="I215">
        <v>4927.4100000000008</v>
      </c>
      <c r="J215">
        <v>23208.87</v>
      </c>
      <c r="K215">
        <v>219065</v>
      </c>
      <c r="L215" s="26">
        <f t="shared" si="10"/>
        <v>0.10594513044073676</v>
      </c>
      <c r="M215" s="1">
        <f t="shared" si="11"/>
        <v>421.97945454545453</v>
      </c>
    </row>
    <row r="216" spans="1:13" x14ac:dyDescent="0.25">
      <c r="A216" t="str">
        <f t="shared" si="9"/>
        <v>CMBCDGFeb-2025</v>
      </c>
      <c r="B216" s="2">
        <v>2025</v>
      </c>
      <c r="C216" s="2" t="s">
        <v>197</v>
      </c>
      <c r="D216" t="s">
        <v>10</v>
      </c>
      <c r="E216" s="2" t="s">
        <v>18</v>
      </c>
      <c r="F216" t="s">
        <v>19</v>
      </c>
      <c r="G216">
        <v>1157</v>
      </c>
      <c r="H216">
        <v>277216.9599999999</v>
      </c>
      <c r="I216">
        <v>270970.42000000004</v>
      </c>
      <c r="J216">
        <v>548187.38000000012</v>
      </c>
      <c r="K216">
        <v>9844913</v>
      </c>
      <c r="L216" s="26">
        <f t="shared" si="10"/>
        <v>5.5682298055858913E-2</v>
      </c>
      <c r="M216" s="1">
        <f t="shared" si="11"/>
        <v>473.80067415730349</v>
      </c>
    </row>
    <row r="217" spans="1:13" x14ac:dyDescent="0.25">
      <c r="A217" t="str">
        <f t="shared" si="9"/>
        <v>CMBCGKFeb-2025</v>
      </c>
      <c r="B217" s="2">
        <v>2025</v>
      </c>
      <c r="C217" s="2" t="s">
        <v>197</v>
      </c>
      <c r="D217" t="s">
        <v>10</v>
      </c>
      <c r="E217" s="2" t="s">
        <v>20</v>
      </c>
      <c r="F217" t="s">
        <v>13</v>
      </c>
      <c r="G217">
        <v>43</v>
      </c>
      <c r="H217">
        <v>5604.9599999999982</v>
      </c>
      <c r="I217">
        <v>2880.18</v>
      </c>
      <c r="J217">
        <v>8485.14</v>
      </c>
      <c r="K217">
        <v>142674</v>
      </c>
      <c r="L217" s="26">
        <f t="shared" si="10"/>
        <v>5.9472223390386471E-2</v>
      </c>
      <c r="M217" s="1">
        <f t="shared" si="11"/>
        <v>197.32883720930232</v>
      </c>
    </row>
    <row r="218" spans="1:13" x14ac:dyDescent="0.25">
      <c r="A218" t="str">
        <f t="shared" si="9"/>
        <v>CMBCOKFeb-2025</v>
      </c>
      <c r="B218" s="2">
        <v>2025</v>
      </c>
      <c r="C218" s="2" t="s">
        <v>197</v>
      </c>
      <c r="D218" t="s">
        <v>10</v>
      </c>
      <c r="E218" s="2" t="s">
        <v>21</v>
      </c>
      <c r="F218" t="s">
        <v>15</v>
      </c>
      <c r="G218">
        <v>212</v>
      </c>
      <c r="H218">
        <v>16635.04</v>
      </c>
      <c r="I218">
        <v>4291.0700000000015</v>
      </c>
      <c r="J218">
        <v>20926.110000000011</v>
      </c>
      <c r="K218">
        <v>109604</v>
      </c>
      <c r="L218" s="26">
        <f t="shared" si="10"/>
        <v>0.19092469252946984</v>
      </c>
      <c r="M218" s="1">
        <f t="shared" si="11"/>
        <v>98.708066037735904</v>
      </c>
    </row>
    <row r="219" spans="1:13" x14ac:dyDescent="0.25">
      <c r="A219" t="str">
        <f t="shared" si="9"/>
        <v>CMBDACFeb-2025</v>
      </c>
      <c r="B219" s="2">
        <v>2025</v>
      </c>
      <c r="C219" s="2" t="s">
        <v>197</v>
      </c>
      <c r="D219" t="s">
        <v>10</v>
      </c>
      <c r="E219" s="2" t="s">
        <v>22</v>
      </c>
      <c r="F219" t="s">
        <v>15</v>
      </c>
      <c r="G219">
        <v>45</v>
      </c>
      <c r="H219">
        <v>6072.87</v>
      </c>
      <c r="I219">
        <v>350.09</v>
      </c>
      <c r="J219">
        <v>6422.9599999999991</v>
      </c>
      <c r="K219">
        <v>97425</v>
      </c>
      <c r="L219" s="26">
        <f t="shared" si="10"/>
        <v>6.5927226071336914E-2</v>
      </c>
      <c r="M219" s="1">
        <f t="shared" si="11"/>
        <v>142.73244444444441</v>
      </c>
    </row>
    <row r="220" spans="1:13" x14ac:dyDescent="0.25">
      <c r="A220" t="str">
        <f t="shared" si="9"/>
        <v>CMBDELFeb-2025</v>
      </c>
      <c r="B220" s="2">
        <v>2025</v>
      </c>
      <c r="C220" s="2" t="s">
        <v>197</v>
      </c>
      <c r="D220" t="s">
        <v>10</v>
      </c>
      <c r="E220" s="2" t="s">
        <v>23</v>
      </c>
      <c r="F220" t="s">
        <v>15</v>
      </c>
      <c r="G220">
        <v>731</v>
      </c>
      <c r="H220">
        <v>83628.41</v>
      </c>
      <c r="I220">
        <v>24270.320000000011</v>
      </c>
      <c r="J220">
        <v>107898.72999999997</v>
      </c>
      <c r="K220">
        <v>1772675</v>
      </c>
      <c r="L220" s="26">
        <f t="shared" si="10"/>
        <v>6.0867745074534234E-2</v>
      </c>
      <c r="M220" s="1">
        <f t="shared" si="11"/>
        <v>147.6042818057455</v>
      </c>
    </row>
    <row r="221" spans="1:13" x14ac:dyDescent="0.25">
      <c r="A221" t="str">
        <f t="shared" si="9"/>
        <v>CMBDMMFeb-2025</v>
      </c>
      <c r="B221" s="2">
        <v>2025</v>
      </c>
      <c r="C221" s="2" t="s">
        <v>197</v>
      </c>
      <c r="D221" t="s">
        <v>10</v>
      </c>
      <c r="E221" s="2" t="s">
        <v>24</v>
      </c>
      <c r="F221" t="s">
        <v>11</v>
      </c>
      <c r="G221">
        <v>180</v>
      </c>
      <c r="H221">
        <v>25471.300000000003</v>
      </c>
      <c r="I221">
        <v>13449.18</v>
      </c>
      <c r="J221">
        <v>38920.479999999981</v>
      </c>
      <c r="K221">
        <v>693540</v>
      </c>
      <c r="L221" s="26">
        <f t="shared" si="10"/>
        <v>5.6118580038642299E-2</v>
      </c>
      <c r="M221" s="1">
        <f t="shared" si="11"/>
        <v>216.22488888888878</v>
      </c>
    </row>
    <row r="222" spans="1:13" x14ac:dyDescent="0.25">
      <c r="A222" t="str">
        <f t="shared" si="9"/>
        <v>CMBDOHFeb-2025</v>
      </c>
      <c r="B222" s="2">
        <v>2025</v>
      </c>
      <c r="C222" s="2" t="s">
        <v>197</v>
      </c>
      <c r="D222" t="s">
        <v>10</v>
      </c>
      <c r="E222" s="2" t="s">
        <v>25</v>
      </c>
      <c r="F222" t="s">
        <v>11</v>
      </c>
      <c r="G222">
        <v>229</v>
      </c>
      <c r="H222">
        <v>34124.410000000003</v>
      </c>
      <c r="I222">
        <v>20924.29999999997</v>
      </c>
      <c r="J222">
        <v>55048.710000000043</v>
      </c>
      <c r="K222">
        <v>831957</v>
      </c>
      <c r="L222" s="26">
        <f t="shared" si="10"/>
        <v>6.6167734630515812E-2</v>
      </c>
      <c r="M222" s="1">
        <f t="shared" si="11"/>
        <v>240.38737991266393</v>
      </c>
    </row>
    <row r="223" spans="1:13" x14ac:dyDescent="0.25">
      <c r="A223" t="str">
        <f t="shared" si="9"/>
        <v>CMBDXBFeb-2025</v>
      </c>
      <c r="B223" s="2">
        <v>2025</v>
      </c>
      <c r="C223" s="2" t="s">
        <v>197</v>
      </c>
      <c r="D223" t="s">
        <v>10</v>
      </c>
      <c r="E223" s="2" t="s">
        <v>26</v>
      </c>
      <c r="F223" t="s">
        <v>11</v>
      </c>
      <c r="G223">
        <v>248</v>
      </c>
      <c r="H223">
        <v>32346.400000000001</v>
      </c>
      <c r="I223">
        <v>20513.900000000001</v>
      </c>
      <c r="J223">
        <v>52860.300000000017</v>
      </c>
      <c r="K223">
        <v>820632</v>
      </c>
      <c r="L223" s="26">
        <f t="shared" si="10"/>
        <v>6.4414134471967963E-2</v>
      </c>
      <c r="M223" s="1">
        <f t="shared" si="11"/>
        <v>213.146370967742</v>
      </c>
    </row>
    <row r="224" spans="1:13" x14ac:dyDescent="0.25">
      <c r="A224" t="str">
        <f t="shared" si="9"/>
        <v>CMBFRAFeb-2025</v>
      </c>
      <c r="B224" s="2">
        <v>2025</v>
      </c>
      <c r="C224" s="2" t="s">
        <v>197</v>
      </c>
      <c r="D224" t="s">
        <v>10</v>
      </c>
      <c r="E224" s="2" t="s">
        <v>27</v>
      </c>
      <c r="F224" t="s">
        <v>19</v>
      </c>
      <c r="G224">
        <v>1201</v>
      </c>
      <c r="H224">
        <v>295913.13000000006</v>
      </c>
      <c r="I224">
        <v>285888.87999999983</v>
      </c>
      <c r="J224">
        <v>581802.01000000013</v>
      </c>
      <c r="K224">
        <v>9719693</v>
      </c>
      <c r="L224" s="26">
        <f t="shared" si="10"/>
        <v>5.9858064447097264E-2</v>
      </c>
      <c r="M224" s="1">
        <f t="shared" si="11"/>
        <v>484.43131557035815</v>
      </c>
    </row>
    <row r="225" spans="1:13" x14ac:dyDescent="0.25">
      <c r="A225" t="str">
        <f t="shared" si="9"/>
        <v>CMBGANFeb-2025</v>
      </c>
      <c r="B225" s="2">
        <v>2025</v>
      </c>
      <c r="C225" s="2" t="s">
        <v>197</v>
      </c>
      <c r="D225" t="s">
        <v>10</v>
      </c>
      <c r="E225" s="2" t="s">
        <v>28</v>
      </c>
      <c r="F225" t="s">
        <v>15</v>
      </c>
      <c r="G225">
        <v>157</v>
      </c>
      <c r="H225">
        <v>13981.530000000002</v>
      </c>
      <c r="I225">
        <v>4983.43</v>
      </c>
      <c r="J225">
        <v>18964.96</v>
      </c>
      <c r="K225">
        <v>180079</v>
      </c>
      <c r="L225" s="26">
        <f t="shared" si="10"/>
        <v>0.10531466745150739</v>
      </c>
      <c r="M225" s="1">
        <f t="shared" si="11"/>
        <v>120.79592356687897</v>
      </c>
    </row>
    <row r="226" spans="1:13" x14ac:dyDescent="0.25">
      <c r="A226" t="str">
        <f t="shared" si="9"/>
        <v>CMBHYDFeb-2025</v>
      </c>
      <c r="B226" s="2">
        <v>2025</v>
      </c>
      <c r="C226" s="2" t="s">
        <v>197</v>
      </c>
      <c r="D226" t="s">
        <v>10</v>
      </c>
      <c r="E226" s="2" t="s">
        <v>29</v>
      </c>
      <c r="F226" t="s">
        <v>15</v>
      </c>
      <c r="G226">
        <v>32</v>
      </c>
      <c r="H226">
        <v>3048.44</v>
      </c>
      <c r="I226">
        <v>1017.99</v>
      </c>
      <c r="J226">
        <v>4066.4299999999994</v>
      </c>
      <c r="K226">
        <v>37504</v>
      </c>
      <c r="L226" s="26">
        <f t="shared" si="10"/>
        <v>0.10842656783276448</v>
      </c>
      <c r="M226" s="1">
        <f t="shared" si="11"/>
        <v>127.07593749999998</v>
      </c>
    </row>
    <row r="227" spans="1:13" x14ac:dyDescent="0.25">
      <c r="A227" t="str">
        <f t="shared" si="9"/>
        <v>CMBICNFeb-2025</v>
      </c>
      <c r="B227" s="2">
        <v>2025</v>
      </c>
      <c r="C227" s="2" t="s">
        <v>197</v>
      </c>
      <c r="D227" t="s">
        <v>10</v>
      </c>
      <c r="E227" s="2" t="s">
        <v>30</v>
      </c>
      <c r="F227" t="s">
        <v>13</v>
      </c>
      <c r="G227">
        <v>705</v>
      </c>
      <c r="H227">
        <v>149133.01000000004</v>
      </c>
      <c r="I227">
        <v>68958.360000000015</v>
      </c>
      <c r="J227">
        <v>218091.37000000002</v>
      </c>
      <c r="K227">
        <v>4064325</v>
      </c>
      <c r="L227" s="26">
        <f t="shared" si="10"/>
        <v>5.3659923849593727E-2</v>
      </c>
      <c r="M227" s="1">
        <f t="shared" si="11"/>
        <v>309.34946099290784</v>
      </c>
    </row>
    <row r="228" spans="1:13" x14ac:dyDescent="0.25">
      <c r="A228" t="str">
        <f t="shared" si="9"/>
        <v>CMBIXMFeb-2025</v>
      </c>
      <c r="B228" s="2">
        <v>2025</v>
      </c>
      <c r="C228" s="2" t="s">
        <v>197</v>
      </c>
      <c r="D228" t="s">
        <v>10</v>
      </c>
      <c r="E228" s="2" t="s">
        <v>31</v>
      </c>
      <c r="F228" t="s">
        <v>15</v>
      </c>
      <c r="G228">
        <v>42</v>
      </c>
      <c r="H228">
        <v>1965.37</v>
      </c>
      <c r="I228">
        <v>664.41</v>
      </c>
      <c r="J228">
        <v>2629.7799999999993</v>
      </c>
      <c r="K228">
        <v>14868</v>
      </c>
      <c r="L228" s="26">
        <f t="shared" si="10"/>
        <v>0.17687516814635454</v>
      </c>
      <c r="M228" s="1">
        <f t="shared" si="11"/>
        <v>62.613809523809508</v>
      </c>
    </row>
    <row r="229" spans="1:13" x14ac:dyDescent="0.25">
      <c r="A229" t="str">
        <f t="shared" si="9"/>
        <v>CMBKHIFeb-2025</v>
      </c>
      <c r="B229" s="2">
        <v>2025</v>
      </c>
      <c r="C229" s="2" t="s">
        <v>197</v>
      </c>
      <c r="D229" t="s">
        <v>10</v>
      </c>
      <c r="E229" s="2" t="s">
        <v>32</v>
      </c>
      <c r="F229" t="s">
        <v>15</v>
      </c>
      <c r="G229">
        <v>163</v>
      </c>
      <c r="H229">
        <v>15120.78</v>
      </c>
      <c r="I229">
        <v>6017</v>
      </c>
      <c r="J229">
        <v>21137.780000000002</v>
      </c>
      <c r="K229">
        <v>393482</v>
      </c>
      <c r="L229" s="26">
        <f t="shared" si="10"/>
        <v>5.3719814375244618E-2</v>
      </c>
      <c r="M229" s="1">
        <f t="shared" si="11"/>
        <v>129.67963190184051</v>
      </c>
    </row>
    <row r="230" spans="1:13" x14ac:dyDescent="0.25">
      <c r="A230" t="str">
        <f t="shared" si="9"/>
        <v>CMBKTMFeb-2025</v>
      </c>
      <c r="B230" s="2">
        <v>2025</v>
      </c>
      <c r="C230" s="2" t="s">
        <v>197</v>
      </c>
      <c r="D230" t="s">
        <v>10</v>
      </c>
      <c r="E230" s="2" t="s">
        <v>52</v>
      </c>
      <c r="F230" t="s">
        <v>15</v>
      </c>
      <c r="G230">
        <v>66</v>
      </c>
      <c r="H230">
        <v>11413.09</v>
      </c>
      <c r="I230">
        <v>1821.64</v>
      </c>
      <c r="J230">
        <v>13234.73</v>
      </c>
      <c r="K230">
        <v>155298</v>
      </c>
      <c r="L230" s="26">
        <f t="shared" si="10"/>
        <v>8.522150961377481E-2</v>
      </c>
      <c r="M230" s="1">
        <f t="shared" si="11"/>
        <v>200.52621212121213</v>
      </c>
    </row>
    <row r="231" spans="1:13" x14ac:dyDescent="0.25">
      <c r="A231" t="str">
        <f t="shared" si="9"/>
        <v>CMBKULFeb-2025</v>
      </c>
      <c r="B231" s="2">
        <v>2025</v>
      </c>
      <c r="C231" s="2" t="s">
        <v>197</v>
      </c>
      <c r="D231" t="s">
        <v>10</v>
      </c>
      <c r="E231" s="2" t="s">
        <v>33</v>
      </c>
      <c r="F231" t="s">
        <v>13</v>
      </c>
      <c r="G231">
        <v>499</v>
      </c>
      <c r="H231">
        <v>41566.520000000011</v>
      </c>
      <c r="I231">
        <v>32485.509999999995</v>
      </c>
      <c r="J231">
        <v>74052.02999999997</v>
      </c>
      <c r="K231">
        <v>1227041</v>
      </c>
      <c r="L231" s="26">
        <f t="shared" si="10"/>
        <v>6.0350086101442386E-2</v>
      </c>
      <c r="M231" s="1">
        <f t="shared" si="11"/>
        <v>148.40086172344684</v>
      </c>
    </row>
    <row r="232" spans="1:13" x14ac:dyDescent="0.25">
      <c r="A232" t="str">
        <f t="shared" si="9"/>
        <v>CMBKWIFeb-2025</v>
      </c>
      <c r="B232" s="2">
        <v>2025</v>
      </c>
      <c r="C232" s="2" t="s">
        <v>197</v>
      </c>
      <c r="D232" t="s">
        <v>10</v>
      </c>
      <c r="E232" s="2" t="s">
        <v>34</v>
      </c>
      <c r="F232" t="s">
        <v>11</v>
      </c>
      <c r="G232">
        <v>450</v>
      </c>
      <c r="H232">
        <v>49955.839999999997</v>
      </c>
      <c r="I232">
        <v>32300.489999999994</v>
      </c>
      <c r="J232">
        <v>82256.330000000016</v>
      </c>
      <c r="K232">
        <v>1887750</v>
      </c>
      <c r="L232" s="26">
        <f t="shared" si="10"/>
        <v>4.357374122632765E-2</v>
      </c>
      <c r="M232" s="1">
        <f t="shared" si="11"/>
        <v>182.79184444444448</v>
      </c>
    </row>
    <row r="233" spans="1:13" x14ac:dyDescent="0.25">
      <c r="A233" t="str">
        <f t="shared" si="9"/>
        <v>CMBLHEFeb-2025</v>
      </c>
      <c r="B233" s="2">
        <v>2025</v>
      </c>
      <c r="C233" s="2" t="s">
        <v>197</v>
      </c>
      <c r="D233" t="s">
        <v>10</v>
      </c>
      <c r="E233" s="2" t="s">
        <v>35</v>
      </c>
      <c r="F233" t="s">
        <v>15</v>
      </c>
      <c r="G233">
        <v>132</v>
      </c>
      <c r="H233">
        <v>15154.290000000005</v>
      </c>
      <c r="I233">
        <v>5237.6299999999992</v>
      </c>
      <c r="J233">
        <v>20391.920000000002</v>
      </c>
      <c r="K233">
        <v>367620</v>
      </c>
      <c r="L233" s="26">
        <f t="shared" si="10"/>
        <v>5.5470104999727987E-2</v>
      </c>
      <c r="M233" s="1">
        <f t="shared" si="11"/>
        <v>154.48424242424244</v>
      </c>
    </row>
    <row r="234" spans="1:13" x14ac:dyDescent="0.25">
      <c r="A234" t="str">
        <f t="shared" si="9"/>
        <v>CMBLHRFeb-2025</v>
      </c>
      <c r="B234" s="2">
        <v>2025</v>
      </c>
      <c r="C234" s="2" t="s">
        <v>197</v>
      </c>
      <c r="D234" t="s">
        <v>10</v>
      </c>
      <c r="E234" s="2" t="s">
        <v>36</v>
      </c>
      <c r="F234" t="s">
        <v>19</v>
      </c>
      <c r="G234">
        <v>3444</v>
      </c>
      <c r="H234">
        <v>1135855.4699999995</v>
      </c>
      <c r="I234">
        <v>804481.50000000035</v>
      </c>
      <c r="J234">
        <v>1940336.9700000021</v>
      </c>
      <c r="K234">
        <v>30028236</v>
      </c>
      <c r="L234" s="26">
        <f t="shared" si="10"/>
        <v>6.4617081402983584E-2</v>
      </c>
      <c r="M234" s="1">
        <f t="shared" si="11"/>
        <v>563.39633275261383</v>
      </c>
    </row>
    <row r="235" spans="1:13" x14ac:dyDescent="0.25">
      <c r="A235" t="str">
        <f t="shared" si="9"/>
        <v>CMBMAAFeb-2025</v>
      </c>
      <c r="B235" s="2">
        <v>2025</v>
      </c>
      <c r="C235" s="2" t="s">
        <v>197</v>
      </c>
      <c r="D235" t="s">
        <v>10</v>
      </c>
      <c r="E235" s="2" t="s">
        <v>37</v>
      </c>
      <c r="F235" t="s">
        <v>15</v>
      </c>
      <c r="G235">
        <v>534</v>
      </c>
      <c r="H235">
        <v>13727.180000000004</v>
      </c>
      <c r="I235">
        <v>14571.939999999993</v>
      </c>
      <c r="J235">
        <v>28299.119999999999</v>
      </c>
      <c r="K235">
        <v>366324</v>
      </c>
      <c r="L235" s="26">
        <f t="shared" si="10"/>
        <v>7.7251613325908214E-2</v>
      </c>
      <c r="M235" s="1">
        <f t="shared" si="11"/>
        <v>52.99460674157303</v>
      </c>
    </row>
    <row r="236" spans="1:13" x14ac:dyDescent="0.25">
      <c r="A236" t="str">
        <f t="shared" si="9"/>
        <v>CMBMELFeb-2025</v>
      </c>
      <c r="B236" s="2">
        <v>2025</v>
      </c>
      <c r="C236" s="2" t="s">
        <v>197</v>
      </c>
      <c r="D236" t="s">
        <v>10</v>
      </c>
      <c r="E236" s="2" t="s">
        <v>38</v>
      </c>
      <c r="F236" t="s">
        <v>13</v>
      </c>
      <c r="G236">
        <v>2251</v>
      </c>
      <c r="H236">
        <v>854151.86999999906</v>
      </c>
      <c r="I236">
        <v>225002.64999999994</v>
      </c>
      <c r="J236">
        <v>1079154.5199999996</v>
      </c>
      <c r="K236">
        <v>18928659</v>
      </c>
      <c r="L236" s="26">
        <f t="shared" si="10"/>
        <v>5.7011673145995159E-2</v>
      </c>
      <c r="M236" s="1">
        <f t="shared" si="11"/>
        <v>479.41115948467331</v>
      </c>
    </row>
    <row r="237" spans="1:13" x14ac:dyDescent="0.25">
      <c r="A237" t="str">
        <f t="shared" si="9"/>
        <v>CMBMLEFeb-2025</v>
      </c>
      <c r="B237" s="2">
        <v>2025</v>
      </c>
      <c r="C237" s="2" t="s">
        <v>197</v>
      </c>
      <c r="D237" t="s">
        <v>10</v>
      </c>
      <c r="E237" s="2" t="s">
        <v>39</v>
      </c>
      <c r="F237" t="s">
        <v>15</v>
      </c>
      <c r="G237">
        <v>2380</v>
      </c>
      <c r="H237">
        <v>225154.28999999998</v>
      </c>
      <c r="I237">
        <v>52927.119999999988</v>
      </c>
      <c r="J237">
        <v>278081.41000000027</v>
      </c>
      <c r="K237">
        <v>1827840</v>
      </c>
      <c r="L237" s="26">
        <f t="shared" si="10"/>
        <v>0.15213662574404777</v>
      </c>
      <c r="M237" s="1">
        <f t="shared" si="11"/>
        <v>116.84092857142868</v>
      </c>
    </row>
    <row r="238" spans="1:13" x14ac:dyDescent="0.25">
      <c r="A238" t="str">
        <f t="shared" si="9"/>
        <v>CMBNRTFeb-2025</v>
      </c>
      <c r="B238" s="2">
        <v>2025</v>
      </c>
      <c r="C238" s="2" t="s">
        <v>197</v>
      </c>
      <c r="D238" t="s">
        <v>10</v>
      </c>
      <c r="E238" s="2" t="s">
        <v>40</v>
      </c>
      <c r="F238" t="s">
        <v>13</v>
      </c>
      <c r="G238">
        <v>318</v>
      </c>
      <c r="H238">
        <v>120483.35000000002</v>
      </c>
      <c r="I238">
        <v>5994.26</v>
      </c>
      <c r="J238">
        <v>126477.60999999999</v>
      </c>
      <c r="K238">
        <v>2182752</v>
      </c>
      <c r="L238" s="26">
        <f t="shared" si="10"/>
        <v>5.7944104506604498E-2</v>
      </c>
      <c r="M238" s="1">
        <f t="shared" si="11"/>
        <v>397.7283333333333</v>
      </c>
    </row>
    <row r="239" spans="1:13" x14ac:dyDescent="0.25">
      <c r="A239" t="str">
        <f t="shared" si="9"/>
        <v>CMBPEKFeb-2025</v>
      </c>
      <c r="B239" s="2">
        <v>2025</v>
      </c>
      <c r="C239" s="2" t="s">
        <v>197</v>
      </c>
      <c r="D239" t="s">
        <v>10</v>
      </c>
      <c r="E239" s="2" t="s">
        <v>177</v>
      </c>
      <c r="F239" t="s">
        <v>13</v>
      </c>
      <c r="G239">
        <v>9</v>
      </c>
      <c r="H239">
        <v>1883.66</v>
      </c>
      <c r="I239">
        <v>992.18000000000006</v>
      </c>
      <c r="J239">
        <v>2875.84</v>
      </c>
      <c r="K239">
        <v>46521</v>
      </c>
      <c r="L239" s="26">
        <f t="shared" si="10"/>
        <v>6.1818103652114105E-2</v>
      </c>
      <c r="M239" s="1">
        <f t="shared" si="11"/>
        <v>319.53777777777782</v>
      </c>
    </row>
    <row r="240" spans="1:13" x14ac:dyDescent="0.25">
      <c r="A240" t="str">
        <f t="shared" si="9"/>
        <v>CMBRUHFeb-2025</v>
      </c>
      <c r="B240" s="2">
        <v>2025</v>
      </c>
      <c r="C240" s="2" t="s">
        <v>197</v>
      </c>
      <c r="D240" t="s">
        <v>10</v>
      </c>
      <c r="E240" s="2" t="s">
        <v>41</v>
      </c>
      <c r="F240" t="s">
        <v>11</v>
      </c>
      <c r="G240">
        <v>481</v>
      </c>
      <c r="H240">
        <v>68955.81</v>
      </c>
      <c r="I240">
        <v>33685.609999999993</v>
      </c>
      <c r="J240">
        <v>102641.41999999997</v>
      </c>
      <c r="K240">
        <v>1945645</v>
      </c>
      <c r="L240" s="26">
        <f t="shared" si="10"/>
        <v>5.2754443899066875E-2</v>
      </c>
      <c r="M240" s="1">
        <f t="shared" si="11"/>
        <v>213.39172557172552</v>
      </c>
    </row>
    <row r="241" spans="1:13" x14ac:dyDescent="0.25">
      <c r="A241" t="str">
        <f t="shared" si="9"/>
        <v>CMBSINFeb-2025</v>
      </c>
      <c r="B241" s="2">
        <v>2025</v>
      </c>
      <c r="C241" s="2" t="s">
        <v>197</v>
      </c>
      <c r="D241" t="s">
        <v>10</v>
      </c>
      <c r="E241" s="2" t="s">
        <v>42</v>
      </c>
      <c r="F241" t="s">
        <v>13</v>
      </c>
      <c r="G241">
        <v>621</v>
      </c>
      <c r="H241">
        <v>92430.47</v>
      </c>
      <c r="I241">
        <v>38281.889999999956</v>
      </c>
      <c r="J241">
        <v>130712.35999999999</v>
      </c>
      <c r="K241">
        <v>1707129</v>
      </c>
      <c r="L241" s="26">
        <f t="shared" si="10"/>
        <v>7.6568531142051935E-2</v>
      </c>
      <c r="M241" s="1">
        <f t="shared" si="11"/>
        <v>210.48689210950079</v>
      </c>
    </row>
    <row r="242" spans="1:13" x14ac:dyDescent="0.25">
      <c r="A242" t="str">
        <f t="shared" si="9"/>
        <v>CMBSYDFeb-2025</v>
      </c>
      <c r="B242" s="2">
        <v>2025</v>
      </c>
      <c r="C242" s="2" t="s">
        <v>197</v>
      </c>
      <c r="D242" t="s">
        <v>10</v>
      </c>
      <c r="E242" s="2" t="s">
        <v>53</v>
      </c>
      <c r="F242" t="s">
        <v>13</v>
      </c>
      <c r="G242">
        <v>1040</v>
      </c>
      <c r="H242">
        <v>472798.33999999973</v>
      </c>
      <c r="I242">
        <v>100379.55999999994</v>
      </c>
      <c r="J242">
        <v>573177.9</v>
      </c>
      <c r="K242">
        <v>9104160</v>
      </c>
      <c r="L242" s="26">
        <f t="shared" si="10"/>
        <v>6.2957801708230079E-2</v>
      </c>
      <c r="M242" s="1">
        <f t="shared" si="11"/>
        <v>551.13259615384618</v>
      </c>
    </row>
    <row r="243" spans="1:13" x14ac:dyDescent="0.25">
      <c r="A243" t="str">
        <f t="shared" si="9"/>
        <v>CMBTRVFeb-2025</v>
      </c>
      <c r="B243" s="2">
        <v>2025</v>
      </c>
      <c r="C243" s="2" t="s">
        <v>197</v>
      </c>
      <c r="D243" t="s">
        <v>10</v>
      </c>
      <c r="E243" s="2" t="s">
        <v>43</v>
      </c>
      <c r="F243" t="s">
        <v>15</v>
      </c>
      <c r="G243">
        <v>17</v>
      </c>
      <c r="H243">
        <v>772.31999999999994</v>
      </c>
      <c r="I243">
        <v>161.44</v>
      </c>
      <c r="J243">
        <v>933.7600000000001</v>
      </c>
      <c r="K243">
        <v>6222</v>
      </c>
      <c r="L243" s="26">
        <f t="shared" si="10"/>
        <v>0.15007393121182902</v>
      </c>
      <c r="M243" s="1">
        <f t="shared" si="11"/>
        <v>54.927058823529421</v>
      </c>
    </row>
    <row r="244" spans="1:13" x14ac:dyDescent="0.25">
      <c r="A244" t="str">
        <f t="shared" si="9"/>
        <v>CMBTRZFeb-2025</v>
      </c>
      <c r="B244" s="2">
        <v>2025</v>
      </c>
      <c r="C244" s="2" t="s">
        <v>197</v>
      </c>
      <c r="D244" t="s">
        <v>10</v>
      </c>
      <c r="E244" s="2" t="s">
        <v>44</v>
      </c>
      <c r="F244" t="s">
        <v>15</v>
      </c>
      <c r="G244">
        <v>71</v>
      </c>
      <c r="H244">
        <v>3028.0299999999988</v>
      </c>
      <c r="I244">
        <v>1174.7900000000009</v>
      </c>
      <c r="J244">
        <v>4202.82</v>
      </c>
      <c r="K244">
        <v>31453</v>
      </c>
      <c r="L244" s="26">
        <f t="shared" si="10"/>
        <v>0.13362222999395923</v>
      </c>
      <c r="M244" s="1">
        <f t="shared" si="11"/>
        <v>59.194647887323939</v>
      </c>
    </row>
    <row r="245" spans="1:13" x14ac:dyDescent="0.25">
      <c r="A245" t="str">
        <f t="shared" si="9"/>
        <v>COKCMBFeb-2025</v>
      </c>
      <c r="B245" s="2">
        <v>2025</v>
      </c>
      <c r="C245" s="2" t="s">
        <v>197</v>
      </c>
      <c r="D245" t="s">
        <v>21</v>
      </c>
      <c r="E245" s="2" t="s">
        <v>10</v>
      </c>
      <c r="F245" t="s">
        <v>15</v>
      </c>
      <c r="G245">
        <v>361</v>
      </c>
      <c r="H245">
        <v>29808.079999999984</v>
      </c>
      <c r="I245">
        <v>7812.5199999999968</v>
      </c>
      <c r="J245">
        <v>37620.599999999991</v>
      </c>
      <c r="K245">
        <v>186637</v>
      </c>
      <c r="L245" s="26">
        <f t="shared" si="10"/>
        <v>0.20157096395677165</v>
      </c>
      <c r="M245" s="1">
        <f t="shared" si="11"/>
        <v>104.21218836565095</v>
      </c>
    </row>
    <row r="246" spans="1:13" x14ac:dyDescent="0.25">
      <c r="A246" t="str">
        <f t="shared" si="9"/>
        <v>DACCMBFeb-2025</v>
      </c>
      <c r="B246" s="2">
        <v>2025</v>
      </c>
      <c r="C246" s="2" t="s">
        <v>197</v>
      </c>
      <c r="D246" t="s">
        <v>22</v>
      </c>
      <c r="E246" s="2" t="s">
        <v>10</v>
      </c>
      <c r="F246" t="s">
        <v>15</v>
      </c>
      <c r="G246">
        <v>198</v>
      </c>
      <c r="H246">
        <v>17864.810000000001</v>
      </c>
      <c r="I246">
        <v>3521.6800000000012</v>
      </c>
      <c r="J246">
        <v>21386.489999999987</v>
      </c>
      <c r="K246">
        <v>428670</v>
      </c>
      <c r="L246" s="26">
        <f t="shared" si="10"/>
        <v>4.98903352228987E-2</v>
      </c>
      <c r="M246" s="1">
        <f t="shared" si="11"/>
        <v>108.01257575757569</v>
      </c>
    </row>
    <row r="247" spans="1:13" x14ac:dyDescent="0.25">
      <c r="A247" t="str">
        <f t="shared" si="9"/>
        <v>DELCMBFeb-2025</v>
      </c>
      <c r="B247" s="2">
        <v>2025</v>
      </c>
      <c r="C247" s="2" t="s">
        <v>197</v>
      </c>
      <c r="D247" t="s">
        <v>23</v>
      </c>
      <c r="E247" s="2" t="s">
        <v>10</v>
      </c>
      <c r="F247" t="s">
        <v>15</v>
      </c>
      <c r="G247">
        <v>751</v>
      </c>
      <c r="H247">
        <v>84301.939999999988</v>
      </c>
      <c r="I247">
        <v>26014.330000000005</v>
      </c>
      <c r="J247">
        <v>110316.27</v>
      </c>
      <c r="K247">
        <v>1821175</v>
      </c>
      <c r="L247" s="26">
        <f t="shared" si="10"/>
        <v>6.0574228176863837E-2</v>
      </c>
      <c r="M247" s="1">
        <f t="shared" si="11"/>
        <v>146.8925033288948</v>
      </c>
    </row>
    <row r="248" spans="1:13" x14ac:dyDescent="0.25">
      <c r="A248" t="str">
        <f t="shared" si="9"/>
        <v>DMMCMBFeb-2025</v>
      </c>
      <c r="B248" s="2">
        <v>2025</v>
      </c>
      <c r="C248" s="2" t="s">
        <v>197</v>
      </c>
      <c r="D248" t="s">
        <v>24</v>
      </c>
      <c r="E248" s="2" t="s">
        <v>10</v>
      </c>
      <c r="F248" t="s">
        <v>11</v>
      </c>
      <c r="G248">
        <v>34</v>
      </c>
      <c r="H248">
        <v>6265.5899999999992</v>
      </c>
      <c r="I248">
        <v>2042.11</v>
      </c>
      <c r="J248">
        <v>8307.7000000000007</v>
      </c>
      <c r="K248">
        <v>131002</v>
      </c>
      <c r="L248" s="26">
        <f t="shared" si="10"/>
        <v>6.3416589059709011E-2</v>
      </c>
      <c r="M248" s="1">
        <f t="shared" si="11"/>
        <v>244.34411764705885</v>
      </c>
    </row>
    <row r="249" spans="1:13" x14ac:dyDescent="0.25">
      <c r="A249" t="str">
        <f t="shared" si="9"/>
        <v>DOHCMBFeb-2025</v>
      </c>
      <c r="B249" s="2">
        <v>2025</v>
      </c>
      <c r="C249" s="2" t="s">
        <v>197</v>
      </c>
      <c r="D249" t="s">
        <v>25</v>
      </c>
      <c r="E249" s="2" t="s">
        <v>10</v>
      </c>
      <c r="F249" t="s">
        <v>11</v>
      </c>
      <c r="G249">
        <v>40</v>
      </c>
      <c r="H249">
        <v>8772.9299999999985</v>
      </c>
      <c r="I249">
        <v>4843.0999999999995</v>
      </c>
      <c r="J249">
        <v>13616.029999999997</v>
      </c>
      <c r="K249">
        <v>145320</v>
      </c>
      <c r="L249" s="26">
        <f t="shared" si="10"/>
        <v>9.3696875860170642E-2</v>
      </c>
      <c r="M249" s="1">
        <f t="shared" si="11"/>
        <v>340.4007499999999</v>
      </c>
    </row>
    <row r="250" spans="1:13" x14ac:dyDescent="0.25">
      <c r="A250" t="str">
        <f t="shared" si="9"/>
        <v>DXBCMBFeb-2025</v>
      </c>
      <c r="B250" s="2">
        <v>2025</v>
      </c>
      <c r="C250" s="2" t="s">
        <v>197</v>
      </c>
      <c r="D250" t="s">
        <v>26</v>
      </c>
      <c r="E250" s="2" t="s">
        <v>10</v>
      </c>
      <c r="F250" t="s">
        <v>11</v>
      </c>
      <c r="G250">
        <v>221</v>
      </c>
      <c r="H250">
        <v>30685.669999999995</v>
      </c>
      <c r="I250">
        <v>19344.350000000002</v>
      </c>
      <c r="J250">
        <v>50030.01999999999</v>
      </c>
      <c r="K250">
        <v>731289</v>
      </c>
      <c r="L250" s="26">
        <f t="shared" si="10"/>
        <v>6.8413472648980081E-2</v>
      </c>
      <c r="M250" s="1">
        <f t="shared" si="11"/>
        <v>226.38018099547506</v>
      </c>
    </row>
    <row r="251" spans="1:13" x14ac:dyDescent="0.25">
      <c r="A251" t="str">
        <f t="shared" si="9"/>
        <v>FRACMBFeb-2025</v>
      </c>
      <c r="B251" s="2">
        <v>2025</v>
      </c>
      <c r="C251" s="2" t="s">
        <v>197</v>
      </c>
      <c r="D251" t="s">
        <v>27</v>
      </c>
      <c r="E251" s="2" t="s">
        <v>10</v>
      </c>
      <c r="F251" t="s">
        <v>19</v>
      </c>
      <c r="G251">
        <v>942</v>
      </c>
      <c r="H251">
        <v>225868.43000000002</v>
      </c>
      <c r="I251">
        <v>225158.48000000007</v>
      </c>
      <c r="J251">
        <v>451026.91000000003</v>
      </c>
      <c r="K251">
        <v>7623606</v>
      </c>
      <c r="L251" s="26">
        <f t="shared" si="10"/>
        <v>5.9161886120557651E-2</v>
      </c>
      <c r="M251" s="1">
        <f t="shared" si="11"/>
        <v>478.79714437367306</v>
      </c>
    </row>
    <row r="252" spans="1:13" x14ac:dyDescent="0.25">
      <c r="A252" t="str">
        <f t="shared" si="9"/>
        <v>GANCMBFeb-2025</v>
      </c>
      <c r="B252" s="2">
        <v>2025</v>
      </c>
      <c r="C252" s="2" t="s">
        <v>197</v>
      </c>
      <c r="D252" t="s">
        <v>28</v>
      </c>
      <c r="E252" s="2" t="s">
        <v>10</v>
      </c>
      <c r="F252" t="s">
        <v>15</v>
      </c>
      <c r="G252">
        <v>186</v>
      </c>
      <c r="H252">
        <v>17808.449999999997</v>
      </c>
      <c r="I252">
        <v>6152.3399999999983</v>
      </c>
      <c r="J252">
        <v>23960.790000000005</v>
      </c>
      <c r="K252">
        <v>213342</v>
      </c>
      <c r="L252" s="26">
        <f t="shared" si="10"/>
        <v>0.11231164046460615</v>
      </c>
      <c r="M252" s="1">
        <f t="shared" si="11"/>
        <v>128.82145161290325</v>
      </c>
    </row>
    <row r="253" spans="1:13" x14ac:dyDescent="0.25">
      <c r="A253" t="str">
        <f t="shared" si="9"/>
        <v>HYDCMBFeb-2025</v>
      </c>
      <c r="B253" s="2">
        <v>2025</v>
      </c>
      <c r="C253" s="2" t="s">
        <v>197</v>
      </c>
      <c r="D253" t="s">
        <v>29</v>
      </c>
      <c r="E253" s="2" t="s">
        <v>10</v>
      </c>
      <c r="F253" t="s">
        <v>15</v>
      </c>
      <c r="G253">
        <v>33</v>
      </c>
      <c r="H253">
        <v>2506.73</v>
      </c>
      <c r="I253">
        <v>1193.6599999999999</v>
      </c>
      <c r="J253">
        <v>3700.3900000000008</v>
      </c>
      <c r="K253">
        <v>38676</v>
      </c>
      <c r="L253" s="26">
        <f t="shared" si="10"/>
        <v>9.5676647016237473E-2</v>
      </c>
      <c r="M253" s="1">
        <f t="shared" si="11"/>
        <v>112.13303030303032</v>
      </c>
    </row>
    <row r="254" spans="1:13" x14ac:dyDescent="0.25">
      <c r="A254" t="str">
        <f t="shared" si="9"/>
        <v>ICNCMBFeb-2025</v>
      </c>
      <c r="B254" s="2">
        <v>2025</v>
      </c>
      <c r="C254" s="2" t="s">
        <v>197</v>
      </c>
      <c r="D254" t="s">
        <v>30</v>
      </c>
      <c r="E254" s="2" t="s">
        <v>10</v>
      </c>
      <c r="F254" t="s">
        <v>13</v>
      </c>
      <c r="G254">
        <v>241</v>
      </c>
      <c r="H254">
        <v>63905.64</v>
      </c>
      <c r="I254">
        <v>23413.389999999996</v>
      </c>
      <c r="J254">
        <v>87319.030000000028</v>
      </c>
      <c r="K254">
        <v>1389365</v>
      </c>
      <c r="L254" s="26">
        <f t="shared" si="10"/>
        <v>6.2848157251694139E-2</v>
      </c>
      <c r="M254" s="1">
        <f t="shared" si="11"/>
        <v>362.31962655601671</v>
      </c>
    </row>
    <row r="255" spans="1:13" x14ac:dyDescent="0.25">
      <c r="A255" t="str">
        <f t="shared" si="9"/>
        <v>IXMCMBFeb-2025</v>
      </c>
      <c r="B255" s="2">
        <v>2025</v>
      </c>
      <c r="C255" s="2" t="s">
        <v>197</v>
      </c>
      <c r="D255" t="s">
        <v>31</v>
      </c>
      <c r="E255" s="2" t="s">
        <v>10</v>
      </c>
      <c r="F255" t="s">
        <v>15</v>
      </c>
      <c r="G255">
        <v>248</v>
      </c>
      <c r="H255">
        <v>11585.760000000006</v>
      </c>
      <c r="I255">
        <v>5082.75000000001</v>
      </c>
      <c r="J255">
        <v>16668.510000000006</v>
      </c>
      <c r="K255">
        <v>87792</v>
      </c>
      <c r="L255" s="26">
        <f t="shared" si="10"/>
        <v>0.18986365500273381</v>
      </c>
      <c r="M255" s="1">
        <f t="shared" si="11"/>
        <v>67.211733870967763</v>
      </c>
    </row>
    <row r="256" spans="1:13" x14ac:dyDescent="0.25">
      <c r="A256" t="str">
        <f t="shared" si="9"/>
        <v>KHICMBFeb-2025</v>
      </c>
      <c r="B256" s="2">
        <v>2025</v>
      </c>
      <c r="C256" s="2" t="s">
        <v>197</v>
      </c>
      <c r="D256" t="s">
        <v>32</v>
      </c>
      <c r="E256" s="2" t="s">
        <v>10</v>
      </c>
      <c r="F256" t="s">
        <v>15</v>
      </c>
      <c r="G256">
        <v>183</v>
      </c>
      <c r="H256">
        <v>21685.730000000003</v>
      </c>
      <c r="I256">
        <v>6142.1499999999969</v>
      </c>
      <c r="J256">
        <v>27827.880000000008</v>
      </c>
      <c r="K256">
        <v>441762</v>
      </c>
      <c r="L256" s="26">
        <f t="shared" si="10"/>
        <v>6.2992923791543878E-2</v>
      </c>
      <c r="M256" s="1">
        <f t="shared" si="11"/>
        <v>152.06491803278692</v>
      </c>
    </row>
    <row r="257" spans="1:13" x14ac:dyDescent="0.25">
      <c r="A257" t="str">
        <f t="shared" si="9"/>
        <v>KTMCMBFeb-2025</v>
      </c>
      <c r="B257" s="2">
        <v>2025</v>
      </c>
      <c r="C257" s="2" t="s">
        <v>197</v>
      </c>
      <c r="D257" t="s">
        <v>52</v>
      </c>
      <c r="E257" s="2" t="s">
        <v>10</v>
      </c>
      <c r="F257" t="s">
        <v>15</v>
      </c>
      <c r="G257">
        <v>202</v>
      </c>
      <c r="H257">
        <v>26400.510000000002</v>
      </c>
      <c r="I257">
        <v>6263.4099999999926</v>
      </c>
      <c r="J257">
        <v>32663.920000000002</v>
      </c>
      <c r="K257">
        <v>475306</v>
      </c>
      <c r="L257" s="26">
        <f t="shared" si="10"/>
        <v>6.8721876012505637E-2</v>
      </c>
      <c r="M257" s="1">
        <f t="shared" si="11"/>
        <v>161.70257425742574</v>
      </c>
    </row>
    <row r="258" spans="1:13" x14ac:dyDescent="0.25">
      <c r="A258" t="str">
        <f t="shared" ref="A258:A321" si="12">D258&amp;E258&amp;C258</f>
        <v>KULCMBFeb-2025</v>
      </c>
      <c r="B258" s="2">
        <v>2025</v>
      </c>
      <c r="C258" s="2" t="s">
        <v>197</v>
      </c>
      <c r="D258" t="s">
        <v>33</v>
      </c>
      <c r="E258" s="2" t="s">
        <v>10</v>
      </c>
      <c r="F258" t="s">
        <v>13</v>
      </c>
      <c r="G258">
        <v>224</v>
      </c>
      <c r="H258">
        <v>16085.72</v>
      </c>
      <c r="I258">
        <v>12506.69</v>
      </c>
      <c r="J258">
        <v>28592.409999999993</v>
      </c>
      <c r="K258">
        <v>550816</v>
      </c>
      <c r="L258" s="26">
        <f t="shared" ref="L258:L321" si="13">J258/K258</f>
        <v>5.1909185644570949E-2</v>
      </c>
      <c r="M258" s="1">
        <f t="shared" ref="M258:M321" si="14">J258/G258</f>
        <v>127.64468749999996</v>
      </c>
    </row>
    <row r="259" spans="1:13" x14ac:dyDescent="0.25">
      <c r="A259" t="str">
        <f t="shared" si="12"/>
        <v>KWICMBFeb-2025</v>
      </c>
      <c r="B259" s="2">
        <v>2025</v>
      </c>
      <c r="C259" s="2" t="s">
        <v>197</v>
      </c>
      <c r="D259" t="s">
        <v>34</v>
      </c>
      <c r="E259" s="2" t="s">
        <v>10</v>
      </c>
      <c r="F259" t="s">
        <v>11</v>
      </c>
      <c r="G259">
        <v>35</v>
      </c>
      <c r="H259">
        <v>7164.66</v>
      </c>
      <c r="I259">
        <v>2277.1099999999997</v>
      </c>
      <c r="J259">
        <v>9441.77</v>
      </c>
      <c r="K259">
        <v>146825</v>
      </c>
      <c r="L259" s="26">
        <f t="shared" si="13"/>
        <v>6.4306282989954028E-2</v>
      </c>
      <c r="M259" s="1">
        <f t="shared" si="14"/>
        <v>269.76485714285718</v>
      </c>
    </row>
    <row r="260" spans="1:13" x14ac:dyDescent="0.25">
      <c r="A260" t="str">
        <f t="shared" si="12"/>
        <v>LHECMBFeb-2025</v>
      </c>
      <c r="B260" s="2">
        <v>2025</v>
      </c>
      <c r="C260" s="2" t="s">
        <v>197</v>
      </c>
      <c r="D260" t="s">
        <v>35</v>
      </c>
      <c r="E260" s="2" t="s">
        <v>10</v>
      </c>
      <c r="F260" t="s">
        <v>15</v>
      </c>
      <c r="G260">
        <v>248</v>
      </c>
      <c r="H260">
        <v>28848.799999999999</v>
      </c>
      <c r="I260">
        <v>7753.43</v>
      </c>
      <c r="J260">
        <v>36602.230000000003</v>
      </c>
      <c r="K260">
        <v>690680</v>
      </c>
      <c r="L260" s="26">
        <f t="shared" si="13"/>
        <v>5.2994483697225925E-2</v>
      </c>
      <c r="M260" s="1">
        <f t="shared" si="14"/>
        <v>147.5896370967742</v>
      </c>
    </row>
    <row r="261" spans="1:13" x14ac:dyDescent="0.25">
      <c r="A261" t="str">
        <f t="shared" si="12"/>
        <v>LHRCMBFeb-2025</v>
      </c>
      <c r="B261" s="2">
        <v>2025</v>
      </c>
      <c r="C261" s="2" t="s">
        <v>197</v>
      </c>
      <c r="D261" t="s">
        <v>36</v>
      </c>
      <c r="E261" s="2" t="s">
        <v>10</v>
      </c>
      <c r="F261" t="s">
        <v>19</v>
      </c>
      <c r="G261">
        <v>2885</v>
      </c>
      <c r="H261">
        <v>948200.15</v>
      </c>
      <c r="I261">
        <v>680084.48999999941</v>
      </c>
      <c r="J261">
        <v>1628284.6399999994</v>
      </c>
      <c r="K261">
        <v>25154315</v>
      </c>
      <c r="L261" s="26">
        <f t="shared" si="13"/>
        <v>6.4731821955795632E-2</v>
      </c>
      <c r="M261" s="1">
        <f t="shared" si="14"/>
        <v>564.39675563258209</v>
      </c>
    </row>
    <row r="262" spans="1:13" x14ac:dyDescent="0.25">
      <c r="A262" t="str">
        <f t="shared" si="12"/>
        <v>MAACMBFeb-2025</v>
      </c>
      <c r="B262" s="2">
        <v>2025</v>
      </c>
      <c r="C262" s="2" t="s">
        <v>197</v>
      </c>
      <c r="D262" t="s">
        <v>37</v>
      </c>
      <c r="E262" s="2" t="s">
        <v>10</v>
      </c>
      <c r="F262" t="s">
        <v>15</v>
      </c>
      <c r="G262">
        <v>681</v>
      </c>
      <c r="H262">
        <v>22658.269999999993</v>
      </c>
      <c r="I262">
        <v>17077.820000000029</v>
      </c>
      <c r="J262">
        <v>39736.090000000026</v>
      </c>
      <c r="K262">
        <v>467166</v>
      </c>
      <c r="L262" s="26">
        <f t="shared" si="13"/>
        <v>8.5057752490549449E-2</v>
      </c>
      <c r="M262" s="1">
        <f t="shared" si="14"/>
        <v>58.349618208516922</v>
      </c>
    </row>
    <row r="263" spans="1:13" x14ac:dyDescent="0.25">
      <c r="A263" t="str">
        <f t="shared" si="12"/>
        <v>MELCMBFeb-2025</v>
      </c>
      <c r="B263" s="2">
        <v>2025</v>
      </c>
      <c r="C263" s="2" t="s">
        <v>197</v>
      </c>
      <c r="D263" t="s">
        <v>38</v>
      </c>
      <c r="E263" s="2" t="s">
        <v>10</v>
      </c>
      <c r="F263" t="s">
        <v>13</v>
      </c>
      <c r="G263">
        <v>1680</v>
      </c>
      <c r="H263">
        <v>550671.39</v>
      </c>
      <c r="I263">
        <v>210717.83000000007</v>
      </c>
      <c r="J263">
        <v>761389.22000000032</v>
      </c>
      <c r="K263">
        <v>14127120</v>
      </c>
      <c r="L263" s="26">
        <f t="shared" si="13"/>
        <v>5.3895572487527556E-2</v>
      </c>
      <c r="M263" s="1">
        <f t="shared" si="14"/>
        <v>453.20786904761923</v>
      </c>
    </row>
    <row r="264" spans="1:13" x14ac:dyDescent="0.25">
      <c r="A264" t="str">
        <f t="shared" si="12"/>
        <v>MLECMBFeb-2025</v>
      </c>
      <c r="B264" s="2">
        <v>2025</v>
      </c>
      <c r="C264" s="2" t="s">
        <v>197</v>
      </c>
      <c r="D264" t="s">
        <v>39</v>
      </c>
      <c r="E264" s="2" t="s">
        <v>10</v>
      </c>
      <c r="F264" t="s">
        <v>15</v>
      </c>
      <c r="G264">
        <v>1521</v>
      </c>
      <c r="H264">
        <v>106207.22999999992</v>
      </c>
      <c r="I264">
        <v>36194.420000000006</v>
      </c>
      <c r="J264">
        <v>142401.64999999997</v>
      </c>
      <c r="K264">
        <v>1168128</v>
      </c>
      <c r="L264" s="26">
        <f t="shared" si="13"/>
        <v>0.12190586134396228</v>
      </c>
      <c r="M264" s="1">
        <f t="shared" si="14"/>
        <v>93.623701512163024</v>
      </c>
    </row>
    <row r="265" spans="1:13" x14ac:dyDescent="0.25">
      <c r="A265" t="str">
        <f t="shared" si="12"/>
        <v>NRTCMBFeb-2025</v>
      </c>
      <c r="B265" s="2">
        <v>2025</v>
      </c>
      <c r="C265" s="2" t="s">
        <v>197</v>
      </c>
      <c r="D265" t="s">
        <v>40</v>
      </c>
      <c r="E265" s="2" t="s">
        <v>10</v>
      </c>
      <c r="F265" t="s">
        <v>13</v>
      </c>
      <c r="G265">
        <v>196</v>
      </c>
      <c r="H265">
        <v>82735.399999999994</v>
      </c>
      <c r="I265">
        <v>9121.010000000002</v>
      </c>
      <c r="J265">
        <v>91856.409999999989</v>
      </c>
      <c r="K265">
        <v>1345344</v>
      </c>
      <c r="L265" s="26">
        <f t="shared" si="13"/>
        <v>6.8277265888873021E-2</v>
      </c>
      <c r="M265" s="1">
        <f t="shared" si="14"/>
        <v>468.65515306122444</v>
      </c>
    </row>
    <row r="266" spans="1:13" x14ac:dyDescent="0.25">
      <c r="A266" t="str">
        <f t="shared" si="12"/>
        <v>RUHCMBFeb-2025</v>
      </c>
      <c r="B266" s="2">
        <v>2025</v>
      </c>
      <c r="C266" s="2" t="s">
        <v>197</v>
      </c>
      <c r="D266" t="s">
        <v>41</v>
      </c>
      <c r="E266" s="2" t="s">
        <v>10</v>
      </c>
      <c r="F266" t="s">
        <v>11</v>
      </c>
      <c r="G266">
        <v>101</v>
      </c>
      <c r="H266">
        <v>16902.210000000003</v>
      </c>
      <c r="I266">
        <v>6629.7300000000014</v>
      </c>
      <c r="J266">
        <v>23531.939999999991</v>
      </c>
      <c r="K266">
        <v>408545</v>
      </c>
      <c r="L266" s="26">
        <f t="shared" si="13"/>
        <v>5.7599383176883796E-2</v>
      </c>
      <c r="M266" s="1">
        <f t="shared" si="14"/>
        <v>232.98950495049496</v>
      </c>
    </row>
    <row r="267" spans="1:13" x14ac:dyDescent="0.25">
      <c r="A267" t="str">
        <f t="shared" si="12"/>
        <v>SINCMBFeb-2025</v>
      </c>
      <c r="B267" s="2">
        <v>2025</v>
      </c>
      <c r="C267" s="2" t="s">
        <v>197</v>
      </c>
      <c r="D267" t="s">
        <v>42</v>
      </c>
      <c r="E267" s="2" t="s">
        <v>10</v>
      </c>
      <c r="F267" t="s">
        <v>13</v>
      </c>
      <c r="G267">
        <v>218</v>
      </c>
      <c r="H267">
        <v>44948.189999999995</v>
      </c>
      <c r="I267">
        <v>12085.799999999996</v>
      </c>
      <c r="J267">
        <v>57033.990000000005</v>
      </c>
      <c r="K267">
        <v>599282</v>
      </c>
      <c r="L267" s="26">
        <f t="shared" si="13"/>
        <v>9.5170537409767025E-2</v>
      </c>
      <c r="M267" s="1">
        <f t="shared" si="14"/>
        <v>261.62380733944957</v>
      </c>
    </row>
    <row r="268" spans="1:13" x14ac:dyDescent="0.25">
      <c r="A268" t="str">
        <f t="shared" si="12"/>
        <v>SYDCMBFeb-2025</v>
      </c>
      <c r="B268" s="2">
        <v>2025</v>
      </c>
      <c r="C268" s="2" t="s">
        <v>197</v>
      </c>
      <c r="D268" t="s">
        <v>53</v>
      </c>
      <c r="E268" s="2" t="s">
        <v>10</v>
      </c>
      <c r="F268" t="s">
        <v>13</v>
      </c>
      <c r="G268">
        <v>611</v>
      </c>
      <c r="H268">
        <v>249050.57</v>
      </c>
      <c r="I268">
        <v>72369.709999999963</v>
      </c>
      <c r="J268">
        <v>321420.27999999997</v>
      </c>
      <c r="K268">
        <v>5348694</v>
      </c>
      <c r="L268" s="26">
        <f t="shared" si="13"/>
        <v>6.0093226496038092E-2</v>
      </c>
      <c r="M268" s="1">
        <f t="shared" si="14"/>
        <v>526.05610474631749</v>
      </c>
    </row>
    <row r="269" spans="1:13" x14ac:dyDescent="0.25">
      <c r="A269" t="str">
        <f t="shared" si="12"/>
        <v>TRVCMBFeb-2025</v>
      </c>
      <c r="B269" s="2">
        <v>2025</v>
      </c>
      <c r="C269" s="2" t="s">
        <v>197</v>
      </c>
      <c r="D269" t="s">
        <v>43</v>
      </c>
      <c r="E269" s="2" t="s">
        <v>10</v>
      </c>
      <c r="F269" t="s">
        <v>15</v>
      </c>
      <c r="G269">
        <v>48</v>
      </c>
      <c r="H269">
        <v>2183.3199999999997</v>
      </c>
      <c r="I269">
        <v>898</v>
      </c>
      <c r="J269">
        <v>3081.3199999999997</v>
      </c>
      <c r="K269">
        <v>17568</v>
      </c>
      <c r="L269" s="26">
        <f t="shared" si="13"/>
        <v>0.17539389799635699</v>
      </c>
      <c r="M269" s="1">
        <f t="shared" si="14"/>
        <v>64.194166666666661</v>
      </c>
    </row>
    <row r="270" spans="1:13" x14ac:dyDescent="0.25">
      <c r="A270" t="str">
        <f t="shared" si="12"/>
        <v>TRZCMBFeb-2025</v>
      </c>
      <c r="B270" s="2">
        <v>2025</v>
      </c>
      <c r="C270" s="2" t="s">
        <v>197</v>
      </c>
      <c r="D270" t="s">
        <v>44</v>
      </c>
      <c r="E270" s="2" t="s">
        <v>10</v>
      </c>
      <c r="F270" t="s">
        <v>15</v>
      </c>
      <c r="G270">
        <v>353</v>
      </c>
      <c r="H270">
        <v>8327.3599999999933</v>
      </c>
      <c r="I270">
        <v>5165.1299999999974</v>
      </c>
      <c r="J270">
        <v>13492.489999999998</v>
      </c>
      <c r="K270">
        <v>156379</v>
      </c>
      <c r="L270" s="26">
        <f t="shared" si="13"/>
        <v>8.6280702651890584E-2</v>
      </c>
      <c r="M270" s="1">
        <f t="shared" si="14"/>
        <v>38.222351274787528</v>
      </c>
    </row>
    <row r="271" spans="1:13" x14ac:dyDescent="0.25">
      <c r="A271" t="str">
        <f t="shared" si="12"/>
        <v>AUHCMBJan-2025</v>
      </c>
      <c r="B271" s="2">
        <v>2025</v>
      </c>
      <c r="C271" s="2" t="s">
        <v>195</v>
      </c>
      <c r="D271" t="s">
        <v>9</v>
      </c>
      <c r="E271" s="2" t="s">
        <v>10</v>
      </c>
      <c r="F271" t="s">
        <v>11</v>
      </c>
      <c r="G271">
        <v>468</v>
      </c>
      <c r="H271">
        <v>44727.950000000004</v>
      </c>
      <c r="I271">
        <v>33901.430000000008</v>
      </c>
      <c r="J271">
        <v>78629.380000000019</v>
      </c>
      <c r="K271">
        <v>1564992</v>
      </c>
      <c r="L271" s="26">
        <f t="shared" si="13"/>
        <v>5.0242672167014286E-2</v>
      </c>
      <c r="M271" s="1">
        <f t="shared" si="14"/>
        <v>168.01149572649578</v>
      </c>
    </row>
    <row r="272" spans="1:13" x14ac:dyDescent="0.25">
      <c r="A272" t="str">
        <f t="shared" si="12"/>
        <v>BKKCMBJan-2025</v>
      </c>
      <c r="B272" s="2">
        <v>2025</v>
      </c>
      <c r="C272" s="2" t="s">
        <v>195</v>
      </c>
      <c r="D272" t="s">
        <v>12</v>
      </c>
      <c r="E272" s="2" t="s">
        <v>10</v>
      </c>
      <c r="F272" t="s">
        <v>13</v>
      </c>
      <c r="G272">
        <v>1040</v>
      </c>
      <c r="H272">
        <v>120799.01999999997</v>
      </c>
      <c r="I272">
        <v>69593.38999999997</v>
      </c>
      <c r="J272">
        <v>190392.41000000003</v>
      </c>
      <c r="K272">
        <v>2480400</v>
      </c>
      <c r="L272" s="26">
        <f t="shared" si="13"/>
        <v>7.6758752620545087E-2</v>
      </c>
      <c r="M272" s="1">
        <f t="shared" si="14"/>
        <v>183.06962500000003</v>
      </c>
    </row>
    <row r="273" spans="1:13" x14ac:dyDescent="0.25">
      <c r="A273" t="str">
        <f t="shared" si="12"/>
        <v>BLRCMBJan-2025</v>
      </c>
      <c r="B273" s="2">
        <v>2025</v>
      </c>
      <c r="C273" s="2" t="s">
        <v>195</v>
      </c>
      <c r="D273" t="s">
        <v>14</v>
      </c>
      <c r="E273" s="2" t="s">
        <v>10</v>
      </c>
      <c r="F273" t="s">
        <v>15</v>
      </c>
      <c r="G273">
        <v>960</v>
      </c>
      <c r="H273">
        <v>50703.300000000017</v>
      </c>
      <c r="I273">
        <v>22610.66</v>
      </c>
      <c r="J273">
        <v>73313.960000000036</v>
      </c>
      <c r="K273">
        <v>686400</v>
      </c>
      <c r="L273" s="26">
        <f t="shared" si="13"/>
        <v>0.10680938228438233</v>
      </c>
      <c r="M273" s="1">
        <f t="shared" si="14"/>
        <v>76.368708333333373</v>
      </c>
    </row>
    <row r="274" spans="1:13" x14ac:dyDescent="0.25">
      <c r="A274" t="str">
        <f t="shared" si="12"/>
        <v>BOMCMBJan-2025</v>
      </c>
      <c r="B274" s="2">
        <v>2025</v>
      </c>
      <c r="C274" s="2" t="s">
        <v>195</v>
      </c>
      <c r="D274" t="s">
        <v>16</v>
      </c>
      <c r="E274" s="2" t="s">
        <v>10</v>
      </c>
      <c r="F274" t="s">
        <v>15</v>
      </c>
      <c r="G274">
        <v>1604</v>
      </c>
      <c r="H274">
        <v>134123.18999999989</v>
      </c>
      <c r="I274">
        <v>49571.77</v>
      </c>
      <c r="J274">
        <v>183694.95999999985</v>
      </c>
      <c r="K274">
        <v>2484596</v>
      </c>
      <c r="L274" s="26">
        <f t="shared" si="13"/>
        <v>7.3933532856045744E-2</v>
      </c>
      <c r="M274" s="1">
        <f t="shared" si="14"/>
        <v>114.52304239401487</v>
      </c>
    </row>
    <row r="275" spans="1:13" x14ac:dyDescent="0.25">
      <c r="A275" t="str">
        <f t="shared" si="12"/>
        <v>CANCMBJan-2025</v>
      </c>
      <c r="B275" s="2">
        <v>2025</v>
      </c>
      <c r="C275" s="2" t="s">
        <v>195</v>
      </c>
      <c r="D275" t="s">
        <v>17</v>
      </c>
      <c r="E275" s="2" t="s">
        <v>10</v>
      </c>
      <c r="F275" t="s">
        <v>13</v>
      </c>
      <c r="G275">
        <v>116</v>
      </c>
      <c r="H275">
        <v>26490.140000000003</v>
      </c>
      <c r="I275">
        <v>9963.17</v>
      </c>
      <c r="J275">
        <v>36453.31</v>
      </c>
      <c r="K275">
        <v>462028</v>
      </c>
      <c r="L275" s="26">
        <f t="shared" si="13"/>
        <v>7.8898486671803436E-2</v>
      </c>
      <c r="M275" s="1">
        <f t="shared" si="14"/>
        <v>314.25267241379311</v>
      </c>
    </row>
    <row r="276" spans="1:13" x14ac:dyDescent="0.25">
      <c r="A276" t="str">
        <f t="shared" si="12"/>
        <v>CDGCMBJan-2025</v>
      </c>
      <c r="B276" s="2">
        <v>2025</v>
      </c>
      <c r="C276" s="2" t="s">
        <v>195</v>
      </c>
      <c r="D276" t="s">
        <v>18</v>
      </c>
      <c r="E276" s="2" t="s">
        <v>10</v>
      </c>
      <c r="F276" t="s">
        <v>19</v>
      </c>
      <c r="G276">
        <v>1231</v>
      </c>
      <c r="H276">
        <v>312257.06999999989</v>
      </c>
      <c r="I276">
        <v>288558.38</v>
      </c>
      <c r="J276">
        <v>600815.44999999984</v>
      </c>
      <c r="K276">
        <v>10474579</v>
      </c>
      <c r="L276" s="26">
        <f t="shared" si="13"/>
        <v>5.7359388859447226E-2</v>
      </c>
      <c r="M276" s="1">
        <f t="shared" si="14"/>
        <v>488.07103980503643</v>
      </c>
    </row>
    <row r="277" spans="1:13" x14ac:dyDescent="0.25">
      <c r="A277" t="str">
        <f t="shared" si="12"/>
        <v>CGKCMBJan-2025</v>
      </c>
      <c r="B277" s="2">
        <v>2025</v>
      </c>
      <c r="C277" s="2" t="s">
        <v>195</v>
      </c>
      <c r="D277" t="s">
        <v>20</v>
      </c>
      <c r="E277" s="2" t="s">
        <v>10</v>
      </c>
      <c r="F277" t="s">
        <v>13</v>
      </c>
      <c r="G277">
        <v>190</v>
      </c>
      <c r="H277">
        <v>23934.140000000003</v>
      </c>
      <c r="I277">
        <v>12399.710000000001</v>
      </c>
      <c r="J277">
        <v>36333.85000000002</v>
      </c>
      <c r="K277">
        <v>630420</v>
      </c>
      <c r="L277" s="26">
        <f t="shared" si="13"/>
        <v>5.7634354874528122E-2</v>
      </c>
      <c r="M277" s="1">
        <f t="shared" si="14"/>
        <v>191.23078947368433</v>
      </c>
    </row>
    <row r="278" spans="1:13" x14ac:dyDescent="0.25">
      <c r="A278" t="str">
        <f t="shared" si="12"/>
        <v>CMBAUHJan-2025</v>
      </c>
      <c r="B278" s="2">
        <v>2025</v>
      </c>
      <c r="C278" s="2" t="s">
        <v>195</v>
      </c>
      <c r="D278" t="s">
        <v>10</v>
      </c>
      <c r="E278" s="2" t="s">
        <v>9</v>
      </c>
      <c r="F278" t="s">
        <v>11</v>
      </c>
      <c r="G278">
        <v>1054</v>
      </c>
      <c r="H278">
        <v>152078.38000000003</v>
      </c>
      <c r="I278">
        <v>105139.35000000008</v>
      </c>
      <c r="J278">
        <v>257217.73</v>
      </c>
      <c r="K278">
        <v>3524576</v>
      </c>
      <c r="L278" s="26">
        <f t="shared" si="13"/>
        <v>7.2978346899031266E-2</v>
      </c>
      <c r="M278" s="1">
        <f t="shared" si="14"/>
        <v>244.03959203036055</v>
      </c>
    </row>
    <row r="279" spans="1:13" x14ac:dyDescent="0.25">
      <c r="A279" t="str">
        <f t="shared" si="12"/>
        <v>CMBBKKJan-2025</v>
      </c>
      <c r="B279" s="2">
        <v>2025</v>
      </c>
      <c r="C279" s="2" t="s">
        <v>195</v>
      </c>
      <c r="D279" t="s">
        <v>10</v>
      </c>
      <c r="E279" s="2" t="s">
        <v>12</v>
      </c>
      <c r="F279" t="s">
        <v>13</v>
      </c>
      <c r="G279">
        <v>716</v>
      </c>
      <c r="H279">
        <v>97262.48000000001</v>
      </c>
      <c r="I279">
        <v>49878.049999999974</v>
      </c>
      <c r="J279">
        <v>147140.53</v>
      </c>
      <c r="K279">
        <v>1707660</v>
      </c>
      <c r="L279" s="26">
        <f t="shared" si="13"/>
        <v>8.6165003572139659E-2</v>
      </c>
      <c r="M279" s="1">
        <f t="shared" si="14"/>
        <v>205.50353351955306</v>
      </c>
    </row>
    <row r="280" spans="1:13" x14ac:dyDescent="0.25">
      <c r="A280" t="str">
        <f t="shared" si="12"/>
        <v>CMBBLRJan-2025</v>
      </c>
      <c r="B280" s="2">
        <v>2025</v>
      </c>
      <c r="C280" s="2" t="s">
        <v>195</v>
      </c>
      <c r="D280" t="s">
        <v>10</v>
      </c>
      <c r="E280" s="2" t="s">
        <v>14</v>
      </c>
      <c r="F280" t="s">
        <v>15</v>
      </c>
      <c r="G280">
        <v>1174</v>
      </c>
      <c r="H280">
        <v>68556.040000000008</v>
      </c>
      <c r="I280">
        <v>33567.720000000016</v>
      </c>
      <c r="J280">
        <v>102123.76000000004</v>
      </c>
      <c r="K280">
        <v>839410</v>
      </c>
      <c r="L280" s="26">
        <f t="shared" si="13"/>
        <v>0.12166135738197072</v>
      </c>
      <c r="M280" s="1">
        <f t="shared" si="14"/>
        <v>86.987870528109056</v>
      </c>
    </row>
    <row r="281" spans="1:13" x14ac:dyDescent="0.25">
      <c r="A281" t="str">
        <f t="shared" si="12"/>
        <v>CMBBOMJan-2025</v>
      </c>
      <c r="B281" s="2">
        <v>2025</v>
      </c>
      <c r="C281" s="2" t="s">
        <v>195</v>
      </c>
      <c r="D281" t="s">
        <v>10</v>
      </c>
      <c r="E281" s="2" t="s">
        <v>16</v>
      </c>
      <c r="F281" t="s">
        <v>15</v>
      </c>
      <c r="G281">
        <v>2028</v>
      </c>
      <c r="H281">
        <v>180878.28999999992</v>
      </c>
      <c r="I281">
        <v>69218.180000000008</v>
      </c>
      <c r="J281">
        <v>250096.46999999983</v>
      </c>
      <c r="K281">
        <v>3141372</v>
      </c>
      <c r="L281" s="26">
        <f t="shared" si="13"/>
        <v>7.9613770670904249E-2</v>
      </c>
      <c r="M281" s="1">
        <f t="shared" si="14"/>
        <v>123.32173076923068</v>
      </c>
    </row>
    <row r="282" spans="1:13" x14ac:dyDescent="0.25">
      <c r="A282" t="str">
        <f t="shared" si="12"/>
        <v>CMBCANJan-2025</v>
      </c>
      <c r="B282" s="2">
        <v>2025</v>
      </c>
      <c r="C282" s="2" t="s">
        <v>195</v>
      </c>
      <c r="D282" t="s">
        <v>10</v>
      </c>
      <c r="E282" s="2" t="s">
        <v>17</v>
      </c>
      <c r="F282" t="s">
        <v>13</v>
      </c>
      <c r="G282">
        <v>69</v>
      </c>
      <c r="H282">
        <v>11823.97</v>
      </c>
      <c r="I282">
        <v>6652.9400000000005</v>
      </c>
      <c r="J282">
        <v>18476.910000000003</v>
      </c>
      <c r="K282">
        <v>274827</v>
      </c>
      <c r="L282" s="26">
        <f t="shared" si="13"/>
        <v>6.7231058083812745E-2</v>
      </c>
      <c r="M282" s="1">
        <f t="shared" si="14"/>
        <v>267.78130434782616</v>
      </c>
    </row>
    <row r="283" spans="1:13" x14ac:dyDescent="0.25">
      <c r="A283" t="str">
        <f t="shared" si="12"/>
        <v>CMBCDGJan-2025</v>
      </c>
      <c r="B283" s="2">
        <v>2025</v>
      </c>
      <c r="C283" s="2" t="s">
        <v>195</v>
      </c>
      <c r="D283" t="s">
        <v>10</v>
      </c>
      <c r="E283" s="2" t="s">
        <v>18</v>
      </c>
      <c r="F283" t="s">
        <v>19</v>
      </c>
      <c r="G283">
        <v>1774</v>
      </c>
      <c r="H283">
        <v>629995.94999999972</v>
      </c>
      <c r="I283">
        <v>422366.99999999988</v>
      </c>
      <c r="J283">
        <v>1052362.9499999997</v>
      </c>
      <c r="K283">
        <v>15094966</v>
      </c>
      <c r="L283" s="26">
        <f t="shared" si="13"/>
        <v>6.9716152391466113E-2</v>
      </c>
      <c r="M283" s="1">
        <f t="shared" si="14"/>
        <v>593.21474069898522</v>
      </c>
    </row>
    <row r="284" spans="1:13" x14ac:dyDescent="0.25">
      <c r="A284" t="str">
        <f t="shared" si="12"/>
        <v>CMBCGKJan-2025</v>
      </c>
      <c r="B284" s="2">
        <v>2025</v>
      </c>
      <c r="C284" s="2" t="s">
        <v>195</v>
      </c>
      <c r="D284" t="s">
        <v>10</v>
      </c>
      <c r="E284" s="2" t="s">
        <v>20</v>
      </c>
      <c r="F284" t="s">
        <v>13</v>
      </c>
      <c r="G284">
        <v>366</v>
      </c>
      <c r="H284">
        <v>48284.130000000005</v>
      </c>
      <c r="I284">
        <v>23365.440000000021</v>
      </c>
      <c r="J284">
        <v>71649.569999999978</v>
      </c>
      <c r="K284">
        <v>1214388</v>
      </c>
      <c r="L284" s="26">
        <f t="shared" si="13"/>
        <v>5.9000558305912096E-2</v>
      </c>
      <c r="M284" s="1">
        <f t="shared" si="14"/>
        <v>195.76385245901633</v>
      </c>
    </row>
    <row r="285" spans="1:13" x14ac:dyDescent="0.25">
      <c r="A285" t="str">
        <f t="shared" si="12"/>
        <v>CMBCOKJan-2025</v>
      </c>
      <c r="B285" s="2">
        <v>2025</v>
      </c>
      <c r="C285" s="2" t="s">
        <v>195</v>
      </c>
      <c r="D285" t="s">
        <v>10</v>
      </c>
      <c r="E285" s="2" t="s">
        <v>21</v>
      </c>
      <c r="F285" t="s">
        <v>15</v>
      </c>
      <c r="G285">
        <v>424</v>
      </c>
      <c r="H285">
        <v>30451.72</v>
      </c>
      <c r="I285">
        <v>8084.1999999999989</v>
      </c>
      <c r="J285">
        <v>38535.919999999991</v>
      </c>
      <c r="K285">
        <v>219208</v>
      </c>
      <c r="L285" s="26">
        <f t="shared" si="13"/>
        <v>0.17579613882705006</v>
      </c>
      <c r="M285" s="1">
        <f t="shared" si="14"/>
        <v>90.886603773584881</v>
      </c>
    </row>
    <row r="286" spans="1:13" x14ac:dyDescent="0.25">
      <c r="A286" t="str">
        <f t="shared" si="12"/>
        <v>CMBDACJan-2025</v>
      </c>
      <c r="B286" s="2">
        <v>2025</v>
      </c>
      <c r="C286" s="2" t="s">
        <v>195</v>
      </c>
      <c r="D286" t="s">
        <v>10</v>
      </c>
      <c r="E286" s="2" t="s">
        <v>22</v>
      </c>
      <c r="F286" t="s">
        <v>15</v>
      </c>
      <c r="G286">
        <v>613</v>
      </c>
      <c r="H286">
        <v>120946.64999999994</v>
      </c>
      <c r="I286">
        <v>2651.65</v>
      </c>
      <c r="J286">
        <v>123598.29999999996</v>
      </c>
      <c r="K286">
        <v>1327145</v>
      </c>
      <c r="L286" s="26">
        <f t="shared" si="13"/>
        <v>9.3130969110383544E-2</v>
      </c>
      <c r="M286" s="1">
        <f t="shared" si="14"/>
        <v>201.62854812398035</v>
      </c>
    </row>
    <row r="287" spans="1:13" x14ac:dyDescent="0.25">
      <c r="A287" t="str">
        <f t="shared" si="12"/>
        <v>CMBDELJan-2025</v>
      </c>
      <c r="B287" s="2">
        <v>2025</v>
      </c>
      <c r="C287" s="2" t="s">
        <v>195</v>
      </c>
      <c r="D287" t="s">
        <v>10</v>
      </c>
      <c r="E287" s="2" t="s">
        <v>23</v>
      </c>
      <c r="F287" t="s">
        <v>15</v>
      </c>
      <c r="G287">
        <v>2952</v>
      </c>
      <c r="H287">
        <v>361133.28999999963</v>
      </c>
      <c r="I287">
        <v>95902.04</v>
      </c>
      <c r="J287">
        <v>457035.33000000025</v>
      </c>
      <c r="K287">
        <v>7158600</v>
      </c>
      <c r="L287" s="26">
        <f t="shared" si="13"/>
        <v>6.3844233509345441E-2</v>
      </c>
      <c r="M287" s="1">
        <f t="shared" si="14"/>
        <v>154.82226626016268</v>
      </c>
    </row>
    <row r="288" spans="1:13" x14ac:dyDescent="0.25">
      <c r="A288" t="str">
        <f t="shared" si="12"/>
        <v>CMBDMMJan-2025</v>
      </c>
      <c r="B288" s="2">
        <v>2025</v>
      </c>
      <c r="C288" s="2" t="s">
        <v>195</v>
      </c>
      <c r="D288" t="s">
        <v>10</v>
      </c>
      <c r="E288" s="2" t="s">
        <v>24</v>
      </c>
      <c r="F288" t="s">
        <v>11</v>
      </c>
      <c r="G288">
        <v>631</v>
      </c>
      <c r="H288">
        <v>94394.940000000017</v>
      </c>
      <c r="I288">
        <v>48397.99</v>
      </c>
      <c r="J288">
        <v>142792.93000000002</v>
      </c>
      <c r="K288">
        <v>2431243</v>
      </c>
      <c r="L288" s="26">
        <f t="shared" si="13"/>
        <v>5.8732479641072498E-2</v>
      </c>
      <c r="M288" s="1">
        <f t="shared" si="14"/>
        <v>226.29624405705232</v>
      </c>
    </row>
    <row r="289" spans="1:13" x14ac:dyDescent="0.25">
      <c r="A289" t="str">
        <f t="shared" si="12"/>
        <v>CMBDOHJan-2025</v>
      </c>
      <c r="B289" s="2">
        <v>2025</v>
      </c>
      <c r="C289" s="2" t="s">
        <v>195</v>
      </c>
      <c r="D289" t="s">
        <v>10</v>
      </c>
      <c r="E289" s="2" t="s">
        <v>25</v>
      </c>
      <c r="F289" t="s">
        <v>11</v>
      </c>
      <c r="G289">
        <v>1311</v>
      </c>
      <c r="H289">
        <v>275455.38999999996</v>
      </c>
      <c r="I289">
        <v>192477.60000000003</v>
      </c>
      <c r="J289">
        <v>467932.99000000005</v>
      </c>
      <c r="K289">
        <v>4762863</v>
      </c>
      <c r="L289" s="26">
        <f t="shared" si="13"/>
        <v>9.8246157825660749E-2</v>
      </c>
      <c r="M289" s="1">
        <f t="shared" si="14"/>
        <v>356.92829138062552</v>
      </c>
    </row>
    <row r="290" spans="1:13" x14ac:dyDescent="0.25">
      <c r="A290" t="str">
        <f t="shared" si="12"/>
        <v>CMBDXBJan-2025</v>
      </c>
      <c r="B290" s="2">
        <v>2025</v>
      </c>
      <c r="C290" s="2" t="s">
        <v>195</v>
      </c>
      <c r="D290" t="s">
        <v>10</v>
      </c>
      <c r="E290" s="2" t="s">
        <v>26</v>
      </c>
      <c r="F290" t="s">
        <v>11</v>
      </c>
      <c r="G290">
        <v>1830</v>
      </c>
      <c r="H290">
        <v>226154.85999999978</v>
      </c>
      <c r="I290">
        <v>145264.15</v>
      </c>
      <c r="J290">
        <v>371419.0100000003</v>
      </c>
      <c r="K290">
        <v>6055470</v>
      </c>
      <c r="L290" s="26">
        <f t="shared" si="13"/>
        <v>6.1336115941454633E-2</v>
      </c>
      <c r="M290" s="1">
        <f t="shared" si="14"/>
        <v>202.96120765027339</v>
      </c>
    </row>
    <row r="291" spans="1:13" x14ac:dyDescent="0.25">
      <c r="A291" t="str">
        <f t="shared" si="12"/>
        <v>CMBFRAJan-2025</v>
      </c>
      <c r="B291" s="2">
        <v>2025</v>
      </c>
      <c r="C291" s="2" t="s">
        <v>195</v>
      </c>
      <c r="D291" t="s">
        <v>10</v>
      </c>
      <c r="E291" s="2" t="s">
        <v>27</v>
      </c>
      <c r="F291" t="s">
        <v>19</v>
      </c>
      <c r="G291">
        <v>2409</v>
      </c>
      <c r="H291">
        <v>820082.12999999907</v>
      </c>
      <c r="I291">
        <v>573569.05999999994</v>
      </c>
      <c r="J291">
        <v>1393651.1900000006</v>
      </c>
      <c r="K291">
        <v>19496037</v>
      </c>
      <c r="L291" s="26">
        <f t="shared" si="13"/>
        <v>7.1483819506497681E-2</v>
      </c>
      <c r="M291" s="1">
        <f t="shared" si="14"/>
        <v>578.51855126608575</v>
      </c>
    </row>
    <row r="292" spans="1:13" x14ac:dyDescent="0.25">
      <c r="A292" t="str">
        <f t="shared" si="12"/>
        <v>CMBGANJan-2025</v>
      </c>
      <c r="B292" s="2">
        <v>2025</v>
      </c>
      <c r="C292" s="2" t="s">
        <v>195</v>
      </c>
      <c r="D292" t="s">
        <v>10</v>
      </c>
      <c r="E292" s="2" t="s">
        <v>28</v>
      </c>
      <c r="F292" t="s">
        <v>15</v>
      </c>
      <c r="G292">
        <v>650</v>
      </c>
      <c r="H292">
        <v>59661.11</v>
      </c>
      <c r="I292">
        <v>17310.95</v>
      </c>
      <c r="J292">
        <v>76972.06</v>
      </c>
      <c r="K292">
        <v>745550</v>
      </c>
      <c r="L292" s="26">
        <f t="shared" si="13"/>
        <v>0.1032419824290792</v>
      </c>
      <c r="M292" s="1">
        <f t="shared" si="14"/>
        <v>118.41855384615384</v>
      </c>
    </row>
    <row r="293" spans="1:13" x14ac:dyDescent="0.25">
      <c r="A293" t="str">
        <f t="shared" si="12"/>
        <v>CMBHYDJan-2025</v>
      </c>
      <c r="B293" s="2">
        <v>2025</v>
      </c>
      <c r="C293" s="2" t="s">
        <v>195</v>
      </c>
      <c r="D293" t="s">
        <v>10</v>
      </c>
      <c r="E293" s="2" t="s">
        <v>29</v>
      </c>
      <c r="F293" t="s">
        <v>15</v>
      </c>
      <c r="G293">
        <v>248</v>
      </c>
      <c r="H293">
        <v>13854.559999999998</v>
      </c>
      <c r="I293">
        <v>7381.3999999999987</v>
      </c>
      <c r="J293">
        <v>21235.959999999995</v>
      </c>
      <c r="K293">
        <v>290656</v>
      </c>
      <c r="L293" s="26">
        <f t="shared" si="13"/>
        <v>7.3062176593636452E-2</v>
      </c>
      <c r="M293" s="1">
        <f t="shared" si="14"/>
        <v>85.628870967741918</v>
      </c>
    </row>
    <row r="294" spans="1:13" x14ac:dyDescent="0.25">
      <c r="A294" t="str">
        <f t="shared" si="12"/>
        <v>CMBICNJan-2025</v>
      </c>
      <c r="B294" s="2">
        <v>2025</v>
      </c>
      <c r="C294" s="2" t="s">
        <v>195</v>
      </c>
      <c r="D294" t="s">
        <v>10</v>
      </c>
      <c r="E294" s="2" t="s">
        <v>30</v>
      </c>
      <c r="F294" t="s">
        <v>13</v>
      </c>
      <c r="G294">
        <v>1176</v>
      </c>
      <c r="H294">
        <v>226022.38</v>
      </c>
      <c r="I294">
        <v>117796.91</v>
      </c>
      <c r="J294">
        <v>343819.28999999992</v>
      </c>
      <c r="K294">
        <v>6779640</v>
      </c>
      <c r="L294" s="26">
        <f t="shared" si="13"/>
        <v>5.0713502486857701E-2</v>
      </c>
      <c r="M294" s="1">
        <f t="shared" si="14"/>
        <v>292.36334183673461</v>
      </c>
    </row>
    <row r="295" spans="1:13" x14ac:dyDescent="0.25">
      <c r="A295" t="str">
        <f t="shared" si="12"/>
        <v>CMBIXMJan-2025</v>
      </c>
      <c r="B295" s="2">
        <v>2025</v>
      </c>
      <c r="C295" s="2" t="s">
        <v>195</v>
      </c>
      <c r="D295" t="s">
        <v>10</v>
      </c>
      <c r="E295" s="2" t="s">
        <v>31</v>
      </c>
      <c r="F295" t="s">
        <v>15</v>
      </c>
      <c r="G295">
        <v>357</v>
      </c>
      <c r="H295">
        <v>11702.500000000005</v>
      </c>
      <c r="I295">
        <v>6253.9300000000057</v>
      </c>
      <c r="J295">
        <v>17956.429999999993</v>
      </c>
      <c r="K295">
        <v>126378</v>
      </c>
      <c r="L295" s="26">
        <f t="shared" si="13"/>
        <v>0.14208509392457541</v>
      </c>
      <c r="M295" s="1">
        <f t="shared" si="14"/>
        <v>50.298123249299699</v>
      </c>
    </row>
    <row r="296" spans="1:13" x14ac:dyDescent="0.25">
      <c r="A296" t="str">
        <f t="shared" si="12"/>
        <v>CMBKHIJan-2025</v>
      </c>
      <c r="B296" s="2">
        <v>2025</v>
      </c>
      <c r="C296" s="2" t="s">
        <v>195</v>
      </c>
      <c r="D296" t="s">
        <v>10</v>
      </c>
      <c r="E296" s="2" t="s">
        <v>32</v>
      </c>
      <c r="F296" t="s">
        <v>15</v>
      </c>
      <c r="G296">
        <v>549</v>
      </c>
      <c r="H296">
        <v>76187.05</v>
      </c>
      <c r="I296">
        <v>20119.420000000002</v>
      </c>
      <c r="J296">
        <v>96306.47000000003</v>
      </c>
      <c r="K296">
        <v>1325286</v>
      </c>
      <c r="L296" s="26">
        <f t="shared" si="13"/>
        <v>7.2668442887044785E-2</v>
      </c>
      <c r="M296" s="1">
        <f t="shared" si="14"/>
        <v>175.4216211293261</v>
      </c>
    </row>
    <row r="297" spans="1:13" x14ac:dyDescent="0.25">
      <c r="A297" t="str">
        <f t="shared" si="12"/>
        <v>CMBKTMJan-2025</v>
      </c>
      <c r="B297" s="2">
        <v>2025</v>
      </c>
      <c r="C297" s="2" t="s">
        <v>195</v>
      </c>
      <c r="D297" t="s">
        <v>10</v>
      </c>
      <c r="E297" s="2" t="s">
        <v>52</v>
      </c>
      <c r="F297" t="s">
        <v>15</v>
      </c>
      <c r="G297">
        <v>304</v>
      </c>
      <c r="H297">
        <v>44105.79</v>
      </c>
      <c r="I297">
        <v>8012.6299999999983</v>
      </c>
      <c r="J297">
        <v>52118.419999999991</v>
      </c>
      <c r="K297">
        <v>715312</v>
      </c>
      <c r="L297" s="26">
        <f t="shared" si="13"/>
        <v>7.2861101169839168E-2</v>
      </c>
      <c r="M297" s="1">
        <f t="shared" si="14"/>
        <v>171.44217105263155</v>
      </c>
    </row>
    <row r="298" spans="1:13" x14ac:dyDescent="0.25">
      <c r="A298" t="str">
        <f t="shared" si="12"/>
        <v>CMBKULJan-2025</v>
      </c>
      <c r="B298" s="2">
        <v>2025</v>
      </c>
      <c r="C298" s="2" t="s">
        <v>195</v>
      </c>
      <c r="D298" t="s">
        <v>10</v>
      </c>
      <c r="E298" s="2" t="s">
        <v>33</v>
      </c>
      <c r="F298" t="s">
        <v>13</v>
      </c>
      <c r="G298">
        <v>948</v>
      </c>
      <c r="H298">
        <v>75671.790000000023</v>
      </c>
      <c r="I298">
        <v>54528.26999999999</v>
      </c>
      <c r="J298">
        <v>130200.06000000007</v>
      </c>
      <c r="K298">
        <v>2331132</v>
      </c>
      <c r="L298" s="26">
        <f t="shared" si="13"/>
        <v>5.585271876496057E-2</v>
      </c>
      <c r="M298" s="1">
        <f t="shared" si="14"/>
        <v>137.34183544303804</v>
      </c>
    </row>
    <row r="299" spans="1:13" x14ac:dyDescent="0.25">
      <c r="A299" t="str">
        <f t="shared" si="12"/>
        <v>CMBKWIJan-2025</v>
      </c>
      <c r="B299" s="2">
        <v>2025</v>
      </c>
      <c r="C299" s="2" t="s">
        <v>195</v>
      </c>
      <c r="D299" t="s">
        <v>10</v>
      </c>
      <c r="E299" s="2" t="s">
        <v>34</v>
      </c>
      <c r="F299" t="s">
        <v>11</v>
      </c>
      <c r="G299">
        <v>1073</v>
      </c>
      <c r="H299">
        <v>147729.79000000007</v>
      </c>
      <c r="I299">
        <v>75858.89</v>
      </c>
      <c r="J299">
        <v>223588.68000000005</v>
      </c>
      <c r="K299">
        <v>4501235</v>
      </c>
      <c r="L299" s="26">
        <f t="shared" si="13"/>
        <v>4.9672740925546001E-2</v>
      </c>
      <c r="M299" s="1">
        <f t="shared" si="14"/>
        <v>208.37714818266548</v>
      </c>
    </row>
    <row r="300" spans="1:13" x14ac:dyDescent="0.25">
      <c r="A300" t="str">
        <f t="shared" si="12"/>
        <v>CMBLHEJan-2025</v>
      </c>
      <c r="B300" s="2">
        <v>2025</v>
      </c>
      <c r="C300" s="2" t="s">
        <v>195</v>
      </c>
      <c r="D300" t="s">
        <v>10</v>
      </c>
      <c r="E300" s="2" t="s">
        <v>35</v>
      </c>
      <c r="F300" t="s">
        <v>15</v>
      </c>
      <c r="G300">
        <v>420</v>
      </c>
      <c r="H300">
        <v>46082.610000000008</v>
      </c>
      <c r="I300">
        <v>15958.18</v>
      </c>
      <c r="J300">
        <v>62040.790000000008</v>
      </c>
      <c r="K300">
        <v>1169700</v>
      </c>
      <c r="L300" s="26">
        <f t="shared" si="13"/>
        <v>5.3039916217833639E-2</v>
      </c>
      <c r="M300" s="1">
        <f t="shared" si="14"/>
        <v>147.71616666666668</v>
      </c>
    </row>
    <row r="301" spans="1:13" x14ac:dyDescent="0.25">
      <c r="A301" t="str">
        <f t="shared" si="12"/>
        <v>CMBLHRJan-2025</v>
      </c>
      <c r="B301" s="2">
        <v>2025</v>
      </c>
      <c r="C301" s="2" t="s">
        <v>195</v>
      </c>
      <c r="D301" t="s">
        <v>10</v>
      </c>
      <c r="E301" s="2" t="s">
        <v>36</v>
      </c>
      <c r="F301" t="s">
        <v>19</v>
      </c>
      <c r="G301">
        <v>5706</v>
      </c>
      <c r="H301">
        <v>3006152.0599999991</v>
      </c>
      <c r="I301">
        <v>1322019.0300000014</v>
      </c>
      <c r="J301">
        <v>4328171.0899999952</v>
      </c>
      <c r="K301">
        <v>49750614</v>
      </c>
      <c r="L301" s="26">
        <f t="shared" si="13"/>
        <v>8.6997340173530224E-2</v>
      </c>
      <c r="M301" s="1">
        <f t="shared" si="14"/>
        <v>758.52980897301006</v>
      </c>
    </row>
    <row r="302" spans="1:13" x14ac:dyDescent="0.25">
      <c r="A302" t="str">
        <f t="shared" si="12"/>
        <v>CMBMAAJan-2025</v>
      </c>
      <c r="B302" s="2">
        <v>2025</v>
      </c>
      <c r="C302" s="2" t="s">
        <v>195</v>
      </c>
      <c r="D302" t="s">
        <v>10</v>
      </c>
      <c r="E302" s="2" t="s">
        <v>37</v>
      </c>
      <c r="F302" t="s">
        <v>15</v>
      </c>
      <c r="G302">
        <v>2677</v>
      </c>
      <c r="H302">
        <v>78954.890000000029</v>
      </c>
      <c r="I302">
        <v>71027.88999999997</v>
      </c>
      <c r="J302">
        <v>149982.78000000006</v>
      </c>
      <c r="K302">
        <v>1836422</v>
      </c>
      <c r="L302" s="26">
        <f t="shared" si="13"/>
        <v>8.1671195400621455E-2</v>
      </c>
      <c r="M302" s="1">
        <f t="shared" si="14"/>
        <v>56.026440044826316</v>
      </c>
    </row>
    <row r="303" spans="1:13" x14ac:dyDescent="0.25">
      <c r="A303" t="str">
        <f t="shared" si="12"/>
        <v>CMBMELJan-2025</v>
      </c>
      <c r="B303" s="2">
        <v>2025</v>
      </c>
      <c r="C303" s="2" t="s">
        <v>195</v>
      </c>
      <c r="D303" t="s">
        <v>10</v>
      </c>
      <c r="E303" s="2" t="s">
        <v>38</v>
      </c>
      <c r="F303" t="s">
        <v>13</v>
      </c>
      <c r="G303">
        <v>6537</v>
      </c>
      <c r="H303">
        <v>3181931.689999999</v>
      </c>
      <c r="I303">
        <v>659353.71000000054</v>
      </c>
      <c r="J303">
        <v>3841285.4000000046</v>
      </c>
      <c r="K303">
        <v>54969633</v>
      </c>
      <c r="L303" s="26">
        <f t="shared" si="13"/>
        <v>6.9880135455879872E-2</v>
      </c>
      <c r="M303" s="1">
        <f t="shared" si="14"/>
        <v>587.62205904849384</v>
      </c>
    </row>
    <row r="304" spans="1:13" x14ac:dyDescent="0.25">
      <c r="A304" t="str">
        <f t="shared" si="12"/>
        <v>CMBMLEJan-2025</v>
      </c>
      <c r="B304" s="2">
        <v>2025</v>
      </c>
      <c r="C304" s="2" t="s">
        <v>195</v>
      </c>
      <c r="D304" t="s">
        <v>10</v>
      </c>
      <c r="E304" s="2" t="s">
        <v>39</v>
      </c>
      <c r="F304" t="s">
        <v>15</v>
      </c>
      <c r="G304">
        <v>5652</v>
      </c>
      <c r="H304">
        <v>465517.83000000019</v>
      </c>
      <c r="I304">
        <v>116978.7999999999</v>
      </c>
      <c r="J304">
        <v>582496.63000000024</v>
      </c>
      <c r="K304">
        <v>4340736</v>
      </c>
      <c r="L304" s="26">
        <f t="shared" si="13"/>
        <v>0.13419305620060751</v>
      </c>
      <c r="M304" s="1">
        <f t="shared" si="14"/>
        <v>103.06026716206657</v>
      </c>
    </row>
    <row r="305" spans="1:13" x14ac:dyDescent="0.25">
      <c r="A305" t="str">
        <f t="shared" si="12"/>
        <v>CMBNRTJan-2025</v>
      </c>
      <c r="B305" s="2">
        <v>2025</v>
      </c>
      <c r="C305" s="2" t="s">
        <v>195</v>
      </c>
      <c r="D305" t="s">
        <v>10</v>
      </c>
      <c r="E305" s="2" t="s">
        <v>40</v>
      </c>
      <c r="F305" t="s">
        <v>13</v>
      </c>
      <c r="G305">
        <v>1520</v>
      </c>
      <c r="H305">
        <v>593307.7799999998</v>
      </c>
      <c r="I305">
        <v>16619.330000000002</v>
      </c>
      <c r="J305">
        <v>609927.10999999987</v>
      </c>
      <c r="K305">
        <v>10433280</v>
      </c>
      <c r="L305" s="26">
        <f t="shared" si="13"/>
        <v>5.8459766248006369E-2</v>
      </c>
      <c r="M305" s="1">
        <f t="shared" si="14"/>
        <v>401.26783552631571</v>
      </c>
    </row>
    <row r="306" spans="1:13" x14ac:dyDescent="0.25">
      <c r="A306" t="str">
        <f t="shared" si="12"/>
        <v>CMBRUHJan-2025</v>
      </c>
      <c r="B306" s="2">
        <v>2025</v>
      </c>
      <c r="C306" s="2" t="s">
        <v>195</v>
      </c>
      <c r="D306" t="s">
        <v>10</v>
      </c>
      <c r="E306" s="2" t="s">
        <v>41</v>
      </c>
      <c r="F306" t="s">
        <v>11</v>
      </c>
      <c r="G306">
        <v>1385</v>
      </c>
      <c r="H306">
        <v>231125.9</v>
      </c>
      <c r="I306">
        <v>107502.01999999996</v>
      </c>
      <c r="J306">
        <v>338627.92000000022</v>
      </c>
      <c r="K306">
        <v>5602325</v>
      </c>
      <c r="L306" s="26">
        <f t="shared" si="13"/>
        <v>6.0444176301803307E-2</v>
      </c>
      <c r="M306" s="1">
        <f t="shared" si="14"/>
        <v>244.49669314079438</v>
      </c>
    </row>
    <row r="307" spans="1:13" x14ac:dyDescent="0.25">
      <c r="A307" t="str">
        <f t="shared" si="12"/>
        <v>CMBSINJan-2025</v>
      </c>
      <c r="B307" s="2">
        <v>2025</v>
      </c>
      <c r="C307" s="2" t="s">
        <v>195</v>
      </c>
      <c r="D307" t="s">
        <v>10</v>
      </c>
      <c r="E307" s="2" t="s">
        <v>42</v>
      </c>
      <c r="F307" t="s">
        <v>13</v>
      </c>
      <c r="G307">
        <v>1174</v>
      </c>
      <c r="H307">
        <v>246344.53999999989</v>
      </c>
      <c r="I307">
        <v>74923.349999999991</v>
      </c>
      <c r="J307">
        <v>321267.89000000007</v>
      </c>
      <c r="K307">
        <v>3227326</v>
      </c>
      <c r="L307" s="26">
        <f t="shared" si="13"/>
        <v>9.9546153688843356E-2</v>
      </c>
      <c r="M307" s="1">
        <f t="shared" si="14"/>
        <v>273.65237649063039</v>
      </c>
    </row>
    <row r="308" spans="1:13" x14ac:dyDescent="0.25">
      <c r="A308" t="str">
        <f t="shared" si="12"/>
        <v>CMBSYDJan-2025</v>
      </c>
      <c r="B308" s="2">
        <v>2025</v>
      </c>
      <c r="C308" s="2" t="s">
        <v>195</v>
      </c>
      <c r="D308" t="s">
        <v>10</v>
      </c>
      <c r="E308" s="2" t="s">
        <v>53</v>
      </c>
      <c r="F308" t="s">
        <v>13</v>
      </c>
      <c r="G308">
        <v>3677</v>
      </c>
      <c r="H308">
        <v>1956814.379999998</v>
      </c>
      <c r="I308">
        <v>359236.54000000004</v>
      </c>
      <c r="J308">
        <v>2316050.9199999985</v>
      </c>
      <c r="K308">
        <v>32188458</v>
      </c>
      <c r="L308" s="26">
        <f t="shared" si="13"/>
        <v>7.1952838498818381E-2</v>
      </c>
      <c r="M308" s="1">
        <f t="shared" si="14"/>
        <v>629.87514821865614</v>
      </c>
    </row>
    <row r="309" spans="1:13" x14ac:dyDescent="0.25">
      <c r="A309" t="str">
        <f t="shared" si="12"/>
        <v>CMBTRVJan-2025</v>
      </c>
      <c r="B309" s="2">
        <v>2025</v>
      </c>
      <c r="C309" s="2" t="s">
        <v>195</v>
      </c>
      <c r="D309" t="s">
        <v>10</v>
      </c>
      <c r="E309" s="2" t="s">
        <v>43</v>
      </c>
      <c r="F309" t="s">
        <v>15</v>
      </c>
      <c r="G309">
        <v>141</v>
      </c>
      <c r="H309">
        <v>7569.920000000001</v>
      </c>
      <c r="I309">
        <v>2529.4900000000011</v>
      </c>
      <c r="J309">
        <v>10099.409999999996</v>
      </c>
      <c r="K309">
        <v>51606</v>
      </c>
      <c r="L309" s="26">
        <f t="shared" si="13"/>
        <v>0.19570224392512492</v>
      </c>
      <c r="M309" s="1">
        <f t="shared" si="14"/>
        <v>71.627021276595713</v>
      </c>
    </row>
    <row r="310" spans="1:13" x14ac:dyDescent="0.25">
      <c r="A310" t="str">
        <f t="shared" si="12"/>
        <v>CMBTRZJan-2025</v>
      </c>
      <c r="B310" s="2">
        <v>2025</v>
      </c>
      <c r="C310" s="2" t="s">
        <v>195</v>
      </c>
      <c r="D310" t="s">
        <v>10</v>
      </c>
      <c r="E310" s="2" t="s">
        <v>44</v>
      </c>
      <c r="F310" t="s">
        <v>15</v>
      </c>
      <c r="G310">
        <v>450</v>
      </c>
      <c r="H310">
        <v>15928.78000000001</v>
      </c>
      <c r="I310">
        <v>8472.4200000000019</v>
      </c>
      <c r="J310">
        <v>24401.199999999983</v>
      </c>
      <c r="K310">
        <v>199350</v>
      </c>
      <c r="L310" s="26">
        <f t="shared" si="13"/>
        <v>0.12240381239026829</v>
      </c>
      <c r="M310" s="1">
        <f t="shared" si="14"/>
        <v>54.224888888888849</v>
      </c>
    </row>
    <row r="311" spans="1:13" x14ac:dyDescent="0.25">
      <c r="A311" t="str">
        <f t="shared" si="12"/>
        <v>COKCMBJan-2025</v>
      </c>
      <c r="B311" s="2">
        <v>2025</v>
      </c>
      <c r="C311" s="2" t="s">
        <v>195</v>
      </c>
      <c r="D311" t="s">
        <v>21</v>
      </c>
      <c r="E311" s="2" t="s">
        <v>10</v>
      </c>
      <c r="F311" t="s">
        <v>15</v>
      </c>
      <c r="G311">
        <v>1726</v>
      </c>
      <c r="H311">
        <v>82709.58</v>
      </c>
      <c r="I311">
        <v>26105.529999999992</v>
      </c>
      <c r="J311">
        <v>108815.1099999999</v>
      </c>
      <c r="K311">
        <v>892342</v>
      </c>
      <c r="L311" s="26">
        <f t="shared" si="13"/>
        <v>0.12194327959459478</v>
      </c>
      <c r="M311" s="1">
        <f t="shared" si="14"/>
        <v>63.044675550405501</v>
      </c>
    </row>
    <row r="312" spans="1:13" x14ac:dyDescent="0.25">
      <c r="A312" t="str">
        <f t="shared" si="12"/>
        <v>DACCMBJan-2025</v>
      </c>
      <c r="B312" s="2">
        <v>2025</v>
      </c>
      <c r="C312" s="2" t="s">
        <v>195</v>
      </c>
      <c r="D312" t="s">
        <v>22</v>
      </c>
      <c r="E312" s="2" t="s">
        <v>10</v>
      </c>
      <c r="F312" t="s">
        <v>15</v>
      </c>
      <c r="G312">
        <v>518</v>
      </c>
      <c r="H312">
        <v>76806.47</v>
      </c>
      <c r="I312">
        <v>6307.6200000000008</v>
      </c>
      <c r="J312">
        <v>83114.089999999982</v>
      </c>
      <c r="K312">
        <v>1121470</v>
      </c>
      <c r="L312" s="26">
        <f t="shared" si="13"/>
        <v>7.4111737273400077E-2</v>
      </c>
      <c r="M312" s="1">
        <f t="shared" si="14"/>
        <v>160.45191119691117</v>
      </c>
    </row>
    <row r="313" spans="1:13" x14ac:dyDescent="0.25">
      <c r="A313" t="str">
        <f t="shared" si="12"/>
        <v>DELCMBJan-2025</v>
      </c>
      <c r="B313" s="2">
        <v>2025</v>
      </c>
      <c r="C313" s="2" t="s">
        <v>195</v>
      </c>
      <c r="D313" t="s">
        <v>23</v>
      </c>
      <c r="E313" s="2" t="s">
        <v>10</v>
      </c>
      <c r="F313" t="s">
        <v>15</v>
      </c>
      <c r="G313">
        <v>2050</v>
      </c>
      <c r="H313">
        <v>226235.51</v>
      </c>
      <c r="I313">
        <v>65587.620000000054</v>
      </c>
      <c r="J313">
        <v>291823.12999999989</v>
      </c>
      <c r="K313">
        <v>4971250</v>
      </c>
      <c r="L313" s="26">
        <f t="shared" si="13"/>
        <v>5.8702163439778708E-2</v>
      </c>
      <c r="M313" s="1">
        <f t="shared" si="14"/>
        <v>142.35274634146336</v>
      </c>
    </row>
    <row r="314" spans="1:13" x14ac:dyDescent="0.25">
      <c r="A314" t="str">
        <f t="shared" si="12"/>
        <v>DMMCMBJan-2025</v>
      </c>
      <c r="B314" s="2">
        <v>2025</v>
      </c>
      <c r="C314" s="2" t="s">
        <v>195</v>
      </c>
      <c r="D314" t="s">
        <v>24</v>
      </c>
      <c r="E314" s="2" t="s">
        <v>10</v>
      </c>
      <c r="F314" t="s">
        <v>11</v>
      </c>
      <c r="G314">
        <v>136</v>
      </c>
      <c r="H314">
        <v>22800.990000000005</v>
      </c>
      <c r="I314">
        <v>8211.4499999999989</v>
      </c>
      <c r="J314">
        <v>31012.440000000002</v>
      </c>
      <c r="K314">
        <v>524008</v>
      </c>
      <c r="L314" s="26">
        <f t="shared" si="13"/>
        <v>5.9183142242103179E-2</v>
      </c>
      <c r="M314" s="1">
        <f t="shared" si="14"/>
        <v>228.03264705882356</v>
      </c>
    </row>
    <row r="315" spans="1:13" x14ac:dyDescent="0.25">
      <c r="A315" t="str">
        <f t="shared" si="12"/>
        <v>DOHCMBJan-2025</v>
      </c>
      <c r="B315" s="2">
        <v>2025</v>
      </c>
      <c r="C315" s="2" t="s">
        <v>195</v>
      </c>
      <c r="D315" t="s">
        <v>25</v>
      </c>
      <c r="E315" s="2" t="s">
        <v>10</v>
      </c>
      <c r="F315" t="s">
        <v>11</v>
      </c>
      <c r="G315">
        <v>211</v>
      </c>
      <c r="H315">
        <v>28738.630000000012</v>
      </c>
      <c r="I315">
        <v>15843.96000000001</v>
      </c>
      <c r="J315">
        <v>44582.590000000004</v>
      </c>
      <c r="K315">
        <v>766563</v>
      </c>
      <c r="L315" s="26">
        <f t="shared" si="13"/>
        <v>5.8159068465344667E-2</v>
      </c>
      <c r="M315" s="1">
        <f t="shared" si="14"/>
        <v>211.29189573459718</v>
      </c>
    </row>
    <row r="316" spans="1:13" x14ac:dyDescent="0.25">
      <c r="A316" t="str">
        <f t="shared" si="12"/>
        <v>DXBCMBJan-2025</v>
      </c>
      <c r="B316" s="2">
        <v>2025</v>
      </c>
      <c r="C316" s="2" t="s">
        <v>195</v>
      </c>
      <c r="D316" t="s">
        <v>26</v>
      </c>
      <c r="E316" s="2" t="s">
        <v>10</v>
      </c>
      <c r="F316" t="s">
        <v>11</v>
      </c>
      <c r="G316">
        <v>989</v>
      </c>
      <c r="H316">
        <v>124259.65</v>
      </c>
      <c r="I316">
        <v>71012.169999999984</v>
      </c>
      <c r="J316">
        <v>195271.82000000004</v>
      </c>
      <c r="K316">
        <v>3272601</v>
      </c>
      <c r="L316" s="26">
        <f t="shared" si="13"/>
        <v>5.9668691661464393E-2</v>
      </c>
      <c r="M316" s="1">
        <f t="shared" si="14"/>
        <v>197.44370070778567</v>
      </c>
    </row>
    <row r="317" spans="1:13" x14ac:dyDescent="0.25">
      <c r="A317" t="str">
        <f t="shared" si="12"/>
        <v>FRACMBJan-2025</v>
      </c>
      <c r="B317" s="2">
        <v>2025</v>
      </c>
      <c r="C317" s="2" t="s">
        <v>195</v>
      </c>
      <c r="D317" t="s">
        <v>27</v>
      </c>
      <c r="E317" s="2" t="s">
        <v>10</v>
      </c>
      <c r="F317" t="s">
        <v>19</v>
      </c>
      <c r="G317">
        <v>1495</v>
      </c>
      <c r="H317">
        <v>370704.88999999984</v>
      </c>
      <c r="I317">
        <v>357431.29999999987</v>
      </c>
      <c r="J317">
        <v>728136.19000000029</v>
      </c>
      <c r="K317">
        <v>12099035</v>
      </c>
      <c r="L317" s="26">
        <f t="shared" si="13"/>
        <v>6.0181344214641934E-2</v>
      </c>
      <c r="M317" s="1">
        <f t="shared" si="14"/>
        <v>487.04761872909717</v>
      </c>
    </row>
    <row r="318" spans="1:13" x14ac:dyDescent="0.25">
      <c r="A318" t="str">
        <f t="shared" si="12"/>
        <v>GANCMBJan-2025</v>
      </c>
      <c r="B318" s="2">
        <v>2025</v>
      </c>
      <c r="C318" s="2" t="s">
        <v>195</v>
      </c>
      <c r="D318" t="s">
        <v>28</v>
      </c>
      <c r="E318" s="2" t="s">
        <v>10</v>
      </c>
      <c r="F318" t="s">
        <v>15</v>
      </c>
      <c r="G318">
        <v>42</v>
      </c>
      <c r="H318">
        <v>3420.2000000000003</v>
      </c>
      <c r="I318">
        <v>896.74000000000012</v>
      </c>
      <c r="J318">
        <v>4316.9399999999996</v>
      </c>
      <c r="K318">
        <v>48174</v>
      </c>
      <c r="L318" s="26">
        <f t="shared" si="13"/>
        <v>8.9611408643666707E-2</v>
      </c>
      <c r="M318" s="1">
        <f t="shared" si="14"/>
        <v>102.7842857142857</v>
      </c>
    </row>
    <row r="319" spans="1:13" x14ac:dyDescent="0.25">
      <c r="A319" t="str">
        <f t="shared" si="12"/>
        <v>HYDCMBJan-2025</v>
      </c>
      <c r="B319" s="2">
        <v>2025</v>
      </c>
      <c r="C319" s="2" t="s">
        <v>195</v>
      </c>
      <c r="D319" t="s">
        <v>29</v>
      </c>
      <c r="E319" s="2" t="s">
        <v>10</v>
      </c>
      <c r="F319" t="s">
        <v>15</v>
      </c>
      <c r="G319">
        <v>261</v>
      </c>
      <c r="H319">
        <v>15953.940000000008</v>
      </c>
      <c r="I319">
        <v>6925.2099999999991</v>
      </c>
      <c r="J319">
        <v>22879.150000000009</v>
      </c>
      <c r="K319">
        <v>305892</v>
      </c>
      <c r="L319" s="26">
        <f t="shared" si="13"/>
        <v>7.4794862238960189E-2</v>
      </c>
      <c r="M319" s="1">
        <f t="shared" si="14"/>
        <v>87.659578544061333</v>
      </c>
    </row>
    <row r="320" spans="1:13" x14ac:dyDescent="0.25">
      <c r="A320" t="str">
        <f t="shared" si="12"/>
        <v>ICNCMBJan-2025</v>
      </c>
      <c r="B320" s="2">
        <v>2025</v>
      </c>
      <c r="C320" s="2" t="s">
        <v>195</v>
      </c>
      <c r="D320" t="s">
        <v>30</v>
      </c>
      <c r="E320" s="2" t="s">
        <v>10</v>
      </c>
      <c r="F320" t="s">
        <v>13</v>
      </c>
      <c r="G320">
        <v>1151</v>
      </c>
      <c r="H320">
        <v>238808.74</v>
      </c>
      <c r="I320">
        <v>114116.61999999994</v>
      </c>
      <c r="J320">
        <v>352925.3600000001</v>
      </c>
      <c r="K320">
        <v>6635515</v>
      </c>
      <c r="L320" s="26">
        <f t="shared" si="13"/>
        <v>5.3187335120182852E-2</v>
      </c>
      <c r="M320" s="1">
        <f t="shared" si="14"/>
        <v>306.62498696785411</v>
      </c>
    </row>
    <row r="321" spans="1:13" x14ac:dyDescent="0.25">
      <c r="A321" t="str">
        <f t="shared" si="12"/>
        <v>IXMCMBJan-2025</v>
      </c>
      <c r="B321" s="2">
        <v>2025</v>
      </c>
      <c r="C321" s="2" t="s">
        <v>195</v>
      </c>
      <c r="D321" t="s">
        <v>31</v>
      </c>
      <c r="E321" s="2" t="s">
        <v>10</v>
      </c>
      <c r="F321" t="s">
        <v>15</v>
      </c>
      <c r="G321">
        <v>772</v>
      </c>
      <c r="H321">
        <v>23493.65</v>
      </c>
      <c r="I321">
        <v>10419.549999999997</v>
      </c>
      <c r="J321">
        <v>33913.19999999999</v>
      </c>
      <c r="K321">
        <v>273288</v>
      </c>
      <c r="L321" s="26">
        <f t="shared" si="13"/>
        <v>0.12409326424870462</v>
      </c>
      <c r="M321" s="1">
        <f t="shared" si="14"/>
        <v>43.929015544041441</v>
      </c>
    </row>
    <row r="322" spans="1:13" x14ac:dyDescent="0.25">
      <c r="A322" t="str">
        <f t="shared" ref="A322:A385" si="15">D322&amp;E322&amp;C322</f>
        <v>KHICMBJan-2025</v>
      </c>
      <c r="B322" s="2">
        <v>2025</v>
      </c>
      <c r="C322" s="2" t="s">
        <v>195</v>
      </c>
      <c r="D322" t="s">
        <v>32</v>
      </c>
      <c r="E322" s="2" t="s">
        <v>10</v>
      </c>
      <c r="F322" t="s">
        <v>15</v>
      </c>
      <c r="G322">
        <v>616</v>
      </c>
      <c r="H322">
        <v>105391.42</v>
      </c>
      <c r="I322">
        <v>19765.360000000004</v>
      </c>
      <c r="J322">
        <v>125156.78000000003</v>
      </c>
      <c r="K322">
        <v>1487024</v>
      </c>
      <c r="L322" s="26">
        <f t="shared" ref="L322:L385" si="16">J322/K322</f>
        <v>8.4165944867063358E-2</v>
      </c>
      <c r="M322" s="1">
        <f t="shared" ref="M322:M385" si="17">J322/G322</f>
        <v>203.17659090909095</v>
      </c>
    </row>
    <row r="323" spans="1:13" x14ac:dyDescent="0.25">
      <c r="A323" t="str">
        <f t="shared" si="15"/>
        <v>KTMCMBJan-2025</v>
      </c>
      <c r="B323" s="2">
        <v>2025</v>
      </c>
      <c r="C323" s="2" t="s">
        <v>195</v>
      </c>
      <c r="D323" t="s">
        <v>52</v>
      </c>
      <c r="E323" s="2" t="s">
        <v>10</v>
      </c>
      <c r="F323" t="s">
        <v>15</v>
      </c>
      <c r="G323">
        <v>495</v>
      </c>
      <c r="H323">
        <v>62204.119999999988</v>
      </c>
      <c r="I323">
        <v>14394.179999999984</v>
      </c>
      <c r="J323">
        <v>76598.299999999974</v>
      </c>
      <c r="K323">
        <v>1164735</v>
      </c>
      <c r="L323" s="26">
        <f t="shared" si="16"/>
        <v>6.576457305739071E-2</v>
      </c>
      <c r="M323" s="1">
        <f t="shared" si="17"/>
        <v>154.74404040404036</v>
      </c>
    </row>
    <row r="324" spans="1:13" x14ac:dyDescent="0.25">
      <c r="A324" t="str">
        <f t="shared" si="15"/>
        <v>KULCMBJan-2025</v>
      </c>
      <c r="B324" s="2">
        <v>2025</v>
      </c>
      <c r="C324" s="2" t="s">
        <v>195</v>
      </c>
      <c r="D324" t="s">
        <v>33</v>
      </c>
      <c r="E324" s="2" t="s">
        <v>10</v>
      </c>
      <c r="F324" t="s">
        <v>13</v>
      </c>
      <c r="G324">
        <v>1250</v>
      </c>
      <c r="H324">
        <v>104144.73</v>
      </c>
      <c r="I324">
        <v>70422.540000000037</v>
      </c>
      <c r="J324">
        <v>174567.27000000008</v>
      </c>
      <c r="K324">
        <v>3073750</v>
      </c>
      <c r="L324" s="26">
        <f t="shared" si="16"/>
        <v>5.6792930459536421E-2</v>
      </c>
      <c r="M324" s="1">
        <f t="shared" si="17"/>
        <v>139.65381600000006</v>
      </c>
    </row>
    <row r="325" spans="1:13" x14ac:dyDescent="0.25">
      <c r="A325" t="str">
        <f t="shared" si="15"/>
        <v>KWICMBJan-2025</v>
      </c>
      <c r="B325" s="2">
        <v>2025</v>
      </c>
      <c r="C325" s="2" t="s">
        <v>195</v>
      </c>
      <c r="D325" t="s">
        <v>34</v>
      </c>
      <c r="E325" s="2" t="s">
        <v>10</v>
      </c>
      <c r="F325" t="s">
        <v>11</v>
      </c>
      <c r="G325">
        <v>145</v>
      </c>
      <c r="H325">
        <v>17992.61</v>
      </c>
      <c r="I325">
        <v>9595.6800000000021</v>
      </c>
      <c r="J325">
        <v>27588.290000000005</v>
      </c>
      <c r="K325">
        <v>608275</v>
      </c>
      <c r="L325" s="26">
        <f t="shared" si="16"/>
        <v>4.535496280465251E-2</v>
      </c>
      <c r="M325" s="1">
        <f t="shared" si="17"/>
        <v>190.26406896551728</v>
      </c>
    </row>
    <row r="326" spans="1:13" x14ac:dyDescent="0.25">
      <c r="A326" t="str">
        <f t="shared" si="15"/>
        <v>LHECMBJan-2025</v>
      </c>
      <c r="B326" s="2">
        <v>2025</v>
      </c>
      <c r="C326" s="2" t="s">
        <v>195</v>
      </c>
      <c r="D326" t="s">
        <v>35</v>
      </c>
      <c r="E326" s="2" t="s">
        <v>10</v>
      </c>
      <c r="F326" t="s">
        <v>15</v>
      </c>
      <c r="G326">
        <v>614</v>
      </c>
      <c r="H326">
        <v>81411.44</v>
      </c>
      <c r="I326">
        <v>20194.340000000007</v>
      </c>
      <c r="J326">
        <v>101605.78</v>
      </c>
      <c r="K326">
        <v>1709990</v>
      </c>
      <c r="L326" s="26">
        <f t="shared" si="16"/>
        <v>5.9418932274457742E-2</v>
      </c>
      <c r="M326" s="1">
        <f t="shared" si="17"/>
        <v>165.4817263843648</v>
      </c>
    </row>
    <row r="327" spans="1:13" x14ac:dyDescent="0.25">
      <c r="A327" t="str">
        <f t="shared" si="15"/>
        <v>LHRCMBJan-2025</v>
      </c>
      <c r="B327" s="2">
        <v>2025</v>
      </c>
      <c r="C327" s="2" t="s">
        <v>195</v>
      </c>
      <c r="D327" t="s">
        <v>36</v>
      </c>
      <c r="E327" s="2" t="s">
        <v>10</v>
      </c>
      <c r="F327" t="s">
        <v>19</v>
      </c>
      <c r="G327">
        <v>3813</v>
      </c>
      <c r="H327">
        <v>1350441.5199999993</v>
      </c>
      <c r="I327">
        <v>878667.87000000081</v>
      </c>
      <c r="J327">
        <v>2229109.39</v>
      </c>
      <c r="K327">
        <v>33245547</v>
      </c>
      <c r="L327" s="26">
        <f t="shared" si="16"/>
        <v>6.704986355014704E-2</v>
      </c>
      <c r="M327" s="1">
        <f t="shared" si="17"/>
        <v>584.60776029373199</v>
      </c>
    </row>
    <row r="328" spans="1:13" x14ac:dyDescent="0.25">
      <c r="A328" t="str">
        <f t="shared" si="15"/>
        <v>MAACMBJan-2025</v>
      </c>
      <c r="B328" s="2">
        <v>2025</v>
      </c>
      <c r="C328" s="2" t="s">
        <v>195</v>
      </c>
      <c r="D328" t="s">
        <v>37</v>
      </c>
      <c r="E328" s="2" t="s">
        <v>10</v>
      </c>
      <c r="F328" t="s">
        <v>15</v>
      </c>
      <c r="G328">
        <v>2518</v>
      </c>
      <c r="H328">
        <v>81862.690000000119</v>
      </c>
      <c r="I328">
        <v>58251.790000000008</v>
      </c>
      <c r="J328">
        <v>140114.4800000003</v>
      </c>
      <c r="K328">
        <v>1727348</v>
      </c>
      <c r="L328" s="26">
        <f t="shared" si="16"/>
        <v>8.111537455104606E-2</v>
      </c>
      <c r="M328" s="1">
        <f t="shared" si="17"/>
        <v>55.645146942017597</v>
      </c>
    </row>
    <row r="329" spans="1:13" x14ac:dyDescent="0.25">
      <c r="A329" t="str">
        <f t="shared" si="15"/>
        <v>MELCMBJan-2025</v>
      </c>
      <c r="B329" s="2">
        <v>2025</v>
      </c>
      <c r="C329" s="2" t="s">
        <v>195</v>
      </c>
      <c r="D329" t="s">
        <v>38</v>
      </c>
      <c r="E329" s="2" t="s">
        <v>10</v>
      </c>
      <c r="F329" t="s">
        <v>13</v>
      </c>
      <c r="G329">
        <v>3807</v>
      </c>
      <c r="H329">
        <v>1328326.4599999988</v>
      </c>
      <c r="I329">
        <v>480256.75000000006</v>
      </c>
      <c r="J329">
        <v>1808583.2099999995</v>
      </c>
      <c r="K329">
        <v>32013063</v>
      </c>
      <c r="L329" s="26">
        <f t="shared" si="16"/>
        <v>5.6495162927708592E-2</v>
      </c>
      <c r="M329" s="1">
        <f t="shared" si="17"/>
        <v>475.06782505910149</v>
      </c>
    </row>
    <row r="330" spans="1:13" x14ac:dyDescent="0.25">
      <c r="A330" t="str">
        <f t="shared" si="15"/>
        <v>MLECMBJan-2025</v>
      </c>
      <c r="B330" s="2">
        <v>2025</v>
      </c>
      <c r="C330" s="2" t="s">
        <v>195</v>
      </c>
      <c r="D330" t="s">
        <v>39</v>
      </c>
      <c r="E330" s="2" t="s">
        <v>10</v>
      </c>
      <c r="F330" t="s">
        <v>15</v>
      </c>
      <c r="G330">
        <v>2430</v>
      </c>
      <c r="H330">
        <v>215780.35000000038</v>
      </c>
      <c r="I330">
        <v>50336.040000000066</v>
      </c>
      <c r="J330">
        <v>266116.39000000013</v>
      </c>
      <c r="K330">
        <v>1866240</v>
      </c>
      <c r="L330" s="26">
        <f t="shared" si="16"/>
        <v>0.14259494491598088</v>
      </c>
      <c r="M330" s="1">
        <f t="shared" si="17"/>
        <v>109.51291769547331</v>
      </c>
    </row>
    <row r="331" spans="1:13" x14ac:dyDescent="0.25">
      <c r="A331" t="str">
        <f t="shared" si="15"/>
        <v>NRTCMBJan-2025</v>
      </c>
      <c r="B331" s="2">
        <v>2025</v>
      </c>
      <c r="C331" s="2" t="s">
        <v>195</v>
      </c>
      <c r="D331" t="s">
        <v>40</v>
      </c>
      <c r="E331" s="2" t="s">
        <v>10</v>
      </c>
      <c r="F331" t="s">
        <v>13</v>
      </c>
      <c r="G331">
        <v>710</v>
      </c>
      <c r="H331">
        <v>217908.85999999993</v>
      </c>
      <c r="I331">
        <v>44725.83</v>
      </c>
      <c r="J331">
        <v>262634.68999999989</v>
      </c>
      <c r="K331">
        <v>4873440</v>
      </c>
      <c r="L331" s="26">
        <f t="shared" si="16"/>
        <v>5.3891027692964291E-2</v>
      </c>
      <c r="M331" s="1">
        <f t="shared" si="17"/>
        <v>369.90801408450687</v>
      </c>
    </row>
    <row r="332" spans="1:13" x14ac:dyDescent="0.25">
      <c r="A332" t="str">
        <f t="shared" si="15"/>
        <v>PEKCMBJan-2025</v>
      </c>
      <c r="B332" s="2">
        <v>2025</v>
      </c>
      <c r="C332" s="2" t="s">
        <v>195</v>
      </c>
      <c r="D332" t="s">
        <v>177</v>
      </c>
      <c r="E332" s="2" t="s">
        <v>10</v>
      </c>
      <c r="F332" t="s">
        <v>13</v>
      </c>
      <c r="G332">
        <v>8</v>
      </c>
      <c r="H332">
        <v>1739.92</v>
      </c>
      <c r="I332">
        <v>885.08</v>
      </c>
      <c r="J332">
        <v>2625</v>
      </c>
      <c r="K332">
        <v>41352</v>
      </c>
      <c r="L332" s="26">
        <f t="shared" si="16"/>
        <v>6.3479396401625074E-2</v>
      </c>
      <c r="M332" s="1">
        <f t="shared" si="17"/>
        <v>328.125</v>
      </c>
    </row>
    <row r="333" spans="1:13" x14ac:dyDescent="0.25">
      <c r="A333" t="str">
        <f t="shared" si="15"/>
        <v>RUHCMBJan-2025</v>
      </c>
      <c r="B333" s="2">
        <v>2025</v>
      </c>
      <c r="C333" s="2" t="s">
        <v>195</v>
      </c>
      <c r="D333" t="s">
        <v>41</v>
      </c>
      <c r="E333" s="2" t="s">
        <v>10</v>
      </c>
      <c r="F333" t="s">
        <v>11</v>
      </c>
      <c r="G333">
        <v>480</v>
      </c>
      <c r="H333">
        <v>71073.899999999951</v>
      </c>
      <c r="I333">
        <v>31684.100000000002</v>
      </c>
      <c r="J333">
        <v>102758.00000000001</v>
      </c>
      <c r="K333">
        <v>1941600</v>
      </c>
      <c r="L333" s="26">
        <f t="shared" si="16"/>
        <v>5.2924392253811299E-2</v>
      </c>
      <c r="M333" s="1">
        <f t="shared" si="17"/>
        <v>214.07916666666671</v>
      </c>
    </row>
    <row r="334" spans="1:13" x14ac:dyDescent="0.25">
      <c r="A334" t="str">
        <f t="shared" si="15"/>
        <v>SINCMBJan-2025</v>
      </c>
      <c r="B334" s="2">
        <v>2025</v>
      </c>
      <c r="C334" s="2" t="s">
        <v>195</v>
      </c>
      <c r="D334" t="s">
        <v>42</v>
      </c>
      <c r="E334" s="2" t="s">
        <v>10</v>
      </c>
      <c r="F334" t="s">
        <v>13</v>
      </c>
      <c r="G334">
        <v>792</v>
      </c>
      <c r="H334">
        <v>124585.10999999993</v>
      </c>
      <c r="I334">
        <v>46912.97</v>
      </c>
      <c r="J334">
        <v>171498.08</v>
      </c>
      <c r="K334">
        <v>2177208</v>
      </c>
      <c r="L334" s="26">
        <f t="shared" si="16"/>
        <v>7.8769727100029024E-2</v>
      </c>
      <c r="M334" s="1">
        <f t="shared" si="17"/>
        <v>216.53797979797977</v>
      </c>
    </row>
    <row r="335" spans="1:13" x14ac:dyDescent="0.25">
      <c r="A335" t="str">
        <f t="shared" si="15"/>
        <v>SYDCMBJan-2025</v>
      </c>
      <c r="B335" s="2">
        <v>2025</v>
      </c>
      <c r="C335" s="2" t="s">
        <v>195</v>
      </c>
      <c r="D335" t="s">
        <v>53</v>
      </c>
      <c r="E335" s="2" t="s">
        <v>10</v>
      </c>
      <c r="F335" t="s">
        <v>13</v>
      </c>
      <c r="G335">
        <v>2155</v>
      </c>
      <c r="H335">
        <v>798903.90000000037</v>
      </c>
      <c r="I335">
        <v>262572.33999999991</v>
      </c>
      <c r="J335">
        <v>1061476.2400000005</v>
      </c>
      <c r="K335">
        <v>18864870</v>
      </c>
      <c r="L335" s="26">
        <f t="shared" si="16"/>
        <v>5.6267349841265829E-2</v>
      </c>
      <c r="M335" s="1">
        <f t="shared" si="17"/>
        <v>492.56438051044103</v>
      </c>
    </row>
    <row r="336" spans="1:13" x14ac:dyDescent="0.25">
      <c r="A336" t="str">
        <f t="shared" si="15"/>
        <v>TRVCMBJan-2025</v>
      </c>
      <c r="B336" s="2">
        <v>2025</v>
      </c>
      <c r="C336" s="2" t="s">
        <v>195</v>
      </c>
      <c r="D336" t="s">
        <v>43</v>
      </c>
      <c r="E336" s="2" t="s">
        <v>10</v>
      </c>
      <c r="F336" t="s">
        <v>15</v>
      </c>
      <c r="G336">
        <v>587</v>
      </c>
      <c r="H336">
        <v>23298.819999999992</v>
      </c>
      <c r="I336">
        <v>7577.2799999999979</v>
      </c>
      <c r="J336">
        <v>30876.099999999995</v>
      </c>
      <c r="K336">
        <v>214842</v>
      </c>
      <c r="L336" s="26">
        <f t="shared" si="16"/>
        <v>0.14371538153619867</v>
      </c>
      <c r="M336" s="1">
        <f t="shared" si="17"/>
        <v>52.599829642248714</v>
      </c>
    </row>
    <row r="337" spans="1:13" x14ac:dyDescent="0.25">
      <c r="A337" t="str">
        <f t="shared" si="15"/>
        <v>TRZCMBJan-2025</v>
      </c>
      <c r="B337" s="2">
        <v>2025</v>
      </c>
      <c r="C337" s="2" t="s">
        <v>195</v>
      </c>
      <c r="D337" t="s">
        <v>44</v>
      </c>
      <c r="E337" s="2" t="s">
        <v>10</v>
      </c>
      <c r="F337" t="s">
        <v>15</v>
      </c>
      <c r="G337">
        <v>964</v>
      </c>
      <c r="H337">
        <v>29075.710000000028</v>
      </c>
      <c r="I337">
        <v>14517.689999999977</v>
      </c>
      <c r="J337">
        <v>43593.400000000016</v>
      </c>
      <c r="K337">
        <v>427052</v>
      </c>
      <c r="L337" s="26">
        <f t="shared" si="16"/>
        <v>0.10207984039414407</v>
      </c>
      <c r="M337" s="1">
        <f t="shared" si="17"/>
        <v>45.221369294605829</v>
      </c>
    </row>
    <row r="338" spans="1:13" x14ac:dyDescent="0.25">
      <c r="A338" t="str">
        <f t="shared" si="15"/>
        <v>AUHCMBMar-2025</v>
      </c>
      <c r="B338" s="2">
        <v>2025</v>
      </c>
      <c r="C338" s="2" t="s">
        <v>199</v>
      </c>
      <c r="D338" t="s">
        <v>9</v>
      </c>
      <c r="E338" s="2" t="s">
        <v>10</v>
      </c>
      <c r="F338" t="s">
        <v>11</v>
      </c>
      <c r="G338">
        <v>46</v>
      </c>
      <c r="H338">
        <v>5379.170000000001</v>
      </c>
      <c r="I338">
        <v>3211.0099999999998</v>
      </c>
      <c r="J338">
        <v>8590.18</v>
      </c>
      <c r="K338">
        <v>153824</v>
      </c>
      <c r="L338" s="26">
        <f t="shared" si="16"/>
        <v>5.5844211566465574E-2</v>
      </c>
      <c r="M338" s="1">
        <f t="shared" si="17"/>
        <v>186.74304347826089</v>
      </c>
    </row>
    <row r="339" spans="1:13" x14ac:dyDescent="0.25">
      <c r="A339" t="str">
        <f t="shared" si="15"/>
        <v>BKKCMBMar-2025</v>
      </c>
      <c r="B339" s="2">
        <v>2025</v>
      </c>
      <c r="C339" s="2" t="s">
        <v>199</v>
      </c>
      <c r="D339" t="s">
        <v>12</v>
      </c>
      <c r="E339" s="2" t="s">
        <v>10</v>
      </c>
      <c r="F339" t="s">
        <v>13</v>
      </c>
      <c r="G339">
        <v>250</v>
      </c>
      <c r="H339">
        <v>30425.53</v>
      </c>
      <c r="I339">
        <v>16426.399999999998</v>
      </c>
      <c r="J339">
        <v>46851.93</v>
      </c>
      <c r="K339">
        <v>596250</v>
      </c>
      <c r="L339" s="26">
        <f t="shared" si="16"/>
        <v>7.8577660377358485E-2</v>
      </c>
      <c r="M339" s="1">
        <f t="shared" si="17"/>
        <v>187.40772000000001</v>
      </c>
    </row>
    <row r="340" spans="1:13" x14ac:dyDescent="0.25">
      <c r="A340" t="str">
        <f t="shared" si="15"/>
        <v>BLRCMBMar-2025</v>
      </c>
      <c r="B340" s="2">
        <v>2025</v>
      </c>
      <c r="C340" s="2" t="s">
        <v>199</v>
      </c>
      <c r="D340" t="s">
        <v>14</v>
      </c>
      <c r="E340" s="2" t="s">
        <v>10</v>
      </c>
      <c r="F340" t="s">
        <v>15</v>
      </c>
      <c r="G340">
        <v>36</v>
      </c>
      <c r="H340">
        <v>2331.64</v>
      </c>
      <c r="I340">
        <v>768.12999999999988</v>
      </c>
      <c r="J340">
        <v>3099.7699999999995</v>
      </c>
      <c r="K340">
        <v>25740</v>
      </c>
      <c r="L340" s="26">
        <f t="shared" si="16"/>
        <v>0.12042618492618491</v>
      </c>
      <c r="M340" s="1">
        <f t="shared" si="17"/>
        <v>86.104722222222208</v>
      </c>
    </row>
    <row r="341" spans="1:13" x14ac:dyDescent="0.25">
      <c r="A341" t="str">
        <f t="shared" si="15"/>
        <v>BOMCMBMar-2025</v>
      </c>
      <c r="B341" s="2">
        <v>2025</v>
      </c>
      <c r="C341" s="2" t="s">
        <v>199</v>
      </c>
      <c r="D341" t="s">
        <v>16</v>
      </c>
      <c r="E341" s="2" t="s">
        <v>10</v>
      </c>
      <c r="F341" t="s">
        <v>15</v>
      </c>
      <c r="G341">
        <v>139</v>
      </c>
      <c r="H341">
        <v>9176.4400000000041</v>
      </c>
      <c r="I341">
        <v>3780.6800000000012</v>
      </c>
      <c r="J341">
        <v>12957.119999999997</v>
      </c>
      <c r="K341">
        <v>215311</v>
      </c>
      <c r="L341" s="26">
        <f t="shared" si="16"/>
        <v>6.0178625337302775E-2</v>
      </c>
      <c r="M341" s="1">
        <f t="shared" si="17"/>
        <v>93.216690647481997</v>
      </c>
    </row>
    <row r="342" spans="1:13" x14ac:dyDescent="0.25">
      <c r="A342" t="str">
        <f t="shared" si="15"/>
        <v>CANCMBMar-2025</v>
      </c>
      <c r="B342" s="2">
        <v>2025</v>
      </c>
      <c r="C342" s="2" t="s">
        <v>199</v>
      </c>
      <c r="D342" t="s">
        <v>17</v>
      </c>
      <c r="E342" s="2" t="s">
        <v>10</v>
      </c>
      <c r="F342" t="s">
        <v>13</v>
      </c>
      <c r="G342">
        <v>2</v>
      </c>
      <c r="H342">
        <v>309.56</v>
      </c>
      <c r="I342">
        <v>163.37</v>
      </c>
      <c r="J342">
        <v>472.92999999999995</v>
      </c>
      <c r="K342">
        <v>7966</v>
      </c>
      <c r="L342" s="26">
        <f t="shared" si="16"/>
        <v>5.9368566407230726E-2</v>
      </c>
      <c r="M342" s="1">
        <f t="shared" si="17"/>
        <v>236.46499999999997</v>
      </c>
    </row>
    <row r="343" spans="1:13" x14ac:dyDescent="0.25">
      <c r="A343" t="str">
        <f t="shared" si="15"/>
        <v>CDGCMBMar-2025</v>
      </c>
      <c r="B343" s="2">
        <v>2025</v>
      </c>
      <c r="C343" s="2" t="s">
        <v>199</v>
      </c>
      <c r="D343" t="s">
        <v>18</v>
      </c>
      <c r="E343" s="2" t="s">
        <v>10</v>
      </c>
      <c r="F343" t="s">
        <v>19</v>
      </c>
      <c r="G343">
        <v>261</v>
      </c>
      <c r="H343">
        <v>98955.459999999992</v>
      </c>
      <c r="I343">
        <v>60153.070000000007</v>
      </c>
      <c r="J343">
        <v>159108.52999999991</v>
      </c>
      <c r="K343">
        <v>2220849</v>
      </c>
      <c r="L343" s="26">
        <f t="shared" si="16"/>
        <v>7.1643110360046947E-2</v>
      </c>
      <c r="M343" s="1">
        <f t="shared" si="17"/>
        <v>609.61122605363948</v>
      </c>
    </row>
    <row r="344" spans="1:13" x14ac:dyDescent="0.25">
      <c r="A344" t="str">
        <f t="shared" si="15"/>
        <v>CGKCMBMar-2025</v>
      </c>
      <c r="B344" s="2">
        <v>2025</v>
      </c>
      <c r="C344" s="2" t="s">
        <v>199</v>
      </c>
      <c r="D344" t="s">
        <v>20</v>
      </c>
      <c r="E344" s="2" t="s">
        <v>10</v>
      </c>
      <c r="F344" t="s">
        <v>13</v>
      </c>
      <c r="G344">
        <v>72</v>
      </c>
      <c r="H344">
        <v>8337.5800000000017</v>
      </c>
      <c r="I344">
        <v>5257.1100000000024</v>
      </c>
      <c r="J344">
        <v>13594.690000000002</v>
      </c>
      <c r="K344">
        <v>238896</v>
      </c>
      <c r="L344" s="26">
        <f t="shared" si="16"/>
        <v>5.6906310695867671E-2</v>
      </c>
      <c r="M344" s="1">
        <f t="shared" si="17"/>
        <v>188.81513888888892</v>
      </c>
    </row>
    <row r="345" spans="1:13" x14ac:dyDescent="0.25">
      <c r="A345" t="str">
        <f t="shared" si="15"/>
        <v>CMBAUHMar-2025</v>
      </c>
      <c r="B345" s="2">
        <v>2025</v>
      </c>
      <c r="C345" s="2" t="s">
        <v>199</v>
      </c>
      <c r="D345" t="s">
        <v>10</v>
      </c>
      <c r="E345" s="2" t="s">
        <v>9</v>
      </c>
      <c r="F345" t="s">
        <v>11</v>
      </c>
      <c r="G345">
        <v>105</v>
      </c>
      <c r="H345">
        <v>13579.059999999998</v>
      </c>
      <c r="I345">
        <v>8023.5800000000027</v>
      </c>
      <c r="J345">
        <v>21602.639999999996</v>
      </c>
      <c r="K345">
        <v>351120</v>
      </c>
      <c r="L345" s="26">
        <f t="shared" si="16"/>
        <v>6.1524948735475038E-2</v>
      </c>
      <c r="M345" s="1">
        <f t="shared" si="17"/>
        <v>205.73942857142853</v>
      </c>
    </row>
    <row r="346" spans="1:13" x14ac:dyDescent="0.25">
      <c r="A346" t="str">
        <f t="shared" si="15"/>
        <v>CMBBKKMar-2025</v>
      </c>
      <c r="B346" s="2">
        <v>2025</v>
      </c>
      <c r="C346" s="2" t="s">
        <v>199</v>
      </c>
      <c r="D346" t="s">
        <v>10</v>
      </c>
      <c r="E346" s="2" t="s">
        <v>12</v>
      </c>
      <c r="F346" t="s">
        <v>13</v>
      </c>
      <c r="G346">
        <v>210</v>
      </c>
      <c r="H346">
        <v>28117.139999999992</v>
      </c>
      <c r="I346">
        <v>14699.519999999997</v>
      </c>
      <c r="J346">
        <v>42816.659999999982</v>
      </c>
      <c r="K346">
        <v>500850</v>
      </c>
      <c r="L346" s="26">
        <f t="shared" si="16"/>
        <v>8.5487990416292264E-2</v>
      </c>
      <c r="M346" s="1">
        <f t="shared" si="17"/>
        <v>203.88885714285706</v>
      </c>
    </row>
    <row r="347" spans="1:13" x14ac:dyDescent="0.25">
      <c r="A347" t="str">
        <f t="shared" si="15"/>
        <v>CMBBLRMar-2025</v>
      </c>
      <c r="B347" s="2">
        <v>2025</v>
      </c>
      <c r="C347" s="2" t="s">
        <v>199</v>
      </c>
      <c r="D347" t="s">
        <v>10</v>
      </c>
      <c r="E347" s="2" t="s">
        <v>14</v>
      </c>
      <c r="F347" t="s">
        <v>15</v>
      </c>
      <c r="G347">
        <v>72</v>
      </c>
      <c r="H347">
        <v>3406.51</v>
      </c>
      <c r="I347">
        <v>1634.0300000000002</v>
      </c>
      <c r="J347">
        <v>5040.5399999999981</v>
      </c>
      <c r="K347">
        <v>51480</v>
      </c>
      <c r="L347" s="26">
        <f t="shared" si="16"/>
        <v>9.7912587412587376E-2</v>
      </c>
      <c r="M347" s="1">
        <f t="shared" si="17"/>
        <v>70.007499999999979</v>
      </c>
    </row>
    <row r="348" spans="1:13" x14ac:dyDescent="0.25">
      <c r="A348" t="str">
        <f t="shared" si="15"/>
        <v>CMBBOMMar-2025</v>
      </c>
      <c r="B348" s="2">
        <v>2025</v>
      </c>
      <c r="C348" s="2" t="s">
        <v>199</v>
      </c>
      <c r="D348" t="s">
        <v>10</v>
      </c>
      <c r="E348" s="2" t="s">
        <v>16</v>
      </c>
      <c r="F348" t="s">
        <v>15</v>
      </c>
      <c r="G348">
        <v>123</v>
      </c>
      <c r="H348">
        <v>9900.66</v>
      </c>
      <c r="I348">
        <v>4525.08</v>
      </c>
      <c r="J348">
        <v>14425.74</v>
      </c>
      <c r="K348">
        <v>190527</v>
      </c>
      <c r="L348" s="26">
        <f t="shared" si="16"/>
        <v>7.5714938040277749E-2</v>
      </c>
      <c r="M348" s="1">
        <f t="shared" si="17"/>
        <v>117.28243902439024</v>
      </c>
    </row>
    <row r="349" spans="1:13" x14ac:dyDescent="0.25">
      <c r="A349" t="str">
        <f t="shared" si="15"/>
        <v>CMBCANMar-2025</v>
      </c>
      <c r="B349" s="2">
        <v>2025</v>
      </c>
      <c r="C349" s="2" t="s">
        <v>199</v>
      </c>
      <c r="D349" t="s">
        <v>10</v>
      </c>
      <c r="E349" s="2" t="s">
        <v>17</v>
      </c>
      <c r="F349" t="s">
        <v>13</v>
      </c>
      <c r="G349">
        <v>7</v>
      </c>
      <c r="H349">
        <v>654.12000000000012</v>
      </c>
      <c r="I349">
        <v>417.61</v>
      </c>
      <c r="J349">
        <v>1071.73</v>
      </c>
      <c r="K349">
        <v>27881</v>
      </c>
      <c r="L349" s="26">
        <f t="shared" si="16"/>
        <v>3.8439439044510602E-2</v>
      </c>
      <c r="M349" s="1">
        <f t="shared" si="17"/>
        <v>153.10428571428571</v>
      </c>
    </row>
    <row r="350" spans="1:13" x14ac:dyDescent="0.25">
      <c r="A350" t="str">
        <f t="shared" si="15"/>
        <v>CMBCDGMar-2025</v>
      </c>
      <c r="B350" s="2">
        <v>2025</v>
      </c>
      <c r="C350" s="2" t="s">
        <v>199</v>
      </c>
      <c r="D350" t="s">
        <v>10</v>
      </c>
      <c r="E350" s="2" t="s">
        <v>18</v>
      </c>
      <c r="F350" t="s">
        <v>19</v>
      </c>
      <c r="G350">
        <v>693</v>
      </c>
      <c r="H350">
        <v>210342.75</v>
      </c>
      <c r="I350">
        <v>161142.24000000002</v>
      </c>
      <c r="J350">
        <v>371484.99000000017</v>
      </c>
      <c r="K350">
        <v>5896737</v>
      </c>
      <c r="L350" s="26">
        <f t="shared" si="16"/>
        <v>6.2998398945043707E-2</v>
      </c>
      <c r="M350" s="1">
        <f t="shared" si="17"/>
        <v>536.05337662337683</v>
      </c>
    </row>
    <row r="351" spans="1:13" x14ac:dyDescent="0.25">
      <c r="A351" t="str">
        <f t="shared" si="15"/>
        <v>CMBCGKMar-2025</v>
      </c>
      <c r="B351" s="2">
        <v>2025</v>
      </c>
      <c r="C351" s="2" t="s">
        <v>199</v>
      </c>
      <c r="D351" t="s">
        <v>10</v>
      </c>
      <c r="E351" s="2" t="s">
        <v>20</v>
      </c>
      <c r="F351" t="s">
        <v>13</v>
      </c>
      <c r="G351">
        <v>14</v>
      </c>
      <c r="H351">
        <v>1598.27</v>
      </c>
      <c r="I351">
        <v>849.66000000000008</v>
      </c>
      <c r="J351">
        <v>2447.9300000000003</v>
      </c>
      <c r="K351">
        <v>46452</v>
      </c>
      <c r="L351" s="26">
        <f t="shared" si="16"/>
        <v>5.2698053905106353E-2</v>
      </c>
      <c r="M351" s="1">
        <f t="shared" si="17"/>
        <v>174.85214285714287</v>
      </c>
    </row>
    <row r="352" spans="1:13" x14ac:dyDescent="0.25">
      <c r="A352" t="str">
        <f t="shared" si="15"/>
        <v>CMBCOKMar-2025</v>
      </c>
      <c r="B352" s="2">
        <v>2025</v>
      </c>
      <c r="C352" s="2" t="s">
        <v>199</v>
      </c>
      <c r="D352" t="s">
        <v>10</v>
      </c>
      <c r="E352" s="2" t="s">
        <v>21</v>
      </c>
      <c r="F352" t="s">
        <v>15</v>
      </c>
      <c r="G352">
        <v>69</v>
      </c>
      <c r="H352">
        <v>4208.17</v>
      </c>
      <c r="I352">
        <v>1034.6300000000001</v>
      </c>
      <c r="J352">
        <v>5242.8</v>
      </c>
      <c r="K352">
        <v>35673</v>
      </c>
      <c r="L352" s="26">
        <f t="shared" si="16"/>
        <v>0.14696829534942393</v>
      </c>
      <c r="M352" s="1">
        <f t="shared" si="17"/>
        <v>75.982608695652175</v>
      </c>
    </row>
    <row r="353" spans="1:13" x14ac:dyDescent="0.25">
      <c r="A353" t="str">
        <f t="shared" si="15"/>
        <v>CMBDACMar-2025</v>
      </c>
      <c r="B353" s="2">
        <v>2025</v>
      </c>
      <c r="C353" s="2" t="s">
        <v>199</v>
      </c>
      <c r="D353" t="s">
        <v>10</v>
      </c>
      <c r="E353" s="2" t="s">
        <v>22</v>
      </c>
      <c r="F353" t="s">
        <v>15</v>
      </c>
      <c r="G353">
        <v>19</v>
      </c>
      <c r="H353">
        <v>3132.03</v>
      </c>
      <c r="I353">
        <v>227.76000000000002</v>
      </c>
      <c r="J353">
        <v>3359.79</v>
      </c>
      <c r="K353">
        <v>41135</v>
      </c>
      <c r="L353" s="26">
        <f t="shared" si="16"/>
        <v>8.1677160568858639E-2</v>
      </c>
      <c r="M353" s="1">
        <f t="shared" si="17"/>
        <v>176.83105263157896</v>
      </c>
    </row>
    <row r="354" spans="1:13" x14ac:dyDescent="0.25">
      <c r="A354" t="str">
        <f t="shared" si="15"/>
        <v>CMBDELMar-2025</v>
      </c>
      <c r="B354" s="2">
        <v>2025</v>
      </c>
      <c r="C354" s="2" t="s">
        <v>199</v>
      </c>
      <c r="D354" t="s">
        <v>10</v>
      </c>
      <c r="E354" s="2" t="s">
        <v>23</v>
      </c>
      <c r="F354" t="s">
        <v>15</v>
      </c>
      <c r="G354">
        <v>224</v>
      </c>
      <c r="H354">
        <v>31082.809999999994</v>
      </c>
      <c r="I354">
        <v>8286.4</v>
      </c>
      <c r="J354">
        <v>39369.209999999992</v>
      </c>
      <c r="K354">
        <v>543200</v>
      </c>
      <c r="L354" s="26">
        <f t="shared" si="16"/>
        <v>7.2476454344624436E-2</v>
      </c>
      <c r="M354" s="1">
        <f t="shared" si="17"/>
        <v>175.75540178571424</v>
      </c>
    </row>
    <row r="355" spans="1:13" x14ac:dyDescent="0.25">
      <c r="A355" t="str">
        <f t="shared" si="15"/>
        <v>CMBDMMMar-2025</v>
      </c>
      <c r="B355" s="2">
        <v>2025</v>
      </c>
      <c r="C355" s="2" t="s">
        <v>199</v>
      </c>
      <c r="D355" t="s">
        <v>10</v>
      </c>
      <c r="E355" s="2" t="s">
        <v>24</v>
      </c>
      <c r="F355" t="s">
        <v>11</v>
      </c>
      <c r="G355">
        <v>39</v>
      </c>
      <c r="H355">
        <v>8003.69</v>
      </c>
      <c r="I355">
        <v>2990.6099999999988</v>
      </c>
      <c r="J355">
        <v>10994.300000000001</v>
      </c>
      <c r="K355">
        <v>150267</v>
      </c>
      <c r="L355" s="26">
        <f t="shared" si="16"/>
        <v>7.3165099456301119E-2</v>
      </c>
      <c r="M355" s="1">
        <f t="shared" si="17"/>
        <v>281.90512820512822</v>
      </c>
    </row>
    <row r="356" spans="1:13" x14ac:dyDescent="0.25">
      <c r="A356" t="str">
        <f t="shared" si="15"/>
        <v>CMBDOHMar-2025</v>
      </c>
      <c r="B356" s="2">
        <v>2025</v>
      </c>
      <c r="C356" s="2" t="s">
        <v>199</v>
      </c>
      <c r="D356" t="s">
        <v>10</v>
      </c>
      <c r="E356" s="2" t="s">
        <v>25</v>
      </c>
      <c r="F356" t="s">
        <v>11</v>
      </c>
      <c r="G356">
        <v>65</v>
      </c>
      <c r="H356">
        <v>12132.879999999996</v>
      </c>
      <c r="I356">
        <v>7291.9200000000019</v>
      </c>
      <c r="J356">
        <v>19424.8</v>
      </c>
      <c r="K356">
        <v>236145</v>
      </c>
      <c r="L356" s="26">
        <f t="shared" si="16"/>
        <v>8.2257934743483876E-2</v>
      </c>
      <c r="M356" s="1">
        <f t="shared" si="17"/>
        <v>298.84307692307692</v>
      </c>
    </row>
    <row r="357" spans="1:13" x14ac:dyDescent="0.25">
      <c r="A357" t="str">
        <f t="shared" si="15"/>
        <v>CMBDXBMar-2025</v>
      </c>
      <c r="B357" s="2">
        <v>2025</v>
      </c>
      <c r="C357" s="2" t="s">
        <v>199</v>
      </c>
      <c r="D357" t="s">
        <v>10</v>
      </c>
      <c r="E357" s="2" t="s">
        <v>26</v>
      </c>
      <c r="F357" t="s">
        <v>11</v>
      </c>
      <c r="G357">
        <v>74</v>
      </c>
      <c r="H357">
        <v>10751.199999999999</v>
      </c>
      <c r="I357">
        <v>5672.6400000000012</v>
      </c>
      <c r="J357">
        <v>16423.840000000004</v>
      </c>
      <c r="K357">
        <v>244866</v>
      </c>
      <c r="L357" s="26">
        <f t="shared" si="16"/>
        <v>6.7072766329339326E-2</v>
      </c>
      <c r="M357" s="1">
        <f t="shared" si="17"/>
        <v>221.94378378378383</v>
      </c>
    </row>
    <row r="358" spans="1:13" x14ac:dyDescent="0.25">
      <c r="A358" t="str">
        <f t="shared" si="15"/>
        <v>CMBFRAMar-2025</v>
      </c>
      <c r="B358" s="2">
        <v>2025</v>
      </c>
      <c r="C358" s="2" t="s">
        <v>199</v>
      </c>
      <c r="D358" t="s">
        <v>10</v>
      </c>
      <c r="E358" s="2" t="s">
        <v>27</v>
      </c>
      <c r="F358" t="s">
        <v>19</v>
      </c>
      <c r="G358">
        <v>887</v>
      </c>
      <c r="H358">
        <v>218737.7099999999</v>
      </c>
      <c r="I358">
        <v>206739.91</v>
      </c>
      <c r="J358">
        <v>425477.62000000023</v>
      </c>
      <c r="K358">
        <v>7178491</v>
      </c>
      <c r="L358" s="26">
        <f t="shared" si="16"/>
        <v>5.9271178301957925E-2</v>
      </c>
      <c r="M358" s="1">
        <f t="shared" si="17"/>
        <v>479.68164599774548</v>
      </c>
    </row>
    <row r="359" spans="1:13" x14ac:dyDescent="0.25">
      <c r="A359" t="str">
        <f t="shared" si="15"/>
        <v>CMBGANMar-2025</v>
      </c>
      <c r="B359" s="2">
        <v>2025</v>
      </c>
      <c r="C359" s="2" t="s">
        <v>199</v>
      </c>
      <c r="D359" t="s">
        <v>10</v>
      </c>
      <c r="E359" s="2" t="s">
        <v>28</v>
      </c>
      <c r="F359" t="s">
        <v>15</v>
      </c>
      <c r="G359">
        <v>155</v>
      </c>
      <c r="H359">
        <v>10153.979999999998</v>
      </c>
      <c r="I359">
        <v>5559.79</v>
      </c>
      <c r="J359">
        <v>15713.769999999997</v>
      </c>
      <c r="K359">
        <v>177785</v>
      </c>
      <c r="L359" s="26">
        <f t="shared" si="16"/>
        <v>8.8386365553899351E-2</v>
      </c>
      <c r="M359" s="1">
        <f t="shared" si="17"/>
        <v>101.37916129032256</v>
      </c>
    </row>
    <row r="360" spans="1:13" x14ac:dyDescent="0.25">
      <c r="A360" t="str">
        <f t="shared" si="15"/>
        <v>CMBHYDMar-2025</v>
      </c>
      <c r="B360" s="2">
        <v>2025</v>
      </c>
      <c r="C360" s="2" t="s">
        <v>199</v>
      </c>
      <c r="D360" t="s">
        <v>10</v>
      </c>
      <c r="E360" s="2" t="s">
        <v>29</v>
      </c>
      <c r="F360" t="s">
        <v>15</v>
      </c>
      <c r="G360">
        <v>4</v>
      </c>
      <c r="H360">
        <v>297.61</v>
      </c>
      <c r="I360">
        <v>154.09</v>
      </c>
      <c r="J360">
        <v>451.70000000000005</v>
      </c>
      <c r="K360">
        <v>4688</v>
      </c>
      <c r="L360" s="26">
        <f t="shared" si="16"/>
        <v>9.6352389078498302E-2</v>
      </c>
      <c r="M360" s="1">
        <f t="shared" si="17"/>
        <v>112.92500000000001</v>
      </c>
    </row>
    <row r="361" spans="1:13" x14ac:dyDescent="0.25">
      <c r="A361" t="str">
        <f t="shared" si="15"/>
        <v>CMBICNMar-2025</v>
      </c>
      <c r="B361" s="2">
        <v>2025</v>
      </c>
      <c r="C361" s="2" t="s">
        <v>199</v>
      </c>
      <c r="D361" t="s">
        <v>10</v>
      </c>
      <c r="E361" s="2" t="s">
        <v>30</v>
      </c>
      <c r="F361" t="s">
        <v>13</v>
      </c>
      <c r="G361">
        <v>224</v>
      </c>
      <c r="H361">
        <v>41728.03</v>
      </c>
      <c r="I361">
        <v>21323.48</v>
      </c>
      <c r="J361">
        <v>63051.509999999995</v>
      </c>
      <c r="K361">
        <v>1291360</v>
      </c>
      <c r="L361" s="26">
        <f t="shared" si="16"/>
        <v>4.8825664415809683E-2</v>
      </c>
      <c r="M361" s="1">
        <f t="shared" si="17"/>
        <v>281.47995535714284</v>
      </c>
    </row>
    <row r="362" spans="1:13" x14ac:dyDescent="0.25">
      <c r="A362" t="str">
        <f t="shared" si="15"/>
        <v>CMBIXMMar-2025</v>
      </c>
      <c r="B362" s="2">
        <v>2025</v>
      </c>
      <c r="C362" s="2" t="s">
        <v>199</v>
      </c>
      <c r="D362" t="s">
        <v>10</v>
      </c>
      <c r="E362" s="2" t="s">
        <v>31</v>
      </c>
      <c r="F362" t="s">
        <v>15</v>
      </c>
      <c r="G362">
        <v>46</v>
      </c>
      <c r="H362">
        <v>1389.7400000000002</v>
      </c>
      <c r="I362">
        <v>788.69</v>
      </c>
      <c r="J362">
        <v>2178.4299999999994</v>
      </c>
      <c r="K362">
        <v>16284</v>
      </c>
      <c r="L362" s="26">
        <f t="shared" si="16"/>
        <v>0.13377732743797588</v>
      </c>
      <c r="M362" s="1">
        <f t="shared" si="17"/>
        <v>47.357173913043468</v>
      </c>
    </row>
    <row r="363" spans="1:13" x14ac:dyDescent="0.25">
      <c r="A363" t="str">
        <f t="shared" si="15"/>
        <v>CMBKHIMar-2025</v>
      </c>
      <c r="B363" s="2">
        <v>2025</v>
      </c>
      <c r="C363" s="2" t="s">
        <v>199</v>
      </c>
      <c r="D363" t="s">
        <v>10</v>
      </c>
      <c r="E363" s="2" t="s">
        <v>32</v>
      </c>
      <c r="F363" t="s">
        <v>15</v>
      </c>
      <c r="G363">
        <v>67</v>
      </c>
      <c r="H363">
        <v>7010.3</v>
      </c>
      <c r="I363">
        <v>2209.5500000000002</v>
      </c>
      <c r="J363">
        <v>9219.85</v>
      </c>
      <c r="K363">
        <v>161738</v>
      </c>
      <c r="L363" s="26">
        <f t="shared" si="16"/>
        <v>5.7004847345707259E-2</v>
      </c>
      <c r="M363" s="1">
        <f t="shared" si="17"/>
        <v>137.60970149253731</v>
      </c>
    </row>
    <row r="364" spans="1:13" x14ac:dyDescent="0.25">
      <c r="A364" t="str">
        <f t="shared" si="15"/>
        <v>CMBKTMMar-2025</v>
      </c>
      <c r="B364" s="2">
        <v>2025</v>
      </c>
      <c r="C364" s="2" t="s">
        <v>199</v>
      </c>
      <c r="D364" t="s">
        <v>10</v>
      </c>
      <c r="E364" s="2" t="s">
        <v>52</v>
      </c>
      <c r="F364" t="s">
        <v>15</v>
      </c>
      <c r="G364">
        <v>79</v>
      </c>
      <c r="H364">
        <v>9019.5099999999984</v>
      </c>
      <c r="I364">
        <v>2000.9800000000005</v>
      </c>
      <c r="J364">
        <v>11020.489999999998</v>
      </c>
      <c r="K364">
        <v>185887</v>
      </c>
      <c r="L364" s="26">
        <f t="shared" si="16"/>
        <v>5.9285964053430298E-2</v>
      </c>
      <c r="M364" s="1">
        <f t="shared" si="17"/>
        <v>139.49987341772149</v>
      </c>
    </row>
    <row r="365" spans="1:13" x14ac:dyDescent="0.25">
      <c r="A365" t="str">
        <f t="shared" si="15"/>
        <v>CMBKULMar-2025</v>
      </c>
      <c r="B365" s="2">
        <v>2025</v>
      </c>
      <c r="C365" s="2" t="s">
        <v>199</v>
      </c>
      <c r="D365" t="s">
        <v>10</v>
      </c>
      <c r="E365" s="2" t="s">
        <v>33</v>
      </c>
      <c r="F365" t="s">
        <v>13</v>
      </c>
      <c r="G365">
        <v>99</v>
      </c>
      <c r="H365">
        <v>9380.2500000000018</v>
      </c>
      <c r="I365">
        <v>5845.9099999999989</v>
      </c>
      <c r="J365">
        <v>15226.160000000002</v>
      </c>
      <c r="K365">
        <v>243441</v>
      </c>
      <c r="L365" s="26">
        <f t="shared" si="16"/>
        <v>6.2545585994142325E-2</v>
      </c>
      <c r="M365" s="1">
        <f t="shared" si="17"/>
        <v>153.79959595959599</v>
      </c>
    </row>
    <row r="366" spans="1:13" x14ac:dyDescent="0.25">
      <c r="A366" t="str">
        <f t="shared" si="15"/>
        <v>CMBKWIMar-2025</v>
      </c>
      <c r="B366" s="2">
        <v>2025</v>
      </c>
      <c r="C366" s="2" t="s">
        <v>199</v>
      </c>
      <c r="D366" t="s">
        <v>10</v>
      </c>
      <c r="E366" s="2" t="s">
        <v>34</v>
      </c>
      <c r="F366" t="s">
        <v>11</v>
      </c>
      <c r="G366">
        <v>49</v>
      </c>
      <c r="H366">
        <v>5791.11</v>
      </c>
      <c r="I366">
        <v>3542.3899999999976</v>
      </c>
      <c r="J366">
        <v>9333.5</v>
      </c>
      <c r="K366">
        <v>205555</v>
      </c>
      <c r="L366" s="26">
        <f t="shared" si="16"/>
        <v>4.5406338936051178E-2</v>
      </c>
      <c r="M366" s="1">
        <f t="shared" si="17"/>
        <v>190.4795918367347</v>
      </c>
    </row>
    <row r="367" spans="1:13" x14ac:dyDescent="0.25">
      <c r="A367" t="str">
        <f t="shared" si="15"/>
        <v>CMBLHEMar-2025</v>
      </c>
      <c r="B367" s="2">
        <v>2025</v>
      </c>
      <c r="C367" s="2" t="s">
        <v>199</v>
      </c>
      <c r="D367" t="s">
        <v>10</v>
      </c>
      <c r="E367" s="2" t="s">
        <v>35</v>
      </c>
      <c r="F367" t="s">
        <v>15</v>
      </c>
      <c r="G367">
        <v>104</v>
      </c>
      <c r="H367">
        <v>10499.609999999997</v>
      </c>
      <c r="I367">
        <v>3311.71</v>
      </c>
      <c r="J367">
        <v>13811.319999999998</v>
      </c>
      <c r="K367">
        <v>289640</v>
      </c>
      <c r="L367" s="26">
        <f t="shared" si="16"/>
        <v>4.7684435851401731E-2</v>
      </c>
      <c r="M367" s="1">
        <f t="shared" si="17"/>
        <v>132.80115384615382</v>
      </c>
    </row>
    <row r="368" spans="1:13" x14ac:dyDescent="0.25">
      <c r="A368" t="str">
        <f t="shared" si="15"/>
        <v>CMBLHRMar-2025</v>
      </c>
      <c r="B368" s="2">
        <v>2025</v>
      </c>
      <c r="C368" s="2" t="s">
        <v>199</v>
      </c>
      <c r="D368" t="s">
        <v>10</v>
      </c>
      <c r="E368" s="2" t="s">
        <v>36</v>
      </c>
      <c r="F368" t="s">
        <v>19</v>
      </c>
      <c r="G368">
        <v>1948</v>
      </c>
      <c r="H368">
        <v>639452.52000000025</v>
      </c>
      <c r="I368">
        <v>447672.85999999993</v>
      </c>
      <c r="J368">
        <v>1087125.3799999999</v>
      </c>
      <c r="K368">
        <v>16984612</v>
      </c>
      <c r="L368" s="26">
        <f t="shared" si="16"/>
        <v>6.4006488932452504E-2</v>
      </c>
      <c r="M368" s="1">
        <f t="shared" si="17"/>
        <v>558.07257700205332</v>
      </c>
    </row>
    <row r="369" spans="1:13" x14ac:dyDescent="0.25">
      <c r="A369" t="str">
        <f t="shared" si="15"/>
        <v>CMBMAAMar-2025</v>
      </c>
      <c r="B369" s="2">
        <v>2025</v>
      </c>
      <c r="C369" s="2" t="s">
        <v>199</v>
      </c>
      <c r="D369" t="s">
        <v>10</v>
      </c>
      <c r="E369" s="2" t="s">
        <v>37</v>
      </c>
      <c r="F369" t="s">
        <v>15</v>
      </c>
      <c r="G369">
        <v>198</v>
      </c>
      <c r="H369">
        <v>7764.079999999999</v>
      </c>
      <c r="I369">
        <v>4695.9400000000014</v>
      </c>
      <c r="J369">
        <v>12460.019999999993</v>
      </c>
      <c r="K369">
        <v>135828</v>
      </c>
      <c r="L369" s="26">
        <f t="shared" si="16"/>
        <v>9.1733810407279751E-2</v>
      </c>
      <c r="M369" s="1">
        <f t="shared" si="17"/>
        <v>62.929393939393904</v>
      </c>
    </row>
    <row r="370" spans="1:13" x14ac:dyDescent="0.25">
      <c r="A370" t="str">
        <f t="shared" si="15"/>
        <v>CMBMELMar-2025</v>
      </c>
      <c r="B370" s="2">
        <v>2025</v>
      </c>
      <c r="C370" s="2" t="s">
        <v>199</v>
      </c>
      <c r="D370" t="s">
        <v>10</v>
      </c>
      <c r="E370" s="2" t="s">
        <v>38</v>
      </c>
      <c r="F370" t="s">
        <v>13</v>
      </c>
      <c r="G370">
        <v>788</v>
      </c>
      <c r="H370">
        <v>266808.85000000003</v>
      </c>
      <c r="I370">
        <v>68433.090000000011</v>
      </c>
      <c r="J370">
        <v>335241.93999999983</v>
      </c>
      <c r="K370">
        <v>6626292</v>
      </c>
      <c r="L370" s="26">
        <f t="shared" si="16"/>
        <v>5.0592690451914862E-2</v>
      </c>
      <c r="M370" s="1">
        <f t="shared" si="17"/>
        <v>425.43393401015209</v>
      </c>
    </row>
    <row r="371" spans="1:13" x14ac:dyDescent="0.25">
      <c r="A371" t="str">
        <f t="shared" si="15"/>
        <v>CMBMLEMar-2025</v>
      </c>
      <c r="B371" s="2">
        <v>2025</v>
      </c>
      <c r="C371" s="2" t="s">
        <v>199</v>
      </c>
      <c r="D371" t="s">
        <v>10</v>
      </c>
      <c r="E371" s="2" t="s">
        <v>39</v>
      </c>
      <c r="F371" t="s">
        <v>15</v>
      </c>
      <c r="G371">
        <v>1305</v>
      </c>
      <c r="H371">
        <v>139609.76000000004</v>
      </c>
      <c r="I371">
        <v>26556.269999999971</v>
      </c>
      <c r="J371">
        <v>166166.03000000009</v>
      </c>
      <c r="K371">
        <v>1002240</v>
      </c>
      <c r="L371" s="26">
        <f t="shared" si="16"/>
        <v>0.16579464998403584</v>
      </c>
      <c r="M371" s="1">
        <f t="shared" si="17"/>
        <v>127.33029118773953</v>
      </c>
    </row>
    <row r="372" spans="1:13" x14ac:dyDescent="0.25">
      <c r="A372" t="str">
        <f t="shared" si="15"/>
        <v>CMBNRTMar-2025</v>
      </c>
      <c r="B372" s="2">
        <v>2025</v>
      </c>
      <c r="C372" s="2" t="s">
        <v>199</v>
      </c>
      <c r="D372" t="s">
        <v>10</v>
      </c>
      <c r="E372" s="2" t="s">
        <v>40</v>
      </c>
      <c r="F372" t="s">
        <v>13</v>
      </c>
      <c r="G372">
        <v>147</v>
      </c>
      <c r="H372">
        <v>74108.889999999985</v>
      </c>
      <c r="I372">
        <v>5073.3100000000004</v>
      </c>
      <c r="J372">
        <v>79182.199999999953</v>
      </c>
      <c r="K372">
        <v>1009008</v>
      </c>
      <c r="L372" s="26">
        <f t="shared" si="16"/>
        <v>7.8475294546723071E-2</v>
      </c>
      <c r="M372" s="1">
        <f t="shared" si="17"/>
        <v>538.65442176870715</v>
      </c>
    </row>
    <row r="373" spans="1:13" x14ac:dyDescent="0.25">
      <c r="A373" t="str">
        <f t="shared" si="15"/>
        <v>CMBRUHMar-2025</v>
      </c>
      <c r="B373" s="2">
        <v>2025</v>
      </c>
      <c r="C373" s="2" t="s">
        <v>199</v>
      </c>
      <c r="D373" t="s">
        <v>10</v>
      </c>
      <c r="E373" s="2" t="s">
        <v>41</v>
      </c>
      <c r="F373" t="s">
        <v>11</v>
      </c>
      <c r="G373">
        <v>113</v>
      </c>
      <c r="H373">
        <v>16494.440000000006</v>
      </c>
      <c r="I373">
        <v>7673.6900000000023</v>
      </c>
      <c r="J373">
        <v>24168.13</v>
      </c>
      <c r="K373">
        <v>457085</v>
      </c>
      <c r="L373" s="26">
        <f t="shared" si="16"/>
        <v>5.2874476300906838E-2</v>
      </c>
      <c r="M373" s="1">
        <f t="shared" si="17"/>
        <v>213.87725663716816</v>
      </c>
    </row>
    <row r="374" spans="1:13" x14ac:dyDescent="0.25">
      <c r="A374" t="str">
        <f t="shared" si="15"/>
        <v>CMBSINMar-2025</v>
      </c>
      <c r="B374" s="2">
        <v>2025</v>
      </c>
      <c r="C374" s="2" t="s">
        <v>199</v>
      </c>
      <c r="D374" t="s">
        <v>10</v>
      </c>
      <c r="E374" s="2" t="s">
        <v>42</v>
      </c>
      <c r="F374" t="s">
        <v>13</v>
      </c>
      <c r="G374">
        <v>144</v>
      </c>
      <c r="H374">
        <v>32716.840000000011</v>
      </c>
      <c r="I374">
        <v>9878.2500000000018</v>
      </c>
      <c r="J374">
        <v>42595.090000000018</v>
      </c>
      <c r="K374">
        <v>395856</v>
      </c>
      <c r="L374" s="26">
        <f t="shared" si="16"/>
        <v>0.10760248676286331</v>
      </c>
      <c r="M374" s="1">
        <f t="shared" si="17"/>
        <v>295.79923611111121</v>
      </c>
    </row>
    <row r="375" spans="1:13" x14ac:dyDescent="0.25">
      <c r="A375" t="str">
        <f t="shared" si="15"/>
        <v>CMBSYDMar-2025</v>
      </c>
      <c r="B375" s="2">
        <v>2025</v>
      </c>
      <c r="C375" s="2" t="s">
        <v>199</v>
      </c>
      <c r="D375" t="s">
        <v>10</v>
      </c>
      <c r="E375" s="2" t="s">
        <v>53</v>
      </c>
      <c r="F375" t="s">
        <v>13</v>
      </c>
      <c r="G375">
        <v>305</v>
      </c>
      <c r="H375">
        <v>156288.59000000005</v>
      </c>
      <c r="I375">
        <v>28196.999999999989</v>
      </c>
      <c r="J375">
        <v>184485.59000000011</v>
      </c>
      <c r="K375">
        <v>2669970</v>
      </c>
      <c r="L375" s="26">
        <f t="shared" si="16"/>
        <v>6.9096502956962111E-2</v>
      </c>
      <c r="M375" s="1">
        <f t="shared" si="17"/>
        <v>604.87078688524628</v>
      </c>
    </row>
    <row r="376" spans="1:13" x14ac:dyDescent="0.25">
      <c r="A376" t="str">
        <f t="shared" si="15"/>
        <v>CMBTRVMar-2025</v>
      </c>
      <c r="B376" s="2">
        <v>2025</v>
      </c>
      <c r="C376" s="2" t="s">
        <v>199</v>
      </c>
      <c r="D376" t="s">
        <v>10</v>
      </c>
      <c r="E376" s="2" t="s">
        <v>43</v>
      </c>
      <c r="F376" t="s">
        <v>15</v>
      </c>
      <c r="G376">
        <v>6</v>
      </c>
      <c r="H376">
        <v>206.48</v>
      </c>
      <c r="I376">
        <v>52.320000000000007</v>
      </c>
      <c r="J376">
        <v>258.8</v>
      </c>
      <c r="K376">
        <v>2196</v>
      </c>
      <c r="L376" s="26">
        <f t="shared" si="16"/>
        <v>0.11785063752276867</v>
      </c>
      <c r="M376" s="1">
        <f t="shared" si="17"/>
        <v>43.133333333333333</v>
      </c>
    </row>
    <row r="377" spans="1:13" x14ac:dyDescent="0.25">
      <c r="A377" t="str">
        <f t="shared" si="15"/>
        <v>CMBTRZMar-2025</v>
      </c>
      <c r="B377" s="2">
        <v>2025</v>
      </c>
      <c r="C377" s="2" t="s">
        <v>199</v>
      </c>
      <c r="D377" t="s">
        <v>10</v>
      </c>
      <c r="E377" s="2" t="s">
        <v>44</v>
      </c>
      <c r="F377" t="s">
        <v>15</v>
      </c>
      <c r="G377">
        <v>27</v>
      </c>
      <c r="H377">
        <v>1222.3299999999997</v>
      </c>
      <c r="I377">
        <v>485.99</v>
      </c>
      <c r="J377">
        <v>1708.3200000000004</v>
      </c>
      <c r="K377">
        <v>11961</v>
      </c>
      <c r="L377" s="26">
        <f t="shared" si="16"/>
        <v>0.14282417858038629</v>
      </c>
      <c r="M377" s="1">
        <f t="shared" si="17"/>
        <v>63.271111111111125</v>
      </c>
    </row>
    <row r="378" spans="1:13" x14ac:dyDescent="0.25">
      <c r="A378" t="str">
        <f t="shared" si="15"/>
        <v>COKCMBMar-2025</v>
      </c>
      <c r="B378" s="2">
        <v>2025</v>
      </c>
      <c r="C378" s="2" t="s">
        <v>199</v>
      </c>
      <c r="D378" t="s">
        <v>21</v>
      </c>
      <c r="E378" s="2" t="s">
        <v>10</v>
      </c>
      <c r="F378" t="s">
        <v>15</v>
      </c>
      <c r="G378">
        <v>131</v>
      </c>
      <c r="H378">
        <v>10390.470000000001</v>
      </c>
      <c r="I378">
        <v>3072.1600000000003</v>
      </c>
      <c r="J378">
        <v>13462.63</v>
      </c>
      <c r="K378">
        <v>67727</v>
      </c>
      <c r="L378" s="26">
        <f t="shared" si="16"/>
        <v>0.19877788769619206</v>
      </c>
      <c r="M378" s="1">
        <f t="shared" si="17"/>
        <v>102.76816793893128</v>
      </c>
    </row>
    <row r="379" spans="1:13" x14ac:dyDescent="0.25">
      <c r="A379" t="str">
        <f t="shared" si="15"/>
        <v>DACCMBMar-2025</v>
      </c>
      <c r="B379" s="2">
        <v>2025</v>
      </c>
      <c r="C379" s="2" t="s">
        <v>199</v>
      </c>
      <c r="D379" t="s">
        <v>22</v>
      </c>
      <c r="E379" s="2" t="s">
        <v>10</v>
      </c>
      <c r="F379" t="s">
        <v>15</v>
      </c>
      <c r="G379">
        <v>37</v>
      </c>
      <c r="H379">
        <v>3765.76</v>
      </c>
      <c r="I379">
        <v>697.68</v>
      </c>
      <c r="J379">
        <v>4463.4400000000005</v>
      </c>
      <c r="K379">
        <v>80105</v>
      </c>
      <c r="L379" s="26">
        <f t="shared" si="16"/>
        <v>5.5719867673678307E-2</v>
      </c>
      <c r="M379" s="1">
        <f t="shared" si="17"/>
        <v>120.63351351351352</v>
      </c>
    </row>
    <row r="380" spans="1:13" x14ac:dyDescent="0.25">
      <c r="A380" t="str">
        <f t="shared" si="15"/>
        <v>DELCMBMar-2025</v>
      </c>
      <c r="B380" s="2">
        <v>2025</v>
      </c>
      <c r="C380" s="2" t="s">
        <v>199</v>
      </c>
      <c r="D380" t="s">
        <v>23</v>
      </c>
      <c r="E380" s="2" t="s">
        <v>10</v>
      </c>
      <c r="F380" t="s">
        <v>15</v>
      </c>
      <c r="G380">
        <v>326</v>
      </c>
      <c r="H380">
        <v>40995.120000000003</v>
      </c>
      <c r="I380">
        <v>10933.26</v>
      </c>
      <c r="J380">
        <v>51928.38</v>
      </c>
      <c r="K380">
        <v>790550</v>
      </c>
      <c r="L380" s="26">
        <f t="shared" si="16"/>
        <v>6.56863955474037E-2</v>
      </c>
      <c r="M380" s="1">
        <f t="shared" si="17"/>
        <v>159.28950920245398</v>
      </c>
    </row>
    <row r="381" spans="1:13" x14ac:dyDescent="0.25">
      <c r="A381" t="str">
        <f t="shared" si="15"/>
        <v>DMMCMBMar-2025</v>
      </c>
      <c r="B381" s="2">
        <v>2025</v>
      </c>
      <c r="C381" s="2" t="s">
        <v>199</v>
      </c>
      <c r="D381" t="s">
        <v>24</v>
      </c>
      <c r="E381" s="2" t="s">
        <v>10</v>
      </c>
      <c r="F381" t="s">
        <v>11</v>
      </c>
      <c r="G381">
        <v>14</v>
      </c>
      <c r="H381">
        <v>3298.3100000000004</v>
      </c>
      <c r="I381">
        <v>1136.0700000000002</v>
      </c>
      <c r="J381">
        <v>4434.38</v>
      </c>
      <c r="K381">
        <v>53942</v>
      </c>
      <c r="L381" s="26">
        <f t="shared" si="16"/>
        <v>8.2206443958325617E-2</v>
      </c>
      <c r="M381" s="1">
        <f t="shared" si="17"/>
        <v>316.74142857142857</v>
      </c>
    </row>
    <row r="382" spans="1:13" x14ac:dyDescent="0.25">
      <c r="A382" t="str">
        <f t="shared" si="15"/>
        <v>DOHCMBMar-2025</v>
      </c>
      <c r="B382" s="2">
        <v>2025</v>
      </c>
      <c r="C382" s="2" t="s">
        <v>199</v>
      </c>
      <c r="D382" t="s">
        <v>25</v>
      </c>
      <c r="E382" s="2" t="s">
        <v>10</v>
      </c>
      <c r="F382" t="s">
        <v>11</v>
      </c>
      <c r="G382">
        <v>25</v>
      </c>
      <c r="H382">
        <v>6129.22</v>
      </c>
      <c r="I382">
        <v>2966.8999999999996</v>
      </c>
      <c r="J382">
        <v>9096.119999999999</v>
      </c>
      <c r="K382">
        <v>90825</v>
      </c>
      <c r="L382" s="26">
        <f t="shared" si="16"/>
        <v>0.10014995871180842</v>
      </c>
      <c r="M382" s="1">
        <f t="shared" si="17"/>
        <v>363.84479999999996</v>
      </c>
    </row>
    <row r="383" spans="1:13" x14ac:dyDescent="0.25">
      <c r="A383" t="str">
        <f t="shared" si="15"/>
        <v>DXBCMBMar-2025</v>
      </c>
      <c r="B383" s="2">
        <v>2025</v>
      </c>
      <c r="C383" s="2" t="s">
        <v>199</v>
      </c>
      <c r="D383" t="s">
        <v>26</v>
      </c>
      <c r="E383" s="2" t="s">
        <v>10</v>
      </c>
      <c r="F383" t="s">
        <v>11</v>
      </c>
      <c r="G383">
        <v>129</v>
      </c>
      <c r="H383">
        <v>19687.129999999997</v>
      </c>
      <c r="I383">
        <v>11341.439999999999</v>
      </c>
      <c r="J383">
        <v>31028.569999999996</v>
      </c>
      <c r="K383">
        <v>426861</v>
      </c>
      <c r="L383" s="26">
        <f t="shared" si="16"/>
        <v>7.2690102867209685E-2</v>
      </c>
      <c r="M383" s="1">
        <f t="shared" si="17"/>
        <v>240.53155038759687</v>
      </c>
    </row>
    <row r="384" spans="1:13" x14ac:dyDescent="0.25">
      <c r="A384" t="str">
        <f t="shared" si="15"/>
        <v>FRACMBMar-2025</v>
      </c>
      <c r="B384" s="2">
        <v>2025</v>
      </c>
      <c r="C384" s="2" t="s">
        <v>199</v>
      </c>
      <c r="D384" t="s">
        <v>27</v>
      </c>
      <c r="E384" s="2" t="s">
        <v>10</v>
      </c>
      <c r="F384" t="s">
        <v>19</v>
      </c>
      <c r="G384">
        <v>426</v>
      </c>
      <c r="H384">
        <v>100128.16000000006</v>
      </c>
      <c r="I384">
        <v>102912.17</v>
      </c>
      <c r="J384">
        <v>203040.33000000007</v>
      </c>
      <c r="K384">
        <v>3447618</v>
      </c>
      <c r="L384" s="26">
        <f t="shared" si="16"/>
        <v>5.8892931293432184E-2</v>
      </c>
      <c r="M384" s="1">
        <f t="shared" si="17"/>
        <v>476.62049295774665</v>
      </c>
    </row>
    <row r="385" spans="1:13" x14ac:dyDescent="0.25">
      <c r="A385" t="str">
        <f t="shared" si="15"/>
        <v>GANCMBMar-2025</v>
      </c>
      <c r="B385" s="2">
        <v>2025</v>
      </c>
      <c r="C385" s="2" t="s">
        <v>199</v>
      </c>
      <c r="D385" t="s">
        <v>28</v>
      </c>
      <c r="E385" s="2" t="s">
        <v>10</v>
      </c>
      <c r="F385" t="s">
        <v>15</v>
      </c>
      <c r="G385">
        <v>146</v>
      </c>
      <c r="H385">
        <v>11019</v>
      </c>
      <c r="I385">
        <v>5266.0499999999993</v>
      </c>
      <c r="J385">
        <v>16285.049999999997</v>
      </c>
      <c r="K385">
        <v>167462</v>
      </c>
      <c r="L385" s="26">
        <f t="shared" si="16"/>
        <v>9.724624093824269E-2</v>
      </c>
      <c r="M385" s="1">
        <f t="shared" si="17"/>
        <v>111.54143835616436</v>
      </c>
    </row>
    <row r="386" spans="1:13" x14ac:dyDescent="0.25">
      <c r="A386" t="str">
        <f t="shared" ref="A386:A449" si="18">D386&amp;E386&amp;C386</f>
        <v>HYDCMBMar-2025</v>
      </c>
      <c r="B386" s="2">
        <v>2025</v>
      </c>
      <c r="C386" s="2" t="s">
        <v>199</v>
      </c>
      <c r="D386" t="s">
        <v>29</v>
      </c>
      <c r="E386" s="2" t="s">
        <v>10</v>
      </c>
      <c r="F386" t="s">
        <v>15</v>
      </c>
      <c r="G386">
        <v>10</v>
      </c>
      <c r="H386">
        <v>423.77</v>
      </c>
      <c r="I386">
        <v>194.59</v>
      </c>
      <c r="J386">
        <v>618.36</v>
      </c>
      <c r="K386">
        <v>11720</v>
      </c>
      <c r="L386" s="26">
        <f t="shared" ref="L386:L449" si="19">J386/K386</f>
        <v>5.2761092150170649E-2</v>
      </c>
      <c r="M386" s="1">
        <f t="shared" ref="M386:M449" si="20">J386/G386</f>
        <v>61.835999999999999</v>
      </c>
    </row>
    <row r="387" spans="1:13" x14ac:dyDescent="0.25">
      <c r="A387" t="str">
        <f t="shared" si="18"/>
        <v>ICNCMBMar-2025</v>
      </c>
      <c r="B387" s="2">
        <v>2025</v>
      </c>
      <c r="C387" s="2" t="s">
        <v>199</v>
      </c>
      <c r="D387" t="s">
        <v>30</v>
      </c>
      <c r="E387" s="2" t="s">
        <v>10</v>
      </c>
      <c r="F387" t="s">
        <v>13</v>
      </c>
      <c r="G387">
        <v>46</v>
      </c>
      <c r="H387">
        <v>12269.56</v>
      </c>
      <c r="I387">
        <v>4039.2600000000011</v>
      </c>
      <c r="J387">
        <v>16308.820000000003</v>
      </c>
      <c r="K387">
        <v>265190</v>
      </c>
      <c r="L387" s="26">
        <f t="shared" si="19"/>
        <v>6.1498623628341957E-2</v>
      </c>
      <c r="M387" s="1">
        <f t="shared" si="20"/>
        <v>354.53956521739138</v>
      </c>
    </row>
    <row r="388" spans="1:13" x14ac:dyDescent="0.25">
      <c r="A388" t="str">
        <f t="shared" si="18"/>
        <v>IXMCMBMar-2025</v>
      </c>
      <c r="B388" s="2">
        <v>2025</v>
      </c>
      <c r="C388" s="2" t="s">
        <v>199</v>
      </c>
      <c r="D388" t="s">
        <v>31</v>
      </c>
      <c r="E388" s="2" t="s">
        <v>10</v>
      </c>
      <c r="F388" t="s">
        <v>15</v>
      </c>
      <c r="G388">
        <v>58</v>
      </c>
      <c r="H388">
        <v>1963.3100000000006</v>
      </c>
      <c r="I388">
        <v>917.42</v>
      </c>
      <c r="J388">
        <v>2880.73</v>
      </c>
      <c r="K388">
        <v>20532</v>
      </c>
      <c r="L388" s="26">
        <f t="shared" si="19"/>
        <v>0.14030440288330412</v>
      </c>
      <c r="M388" s="1">
        <f t="shared" si="20"/>
        <v>49.667758620689654</v>
      </c>
    </row>
    <row r="389" spans="1:13" x14ac:dyDescent="0.25">
      <c r="A389" t="str">
        <f t="shared" si="18"/>
        <v>KHICMBMar-2025</v>
      </c>
      <c r="B389" s="2">
        <v>2025</v>
      </c>
      <c r="C389" s="2" t="s">
        <v>199</v>
      </c>
      <c r="D389" t="s">
        <v>32</v>
      </c>
      <c r="E389" s="2" t="s">
        <v>10</v>
      </c>
      <c r="F389" t="s">
        <v>15</v>
      </c>
      <c r="G389">
        <v>38</v>
      </c>
      <c r="H389">
        <v>3558.41</v>
      </c>
      <c r="I389">
        <v>1227.04</v>
      </c>
      <c r="J389">
        <v>4785.45</v>
      </c>
      <c r="K389">
        <v>91732</v>
      </c>
      <c r="L389" s="26">
        <f t="shared" si="19"/>
        <v>5.2167727728600705E-2</v>
      </c>
      <c r="M389" s="1">
        <f t="shared" si="20"/>
        <v>125.9328947368421</v>
      </c>
    </row>
    <row r="390" spans="1:13" x14ac:dyDescent="0.25">
      <c r="A390" t="str">
        <f t="shared" si="18"/>
        <v>KTMCMBMar-2025</v>
      </c>
      <c r="B390" s="2">
        <v>2025</v>
      </c>
      <c r="C390" s="2" t="s">
        <v>199</v>
      </c>
      <c r="D390" t="s">
        <v>52</v>
      </c>
      <c r="E390" s="2" t="s">
        <v>10</v>
      </c>
      <c r="F390" t="s">
        <v>15</v>
      </c>
      <c r="G390">
        <v>91</v>
      </c>
      <c r="H390">
        <v>17201.619999999992</v>
      </c>
      <c r="I390">
        <v>2942.1999999999971</v>
      </c>
      <c r="J390">
        <v>20143.820000000007</v>
      </c>
      <c r="K390">
        <v>214123</v>
      </c>
      <c r="L390" s="26">
        <f t="shared" si="19"/>
        <v>9.4075928321572216E-2</v>
      </c>
      <c r="M390" s="1">
        <f t="shared" si="20"/>
        <v>221.36065934065942</v>
      </c>
    </row>
    <row r="391" spans="1:13" x14ac:dyDescent="0.25">
      <c r="A391" t="str">
        <f t="shared" si="18"/>
        <v>KULCMBMar-2025</v>
      </c>
      <c r="B391" s="2">
        <v>2025</v>
      </c>
      <c r="C391" s="2" t="s">
        <v>199</v>
      </c>
      <c r="D391" t="s">
        <v>33</v>
      </c>
      <c r="E391" s="2" t="s">
        <v>10</v>
      </c>
      <c r="F391" t="s">
        <v>13</v>
      </c>
      <c r="G391">
        <v>70</v>
      </c>
      <c r="H391">
        <v>7839.33</v>
      </c>
      <c r="I391">
        <v>4138.2</v>
      </c>
      <c r="J391">
        <v>11977.53</v>
      </c>
      <c r="K391">
        <v>172130</v>
      </c>
      <c r="L391" s="26">
        <f t="shared" si="19"/>
        <v>6.9584209609016442E-2</v>
      </c>
      <c r="M391" s="1">
        <f t="shared" si="20"/>
        <v>171.10757142857145</v>
      </c>
    </row>
    <row r="392" spans="1:13" x14ac:dyDescent="0.25">
      <c r="A392" t="str">
        <f t="shared" si="18"/>
        <v>KWICMBMar-2025</v>
      </c>
      <c r="B392" s="2">
        <v>2025</v>
      </c>
      <c r="C392" s="2" t="s">
        <v>199</v>
      </c>
      <c r="D392" t="s">
        <v>34</v>
      </c>
      <c r="E392" s="2" t="s">
        <v>10</v>
      </c>
      <c r="F392" t="s">
        <v>11</v>
      </c>
      <c r="G392">
        <v>10</v>
      </c>
      <c r="H392">
        <v>1155.96</v>
      </c>
      <c r="I392">
        <v>626.38</v>
      </c>
      <c r="J392">
        <v>1782.3399999999997</v>
      </c>
      <c r="K392">
        <v>41950</v>
      </c>
      <c r="L392" s="26">
        <f t="shared" si="19"/>
        <v>4.248724672228843E-2</v>
      </c>
      <c r="M392" s="1">
        <f t="shared" si="20"/>
        <v>178.23399999999998</v>
      </c>
    </row>
    <row r="393" spans="1:13" x14ac:dyDescent="0.25">
      <c r="A393" t="str">
        <f t="shared" si="18"/>
        <v>LHECMBMar-2025</v>
      </c>
      <c r="B393" s="2">
        <v>2025</v>
      </c>
      <c r="C393" s="2" t="s">
        <v>199</v>
      </c>
      <c r="D393" t="s">
        <v>35</v>
      </c>
      <c r="E393" s="2" t="s">
        <v>10</v>
      </c>
      <c r="F393" t="s">
        <v>15</v>
      </c>
      <c r="G393">
        <v>74</v>
      </c>
      <c r="H393">
        <v>6434.3099999999995</v>
      </c>
      <c r="I393">
        <v>2162.96</v>
      </c>
      <c r="J393">
        <v>8597.2699999999986</v>
      </c>
      <c r="K393">
        <v>206090</v>
      </c>
      <c r="L393" s="26">
        <f t="shared" si="19"/>
        <v>4.1716094909990772E-2</v>
      </c>
      <c r="M393" s="1">
        <f t="shared" si="20"/>
        <v>116.17932432432431</v>
      </c>
    </row>
    <row r="394" spans="1:13" x14ac:dyDescent="0.25">
      <c r="A394" t="str">
        <f t="shared" si="18"/>
        <v>LHRCMBMar-2025</v>
      </c>
      <c r="B394" s="2">
        <v>2025</v>
      </c>
      <c r="C394" s="2" t="s">
        <v>199</v>
      </c>
      <c r="D394" t="s">
        <v>36</v>
      </c>
      <c r="E394" s="2" t="s">
        <v>10</v>
      </c>
      <c r="F394" t="s">
        <v>19</v>
      </c>
      <c r="G394">
        <v>1200</v>
      </c>
      <c r="H394">
        <v>377229.29</v>
      </c>
      <c r="I394">
        <v>280472.12000000005</v>
      </c>
      <c r="J394">
        <v>657701.41000000061</v>
      </c>
      <c r="K394">
        <v>10462800</v>
      </c>
      <c r="L394" s="26">
        <f t="shared" si="19"/>
        <v>6.2860936842910178E-2</v>
      </c>
      <c r="M394" s="1">
        <f t="shared" si="20"/>
        <v>548.08450833333382</v>
      </c>
    </row>
    <row r="395" spans="1:13" x14ac:dyDescent="0.25">
      <c r="A395" t="str">
        <f t="shared" si="18"/>
        <v>MAACMBMar-2025</v>
      </c>
      <c r="B395" s="2">
        <v>2025</v>
      </c>
      <c r="C395" s="2" t="s">
        <v>199</v>
      </c>
      <c r="D395" t="s">
        <v>37</v>
      </c>
      <c r="E395" s="2" t="s">
        <v>10</v>
      </c>
      <c r="F395" t="s">
        <v>15</v>
      </c>
      <c r="G395">
        <v>133</v>
      </c>
      <c r="H395">
        <v>6661.2000000000007</v>
      </c>
      <c r="I395">
        <v>3344.42</v>
      </c>
      <c r="J395">
        <v>10005.620000000001</v>
      </c>
      <c r="K395">
        <v>91238</v>
      </c>
      <c r="L395" s="26">
        <f t="shared" si="19"/>
        <v>0.10966505184243408</v>
      </c>
      <c r="M395" s="1">
        <f t="shared" si="20"/>
        <v>75.230225563909784</v>
      </c>
    </row>
    <row r="396" spans="1:13" x14ac:dyDescent="0.25">
      <c r="A396" t="str">
        <f t="shared" si="18"/>
        <v>MELCMBMar-2025</v>
      </c>
      <c r="B396" s="2">
        <v>2025</v>
      </c>
      <c r="C396" s="2" t="s">
        <v>199</v>
      </c>
      <c r="D396" t="s">
        <v>38</v>
      </c>
      <c r="E396" s="2" t="s">
        <v>10</v>
      </c>
      <c r="F396" t="s">
        <v>13</v>
      </c>
      <c r="G396">
        <v>1097</v>
      </c>
      <c r="H396">
        <v>354242.86000000016</v>
      </c>
      <c r="I396">
        <v>123557.88000000002</v>
      </c>
      <c r="J396">
        <v>477800.74000000005</v>
      </c>
      <c r="K396">
        <v>9224673</v>
      </c>
      <c r="L396" s="26">
        <f t="shared" si="19"/>
        <v>5.1795954176370271E-2</v>
      </c>
      <c r="M396" s="1">
        <f t="shared" si="20"/>
        <v>435.5521786690976</v>
      </c>
    </row>
    <row r="397" spans="1:13" x14ac:dyDescent="0.25">
      <c r="A397" t="str">
        <f t="shared" si="18"/>
        <v>MLECMBMar-2025</v>
      </c>
      <c r="B397" s="2">
        <v>2025</v>
      </c>
      <c r="C397" s="2" t="s">
        <v>199</v>
      </c>
      <c r="D397" t="s">
        <v>39</v>
      </c>
      <c r="E397" s="2" t="s">
        <v>10</v>
      </c>
      <c r="F397" t="s">
        <v>15</v>
      </c>
      <c r="G397">
        <v>599</v>
      </c>
      <c r="H397">
        <v>51222.700000000004</v>
      </c>
      <c r="I397">
        <v>14235.539999999992</v>
      </c>
      <c r="J397">
        <v>65458.240000000013</v>
      </c>
      <c r="K397">
        <v>460032</v>
      </c>
      <c r="L397" s="26">
        <f t="shared" si="19"/>
        <v>0.14229062326099057</v>
      </c>
      <c r="M397" s="1">
        <f t="shared" si="20"/>
        <v>109.27919866444076</v>
      </c>
    </row>
    <row r="398" spans="1:13" x14ac:dyDescent="0.25">
      <c r="A398" t="str">
        <f t="shared" si="18"/>
        <v>NRTCMBMar-2025</v>
      </c>
      <c r="B398" s="2">
        <v>2025</v>
      </c>
      <c r="C398" s="2" t="s">
        <v>199</v>
      </c>
      <c r="D398" t="s">
        <v>40</v>
      </c>
      <c r="E398" s="2" t="s">
        <v>10</v>
      </c>
      <c r="F398" t="s">
        <v>13</v>
      </c>
      <c r="G398">
        <v>131</v>
      </c>
      <c r="H398">
        <v>54352.039999999994</v>
      </c>
      <c r="I398">
        <v>4258.2</v>
      </c>
      <c r="J398">
        <v>58610.239999999998</v>
      </c>
      <c r="K398">
        <v>899184</v>
      </c>
      <c r="L398" s="26">
        <f t="shared" si="19"/>
        <v>6.5181586860976165E-2</v>
      </c>
      <c r="M398" s="1">
        <f t="shared" si="20"/>
        <v>447.40641221374045</v>
      </c>
    </row>
    <row r="399" spans="1:13" x14ac:dyDescent="0.25">
      <c r="A399" t="str">
        <f t="shared" si="18"/>
        <v>RUHCMBMar-2025</v>
      </c>
      <c r="B399" s="2">
        <v>2025</v>
      </c>
      <c r="C399" s="2" t="s">
        <v>199</v>
      </c>
      <c r="D399" t="s">
        <v>41</v>
      </c>
      <c r="E399" s="2" t="s">
        <v>10</v>
      </c>
      <c r="F399" t="s">
        <v>11</v>
      </c>
      <c r="G399">
        <v>78</v>
      </c>
      <c r="H399">
        <v>15103.610000000002</v>
      </c>
      <c r="I399">
        <v>6417.6800000000012</v>
      </c>
      <c r="J399">
        <v>21521.29</v>
      </c>
      <c r="K399">
        <v>315510</v>
      </c>
      <c r="L399" s="26">
        <f t="shared" si="19"/>
        <v>6.821111850654496E-2</v>
      </c>
      <c r="M399" s="1">
        <f t="shared" si="20"/>
        <v>275.91397435897437</v>
      </c>
    </row>
    <row r="400" spans="1:13" x14ac:dyDescent="0.25">
      <c r="A400" t="str">
        <f t="shared" si="18"/>
        <v>SINCMBMar-2025</v>
      </c>
      <c r="B400" s="2">
        <v>2025</v>
      </c>
      <c r="C400" s="2" t="s">
        <v>199</v>
      </c>
      <c r="D400" t="s">
        <v>42</v>
      </c>
      <c r="E400" s="2" t="s">
        <v>10</v>
      </c>
      <c r="F400" t="s">
        <v>13</v>
      </c>
      <c r="G400">
        <v>142</v>
      </c>
      <c r="H400">
        <v>24709.109999999986</v>
      </c>
      <c r="I400">
        <v>9240.23</v>
      </c>
      <c r="J400">
        <v>33949.339999999997</v>
      </c>
      <c r="K400">
        <v>390358</v>
      </c>
      <c r="L400" s="26">
        <f t="shared" si="19"/>
        <v>8.6969755967598969E-2</v>
      </c>
      <c r="M400" s="1">
        <f t="shared" si="20"/>
        <v>239.07985915492955</v>
      </c>
    </row>
    <row r="401" spans="1:13" x14ac:dyDescent="0.25">
      <c r="A401" t="str">
        <f t="shared" si="18"/>
        <v>SYDCMBMar-2025</v>
      </c>
      <c r="B401" s="2">
        <v>2025</v>
      </c>
      <c r="C401" s="2" t="s">
        <v>199</v>
      </c>
      <c r="D401" t="s">
        <v>53</v>
      </c>
      <c r="E401" s="2" t="s">
        <v>10</v>
      </c>
      <c r="F401" t="s">
        <v>13</v>
      </c>
      <c r="G401">
        <v>530</v>
      </c>
      <c r="H401">
        <v>220005.12999999989</v>
      </c>
      <c r="I401">
        <v>57332.020000000011</v>
      </c>
      <c r="J401">
        <v>277337.14999999991</v>
      </c>
      <c r="K401">
        <v>4639620</v>
      </c>
      <c r="L401" s="26">
        <f t="shared" si="19"/>
        <v>5.9775832934593764E-2</v>
      </c>
      <c r="M401" s="1">
        <f t="shared" si="20"/>
        <v>523.27764150943381</v>
      </c>
    </row>
    <row r="402" spans="1:13" x14ac:dyDescent="0.25">
      <c r="A402" t="str">
        <f t="shared" si="18"/>
        <v>TRVCMBMar-2025</v>
      </c>
      <c r="B402" s="2">
        <v>2025</v>
      </c>
      <c r="C402" s="2" t="s">
        <v>199</v>
      </c>
      <c r="D402" t="s">
        <v>43</v>
      </c>
      <c r="E402" s="2" t="s">
        <v>10</v>
      </c>
      <c r="F402" t="s">
        <v>15</v>
      </c>
      <c r="G402">
        <v>19</v>
      </c>
      <c r="H402">
        <v>553.7600000000001</v>
      </c>
      <c r="I402">
        <v>245.73000000000002</v>
      </c>
      <c r="J402">
        <v>799.49</v>
      </c>
      <c r="K402">
        <v>6954</v>
      </c>
      <c r="L402" s="26">
        <f t="shared" si="19"/>
        <v>0.11496836353178028</v>
      </c>
      <c r="M402" s="1">
        <f t="shared" si="20"/>
        <v>42.078421052631576</v>
      </c>
    </row>
    <row r="403" spans="1:13" x14ac:dyDescent="0.25">
      <c r="A403" t="str">
        <f t="shared" si="18"/>
        <v>TRZCMBMar-2025</v>
      </c>
      <c r="B403" s="4">
        <v>2025</v>
      </c>
      <c r="C403" s="2" t="s">
        <v>199</v>
      </c>
      <c r="D403" t="s">
        <v>44</v>
      </c>
      <c r="E403" s="2" t="s">
        <v>10</v>
      </c>
      <c r="F403" t="s">
        <v>15</v>
      </c>
      <c r="G403">
        <v>61</v>
      </c>
      <c r="H403">
        <v>2393.2499999999995</v>
      </c>
      <c r="I403">
        <v>837.7399999999999</v>
      </c>
      <c r="J403">
        <v>3230.99</v>
      </c>
      <c r="K403">
        <v>27023</v>
      </c>
      <c r="L403" s="26">
        <f t="shared" si="19"/>
        <v>0.11956444510232024</v>
      </c>
      <c r="M403" s="1">
        <f t="shared" si="20"/>
        <v>52.967049180327862</v>
      </c>
    </row>
    <row r="404" spans="1:13" x14ac:dyDescent="0.25">
      <c r="A404" t="str">
        <f t="shared" si="18"/>
        <v>AUHCMBMay-2025</v>
      </c>
      <c r="B404" s="4">
        <v>2025</v>
      </c>
      <c r="C404" s="2" t="s">
        <v>205</v>
      </c>
      <c r="D404" t="s">
        <v>9</v>
      </c>
      <c r="E404" s="2" t="s">
        <v>10</v>
      </c>
      <c r="F404" t="s">
        <v>11</v>
      </c>
      <c r="G404" s="3">
        <v>29</v>
      </c>
      <c r="H404" s="3">
        <v>2715.0399999999991</v>
      </c>
      <c r="I404" s="3">
        <v>1842.6699999999996</v>
      </c>
      <c r="J404" s="3">
        <v>4557.71</v>
      </c>
      <c r="K404" s="3">
        <v>96976</v>
      </c>
      <c r="L404" s="26">
        <f t="shared" si="19"/>
        <v>4.6998329483583567E-2</v>
      </c>
      <c r="M404" s="1">
        <f t="shared" si="20"/>
        <v>157.16241379310344</v>
      </c>
    </row>
    <row r="405" spans="1:13" x14ac:dyDescent="0.25">
      <c r="A405" t="str">
        <f t="shared" si="18"/>
        <v>BKKCMBMay-2025</v>
      </c>
      <c r="B405" s="4">
        <v>2025</v>
      </c>
      <c r="C405" s="2" t="s">
        <v>205</v>
      </c>
      <c r="D405" t="s">
        <v>12</v>
      </c>
      <c r="E405" s="2" t="s">
        <v>10</v>
      </c>
      <c r="F405" t="s">
        <v>13</v>
      </c>
      <c r="G405" s="3">
        <v>21</v>
      </c>
      <c r="H405" s="3">
        <v>3114.99</v>
      </c>
      <c r="I405" s="3">
        <v>1139.8499999999999</v>
      </c>
      <c r="J405" s="3">
        <v>4254.84</v>
      </c>
      <c r="K405" s="3">
        <v>50085</v>
      </c>
      <c r="L405" s="26">
        <f t="shared" si="19"/>
        <v>8.495238095238096E-2</v>
      </c>
      <c r="M405" s="1">
        <f t="shared" si="20"/>
        <v>202.61142857142858</v>
      </c>
    </row>
    <row r="406" spans="1:13" x14ac:dyDescent="0.25">
      <c r="A406" t="str">
        <f t="shared" si="18"/>
        <v>BLRCMBMay-2025</v>
      </c>
      <c r="B406" s="4">
        <v>2025</v>
      </c>
      <c r="C406" s="2" t="s">
        <v>205</v>
      </c>
      <c r="D406" t="s">
        <v>14</v>
      </c>
      <c r="E406" s="2" t="s">
        <v>10</v>
      </c>
      <c r="F406" t="s">
        <v>15</v>
      </c>
      <c r="G406" s="3">
        <v>22</v>
      </c>
      <c r="H406" s="3">
        <v>921.87999999999988</v>
      </c>
      <c r="I406" s="3">
        <v>438.4</v>
      </c>
      <c r="J406" s="3">
        <v>1360.28</v>
      </c>
      <c r="K406" s="3">
        <v>15730</v>
      </c>
      <c r="L406" s="26">
        <f t="shared" si="19"/>
        <v>8.6476795931341388E-2</v>
      </c>
      <c r="M406" s="1">
        <f t="shared" si="20"/>
        <v>61.830909090909088</v>
      </c>
    </row>
    <row r="407" spans="1:13" x14ac:dyDescent="0.25">
      <c r="A407" t="str">
        <f t="shared" si="18"/>
        <v>BOMCMBMay-2025</v>
      </c>
      <c r="B407" s="2">
        <v>2025</v>
      </c>
      <c r="C407" s="2" t="s">
        <v>205</v>
      </c>
      <c r="D407" t="s">
        <v>16</v>
      </c>
      <c r="E407" s="2" t="s">
        <v>10</v>
      </c>
      <c r="F407" t="s">
        <v>15</v>
      </c>
      <c r="G407" s="3">
        <v>68</v>
      </c>
      <c r="H407" s="3">
        <v>3543.9099999999989</v>
      </c>
      <c r="I407" s="3">
        <v>1743.4900000000005</v>
      </c>
      <c r="J407" s="3">
        <v>5287.4000000000005</v>
      </c>
      <c r="K407" s="3">
        <v>105332</v>
      </c>
      <c r="L407" s="26">
        <f t="shared" si="19"/>
        <v>5.0197470854061448E-2</v>
      </c>
      <c r="M407" s="1">
        <f t="shared" si="20"/>
        <v>77.755882352941185</v>
      </c>
    </row>
    <row r="408" spans="1:13" x14ac:dyDescent="0.25">
      <c r="A408" t="str">
        <f t="shared" si="18"/>
        <v>CANCMBMay-2025</v>
      </c>
      <c r="B408" s="2">
        <v>2025</v>
      </c>
      <c r="C408" s="2" t="s">
        <v>205</v>
      </c>
      <c r="D408" t="s">
        <v>17</v>
      </c>
      <c r="E408" s="2" t="s">
        <v>10</v>
      </c>
      <c r="F408" t="s">
        <v>13</v>
      </c>
      <c r="G408" s="3">
        <v>3</v>
      </c>
      <c r="H408" s="3">
        <v>792.54000000000008</v>
      </c>
      <c r="I408" s="3">
        <v>300.14</v>
      </c>
      <c r="J408" s="3">
        <v>1092.68</v>
      </c>
      <c r="K408" s="3">
        <v>11949</v>
      </c>
      <c r="L408" s="26">
        <f t="shared" si="19"/>
        <v>9.1445309230897984E-2</v>
      </c>
      <c r="M408" s="1">
        <f t="shared" si="20"/>
        <v>364.22666666666669</v>
      </c>
    </row>
    <row r="409" spans="1:13" x14ac:dyDescent="0.25">
      <c r="A409" t="str">
        <f t="shared" si="18"/>
        <v>CDGCMBMay-2025</v>
      </c>
      <c r="B409" s="4">
        <v>2025</v>
      </c>
      <c r="C409" s="2" t="s">
        <v>205</v>
      </c>
      <c r="D409" t="s">
        <v>18</v>
      </c>
      <c r="E409" s="2" t="s">
        <v>10</v>
      </c>
      <c r="F409" t="s">
        <v>19</v>
      </c>
      <c r="G409" s="3">
        <v>29</v>
      </c>
      <c r="H409" s="3">
        <v>7984.15</v>
      </c>
      <c r="I409" s="3">
        <v>2988.8999999999996</v>
      </c>
      <c r="J409" s="3">
        <v>10973.050000000003</v>
      </c>
      <c r="K409" s="3">
        <v>246761</v>
      </c>
      <c r="L409" s="26">
        <f t="shared" si="19"/>
        <v>4.4468331705577471E-2</v>
      </c>
      <c r="M409" s="1">
        <f t="shared" si="20"/>
        <v>378.38103448275871</v>
      </c>
    </row>
    <row r="410" spans="1:13" x14ac:dyDescent="0.25">
      <c r="A410" t="str">
        <f t="shared" si="18"/>
        <v>CGKCMBMay-2025</v>
      </c>
      <c r="B410" s="2">
        <v>2025</v>
      </c>
      <c r="C410" s="2" t="s">
        <v>205</v>
      </c>
      <c r="D410" t="s">
        <v>20</v>
      </c>
      <c r="E410" s="2" t="s">
        <v>10</v>
      </c>
      <c r="F410" t="s">
        <v>13</v>
      </c>
      <c r="G410" s="3">
        <v>19</v>
      </c>
      <c r="H410" s="3">
        <v>2568.44</v>
      </c>
      <c r="I410" s="3">
        <v>1185.3700000000001</v>
      </c>
      <c r="J410" s="3">
        <v>3753.8100000000009</v>
      </c>
      <c r="K410" s="3">
        <v>63042</v>
      </c>
      <c r="L410" s="26">
        <f t="shared" si="19"/>
        <v>5.9544589321404794E-2</v>
      </c>
      <c r="M410" s="1">
        <f t="shared" si="20"/>
        <v>197.56894736842111</v>
      </c>
    </row>
    <row r="411" spans="1:13" x14ac:dyDescent="0.25">
      <c r="A411" t="str">
        <f t="shared" si="18"/>
        <v>CMBAUHMay-2025</v>
      </c>
      <c r="B411" s="2">
        <v>2025</v>
      </c>
      <c r="C411" s="2" t="s">
        <v>205</v>
      </c>
      <c r="D411" t="s">
        <v>10</v>
      </c>
      <c r="E411" s="2" t="s">
        <v>9</v>
      </c>
      <c r="F411" t="s">
        <v>11</v>
      </c>
      <c r="G411" s="3">
        <v>50</v>
      </c>
      <c r="H411" s="3">
        <v>7769.0599999999995</v>
      </c>
      <c r="I411" s="3">
        <v>3984.3200000000006</v>
      </c>
      <c r="J411" s="3">
        <v>11753.38</v>
      </c>
      <c r="K411" s="3">
        <v>167200</v>
      </c>
      <c r="L411" s="26">
        <f t="shared" si="19"/>
        <v>7.0295334928229661E-2</v>
      </c>
      <c r="M411" s="1">
        <f t="shared" si="20"/>
        <v>235.06759999999997</v>
      </c>
    </row>
    <row r="412" spans="1:13" x14ac:dyDescent="0.25">
      <c r="A412" t="str">
        <f t="shared" si="18"/>
        <v>CMBBKKMay-2025</v>
      </c>
      <c r="B412" s="2">
        <v>2025</v>
      </c>
      <c r="C412" s="2" t="s">
        <v>205</v>
      </c>
      <c r="D412" t="s">
        <v>10</v>
      </c>
      <c r="E412" s="2" t="s">
        <v>12</v>
      </c>
      <c r="F412" t="s">
        <v>13</v>
      </c>
      <c r="G412" s="3">
        <v>14</v>
      </c>
      <c r="H412" s="3">
        <v>2267.48</v>
      </c>
      <c r="I412" s="3">
        <v>522.26</v>
      </c>
      <c r="J412" s="3">
        <v>2789.74</v>
      </c>
      <c r="K412" s="3">
        <v>33390</v>
      </c>
      <c r="L412" s="26">
        <f t="shared" si="19"/>
        <v>8.3550164719976033E-2</v>
      </c>
      <c r="M412" s="1">
        <f t="shared" si="20"/>
        <v>199.26714285714283</v>
      </c>
    </row>
    <row r="413" spans="1:13" x14ac:dyDescent="0.25">
      <c r="A413" t="str">
        <f t="shared" si="18"/>
        <v>CMBBLRMay-2025</v>
      </c>
      <c r="B413" s="2">
        <v>2025</v>
      </c>
      <c r="C413" s="2" t="s">
        <v>205</v>
      </c>
      <c r="D413" t="s">
        <v>10</v>
      </c>
      <c r="E413" s="2" t="s">
        <v>14</v>
      </c>
      <c r="F413" t="s">
        <v>15</v>
      </c>
      <c r="G413" s="3">
        <v>36</v>
      </c>
      <c r="H413" s="3">
        <v>1298.95</v>
      </c>
      <c r="I413" s="3">
        <v>720.37000000000023</v>
      </c>
      <c r="J413" s="3">
        <v>2019.32</v>
      </c>
      <c r="K413" s="3">
        <v>25740</v>
      </c>
      <c r="L413" s="26">
        <f t="shared" si="19"/>
        <v>7.8450660450660445E-2</v>
      </c>
      <c r="M413" s="1">
        <f t="shared" si="20"/>
        <v>56.092222222222219</v>
      </c>
    </row>
    <row r="414" spans="1:13" x14ac:dyDescent="0.25">
      <c r="A414" t="str">
        <f t="shared" si="18"/>
        <v>CMBBOMMay-2025</v>
      </c>
      <c r="B414" s="2">
        <v>2025</v>
      </c>
      <c r="C414" s="2" t="s">
        <v>205</v>
      </c>
      <c r="D414" t="s">
        <v>10</v>
      </c>
      <c r="E414" s="2" t="s">
        <v>16</v>
      </c>
      <c r="F414" t="s">
        <v>15</v>
      </c>
      <c r="G414" s="3">
        <v>85</v>
      </c>
      <c r="H414" s="3">
        <v>3429.9399999999996</v>
      </c>
      <c r="I414" s="3">
        <v>2671.09</v>
      </c>
      <c r="J414" s="3">
        <v>6101.03</v>
      </c>
      <c r="K414" s="3">
        <v>131665</v>
      </c>
      <c r="L414" s="26">
        <f t="shared" si="19"/>
        <v>4.6337523259788099E-2</v>
      </c>
      <c r="M414" s="1">
        <f t="shared" si="20"/>
        <v>71.776823529411757</v>
      </c>
    </row>
    <row r="415" spans="1:13" x14ac:dyDescent="0.25">
      <c r="A415" t="str">
        <f t="shared" si="18"/>
        <v>CMBCANMay-2025</v>
      </c>
      <c r="B415" s="2">
        <v>2025</v>
      </c>
      <c r="C415" s="2" t="s">
        <v>205</v>
      </c>
      <c r="D415" t="s">
        <v>10</v>
      </c>
      <c r="E415" s="2" t="s">
        <v>17</v>
      </c>
      <c r="F415" t="s">
        <v>13</v>
      </c>
      <c r="G415" s="3">
        <v>2</v>
      </c>
      <c r="H415" s="3">
        <v>711.32</v>
      </c>
      <c r="I415" s="3">
        <v>208.51</v>
      </c>
      <c r="J415" s="3">
        <v>919.83</v>
      </c>
      <c r="K415" s="3">
        <v>7966</v>
      </c>
      <c r="L415" s="26">
        <f t="shared" si="19"/>
        <v>0.11546949535525985</v>
      </c>
      <c r="M415" s="1">
        <f t="shared" si="20"/>
        <v>459.91500000000002</v>
      </c>
    </row>
    <row r="416" spans="1:13" x14ac:dyDescent="0.25">
      <c r="A416" t="str">
        <f t="shared" si="18"/>
        <v>CMBCDGMay-2025</v>
      </c>
      <c r="B416" s="2">
        <v>2025</v>
      </c>
      <c r="C416" s="2" t="s">
        <v>205</v>
      </c>
      <c r="D416" t="s">
        <v>10</v>
      </c>
      <c r="E416" s="2" t="s">
        <v>18</v>
      </c>
      <c r="F416" t="s">
        <v>19</v>
      </c>
      <c r="G416" s="3">
        <v>102</v>
      </c>
      <c r="H416" s="3">
        <v>25702.42</v>
      </c>
      <c r="I416" s="3">
        <v>24360.32</v>
      </c>
      <c r="J416" s="3">
        <v>50062.739999999991</v>
      </c>
      <c r="K416" s="3">
        <v>867918</v>
      </c>
      <c r="L416" s="26">
        <f t="shared" si="19"/>
        <v>5.7681416908048906E-2</v>
      </c>
      <c r="M416" s="1">
        <f t="shared" si="20"/>
        <v>490.81117647058812</v>
      </c>
    </row>
    <row r="417" spans="1:13" x14ac:dyDescent="0.25">
      <c r="A417" t="str">
        <f t="shared" si="18"/>
        <v>CMBCGKMay-2025</v>
      </c>
      <c r="B417" s="2">
        <v>2025</v>
      </c>
      <c r="C417" s="2" t="s">
        <v>205</v>
      </c>
      <c r="D417" t="s">
        <v>10</v>
      </c>
      <c r="E417" s="2" t="s">
        <v>20</v>
      </c>
      <c r="F417" t="s">
        <v>13</v>
      </c>
      <c r="G417" s="3">
        <v>23</v>
      </c>
      <c r="H417" s="3">
        <v>3200.7400000000007</v>
      </c>
      <c r="I417" s="3">
        <v>1302.1499999999999</v>
      </c>
      <c r="J417" s="3">
        <v>4502.8900000000003</v>
      </c>
      <c r="K417" s="3">
        <v>76314</v>
      </c>
      <c r="L417" s="26">
        <f t="shared" si="19"/>
        <v>5.9004769767015228E-2</v>
      </c>
      <c r="M417" s="1">
        <f t="shared" si="20"/>
        <v>195.77782608695654</v>
      </c>
    </row>
    <row r="418" spans="1:13" x14ac:dyDescent="0.25">
      <c r="A418" t="str">
        <f t="shared" si="18"/>
        <v>CMBCOKMay-2025</v>
      </c>
      <c r="B418" s="2">
        <v>2025</v>
      </c>
      <c r="C418" s="2" t="s">
        <v>205</v>
      </c>
      <c r="D418" t="s">
        <v>10</v>
      </c>
      <c r="E418" s="2" t="s">
        <v>21</v>
      </c>
      <c r="F418" t="s">
        <v>15</v>
      </c>
      <c r="G418" s="3">
        <v>33</v>
      </c>
      <c r="H418" s="3">
        <v>722.56000000000006</v>
      </c>
      <c r="I418" s="3">
        <v>507.05</v>
      </c>
      <c r="J418" s="3">
        <v>1229.6100000000001</v>
      </c>
      <c r="K418" s="3">
        <v>17061</v>
      </c>
      <c r="L418" s="26">
        <f t="shared" si="19"/>
        <v>7.2071390891506951E-2</v>
      </c>
      <c r="M418" s="1">
        <f t="shared" si="20"/>
        <v>37.260909090909095</v>
      </c>
    </row>
    <row r="419" spans="1:13" x14ac:dyDescent="0.25">
      <c r="A419" t="str">
        <f t="shared" si="18"/>
        <v>CMBDACMay-2025</v>
      </c>
      <c r="B419" s="2">
        <v>2025</v>
      </c>
      <c r="C419" s="2" t="s">
        <v>205</v>
      </c>
      <c r="D419" t="s">
        <v>10</v>
      </c>
      <c r="E419" s="2" t="s">
        <v>22</v>
      </c>
      <c r="F419" t="s">
        <v>15</v>
      </c>
      <c r="G419" s="3">
        <v>1</v>
      </c>
      <c r="H419" s="3">
        <v>323.87</v>
      </c>
      <c r="I419" s="3">
        <v>20.059999999999999</v>
      </c>
      <c r="J419" s="3">
        <v>343.93</v>
      </c>
      <c r="K419" s="3">
        <v>2165</v>
      </c>
      <c r="L419" s="26">
        <f t="shared" si="19"/>
        <v>0.15885912240184757</v>
      </c>
      <c r="M419" s="1">
        <f t="shared" si="20"/>
        <v>343.93</v>
      </c>
    </row>
    <row r="420" spans="1:13" x14ac:dyDescent="0.25">
      <c r="A420" t="str">
        <f t="shared" si="18"/>
        <v>CMBDELMay-2025</v>
      </c>
      <c r="B420" s="2">
        <v>2025</v>
      </c>
      <c r="C420" s="2" t="s">
        <v>205</v>
      </c>
      <c r="D420" t="s">
        <v>10</v>
      </c>
      <c r="E420" s="2" t="s">
        <v>23</v>
      </c>
      <c r="F420" t="s">
        <v>15</v>
      </c>
      <c r="G420" s="3">
        <v>42</v>
      </c>
      <c r="H420" s="3">
        <v>3300.9500000000003</v>
      </c>
      <c r="I420" s="3">
        <v>1428.88</v>
      </c>
      <c r="J420" s="3">
        <v>4729.829999999999</v>
      </c>
      <c r="K420" s="3">
        <v>101850</v>
      </c>
      <c r="L420" s="26">
        <f t="shared" si="19"/>
        <v>4.6439175257731946E-2</v>
      </c>
      <c r="M420" s="1">
        <f t="shared" si="20"/>
        <v>112.61499999999998</v>
      </c>
    </row>
    <row r="421" spans="1:13" x14ac:dyDescent="0.25">
      <c r="A421" t="str">
        <f t="shared" si="18"/>
        <v>CMBDMMMay-2025</v>
      </c>
      <c r="B421" s="2">
        <v>2025</v>
      </c>
      <c r="C421" s="2" t="s">
        <v>205</v>
      </c>
      <c r="D421" t="s">
        <v>10</v>
      </c>
      <c r="E421" s="2" t="s">
        <v>24</v>
      </c>
      <c r="F421" t="s">
        <v>11</v>
      </c>
      <c r="G421" s="3">
        <v>3</v>
      </c>
      <c r="H421" s="3">
        <v>835.74</v>
      </c>
      <c r="I421" s="3">
        <v>250.67000000000002</v>
      </c>
      <c r="J421" s="3">
        <v>1086.4099999999999</v>
      </c>
      <c r="K421" s="3">
        <v>11559</v>
      </c>
      <c r="L421" s="26">
        <f t="shared" si="19"/>
        <v>9.398823427632147E-2</v>
      </c>
      <c r="M421" s="1">
        <f t="shared" si="20"/>
        <v>362.1366666666666</v>
      </c>
    </row>
    <row r="422" spans="1:13" x14ac:dyDescent="0.25">
      <c r="A422" t="str">
        <f t="shared" si="18"/>
        <v>CMBDOHMay-2025</v>
      </c>
      <c r="B422" s="2">
        <v>2025</v>
      </c>
      <c r="C422" s="2" t="s">
        <v>205</v>
      </c>
      <c r="D422" t="s">
        <v>10</v>
      </c>
      <c r="E422" s="2" t="s">
        <v>25</v>
      </c>
      <c r="F422" t="s">
        <v>11</v>
      </c>
      <c r="G422" s="3">
        <v>19</v>
      </c>
      <c r="H422" s="3">
        <v>2362.79</v>
      </c>
      <c r="I422" s="3">
        <v>1562.2800000000002</v>
      </c>
      <c r="J422" s="3">
        <v>3925.07</v>
      </c>
      <c r="K422" s="3">
        <v>69027</v>
      </c>
      <c r="L422" s="26">
        <f t="shared" si="19"/>
        <v>5.686282179437032E-2</v>
      </c>
      <c r="M422" s="1">
        <f t="shared" si="20"/>
        <v>206.58263157894737</v>
      </c>
    </row>
    <row r="423" spans="1:13" x14ac:dyDescent="0.25">
      <c r="A423" t="str">
        <f t="shared" si="18"/>
        <v>CMBDXBMay-2025</v>
      </c>
      <c r="B423" s="2">
        <v>2025</v>
      </c>
      <c r="C423" s="2" t="s">
        <v>205</v>
      </c>
      <c r="D423" t="s">
        <v>10</v>
      </c>
      <c r="E423" s="2" t="s">
        <v>26</v>
      </c>
      <c r="F423" t="s">
        <v>11</v>
      </c>
      <c r="G423" s="3">
        <v>17</v>
      </c>
      <c r="H423" s="3">
        <v>2387.44</v>
      </c>
      <c r="I423" s="3">
        <v>2186.9499999999998</v>
      </c>
      <c r="J423" s="3">
        <v>4574.3900000000003</v>
      </c>
      <c r="K423" s="3">
        <v>56253</v>
      </c>
      <c r="L423" s="26">
        <f t="shared" si="19"/>
        <v>8.1318151920786452E-2</v>
      </c>
      <c r="M423" s="1">
        <f t="shared" si="20"/>
        <v>269.08176470588239</v>
      </c>
    </row>
    <row r="424" spans="1:13" x14ac:dyDescent="0.25">
      <c r="A424" t="str">
        <f t="shared" si="18"/>
        <v>CMBFRAMay-2025</v>
      </c>
      <c r="B424" s="2">
        <v>2025</v>
      </c>
      <c r="C424" s="2" t="s">
        <v>205</v>
      </c>
      <c r="D424" t="s">
        <v>10</v>
      </c>
      <c r="E424" s="2" t="s">
        <v>27</v>
      </c>
      <c r="F424" t="s">
        <v>19</v>
      </c>
      <c r="G424" s="3">
        <v>69</v>
      </c>
      <c r="H424" s="3">
        <v>17193.459999999995</v>
      </c>
      <c r="I424" s="3">
        <v>14584.029999999999</v>
      </c>
      <c r="J424" s="3">
        <v>31777.489999999998</v>
      </c>
      <c r="K424" s="3">
        <v>558417</v>
      </c>
      <c r="L424" s="26">
        <f t="shared" si="19"/>
        <v>5.6906379999176242E-2</v>
      </c>
      <c r="M424" s="1">
        <f t="shared" si="20"/>
        <v>460.54333333333329</v>
      </c>
    </row>
    <row r="425" spans="1:13" x14ac:dyDescent="0.25">
      <c r="A425" t="str">
        <f t="shared" si="18"/>
        <v>CMBGANMay-2025</v>
      </c>
      <c r="B425" s="2">
        <v>2025</v>
      </c>
      <c r="C425" s="2" t="s">
        <v>205</v>
      </c>
      <c r="D425" t="s">
        <v>10</v>
      </c>
      <c r="E425" s="2" t="s">
        <v>28</v>
      </c>
      <c r="F425" t="s">
        <v>15</v>
      </c>
      <c r="G425" s="3">
        <v>2</v>
      </c>
      <c r="H425" s="3">
        <v>283.57</v>
      </c>
      <c r="I425" s="3">
        <v>40.65</v>
      </c>
      <c r="J425" s="3">
        <v>324.21999999999997</v>
      </c>
      <c r="K425" s="3">
        <v>2294</v>
      </c>
      <c r="L425" s="26">
        <f t="shared" si="19"/>
        <v>0.141333914559721</v>
      </c>
      <c r="M425" s="1">
        <f t="shared" si="20"/>
        <v>162.10999999999999</v>
      </c>
    </row>
    <row r="426" spans="1:13" x14ac:dyDescent="0.25">
      <c r="A426" t="str">
        <f t="shared" si="18"/>
        <v>CMBHYDMay-2025</v>
      </c>
      <c r="B426" s="2">
        <v>2025</v>
      </c>
      <c r="C426" s="2" t="s">
        <v>205</v>
      </c>
      <c r="D426" t="s">
        <v>10</v>
      </c>
      <c r="E426" s="2" t="s">
        <v>29</v>
      </c>
      <c r="F426" t="s">
        <v>15</v>
      </c>
      <c r="G426" s="3">
        <v>9</v>
      </c>
      <c r="H426" s="3">
        <v>250.31</v>
      </c>
      <c r="I426" s="3">
        <v>258.62</v>
      </c>
      <c r="J426" s="3">
        <v>508.93000000000006</v>
      </c>
      <c r="K426" s="3">
        <v>10548</v>
      </c>
      <c r="L426" s="26">
        <f t="shared" si="19"/>
        <v>4.8248957148274561E-2</v>
      </c>
      <c r="M426" s="1">
        <f t="shared" si="20"/>
        <v>56.547777777777782</v>
      </c>
    </row>
    <row r="427" spans="1:13" x14ac:dyDescent="0.25">
      <c r="A427" t="str">
        <f t="shared" si="18"/>
        <v>CMBICNMay-2025</v>
      </c>
      <c r="B427" s="2">
        <v>2025</v>
      </c>
      <c r="C427" s="2" t="s">
        <v>205</v>
      </c>
      <c r="D427" t="s">
        <v>10</v>
      </c>
      <c r="E427" s="2" t="s">
        <v>30</v>
      </c>
      <c r="F427" t="s">
        <v>13</v>
      </c>
      <c r="G427" s="3">
        <v>21</v>
      </c>
      <c r="H427" s="3">
        <v>6127.5400000000009</v>
      </c>
      <c r="I427" s="3">
        <v>1846.81</v>
      </c>
      <c r="J427" s="3">
        <v>7974.3499999999995</v>
      </c>
      <c r="K427" s="3">
        <v>121065</v>
      </c>
      <c r="L427" s="26">
        <f t="shared" si="19"/>
        <v>6.5868335191839086E-2</v>
      </c>
      <c r="M427" s="1">
        <f t="shared" si="20"/>
        <v>379.73095238095237</v>
      </c>
    </row>
    <row r="428" spans="1:13" x14ac:dyDescent="0.25">
      <c r="A428" t="str">
        <f t="shared" si="18"/>
        <v>CMBIXMMay-2025</v>
      </c>
      <c r="B428" s="2">
        <v>2025</v>
      </c>
      <c r="C428" s="2" t="s">
        <v>205</v>
      </c>
      <c r="D428" t="s">
        <v>10</v>
      </c>
      <c r="E428" s="2" t="s">
        <v>31</v>
      </c>
      <c r="F428" t="s">
        <v>15</v>
      </c>
      <c r="G428" s="3">
        <v>14</v>
      </c>
      <c r="H428" s="3">
        <v>315.56</v>
      </c>
      <c r="I428" s="3">
        <v>201.23999999999998</v>
      </c>
      <c r="J428" s="3">
        <v>516.79999999999995</v>
      </c>
      <c r="K428" s="3">
        <v>4956</v>
      </c>
      <c r="L428" s="26">
        <f t="shared" si="19"/>
        <v>0.10427764326069409</v>
      </c>
      <c r="M428" s="1">
        <f t="shared" si="20"/>
        <v>36.914285714285711</v>
      </c>
    </row>
    <row r="429" spans="1:13" x14ac:dyDescent="0.25">
      <c r="A429" t="str">
        <f t="shared" si="18"/>
        <v>CMBKHIMay-2025</v>
      </c>
      <c r="B429" s="2">
        <v>2025</v>
      </c>
      <c r="C429" s="2" t="s">
        <v>205</v>
      </c>
      <c r="D429" t="s">
        <v>10</v>
      </c>
      <c r="E429" s="2" t="s">
        <v>32</v>
      </c>
      <c r="F429" t="s">
        <v>15</v>
      </c>
      <c r="G429" s="3">
        <v>22</v>
      </c>
      <c r="H429" s="3">
        <v>2168.0299999999997</v>
      </c>
      <c r="I429" s="3">
        <v>1092.8700000000001</v>
      </c>
      <c r="J429" s="3">
        <v>3260.8999999999996</v>
      </c>
      <c r="K429" s="3">
        <v>53108</v>
      </c>
      <c r="L429" s="26">
        <f t="shared" si="19"/>
        <v>6.1401295473375E-2</v>
      </c>
      <c r="M429" s="1">
        <f t="shared" si="20"/>
        <v>148.22272727272727</v>
      </c>
    </row>
    <row r="430" spans="1:13" x14ac:dyDescent="0.25">
      <c r="A430" t="str">
        <f t="shared" si="18"/>
        <v>CMBKTMMay-2025</v>
      </c>
      <c r="B430" s="2">
        <v>2025</v>
      </c>
      <c r="C430" s="2" t="s">
        <v>205</v>
      </c>
      <c r="D430" t="s">
        <v>10</v>
      </c>
      <c r="E430" s="2" t="s">
        <v>52</v>
      </c>
      <c r="F430" t="s">
        <v>15</v>
      </c>
      <c r="G430" s="3">
        <v>6</v>
      </c>
      <c r="H430" s="3">
        <v>1611.28</v>
      </c>
      <c r="I430" s="3">
        <v>155.97</v>
      </c>
      <c r="J430" s="3">
        <v>1767.25</v>
      </c>
      <c r="K430" s="3">
        <v>14118</v>
      </c>
      <c r="L430" s="26">
        <f t="shared" si="19"/>
        <v>0.12517707890636068</v>
      </c>
      <c r="M430" s="1">
        <f t="shared" si="20"/>
        <v>294.54166666666669</v>
      </c>
    </row>
    <row r="431" spans="1:13" x14ac:dyDescent="0.25">
      <c r="A431" t="str">
        <f t="shared" si="18"/>
        <v>CMBKULMay-2025</v>
      </c>
      <c r="B431" s="2">
        <v>2025</v>
      </c>
      <c r="C431" s="2" t="s">
        <v>205</v>
      </c>
      <c r="D431" t="s">
        <v>10</v>
      </c>
      <c r="E431" s="2" t="s">
        <v>33</v>
      </c>
      <c r="F431" t="s">
        <v>13</v>
      </c>
      <c r="G431" s="3">
        <v>38</v>
      </c>
      <c r="H431" s="3">
        <v>2860</v>
      </c>
      <c r="I431" s="3">
        <v>1669.83</v>
      </c>
      <c r="J431" s="3">
        <v>4529.829999999999</v>
      </c>
      <c r="K431" s="3">
        <v>93442</v>
      </c>
      <c r="L431" s="26">
        <f t="shared" si="19"/>
        <v>4.8477451253183784E-2</v>
      </c>
      <c r="M431" s="1">
        <f t="shared" si="20"/>
        <v>119.20605263157893</v>
      </c>
    </row>
    <row r="432" spans="1:13" x14ac:dyDescent="0.25">
      <c r="A432" t="str">
        <f t="shared" si="18"/>
        <v>CMBKWIMay-2025</v>
      </c>
      <c r="B432" s="2">
        <v>2025</v>
      </c>
      <c r="C432" s="2" t="s">
        <v>205</v>
      </c>
      <c r="D432" t="s">
        <v>10</v>
      </c>
      <c r="E432" s="2" t="s">
        <v>34</v>
      </c>
      <c r="F432" t="s">
        <v>11</v>
      </c>
      <c r="G432" s="3">
        <v>6</v>
      </c>
      <c r="H432" s="3">
        <v>583.74</v>
      </c>
      <c r="I432" s="3">
        <v>412.8</v>
      </c>
      <c r="J432" s="3">
        <v>996.54000000000008</v>
      </c>
      <c r="K432" s="3">
        <v>25170</v>
      </c>
      <c r="L432" s="26">
        <f t="shared" si="19"/>
        <v>3.9592371871275331E-2</v>
      </c>
      <c r="M432" s="1">
        <f t="shared" si="20"/>
        <v>166.09</v>
      </c>
    </row>
    <row r="433" spans="1:13" x14ac:dyDescent="0.25">
      <c r="A433" t="str">
        <f t="shared" si="18"/>
        <v>CMBLHEMay-2025</v>
      </c>
      <c r="B433" s="2">
        <v>2025</v>
      </c>
      <c r="C433" s="2" t="s">
        <v>205</v>
      </c>
      <c r="D433" t="s">
        <v>10</v>
      </c>
      <c r="E433" s="2" t="s">
        <v>35</v>
      </c>
      <c r="F433" t="s">
        <v>15</v>
      </c>
      <c r="G433" s="3">
        <v>12</v>
      </c>
      <c r="H433" s="3">
        <v>1089.55</v>
      </c>
      <c r="I433" s="3">
        <v>548.21</v>
      </c>
      <c r="J433" s="3">
        <v>1637.7600000000002</v>
      </c>
      <c r="K433" s="3">
        <v>33420</v>
      </c>
      <c r="L433" s="26">
        <f t="shared" si="19"/>
        <v>4.9005385996409342E-2</v>
      </c>
      <c r="M433" s="1">
        <f t="shared" si="20"/>
        <v>136.48000000000002</v>
      </c>
    </row>
    <row r="434" spans="1:13" x14ac:dyDescent="0.25">
      <c r="A434" t="str">
        <f t="shared" si="18"/>
        <v>CMBLHRMay-2025</v>
      </c>
      <c r="B434" s="2">
        <v>2025</v>
      </c>
      <c r="C434" s="2" t="s">
        <v>205</v>
      </c>
      <c r="D434" t="s">
        <v>10</v>
      </c>
      <c r="E434" s="2" t="s">
        <v>36</v>
      </c>
      <c r="F434" t="s">
        <v>19</v>
      </c>
      <c r="G434" s="3">
        <v>274</v>
      </c>
      <c r="H434" s="3">
        <v>75164.200000000026</v>
      </c>
      <c r="I434" s="3">
        <v>59874.980000000018</v>
      </c>
      <c r="J434" s="3">
        <v>135039.18</v>
      </c>
      <c r="K434" s="3">
        <v>2389006</v>
      </c>
      <c r="L434" s="26">
        <f t="shared" si="19"/>
        <v>5.6525257785036954E-2</v>
      </c>
      <c r="M434" s="1">
        <f t="shared" si="20"/>
        <v>492.84372262773718</v>
      </c>
    </row>
    <row r="435" spans="1:13" x14ac:dyDescent="0.25">
      <c r="A435" t="str">
        <f t="shared" si="18"/>
        <v>CMBMAAMay-2025</v>
      </c>
      <c r="B435" s="2">
        <v>2025</v>
      </c>
      <c r="C435" s="2" t="s">
        <v>205</v>
      </c>
      <c r="D435" t="s">
        <v>10</v>
      </c>
      <c r="E435" s="2" t="s">
        <v>37</v>
      </c>
      <c r="F435" t="s">
        <v>15</v>
      </c>
      <c r="G435" s="3">
        <v>49</v>
      </c>
      <c r="H435" s="3">
        <v>887.37</v>
      </c>
      <c r="I435" s="3">
        <v>854.87999999999988</v>
      </c>
      <c r="J435" s="3">
        <v>1742.25</v>
      </c>
      <c r="K435" s="3">
        <v>33614</v>
      </c>
      <c r="L435" s="26">
        <f t="shared" si="19"/>
        <v>5.1831082287142262E-2</v>
      </c>
      <c r="M435" s="1">
        <f t="shared" si="20"/>
        <v>35.556122448979593</v>
      </c>
    </row>
    <row r="436" spans="1:13" x14ac:dyDescent="0.25">
      <c r="A436" t="str">
        <f t="shared" si="18"/>
        <v>CMBMELMay-2025</v>
      </c>
      <c r="B436" s="2">
        <v>2025</v>
      </c>
      <c r="C436" s="2" t="s">
        <v>205</v>
      </c>
      <c r="D436" t="s">
        <v>10</v>
      </c>
      <c r="E436" s="2" t="s">
        <v>38</v>
      </c>
      <c r="F436" t="s">
        <v>13</v>
      </c>
      <c r="G436" s="3">
        <v>337</v>
      </c>
      <c r="H436" s="3">
        <v>102084.71999999994</v>
      </c>
      <c r="I436" s="3">
        <v>27201.769999999993</v>
      </c>
      <c r="J436" s="3">
        <v>129286.48999999998</v>
      </c>
      <c r="K436" s="3">
        <v>2833833</v>
      </c>
      <c r="L436" s="26">
        <f t="shared" si="19"/>
        <v>4.5622480223781701E-2</v>
      </c>
      <c r="M436" s="1">
        <f t="shared" si="20"/>
        <v>383.63943620178037</v>
      </c>
    </row>
    <row r="437" spans="1:13" x14ac:dyDescent="0.25">
      <c r="A437" t="str">
        <f t="shared" si="18"/>
        <v>CMBMLEMay-2025</v>
      </c>
      <c r="B437" s="2">
        <v>2025</v>
      </c>
      <c r="C437" s="2" t="s">
        <v>205</v>
      </c>
      <c r="D437" t="s">
        <v>10</v>
      </c>
      <c r="E437" s="2" t="s">
        <v>39</v>
      </c>
      <c r="F437" t="s">
        <v>15</v>
      </c>
      <c r="G437" s="3">
        <v>261</v>
      </c>
      <c r="H437" s="3">
        <v>21265.020000000008</v>
      </c>
      <c r="I437" s="3">
        <v>5072.2700000000013</v>
      </c>
      <c r="J437" s="3">
        <v>26337.28999999999</v>
      </c>
      <c r="K437" s="3">
        <v>200448</v>
      </c>
      <c r="L437" s="26">
        <f t="shared" si="19"/>
        <v>0.13139213162515959</v>
      </c>
      <c r="M437" s="1">
        <f t="shared" si="20"/>
        <v>100.90915708812257</v>
      </c>
    </row>
    <row r="438" spans="1:13" x14ac:dyDescent="0.25">
      <c r="A438" t="str">
        <f t="shared" si="18"/>
        <v>CMBNRTMay-2025</v>
      </c>
      <c r="B438" s="2">
        <v>2025</v>
      </c>
      <c r="C438" s="2" t="s">
        <v>205</v>
      </c>
      <c r="D438" t="s">
        <v>10</v>
      </c>
      <c r="E438" s="2" t="s">
        <v>40</v>
      </c>
      <c r="F438" t="s">
        <v>13</v>
      </c>
      <c r="G438" s="3">
        <v>50</v>
      </c>
      <c r="H438" s="3">
        <v>30614.420000000002</v>
      </c>
      <c r="I438" s="3">
        <v>774.81999999999994</v>
      </c>
      <c r="J438" s="3">
        <v>31389.239999999994</v>
      </c>
      <c r="K438" s="3">
        <v>343200</v>
      </c>
      <c r="L438" s="26">
        <f t="shared" si="19"/>
        <v>9.146048951048949E-2</v>
      </c>
      <c r="M438" s="1">
        <f t="shared" si="20"/>
        <v>627.7847999999999</v>
      </c>
    </row>
    <row r="439" spans="1:13" x14ac:dyDescent="0.25">
      <c r="A439" t="str">
        <f t="shared" si="18"/>
        <v>CMBPEKMay-2025</v>
      </c>
      <c r="B439" s="2">
        <v>2025</v>
      </c>
      <c r="C439" s="2" t="s">
        <v>205</v>
      </c>
      <c r="D439" t="s">
        <v>10</v>
      </c>
      <c r="E439" s="2" t="s">
        <v>177</v>
      </c>
      <c r="F439" t="s">
        <v>13</v>
      </c>
      <c r="G439" s="3">
        <v>6</v>
      </c>
      <c r="H439" s="3">
        <v>1346.05</v>
      </c>
      <c r="I439" s="3">
        <v>574.37</v>
      </c>
      <c r="J439" s="3">
        <v>1920.42</v>
      </c>
      <c r="K439" s="3">
        <v>31014</v>
      </c>
      <c r="L439" s="26">
        <f t="shared" si="19"/>
        <v>6.1921067904817183E-2</v>
      </c>
      <c r="M439" s="1">
        <f t="shared" si="20"/>
        <v>320.07</v>
      </c>
    </row>
    <row r="440" spans="1:13" x14ac:dyDescent="0.25">
      <c r="A440" t="str">
        <f t="shared" si="18"/>
        <v>CMBRUHMay-2025</v>
      </c>
      <c r="B440" s="2">
        <v>2025</v>
      </c>
      <c r="C440" s="2" t="s">
        <v>205</v>
      </c>
      <c r="D440" t="s">
        <v>10</v>
      </c>
      <c r="E440" s="2" t="s">
        <v>41</v>
      </c>
      <c r="F440" t="s">
        <v>11</v>
      </c>
      <c r="G440" s="3">
        <v>28</v>
      </c>
      <c r="H440" s="3">
        <v>7080.5300000000007</v>
      </c>
      <c r="I440" s="3">
        <v>2071.44</v>
      </c>
      <c r="J440" s="3">
        <v>9151.9699999999993</v>
      </c>
      <c r="K440" s="3">
        <v>113260</v>
      </c>
      <c r="L440" s="26">
        <f t="shared" si="19"/>
        <v>8.0804962034257452E-2</v>
      </c>
      <c r="M440" s="1">
        <f t="shared" si="20"/>
        <v>326.8560714285714</v>
      </c>
    </row>
    <row r="441" spans="1:13" x14ac:dyDescent="0.25">
      <c r="A441" t="str">
        <f t="shared" si="18"/>
        <v>CMBSINMay-2025</v>
      </c>
      <c r="B441" s="2">
        <v>2025</v>
      </c>
      <c r="C441" s="2" t="s">
        <v>205</v>
      </c>
      <c r="D441" t="s">
        <v>10</v>
      </c>
      <c r="E441" s="2" t="s">
        <v>42</v>
      </c>
      <c r="F441" t="s">
        <v>13</v>
      </c>
      <c r="G441" s="3">
        <v>64</v>
      </c>
      <c r="H441" s="3">
        <v>9745.0099999999984</v>
      </c>
      <c r="I441" s="3">
        <v>4039.5499999999993</v>
      </c>
      <c r="J441" s="3">
        <v>13784.560000000003</v>
      </c>
      <c r="K441" s="3">
        <v>175936</v>
      </c>
      <c r="L441" s="26">
        <f t="shared" si="19"/>
        <v>7.8349854492542767E-2</v>
      </c>
      <c r="M441" s="1">
        <f t="shared" si="20"/>
        <v>215.38375000000005</v>
      </c>
    </row>
    <row r="442" spans="1:13" x14ac:dyDescent="0.25">
      <c r="A442" t="str">
        <f t="shared" si="18"/>
        <v>CMBSYDMay-2025</v>
      </c>
      <c r="B442" s="2">
        <v>2025</v>
      </c>
      <c r="C442" s="2" t="s">
        <v>205</v>
      </c>
      <c r="D442" t="s">
        <v>10</v>
      </c>
      <c r="E442" s="2" t="s">
        <v>53</v>
      </c>
      <c r="F442" t="s">
        <v>13</v>
      </c>
      <c r="G442" s="3">
        <v>260</v>
      </c>
      <c r="H442" s="3">
        <v>78620.14999999998</v>
      </c>
      <c r="I442" s="3">
        <v>22012.189999999995</v>
      </c>
      <c r="J442" s="3">
        <v>100632.33999999997</v>
      </c>
      <c r="K442" s="3">
        <v>2276040</v>
      </c>
      <c r="L442" s="26">
        <f t="shared" si="19"/>
        <v>4.4213783589040601E-2</v>
      </c>
      <c r="M442" s="1">
        <f t="shared" si="20"/>
        <v>387.04746153846139</v>
      </c>
    </row>
    <row r="443" spans="1:13" x14ac:dyDescent="0.25">
      <c r="A443" t="str">
        <f t="shared" si="18"/>
        <v>CMBTRVMay-2025</v>
      </c>
      <c r="B443" s="2">
        <v>2025</v>
      </c>
      <c r="C443" s="2" t="s">
        <v>205</v>
      </c>
      <c r="D443" t="s">
        <v>10</v>
      </c>
      <c r="E443" s="2" t="s">
        <v>43</v>
      </c>
      <c r="F443" t="s">
        <v>15</v>
      </c>
      <c r="G443" s="3">
        <v>3</v>
      </c>
      <c r="H443" s="3">
        <v>65.48</v>
      </c>
      <c r="I443" s="3">
        <v>29.81</v>
      </c>
      <c r="J443" s="3">
        <v>95.289999999999992</v>
      </c>
      <c r="K443" s="3">
        <v>1098</v>
      </c>
      <c r="L443" s="26">
        <f t="shared" si="19"/>
        <v>8.6785063752276861E-2</v>
      </c>
      <c r="M443" s="1">
        <f t="shared" si="20"/>
        <v>31.763333333333332</v>
      </c>
    </row>
    <row r="444" spans="1:13" x14ac:dyDescent="0.25">
      <c r="A444" t="str">
        <f t="shared" si="18"/>
        <v>CMBTRZMay-2025</v>
      </c>
      <c r="B444" s="2">
        <v>2025</v>
      </c>
      <c r="C444" s="2" t="s">
        <v>205</v>
      </c>
      <c r="D444" t="s">
        <v>10</v>
      </c>
      <c r="E444" s="2" t="s">
        <v>44</v>
      </c>
      <c r="F444" t="s">
        <v>15</v>
      </c>
      <c r="G444" s="3">
        <v>12</v>
      </c>
      <c r="H444" s="3">
        <v>354.02000000000004</v>
      </c>
      <c r="I444" s="3">
        <v>187.13</v>
      </c>
      <c r="J444" s="3">
        <v>541.15000000000009</v>
      </c>
      <c r="K444" s="3">
        <v>5316</v>
      </c>
      <c r="L444" s="26">
        <f t="shared" si="19"/>
        <v>0.1017964635063958</v>
      </c>
      <c r="M444" s="1">
        <f t="shared" si="20"/>
        <v>45.095833333333339</v>
      </c>
    </row>
    <row r="445" spans="1:13" x14ac:dyDescent="0.25">
      <c r="A445" t="str">
        <f t="shared" si="18"/>
        <v>CMBPVGMay-2025</v>
      </c>
      <c r="B445" s="2">
        <v>2025</v>
      </c>
      <c r="C445" s="2" t="s">
        <v>205</v>
      </c>
      <c r="D445" t="s">
        <v>10</v>
      </c>
      <c r="E445" s="2" t="s">
        <v>50</v>
      </c>
      <c r="F445" t="s">
        <v>13</v>
      </c>
      <c r="G445" s="3">
        <v>138</v>
      </c>
      <c r="H445" s="3">
        <v>10062.320000000002</v>
      </c>
      <c r="I445" s="3">
        <v>14332.810000000003</v>
      </c>
      <c r="J445" s="3">
        <v>24395.129999999997</v>
      </c>
      <c r="K445" s="3">
        <v>699108</v>
      </c>
      <c r="L445" s="26">
        <f t="shared" si="19"/>
        <v>3.4894651470159112E-2</v>
      </c>
      <c r="M445" s="1">
        <f t="shared" si="20"/>
        <v>176.77630434782606</v>
      </c>
    </row>
    <row r="446" spans="1:13" x14ac:dyDescent="0.25">
      <c r="A446" t="str">
        <f t="shared" si="18"/>
        <v>COKCMBMay-2025</v>
      </c>
      <c r="B446" s="2">
        <v>2025</v>
      </c>
      <c r="C446" s="2" t="s">
        <v>205</v>
      </c>
      <c r="D446" t="s">
        <v>21</v>
      </c>
      <c r="E446" s="2" t="s">
        <v>10</v>
      </c>
      <c r="F446" t="s">
        <v>15</v>
      </c>
      <c r="G446" s="3">
        <v>26</v>
      </c>
      <c r="H446" s="3">
        <v>998.6099999999999</v>
      </c>
      <c r="I446" s="3">
        <v>443.82</v>
      </c>
      <c r="J446" s="3">
        <v>1442.43</v>
      </c>
      <c r="K446" s="3">
        <v>13442</v>
      </c>
      <c r="L446" s="26">
        <f t="shared" si="19"/>
        <v>0.10730769230769231</v>
      </c>
      <c r="M446" s="1">
        <f t="shared" si="20"/>
        <v>55.478076923076927</v>
      </c>
    </row>
    <row r="447" spans="1:13" x14ac:dyDescent="0.25">
      <c r="A447" t="str">
        <f t="shared" si="18"/>
        <v>DACCMBMay-2025</v>
      </c>
      <c r="B447" s="2">
        <v>2025</v>
      </c>
      <c r="C447" s="2" t="s">
        <v>205</v>
      </c>
      <c r="D447" t="s">
        <v>22</v>
      </c>
      <c r="E447" s="2" t="s">
        <v>10</v>
      </c>
      <c r="F447" t="s">
        <v>15</v>
      </c>
      <c r="G447" s="3">
        <v>7</v>
      </c>
      <c r="H447" s="3">
        <v>688.71</v>
      </c>
      <c r="I447" s="3">
        <v>67.36</v>
      </c>
      <c r="J447" s="3">
        <v>756.06999999999994</v>
      </c>
      <c r="K447" s="3">
        <v>15155</v>
      </c>
      <c r="L447" s="26">
        <f t="shared" si="19"/>
        <v>4.9889145496535794E-2</v>
      </c>
      <c r="M447" s="1">
        <f t="shared" si="20"/>
        <v>108.00999999999999</v>
      </c>
    </row>
    <row r="448" spans="1:13" x14ac:dyDescent="0.25">
      <c r="A448" t="str">
        <f t="shared" si="18"/>
        <v>DELCMBMay-2025</v>
      </c>
      <c r="B448" s="2">
        <v>2025</v>
      </c>
      <c r="C448" s="2" t="s">
        <v>205</v>
      </c>
      <c r="D448" t="s">
        <v>23</v>
      </c>
      <c r="E448" s="2" t="s">
        <v>10</v>
      </c>
      <c r="F448" t="s">
        <v>15</v>
      </c>
      <c r="G448" s="3">
        <v>126</v>
      </c>
      <c r="H448" s="3">
        <v>10475.689999999999</v>
      </c>
      <c r="I448" s="3">
        <v>4731.9500000000007</v>
      </c>
      <c r="J448" s="3">
        <v>15207.639999999998</v>
      </c>
      <c r="K448" s="3">
        <v>305550</v>
      </c>
      <c r="L448" s="26">
        <f t="shared" si="19"/>
        <v>4.9771363115693003E-2</v>
      </c>
      <c r="M448" s="1">
        <f t="shared" si="20"/>
        <v>120.69555555555554</v>
      </c>
    </row>
    <row r="449" spans="1:13" x14ac:dyDescent="0.25">
      <c r="A449" t="str">
        <f t="shared" si="18"/>
        <v>DMMCMBMay-2025</v>
      </c>
      <c r="B449" s="2">
        <v>2025</v>
      </c>
      <c r="C449" s="2" t="s">
        <v>205</v>
      </c>
      <c r="D449" t="s">
        <v>24</v>
      </c>
      <c r="E449" s="2" t="s">
        <v>10</v>
      </c>
      <c r="F449" t="s">
        <v>11</v>
      </c>
      <c r="G449" s="3">
        <v>3</v>
      </c>
      <c r="H449" s="3">
        <v>669.25</v>
      </c>
      <c r="I449" s="3">
        <v>236.09</v>
      </c>
      <c r="J449" s="3">
        <v>905.33999999999992</v>
      </c>
      <c r="K449" s="3">
        <v>11559</v>
      </c>
      <c r="L449" s="26">
        <f t="shared" si="19"/>
        <v>7.8323384375811045E-2</v>
      </c>
      <c r="M449" s="1">
        <f t="shared" si="20"/>
        <v>301.77999999999997</v>
      </c>
    </row>
    <row r="450" spans="1:13" x14ac:dyDescent="0.25">
      <c r="A450" t="str">
        <f t="shared" ref="A450:A513" si="21">D450&amp;E450&amp;C450</f>
        <v>DOHCMBMay-2025</v>
      </c>
      <c r="B450" s="2">
        <v>2025</v>
      </c>
      <c r="C450" s="2" t="s">
        <v>205</v>
      </c>
      <c r="D450" t="s">
        <v>25</v>
      </c>
      <c r="E450" s="2" t="s">
        <v>10</v>
      </c>
      <c r="F450" t="s">
        <v>11</v>
      </c>
      <c r="G450" s="3">
        <v>2</v>
      </c>
      <c r="H450" s="3">
        <v>153.35</v>
      </c>
      <c r="I450" s="3">
        <v>141.35000000000002</v>
      </c>
      <c r="J450" s="3">
        <v>294.70000000000005</v>
      </c>
      <c r="K450" s="3">
        <v>7266</v>
      </c>
      <c r="L450" s="26">
        <f t="shared" ref="L450:L513" si="22">J450/K450</f>
        <v>4.0558766859344897E-2</v>
      </c>
      <c r="M450" s="1">
        <f t="shared" ref="M450:M513" si="23">J450/G450</f>
        <v>147.35000000000002</v>
      </c>
    </row>
    <row r="451" spans="1:13" x14ac:dyDescent="0.25">
      <c r="A451" t="str">
        <f t="shared" si="21"/>
        <v>DXBCMBMay-2025</v>
      </c>
      <c r="B451" s="2">
        <v>2025</v>
      </c>
      <c r="C451" s="2" t="s">
        <v>205</v>
      </c>
      <c r="D451" t="s">
        <v>26</v>
      </c>
      <c r="E451" s="2" t="s">
        <v>10</v>
      </c>
      <c r="F451" t="s">
        <v>11</v>
      </c>
      <c r="G451" s="3">
        <v>24</v>
      </c>
      <c r="H451" s="3">
        <v>3143.82</v>
      </c>
      <c r="I451" s="3">
        <v>1840.03</v>
      </c>
      <c r="J451" s="3">
        <v>4983.8499999999995</v>
      </c>
      <c r="K451" s="3">
        <v>79416</v>
      </c>
      <c r="L451" s="26">
        <f t="shared" si="22"/>
        <v>6.2756245592827636E-2</v>
      </c>
      <c r="M451" s="1">
        <f t="shared" si="23"/>
        <v>207.66041666666663</v>
      </c>
    </row>
    <row r="452" spans="1:13" x14ac:dyDescent="0.25">
      <c r="A452" t="str">
        <f t="shared" si="21"/>
        <v>FRACMBMay-2025</v>
      </c>
      <c r="B452" s="2">
        <v>2025</v>
      </c>
      <c r="C452" s="2" t="s">
        <v>205</v>
      </c>
      <c r="D452" t="s">
        <v>27</v>
      </c>
      <c r="E452" s="2" t="s">
        <v>10</v>
      </c>
      <c r="F452" t="s">
        <v>19</v>
      </c>
      <c r="G452" s="3">
        <v>19</v>
      </c>
      <c r="H452" s="3">
        <v>2446.6800000000003</v>
      </c>
      <c r="I452" s="3">
        <v>4704.5300000000007</v>
      </c>
      <c r="J452" s="3">
        <v>7151.2100000000009</v>
      </c>
      <c r="K452" s="3">
        <v>153767</v>
      </c>
      <c r="L452" s="26">
        <f t="shared" si="22"/>
        <v>4.6506792744867242E-2</v>
      </c>
      <c r="M452" s="1">
        <f t="shared" si="23"/>
        <v>376.37947368421055</v>
      </c>
    </row>
    <row r="453" spans="1:13" x14ac:dyDescent="0.25">
      <c r="A453" t="str">
        <f t="shared" si="21"/>
        <v>GANCMBMay-2025</v>
      </c>
      <c r="B453" s="2">
        <v>2025</v>
      </c>
      <c r="C453" s="2" t="s">
        <v>205</v>
      </c>
      <c r="D453" t="s">
        <v>28</v>
      </c>
      <c r="E453" s="2" t="s">
        <v>10</v>
      </c>
      <c r="F453" t="s">
        <v>15</v>
      </c>
      <c r="G453" s="3">
        <v>4</v>
      </c>
      <c r="H453" s="3">
        <v>365.83</v>
      </c>
      <c r="I453" s="3">
        <v>168.68</v>
      </c>
      <c r="J453" s="3">
        <v>534.51</v>
      </c>
      <c r="K453" s="3">
        <v>4588</v>
      </c>
      <c r="L453" s="26">
        <f t="shared" si="22"/>
        <v>0.11650174367916304</v>
      </c>
      <c r="M453" s="1">
        <f t="shared" si="23"/>
        <v>133.6275</v>
      </c>
    </row>
    <row r="454" spans="1:13" x14ac:dyDescent="0.25">
      <c r="A454" t="str">
        <f t="shared" si="21"/>
        <v>HYDCMBMay-2025</v>
      </c>
      <c r="B454" s="2">
        <v>2025</v>
      </c>
      <c r="C454" s="2" t="s">
        <v>205</v>
      </c>
      <c r="D454" t="s">
        <v>29</v>
      </c>
      <c r="E454" s="2" t="s">
        <v>10</v>
      </c>
      <c r="F454" t="s">
        <v>15</v>
      </c>
      <c r="G454" s="3">
        <v>4</v>
      </c>
      <c r="H454" s="3">
        <v>38.26</v>
      </c>
      <c r="I454" s="3">
        <v>110.89</v>
      </c>
      <c r="J454" s="3">
        <v>149.15</v>
      </c>
      <c r="K454" s="3">
        <v>4688</v>
      </c>
      <c r="L454" s="26">
        <f t="shared" si="22"/>
        <v>3.1815273037542662E-2</v>
      </c>
      <c r="M454" s="1">
        <f t="shared" si="23"/>
        <v>37.287500000000001</v>
      </c>
    </row>
    <row r="455" spans="1:13" x14ac:dyDescent="0.25">
      <c r="A455" t="str">
        <f t="shared" si="21"/>
        <v>ICNCMBMay-2025</v>
      </c>
      <c r="B455" s="2">
        <v>2025</v>
      </c>
      <c r="C455" s="2" t="s">
        <v>205</v>
      </c>
      <c r="D455" t="s">
        <v>30</v>
      </c>
      <c r="E455" s="2" t="s">
        <v>10</v>
      </c>
      <c r="F455" t="s">
        <v>13</v>
      </c>
      <c r="G455" s="3">
        <v>12</v>
      </c>
      <c r="H455" s="3">
        <v>2106.56</v>
      </c>
      <c r="I455" s="3">
        <v>999.75999999999988</v>
      </c>
      <c r="J455" s="3">
        <v>3106.3199999999997</v>
      </c>
      <c r="K455" s="3">
        <v>69180</v>
      </c>
      <c r="L455" s="26">
        <f t="shared" si="22"/>
        <v>4.4901994796183863E-2</v>
      </c>
      <c r="M455" s="1">
        <f t="shared" si="23"/>
        <v>258.85999999999996</v>
      </c>
    </row>
    <row r="456" spans="1:13" x14ac:dyDescent="0.25">
      <c r="A456" t="str">
        <f t="shared" si="21"/>
        <v>IXMCMBMay-2025</v>
      </c>
      <c r="B456" s="2">
        <v>2025</v>
      </c>
      <c r="C456" s="2" t="s">
        <v>205</v>
      </c>
      <c r="D456" t="s">
        <v>31</v>
      </c>
      <c r="E456" s="2" t="s">
        <v>10</v>
      </c>
      <c r="F456" t="s">
        <v>15</v>
      </c>
      <c r="G456" s="3">
        <v>7</v>
      </c>
      <c r="H456" s="3">
        <v>287.91999999999996</v>
      </c>
      <c r="I456" s="3">
        <v>80.67</v>
      </c>
      <c r="J456" s="3">
        <v>368.59000000000003</v>
      </c>
      <c r="K456" s="3">
        <v>2478</v>
      </c>
      <c r="L456" s="26">
        <f t="shared" si="22"/>
        <v>0.14874495560936241</v>
      </c>
      <c r="M456" s="1">
        <f t="shared" si="23"/>
        <v>52.655714285714289</v>
      </c>
    </row>
    <row r="457" spans="1:13" x14ac:dyDescent="0.25">
      <c r="A457" t="str">
        <f t="shared" si="21"/>
        <v>KHICMBMay-2025</v>
      </c>
      <c r="B457" s="2">
        <v>2025</v>
      </c>
      <c r="C457" s="2" t="s">
        <v>205</v>
      </c>
      <c r="D457" t="s">
        <v>32</v>
      </c>
      <c r="E457" s="2" t="s">
        <v>10</v>
      </c>
      <c r="F457" t="s">
        <v>15</v>
      </c>
      <c r="G457" s="3">
        <v>17</v>
      </c>
      <c r="H457" s="3">
        <v>1174.6000000000001</v>
      </c>
      <c r="I457" s="3">
        <v>458.89</v>
      </c>
      <c r="J457" s="3">
        <v>1633.49</v>
      </c>
      <c r="K457" s="3">
        <v>41038</v>
      </c>
      <c r="L457" s="26">
        <f t="shared" si="22"/>
        <v>3.9804327696281498E-2</v>
      </c>
      <c r="M457" s="1">
        <f t="shared" si="23"/>
        <v>96.087647058823535</v>
      </c>
    </row>
    <row r="458" spans="1:13" x14ac:dyDescent="0.25">
      <c r="A458" t="str">
        <f t="shared" si="21"/>
        <v>KTMCMBMay-2025</v>
      </c>
      <c r="B458" s="2">
        <v>2025</v>
      </c>
      <c r="C458" s="2" t="s">
        <v>205</v>
      </c>
      <c r="D458" t="s">
        <v>52</v>
      </c>
      <c r="E458" s="2" t="s">
        <v>10</v>
      </c>
      <c r="F458" t="s">
        <v>15</v>
      </c>
      <c r="G458" s="3">
        <v>10</v>
      </c>
      <c r="H458" s="3">
        <v>2464.25</v>
      </c>
      <c r="I458" s="3">
        <v>307.78999999999996</v>
      </c>
      <c r="J458" s="3">
        <v>2772.04</v>
      </c>
      <c r="K458" s="3">
        <v>23530</v>
      </c>
      <c r="L458" s="26">
        <f t="shared" si="22"/>
        <v>0.11780875478113047</v>
      </c>
      <c r="M458" s="1">
        <f t="shared" si="23"/>
        <v>277.20400000000001</v>
      </c>
    </row>
    <row r="459" spans="1:13" x14ac:dyDescent="0.25">
      <c r="A459" t="str">
        <f t="shared" si="21"/>
        <v>KULCMBMay-2025</v>
      </c>
      <c r="B459" s="2">
        <v>2025</v>
      </c>
      <c r="C459" s="2" t="s">
        <v>205</v>
      </c>
      <c r="D459" t="s">
        <v>33</v>
      </c>
      <c r="E459" s="2" t="s">
        <v>10</v>
      </c>
      <c r="F459" t="s">
        <v>13</v>
      </c>
      <c r="G459" s="3">
        <v>35</v>
      </c>
      <c r="H459" s="3">
        <v>3074.7899999999995</v>
      </c>
      <c r="I459" s="3">
        <v>1988.2200000000003</v>
      </c>
      <c r="J459" s="3">
        <v>5063.01</v>
      </c>
      <c r="K459" s="3">
        <v>86065</v>
      </c>
      <c r="L459" s="26">
        <f t="shared" si="22"/>
        <v>5.8827746470690757E-2</v>
      </c>
      <c r="M459" s="1">
        <f t="shared" si="23"/>
        <v>144.65742857142857</v>
      </c>
    </row>
    <row r="460" spans="1:13" x14ac:dyDescent="0.25">
      <c r="A460" t="str">
        <f t="shared" si="21"/>
        <v>KWICMBMay-2025</v>
      </c>
      <c r="B460" s="2">
        <v>2025</v>
      </c>
      <c r="C460" s="2" t="s">
        <v>205</v>
      </c>
      <c r="D460" t="s">
        <v>34</v>
      </c>
      <c r="E460" s="2" t="s">
        <v>10</v>
      </c>
      <c r="F460" t="s">
        <v>11</v>
      </c>
      <c r="G460" s="3">
        <v>4</v>
      </c>
      <c r="H460" s="3">
        <v>362.98</v>
      </c>
      <c r="I460" s="3">
        <v>281.94</v>
      </c>
      <c r="J460" s="3">
        <v>644.92000000000007</v>
      </c>
      <c r="K460" s="3">
        <v>16780</v>
      </c>
      <c r="L460" s="26">
        <f t="shared" si="22"/>
        <v>3.843384982121574E-2</v>
      </c>
      <c r="M460" s="1">
        <f t="shared" si="23"/>
        <v>161.23000000000002</v>
      </c>
    </row>
    <row r="461" spans="1:13" x14ac:dyDescent="0.25">
      <c r="A461" t="str">
        <f t="shared" si="21"/>
        <v>LHECMBMay-2025</v>
      </c>
      <c r="B461" s="2">
        <v>2025</v>
      </c>
      <c r="C461" s="2" t="s">
        <v>205</v>
      </c>
      <c r="D461" t="s">
        <v>35</v>
      </c>
      <c r="E461" s="2" t="s">
        <v>10</v>
      </c>
      <c r="F461" t="s">
        <v>15</v>
      </c>
      <c r="G461" s="3">
        <v>47</v>
      </c>
      <c r="H461" s="3">
        <v>3267.7900000000004</v>
      </c>
      <c r="I461" s="3">
        <v>1163.6499999999999</v>
      </c>
      <c r="J461" s="3">
        <v>4431.4400000000005</v>
      </c>
      <c r="K461" s="3">
        <v>130895</v>
      </c>
      <c r="L461" s="26">
        <f t="shared" si="22"/>
        <v>3.3854921883952789E-2</v>
      </c>
      <c r="M461" s="1">
        <f t="shared" si="23"/>
        <v>94.285957446808524</v>
      </c>
    </row>
    <row r="462" spans="1:13" x14ac:dyDescent="0.25">
      <c r="A462" t="str">
        <f t="shared" si="21"/>
        <v>LHRCMBMay-2025</v>
      </c>
      <c r="B462" s="2">
        <v>2025</v>
      </c>
      <c r="C462" s="2" t="s">
        <v>205</v>
      </c>
      <c r="D462" t="s">
        <v>36</v>
      </c>
      <c r="E462" s="2" t="s">
        <v>10</v>
      </c>
      <c r="F462" t="s">
        <v>19</v>
      </c>
      <c r="G462" s="3">
        <v>137</v>
      </c>
      <c r="H462" s="3">
        <v>30366.19000000001</v>
      </c>
      <c r="I462" s="3">
        <v>31516.959999999999</v>
      </c>
      <c r="J462" s="3">
        <v>61883.150000000009</v>
      </c>
      <c r="K462" s="3">
        <v>1194503</v>
      </c>
      <c r="L462" s="26">
        <f t="shared" si="22"/>
        <v>5.1806609108558124E-2</v>
      </c>
      <c r="M462" s="1">
        <f t="shared" si="23"/>
        <v>451.70182481751829</v>
      </c>
    </row>
    <row r="463" spans="1:13" x14ac:dyDescent="0.25">
      <c r="A463" t="str">
        <f t="shared" si="21"/>
        <v>MAACMBMay-2025</v>
      </c>
      <c r="B463" s="2">
        <v>2025</v>
      </c>
      <c r="C463" s="2" t="s">
        <v>205</v>
      </c>
      <c r="D463" t="s">
        <v>37</v>
      </c>
      <c r="E463" s="2" t="s">
        <v>10</v>
      </c>
      <c r="F463" t="s">
        <v>15</v>
      </c>
      <c r="G463" s="3">
        <v>30</v>
      </c>
      <c r="H463" s="3">
        <v>793.50999999999988</v>
      </c>
      <c r="I463" s="3">
        <v>756.00000000000011</v>
      </c>
      <c r="J463" s="3">
        <v>1549.51</v>
      </c>
      <c r="K463" s="3">
        <v>20580</v>
      </c>
      <c r="L463" s="26">
        <f t="shared" si="22"/>
        <v>7.529203109815355E-2</v>
      </c>
      <c r="M463" s="1">
        <f t="shared" si="23"/>
        <v>51.650333333333336</v>
      </c>
    </row>
    <row r="464" spans="1:13" x14ac:dyDescent="0.25">
      <c r="A464" t="str">
        <f t="shared" si="21"/>
        <v>MELCMBMay-2025</v>
      </c>
      <c r="B464" s="2">
        <v>2025</v>
      </c>
      <c r="C464" s="2" t="s">
        <v>205</v>
      </c>
      <c r="D464" t="s">
        <v>38</v>
      </c>
      <c r="E464" s="2" t="s">
        <v>10</v>
      </c>
      <c r="F464" t="s">
        <v>13</v>
      </c>
      <c r="G464" s="3">
        <v>372</v>
      </c>
      <c r="H464" s="3">
        <v>118030.63000000005</v>
      </c>
      <c r="I464" s="3">
        <v>46648.55</v>
      </c>
      <c r="J464" s="3">
        <v>164679.18</v>
      </c>
      <c r="K464" s="3">
        <v>3128148</v>
      </c>
      <c r="L464" s="26">
        <f t="shared" si="22"/>
        <v>5.2644305832077E-2</v>
      </c>
      <c r="M464" s="1">
        <f t="shared" si="23"/>
        <v>442.68596774193549</v>
      </c>
    </row>
    <row r="465" spans="1:13" x14ac:dyDescent="0.25">
      <c r="A465" t="str">
        <f t="shared" si="21"/>
        <v>MLECMBMay-2025</v>
      </c>
      <c r="B465" s="2">
        <v>2025</v>
      </c>
      <c r="C465" s="2" t="s">
        <v>205</v>
      </c>
      <c r="D465" t="s">
        <v>39</v>
      </c>
      <c r="E465" s="2" t="s">
        <v>10</v>
      </c>
      <c r="F465" t="s">
        <v>15</v>
      </c>
      <c r="G465" s="3">
        <v>245</v>
      </c>
      <c r="H465" s="3">
        <v>16689.04</v>
      </c>
      <c r="I465" s="3">
        <v>4878.7</v>
      </c>
      <c r="J465" s="3">
        <v>21567.739999999994</v>
      </c>
      <c r="K465" s="3">
        <v>188160</v>
      </c>
      <c r="L465" s="26">
        <f t="shared" si="22"/>
        <v>0.11462446853741494</v>
      </c>
      <c r="M465" s="1">
        <f t="shared" si="23"/>
        <v>88.031591836734677</v>
      </c>
    </row>
    <row r="466" spans="1:13" x14ac:dyDescent="0.25">
      <c r="A466" t="str">
        <f t="shared" si="21"/>
        <v>NRTCMBMay-2025</v>
      </c>
      <c r="B466" s="2">
        <v>2025</v>
      </c>
      <c r="C466" s="2" t="s">
        <v>205</v>
      </c>
      <c r="D466" t="s">
        <v>40</v>
      </c>
      <c r="E466" s="2" t="s">
        <v>10</v>
      </c>
      <c r="F466" t="s">
        <v>13</v>
      </c>
      <c r="G466" s="3">
        <v>34</v>
      </c>
      <c r="H466" s="3">
        <v>21196.73</v>
      </c>
      <c r="I466" s="3">
        <v>661.92000000000007</v>
      </c>
      <c r="J466" s="3">
        <v>21858.65</v>
      </c>
      <c r="K466" s="3">
        <v>233376</v>
      </c>
      <c r="L466" s="26">
        <f t="shared" si="22"/>
        <v>9.3662801659125189E-2</v>
      </c>
      <c r="M466" s="1">
        <f t="shared" si="23"/>
        <v>642.90147058823538</v>
      </c>
    </row>
    <row r="467" spans="1:13" x14ac:dyDescent="0.25">
      <c r="A467" t="str">
        <f t="shared" si="21"/>
        <v>PEKCMBMay-2025</v>
      </c>
      <c r="B467" s="2">
        <v>2025</v>
      </c>
      <c r="C467" s="2" t="s">
        <v>205</v>
      </c>
      <c r="D467" t="s">
        <v>177</v>
      </c>
      <c r="E467" s="2" t="s">
        <v>10</v>
      </c>
      <c r="F467" t="s">
        <v>13</v>
      </c>
      <c r="G467" s="3">
        <v>4</v>
      </c>
      <c r="H467" s="3">
        <v>423.87</v>
      </c>
      <c r="I467" s="3">
        <v>325.71999999999997</v>
      </c>
      <c r="J467" s="3">
        <v>749.59</v>
      </c>
      <c r="K467" s="3">
        <v>20676</v>
      </c>
      <c r="L467" s="26">
        <f t="shared" si="22"/>
        <v>3.6254111046624106E-2</v>
      </c>
      <c r="M467" s="1">
        <f t="shared" si="23"/>
        <v>187.39750000000001</v>
      </c>
    </row>
    <row r="468" spans="1:13" x14ac:dyDescent="0.25">
      <c r="A468" t="str">
        <f t="shared" si="21"/>
        <v>RUHCMBMay-2025</v>
      </c>
      <c r="B468" s="2">
        <v>2025</v>
      </c>
      <c r="C468" s="2" t="s">
        <v>205</v>
      </c>
      <c r="D468" t="s">
        <v>41</v>
      </c>
      <c r="E468" s="2" t="s">
        <v>10</v>
      </c>
      <c r="F468" t="s">
        <v>11</v>
      </c>
      <c r="G468" s="3">
        <v>12</v>
      </c>
      <c r="H468" s="3">
        <v>2304.62</v>
      </c>
      <c r="I468" s="3">
        <v>889.9899999999999</v>
      </c>
      <c r="J468" s="3">
        <v>3194.61</v>
      </c>
      <c r="K468" s="3">
        <v>48540</v>
      </c>
      <c r="L468" s="26">
        <f t="shared" si="22"/>
        <v>6.5813967861557479E-2</v>
      </c>
      <c r="M468" s="1">
        <f t="shared" si="23"/>
        <v>266.21750000000003</v>
      </c>
    </row>
    <row r="469" spans="1:13" x14ac:dyDescent="0.25">
      <c r="A469" t="str">
        <f t="shared" si="21"/>
        <v>SINCMBMay-2025</v>
      </c>
      <c r="B469" s="2">
        <v>2025</v>
      </c>
      <c r="C469" s="2" t="s">
        <v>205</v>
      </c>
      <c r="D469" t="s">
        <v>42</v>
      </c>
      <c r="E469" s="2" t="s">
        <v>10</v>
      </c>
      <c r="F469" t="s">
        <v>13</v>
      </c>
      <c r="G469" s="3">
        <v>57</v>
      </c>
      <c r="H469" s="3">
        <v>4864.8899999999994</v>
      </c>
      <c r="I469" s="3">
        <v>2204.0200000000004</v>
      </c>
      <c r="J469" s="3">
        <v>7068.91</v>
      </c>
      <c r="K469" s="3">
        <v>156693</v>
      </c>
      <c r="L469" s="26">
        <f t="shared" si="22"/>
        <v>4.5113119284205423E-2</v>
      </c>
      <c r="M469" s="1">
        <f t="shared" si="23"/>
        <v>124.01596491228069</v>
      </c>
    </row>
    <row r="470" spans="1:13" x14ac:dyDescent="0.25">
      <c r="A470" t="str">
        <f t="shared" si="21"/>
        <v>SYDCMBMay-2025</v>
      </c>
      <c r="B470" s="2">
        <v>2025</v>
      </c>
      <c r="C470" s="2" t="s">
        <v>205</v>
      </c>
      <c r="D470" t="s">
        <v>53</v>
      </c>
      <c r="E470" s="2" t="s">
        <v>10</v>
      </c>
      <c r="F470" t="s">
        <v>13</v>
      </c>
      <c r="G470" s="3">
        <v>159</v>
      </c>
      <c r="H470" s="3">
        <v>39831.779999999992</v>
      </c>
      <c r="I470" s="3">
        <v>21119.19</v>
      </c>
      <c r="J470" s="3">
        <v>60950.97</v>
      </c>
      <c r="K470" s="3">
        <v>1391886</v>
      </c>
      <c r="L470" s="26">
        <f t="shared" si="22"/>
        <v>4.379020264590635E-2</v>
      </c>
      <c r="M470" s="1">
        <f t="shared" si="23"/>
        <v>383.33943396226414</v>
      </c>
    </row>
    <row r="471" spans="1:13" x14ac:dyDescent="0.25">
      <c r="A471" t="str">
        <f t="shared" si="21"/>
        <v>TRVCMBMay-2025</v>
      </c>
      <c r="B471" s="2">
        <v>2025</v>
      </c>
      <c r="C471" s="2" t="s">
        <v>205</v>
      </c>
      <c r="D471" t="s">
        <v>43</v>
      </c>
      <c r="E471" s="2" t="s">
        <v>10</v>
      </c>
      <c r="F471" t="s">
        <v>15</v>
      </c>
      <c r="G471" s="3">
        <v>12</v>
      </c>
      <c r="H471" s="3">
        <v>376.75</v>
      </c>
      <c r="I471" s="3">
        <v>271.08999999999997</v>
      </c>
      <c r="J471" s="3">
        <v>647.84</v>
      </c>
      <c r="K471" s="3">
        <v>4392</v>
      </c>
      <c r="L471" s="26">
        <f t="shared" si="22"/>
        <v>0.14750455373406193</v>
      </c>
      <c r="M471" s="1">
        <f t="shared" si="23"/>
        <v>53.986666666666672</v>
      </c>
    </row>
    <row r="472" spans="1:13" x14ac:dyDescent="0.25">
      <c r="A472" t="str">
        <f t="shared" si="21"/>
        <v>TRZCMBMay-2025</v>
      </c>
      <c r="B472" s="2">
        <v>2025</v>
      </c>
      <c r="C472" s="2" t="s">
        <v>205</v>
      </c>
      <c r="D472" t="s">
        <v>44</v>
      </c>
      <c r="E472" s="2" t="s">
        <v>10</v>
      </c>
      <c r="F472" t="s">
        <v>15</v>
      </c>
      <c r="G472" s="3">
        <v>14</v>
      </c>
      <c r="H472" s="3">
        <v>278.77</v>
      </c>
      <c r="I472" s="3">
        <v>213.63</v>
      </c>
      <c r="J472" s="3">
        <v>492.4</v>
      </c>
      <c r="K472" s="3">
        <v>6202</v>
      </c>
      <c r="L472" s="26">
        <f t="shared" si="22"/>
        <v>7.939374395356337E-2</v>
      </c>
      <c r="M472" s="1">
        <f t="shared" si="23"/>
        <v>35.171428571428571</v>
      </c>
    </row>
    <row r="473" spans="1:13" x14ac:dyDescent="0.25">
      <c r="A473" t="str">
        <f t="shared" si="21"/>
        <v>PVGCMBMay-2025</v>
      </c>
      <c r="B473" s="2">
        <v>2025</v>
      </c>
      <c r="C473" s="2" t="s">
        <v>205</v>
      </c>
      <c r="D473" t="s">
        <v>50</v>
      </c>
      <c r="E473" s="2" t="s">
        <v>10</v>
      </c>
      <c r="F473" t="s">
        <v>13</v>
      </c>
      <c r="G473" s="3">
        <v>115</v>
      </c>
      <c r="H473" s="3">
        <v>8664.15</v>
      </c>
      <c r="I473" s="3">
        <v>11770.34</v>
      </c>
      <c r="J473" s="3">
        <v>20434.490000000002</v>
      </c>
      <c r="K473" s="3">
        <v>582590</v>
      </c>
      <c r="L473" s="26">
        <f t="shared" si="22"/>
        <v>3.5075250175938481E-2</v>
      </c>
      <c r="M473" s="1">
        <f t="shared" si="23"/>
        <v>177.69121739130435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F39A7-25AA-4D98-9BB4-0DA52F31CDB3}">
  <dimension ref="A1:S786"/>
  <sheetViews>
    <sheetView zoomScale="85" zoomScaleNormal="85" workbookViewId="0">
      <pane ySplit="1" topLeftCell="A2" activePane="bottomLeft" state="frozen"/>
      <selection pane="bottomLeft" activeCell="B15" sqref="B15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x14ac:dyDescent="0.25">
      <c r="A2" t="str">
        <f t="shared" ref="A2:A65" si="0">D2&amp;E2&amp;C2</f>
        <v>AUHCMBJan-2024</v>
      </c>
      <c r="B2" s="2">
        <v>2024</v>
      </c>
      <c r="C2" s="2" t="s">
        <v>196</v>
      </c>
      <c r="D2" t="s">
        <v>9</v>
      </c>
      <c r="E2" s="2" t="s">
        <v>10</v>
      </c>
      <c r="F2" t="s">
        <v>11</v>
      </c>
      <c r="G2">
        <v>203</v>
      </c>
      <c r="H2">
        <v>27999.81</v>
      </c>
      <c r="I2">
        <v>24248.409999999996</v>
      </c>
      <c r="J2">
        <v>52248.219999999994</v>
      </c>
      <c r="K2">
        <v>678832</v>
      </c>
      <c r="L2" s="26">
        <f t="shared" ref="L2:L65" si="1">J2/K2</f>
        <v>7.6967821198764927E-2</v>
      </c>
      <c r="M2" s="1">
        <f t="shared" ref="M2:M65" si="2">J2/G2</f>
        <v>257.3803940886699</v>
      </c>
    </row>
    <row r="3" spans="1:13" x14ac:dyDescent="0.25">
      <c r="A3" t="str">
        <f t="shared" si="0"/>
        <v>BKKCMBJan-2024</v>
      </c>
      <c r="B3" s="2">
        <v>2024</v>
      </c>
      <c r="C3" s="2" t="s">
        <v>196</v>
      </c>
      <c r="D3" t="s">
        <v>12</v>
      </c>
      <c r="E3" s="2" t="s">
        <v>10</v>
      </c>
      <c r="F3" t="s">
        <v>13</v>
      </c>
      <c r="G3">
        <v>1316</v>
      </c>
      <c r="H3">
        <v>142165.47999999992</v>
      </c>
      <c r="I3">
        <v>92984.960000000021</v>
      </c>
      <c r="J3">
        <v>235150.43999999989</v>
      </c>
      <c r="K3">
        <v>3138660</v>
      </c>
      <c r="L3" s="26">
        <f t="shared" si="1"/>
        <v>7.4920647664927037E-2</v>
      </c>
      <c r="M3" s="1">
        <f t="shared" si="2"/>
        <v>178.68574468085097</v>
      </c>
    </row>
    <row r="4" spans="1:13" x14ac:dyDescent="0.25">
      <c r="A4" t="str">
        <f t="shared" si="0"/>
        <v>BLRCMBJan-2024</v>
      </c>
      <c r="B4" s="2">
        <v>2024</v>
      </c>
      <c r="C4" s="2" t="s">
        <v>196</v>
      </c>
      <c r="D4" t="s">
        <v>14</v>
      </c>
      <c r="E4" s="2" t="s">
        <v>10</v>
      </c>
      <c r="F4" t="s">
        <v>15</v>
      </c>
      <c r="G4">
        <v>1001</v>
      </c>
      <c r="H4">
        <v>46173.98</v>
      </c>
      <c r="I4">
        <v>26572.480000000003</v>
      </c>
      <c r="J4">
        <v>72746.459999999992</v>
      </c>
      <c r="K4">
        <v>715715</v>
      </c>
      <c r="L4" s="26">
        <f t="shared" si="1"/>
        <v>0.10164165904026043</v>
      </c>
      <c r="M4" s="1">
        <f t="shared" si="2"/>
        <v>72.673786213786201</v>
      </c>
    </row>
    <row r="5" spans="1:13" x14ac:dyDescent="0.25">
      <c r="A5" t="str">
        <f t="shared" si="0"/>
        <v>BOMCMBJan-2024</v>
      </c>
      <c r="B5" s="2">
        <v>2024</v>
      </c>
      <c r="C5" s="2" t="s">
        <v>196</v>
      </c>
      <c r="D5" t="s">
        <v>16</v>
      </c>
      <c r="E5" t="s">
        <v>10</v>
      </c>
      <c r="F5" t="s">
        <v>15</v>
      </c>
      <c r="G5">
        <v>1234</v>
      </c>
      <c r="H5">
        <v>108238.02000000002</v>
      </c>
      <c r="I5">
        <v>40718.639999999956</v>
      </c>
      <c r="J5">
        <v>148956.66000000012</v>
      </c>
      <c r="K5">
        <v>1911466</v>
      </c>
      <c r="L5" s="26">
        <f t="shared" si="1"/>
        <v>7.7927967329787781E-2</v>
      </c>
      <c r="M5" s="1">
        <f t="shared" si="2"/>
        <v>120.71042139384126</v>
      </c>
    </row>
    <row r="6" spans="1:13" x14ac:dyDescent="0.25">
      <c r="A6" t="str">
        <f t="shared" si="0"/>
        <v>CANCMBJan-2024</v>
      </c>
      <c r="B6" s="2">
        <v>2024</v>
      </c>
      <c r="C6" s="2" t="s">
        <v>196</v>
      </c>
      <c r="D6" t="s">
        <v>17</v>
      </c>
      <c r="E6" s="2" t="s">
        <v>10</v>
      </c>
      <c r="F6" t="s">
        <v>13</v>
      </c>
      <c r="G6">
        <v>71</v>
      </c>
      <c r="H6">
        <v>15902.439999999995</v>
      </c>
      <c r="I6">
        <v>6807.739999999998</v>
      </c>
      <c r="J6">
        <v>22710.18</v>
      </c>
      <c r="K6">
        <v>282793</v>
      </c>
      <c r="L6" s="26">
        <f t="shared" si="1"/>
        <v>8.0306726121226482E-2</v>
      </c>
      <c r="M6" s="1">
        <f t="shared" si="2"/>
        <v>319.8616901408451</v>
      </c>
    </row>
    <row r="7" spans="1:13" x14ac:dyDescent="0.25">
      <c r="A7" t="str">
        <f t="shared" si="0"/>
        <v>CDGCMBJan-2024</v>
      </c>
      <c r="B7" s="2">
        <v>2024</v>
      </c>
      <c r="C7" s="2" t="s">
        <v>196</v>
      </c>
      <c r="D7" t="s">
        <v>18</v>
      </c>
      <c r="E7" s="2" t="s">
        <v>10</v>
      </c>
      <c r="F7" t="s">
        <v>19</v>
      </c>
      <c r="G7">
        <v>1478</v>
      </c>
      <c r="H7">
        <v>330010.62000000011</v>
      </c>
      <c r="I7">
        <v>302133.32999999996</v>
      </c>
      <c r="J7">
        <v>632143.95000000065</v>
      </c>
      <c r="K7">
        <v>12576302</v>
      </c>
      <c r="L7" s="26">
        <f t="shared" si="1"/>
        <v>5.0264692275996607E-2</v>
      </c>
      <c r="M7" s="1">
        <f t="shared" si="2"/>
        <v>427.70226657645509</v>
      </c>
    </row>
    <row r="8" spans="1:13" x14ac:dyDescent="0.25">
      <c r="A8" t="str">
        <f t="shared" si="0"/>
        <v>CGKCMBJan-2024</v>
      </c>
      <c r="B8" s="2">
        <v>2024</v>
      </c>
      <c r="C8" s="2" t="s">
        <v>196</v>
      </c>
      <c r="D8" t="s">
        <v>20</v>
      </c>
      <c r="E8" s="2" t="s">
        <v>10</v>
      </c>
      <c r="F8" t="s">
        <v>13</v>
      </c>
      <c r="G8">
        <v>187</v>
      </c>
      <c r="H8">
        <v>20861.960000000006</v>
      </c>
      <c r="I8">
        <v>15709.400000000011</v>
      </c>
      <c r="J8">
        <v>36571.360000000001</v>
      </c>
      <c r="K8">
        <v>620466</v>
      </c>
      <c r="L8" s="26">
        <f t="shared" si="1"/>
        <v>5.8941763126424331E-2</v>
      </c>
      <c r="M8" s="1">
        <f t="shared" si="2"/>
        <v>195.56877005347593</v>
      </c>
    </row>
    <row r="9" spans="1:13" x14ac:dyDescent="0.25">
      <c r="A9" t="str">
        <f t="shared" si="0"/>
        <v>CMBAUHJan-2024</v>
      </c>
      <c r="B9" s="2">
        <v>2024</v>
      </c>
      <c r="C9" s="2" t="s">
        <v>196</v>
      </c>
      <c r="D9" t="s">
        <v>10</v>
      </c>
      <c r="E9" s="2" t="s">
        <v>9</v>
      </c>
      <c r="F9" t="s">
        <v>11</v>
      </c>
      <c r="G9">
        <v>1030</v>
      </c>
      <c r="H9">
        <v>202472.93000000002</v>
      </c>
      <c r="I9">
        <v>169884.85000000003</v>
      </c>
      <c r="J9">
        <v>372357.78000000049</v>
      </c>
      <c r="K9">
        <v>3444320</v>
      </c>
      <c r="L9" s="26">
        <f t="shared" si="1"/>
        <v>0.10810777744228194</v>
      </c>
      <c r="M9" s="1">
        <f t="shared" si="2"/>
        <v>361.51240776699075</v>
      </c>
    </row>
    <row r="10" spans="1:13" x14ac:dyDescent="0.25">
      <c r="A10" t="str">
        <f t="shared" si="0"/>
        <v>CMBBKKJan-2024</v>
      </c>
      <c r="B10" s="2">
        <v>2024</v>
      </c>
      <c r="C10" s="2" t="s">
        <v>196</v>
      </c>
      <c r="D10" t="s">
        <v>10</v>
      </c>
      <c r="E10" s="2" t="s">
        <v>12</v>
      </c>
      <c r="F10" t="s">
        <v>13</v>
      </c>
      <c r="G10">
        <v>1132</v>
      </c>
      <c r="H10">
        <v>131288.55000000002</v>
      </c>
      <c r="I10">
        <v>81301.960000000094</v>
      </c>
      <c r="J10">
        <v>212590.51</v>
      </c>
      <c r="K10">
        <v>2699820</v>
      </c>
      <c r="L10" s="26">
        <f t="shared" si="1"/>
        <v>7.8742475424287542E-2</v>
      </c>
      <c r="M10" s="1">
        <f t="shared" si="2"/>
        <v>187.80080388692579</v>
      </c>
    </row>
    <row r="11" spans="1:13" x14ac:dyDescent="0.25">
      <c r="A11" t="str">
        <f t="shared" si="0"/>
        <v>CMBBLRJan-2024</v>
      </c>
      <c r="B11" s="2">
        <v>2024</v>
      </c>
      <c r="C11" s="2" t="s">
        <v>196</v>
      </c>
      <c r="D11" t="s">
        <v>10</v>
      </c>
      <c r="E11" s="2" t="s">
        <v>14</v>
      </c>
      <c r="F11" t="s">
        <v>15</v>
      </c>
      <c r="G11">
        <v>952</v>
      </c>
      <c r="H11">
        <v>67297.209999999992</v>
      </c>
      <c r="I11">
        <v>29535.730000000014</v>
      </c>
      <c r="J11">
        <v>96832.939999999959</v>
      </c>
      <c r="K11">
        <v>680680</v>
      </c>
      <c r="L11" s="26">
        <f t="shared" si="1"/>
        <v>0.1422591232297114</v>
      </c>
      <c r="M11" s="1">
        <f t="shared" si="2"/>
        <v>101.71527310924365</v>
      </c>
    </row>
    <row r="12" spans="1:13" x14ac:dyDescent="0.25">
      <c r="A12" t="str">
        <f t="shared" si="0"/>
        <v>CMBBOMJan-2024</v>
      </c>
      <c r="B12" s="2">
        <v>2024</v>
      </c>
      <c r="C12" s="2" t="s">
        <v>196</v>
      </c>
      <c r="D12" t="s">
        <v>10</v>
      </c>
      <c r="E12" s="2" t="s">
        <v>16</v>
      </c>
      <c r="F12" t="s">
        <v>15</v>
      </c>
      <c r="G12">
        <v>1631</v>
      </c>
      <c r="H12">
        <v>170939.58000000007</v>
      </c>
      <c r="I12">
        <v>57428.350000000006</v>
      </c>
      <c r="J12">
        <v>228367.93000000002</v>
      </c>
      <c r="K12">
        <v>2526419</v>
      </c>
      <c r="L12" s="26">
        <f t="shared" si="1"/>
        <v>9.039194607070325E-2</v>
      </c>
      <c r="M12" s="1">
        <f t="shared" si="2"/>
        <v>140.01712446351934</v>
      </c>
    </row>
    <row r="13" spans="1:13" x14ac:dyDescent="0.25">
      <c r="A13" t="str">
        <f t="shared" si="0"/>
        <v>CMBCANJan-2024</v>
      </c>
      <c r="B13" s="2">
        <v>2024</v>
      </c>
      <c r="C13" s="2" t="s">
        <v>196</v>
      </c>
      <c r="D13" t="s">
        <v>10</v>
      </c>
      <c r="E13" s="2" t="s">
        <v>17</v>
      </c>
      <c r="F13" t="s">
        <v>13</v>
      </c>
      <c r="G13">
        <v>42</v>
      </c>
      <c r="H13">
        <v>7112.7099999999991</v>
      </c>
      <c r="I13">
        <v>4211.1400000000003</v>
      </c>
      <c r="J13">
        <v>11323.849999999999</v>
      </c>
      <c r="K13">
        <v>167286</v>
      </c>
      <c r="L13" s="26">
        <f t="shared" si="1"/>
        <v>6.7691558169840862E-2</v>
      </c>
      <c r="M13" s="1">
        <f t="shared" si="2"/>
        <v>269.61547619047616</v>
      </c>
    </row>
    <row r="14" spans="1:13" x14ac:dyDescent="0.25">
      <c r="A14" t="str">
        <f t="shared" si="0"/>
        <v>CMBCDGJan-2024</v>
      </c>
      <c r="B14" s="2">
        <v>2024</v>
      </c>
      <c r="C14" s="2" t="s">
        <v>196</v>
      </c>
      <c r="D14" t="s">
        <v>10</v>
      </c>
      <c r="E14" s="2" t="s">
        <v>18</v>
      </c>
      <c r="F14" t="s">
        <v>19</v>
      </c>
      <c r="G14">
        <v>1940</v>
      </c>
      <c r="H14">
        <v>632925.42999999959</v>
      </c>
      <c r="I14">
        <v>421085.94000000041</v>
      </c>
      <c r="J14">
        <v>1054011.3699999999</v>
      </c>
      <c r="K14">
        <v>16507460</v>
      </c>
      <c r="L14" s="26">
        <f t="shared" si="1"/>
        <v>6.3850608755071939E-2</v>
      </c>
      <c r="M14" s="1">
        <f t="shared" si="2"/>
        <v>543.30482989690711</v>
      </c>
    </row>
    <row r="15" spans="1:13" x14ac:dyDescent="0.25">
      <c r="A15" t="str">
        <f t="shared" si="0"/>
        <v>CMBCGKJan-2024</v>
      </c>
      <c r="B15" s="2">
        <v>2024</v>
      </c>
      <c r="C15" s="2" t="s">
        <v>196</v>
      </c>
      <c r="D15" t="s">
        <v>10</v>
      </c>
      <c r="E15" s="2" t="s">
        <v>20</v>
      </c>
      <c r="F15" t="s">
        <v>13</v>
      </c>
      <c r="G15">
        <v>458</v>
      </c>
      <c r="H15">
        <v>56045.509999999987</v>
      </c>
      <c r="I15">
        <v>35667.37000000001</v>
      </c>
      <c r="J15">
        <v>91712.88</v>
      </c>
      <c r="K15">
        <v>1519644</v>
      </c>
      <c r="L15" s="26">
        <f t="shared" si="1"/>
        <v>6.0351556022331547E-2</v>
      </c>
      <c r="M15" s="1">
        <f t="shared" si="2"/>
        <v>200.24646288209607</v>
      </c>
    </row>
    <row r="16" spans="1:13" x14ac:dyDescent="0.25">
      <c r="A16" t="str">
        <f t="shared" si="0"/>
        <v>CMBCOKJan-2024</v>
      </c>
      <c r="B16" s="2">
        <v>2024</v>
      </c>
      <c r="C16" s="2" t="s">
        <v>196</v>
      </c>
      <c r="D16" t="s">
        <v>10</v>
      </c>
      <c r="E16" s="2" t="s">
        <v>21</v>
      </c>
      <c r="F16" t="s">
        <v>15</v>
      </c>
      <c r="G16">
        <v>627</v>
      </c>
      <c r="H16">
        <v>43226.74</v>
      </c>
      <c r="I16">
        <v>16233.079999999998</v>
      </c>
      <c r="J16">
        <v>59459.819999999992</v>
      </c>
      <c r="K16">
        <v>324159</v>
      </c>
      <c r="L16" s="26">
        <f t="shared" si="1"/>
        <v>0.18342794739618518</v>
      </c>
      <c r="M16" s="1">
        <f t="shared" si="2"/>
        <v>94.832248803827738</v>
      </c>
    </row>
    <row r="17" spans="1:13" x14ac:dyDescent="0.25">
      <c r="A17" t="str">
        <f t="shared" si="0"/>
        <v>CMBDACJan-2024</v>
      </c>
      <c r="B17" s="2">
        <v>2024</v>
      </c>
      <c r="C17" s="2" t="s">
        <v>196</v>
      </c>
      <c r="D17" t="s">
        <v>10</v>
      </c>
      <c r="E17" s="2" t="s">
        <v>22</v>
      </c>
      <c r="F17" t="s">
        <v>15</v>
      </c>
      <c r="G17">
        <v>481</v>
      </c>
      <c r="H17">
        <v>95244.209999999992</v>
      </c>
      <c r="I17">
        <v>1764.93</v>
      </c>
      <c r="J17">
        <v>97009.140000000014</v>
      </c>
      <c r="K17">
        <v>1041365</v>
      </c>
      <c r="L17" s="26">
        <f t="shared" si="1"/>
        <v>9.3155752305867798E-2</v>
      </c>
      <c r="M17" s="1">
        <f t="shared" si="2"/>
        <v>201.68220374220377</v>
      </c>
    </row>
    <row r="18" spans="1:13" x14ac:dyDescent="0.25">
      <c r="A18" t="str">
        <f t="shared" si="0"/>
        <v>CMBDELJan-2024</v>
      </c>
      <c r="B18" s="2">
        <v>2024</v>
      </c>
      <c r="C18" s="2" t="s">
        <v>196</v>
      </c>
      <c r="D18" t="s">
        <v>10</v>
      </c>
      <c r="E18" s="2" t="s">
        <v>23</v>
      </c>
      <c r="F18" t="s">
        <v>15</v>
      </c>
      <c r="G18">
        <v>2651</v>
      </c>
      <c r="H18">
        <v>273167.94</v>
      </c>
      <c r="I18">
        <v>89119.220000000016</v>
      </c>
      <c r="J18">
        <v>362287.16000000027</v>
      </c>
      <c r="K18">
        <v>6428675</v>
      </c>
      <c r="L18" s="26">
        <f t="shared" si="1"/>
        <v>5.6354872504831906E-2</v>
      </c>
      <c r="M18" s="1">
        <f t="shared" si="2"/>
        <v>136.66056582421737</v>
      </c>
    </row>
    <row r="19" spans="1:13" x14ac:dyDescent="0.25">
      <c r="A19" t="str">
        <f t="shared" si="0"/>
        <v>CMBDMMJan-2024</v>
      </c>
      <c r="B19" s="2">
        <v>2024</v>
      </c>
      <c r="C19" s="2" t="s">
        <v>196</v>
      </c>
      <c r="D19" t="s">
        <v>10</v>
      </c>
      <c r="E19" s="2" t="s">
        <v>24</v>
      </c>
      <c r="F19" t="s">
        <v>11</v>
      </c>
      <c r="G19">
        <v>538</v>
      </c>
      <c r="H19">
        <v>94655.62000000001</v>
      </c>
      <c r="I19">
        <v>49365.770000000011</v>
      </c>
      <c r="J19">
        <v>144021.38999999996</v>
      </c>
      <c r="K19">
        <v>2072914</v>
      </c>
      <c r="L19" s="26">
        <f t="shared" si="1"/>
        <v>6.9477744855792362E-2</v>
      </c>
      <c r="M19" s="1">
        <f t="shared" si="2"/>
        <v>267.69775092936794</v>
      </c>
    </row>
    <row r="20" spans="1:13" x14ac:dyDescent="0.25">
      <c r="A20" t="str">
        <f t="shared" si="0"/>
        <v>CMBDOHJan-2024</v>
      </c>
      <c r="B20" s="2">
        <v>2024</v>
      </c>
      <c r="C20" s="2" t="s">
        <v>196</v>
      </c>
      <c r="D20" t="s">
        <v>10</v>
      </c>
      <c r="E20" s="2" t="s">
        <v>25</v>
      </c>
      <c r="F20" t="s">
        <v>11</v>
      </c>
      <c r="G20">
        <v>1659</v>
      </c>
      <c r="H20">
        <v>341939.10999999981</v>
      </c>
      <c r="I20">
        <v>280826.88000000018</v>
      </c>
      <c r="J20">
        <v>622765.99000000034</v>
      </c>
      <c r="K20">
        <v>6027147</v>
      </c>
      <c r="L20" s="26">
        <f t="shared" si="1"/>
        <v>0.1033268294269246</v>
      </c>
      <c r="M20" s="1">
        <f t="shared" si="2"/>
        <v>375.38637130801709</v>
      </c>
    </row>
    <row r="21" spans="1:13" x14ac:dyDescent="0.25">
      <c r="A21" t="str">
        <f t="shared" si="0"/>
        <v>CMBDXBJan-2024</v>
      </c>
      <c r="B21" s="2">
        <v>2024</v>
      </c>
      <c r="C21" s="2" t="s">
        <v>196</v>
      </c>
      <c r="D21" t="s">
        <v>10</v>
      </c>
      <c r="E21" s="2" t="s">
        <v>26</v>
      </c>
      <c r="F21" t="s">
        <v>11</v>
      </c>
      <c r="G21">
        <v>1289</v>
      </c>
      <c r="H21">
        <v>171784.07999999996</v>
      </c>
      <c r="I21">
        <v>135571.30000000008</v>
      </c>
      <c r="J21">
        <v>307355.38000000006</v>
      </c>
      <c r="K21">
        <v>4265301</v>
      </c>
      <c r="L21" s="26">
        <f t="shared" si="1"/>
        <v>7.2059481851339466E-2</v>
      </c>
      <c r="M21" s="1">
        <f t="shared" si="2"/>
        <v>238.44482544608229</v>
      </c>
    </row>
    <row r="22" spans="1:13" x14ac:dyDescent="0.25">
      <c r="A22" t="str">
        <f t="shared" si="0"/>
        <v>CMBFRAJan-2024</v>
      </c>
      <c r="B22" s="2">
        <v>2024</v>
      </c>
      <c r="C22" s="2" t="s">
        <v>196</v>
      </c>
      <c r="D22" t="s">
        <v>10</v>
      </c>
      <c r="E22" s="2" t="s">
        <v>27</v>
      </c>
      <c r="F22" t="s">
        <v>19</v>
      </c>
      <c r="G22">
        <v>2257</v>
      </c>
      <c r="H22">
        <v>758022.78999999992</v>
      </c>
      <c r="I22">
        <v>497912.08000000007</v>
      </c>
      <c r="J22">
        <v>1255934.8700000001</v>
      </c>
      <c r="K22">
        <v>18265901</v>
      </c>
      <c r="L22" s="26">
        <f t="shared" si="1"/>
        <v>6.8758440659456119E-2</v>
      </c>
      <c r="M22" s="1">
        <f t="shared" si="2"/>
        <v>556.46206025697836</v>
      </c>
    </row>
    <row r="23" spans="1:13" x14ac:dyDescent="0.25">
      <c r="A23" t="str">
        <f t="shared" si="0"/>
        <v>CMBGANJan-2024</v>
      </c>
      <c r="B23" s="2">
        <v>2024</v>
      </c>
      <c r="C23" s="2" t="s">
        <v>196</v>
      </c>
      <c r="D23" t="s">
        <v>10</v>
      </c>
      <c r="E23" s="2" t="s">
        <v>28</v>
      </c>
      <c r="F23" t="s">
        <v>15</v>
      </c>
      <c r="G23">
        <v>577</v>
      </c>
      <c r="H23">
        <v>49959.22</v>
      </c>
      <c r="I23">
        <v>15674.519999999999</v>
      </c>
      <c r="J23">
        <v>65633.740000000005</v>
      </c>
      <c r="K23">
        <v>661819</v>
      </c>
      <c r="L23" s="26">
        <f t="shared" si="1"/>
        <v>9.9171737287687425E-2</v>
      </c>
      <c r="M23" s="1">
        <f t="shared" si="2"/>
        <v>113.74998266897748</v>
      </c>
    </row>
    <row r="24" spans="1:13" x14ac:dyDescent="0.25">
      <c r="A24" t="str">
        <f t="shared" si="0"/>
        <v>CMBHYDJan-2024</v>
      </c>
      <c r="B24" s="2">
        <v>2024</v>
      </c>
      <c r="C24" s="2" t="s">
        <v>196</v>
      </c>
      <c r="D24" t="s">
        <v>10</v>
      </c>
      <c r="E24" s="2" t="s">
        <v>29</v>
      </c>
      <c r="F24" t="s">
        <v>15</v>
      </c>
      <c r="G24">
        <v>512</v>
      </c>
      <c r="H24">
        <v>30698.959999999988</v>
      </c>
      <c r="I24">
        <v>17217.569999999996</v>
      </c>
      <c r="J24">
        <v>47916.53</v>
      </c>
      <c r="K24">
        <v>600064</v>
      </c>
      <c r="L24" s="26">
        <f t="shared" si="1"/>
        <v>7.9852365747653586E-2</v>
      </c>
      <c r="M24" s="1">
        <f t="shared" si="2"/>
        <v>93.586972656249998</v>
      </c>
    </row>
    <row r="25" spans="1:13" x14ac:dyDescent="0.25">
      <c r="A25" t="str">
        <f t="shared" si="0"/>
        <v>CMBICNJan-2024</v>
      </c>
      <c r="B25" s="2">
        <v>2024</v>
      </c>
      <c r="C25" s="2" t="s">
        <v>196</v>
      </c>
      <c r="D25" t="s">
        <v>10</v>
      </c>
      <c r="E25" s="2" t="s">
        <v>30</v>
      </c>
      <c r="F25" t="s">
        <v>13</v>
      </c>
      <c r="G25">
        <v>739</v>
      </c>
      <c r="H25">
        <v>177464.04999999996</v>
      </c>
      <c r="I25">
        <v>63603.66</v>
      </c>
      <c r="J25">
        <v>241067.71000000002</v>
      </c>
      <c r="K25">
        <v>4260335</v>
      </c>
      <c r="L25" s="26">
        <f t="shared" si="1"/>
        <v>5.6584214621620138E-2</v>
      </c>
      <c r="M25" s="1">
        <f t="shared" si="2"/>
        <v>326.20799729364006</v>
      </c>
    </row>
    <row r="26" spans="1:13" x14ac:dyDescent="0.25">
      <c r="A26" t="str">
        <f t="shared" si="0"/>
        <v>CMBIXMJan-2024</v>
      </c>
      <c r="B26" s="2">
        <v>2024</v>
      </c>
      <c r="C26" s="2" t="s">
        <v>196</v>
      </c>
      <c r="D26" t="s">
        <v>10</v>
      </c>
      <c r="E26" s="2" t="s">
        <v>31</v>
      </c>
      <c r="F26" t="s">
        <v>15</v>
      </c>
      <c r="G26">
        <v>285</v>
      </c>
      <c r="H26">
        <v>8976.5799999999981</v>
      </c>
      <c r="I26">
        <v>5755.4400000000023</v>
      </c>
      <c r="J26">
        <v>14732.020000000002</v>
      </c>
      <c r="K26">
        <v>100890</v>
      </c>
      <c r="L26" s="26">
        <f t="shared" si="1"/>
        <v>0.14602061651303402</v>
      </c>
      <c r="M26" s="1">
        <f t="shared" si="2"/>
        <v>51.691298245614043</v>
      </c>
    </row>
    <row r="27" spans="1:13" x14ac:dyDescent="0.25">
      <c r="A27" t="str">
        <f t="shared" si="0"/>
        <v>CMBKHIJan-2024</v>
      </c>
      <c r="B27" s="2">
        <v>2024</v>
      </c>
      <c r="C27" s="2" t="s">
        <v>196</v>
      </c>
      <c r="D27" t="s">
        <v>10</v>
      </c>
      <c r="E27" s="2" t="s">
        <v>32</v>
      </c>
      <c r="F27" t="s">
        <v>15</v>
      </c>
      <c r="G27">
        <v>781</v>
      </c>
      <c r="H27">
        <v>101125.13999999998</v>
      </c>
      <c r="I27">
        <v>26028.44</v>
      </c>
      <c r="J27">
        <v>127153.58</v>
      </c>
      <c r="K27">
        <v>1885334</v>
      </c>
      <c r="L27" s="26">
        <f t="shared" si="1"/>
        <v>6.7443529899741908E-2</v>
      </c>
      <c r="M27" s="1">
        <f t="shared" si="2"/>
        <v>162.80868117797695</v>
      </c>
    </row>
    <row r="28" spans="1:13" x14ac:dyDescent="0.25">
      <c r="A28" t="str">
        <f t="shared" si="0"/>
        <v>CMBKTMJan-2024</v>
      </c>
      <c r="B28" s="2">
        <v>2024</v>
      </c>
      <c r="C28" s="2" t="s">
        <v>196</v>
      </c>
      <c r="D28" t="s">
        <v>10</v>
      </c>
      <c r="E28" s="2" t="s">
        <v>52</v>
      </c>
      <c r="F28" t="s">
        <v>15</v>
      </c>
      <c r="G28">
        <v>342</v>
      </c>
      <c r="H28">
        <v>43062.849999999984</v>
      </c>
      <c r="I28">
        <v>14900.709999999997</v>
      </c>
      <c r="J28">
        <v>57963.559999999976</v>
      </c>
      <c r="K28">
        <v>804726</v>
      </c>
      <c r="L28" s="26">
        <f t="shared" si="1"/>
        <v>7.202893904260578E-2</v>
      </c>
      <c r="M28" s="1">
        <f t="shared" si="2"/>
        <v>169.48409356725139</v>
      </c>
    </row>
    <row r="29" spans="1:13" x14ac:dyDescent="0.25">
      <c r="A29" t="str">
        <f t="shared" si="0"/>
        <v>CMBKULJan-2024</v>
      </c>
      <c r="B29" s="2">
        <v>2024</v>
      </c>
      <c r="C29" s="2" t="s">
        <v>196</v>
      </c>
      <c r="D29" t="s">
        <v>10</v>
      </c>
      <c r="E29" s="2" t="s">
        <v>33</v>
      </c>
      <c r="F29" t="s">
        <v>13</v>
      </c>
      <c r="G29">
        <v>1975</v>
      </c>
      <c r="H29">
        <v>172925.62000000002</v>
      </c>
      <c r="I29">
        <v>123298.81000000008</v>
      </c>
      <c r="J29">
        <v>296224.43</v>
      </c>
      <c r="K29">
        <v>4856525</v>
      </c>
      <c r="L29" s="26">
        <f t="shared" si="1"/>
        <v>6.0995141587863747E-2</v>
      </c>
      <c r="M29" s="1">
        <f t="shared" si="2"/>
        <v>149.98705316455695</v>
      </c>
    </row>
    <row r="30" spans="1:13" x14ac:dyDescent="0.25">
      <c r="A30" t="str">
        <f t="shared" si="0"/>
        <v>CMBKWIJan-2024</v>
      </c>
      <c r="B30" s="2">
        <v>2024</v>
      </c>
      <c r="C30" s="2" t="s">
        <v>196</v>
      </c>
      <c r="D30" t="s">
        <v>10</v>
      </c>
      <c r="E30" s="2" t="s">
        <v>34</v>
      </c>
      <c r="F30" t="s">
        <v>11</v>
      </c>
      <c r="G30">
        <v>654</v>
      </c>
      <c r="H30">
        <v>98305.280000000028</v>
      </c>
      <c r="I30">
        <v>51226.51</v>
      </c>
      <c r="J30">
        <v>149531.78999999995</v>
      </c>
      <c r="K30">
        <v>2743530</v>
      </c>
      <c r="L30" s="26">
        <f t="shared" si="1"/>
        <v>5.4503428065302714E-2</v>
      </c>
      <c r="M30" s="1">
        <f t="shared" si="2"/>
        <v>228.64188073394487</v>
      </c>
    </row>
    <row r="31" spans="1:13" x14ac:dyDescent="0.25">
      <c r="A31" t="str">
        <f t="shared" si="0"/>
        <v>CMBLHEJan-2024</v>
      </c>
      <c r="B31" s="2">
        <v>2024</v>
      </c>
      <c r="C31" s="2" t="s">
        <v>196</v>
      </c>
      <c r="D31" t="s">
        <v>10</v>
      </c>
      <c r="E31" s="2" t="s">
        <v>35</v>
      </c>
      <c r="F31" t="s">
        <v>15</v>
      </c>
      <c r="G31">
        <v>669</v>
      </c>
      <c r="H31">
        <v>84253.799999999945</v>
      </c>
      <c r="I31">
        <v>19616.899999999991</v>
      </c>
      <c r="J31">
        <v>103870.69999999998</v>
      </c>
      <c r="K31">
        <v>1863165</v>
      </c>
      <c r="L31" s="26">
        <f t="shared" si="1"/>
        <v>5.5749598130063617E-2</v>
      </c>
      <c r="M31" s="1">
        <f t="shared" si="2"/>
        <v>155.26263079222718</v>
      </c>
    </row>
    <row r="32" spans="1:13" x14ac:dyDescent="0.25">
      <c r="A32" t="str">
        <f t="shared" si="0"/>
        <v>CMBLHRJan-2024</v>
      </c>
      <c r="B32" s="2">
        <v>2024</v>
      </c>
      <c r="C32" s="2" t="s">
        <v>196</v>
      </c>
      <c r="D32" t="s">
        <v>10</v>
      </c>
      <c r="E32" s="2" t="s">
        <v>36</v>
      </c>
      <c r="F32" t="s">
        <v>19</v>
      </c>
      <c r="G32">
        <v>5295</v>
      </c>
      <c r="H32">
        <v>2550374.1900000004</v>
      </c>
      <c r="I32">
        <v>1093051.9599999997</v>
      </c>
      <c r="J32">
        <v>3643426.1500000008</v>
      </c>
      <c r="K32">
        <v>46167105</v>
      </c>
      <c r="L32" s="26">
        <f t="shared" si="1"/>
        <v>7.8918228682521907E-2</v>
      </c>
      <c r="M32" s="1">
        <f t="shared" si="2"/>
        <v>688.08803588290857</v>
      </c>
    </row>
    <row r="33" spans="1:13" x14ac:dyDescent="0.25">
      <c r="A33" t="str">
        <f t="shared" si="0"/>
        <v>CMBMAAJan-2024</v>
      </c>
      <c r="B33" s="2">
        <v>2024</v>
      </c>
      <c r="C33" s="2" t="s">
        <v>196</v>
      </c>
      <c r="D33" t="s">
        <v>10</v>
      </c>
      <c r="E33" s="2" t="s">
        <v>37</v>
      </c>
      <c r="F33" t="s">
        <v>15</v>
      </c>
      <c r="G33">
        <v>2268</v>
      </c>
      <c r="H33">
        <v>90851.680000000037</v>
      </c>
      <c r="I33">
        <v>67707.040000000037</v>
      </c>
      <c r="J33">
        <v>158558.7199999998</v>
      </c>
      <c r="K33">
        <v>1555848</v>
      </c>
      <c r="L33" s="26">
        <f t="shared" si="1"/>
        <v>0.10191144636236946</v>
      </c>
      <c r="M33" s="1">
        <f t="shared" si="2"/>
        <v>69.911252204585452</v>
      </c>
    </row>
    <row r="34" spans="1:13" x14ac:dyDescent="0.25">
      <c r="A34" t="str">
        <f t="shared" si="0"/>
        <v>CMBMELJan-2024</v>
      </c>
      <c r="B34" s="2">
        <v>2024</v>
      </c>
      <c r="C34" s="2" t="s">
        <v>196</v>
      </c>
      <c r="D34" t="s">
        <v>10</v>
      </c>
      <c r="E34" s="2" t="s">
        <v>38</v>
      </c>
      <c r="F34" t="s">
        <v>13</v>
      </c>
      <c r="G34">
        <v>6314</v>
      </c>
      <c r="H34">
        <v>3731176.4799999939</v>
      </c>
      <c r="I34">
        <v>479869.97999999986</v>
      </c>
      <c r="J34">
        <v>4211046.4600000009</v>
      </c>
      <c r="K34">
        <v>53094426</v>
      </c>
      <c r="L34" s="26">
        <f t="shared" si="1"/>
        <v>7.9312402021259276E-2</v>
      </c>
      <c r="M34" s="1">
        <f t="shared" si="2"/>
        <v>666.93798859676917</v>
      </c>
    </row>
    <row r="35" spans="1:13" x14ac:dyDescent="0.25">
      <c r="A35" t="str">
        <f t="shared" si="0"/>
        <v>CMBMLEJan-2024</v>
      </c>
      <c r="B35" s="2">
        <v>2024</v>
      </c>
      <c r="C35" s="2" t="s">
        <v>196</v>
      </c>
      <c r="D35" t="s">
        <v>10</v>
      </c>
      <c r="E35" s="2" t="s">
        <v>39</v>
      </c>
      <c r="F35" t="s">
        <v>15</v>
      </c>
      <c r="G35">
        <v>4298</v>
      </c>
      <c r="H35">
        <v>311222.17999999993</v>
      </c>
      <c r="I35">
        <v>107128.76000000005</v>
      </c>
      <c r="J35">
        <v>418350.93999999994</v>
      </c>
      <c r="K35">
        <v>3300864</v>
      </c>
      <c r="L35" s="26">
        <f t="shared" si="1"/>
        <v>0.12673982932953309</v>
      </c>
      <c r="M35" s="1">
        <f t="shared" si="2"/>
        <v>97.336188925081416</v>
      </c>
    </row>
    <row r="36" spans="1:13" x14ac:dyDescent="0.25">
      <c r="A36" t="str">
        <f t="shared" si="0"/>
        <v>CMBNRTJan-2024</v>
      </c>
      <c r="B36" s="2">
        <v>2024</v>
      </c>
      <c r="C36" s="2" t="s">
        <v>196</v>
      </c>
      <c r="D36" t="s">
        <v>10</v>
      </c>
      <c r="E36" s="2" t="s">
        <v>40</v>
      </c>
      <c r="F36" t="s">
        <v>13</v>
      </c>
      <c r="G36">
        <v>2043</v>
      </c>
      <c r="H36">
        <v>815745.3400000002</v>
      </c>
      <c r="I36">
        <v>33198.62999999999</v>
      </c>
      <c r="J36">
        <v>848943.97</v>
      </c>
      <c r="K36">
        <v>14023152</v>
      </c>
      <c r="L36" s="26">
        <f t="shared" si="1"/>
        <v>6.0538741218807299E-2</v>
      </c>
      <c r="M36" s="1">
        <f t="shared" si="2"/>
        <v>415.53791972589329</v>
      </c>
    </row>
    <row r="37" spans="1:13" x14ac:dyDescent="0.25">
      <c r="A37" t="str">
        <f t="shared" si="0"/>
        <v>CMBPVGJan-2024</v>
      </c>
      <c r="B37" s="2">
        <v>2024</v>
      </c>
      <c r="C37" s="2" t="s">
        <v>196</v>
      </c>
      <c r="D37" t="s">
        <v>10</v>
      </c>
      <c r="E37" s="2" t="s">
        <v>50</v>
      </c>
      <c r="F37" t="s">
        <v>13</v>
      </c>
      <c r="G37">
        <v>20</v>
      </c>
      <c r="H37">
        <v>1606.75</v>
      </c>
      <c r="I37">
        <v>1723.5</v>
      </c>
      <c r="J37">
        <v>3330.2500000000005</v>
      </c>
      <c r="K37">
        <v>101320</v>
      </c>
      <c r="L37" s="26">
        <f t="shared" si="1"/>
        <v>3.2868634030793528E-2</v>
      </c>
      <c r="M37" s="1">
        <f t="shared" si="2"/>
        <v>166.51250000000002</v>
      </c>
    </row>
    <row r="38" spans="1:13" x14ac:dyDescent="0.25">
      <c r="A38" t="str">
        <f t="shared" si="0"/>
        <v>CMBRUHJan-2024</v>
      </c>
      <c r="B38" s="2">
        <v>2024</v>
      </c>
      <c r="C38" s="2" t="s">
        <v>196</v>
      </c>
      <c r="D38" t="s">
        <v>10</v>
      </c>
      <c r="E38" s="2" t="s">
        <v>41</v>
      </c>
      <c r="F38" t="s">
        <v>11</v>
      </c>
      <c r="G38">
        <v>1085</v>
      </c>
      <c r="H38">
        <v>205940.24</v>
      </c>
      <c r="I38">
        <v>101029.63000000009</v>
      </c>
      <c r="J38">
        <v>306969.8699999997</v>
      </c>
      <c r="K38">
        <v>4388825</v>
      </c>
      <c r="L38" s="26">
        <f t="shared" si="1"/>
        <v>6.9943520190483721E-2</v>
      </c>
      <c r="M38" s="1">
        <f t="shared" si="2"/>
        <v>282.92153917050666</v>
      </c>
    </row>
    <row r="39" spans="1:13" x14ac:dyDescent="0.25">
      <c r="A39" t="str">
        <f t="shared" si="0"/>
        <v>CMBSINJan-2024</v>
      </c>
      <c r="B39" s="2">
        <v>2024</v>
      </c>
      <c r="C39" s="2" t="s">
        <v>196</v>
      </c>
      <c r="D39" t="s">
        <v>10</v>
      </c>
      <c r="E39" s="2" t="s">
        <v>42</v>
      </c>
      <c r="F39" t="s">
        <v>13</v>
      </c>
      <c r="G39">
        <v>2813</v>
      </c>
      <c r="H39">
        <v>431966.70999999996</v>
      </c>
      <c r="I39">
        <v>228814.0800000001</v>
      </c>
      <c r="J39">
        <v>660780.79</v>
      </c>
      <c r="K39">
        <v>7732937</v>
      </c>
      <c r="L39" s="26">
        <f t="shared" si="1"/>
        <v>8.5450171131615321E-2</v>
      </c>
      <c r="M39" s="1">
        <f t="shared" si="2"/>
        <v>234.90252044081055</v>
      </c>
    </row>
    <row r="40" spans="1:13" x14ac:dyDescent="0.25">
      <c r="A40" t="str">
        <f t="shared" si="0"/>
        <v>CMBSYDJan-2024</v>
      </c>
      <c r="B40" s="2">
        <v>2024</v>
      </c>
      <c r="C40" s="2" t="s">
        <v>196</v>
      </c>
      <c r="D40" t="s">
        <v>10</v>
      </c>
      <c r="E40" s="2" t="s">
        <v>53</v>
      </c>
      <c r="F40" t="s">
        <v>13</v>
      </c>
      <c r="G40">
        <v>2839</v>
      </c>
      <c r="H40">
        <v>1676905.9000000008</v>
      </c>
      <c r="I40">
        <v>223108.41000000015</v>
      </c>
      <c r="J40">
        <v>1900014.3099999987</v>
      </c>
      <c r="K40">
        <v>24852606</v>
      </c>
      <c r="L40" s="26">
        <f t="shared" si="1"/>
        <v>7.6451310981230647E-2</v>
      </c>
      <c r="M40" s="1">
        <f t="shared" si="2"/>
        <v>669.25477632969307</v>
      </c>
    </row>
    <row r="41" spans="1:13" x14ac:dyDescent="0.25">
      <c r="A41" t="str">
        <f t="shared" si="0"/>
        <v>CMBTRVJan-2024</v>
      </c>
      <c r="B41" s="2">
        <v>2024</v>
      </c>
      <c r="C41" s="2" t="s">
        <v>196</v>
      </c>
      <c r="D41" t="s">
        <v>10</v>
      </c>
      <c r="E41" s="2" t="s">
        <v>43</v>
      </c>
      <c r="F41" t="s">
        <v>15</v>
      </c>
      <c r="G41">
        <v>216</v>
      </c>
      <c r="H41">
        <v>11116.28</v>
      </c>
      <c r="I41">
        <v>4742.1500000000024</v>
      </c>
      <c r="J41">
        <v>15858.429999999998</v>
      </c>
      <c r="K41">
        <v>79056</v>
      </c>
      <c r="L41" s="26">
        <f t="shared" si="1"/>
        <v>0.20059742461040272</v>
      </c>
      <c r="M41" s="1">
        <f t="shared" si="2"/>
        <v>73.418657407407395</v>
      </c>
    </row>
    <row r="42" spans="1:13" x14ac:dyDescent="0.25">
      <c r="A42" t="str">
        <f t="shared" si="0"/>
        <v>CMBTRZJan-2024</v>
      </c>
      <c r="B42" s="2">
        <v>2024</v>
      </c>
      <c r="C42" s="2" t="s">
        <v>196</v>
      </c>
      <c r="D42" t="s">
        <v>10</v>
      </c>
      <c r="E42" s="2" t="s">
        <v>44</v>
      </c>
      <c r="F42" t="s">
        <v>15</v>
      </c>
      <c r="G42">
        <v>423</v>
      </c>
      <c r="H42">
        <v>16714.930000000004</v>
      </c>
      <c r="I42">
        <v>9894.659999999998</v>
      </c>
      <c r="J42">
        <v>26609.590000000018</v>
      </c>
      <c r="K42">
        <v>187389</v>
      </c>
      <c r="L42" s="26">
        <f t="shared" si="1"/>
        <v>0.1420018784453731</v>
      </c>
      <c r="M42" s="1">
        <f t="shared" si="2"/>
        <v>62.906832151300279</v>
      </c>
    </row>
    <row r="43" spans="1:13" x14ac:dyDescent="0.25">
      <c r="A43" t="str">
        <f t="shared" si="0"/>
        <v>CMBJEDJan-2024</v>
      </c>
      <c r="B43" s="2">
        <v>2024</v>
      </c>
      <c r="C43" s="2" t="s">
        <v>196</v>
      </c>
      <c r="D43" t="s">
        <v>10</v>
      </c>
      <c r="E43" s="2" t="s">
        <v>51</v>
      </c>
      <c r="F43" t="s">
        <v>11</v>
      </c>
      <c r="G43">
        <v>273</v>
      </c>
      <c r="H43">
        <v>44188.609999999993</v>
      </c>
      <c r="I43">
        <v>25182.01</v>
      </c>
      <c r="J43">
        <v>69370.62</v>
      </c>
      <c r="K43">
        <v>1271361</v>
      </c>
      <c r="L43" s="26">
        <f t="shared" si="1"/>
        <v>5.4564061663052429E-2</v>
      </c>
      <c r="M43" s="1">
        <f t="shared" si="2"/>
        <v>254.10483516483515</v>
      </c>
    </row>
    <row r="44" spans="1:13" x14ac:dyDescent="0.25">
      <c r="A44" t="str">
        <f t="shared" si="0"/>
        <v>COKCMBJan-2024</v>
      </c>
      <c r="B44" s="2">
        <v>2024</v>
      </c>
      <c r="C44" s="2" t="s">
        <v>196</v>
      </c>
      <c r="D44" t="s">
        <v>21</v>
      </c>
      <c r="E44" s="2" t="s">
        <v>10</v>
      </c>
      <c r="F44" t="s">
        <v>15</v>
      </c>
      <c r="G44">
        <v>2251</v>
      </c>
      <c r="H44">
        <v>118559.65999999995</v>
      </c>
      <c r="I44">
        <v>40329.03000000005</v>
      </c>
      <c r="J44">
        <v>158888.68999999992</v>
      </c>
      <c r="K44">
        <v>1163767</v>
      </c>
      <c r="L44" s="26">
        <f t="shared" si="1"/>
        <v>0.13652964038334126</v>
      </c>
      <c r="M44" s="1">
        <f t="shared" si="2"/>
        <v>70.585824078187429</v>
      </c>
    </row>
    <row r="45" spans="1:13" x14ac:dyDescent="0.25">
      <c r="A45" t="str">
        <f t="shared" si="0"/>
        <v>DACCMBJan-2024</v>
      </c>
      <c r="B45" s="2">
        <v>2024</v>
      </c>
      <c r="C45" s="2" t="s">
        <v>196</v>
      </c>
      <c r="D45" t="s">
        <v>22</v>
      </c>
      <c r="E45" s="2" t="s">
        <v>10</v>
      </c>
      <c r="F45" t="s">
        <v>15</v>
      </c>
      <c r="G45">
        <v>170</v>
      </c>
      <c r="H45">
        <v>28229.870000000014</v>
      </c>
      <c r="I45">
        <v>2363.9500000000012</v>
      </c>
      <c r="J45">
        <v>30593.820000000014</v>
      </c>
      <c r="K45">
        <v>368050</v>
      </c>
      <c r="L45" s="26">
        <f t="shared" si="1"/>
        <v>8.3124086401304212E-2</v>
      </c>
      <c r="M45" s="1">
        <f t="shared" si="2"/>
        <v>179.96364705882363</v>
      </c>
    </row>
    <row r="46" spans="1:13" x14ac:dyDescent="0.25">
      <c r="A46" t="str">
        <f t="shared" si="0"/>
        <v>DELCMBJan-2024</v>
      </c>
      <c r="B46" s="2">
        <v>2024</v>
      </c>
      <c r="C46" s="2" t="s">
        <v>196</v>
      </c>
      <c r="D46" t="s">
        <v>23</v>
      </c>
      <c r="E46" s="2" t="s">
        <v>10</v>
      </c>
      <c r="F46" t="s">
        <v>15</v>
      </c>
      <c r="G46">
        <v>1753</v>
      </c>
      <c r="H46">
        <v>170215.70000000016</v>
      </c>
      <c r="I46">
        <v>63070.729999999989</v>
      </c>
      <c r="J46">
        <v>233286.43000000014</v>
      </c>
      <c r="K46">
        <v>4251025</v>
      </c>
      <c r="L46" s="26">
        <f t="shared" si="1"/>
        <v>5.4877689498415122E-2</v>
      </c>
      <c r="M46" s="1">
        <f t="shared" si="2"/>
        <v>133.07839703365667</v>
      </c>
    </row>
    <row r="47" spans="1:13" x14ac:dyDescent="0.25">
      <c r="A47" t="str">
        <f t="shared" si="0"/>
        <v>DMMCMBJan-2024</v>
      </c>
      <c r="B47" s="2">
        <v>2024</v>
      </c>
      <c r="C47" s="2" t="s">
        <v>196</v>
      </c>
      <c r="D47" t="s">
        <v>24</v>
      </c>
      <c r="E47" s="2" t="s">
        <v>10</v>
      </c>
      <c r="F47" t="s">
        <v>11</v>
      </c>
      <c r="G47">
        <v>148</v>
      </c>
      <c r="H47">
        <v>26001.199999999997</v>
      </c>
      <c r="I47">
        <v>12707.219999999996</v>
      </c>
      <c r="J47">
        <v>38708.420000000006</v>
      </c>
      <c r="K47">
        <v>570244</v>
      </c>
      <c r="L47" s="26">
        <f t="shared" si="1"/>
        <v>6.7880451175286377E-2</v>
      </c>
      <c r="M47" s="1">
        <f t="shared" si="2"/>
        <v>261.54337837837841</v>
      </c>
    </row>
    <row r="48" spans="1:13" x14ac:dyDescent="0.25">
      <c r="A48" t="str">
        <f t="shared" si="0"/>
        <v>DOHCMBJan-2024</v>
      </c>
      <c r="B48" s="2">
        <v>2024</v>
      </c>
      <c r="C48" s="2" t="s">
        <v>196</v>
      </c>
      <c r="D48" t="s">
        <v>25</v>
      </c>
      <c r="E48" s="2" t="s">
        <v>10</v>
      </c>
      <c r="F48" t="s">
        <v>11</v>
      </c>
      <c r="G48">
        <v>360</v>
      </c>
      <c r="H48">
        <v>51118.47</v>
      </c>
      <c r="I48">
        <v>31768.079999999994</v>
      </c>
      <c r="J48">
        <v>82886.549999999988</v>
      </c>
      <c r="K48">
        <v>1307880</v>
      </c>
      <c r="L48" s="26">
        <f t="shared" si="1"/>
        <v>6.3374736214331581E-2</v>
      </c>
      <c r="M48" s="1">
        <f t="shared" si="2"/>
        <v>230.24041666666665</v>
      </c>
    </row>
    <row r="49" spans="1:13" x14ac:dyDescent="0.25">
      <c r="A49" t="str">
        <f t="shared" si="0"/>
        <v>DXBCMBJan-2024</v>
      </c>
      <c r="B49" s="2">
        <v>2024</v>
      </c>
      <c r="C49" s="2" t="s">
        <v>196</v>
      </c>
      <c r="D49" t="s">
        <v>26</v>
      </c>
      <c r="E49" s="2" t="s">
        <v>10</v>
      </c>
      <c r="F49" t="s">
        <v>11</v>
      </c>
      <c r="G49">
        <v>383</v>
      </c>
      <c r="H49">
        <v>55201.529999999984</v>
      </c>
      <c r="I49">
        <v>34528.340000000004</v>
      </c>
      <c r="J49">
        <v>89729.869999999981</v>
      </c>
      <c r="K49">
        <v>1267347</v>
      </c>
      <c r="L49" s="26">
        <f t="shared" si="1"/>
        <v>7.0801343278518017E-2</v>
      </c>
      <c r="M49" s="1">
        <f t="shared" si="2"/>
        <v>234.28164490861613</v>
      </c>
    </row>
    <row r="50" spans="1:13" x14ac:dyDescent="0.25">
      <c r="A50" t="str">
        <f t="shared" si="0"/>
        <v>FRACMBJan-2024</v>
      </c>
      <c r="B50" s="2">
        <v>2024</v>
      </c>
      <c r="C50" s="2" t="s">
        <v>196</v>
      </c>
      <c r="D50" t="s">
        <v>27</v>
      </c>
      <c r="E50" s="2" t="s">
        <v>10</v>
      </c>
      <c r="F50" t="s">
        <v>19</v>
      </c>
      <c r="G50">
        <v>1405</v>
      </c>
      <c r="H50">
        <v>341919.51999999973</v>
      </c>
      <c r="I50">
        <v>303145.31999999977</v>
      </c>
      <c r="J50">
        <v>645064.83999999939</v>
      </c>
      <c r="K50">
        <v>11370665</v>
      </c>
      <c r="L50" s="26">
        <f t="shared" si="1"/>
        <v>5.6730616898835677E-2</v>
      </c>
      <c r="M50" s="1">
        <f t="shared" si="2"/>
        <v>459.12088256227713</v>
      </c>
    </row>
    <row r="51" spans="1:13" x14ac:dyDescent="0.25">
      <c r="A51" t="str">
        <f t="shared" si="0"/>
        <v>GANCMBJan-2024</v>
      </c>
      <c r="B51" s="2">
        <v>2024</v>
      </c>
      <c r="C51" s="2" t="s">
        <v>196</v>
      </c>
      <c r="D51" t="s">
        <v>28</v>
      </c>
      <c r="E51" s="2" t="s">
        <v>10</v>
      </c>
      <c r="F51" t="s">
        <v>15</v>
      </c>
      <c r="G51">
        <v>105</v>
      </c>
      <c r="H51">
        <v>7183.630000000001</v>
      </c>
      <c r="I51">
        <v>3048.64</v>
      </c>
      <c r="J51">
        <v>10232.269999999999</v>
      </c>
      <c r="K51">
        <v>120435</v>
      </c>
      <c r="L51" s="26">
        <f t="shared" si="1"/>
        <v>8.4960933283513923E-2</v>
      </c>
      <c r="M51" s="1">
        <f t="shared" si="2"/>
        <v>97.450190476190457</v>
      </c>
    </row>
    <row r="52" spans="1:13" x14ac:dyDescent="0.25">
      <c r="A52" t="str">
        <f t="shared" si="0"/>
        <v>HYDCMBJan-2024</v>
      </c>
      <c r="B52" s="2">
        <v>2024</v>
      </c>
      <c r="C52" s="2" t="s">
        <v>196</v>
      </c>
      <c r="D52" t="s">
        <v>29</v>
      </c>
      <c r="E52" s="2" t="s">
        <v>10</v>
      </c>
      <c r="F52" t="s">
        <v>15</v>
      </c>
      <c r="G52">
        <v>619</v>
      </c>
      <c r="H52">
        <v>34572.630000000005</v>
      </c>
      <c r="I52">
        <v>20699.280000000006</v>
      </c>
      <c r="J52">
        <v>55271.910000000011</v>
      </c>
      <c r="K52">
        <v>725468</v>
      </c>
      <c r="L52" s="26">
        <f t="shared" si="1"/>
        <v>7.618793661470942E-2</v>
      </c>
      <c r="M52" s="1">
        <f t="shared" si="2"/>
        <v>89.292261712439441</v>
      </c>
    </row>
    <row r="53" spans="1:13" x14ac:dyDescent="0.25">
      <c r="A53" t="str">
        <f t="shared" si="0"/>
        <v>ICNCMBJan-2024</v>
      </c>
      <c r="B53" s="2">
        <v>2024</v>
      </c>
      <c r="C53" s="2" t="s">
        <v>196</v>
      </c>
      <c r="D53" t="s">
        <v>30</v>
      </c>
      <c r="E53" s="2" t="s">
        <v>10</v>
      </c>
      <c r="F53" t="s">
        <v>13</v>
      </c>
      <c r="G53">
        <v>576</v>
      </c>
      <c r="H53">
        <v>139668.23000000001</v>
      </c>
      <c r="I53">
        <v>47519.260000000009</v>
      </c>
      <c r="J53">
        <v>187187.49000000005</v>
      </c>
      <c r="K53">
        <v>3320640</v>
      </c>
      <c r="L53" s="26">
        <f t="shared" si="1"/>
        <v>5.6370907415438001E-2</v>
      </c>
      <c r="M53" s="1">
        <f t="shared" si="2"/>
        <v>324.97828125000007</v>
      </c>
    </row>
    <row r="54" spans="1:13" x14ac:dyDescent="0.25">
      <c r="A54" t="str">
        <f t="shared" si="0"/>
        <v>IXMCMBJan-2024</v>
      </c>
      <c r="B54" s="2">
        <v>2024</v>
      </c>
      <c r="C54" s="2" t="s">
        <v>196</v>
      </c>
      <c r="D54" t="s">
        <v>31</v>
      </c>
      <c r="E54" s="2" t="s">
        <v>10</v>
      </c>
      <c r="F54" t="s">
        <v>15</v>
      </c>
      <c r="G54">
        <v>649</v>
      </c>
      <c r="H54">
        <v>18866.659999999985</v>
      </c>
      <c r="I54">
        <v>10409.680000000006</v>
      </c>
      <c r="J54">
        <v>29276.340000000018</v>
      </c>
      <c r="K54">
        <v>229746</v>
      </c>
      <c r="L54" s="26">
        <f t="shared" si="1"/>
        <v>0.12742916089942816</v>
      </c>
      <c r="M54" s="1">
        <f t="shared" si="2"/>
        <v>45.109922958397561</v>
      </c>
    </row>
    <row r="55" spans="1:13" x14ac:dyDescent="0.25">
      <c r="A55" t="str">
        <f t="shared" si="0"/>
        <v>KHICMBJan-2024</v>
      </c>
      <c r="B55" s="2">
        <v>2024</v>
      </c>
      <c r="C55" s="2" t="s">
        <v>196</v>
      </c>
      <c r="D55" t="s">
        <v>32</v>
      </c>
      <c r="E55" s="2" t="s">
        <v>10</v>
      </c>
      <c r="F55" t="s">
        <v>15</v>
      </c>
      <c r="G55">
        <v>1182</v>
      </c>
      <c r="H55">
        <v>193362.02000000016</v>
      </c>
      <c r="I55">
        <v>27308.47</v>
      </c>
      <c r="J55">
        <v>220670.48999999985</v>
      </c>
      <c r="K55">
        <v>2853348</v>
      </c>
      <c r="L55" s="26">
        <f t="shared" si="1"/>
        <v>7.7337391022756372E-2</v>
      </c>
      <c r="M55" s="1">
        <f t="shared" si="2"/>
        <v>186.69246192893388</v>
      </c>
    </row>
    <row r="56" spans="1:13" x14ac:dyDescent="0.25">
      <c r="A56" t="str">
        <f t="shared" si="0"/>
        <v>KTMCMBJan-2024</v>
      </c>
      <c r="B56" s="2">
        <v>2024</v>
      </c>
      <c r="C56" s="2" t="s">
        <v>196</v>
      </c>
      <c r="D56" t="s">
        <v>52</v>
      </c>
      <c r="E56" s="2" t="s">
        <v>10</v>
      </c>
      <c r="F56" t="s">
        <v>15</v>
      </c>
      <c r="G56">
        <v>203</v>
      </c>
      <c r="H56">
        <v>32238.269999999986</v>
      </c>
      <c r="I56">
        <v>8365.7799999999988</v>
      </c>
      <c r="J56">
        <v>40604.05000000001</v>
      </c>
      <c r="K56">
        <v>477659</v>
      </c>
      <c r="L56" s="26">
        <f t="shared" si="1"/>
        <v>8.5006353905191803E-2</v>
      </c>
      <c r="M56" s="1">
        <f t="shared" si="2"/>
        <v>200.01995073891629</v>
      </c>
    </row>
    <row r="57" spans="1:13" x14ac:dyDescent="0.25">
      <c r="A57" t="str">
        <f t="shared" si="0"/>
        <v>KULCMBJan-2024</v>
      </c>
      <c r="B57" s="2">
        <v>2024</v>
      </c>
      <c r="C57" s="2" t="s">
        <v>196</v>
      </c>
      <c r="D57" t="s">
        <v>33</v>
      </c>
      <c r="E57" s="2" t="s">
        <v>10</v>
      </c>
      <c r="F57" t="s">
        <v>13</v>
      </c>
      <c r="G57">
        <v>1310</v>
      </c>
      <c r="H57">
        <v>104148.50000000001</v>
      </c>
      <c r="I57">
        <v>82118.940000000046</v>
      </c>
      <c r="J57">
        <v>186267.44000000009</v>
      </c>
      <c r="K57">
        <v>3221290</v>
      </c>
      <c r="L57" s="26">
        <f t="shared" si="1"/>
        <v>5.7823865594218496E-2</v>
      </c>
      <c r="M57" s="1">
        <f t="shared" si="2"/>
        <v>142.18888549618327</v>
      </c>
    </row>
    <row r="58" spans="1:13" x14ac:dyDescent="0.25">
      <c r="A58" t="str">
        <f t="shared" si="0"/>
        <v>KWICMBJan-2024</v>
      </c>
      <c r="B58" s="2">
        <v>2024</v>
      </c>
      <c r="C58" s="2" t="s">
        <v>196</v>
      </c>
      <c r="D58" t="s">
        <v>34</v>
      </c>
      <c r="E58" s="2" t="s">
        <v>10</v>
      </c>
      <c r="F58" t="s">
        <v>11</v>
      </c>
      <c r="G58">
        <v>164</v>
      </c>
      <c r="H58">
        <v>30314.779999999995</v>
      </c>
      <c r="I58">
        <v>11787.99</v>
      </c>
      <c r="J58">
        <v>42102.76999999999</v>
      </c>
      <c r="K58">
        <v>687980</v>
      </c>
      <c r="L58" s="26">
        <f t="shared" si="1"/>
        <v>6.1197665629814803E-2</v>
      </c>
      <c r="M58" s="1">
        <f t="shared" si="2"/>
        <v>256.72420731707308</v>
      </c>
    </row>
    <row r="59" spans="1:13" x14ac:dyDescent="0.25">
      <c r="A59" t="str">
        <f t="shared" si="0"/>
        <v>LHECMBJan-2024</v>
      </c>
      <c r="B59" s="2">
        <v>2024</v>
      </c>
      <c r="C59" s="2" t="s">
        <v>196</v>
      </c>
      <c r="D59" t="s">
        <v>35</v>
      </c>
      <c r="E59" s="2" t="s">
        <v>10</v>
      </c>
      <c r="F59" t="s">
        <v>15</v>
      </c>
      <c r="G59">
        <v>1299</v>
      </c>
      <c r="H59">
        <v>227533.10000000006</v>
      </c>
      <c r="I59">
        <v>32777.049999999981</v>
      </c>
      <c r="J59">
        <v>260310.15</v>
      </c>
      <c r="K59">
        <v>3617715</v>
      </c>
      <c r="L59" s="26">
        <f t="shared" si="1"/>
        <v>7.1954299882660736E-2</v>
      </c>
      <c r="M59" s="1">
        <f t="shared" si="2"/>
        <v>200.39272517321015</v>
      </c>
    </row>
    <row r="60" spans="1:13" x14ac:dyDescent="0.25">
      <c r="A60" t="str">
        <f t="shared" si="0"/>
        <v>LHRCMBJan-2024</v>
      </c>
      <c r="B60" s="2">
        <v>2024</v>
      </c>
      <c r="C60" s="2" t="s">
        <v>196</v>
      </c>
      <c r="D60" t="s">
        <v>36</v>
      </c>
      <c r="E60" s="2" t="s">
        <v>10</v>
      </c>
      <c r="F60" t="s">
        <v>19</v>
      </c>
      <c r="G60">
        <v>4321</v>
      </c>
      <c r="H60">
        <v>1364836.2499999986</v>
      </c>
      <c r="I60">
        <v>917886.88</v>
      </c>
      <c r="J60">
        <v>2282723.1300000022</v>
      </c>
      <c r="K60">
        <v>37674799</v>
      </c>
      <c r="L60" s="26">
        <f t="shared" si="1"/>
        <v>6.0590187355744146E-2</v>
      </c>
      <c r="M60" s="1">
        <f t="shared" si="2"/>
        <v>528.28584355473322</v>
      </c>
    </row>
    <row r="61" spans="1:13" x14ac:dyDescent="0.25">
      <c r="A61" t="str">
        <f t="shared" si="0"/>
        <v>MAACMBJan-2024</v>
      </c>
      <c r="B61" s="2">
        <v>2024</v>
      </c>
      <c r="C61" s="2" t="s">
        <v>196</v>
      </c>
      <c r="D61" t="s">
        <v>37</v>
      </c>
      <c r="E61" s="2" t="s">
        <v>10</v>
      </c>
      <c r="F61" t="s">
        <v>15</v>
      </c>
      <c r="G61">
        <v>2157</v>
      </c>
      <c r="H61">
        <v>84403.910000000033</v>
      </c>
      <c r="I61">
        <v>54759.059999999983</v>
      </c>
      <c r="J61">
        <v>139162.97000000006</v>
      </c>
      <c r="K61">
        <v>1479702</v>
      </c>
      <c r="L61" s="26">
        <f t="shared" si="1"/>
        <v>9.404797046972975E-2</v>
      </c>
      <c r="M61" s="1">
        <f t="shared" si="2"/>
        <v>64.516907742234608</v>
      </c>
    </row>
    <row r="62" spans="1:13" x14ac:dyDescent="0.25">
      <c r="A62" t="str">
        <f t="shared" si="0"/>
        <v>MELCMBJan-2024</v>
      </c>
      <c r="B62" s="2">
        <v>2024</v>
      </c>
      <c r="C62" s="2" t="s">
        <v>196</v>
      </c>
      <c r="D62" t="s">
        <v>38</v>
      </c>
      <c r="E62" s="2" t="s">
        <v>10</v>
      </c>
      <c r="F62" t="s">
        <v>13</v>
      </c>
      <c r="G62">
        <v>4700</v>
      </c>
      <c r="H62">
        <v>1730210.9099999997</v>
      </c>
      <c r="I62">
        <v>456297.0799999999</v>
      </c>
      <c r="J62">
        <v>2186507.9899999998</v>
      </c>
      <c r="K62">
        <v>39522300</v>
      </c>
      <c r="L62" s="26">
        <f t="shared" si="1"/>
        <v>5.5323399447906617E-2</v>
      </c>
      <c r="M62" s="1">
        <f t="shared" si="2"/>
        <v>465.21446595744675</v>
      </c>
    </row>
    <row r="63" spans="1:13" x14ac:dyDescent="0.25">
      <c r="A63" t="str">
        <f t="shared" si="0"/>
        <v>MLECMBJan-2024</v>
      </c>
      <c r="B63" s="2">
        <v>2024</v>
      </c>
      <c r="C63" s="2" t="s">
        <v>196</v>
      </c>
      <c r="D63" t="s">
        <v>39</v>
      </c>
      <c r="E63" s="2" t="s">
        <v>10</v>
      </c>
      <c r="F63" t="s">
        <v>15</v>
      </c>
      <c r="G63">
        <v>2606</v>
      </c>
      <c r="H63">
        <v>213791.63000000006</v>
      </c>
      <c r="I63">
        <v>58430.469999999987</v>
      </c>
      <c r="J63">
        <v>272222.09999999998</v>
      </c>
      <c r="K63">
        <v>2001408</v>
      </c>
      <c r="L63" s="26">
        <f t="shared" si="1"/>
        <v>0.13601529523215655</v>
      </c>
      <c r="M63" s="1">
        <f t="shared" si="2"/>
        <v>104.45974673829623</v>
      </c>
    </row>
    <row r="64" spans="1:13" x14ac:dyDescent="0.25">
      <c r="A64" t="str">
        <f t="shared" si="0"/>
        <v>NRTCMBJan-2024</v>
      </c>
      <c r="B64" s="2">
        <v>2024</v>
      </c>
      <c r="C64" s="2" t="s">
        <v>196</v>
      </c>
      <c r="D64" t="s">
        <v>40</v>
      </c>
      <c r="E64" s="2" t="s">
        <v>10</v>
      </c>
      <c r="F64" t="s">
        <v>13</v>
      </c>
      <c r="G64">
        <v>810</v>
      </c>
      <c r="H64">
        <v>279208.38</v>
      </c>
      <c r="I64">
        <v>50186.409999999996</v>
      </c>
      <c r="J64">
        <v>329394.79000000015</v>
      </c>
      <c r="K64">
        <v>5559840</v>
      </c>
      <c r="L64" s="26">
        <f t="shared" si="1"/>
        <v>5.9245372168983311E-2</v>
      </c>
      <c r="M64" s="1">
        <f t="shared" si="2"/>
        <v>406.6602345679014</v>
      </c>
    </row>
    <row r="65" spans="1:13" x14ac:dyDescent="0.25">
      <c r="A65" t="str">
        <f t="shared" si="0"/>
        <v>PVGCMBJan-2024</v>
      </c>
      <c r="B65" s="2">
        <v>2024</v>
      </c>
      <c r="C65" s="2" t="s">
        <v>196</v>
      </c>
      <c r="D65" t="s">
        <v>50</v>
      </c>
      <c r="E65" s="2" t="s">
        <v>10</v>
      </c>
      <c r="F65" t="s">
        <v>13</v>
      </c>
      <c r="G65">
        <v>62</v>
      </c>
      <c r="H65">
        <v>16393.019999999997</v>
      </c>
      <c r="I65">
        <v>6214.4900000000007</v>
      </c>
      <c r="J65">
        <v>22607.510000000002</v>
      </c>
      <c r="K65">
        <v>314092</v>
      </c>
      <c r="L65" s="26">
        <f t="shared" si="1"/>
        <v>7.1977350585178873E-2</v>
      </c>
      <c r="M65" s="1">
        <f t="shared" si="2"/>
        <v>364.63725806451617</v>
      </c>
    </row>
    <row r="66" spans="1:13" x14ac:dyDescent="0.25">
      <c r="A66" t="str">
        <f t="shared" ref="A66:A129" si="3">D66&amp;E66&amp;C66</f>
        <v>RUHCMBJan-2024</v>
      </c>
      <c r="B66" s="2">
        <v>2024</v>
      </c>
      <c r="C66" s="2" t="s">
        <v>196</v>
      </c>
      <c r="D66" t="s">
        <v>41</v>
      </c>
      <c r="E66" s="2" t="s">
        <v>10</v>
      </c>
      <c r="F66" t="s">
        <v>11</v>
      </c>
      <c r="G66">
        <v>315</v>
      </c>
      <c r="H66">
        <v>63564.259999999973</v>
      </c>
      <c r="I66">
        <v>27943.59</v>
      </c>
      <c r="J66">
        <v>91507.849999999919</v>
      </c>
      <c r="K66">
        <v>1274175</v>
      </c>
      <c r="L66" s="26">
        <f t="shared" ref="L66:L129" si="4">J66/K66</f>
        <v>7.1817332783958188E-2</v>
      </c>
      <c r="M66" s="1">
        <f t="shared" ref="M66:M129" si="5">J66/G66</f>
        <v>290.50111111111084</v>
      </c>
    </row>
    <row r="67" spans="1:13" x14ac:dyDescent="0.25">
      <c r="A67" t="str">
        <f t="shared" si="3"/>
        <v>SINCMBJan-2024</v>
      </c>
      <c r="B67" s="2">
        <v>2024</v>
      </c>
      <c r="C67" s="2" t="s">
        <v>196</v>
      </c>
      <c r="D67" t="s">
        <v>42</v>
      </c>
      <c r="E67" s="2" t="s">
        <v>10</v>
      </c>
      <c r="F67" t="s">
        <v>13</v>
      </c>
      <c r="G67">
        <v>1279</v>
      </c>
      <c r="H67">
        <v>147497.23999999985</v>
      </c>
      <c r="I67">
        <v>99826.719999999928</v>
      </c>
      <c r="J67">
        <v>247323.95999999996</v>
      </c>
      <c r="K67">
        <v>3515971</v>
      </c>
      <c r="L67" s="26">
        <f t="shared" si="4"/>
        <v>7.0343003397923348E-2</v>
      </c>
      <c r="M67" s="1">
        <f t="shared" si="5"/>
        <v>193.37291634089129</v>
      </c>
    </row>
    <row r="68" spans="1:13" x14ac:dyDescent="0.25">
      <c r="A68" t="str">
        <f t="shared" si="3"/>
        <v>SYDCMBJan-2024</v>
      </c>
      <c r="B68" s="2">
        <v>2024</v>
      </c>
      <c r="C68" s="2" t="s">
        <v>196</v>
      </c>
      <c r="D68" t="s">
        <v>53</v>
      </c>
      <c r="E68" s="2" t="s">
        <v>10</v>
      </c>
      <c r="F68" t="s">
        <v>13</v>
      </c>
      <c r="G68">
        <v>1943</v>
      </c>
      <c r="H68">
        <v>799318.29</v>
      </c>
      <c r="I68">
        <v>187721.42999999991</v>
      </c>
      <c r="J68">
        <v>987039.71999999986</v>
      </c>
      <c r="K68">
        <v>17009022</v>
      </c>
      <c r="L68" s="26">
        <f t="shared" si="4"/>
        <v>5.8030362945029987E-2</v>
      </c>
      <c r="M68" s="1">
        <f t="shared" si="5"/>
        <v>507.99779722079251</v>
      </c>
    </row>
    <row r="69" spans="1:13" x14ac:dyDescent="0.25">
      <c r="A69" t="str">
        <f t="shared" si="3"/>
        <v>TRVCMBJan-2024</v>
      </c>
      <c r="B69" s="2">
        <v>2024</v>
      </c>
      <c r="C69" s="2" t="s">
        <v>196</v>
      </c>
      <c r="D69" t="s">
        <v>43</v>
      </c>
      <c r="E69" s="2" t="s">
        <v>10</v>
      </c>
      <c r="F69" t="s">
        <v>15</v>
      </c>
      <c r="G69">
        <v>940</v>
      </c>
      <c r="H69">
        <v>37148.220000000008</v>
      </c>
      <c r="I69">
        <v>14555.959999999992</v>
      </c>
      <c r="J69">
        <v>51704.179999999993</v>
      </c>
      <c r="K69">
        <v>344040</v>
      </c>
      <c r="L69" s="26">
        <f t="shared" si="4"/>
        <v>0.1502853737937449</v>
      </c>
      <c r="M69" s="1">
        <f t="shared" si="5"/>
        <v>55.004446808510629</v>
      </c>
    </row>
    <row r="70" spans="1:13" x14ac:dyDescent="0.25">
      <c r="A70" t="str">
        <f t="shared" si="3"/>
        <v>TRZCMBJan-2024</v>
      </c>
      <c r="B70" s="2">
        <v>2024</v>
      </c>
      <c r="C70" s="2" t="s">
        <v>196</v>
      </c>
      <c r="D70" t="s">
        <v>44</v>
      </c>
      <c r="E70" s="2" t="s">
        <v>10</v>
      </c>
      <c r="F70" t="s">
        <v>15</v>
      </c>
      <c r="G70">
        <v>732</v>
      </c>
      <c r="H70">
        <v>23865.049999999992</v>
      </c>
      <c r="I70">
        <v>13538.020000000004</v>
      </c>
      <c r="J70">
        <v>37403.069999999992</v>
      </c>
      <c r="K70">
        <v>324276</v>
      </c>
      <c r="L70" s="26">
        <f t="shared" si="4"/>
        <v>0.1153433186544795</v>
      </c>
      <c r="M70" s="1">
        <f t="shared" si="5"/>
        <v>51.097090163934418</v>
      </c>
    </row>
    <row r="71" spans="1:13" x14ac:dyDescent="0.25">
      <c r="A71" t="str">
        <f t="shared" si="3"/>
        <v>JEDCMBJan-2024</v>
      </c>
      <c r="B71" s="2">
        <v>2024</v>
      </c>
      <c r="C71" s="2" t="s">
        <v>196</v>
      </c>
      <c r="D71" t="s">
        <v>51</v>
      </c>
      <c r="E71" s="2" t="s">
        <v>10</v>
      </c>
      <c r="F71" t="s">
        <v>11</v>
      </c>
      <c r="G71">
        <v>132</v>
      </c>
      <c r="H71">
        <v>26901.37</v>
      </c>
      <c r="I71">
        <v>10490.55</v>
      </c>
      <c r="J71">
        <v>37391.919999999998</v>
      </c>
      <c r="K71">
        <v>614724</v>
      </c>
      <c r="L71" s="26">
        <f t="shared" si="4"/>
        <v>6.0827167964810219E-2</v>
      </c>
      <c r="M71" s="1">
        <f t="shared" si="5"/>
        <v>283.27212121212119</v>
      </c>
    </row>
    <row r="72" spans="1:13" x14ac:dyDescent="0.25">
      <c r="A72" t="str">
        <f t="shared" si="3"/>
        <v>AUHCMBFeb-2024</v>
      </c>
      <c r="B72" s="2">
        <v>2024</v>
      </c>
      <c r="C72" s="2" t="s">
        <v>198</v>
      </c>
      <c r="D72" t="s">
        <v>9</v>
      </c>
      <c r="E72" s="2" t="s">
        <v>10</v>
      </c>
      <c r="F72" t="s">
        <v>11</v>
      </c>
      <c r="G72">
        <v>147</v>
      </c>
      <c r="H72">
        <v>21806.300000000007</v>
      </c>
      <c r="I72">
        <v>23976.97</v>
      </c>
      <c r="J72">
        <v>45783.270000000011</v>
      </c>
      <c r="K72">
        <v>491568</v>
      </c>
      <c r="L72" s="26">
        <f t="shared" si="4"/>
        <v>9.3137205839273526E-2</v>
      </c>
      <c r="M72" s="1">
        <f t="shared" si="5"/>
        <v>311.45081632653068</v>
      </c>
    </row>
    <row r="73" spans="1:13" x14ac:dyDescent="0.25">
      <c r="A73" t="str">
        <f t="shared" si="3"/>
        <v>BKKCMBFeb-2024</v>
      </c>
      <c r="B73" s="2">
        <v>2024</v>
      </c>
      <c r="C73" s="2" t="s">
        <v>198</v>
      </c>
      <c r="D73" t="s">
        <v>12</v>
      </c>
      <c r="E73" s="2" t="s">
        <v>10</v>
      </c>
      <c r="F73" t="s">
        <v>13</v>
      </c>
      <c r="G73">
        <v>577</v>
      </c>
      <c r="H73">
        <v>57044.589999999975</v>
      </c>
      <c r="I73">
        <v>43427.590000000026</v>
      </c>
      <c r="J73">
        <v>100472.18000000005</v>
      </c>
      <c r="K73">
        <v>1376145</v>
      </c>
      <c r="L73" s="26">
        <f t="shared" si="4"/>
        <v>7.3009879046176132E-2</v>
      </c>
      <c r="M73" s="1">
        <f t="shared" si="5"/>
        <v>174.12856152513007</v>
      </c>
    </row>
    <row r="74" spans="1:13" x14ac:dyDescent="0.25">
      <c r="A74" t="str">
        <f t="shared" si="3"/>
        <v>BLRCMBFeb-2024</v>
      </c>
      <c r="B74" s="2">
        <v>2024</v>
      </c>
      <c r="C74" s="2" t="s">
        <v>198</v>
      </c>
      <c r="D74" t="s">
        <v>14</v>
      </c>
      <c r="E74" s="2" t="s">
        <v>10</v>
      </c>
      <c r="F74" t="s">
        <v>15</v>
      </c>
      <c r="G74">
        <v>225</v>
      </c>
      <c r="H74">
        <v>8649.7400000000034</v>
      </c>
      <c r="I74">
        <v>5777.3499999999985</v>
      </c>
      <c r="J74">
        <v>14427.089999999993</v>
      </c>
      <c r="K74">
        <v>160875</v>
      </c>
      <c r="L74" s="26">
        <f t="shared" si="4"/>
        <v>8.9678881118881074E-2</v>
      </c>
      <c r="M74" s="1">
        <f t="shared" si="5"/>
        <v>64.120399999999975</v>
      </c>
    </row>
    <row r="75" spans="1:13" x14ac:dyDescent="0.25">
      <c r="A75" t="str">
        <f t="shared" si="3"/>
        <v>BOMCMBFeb-2024</v>
      </c>
      <c r="B75" s="2">
        <v>2024</v>
      </c>
      <c r="C75" s="2" t="s">
        <v>198</v>
      </c>
      <c r="D75" t="s">
        <v>16</v>
      </c>
      <c r="E75" t="s">
        <v>10</v>
      </c>
      <c r="F75" t="s">
        <v>15</v>
      </c>
      <c r="G75">
        <v>351</v>
      </c>
      <c r="H75">
        <v>31583.489999999991</v>
      </c>
      <c r="I75">
        <v>10621.15</v>
      </c>
      <c r="J75">
        <v>42204.640000000014</v>
      </c>
      <c r="K75">
        <v>543699</v>
      </c>
      <c r="L75" s="26">
        <f t="shared" si="4"/>
        <v>7.7625009426171496E-2</v>
      </c>
      <c r="M75" s="1">
        <f t="shared" si="5"/>
        <v>120.24113960113964</v>
      </c>
    </row>
    <row r="76" spans="1:13" x14ac:dyDescent="0.25">
      <c r="A76" t="str">
        <f t="shared" si="3"/>
        <v>CANCMBFeb-2024</v>
      </c>
      <c r="B76" s="2">
        <v>2024</v>
      </c>
      <c r="C76" s="2" t="s">
        <v>198</v>
      </c>
      <c r="D76" t="s">
        <v>17</v>
      </c>
      <c r="E76" s="2" t="s">
        <v>10</v>
      </c>
      <c r="F76" t="s">
        <v>13</v>
      </c>
      <c r="G76">
        <v>38</v>
      </c>
      <c r="H76">
        <v>10088.689999999999</v>
      </c>
      <c r="I76">
        <v>4235.83</v>
      </c>
      <c r="J76">
        <v>14324.520000000002</v>
      </c>
      <c r="K76">
        <v>151354</v>
      </c>
      <c r="L76" s="26">
        <f t="shared" si="4"/>
        <v>9.4642493756359275E-2</v>
      </c>
      <c r="M76" s="1">
        <f t="shared" si="5"/>
        <v>376.96105263157898</v>
      </c>
    </row>
    <row r="77" spans="1:13" x14ac:dyDescent="0.25">
      <c r="A77" t="str">
        <f t="shared" si="3"/>
        <v>CDGCMBFeb-2024</v>
      </c>
      <c r="B77" s="2">
        <v>2024</v>
      </c>
      <c r="C77" s="2" t="s">
        <v>198</v>
      </c>
      <c r="D77" t="s">
        <v>18</v>
      </c>
      <c r="E77" s="2" t="s">
        <v>10</v>
      </c>
      <c r="F77" t="s">
        <v>19</v>
      </c>
      <c r="G77">
        <v>1035</v>
      </c>
      <c r="H77">
        <v>265717.18000000005</v>
      </c>
      <c r="I77">
        <v>211971.5400000001</v>
      </c>
      <c r="J77">
        <v>477688.71999999986</v>
      </c>
      <c r="K77">
        <v>8806815</v>
      </c>
      <c r="L77" s="26">
        <f t="shared" si="4"/>
        <v>5.4240803286999879E-2</v>
      </c>
      <c r="M77" s="1">
        <f t="shared" si="5"/>
        <v>461.53499516908198</v>
      </c>
    </row>
    <row r="78" spans="1:13" x14ac:dyDescent="0.25">
      <c r="A78" t="str">
        <f t="shared" si="3"/>
        <v>CGKCMBFeb-2024</v>
      </c>
      <c r="B78" s="2">
        <v>2024</v>
      </c>
      <c r="C78" s="2" t="s">
        <v>198</v>
      </c>
      <c r="D78" t="s">
        <v>20</v>
      </c>
      <c r="E78" s="2" t="s">
        <v>10</v>
      </c>
      <c r="F78" t="s">
        <v>13</v>
      </c>
      <c r="G78">
        <v>95</v>
      </c>
      <c r="H78">
        <v>8650.14</v>
      </c>
      <c r="I78">
        <v>7526.1400000000031</v>
      </c>
      <c r="J78">
        <v>16176.279999999997</v>
      </c>
      <c r="K78">
        <v>315210</v>
      </c>
      <c r="L78" s="26">
        <f t="shared" si="4"/>
        <v>5.1319057136512157E-2</v>
      </c>
      <c r="M78" s="1">
        <f t="shared" si="5"/>
        <v>170.27663157894733</v>
      </c>
    </row>
    <row r="79" spans="1:13" x14ac:dyDescent="0.25">
      <c r="A79" t="str">
        <f t="shared" si="3"/>
        <v>CMBAUHFeb-2024</v>
      </c>
      <c r="B79" s="2">
        <v>2024</v>
      </c>
      <c r="C79" s="2" t="s">
        <v>198</v>
      </c>
      <c r="D79" t="s">
        <v>10</v>
      </c>
      <c r="E79" s="2" t="s">
        <v>9</v>
      </c>
      <c r="F79" t="s">
        <v>11</v>
      </c>
      <c r="G79">
        <v>251</v>
      </c>
      <c r="H79">
        <v>31377.13</v>
      </c>
      <c r="I79">
        <v>36137.600000000013</v>
      </c>
      <c r="J79">
        <v>67514.729999999981</v>
      </c>
      <c r="K79">
        <v>839344</v>
      </c>
      <c r="L79" s="26">
        <f t="shared" si="4"/>
        <v>8.0437496425780117E-2</v>
      </c>
      <c r="M79" s="1">
        <f t="shared" si="5"/>
        <v>268.9829880478087</v>
      </c>
    </row>
    <row r="80" spans="1:13" x14ac:dyDescent="0.25">
      <c r="A80" t="str">
        <f t="shared" si="3"/>
        <v>CMBBKKFeb-2024</v>
      </c>
      <c r="B80" s="2">
        <v>2024</v>
      </c>
      <c r="C80" s="2" t="s">
        <v>198</v>
      </c>
      <c r="D80" t="s">
        <v>10</v>
      </c>
      <c r="E80" s="2" t="s">
        <v>12</v>
      </c>
      <c r="F80" t="s">
        <v>13</v>
      </c>
      <c r="G80">
        <v>437</v>
      </c>
      <c r="H80">
        <v>53283.499999999985</v>
      </c>
      <c r="I80">
        <v>33835.049999999988</v>
      </c>
      <c r="J80">
        <v>87118.549999999974</v>
      </c>
      <c r="K80">
        <v>1042245</v>
      </c>
      <c r="L80" s="26">
        <f t="shared" si="4"/>
        <v>8.3587400275367096E-2</v>
      </c>
      <c r="M80" s="1">
        <f t="shared" si="5"/>
        <v>199.35594965675051</v>
      </c>
    </row>
    <row r="81" spans="1:13" x14ac:dyDescent="0.25">
      <c r="A81" t="str">
        <f t="shared" si="3"/>
        <v>CMBBLRFeb-2024</v>
      </c>
      <c r="B81" s="2">
        <v>2024</v>
      </c>
      <c r="C81" s="2" t="s">
        <v>198</v>
      </c>
      <c r="D81" t="s">
        <v>10</v>
      </c>
      <c r="E81" s="2" t="s">
        <v>14</v>
      </c>
      <c r="F81" t="s">
        <v>15</v>
      </c>
      <c r="G81">
        <v>187</v>
      </c>
      <c r="H81">
        <v>8367.3300000000017</v>
      </c>
      <c r="I81">
        <v>5367.4999999999991</v>
      </c>
      <c r="J81">
        <v>13734.829999999994</v>
      </c>
      <c r="K81">
        <v>133705</v>
      </c>
      <c r="L81" s="26">
        <f t="shared" si="4"/>
        <v>0.10272487939867615</v>
      </c>
      <c r="M81" s="1">
        <f t="shared" si="5"/>
        <v>73.448288770053452</v>
      </c>
    </row>
    <row r="82" spans="1:13" x14ac:dyDescent="0.25">
      <c r="A82" t="str">
        <f t="shared" si="3"/>
        <v>CMBBOMFeb-2024</v>
      </c>
      <c r="B82" s="2">
        <v>2024</v>
      </c>
      <c r="C82" s="2" t="s">
        <v>198</v>
      </c>
      <c r="D82" t="s">
        <v>10</v>
      </c>
      <c r="E82" s="2" t="s">
        <v>16</v>
      </c>
      <c r="F82" t="s">
        <v>15</v>
      </c>
      <c r="G82">
        <v>376</v>
      </c>
      <c r="H82">
        <v>29822.209999999992</v>
      </c>
      <c r="I82">
        <v>12964.670000000002</v>
      </c>
      <c r="J82">
        <v>42786.880000000012</v>
      </c>
      <c r="K82">
        <v>582424</v>
      </c>
      <c r="L82" s="26">
        <f t="shared" si="4"/>
        <v>7.3463456176256492E-2</v>
      </c>
      <c r="M82" s="1">
        <f t="shared" si="5"/>
        <v>113.7948936170213</v>
      </c>
    </row>
    <row r="83" spans="1:13" x14ac:dyDescent="0.25">
      <c r="A83" t="str">
        <f t="shared" si="3"/>
        <v>CMBCANFeb-2024</v>
      </c>
      <c r="B83" s="2">
        <v>2024</v>
      </c>
      <c r="C83" s="2" t="s">
        <v>198</v>
      </c>
      <c r="D83" t="s">
        <v>10</v>
      </c>
      <c r="E83" s="2" t="s">
        <v>17</v>
      </c>
      <c r="F83" t="s">
        <v>13</v>
      </c>
      <c r="G83">
        <v>70</v>
      </c>
      <c r="H83">
        <v>16738.72</v>
      </c>
      <c r="I83">
        <v>7424.4599999999991</v>
      </c>
      <c r="J83">
        <v>24163.180000000004</v>
      </c>
      <c r="K83">
        <v>278810</v>
      </c>
      <c r="L83" s="26">
        <f t="shared" si="4"/>
        <v>8.6665399375919105E-2</v>
      </c>
      <c r="M83" s="1">
        <f t="shared" si="5"/>
        <v>345.18828571428577</v>
      </c>
    </row>
    <row r="84" spans="1:13" x14ac:dyDescent="0.25">
      <c r="A84" t="str">
        <f t="shared" si="3"/>
        <v>CMBCDGFeb-2024</v>
      </c>
      <c r="B84" s="2">
        <v>2024</v>
      </c>
      <c r="C84" s="2" t="s">
        <v>198</v>
      </c>
      <c r="D84" t="s">
        <v>10</v>
      </c>
      <c r="E84" s="2" t="s">
        <v>18</v>
      </c>
      <c r="F84" t="s">
        <v>19</v>
      </c>
      <c r="G84">
        <v>1298</v>
      </c>
      <c r="H84">
        <v>309988.39</v>
      </c>
      <c r="I84">
        <v>255914.07999999987</v>
      </c>
      <c r="J84">
        <v>565902.46999999962</v>
      </c>
      <c r="K84">
        <v>11044682</v>
      </c>
      <c r="L84" s="26">
        <f t="shared" si="4"/>
        <v>5.1237552154059271E-2</v>
      </c>
      <c r="M84" s="1">
        <f t="shared" si="5"/>
        <v>435.98033127889033</v>
      </c>
    </row>
    <row r="85" spans="1:13" x14ac:dyDescent="0.25">
      <c r="A85" t="str">
        <f t="shared" si="3"/>
        <v>CMBCGKFeb-2024</v>
      </c>
      <c r="B85" s="2">
        <v>2024</v>
      </c>
      <c r="C85" s="2" t="s">
        <v>198</v>
      </c>
      <c r="D85" t="s">
        <v>10</v>
      </c>
      <c r="E85" s="2" t="s">
        <v>20</v>
      </c>
      <c r="F85" t="s">
        <v>13</v>
      </c>
      <c r="G85">
        <v>46</v>
      </c>
      <c r="H85">
        <v>4592.6499999999996</v>
      </c>
      <c r="I85">
        <v>3779.9199999999996</v>
      </c>
      <c r="J85">
        <v>8372.57</v>
      </c>
      <c r="K85">
        <v>152628</v>
      </c>
      <c r="L85" s="26">
        <f t="shared" si="4"/>
        <v>5.4856055245433341E-2</v>
      </c>
      <c r="M85" s="1">
        <f t="shared" si="5"/>
        <v>182.01239130434783</v>
      </c>
    </row>
    <row r="86" spans="1:13" x14ac:dyDescent="0.25">
      <c r="A86" t="str">
        <f t="shared" si="3"/>
        <v>CMBCOKFeb-2024</v>
      </c>
      <c r="B86" s="2">
        <v>2024</v>
      </c>
      <c r="C86" s="2" t="s">
        <v>198</v>
      </c>
      <c r="D86" t="s">
        <v>10</v>
      </c>
      <c r="E86" s="2" t="s">
        <v>21</v>
      </c>
      <c r="F86" t="s">
        <v>15</v>
      </c>
      <c r="G86">
        <v>136</v>
      </c>
      <c r="H86">
        <v>8565.1200000000008</v>
      </c>
      <c r="I86">
        <v>3360.05</v>
      </c>
      <c r="J86">
        <v>11925.17</v>
      </c>
      <c r="K86">
        <v>70312</v>
      </c>
      <c r="L86" s="26">
        <f t="shared" si="4"/>
        <v>0.1696036238479918</v>
      </c>
      <c r="M86" s="1">
        <f t="shared" si="5"/>
        <v>87.685073529411767</v>
      </c>
    </row>
    <row r="87" spans="1:13" x14ac:dyDescent="0.25">
      <c r="A87" t="str">
        <f t="shared" si="3"/>
        <v>CMBDACFeb-2024</v>
      </c>
      <c r="B87" s="2">
        <v>2024</v>
      </c>
      <c r="C87" s="2" t="s">
        <v>198</v>
      </c>
      <c r="D87" t="s">
        <v>10</v>
      </c>
      <c r="E87" s="2" t="s">
        <v>22</v>
      </c>
      <c r="F87" t="s">
        <v>15</v>
      </c>
      <c r="G87">
        <v>60</v>
      </c>
      <c r="H87">
        <v>8681.11</v>
      </c>
      <c r="I87">
        <v>483.93000000000006</v>
      </c>
      <c r="J87">
        <v>9165.0400000000009</v>
      </c>
      <c r="K87">
        <v>129900</v>
      </c>
      <c r="L87" s="26">
        <f t="shared" si="4"/>
        <v>7.0554580446497317E-2</v>
      </c>
      <c r="M87" s="1">
        <f t="shared" si="5"/>
        <v>152.75066666666669</v>
      </c>
    </row>
    <row r="88" spans="1:13" x14ac:dyDescent="0.25">
      <c r="A88" t="str">
        <f t="shared" si="3"/>
        <v>CMBDELFeb-2024</v>
      </c>
      <c r="B88" s="2">
        <v>2024</v>
      </c>
      <c r="C88" s="2" t="s">
        <v>198</v>
      </c>
      <c r="D88" t="s">
        <v>10</v>
      </c>
      <c r="E88" s="2" t="s">
        <v>23</v>
      </c>
      <c r="F88" t="s">
        <v>15</v>
      </c>
      <c r="G88">
        <v>805</v>
      </c>
      <c r="H88">
        <v>71984.110000000015</v>
      </c>
      <c r="I88">
        <v>27634.639999999996</v>
      </c>
      <c r="J88">
        <v>99618.749999999971</v>
      </c>
      <c r="K88">
        <v>1952125</v>
      </c>
      <c r="L88" s="26">
        <f t="shared" si="4"/>
        <v>5.1030927835051532E-2</v>
      </c>
      <c r="M88" s="1">
        <f t="shared" si="5"/>
        <v>123.74999999999996</v>
      </c>
    </row>
    <row r="89" spans="1:13" x14ac:dyDescent="0.25">
      <c r="A89" t="str">
        <f t="shared" si="3"/>
        <v>CMBDMMFeb-2024</v>
      </c>
      <c r="B89" s="2">
        <v>2024</v>
      </c>
      <c r="C89" s="2" t="s">
        <v>198</v>
      </c>
      <c r="D89" t="s">
        <v>10</v>
      </c>
      <c r="E89" s="2" t="s">
        <v>24</v>
      </c>
      <c r="F89" t="s">
        <v>11</v>
      </c>
      <c r="G89">
        <v>154</v>
      </c>
      <c r="H89">
        <v>27520.880000000005</v>
      </c>
      <c r="I89">
        <v>14406.200000000003</v>
      </c>
      <c r="J89">
        <v>41927.08</v>
      </c>
      <c r="K89">
        <v>593362</v>
      </c>
      <c r="L89" s="26">
        <f t="shared" si="4"/>
        <v>7.0660204057556769E-2</v>
      </c>
      <c r="M89" s="1">
        <f t="shared" si="5"/>
        <v>272.25376623376627</v>
      </c>
    </row>
    <row r="90" spans="1:13" x14ac:dyDescent="0.25">
      <c r="A90" t="str">
        <f t="shared" si="3"/>
        <v>CMBDOHFeb-2024</v>
      </c>
      <c r="B90" s="2">
        <v>2024</v>
      </c>
      <c r="C90" s="2" t="s">
        <v>198</v>
      </c>
      <c r="D90" t="s">
        <v>10</v>
      </c>
      <c r="E90" s="2" t="s">
        <v>25</v>
      </c>
      <c r="F90" t="s">
        <v>11</v>
      </c>
      <c r="G90">
        <v>236</v>
      </c>
      <c r="H90">
        <v>39656.870000000017</v>
      </c>
      <c r="I90">
        <v>24775.269999999993</v>
      </c>
      <c r="J90">
        <v>64432.140000000036</v>
      </c>
      <c r="K90">
        <v>857388</v>
      </c>
      <c r="L90" s="26">
        <f t="shared" si="4"/>
        <v>7.514933728953524E-2</v>
      </c>
      <c r="M90" s="1">
        <f t="shared" si="5"/>
        <v>273.01754237288151</v>
      </c>
    </row>
    <row r="91" spans="1:13" x14ac:dyDescent="0.25">
      <c r="A91" t="str">
        <f t="shared" si="3"/>
        <v>CMBDXBFeb-2024</v>
      </c>
      <c r="B91" s="2">
        <v>2024</v>
      </c>
      <c r="C91" s="2" t="s">
        <v>198</v>
      </c>
      <c r="D91" t="s">
        <v>10</v>
      </c>
      <c r="E91" s="2" t="s">
        <v>26</v>
      </c>
      <c r="F91" t="s">
        <v>11</v>
      </c>
      <c r="G91">
        <v>294</v>
      </c>
      <c r="H91">
        <v>37422.780000000013</v>
      </c>
      <c r="I91">
        <v>32208.210000000017</v>
      </c>
      <c r="J91">
        <v>69630.990000000005</v>
      </c>
      <c r="K91">
        <v>972846</v>
      </c>
      <c r="L91" s="26">
        <f t="shared" si="4"/>
        <v>7.1574524642132473E-2</v>
      </c>
      <c r="M91" s="1">
        <f t="shared" si="5"/>
        <v>236.84010204081633</v>
      </c>
    </row>
    <row r="92" spans="1:13" x14ac:dyDescent="0.25">
      <c r="A92" t="str">
        <f t="shared" si="3"/>
        <v>CMBFRAFeb-2024</v>
      </c>
      <c r="B92" s="2">
        <v>2024</v>
      </c>
      <c r="C92" s="2" t="s">
        <v>198</v>
      </c>
      <c r="D92" t="s">
        <v>10</v>
      </c>
      <c r="E92" s="2" t="s">
        <v>27</v>
      </c>
      <c r="F92" t="s">
        <v>19</v>
      </c>
      <c r="G92">
        <v>1313</v>
      </c>
      <c r="H92">
        <v>321274.93000000023</v>
      </c>
      <c r="I92">
        <v>280448.9599999999</v>
      </c>
      <c r="J92">
        <v>601723.88999999966</v>
      </c>
      <c r="K92">
        <v>10626109</v>
      </c>
      <c r="L92" s="26">
        <f t="shared" si="4"/>
        <v>5.6626926187186642E-2</v>
      </c>
      <c r="M92" s="1">
        <f t="shared" si="5"/>
        <v>458.28171363290147</v>
      </c>
    </row>
    <row r="93" spans="1:13" x14ac:dyDescent="0.25">
      <c r="A93" t="str">
        <f t="shared" si="3"/>
        <v>CMBGANFeb-2024</v>
      </c>
      <c r="B93" s="2">
        <v>2024</v>
      </c>
      <c r="C93" s="2" t="s">
        <v>198</v>
      </c>
      <c r="D93" t="s">
        <v>10</v>
      </c>
      <c r="E93" s="2" t="s">
        <v>28</v>
      </c>
      <c r="F93" t="s">
        <v>15</v>
      </c>
      <c r="G93">
        <v>138</v>
      </c>
      <c r="H93">
        <v>6596.6399999999985</v>
      </c>
      <c r="I93">
        <v>5130.8200000000006</v>
      </c>
      <c r="J93">
        <v>11727.460000000003</v>
      </c>
      <c r="K93">
        <v>158286</v>
      </c>
      <c r="L93" s="26">
        <f t="shared" si="4"/>
        <v>7.4090317526502678E-2</v>
      </c>
      <c r="M93" s="1">
        <f t="shared" si="5"/>
        <v>84.981594202898577</v>
      </c>
    </row>
    <row r="94" spans="1:13" x14ac:dyDescent="0.25">
      <c r="A94" t="str">
        <f t="shared" si="3"/>
        <v>CMBHYDFeb-2024</v>
      </c>
      <c r="B94" s="2">
        <v>2024</v>
      </c>
      <c r="C94" s="2" t="s">
        <v>198</v>
      </c>
      <c r="D94" t="s">
        <v>10</v>
      </c>
      <c r="E94" s="2" t="s">
        <v>29</v>
      </c>
      <c r="F94" t="s">
        <v>15</v>
      </c>
      <c r="G94">
        <v>79</v>
      </c>
      <c r="H94">
        <v>5245.02</v>
      </c>
      <c r="I94">
        <v>2704.0499999999993</v>
      </c>
      <c r="J94">
        <v>7949.0700000000015</v>
      </c>
      <c r="K94">
        <v>92588</v>
      </c>
      <c r="L94" s="26">
        <f t="shared" si="4"/>
        <v>8.5854214369032719E-2</v>
      </c>
      <c r="M94" s="1">
        <f t="shared" si="5"/>
        <v>100.62113924050635</v>
      </c>
    </row>
    <row r="95" spans="1:13" x14ac:dyDescent="0.25">
      <c r="A95" t="str">
        <f t="shared" si="3"/>
        <v>CMBICNFeb-2024</v>
      </c>
      <c r="B95" s="2">
        <v>2024</v>
      </c>
      <c r="C95" s="2" t="s">
        <v>198</v>
      </c>
      <c r="D95" t="s">
        <v>10</v>
      </c>
      <c r="E95" s="2" t="s">
        <v>30</v>
      </c>
      <c r="F95" t="s">
        <v>13</v>
      </c>
      <c r="G95">
        <v>347</v>
      </c>
      <c r="H95">
        <v>90030.810000000027</v>
      </c>
      <c r="I95">
        <v>29298.74</v>
      </c>
      <c r="J95">
        <v>119329.55000000002</v>
      </c>
      <c r="K95">
        <v>2000455</v>
      </c>
      <c r="L95" s="26">
        <f t="shared" si="4"/>
        <v>5.9651204351010151E-2</v>
      </c>
      <c r="M95" s="1">
        <f t="shared" si="5"/>
        <v>343.88919308357356</v>
      </c>
    </row>
    <row r="96" spans="1:13" x14ac:dyDescent="0.25">
      <c r="A96" t="str">
        <f t="shared" si="3"/>
        <v>CMBIXMFeb-2024</v>
      </c>
      <c r="B96" s="2">
        <v>2024</v>
      </c>
      <c r="C96" s="2" t="s">
        <v>198</v>
      </c>
      <c r="D96" t="s">
        <v>10</v>
      </c>
      <c r="E96" s="2" t="s">
        <v>31</v>
      </c>
      <c r="F96" t="s">
        <v>15</v>
      </c>
      <c r="G96">
        <v>43</v>
      </c>
      <c r="H96">
        <v>1449.5700000000002</v>
      </c>
      <c r="I96">
        <v>869.81</v>
      </c>
      <c r="J96">
        <v>2319.38</v>
      </c>
      <c r="K96">
        <v>15222</v>
      </c>
      <c r="L96" s="26">
        <f t="shared" si="4"/>
        <v>0.15237025358034426</v>
      </c>
      <c r="M96" s="1">
        <f t="shared" si="5"/>
        <v>53.939069767441865</v>
      </c>
    </row>
    <row r="97" spans="1:13" x14ac:dyDescent="0.25">
      <c r="A97" t="str">
        <f t="shared" si="3"/>
        <v>CMBKHIFeb-2024</v>
      </c>
      <c r="B97" s="2">
        <v>2024</v>
      </c>
      <c r="C97" s="2" t="s">
        <v>198</v>
      </c>
      <c r="D97" t="s">
        <v>10</v>
      </c>
      <c r="E97" s="2" t="s">
        <v>32</v>
      </c>
      <c r="F97" t="s">
        <v>15</v>
      </c>
      <c r="G97">
        <v>233</v>
      </c>
      <c r="H97">
        <v>25050.829999999998</v>
      </c>
      <c r="I97">
        <v>8557.74</v>
      </c>
      <c r="J97">
        <v>33608.57</v>
      </c>
      <c r="K97">
        <v>562462</v>
      </c>
      <c r="L97" s="26">
        <f t="shared" si="4"/>
        <v>5.9752605509349965E-2</v>
      </c>
      <c r="M97" s="1">
        <f t="shared" si="5"/>
        <v>144.24278969957081</v>
      </c>
    </row>
    <row r="98" spans="1:13" x14ac:dyDescent="0.25">
      <c r="A98" t="str">
        <f t="shared" si="3"/>
        <v>CMBKTMFeb-2024</v>
      </c>
      <c r="B98" s="2">
        <v>2024</v>
      </c>
      <c r="C98" s="2" t="s">
        <v>198</v>
      </c>
      <c r="D98" t="s">
        <v>10</v>
      </c>
      <c r="E98" s="2" t="s">
        <v>52</v>
      </c>
      <c r="F98" t="s">
        <v>15</v>
      </c>
      <c r="G98">
        <v>40</v>
      </c>
      <c r="H98">
        <v>6242.29</v>
      </c>
      <c r="I98">
        <v>1918.26</v>
      </c>
      <c r="J98">
        <v>8160.5499999999993</v>
      </c>
      <c r="K98">
        <v>94120</v>
      </c>
      <c r="L98" s="26">
        <f t="shared" si="4"/>
        <v>8.6703676158096044E-2</v>
      </c>
      <c r="M98" s="1">
        <f t="shared" si="5"/>
        <v>204.01374999999999</v>
      </c>
    </row>
    <row r="99" spans="1:13" x14ac:dyDescent="0.25">
      <c r="A99" t="str">
        <f t="shared" si="3"/>
        <v>CMBKULFeb-2024</v>
      </c>
      <c r="B99" s="2">
        <v>2024</v>
      </c>
      <c r="C99" s="2" t="s">
        <v>198</v>
      </c>
      <c r="D99" t="s">
        <v>10</v>
      </c>
      <c r="E99" s="2" t="s">
        <v>33</v>
      </c>
      <c r="F99" t="s">
        <v>13</v>
      </c>
      <c r="G99">
        <v>689</v>
      </c>
      <c r="H99">
        <v>69598.950000000012</v>
      </c>
      <c r="I99">
        <v>43067.090000000026</v>
      </c>
      <c r="J99">
        <v>112666.04000000001</v>
      </c>
      <c r="K99">
        <v>1694251</v>
      </c>
      <c r="L99" s="26">
        <f t="shared" si="4"/>
        <v>6.6499025232979056E-2</v>
      </c>
      <c r="M99" s="1">
        <f t="shared" si="5"/>
        <v>163.52110304789551</v>
      </c>
    </row>
    <row r="100" spans="1:13" x14ac:dyDescent="0.25">
      <c r="A100" t="str">
        <f t="shared" si="3"/>
        <v>CMBKWIFeb-2024</v>
      </c>
      <c r="B100" s="2">
        <v>2024</v>
      </c>
      <c r="C100" s="2" t="s">
        <v>198</v>
      </c>
      <c r="D100" t="s">
        <v>10</v>
      </c>
      <c r="E100" s="2" t="s">
        <v>34</v>
      </c>
      <c r="F100" t="s">
        <v>11</v>
      </c>
      <c r="G100">
        <v>255</v>
      </c>
      <c r="H100">
        <v>35236.770000000011</v>
      </c>
      <c r="I100">
        <v>19780.830000000005</v>
      </c>
      <c r="J100">
        <v>55017.599999999977</v>
      </c>
      <c r="K100">
        <v>1069725</v>
      </c>
      <c r="L100" s="26">
        <f t="shared" si="4"/>
        <v>5.1431536142466497E-2</v>
      </c>
      <c r="M100" s="1">
        <f t="shared" si="5"/>
        <v>215.75529411764697</v>
      </c>
    </row>
    <row r="101" spans="1:13" x14ac:dyDescent="0.25">
      <c r="A101" t="str">
        <f t="shared" si="3"/>
        <v>CMBLHEFeb-2024</v>
      </c>
      <c r="B101" s="2">
        <v>2024</v>
      </c>
      <c r="C101" s="2" t="s">
        <v>198</v>
      </c>
      <c r="D101" t="s">
        <v>10</v>
      </c>
      <c r="E101" s="2" t="s">
        <v>35</v>
      </c>
      <c r="F101" t="s">
        <v>15</v>
      </c>
      <c r="G101">
        <v>283</v>
      </c>
      <c r="H101">
        <v>27109.160000000003</v>
      </c>
      <c r="I101">
        <v>7967.3700000000017</v>
      </c>
      <c r="J101">
        <v>35076.530000000006</v>
      </c>
      <c r="K101">
        <v>788155</v>
      </c>
      <c r="L101" s="26">
        <f t="shared" si="4"/>
        <v>4.4504608865007525E-2</v>
      </c>
      <c r="M101" s="1">
        <f t="shared" si="5"/>
        <v>123.94533568904596</v>
      </c>
    </row>
    <row r="102" spans="1:13" x14ac:dyDescent="0.25">
      <c r="A102" t="str">
        <f t="shared" si="3"/>
        <v>CMBLHRFeb-2024</v>
      </c>
      <c r="B102" s="2">
        <v>2024</v>
      </c>
      <c r="C102" s="2" t="s">
        <v>198</v>
      </c>
      <c r="D102" t="s">
        <v>10</v>
      </c>
      <c r="E102" s="2" t="s">
        <v>36</v>
      </c>
      <c r="F102" t="s">
        <v>19</v>
      </c>
      <c r="G102">
        <v>3272</v>
      </c>
      <c r="H102">
        <v>1049920.5499999996</v>
      </c>
      <c r="I102">
        <v>676726.06000000017</v>
      </c>
      <c r="J102">
        <v>1726646.6100000006</v>
      </c>
      <c r="K102">
        <v>28528568</v>
      </c>
      <c r="L102" s="26">
        <f t="shared" si="4"/>
        <v>6.0523423748433523E-2</v>
      </c>
      <c r="M102" s="1">
        <f t="shared" si="5"/>
        <v>527.70373166259185</v>
      </c>
    </row>
    <row r="103" spans="1:13" x14ac:dyDescent="0.25">
      <c r="A103" t="str">
        <f t="shared" si="3"/>
        <v>CMBMAAFeb-2024</v>
      </c>
      <c r="B103" s="2">
        <v>2024</v>
      </c>
      <c r="C103" s="2" t="s">
        <v>198</v>
      </c>
      <c r="D103" t="s">
        <v>10</v>
      </c>
      <c r="E103" s="2" t="s">
        <v>37</v>
      </c>
      <c r="F103" t="s">
        <v>15</v>
      </c>
      <c r="G103">
        <v>374</v>
      </c>
      <c r="H103">
        <v>13322.299999999997</v>
      </c>
      <c r="I103">
        <v>10418.119999999997</v>
      </c>
      <c r="J103">
        <v>23740.420000000006</v>
      </c>
      <c r="K103">
        <v>256564</v>
      </c>
      <c r="L103" s="26">
        <f t="shared" si="4"/>
        <v>9.2532155719430645E-2</v>
      </c>
      <c r="M103" s="1">
        <f t="shared" si="5"/>
        <v>63.477058823529426</v>
      </c>
    </row>
    <row r="104" spans="1:13" x14ac:dyDescent="0.25">
      <c r="A104" t="str">
        <f t="shared" si="3"/>
        <v>CMBMELFeb-2024</v>
      </c>
      <c r="B104" s="2">
        <v>2024</v>
      </c>
      <c r="C104" s="2" t="s">
        <v>198</v>
      </c>
      <c r="D104" t="s">
        <v>10</v>
      </c>
      <c r="E104" s="2" t="s">
        <v>38</v>
      </c>
      <c r="F104" t="s">
        <v>13</v>
      </c>
      <c r="G104">
        <v>2761</v>
      </c>
      <c r="H104">
        <v>997982.32000000065</v>
      </c>
      <c r="I104">
        <v>236078.22000000006</v>
      </c>
      <c r="J104">
        <v>1234060.5400000007</v>
      </c>
      <c r="K104">
        <v>23217249</v>
      </c>
      <c r="L104" s="26">
        <f t="shared" si="4"/>
        <v>5.3152746046700054E-2</v>
      </c>
      <c r="M104" s="1">
        <f t="shared" si="5"/>
        <v>446.96144150670074</v>
      </c>
    </row>
    <row r="105" spans="1:13" x14ac:dyDescent="0.25">
      <c r="A105" t="str">
        <f t="shared" si="3"/>
        <v>CMBMLEFeb-2024</v>
      </c>
      <c r="B105" s="2">
        <v>2024</v>
      </c>
      <c r="C105" s="2" t="s">
        <v>198</v>
      </c>
      <c r="D105" t="s">
        <v>10</v>
      </c>
      <c r="E105" s="2" t="s">
        <v>39</v>
      </c>
      <c r="F105" t="s">
        <v>15</v>
      </c>
      <c r="G105">
        <v>1941</v>
      </c>
      <c r="H105">
        <v>161983.14000000004</v>
      </c>
      <c r="I105">
        <v>51085.300000000054</v>
      </c>
      <c r="J105">
        <v>213068.44000000018</v>
      </c>
      <c r="K105">
        <v>1490688</v>
      </c>
      <c r="L105" s="26">
        <f t="shared" si="4"/>
        <v>0.14293295444787921</v>
      </c>
      <c r="M105" s="1">
        <f t="shared" si="5"/>
        <v>109.77250901597124</v>
      </c>
    </row>
    <row r="106" spans="1:13" x14ac:dyDescent="0.25">
      <c r="A106" t="str">
        <f t="shared" si="3"/>
        <v>CMBNRTFeb-2024</v>
      </c>
      <c r="B106" s="2">
        <v>2024</v>
      </c>
      <c r="C106" s="2" t="s">
        <v>198</v>
      </c>
      <c r="D106" t="s">
        <v>10</v>
      </c>
      <c r="E106" s="2" t="s">
        <v>40</v>
      </c>
      <c r="F106" t="s">
        <v>13</v>
      </c>
      <c r="G106">
        <v>369</v>
      </c>
      <c r="H106">
        <v>126204.42000000001</v>
      </c>
      <c r="I106">
        <v>6254.41</v>
      </c>
      <c r="J106">
        <v>132458.82999999999</v>
      </c>
      <c r="K106">
        <v>2532816</v>
      </c>
      <c r="L106" s="26">
        <f t="shared" si="4"/>
        <v>5.2297059873279379E-2</v>
      </c>
      <c r="M106" s="1">
        <f t="shared" si="5"/>
        <v>358.96701897018966</v>
      </c>
    </row>
    <row r="107" spans="1:13" x14ac:dyDescent="0.25">
      <c r="A107" t="str">
        <f t="shared" si="3"/>
        <v>CMBPVGFeb-2024</v>
      </c>
      <c r="B107" s="2">
        <v>2024</v>
      </c>
      <c r="C107" s="2" t="s">
        <v>198</v>
      </c>
      <c r="D107" t="s">
        <v>10</v>
      </c>
      <c r="E107" s="2" t="s">
        <v>50</v>
      </c>
      <c r="F107" t="s">
        <v>13</v>
      </c>
      <c r="G107">
        <v>74</v>
      </c>
      <c r="H107">
        <v>23672.379999999997</v>
      </c>
      <c r="I107">
        <v>7223.6400000000012</v>
      </c>
      <c r="J107">
        <v>30896.019999999997</v>
      </c>
      <c r="K107">
        <v>374884</v>
      </c>
      <c r="L107" s="26">
        <f t="shared" si="4"/>
        <v>8.2414880336317359E-2</v>
      </c>
      <c r="M107" s="1">
        <f t="shared" si="5"/>
        <v>417.51378378378377</v>
      </c>
    </row>
    <row r="108" spans="1:13" x14ac:dyDescent="0.25">
      <c r="A108" t="str">
        <f t="shared" si="3"/>
        <v>CMBRUHFeb-2024</v>
      </c>
      <c r="B108" s="2">
        <v>2024</v>
      </c>
      <c r="C108" s="2" t="s">
        <v>198</v>
      </c>
      <c r="D108" t="s">
        <v>10</v>
      </c>
      <c r="E108" s="2" t="s">
        <v>41</v>
      </c>
      <c r="F108" t="s">
        <v>11</v>
      </c>
      <c r="G108">
        <v>292</v>
      </c>
      <c r="H108">
        <v>54227.809999999961</v>
      </c>
      <c r="I108">
        <v>26708.720000000016</v>
      </c>
      <c r="J108">
        <v>80936.530000000028</v>
      </c>
      <c r="K108">
        <v>1181140</v>
      </c>
      <c r="L108" s="26">
        <f t="shared" si="4"/>
        <v>6.8524078432700641E-2</v>
      </c>
      <c r="M108" s="1">
        <f t="shared" si="5"/>
        <v>277.17989726027406</v>
      </c>
    </row>
    <row r="109" spans="1:13" x14ac:dyDescent="0.25">
      <c r="A109" t="str">
        <f t="shared" si="3"/>
        <v>CMBSINFeb-2024</v>
      </c>
      <c r="B109" s="2">
        <v>2024</v>
      </c>
      <c r="C109" s="2" t="s">
        <v>198</v>
      </c>
      <c r="D109" t="s">
        <v>10</v>
      </c>
      <c r="E109" s="2" t="s">
        <v>42</v>
      </c>
      <c r="F109" t="s">
        <v>13</v>
      </c>
      <c r="G109">
        <v>695</v>
      </c>
      <c r="H109">
        <v>86146.100000000079</v>
      </c>
      <c r="I109">
        <v>49351.720000000023</v>
      </c>
      <c r="J109">
        <v>135497.82000000009</v>
      </c>
      <c r="K109">
        <v>1910555</v>
      </c>
      <c r="L109" s="26">
        <f t="shared" si="4"/>
        <v>7.0920659180185905E-2</v>
      </c>
      <c r="M109" s="1">
        <f t="shared" si="5"/>
        <v>194.96089208633106</v>
      </c>
    </row>
    <row r="110" spans="1:13" x14ac:dyDescent="0.25">
      <c r="A110" t="str">
        <f t="shared" si="3"/>
        <v>CMBSYDFeb-2024</v>
      </c>
      <c r="B110" s="2">
        <v>2024</v>
      </c>
      <c r="C110" s="2" t="s">
        <v>198</v>
      </c>
      <c r="D110" t="s">
        <v>10</v>
      </c>
      <c r="E110" s="2" t="s">
        <v>53</v>
      </c>
      <c r="F110" t="s">
        <v>13</v>
      </c>
      <c r="G110">
        <v>1448</v>
      </c>
      <c r="H110">
        <v>556708.38</v>
      </c>
      <c r="I110">
        <v>112262.27</v>
      </c>
      <c r="J110">
        <v>668970.65000000014</v>
      </c>
      <c r="K110">
        <v>12675792</v>
      </c>
      <c r="L110" s="26">
        <f t="shared" si="4"/>
        <v>5.2775451821866451E-2</v>
      </c>
      <c r="M110" s="1">
        <f t="shared" si="5"/>
        <v>461.99630524861885</v>
      </c>
    </row>
    <row r="111" spans="1:13" x14ac:dyDescent="0.25">
      <c r="A111" t="str">
        <f t="shared" si="3"/>
        <v>CMBTRVFeb-2024</v>
      </c>
      <c r="B111" s="2">
        <v>2024</v>
      </c>
      <c r="C111" s="2" t="s">
        <v>198</v>
      </c>
      <c r="D111" t="s">
        <v>10</v>
      </c>
      <c r="E111" s="2" t="s">
        <v>43</v>
      </c>
      <c r="F111" t="s">
        <v>15</v>
      </c>
      <c r="G111">
        <v>41</v>
      </c>
      <c r="H111">
        <v>2734.6399999999994</v>
      </c>
      <c r="I111">
        <v>1064.07</v>
      </c>
      <c r="J111">
        <v>3798.71</v>
      </c>
      <c r="K111">
        <v>15006</v>
      </c>
      <c r="L111" s="26">
        <f t="shared" si="4"/>
        <v>0.25314607490337199</v>
      </c>
      <c r="M111" s="1">
        <f t="shared" si="5"/>
        <v>92.651463414634151</v>
      </c>
    </row>
    <row r="112" spans="1:13" x14ac:dyDescent="0.25">
      <c r="A112" t="str">
        <f t="shared" si="3"/>
        <v>CMBTRZFeb-2024</v>
      </c>
      <c r="B112" s="2">
        <v>2024</v>
      </c>
      <c r="C112" s="2" t="s">
        <v>198</v>
      </c>
      <c r="D112" t="s">
        <v>10</v>
      </c>
      <c r="E112" s="2" t="s">
        <v>44</v>
      </c>
      <c r="F112" t="s">
        <v>15</v>
      </c>
      <c r="G112">
        <v>73</v>
      </c>
      <c r="H112">
        <v>1858.3500000000001</v>
      </c>
      <c r="I112">
        <v>1093.1300000000001</v>
      </c>
      <c r="J112">
        <v>2951.4800000000005</v>
      </c>
      <c r="K112">
        <v>32339</v>
      </c>
      <c r="L112" s="26">
        <f t="shared" si="4"/>
        <v>9.1266891369553807E-2</v>
      </c>
      <c r="M112" s="1">
        <f t="shared" si="5"/>
        <v>40.431232876712336</v>
      </c>
    </row>
    <row r="113" spans="1:13" x14ac:dyDescent="0.25">
      <c r="A113" t="str">
        <f t="shared" si="3"/>
        <v>CMBJEDFeb-2024</v>
      </c>
      <c r="B113" s="2">
        <v>2024</v>
      </c>
      <c r="C113" s="2" t="s">
        <v>198</v>
      </c>
      <c r="D113" t="s">
        <v>10</v>
      </c>
      <c r="E113" s="2" t="s">
        <v>51</v>
      </c>
      <c r="F113" t="s">
        <v>11</v>
      </c>
      <c r="G113">
        <v>58</v>
      </c>
      <c r="H113">
        <v>8097.3900000000021</v>
      </c>
      <c r="I113">
        <v>4962.55</v>
      </c>
      <c r="J113">
        <v>13059.940000000002</v>
      </c>
      <c r="K113">
        <v>270106</v>
      </c>
      <c r="L113" s="26">
        <f t="shared" si="4"/>
        <v>4.8351165838596707E-2</v>
      </c>
      <c r="M113" s="1">
        <f t="shared" si="5"/>
        <v>225.17137931034486</v>
      </c>
    </row>
    <row r="114" spans="1:13" x14ac:dyDescent="0.25">
      <c r="A114" t="str">
        <f t="shared" si="3"/>
        <v>COKCMBFeb-2024</v>
      </c>
      <c r="B114" s="2">
        <v>2024</v>
      </c>
      <c r="C114" s="2" t="s">
        <v>198</v>
      </c>
      <c r="D114" t="s">
        <v>21</v>
      </c>
      <c r="E114" s="2" t="s">
        <v>10</v>
      </c>
      <c r="F114" t="s">
        <v>15</v>
      </c>
      <c r="G114">
        <v>508</v>
      </c>
      <c r="H114">
        <v>27077.039999999986</v>
      </c>
      <c r="I114">
        <v>10302.650000000001</v>
      </c>
      <c r="J114">
        <v>37379.689999999988</v>
      </c>
      <c r="K114">
        <v>262636</v>
      </c>
      <c r="L114" s="26">
        <f t="shared" si="4"/>
        <v>0.14232508110083913</v>
      </c>
      <c r="M114" s="1">
        <f t="shared" si="5"/>
        <v>73.582066929133831</v>
      </c>
    </row>
    <row r="115" spans="1:13" x14ac:dyDescent="0.25">
      <c r="A115" t="str">
        <f t="shared" si="3"/>
        <v>DACCMBFeb-2024</v>
      </c>
      <c r="B115" s="2">
        <v>2024</v>
      </c>
      <c r="C115" s="2" t="s">
        <v>198</v>
      </c>
      <c r="D115" t="s">
        <v>22</v>
      </c>
      <c r="E115" s="2" t="s">
        <v>10</v>
      </c>
      <c r="F115" t="s">
        <v>15</v>
      </c>
      <c r="G115">
        <v>58</v>
      </c>
      <c r="H115">
        <v>8732.4800000000032</v>
      </c>
      <c r="I115">
        <v>642.54</v>
      </c>
      <c r="J115">
        <v>9375.0200000000023</v>
      </c>
      <c r="K115">
        <v>125570</v>
      </c>
      <c r="L115" s="26">
        <f t="shared" si="4"/>
        <v>7.4659711714581523E-2</v>
      </c>
      <c r="M115" s="1">
        <f t="shared" si="5"/>
        <v>161.63827586206901</v>
      </c>
    </row>
    <row r="116" spans="1:13" x14ac:dyDescent="0.25">
      <c r="A116" t="str">
        <f t="shared" si="3"/>
        <v>DELCMBFeb-2024</v>
      </c>
      <c r="B116" s="2">
        <v>2024</v>
      </c>
      <c r="C116" s="2" t="s">
        <v>198</v>
      </c>
      <c r="D116" t="s">
        <v>23</v>
      </c>
      <c r="E116" s="2" t="s">
        <v>10</v>
      </c>
      <c r="F116" t="s">
        <v>15</v>
      </c>
      <c r="G116">
        <v>1011</v>
      </c>
      <c r="H116">
        <v>95149.049999999959</v>
      </c>
      <c r="I116">
        <v>31728.069999999989</v>
      </c>
      <c r="J116">
        <v>126877.12000000002</v>
      </c>
      <c r="K116">
        <v>2451675</v>
      </c>
      <c r="L116" s="26">
        <f t="shared" si="4"/>
        <v>5.1751198670296851E-2</v>
      </c>
      <c r="M116" s="1">
        <f t="shared" si="5"/>
        <v>125.49665677546986</v>
      </c>
    </row>
    <row r="117" spans="1:13" x14ac:dyDescent="0.25">
      <c r="A117" t="str">
        <f t="shared" si="3"/>
        <v>DMMCMBFeb-2024</v>
      </c>
      <c r="B117" s="2">
        <v>2024</v>
      </c>
      <c r="C117" s="2" t="s">
        <v>198</v>
      </c>
      <c r="D117" t="s">
        <v>24</v>
      </c>
      <c r="E117" s="2" t="s">
        <v>10</v>
      </c>
      <c r="F117" t="s">
        <v>11</v>
      </c>
      <c r="G117">
        <v>49</v>
      </c>
      <c r="H117">
        <v>10303.85</v>
      </c>
      <c r="I117">
        <v>4522.8200000000006</v>
      </c>
      <c r="J117">
        <v>14826.669999999998</v>
      </c>
      <c r="K117">
        <v>188797</v>
      </c>
      <c r="L117" s="26">
        <f t="shared" si="4"/>
        <v>7.8532338967250523E-2</v>
      </c>
      <c r="M117" s="1">
        <f t="shared" si="5"/>
        <v>302.58510204081631</v>
      </c>
    </row>
    <row r="118" spans="1:13" x14ac:dyDescent="0.25">
      <c r="A118" t="str">
        <f t="shared" si="3"/>
        <v>DOHCMBFeb-2024</v>
      </c>
      <c r="B118" s="2">
        <v>2024</v>
      </c>
      <c r="C118" s="2" t="s">
        <v>198</v>
      </c>
      <c r="D118" t="s">
        <v>25</v>
      </c>
      <c r="E118" s="2" t="s">
        <v>10</v>
      </c>
      <c r="F118" t="s">
        <v>11</v>
      </c>
      <c r="G118">
        <v>30</v>
      </c>
      <c r="H118">
        <v>6451.6699999999992</v>
      </c>
      <c r="I118">
        <v>3679.64</v>
      </c>
      <c r="J118">
        <v>10131.31</v>
      </c>
      <c r="K118">
        <v>108990</v>
      </c>
      <c r="L118" s="26">
        <f t="shared" si="4"/>
        <v>9.2956326268464992E-2</v>
      </c>
      <c r="M118" s="1">
        <f t="shared" si="5"/>
        <v>337.71033333333332</v>
      </c>
    </row>
    <row r="119" spans="1:13" x14ac:dyDescent="0.25">
      <c r="A119" t="str">
        <f t="shared" si="3"/>
        <v>DXBCMBFeb-2024</v>
      </c>
      <c r="B119" s="2">
        <v>2024</v>
      </c>
      <c r="C119" s="2" t="s">
        <v>198</v>
      </c>
      <c r="D119" t="s">
        <v>26</v>
      </c>
      <c r="E119" s="2" t="s">
        <v>10</v>
      </c>
      <c r="F119" t="s">
        <v>11</v>
      </c>
      <c r="G119">
        <v>103</v>
      </c>
      <c r="H119">
        <v>13276.359999999999</v>
      </c>
      <c r="I119">
        <v>6902.2999999999993</v>
      </c>
      <c r="J119">
        <v>20178.660000000007</v>
      </c>
      <c r="K119">
        <v>340827</v>
      </c>
      <c r="L119" s="26">
        <f t="shared" si="4"/>
        <v>5.9204992562209E-2</v>
      </c>
      <c r="M119" s="1">
        <f t="shared" si="5"/>
        <v>195.90932038834958</v>
      </c>
    </row>
    <row r="120" spans="1:13" x14ac:dyDescent="0.25">
      <c r="A120" t="str">
        <f t="shared" si="3"/>
        <v>FRACMBFeb-2024</v>
      </c>
      <c r="B120" s="2">
        <v>2024</v>
      </c>
      <c r="C120" s="2" t="s">
        <v>198</v>
      </c>
      <c r="D120" t="s">
        <v>27</v>
      </c>
      <c r="E120" s="2" t="s">
        <v>10</v>
      </c>
      <c r="F120" t="s">
        <v>19</v>
      </c>
      <c r="G120">
        <v>1097</v>
      </c>
      <c r="H120">
        <v>249990.42000000013</v>
      </c>
      <c r="I120">
        <v>240576.50999999995</v>
      </c>
      <c r="J120">
        <v>490566.92999999976</v>
      </c>
      <c r="K120">
        <v>8878021</v>
      </c>
      <c r="L120" s="26">
        <f t="shared" si="4"/>
        <v>5.5256338096068905E-2</v>
      </c>
      <c r="M120" s="1">
        <f t="shared" si="5"/>
        <v>447.18954421148567</v>
      </c>
    </row>
    <row r="121" spans="1:13" x14ac:dyDescent="0.25">
      <c r="A121" t="str">
        <f t="shared" si="3"/>
        <v>GANCMBFeb-2024</v>
      </c>
      <c r="B121" s="2">
        <v>2024</v>
      </c>
      <c r="C121" s="2" t="s">
        <v>198</v>
      </c>
      <c r="D121" t="s">
        <v>28</v>
      </c>
      <c r="E121" s="2" t="s">
        <v>10</v>
      </c>
      <c r="F121" t="s">
        <v>15</v>
      </c>
      <c r="G121">
        <v>108</v>
      </c>
      <c r="H121">
        <v>6054.36</v>
      </c>
      <c r="I121">
        <v>4456.5700000000006</v>
      </c>
      <c r="J121">
        <v>10510.930000000002</v>
      </c>
      <c r="K121">
        <v>123876</v>
      </c>
      <c r="L121" s="26">
        <f t="shared" si="4"/>
        <v>8.4850414931060103E-2</v>
      </c>
      <c r="M121" s="1">
        <f t="shared" si="5"/>
        <v>97.323425925925946</v>
      </c>
    </row>
    <row r="122" spans="1:13" x14ac:dyDescent="0.25">
      <c r="A122" t="str">
        <f t="shared" si="3"/>
        <v>HYDCMBFeb-2024</v>
      </c>
      <c r="B122" s="2">
        <v>2024</v>
      </c>
      <c r="C122" s="2" t="s">
        <v>198</v>
      </c>
      <c r="D122" t="s">
        <v>29</v>
      </c>
      <c r="E122" s="2" t="s">
        <v>10</v>
      </c>
      <c r="F122" t="s">
        <v>15</v>
      </c>
      <c r="G122">
        <v>133</v>
      </c>
      <c r="H122">
        <v>8408.5600000000031</v>
      </c>
      <c r="I122">
        <v>4095.7600000000007</v>
      </c>
      <c r="J122">
        <v>12504.32</v>
      </c>
      <c r="K122">
        <v>155876</v>
      </c>
      <c r="L122" s="26">
        <f t="shared" si="4"/>
        <v>8.0219661782442456E-2</v>
      </c>
      <c r="M122" s="1">
        <f t="shared" si="5"/>
        <v>94.01744360902255</v>
      </c>
    </row>
    <row r="123" spans="1:13" x14ac:dyDescent="0.25">
      <c r="A123" t="str">
        <f t="shared" si="3"/>
        <v>ICNCMBFeb-2024</v>
      </c>
      <c r="B123" s="2">
        <v>2024</v>
      </c>
      <c r="C123" s="2" t="s">
        <v>198</v>
      </c>
      <c r="D123" t="s">
        <v>30</v>
      </c>
      <c r="E123" s="2" t="s">
        <v>10</v>
      </c>
      <c r="F123" t="s">
        <v>13</v>
      </c>
      <c r="G123">
        <v>135</v>
      </c>
      <c r="H123">
        <v>42372.170000000006</v>
      </c>
      <c r="I123">
        <v>11172.6</v>
      </c>
      <c r="J123">
        <v>53544.770000000004</v>
      </c>
      <c r="K123">
        <v>778275</v>
      </c>
      <c r="L123" s="26">
        <f t="shared" si="4"/>
        <v>6.8799293308920373E-2</v>
      </c>
      <c r="M123" s="1">
        <f t="shared" si="5"/>
        <v>396.62792592592598</v>
      </c>
    </row>
    <row r="124" spans="1:13" x14ac:dyDescent="0.25">
      <c r="A124" t="str">
        <f t="shared" si="3"/>
        <v>IXMCMBFeb-2024</v>
      </c>
      <c r="B124" s="2">
        <v>2024</v>
      </c>
      <c r="C124" s="2" t="s">
        <v>198</v>
      </c>
      <c r="D124" t="s">
        <v>31</v>
      </c>
      <c r="E124" s="2" t="s">
        <v>10</v>
      </c>
      <c r="F124" t="s">
        <v>15</v>
      </c>
      <c r="G124">
        <v>110</v>
      </c>
      <c r="H124">
        <v>3503.8999999999992</v>
      </c>
      <c r="I124">
        <v>1646.3399999999995</v>
      </c>
      <c r="J124">
        <v>5150.2399999999989</v>
      </c>
      <c r="K124">
        <v>38940</v>
      </c>
      <c r="L124" s="26">
        <f t="shared" si="4"/>
        <v>0.13226091422701589</v>
      </c>
      <c r="M124" s="1">
        <f t="shared" si="5"/>
        <v>46.820363636363624</v>
      </c>
    </row>
    <row r="125" spans="1:13" x14ac:dyDescent="0.25">
      <c r="A125" t="str">
        <f t="shared" si="3"/>
        <v>KHICMBFeb-2024</v>
      </c>
      <c r="B125" s="2">
        <v>2024</v>
      </c>
      <c r="C125" s="2" t="s">
        <v>198</v>
      </c>
      <c r="D125" t="s">
        <v>32</v>
      </c>
      <c r="E125" s="2" t="s">
        <v>10</v>
      </c>
      <c r="F125" t="s">
        <v>15</v>
      </c>
      <c r="G125">
        <v>653</v>
      </c>
      <c r="H125">
        <v>84735.849999999977</v>
      </c>
      <c r="I125">
        <v>16125.950000000003</v>
      </c>
      <c r="J125">
        <v>100861.79999999997</v>
      </c>
      <c r="K125">
        <v>1576342</v>
      </c>
      <c r="L125" s="26">
        <f t="shared" si="4"/>
        <v>6.398471905208386E-2</v>
      </c>
      <c r="M125" s="1">
        <f t="shared" si="5"/>
        <v>154.45911179173044</v>
      </c>
    </row>
    <row r="126" spans="1:13" x14ac:dyDescent="0.25">
      <c r="A126" t="str">
        <f t="shared" si="3"/>
        <v>KTMCMBFeb-2024</v>
      </c>
      <c r="B126" s="2">
        <v>2024</v>
      </c>
      <c r="C126" s="2" t="s">
        <v>198</v>
      </c>
      <c r="D126" t="s">
        <v>52</v>
      </c>
      <c r="E126" s="2" t="s">
        <v>10</v>
      </c>
      <c r="F126" t="s">
        <v>15</v>
      </c>
      <c r="G126">
        <v>142</v>
      </c>
      <c r="H126">
        <v>20478.519999999997</v>
      </c>
      <c r="I126">
        <v>5589.9599999999982</v>
      </c>
      <c r="J126">
        <v>26068.48</v>
      </c>
      <c r="K126">
        <v>334126</v>
      </c>
      <c r="L126" s="26">
        <f t="shared" si="4"/>
        <v>7.8019908657213144E-2</v>
      </c>
      <c r="M126" s="1">
        <f t="shared" si="5"/>
        <v>183.58084507042253</v>
      </c>
    </row>
    <row r="127" spans="1:13" x14ac:dyDescent="0.25">
      <c r="A127" t="str">
        <f t="shared" si="3"/>
        <v>KULCMBFeb-2024</v>
      </c>
      <c r="B127" s="2">
        <v>2024</v>
      </c>
      <c r="C127" s="2" t="s">
        <v>198</v>
      </c>
      <c r="D127" t="s">
        <v>33</v>
      </c>
      <c r="E127" s="2" t="s">
        <v>10</v>
      </c>
      <c r="F127" t="s">
        <v>13</v>
      </c>
      <c r="G127">
        <v>569</v>
      </c>
      <c r="H127">
        <v>40463.579999999973</v>
      </c>
      <c r="I127">
        <v>35469.379999999983</v>
      </c>
      <c r="J127">
        <v>75932.960000000021</v>
      </c>
      <c r="K127">
        <v>1399171</v>
      </c>
      <c r="L127" s="26">
        <f t="shared" si="4"/>
        <v>5.4269964143053295E-2</v>
      </c>
      <c r="M127" s="1">
        <f t="shared" si="5"/>
        <v>133.44984182776804</v>
      </c>
    </row>
    <row r="128" spans="1:13" x14ac:dyDescent="0.25">
      <c r="A128" t="str">
        <f t="shared" si="3"/>
        <v>KWICMBFeb-2024</v>
      </c>
      <c r="B128" s="2">
        <v>2024</v>
      </c>
      <c r="C128" s="2" t="s">
        <v>198</v>
      </c>
      <c r="D128" t="s">
        <v>34</v>
      </c>
      <c r="E128" s="2" t="s">
        <v>10</v>
      </c>
      <c r="F128" t="s">
        <v>11</v>
      </c>
      <c r="G128">
        <v>32</v>
      </c>
      <c r="H128">
        <v>11143.86</v>
      </c>
      <c r="I128">
        <v>1962.39</v>
      </c>
      <c r="J128">
        <v>13106.25</v>
      </c>
      <c r="K128">
        <v>134240</v>
      </c>
      <c r="L128" s="26">
        <f t="shared" si="4"/>
        <v>9.7632970798569724E-2</v>
      </c>
      <c r="M128" s="1">
        <f t="shared" si="5"/>
        <v>409.5703125</v>
      </c>
    </row>
    <row r="129" spans="1:13" x14ac:dyDescent="0.25">
      <c r="A129" t="str">
        <f t="shared" si="3"/>
        <v>LHECMBFeb-2024</v>
      </c>
      <c r="B129" s="2">
        <v>2024</v>
      </c>
      <c r="C129" s="2" t="s">
        <v>198</v>
      </c>
      <c r="D129" t="s">
        <v>35</v>
      </c>
      <c r="E129" s="2" t="s">
        <v>10</v>
      </c>
      <c r="F129" t="s">
        <v>15</v>
      </c>
      <c r="G129">
        <v>740</v>
      </c>
      <c r="H129">
        <v>95769.970000000016</v>
      </c>
      <c r="I129">
        <v>18587.570000000003</v>
      </c>
      <c r="J129">
        <v>114357.54000000002</v>
      </c>
      <c r="K129">
        <v>2060900</v>
      </c>
      <c r="L129" s="26">
        <f t="shared" si="4"/>
        <v>5.5489126109951971E-2</v>
      </c>
      <c r="M129" s="1">
        <f t="shared" si="5"/>
        <v>154.53721621621625</v>
      </c>
    </row>
    <row r="130" spans="1:13" x14ac:dyDescent="0.25">
      <c r="A130" t="str">
        <f t="shared" ref="A130:A193" si="6">D130&amp;E130&amp;C130</f>
        <v>LHRCMBFeb-2024</v>
      </c>
      <c r="B130" s="2">
        <v>2024</v>
      </c>
      <c r="C130" s="2" t="s">
        <v>198</v>
      </c>
      <c r="D130" t="s">
        <v>36</v>
      </c>
      <c r="E130" s="2" t="s">
        <v>10</v>
      </c>
      <c r="F130" t="s">
        <v>19</v>
      </c>
      <c r="G130">
        <v>2820</v>
      </c>
      <c r="H130">
        <v>864928.41</v>
      </c>
      <c r="I130">
        <v>606432.80000000051</v>
      </c>
      <c r="J130">
        <v>1471361.2099999983</v>
      </c>
      <c r="K130">
        <v>24587580</v>
      </c>
      <c r="L130" s="26">
        <f t="shared" ref="L130:L193" si="7">J130/K130</f>
        <v>5.9841644033288281E-2</v>
      </c>
      <c r="M130" s="1">
        <f t="shared" ref="M130:M193" si="8">J130/G130</f>
        <v>521.75929432624059</v>
      </c>
    </row>
    <row r="131" spans="1:13" x14ac:dyDescent="0.25">
      <c r="A131" t="str">
        <f t="shared" si="6"/>
        <v>MAACMBFeb-2024</v>
      </c>
      <c r="B131" s="2">
        <v>2024</v>
      </c>
      <c r="C131" s="2" t="s">
        <v>198</v>
      </c>
      <c r="D131" t="s">
        <v>37</v>
      </c>
      <c r="E131" s="2" t="s">
        <v>10</v>
      </c>
      <c r="F131" t="s">
        <v>15</v>
      </c>
      <c r="G131">
        <v>513</v>
      </c>
      <c r="H131">
        <v>19800.43</v>
      </c>
      <c r="I131">
        <v>13725.989999999987</v>
      </c>
      <c r="J131">
        <v>33526.420000000006</v>
      </c>
      <c r="K131">
        <v>351918</v>
      </c>
      <c r="L131" s="26">
        <f t="shared" si="7"/>
        <v>9.526770440841334E-2</v>
      </c>
      <c r="M131" s="1">
        <f t="shared" si="8"/>
        <v>65.353645224171544</v>
      </c>
    </row>
    <row r="132" spans="1:13" x14ac:dyDescent="0.25">
      <c r="A132" t="str">
        <f t="shared" si="6"/>
        <v>MELCMBFeb-2024</v>
      </c>
      <c r="B132" s="2">
        <v>2024</v>
      </c>
      <c r="C132" s="2" t="s">
        <v>198</v>
      </c>
      <c r="D132" t="s">
        <v>38</v>
      </c>
      <c r="E132" s="2" t="s">
        <v>10</v>
      </c>
      <c r="F132" t="s">
        <v>13</v>
      </c>
      <c r="G132">
        <v>2625</v>
      </c>
      <c r="H132">
        <v>745747.28999999969</v>
      </c>
      <c r="I132">
        <v>272665.8299999999</v>
      </c>
      <c r="J132">
        <v>1018413.1199999993</v>
      </c>
      <c r="K132">
        <v>22073625</v>
      </c>
      <c r="L132" s="26">
        <f t="shared" si="7"/>
        <v>4.6137103443589317E-2</v>
      </c>
      <c r="M132" s="1">
        <f t="shared" si="8"/>
        <v>387.9669028571426</v>
      </c>
    </row>
    <row r="133" spans="1:13" x14ac:dyDescent="0.25">
      <c r="A133" t="str">
        <f t="shared" si="6"/>
        <v>MLECMBFeb-2024</v>
      </c>
      <c r="B133" s="2">
        <v>2024</v>
      </c>
      <c r="C133" s="2" t="s">
        <v>198</v>
      </c>
      <c r="D133" t="s">
        <v>39</v>
      </c>
      <c r="E133" s="2" t="s">
        <v>10</v>
      </c>
      <c r="F133" t="s">
        <v>15</v>
      </c>
      <c r="G133">
        <v>1447</v>
      </c>
      <c r="H133">
        <v>101749.03000000003</v>
      </c>
      <c r="I133">
        <v>37218.840000000004</v>
      </c>
      <c r="J133">
        <v>138967.87000000002</v>
      </c>
      <c r="K133">
        <v>1111296</v>
      </c>
      <c r="L133" s="26">
        <f t="shared" si="7"/>
        <v>0.12505027463430088</v>
      </c>
      <c r="M133" s="1">
        <f t="shared" si="8"/>
        <v>96.038610919143068</v>
      </c>
    </row>
    <row r="134" spans="1:13" x14ac:dyDescent="0.25">
      <c r="A134" t="str">
        <f t="shared" si="6"/>
        <v>NRTCMBFeb-2024</v>
      </c>
      <c r="B134" s="2">
        <v>2024</v>
      </c>
      <c r="C134" s="2" t="s">
        <v>198</v>
      </c>
      <c r="D134" t="s">
        <v>40</v>
      </c>
      <c r="E134" s="2" t="s">
        <v>10</v>
      </c>
      <c r="F134" t="s">
        <v>13</v>
      </c>
      <c r="G134">
        <v>374</v>
      </c>
      <c r="H134">
        <v>107545.28000000004</v>
      </c>
      <c r="I134">
        <v>12686.809999999998</v>
      </c>
      <c r="J134">
        <v>120232.09000000003</v>
      </c>
      <c r="K134">
        <v>2567136</v>
      </c>
      <c r="L134" s="26">
        <f t="shared" si="7"/>
        <v>4.6835107294666126E-2</v>
      </c>
      <c r="M134" s="1">
        <f t="shared" si="8"/>
        <v>321.47617647058831</v>
      </c>
    </row>
    <row r="135" spans="1:13" x14ac:dyDescent="0.25">
      <c r="A135" t="str">
        <f t="shared" si="6"/>
        <v>PVGCMBFeb-2024</v>
      </c>
      <c r="B135" s="2">
        <v>2024</v>
      </c>
      <c r="C135" s="2" t="s">
        <v>198</v>
      </c>
      <c r="D135" t="s">
        <v>50</v>
      </c>
      <c r="E135" s="2" t="s">
        <v>10</v>
      </c>
      <c r="F135" t="s">
        <v>13</v>
      </c>
      <c r="G135">
        <v>90</v>
      </c>
      <c r="H135">
        <v>35004.670000000013</v>
      </c>
      <c r="I135">
        <v>9111.2900000000009</v>
      </c>
      <c r="J135">
        <v>44115.960000000006</v>
      </c>
      <c r="K135">
        <v>455940</v>
      </c>
      <c r="L135" s="26">
        <f t="shared" si="7"/>
        <v>9.6758257665482308E-2</v>
      </c>
      <c r="M135" s="1">
        <f t="shared" si="8"/>
        <v>490.17733333333342</v>
      </c>
    </row>
    <row r="136" spans="1:13" x14ac:dyDescent="0.25">
      <c r="A136" t="str">
        <f t="shared" si="6"/>
        <v>RUHCMBFeb-2024</v>
      </c>
      <c r="B136" s="2">
        <v>2024</v>
      </c>
      <c r="C136" s="2" t="s">
        <v>198</v>
      </c>
      <c r="D136" t="s">
        <v>41</v>
      </c>
      <c r="E136" s="2" t="s">
        <v>10</v>
      </c>
      <c r="F136" t="s">
        <v>11</v>
      </c>
      <c r="G136">
        <v>80</v>
      </c>
      <c r="H136">
        <v>18685.550000000003</v>
      </c>
      <c r="I136">
        <v>7176.0400000000009</v>
      </c>
      <c r="J136">
        <v>25861.590000000004</v>
      </c>
      <c r="K136">
        <v>323600</v>
      </c>
      <c r="L136" s="26">
        <f t="shared" si="7"/>
        <v>7.9918386897404214E-2</v>
      </c>
      <c r="M136" s="1">
        <f t="shared" si="8"/>
        <v>323.26987500000007</v>
      </c>
    </row>
    <row r="137" spans="1:13" x14ac:dyDescent="0.25">
      <c r="A137" t="str">
        <f t="shared" si="6"/>
        <v>SINCMBFeb-2024</v>
      </c>
      <c r="B137" s="2">
        <v>2024</v>
      </c>
      <c r="C137" s="2" t="s">
        <v>198</v>
      </c>
      <c r="D137" t="s">
        <v>42</v>
      </c>
      <c r="E137" s="2" t="s">
        <v>10</v>
      </c>
      <c r="F137" t="s">
        <v>13</v>
      </c>
      <c r="G137">
        <v>602</v>
      </c>
      <c r="H137">
        <v>77493.699999999983</v>
      </c>
      <c r="I137">
        <v>48189.080000000024</v>
      </c>
      <c r="J137">
        <v>125682.7800000001</v>
      </c>
      <c r="K137">
        <v>1654898</v>
      </c>
      <c r="L137" s="26">
        <f t="shared" si="7"/>
        <v>7.5945937453547052E-2</v>
      </c>
      <c r="M137" s="1">
        <f t="shared" si="8"/>
        <v>208.77538205980082</v>
      </c>
    </row>
    <row r="138" spans="1:13" x14ac:dyDescent="0.25">
      <c r="A138" t="str">
        <f t="shared" si="6"/>
        <v>SYDCMBFeb-2024</v>
      </c>
      <c r="B138" s="2">
        <v>2024</v>
      </c>
      <c r="C138" s="2" t="s">
        <v>198</v>
      </c>
      <c r="D138" t="s">
        <v>53</v>
      </c>
      <c r="E138" s="2" t="s">
        <v>10</v>
      </c>
      <c r="F138" t="s">
        <v>13</v>
      </c>
      <c r="G138">
        <v>785</v>
      </c>
      <c r="H138">
        <v>237471.97</v>
      </c>
      <c r="I138">
        <v>76530.900000000009</v>
      </c>
      <c r="J138">
        <v>314002.87000000023</v>
      </c>
      <c r="K138">
        <v>6871890</v>
      </c>
      <c r="L138" s="26">
        <f t="shared" si="7"/>
        <v>4.5693814947561764E-2</v>
      </c>
      <c r="M138" s="1">
        <f t="shared" si="8"/>
        <v>400.00365605095573</v>
      </c>
    </row>
    <row r="139" spans="1:13" x14ac:dyDescent="0.25">
      <c r="A139" t="str">
        <f t="shared" si="6"/>
        <v>TRVCMBFeb-2024</v>
      </c>
      <c r="B139" s="2">
        <v>2024</v>
      </c>
      <c r="C139" s="2" t="s">
        <v>198</v>
      </c>
      <c r="D139" t="s">
        <v>43</v>
      </c>
      <c r="E139" s="2" t="s">
        <v>10</v>
      </c>
      <c r="F139" t="s">
        <v>15</v>
      </c>
      <c r="G139">
        <v>163</v>
      </c>
      <c r="H139">
        <v>7761.04</v>
      </c>
      <c r="I139">
        <v>2984.5100000000011</v>
      </c>
      <c r="J139">
        <v>10745.549999999996</v>
      </c>
      <c r="K139">
        <v>59658</v>
      </c>
      <c r="L139" s="26">
        <f t="shared" si="7"/>
        <v>0.18011917932213611</v>
      </c>
      <c r="M139" s="1">
        <f t="shared" si="8"/>
        <v>65.923619631901815</v>
      </c>
    </row>
    <row r="140" spans="1:13" x14ac:dyDescent="0.25">
      <c r="A140" t="str">
        <f t="shared" si="6"/>
        <v>TRZCMBFeb-2024</v>
      </c>
      <c r="B140" s="2">
        <v>2024</v>
      </c>
      <c r="C140" s="2" t="s">
        <v>198</v>
      </c>
      <c r="D140" t="s">
        <v>44</v>
      </c>
      <c r="E140" s="2" t="s">
        <v>10</v>
      </c>
      <c r="F140" t="s">
        <v>15</v>
      </c>
      <c r="G140">
        <v>234</v>
      </c>
      <c r="H140">
        <v>7611.5899999999992</v>
      </c>
      <c r="I140">
        <v>3480.2299999999991</v>
      </c>
      <c r="J140">
        <v>11091.820000000002</v>
      </c>
      <c r="K140">
        <v>103662</v>
      </c>
      <c r="L140" s="26">
        <f t="shared" si="7"/>
        <v>0.10699986494568889</v>
      </c>
      <c r="M140" s="1">
        <f t="shared" si="8"/>
        <v>47.400940170940174</v>
      </c>
    </row>
    <row r="141" spans="1:13" x14ac:dyDescent="0.25">
      <c r="A141" t="str">
        <f t="shared" si="6"/>
        <v>JEDCMBFeb-2024</v>
      </c>
      <c r="B141" s="2">
        <v>2024</v>
      </c>
      <c r="C141" s="2" t="s">
        <v>198</v>
      </c>
      <c r="D141" t="s">
        <v>51</v>
      </c>
      <c r="E141" s="2" t="s">
        <v>10</v>
      </c>
      <c r="F141" t="s">
        <v>11</v>
      </c>
      <c r="G141">
        <v>13</v>
      </c>
      <c r="H141">
        <v>1626.2</v>
      </c>
      <c r="I141">
        <v>578.65</v>
      </c>
      <c r="J141">
        <v>2204.85</v>
      </c>
      <c r="K141">
        <v>60541</v>
      </c>
      <c r="L141" s="26">
        <f t="shared" si="7"/>
        <v>3.6419120926314399E-2</v>
      </c>
      <c r="M141" s="1">
        <f t="shared" si="8"/>
        <v>169.60384615384615</v>
      </c>
    </row>
    <row r="142" spans="1:13" x14ac:dyDescent="0.25">
      <c r="A142" t="str">
        <f t="shared" si="6"/>
        <v>AUHCMBMar-2024</v>
      </c>
      <c r="B142" s="2">
        <v>2024</v>
      </c>
      <c r="C142" s="2" t="s">
        <v>200</v>
      </c>
      <c r="D142" t="s">
        <v>9</v>
      </c>
      <c r="E142" s="2" t="s">
        <v>10</v>
      </c>
      <c r="F142" t="s">
        <v>11</v>
      </c>
      <c r="G142">
        <v>87</v>
      </c>
      <c r="H142">
        <v>14364.19</v>
      </c>
      <c r="I142">
        <v>13730.700000000004</v>
      </c>
      <c r="J142">
        <v>28094.889999999996</v>
      </c>
      <c r="K142">
        <v>290928</v>
      </c>
      <c r="L142" s="26">
        <f t="shared" si="7"/>
        <v>9.6569907331023469E-2</v>
      </c>
      <c r="M142" s="1">
        <f t="shared" si="8"/>
        <v>322.92977011494247</v>
      </c>
    </row>
    <row r="143" spans="1:13" x14ac:dyDescent="0.25">
      <c r="A143" t="str">
        <f t="shared" si="6"/>
        <v>BKKCMBMar-2024</v>
      </c>
      <c r="B143" s="2">
        <v>2024</v>
      </c>
      <c r="C143" s="2" t="s">
        <v>200</v>
      </c>
      <c r="D143" t="s">
        <v>12</v>
      </c>
      <c r="E143" s="2" t="s">
        <v>10</v>
      </c>
      <c r="F143" t="s">
        <v>13</v>
      </c>
      <c r="G143">
        <v>158</v>
      </c>
      <c r="H143">
        <v>22011.259999999995</v>
      </c>
      <c r="I143">
        <v>11067.579999999998</v>
      </c>
      <c r="J143">
        <v>33078.839999999997</v>
      </c>
      <c r="K143">
        <v>376830</v>
      </c>
      <c r="L143" s="26">
        <f t="shared" si="7"/>
        <v>8.7781864501233972E-2</v>
      </c>
      <c r="M143" s="1">
        <f t="shared" si="8"/>
        <v>209.35974683544302</v>
      </c>
    </row>
    <row r="144" spans="1:13" x14ac:dyDescent="0.25">
      <c r="A144" t="str">
        <f t="shared" si="6"/>
        <v>BLRCMBMar-2024</v>
      </c>
      <c r="B144" s="2">
        <v>2024</v>
      </c>
      <c r="C144" s="2" t="s">
        <v>200</v>
      </c>
      <c r="D144" t="s">
        <v>14</v>
      </c>
      <c r="E144" t="s">
        <v>10</v>
      </c>
      <c r="F144" t="s">
        <v>15</v>
      </c>
      <c r="G144">
        <v>142</v>
      </c>
      <c r="H144">
        <v>7291.6999999999989</v>
      </c>
      <c r="I144">
        <v>3676.3300000000004</v>
      </c>
      <c r="J144">
        <v>10968.030000000002</v>
      </c>
      <c r="K144">
        <v>101530</v>
      </c>
      <c r="L144" s="26">
        <f t="shared" si="7"/>
        <v>0.10802747956269085</v>
      </c>
      <c r="M144" s="1">
        <f t="shared" si="8"/>
        <v>77.239647887323954</v>
      </c>
    </row>
    <row r="145" spans="1:13" x14ac:dyDescent="0.25">
      <c r="A145" t="str">
        <f t="shared" si="6"/>
        <v>BOMCMBMar-2024</v>
      </c>
      <c r="B145" s="2">
        <v>2024</v>
      </c>
      <c r="C145" s="2" t="s">
        <v>200</v>
      </c>
      <c r="D145" t="s">
        <v>16</v>
      </c>
      <c r="E145" s="2" t="s">
        <v>10</v>
      </c>
      <c r="F145" t="s">
        <v>15</v>
      </c>
      <c r="G145">
        <v>146</v>
      </c>
      <c r="H145">
        <v>14421.060000000005</v>
      </c>
      <c r="I145">
        <v>4184.49</v>
      </c>
      <c r="J145">
        <v>18605.55</v>
      </c>
      <c r="K145">
        <v>226154</v>
      </c>
      <c r="L145" s="26">
        <f t="shared" si="7"/>
        <v>8.226938280994367E-2</v>
      </c>
      <c r="M145" s="1">
        <f t="shared" si="8"/>
        <v>127.43527397260273</v>
      </c>
    </row>
    <row r="146" spans="1:13" x14ac:dyDescent="0.25">
      <c r="A146" t="str">
        <f t="shared" si="6"/>
        <v>CANCMBMar-2024</v>
      </c>
      <c r="B146" s="2">
        <v>2024</v>
      </c>
      <c r="C146" s="2" t="s">
        <v>200</v>
      </c>
      <c r="D146" t="s">
        <v>17</v>
      </c>
      <c r="E146" s="2" t="s">
        <v>10</v>
      </c>
      <c r="F146" t="s">
        <v>13</v>
      </c>
      <c r="G146">
        <v>3</v>
      </c>
      <c r="H146">
        <v>433.62</v>
      </c>
      <c r="I146">
        <v>241.72</v>
      </c>
      <c r="J146">
        <v>675.34</v>
      </c>
      <c r="K146">
        <v>11949</v>
      </c>
      <c r="L146" s="26">
        <f t="shared" si="7"/>
        <v>5.6518537116076663E-2</v>
      </c>
      <c r="M146" s="1">
        <f t="shared" si="8"/>
        <v>225.11333333333334</v>
      </c>
    </row>
    <row r="147" spans="1:13" x14ac:dyDescent="0.25">
      <c r="A147" t="str">
        <f t="shared" si="6"/>
        <v>CDGCMBMar-2024</v>
      </c>
      <c r="B147" s="2">
        <v>2024</v>
      </c>
      <c r="C147" s="2" t="s">
        <v>200</v>
      </c>
      <c r="D147" t="s">
        <v>18</v>
      </c>
      <c r="E147" s="2" t="s">
        <v>10</v>
      </c>
      <c r="F147" t="s">
        <v>19</v>
      </c>
      <c r="G147">
        <v>345</v>
      </c>
      <c r="H147">
        <v>72566.99000000002</v>
      </c>
      <c r="I147">
        <v>66890.349999999991</v>
      </c>
      <c r="J147">
        <v>139457.34000000005</v>
      </c>
      <c r="K147">
        <v>2935605</v>
      </c>
      <c r="L147" s="26">
        <f t="shared" si="7"/>
        <v>4.750548524069146E-2</v>
      </c>
      <c r="M147" s="1">
        <f t="shared" si="8"/>
        <v>404.22417391304361</v>
      </c>
    </row>
    <row r="148" spans="1:13" x14ac:dyDescent="0.25">
      <c r="A148" t="str">
        <f t="shared" si="6"/>
        <v>CGKCMBMar-2024</v>
      </c>
      <c r="B148" s="2">
        <v>2024</v>
      </c>
      <c r="C148" s="2" t="s">
        <v>200</v>
      </c>
      <c r="D148" t="s">
        <v>20</v>
      </c>
      <c r="E148" s="2" t="s">
        <v>10</v>
      </c>
      <c r="F148" t="s">
        <v>13</v>
      </c>
      <c r="G148">
        <v>46</v>
      </c>
      <c r="H148">
        <v>6144.9</v>
      </c>
      <c r="I148">
        <v>3966.0299999999997</v>
      </c>
      <c r="J148">
        <v>10110.930000000002</v>
      </c>
      <c r="K148">
        <v>152628</v>
      </c>
      <c r="L148" s="26">
        <f t="shared" si="7"/>
        <v>6.6245577482506507E-2</v>
      </c>
      <c r="M148" s="1">
        <f t="shared" si="8"/>
        <v>219.80282608695657</v>
      </c>
    </row>
    <row r="149" spans="1:13" x14ac:dyDescent="0.25">
      <c r="A149" t="str">
        <f t="shared" si="6"/>
        <v>CMBAUHMar-2024</v>
      </c>
      <c r="B149" s="2">
        <v>2024</v>
      </c>
      <c r="C149" s="2" t="s">
        <v>200</v>
      </c>
      <c r="D149" t="s">
        <v>10</v>
      </c>
      <c r="E149" s="2" t="s">
        <v>9</v>
      </c>
      <c r="F149" t="s">
        <v>11</v>
      </c>
      <c r="G149">
        <v>67</v>
      </c>
      <c r="H149">
        <v>8256.9399999999987</v>
      </c>
      <c r="I149">
        <v>10337.029999999999</v>
      </c>
      <c r="J149">
        <v>18593.97</v>
      </c>
      <c r="K149">
        <v>224048</v>
      </c>
      <c r="L149" s="26">
        <f t="shared" si="7"/>
        <v>8.2991010854816832E-2</v>
      </c>
      <c r="M149" s="1">
        <f t="shared" si="8"/>
        <v>277.5219402985075</v>
      </c>
    </row>
    <row r="150" spans="1:13" x14ac:dyDescent="0.25">
      <c r="A150" t="str">
        <f t="shared" si="6"/>
        <v>CMBBKKMar-2024</v>
      </c>
      <c r="B150" s="2">
        <v>2024</v>
      </c>
      <c r="C150" s="2" t="s">
        <v>200</v>
      </c>
      <c r="D150" t="s">
        <v>10</v>
      </c>
      <c r="E150" s="2" t="s">
        <v>12</v>
      </c>
      <c r="F150" t="s">
        <v>13</v>
      </c>
      <c r="G150">
        <v>156</v>
      </c>
      <c r="H150">
        <v>22994.659999999996</v>
      </c>
      <c r="I150">
        <v>11221.899999999998</v>
      </c>
      <c r="J150">
        <v>34216.55999999999</v>
      </c>
      <c r="K150">
        <v>372060</v>
      </c>
      <c r="L150" s="26">
        <f t="shared" si="7"/>
        <v>9.1965166908563115E-2</v>
      </c>
      <c r="M150" s="1">
        <f t="shared" si="8"/>
        <v>219.33692307692303</v>
      </c>
    </row>
    <row r="151" spans="1:13" x14ac:dyDescent="0.25">
      <c r="A151" t="str">
        <f t="shared" si="6"/>
        <v>CMBBLRMar-2024</v>
      </c>
      <c r="B151" s="2">
        <v>2024</v>
      </c>
      <c r="C151" s="2" t="s">
        <v>200</v>
      </c>
      <c r="D151" t="s">
        <v>10</v>
      </c>
      <c r="E151" s="2" t="s">
        <v>14</v>
      </c>
      <c r="F151" t="s">
        <v>15</v>
      </c>
      <c r="G151">
        <v>99</v>
      </c>
      <c r="H151">
        <v>5494.4300000000012</v>
      </c>
      <c r="I151">
        <v>3039.77</v>
      </c>
      <c r="J151">
        <v>8534.2000000000007</v>
      </c>
      <c r="K151">
        <v>70785</v>
      </c>
      <c r="L151" s="26">
        <f t="shared" si="7"/>
        <v>0.12056509147418239</v>
      </c>
      <c r="M151" s="1">
        <f t="shared" si="8"/>
        <v>86.204040404040413</v>
      </c>
    </row>
    <row r="152" spans="1:13" x14ac:dyDescent="0.25">
      <c r="A152" t="str">
        <f t="shared" si="6"/>
        <v>CMBBOMMar-2024</v>
      </c>
      <c r="B152" s="2">
        <v>2024</v>
      </c>
      <c r="C152" s="2" t="s">
        <v>200</v>
      </c>
      <c r="D152" t="s">
        <v>10</v>
      </c>
      <c r="E152" s="2" t="s">
        <v>16</v>
      </c>
      <c r="F152" t="s">
        <v>15</v>
      </c>
      <c r="G152">
        <v>160</v>
      </c>
      <c r="H152">
        <v>17151.27</v>
      </c>
      <c r="I152">
        <v>5407.2700000000013</v>
      </c>
      <c r="J152">
        <v>22558.54</v>
      </c>
      <c r="K152">
        <v>247840</v>
      </c>
      <c r="L152" s="26">
        <f t="shared" si="7"/>
        <v>9.1020577792123955E-2</v>
      </c>
      <c r="M152" s="1">
        <f t="shared" si="8"/>
        <v>140.99087500000002</v>
      </c>
    </row>
    <row r="153" spans="1:13" x14ac:dyDescent="0.25">
      <c r="A153" t="str">
        <f t="shared" si="6"/>
        <v>CMBCDGMar-2024</v>
      </c>
      <c r="B153" s="2">
        <v>2024</v>
      </c>
      <c r="C153" s="2" t="s">
        <v>200</v>
      </c>
      <c r="D153" t="s">
        <v>10</v>
      </c>
      <c r="E153" s="2" t="s">
        <v>18</v>
      </c>
      <c r="F153" t="s">
        <v>19</v>
      </c>
      <c r="G153">
        <v>670</v>
      </c>
      <c r="H153">
        <v>167148.65999999997</v>
      </c>
      <c r="I153">
        <v>134710.67999999991</v>
      </c>
      <c r="J153">
        <v>301859.33999999979</v>
      </c>
      <c r="K153">
        <v>5701030</v>
      </c>
      <c r="L153" s="26">
        <f t="shared" si="7"/>
        <v>5.2948211112728717E-2</v>
      </c>
      <c r="M153" s="1">
        <f t="shared" si="8"/>
        <v>450.53632835820866</v>
      </c>
    </row>
    <row r="154" spans="1:13" x14ac:dyDescent="0.25">
      <c r="A154" t="str">
        <f t="shared" si="6"/>
        <v>CMBCGKMar-2024</v>
      </c>
      <c r="B154" s="2">
        <v>2024</v>
      </c>
      <c r="C154" s="2" t="s">
        <v>200</v>
      </c>
      <c r="D154" t="s">
        <v>10</v>
      </c>
      <c r="E154" s="2" t="s">
        <v>20</v>
      </c>
      <c r="F154" t="s">
        <v>13</v>
      </c>
      <c r="G154">
        <v>23</v>
      </c>
      <c r="H154">
        <v>2810.2200000000003</v>
      </c>
      <c r="I154">
        <v>1738.4199999999996</v>
      </c>
      <c r="J154">
        <v>4548.6400000000003</v>
      </c>
      <c r="K154">
        <v>76314</v>
      </c>
      <c r="L154" s="26">
        <f t="shared" si="7"/>
        <v>5.9604266582802636E-2</v>
      </c>
      <c r="M154" s="1">
        <f t="shared" si="8"/>
        <v>197.76695652173913</v>
      </c>
    </row>
    <row r="155" spans="1:13" x14ac:dyDescent="0.25">
      <c r="A155" t="str">
        <f t="shared" si="6"/>
        <v>CMBCOKMar-2024</v>
      </c>
      <c r="B155" s="2">
        <v>2024</v>
      </c>
      <c r="C155" s="2" t="s">
        <v>200</v>
      </c>
      <c r="D155" t="s">
        <v>10</v>
      </c>
      <c r="E155" s="2" t="s">
        <v>21</v>
      </c>
      <c r="F155" t="s">
        <v>15</v>
      </c>
      <c r="G155">
        <v>74</v>
      </c>
      <c r="H155">
        <v>4140.84</v>
      </c>
      <c r="I155">
        <v>1332.0900000000001</v>
      </c>
      <c r="J155">
        <v>5472.93</v>
      </c>
      <c r="K155">
        <v>38258</v>
      </c>
      <c r="L155" s="26">
        <f t="shared" si="7"/>
        <v>0.14305321762768572</v>
      </c>
      <c r="M155" s="1">
        <f t="shared" si="8"/>
        <v>73.958513513513523</v>
      </c>
    </row>
    <row r="156" spans="1:13" x14ac:dyDescent="0.25">
      <c r="A156" t="str">
        <f t="shared" si="6"/>
        <v>CMBDACMar-2024</v>
      </c>
      <c r="B156" s="2">
        <v>2024</v>
      </c>
      <c r="C156" s="2" t="s">
        <v>200</v>
      </c>
      <c r="D156" t="s">
        <v>10</v>
      </c>
      <c r="E156" s="2" t="s">
        <v>22</v>
      </c>
      <c r="F156" t="s">
        <v>15</v>
      </c>
      <c r="G156">
        <v>18</v>
      </c>
      <c r="H156">
        <v>3816.9</v>
      </c>
      <c r="I156">
        <v>239.33</v>
      </c>
      <c r="J156">
        <v>4056.2300000000005</v>
      </c>
      <c r="K156">
        <v>38970</v>
      </c>
      <c r="L156" s="26">
        <f t="shared" si="7"/>
        <v>0.10408596356171415</v>
      </c>
      <c r="M156" s="1">
        <f t="shared" si="8"/>
        <v>225.34611111111113</v>
      </c>
    </row>
    <row r="157" spans="1:13" x14ac:dyDescent="0.25">
      <c r="A157" t="str">
        <f t="shared" si="6"/>
        <v>CMBDELMar-2024</v>
      </c>
      <c r="B157" s="2">
        <v>2024</v>
      </c>
      <c r="C157" s="2" t="s">
        <v>200</v>
      </c>
      <c r="D157" t="s">
        <v>10</v>
      </c>
      <c r="E157" s="2" t="s">
        <v>23</v>
      </c>
      <c r="F157" t="s">
        <v>15</v>
      </c>
      <c r="G157">
        <v>356</v>
      </c>
      <c r="H157">
        <v>49535.749999999993</v>
      </c>
      <c r="I157">
        <v>12594.619999999999</v>
      </c>
      <c r="J157">
        <v>62130.369999999974</v>
      </c>
      <c r="K157">
        <v>863300</v>
      </c>
      <c r="L157" s="26">
        <f t="shared" si="7"/>
        <v>7.1968458241630923E-2</v>
      </c>
      <c r="M157" s="1">
        <f t="shared" si="8"/>
        <v>174.52351123595497</v>
      </c>
    </row>
    <row r="158" spans="1:13" x14ac:dyDescent="0.25">
      <c r="A158" t="str">
        <f t="shared" si="6"/>
        <v>CMBDMMMar-2024</v>
      </c>
      <c r="B158" s="2">
        <v>2024</v>
      </c>
      <c r="C158" s="2" t="s">
        <v>200</v>
      </c>
      <c r="D158" t="s">
        <v>10</v>
      </c>
      <c r="E158" s="2" t="s">
        <v>24</v>
      </c>
      <c r="F158" t="s">
        <v>11</v>
      </c>
      <c r="G158">
        <v>50</v>
      </c>
      <c r="H158">
        <v>9524.130000000001</v>
      </c>
      <c r="I158">
        <v>4259.62</v>
      </c>
      <c r="J158">
        <v>13783.749999999998</v>
      </c>
      <c r="K158">
        <v>192650</v>
      </c>
      <c r="L158" s="26">
        <f t="shared" si="7"/>
        <v>7.1548144303140396E-2</v>
      </c>
      <c r="M158" s="1">
        <f t="shared" si="8"/>
        <v>275.67499999999995</v>
      </c>
    </row>
    <row r="159" spans="1:13" x14ac:dyDescent="0.25">
      <c r="A159" t="str">
        <f t="shared" si="6"/>
        <v>CMBDOHMar-2024</v>
      </c>
      <c r="B159" s="2">
        <v>2024</v>
      </c>
      <c r="C159" s="2" t="s">
        <v>200</v>
      </c>
      <c r="D159" t="s">
        <v>10</v>
      </c>
      <c r="E159" s="2" t="s">
        <v>25</v>
      </c>
      <c r="F159" t="s">
        <v>11</v>
      </c>
      <c r="G159">
        <v>93</v>
      </c>
      <c r="H159">
        <v>17981.320000000007</v>
      </c>
      <c r="I159">
        <v>12924.280000000006</v>
      </c>
      <c r="J159">
        <v>30905.599999999999</v>
      </c>
      <c r="K159">
        <v>337869</v>
      </c>
      <c r="L159" s="26">
        <f t="shared" si="7"/>
        <v>9.1472138609934611E-2</v>
      </c>
      <c r="M159" s="1">
        <f t="shared" si="8"/>
        <v>332.31827956989247</v>
      </c>
    </row>
    <row r="160" spans="1:13" x14ac:dyDescent="0.25">
      <c r="A160" t="str">
        <f t="shared" si="6"/>
        <v>CMBDXBMar-2024</v>
      </c>
      <c r="B160" s="2">
        <v>2024</v>
      </c>
      <c r="C160" s="2" t="s">
        <v>200</v>
      </c>
      <c r="D160" t="s">
        <v>10</v>
      </c>
      <c r="E160" s="2" t="s">
        <v>26</v>
      </c>
      <c r="F160" t="s">
        <v>11</v>
      </c>
      <c r="G160">
        <v>129</v>
      </c>
      <c r="H160">
        <v>18100.380000000008</v>
      </c>
      <c r="I160">
        <v>16795.87000000001</v>
      </c>
      <c r="J160">
        <v>34896.249999999993</v>
      </c>
      <c r="K160">
        <v>426861</v>
      </c>
      <c r="L160" s="26">
        <f t="shared" si="7"/>
        <v>8.1750850979592865E-2</v>
      </c>
      <c r="M160" s="1">
        <f t="shared" si="8"/>
        <v>270.51356589147281</v>
      </c>
    </row>
    <row r="161" spans="1:13" x14ac:dyDescent="0.25">
      <c r="A161" t="str">
        <f t="shared" si="6"/>
        <v>CMBFRAMar-2024</v>
      </c>
      <c r="B161" s="2">
        <v>2024</v>
      </c>
      <c r="C161" s="2" t="s">
        <v>200</v>
      </c>
      <c r="D161" t="s">
        <v>10</v>
      </c>
      <c r="E161" s="2" t="s">
        <v>27</v>
      </c>
      <c r="F161" t="s">
        <v>19</v>
      </c>
      <c r="G161">
        <v>1042</v>
      </c>
      <c r="H161">
        <v>229202.22999999995</v>
      </c>
      <c r="I161">
        <v>216388.91</v>
      </c>
      <c r="J161">
        <v>445591.13999999961</v>
      </c>
      <c r="K161">
        <v>8432906</v>
      </c>
      <c r="L161" s="26">
        <f t="shared" si="7"/>
        <v>5.2839571554574381E-2</v>
      </c>
      <c r="M161" s="1">
        <f t="shared" si="8"/>
        <v>427.63065259117047</v>
      </c>
    </row>
    <row r="162" spans="1:13" x14ac:dyDescent="0.25">
      <c r="A162" t="str">
        <f t="shared" si="6"/>
        <v>CMBGANMar-2024</v>
      </c>
      <c r="B162" s="2">
        <v>2024</v>
      </c>
      <c r="C162" s="2" t="s">
        <v>200</v>
      </c>
      <c r="D162" t="s">
        <v>10</v>
      </c>
      <c r="E162" s="2" t="s">
        <v>28</v>
      </c>
      <c r="F162" t="s">
        <v>15</v>
      </c>
      <c r="G162">
        <v>79</v>
      </c>
      <c r="H162">
        <v>4760.96</v>
      </c>
      <c r="I162">
        <v>2471.0099999999993</v>
      </c>
      <c r="J162">
        <v>7231.9699999999993</v>
      </c>
      <c r="K162">
        <v>90613</v>
      </c>
      <c r="L162" s="26">
        <f t="shared" si="7"/>
        <v>7.9811616434727908E-2</v>
      </c>
      <c r="M162" s="1">
        <f t="shared" si="8"/>
        <v>91.54392405063291</v>
      </c>
    </row>
    <row r="163" spans="1:13" x14ac:dyDescent="0.25">
      <c r="A163" t="str">
        <f t="shared" si="6"/>
        <v>CMBHYDMar-2024</v>
      </c>
      <c r="B163" s="2">
        <v>2024</v>
      </c>
      <c r="C163" s="2" t="s">
        <v>200</v>
      </c>
      <c r="D163" t="s">
        <v>10</v>
      </c>
      <c r="E163" s="2" t="s">
        <v>29</v>
      </c>
      <c r="F163" t="s">
        <v>15</v>
      </c>
      <c r="G163">
        <v>15</v>
      </c>
      <c r="H163">
        <v>1341.2600000000002</v>
      </c>
      <c r="I163">
        <v>559.76</v>
      </c>
      <c r="J163">
        <v>1901.02</v>
      </c>
      <c r="K163">
        <v>17580</v>
      </c>
      <c r="L163" s="26">
        <f t="shared" si="7"/>
        <v>0.1081353811149033</v>
      </c>
      <c r="M163" s="1">
        <f t="shared" si="8"/>
        <v>126.73466666666667</v>
      </c>
    </row>
    <row r="164" spans="1:13" x14ac:dyDescent="0.25">
      <c r="A164" t="str">
        <f t="shared" si="6"/>
        <v>CMBICNMar-2024</v>
      </c>
      <c r="B164" s="2">
        <v>2024</v>
      </c>
      <c r="C164" s="2" t="s">
        <v>200</v>
      </c>
      <c r="D164" t="s">
        <v>10</v>
      </c>
      <c r="E164" s="2" t="s">
        <v>30</v>
      </c>
      <c r="F164" t="s">
        <v>13</v>
      </c>
      <c r="G164">
        <v>193</v>
      </c>
      <c r="H164">
        <v>51977.470000000008</v>
      </c>
      <c r="I164">
        <v>15741.660000000002</v>
      </c>
      <c r="J164">
        <v>67719.12999999999</v>
      </c>
      <c r="K164">
        <v>1112645</v>
      </c>
      <c r="L164" s="26">
        <f t="shared" si="7"/>
        <v>6.0863195358807159E-2</v>
      </c>
      <c r="M164" s="1">
        <f t="shared" si="8"/>
        <v>350.87632124352325</v>
      </c>
    </row>
    <row r="165" spans="1:13" x14ac:dyDescent="0.25">
      <c r="A165" t="str">
        <f t="shared" si="6"/>
        <v>CMBIXMMar-2024</v>
      </c>
      <c r="B165" s="2">
        <v>2024</v>
      </c>
      <c r="C165" s="2" t="s">
        <v>200</v>
      </c>
      <c r="D165" t="s">
        <v>10</v>
      </c>
      <c r="E165" s="2" t="s">
        <v>31</v>
      </c>
      <c r="F165" t="s">
        <v>15</v>
      </c>
      <c r="G165">
        <v>21</v>
      </c>
      <c r="H165">
        <v>524.9</v>
      </c>
      <c r="I165">
        <v>330.16</v>
      </c>
      <c r="J165">
        <v>855.06</v>
      </c>
      <c r="K165">
        <v>7434</v>
      </c>
      <c r="L165" s="26">
        <f t="shared" si="7"/>
        <v>0.11502017756255044</v>
      </c>
      <c r="M165" s="1">
        <f t="shared" si="8"/>
        <v>40.717142857142854</v>
      </c>
    </row>
    <row r="166" spans="1:13" x14ac:dyDescent="0.25">
      <c r="A166" t="str">
        <f t="shared" si="6"/>
        <v>CMBKHIMar-2024</v>
      </c>
      <c r="B166" s="2">
        <v>2024</v>
      </c>
      <c r="C166" s="2" t="s">
        <v>200</v>
      </c>
      <c r="D166" t="s">
        <v>10</v>
      </c>
      <c r="E166" s="2" t="s">
        <v>32</v>
      </c>
      <c r="F166" t="s">
        <v>15</v>
      </c>
      <c r="G166">
        <v>163</v>
      </c>
      <c r="H166">
        <v>15686.199999999997</v>
      </c>
      <c r="I166">
        <v>5035.2299999999996</v>
      </c>
      <c r="J166">
        <v>20721.429999999993</v>
      </c>
      <c r="K166">
        <v>393482</v>
      </c>
      <c r="L166" s="26">
        <f t="shared" si="7"/>
        <v>5.2661697358456022E-2</v>
      </c>
      <c r="M166" s="1">
        <f t="shared" si="8"/>
        <v>127.12533742331284</v>
      </c>
    </row>
    <row r="167" spans="1:13" x14ac:dyDescent="0.25">
      <c r="A167" t="str">
        <f t="shared" si="6"/>
        <v>CMBKTMMar-2024</v>
      </c>
      <c r="B167" s="2">
        <v>2024</v>
      </c>
      <c r="C167" s="2" t="s">
        <v>200</v>
      </c>
      <c r="D167" t="s">
        <v>10</v>
      </c>
      <c r="E167" s="2" t="s">
        <v>52</v>
      </c>
      <c r="F167" t="s">
        <v>15</v>
      </c>
      <c r="G167">
        <v>38</v>
      </c>
      <c r="H167">
        <v>6034.8399999999992</v>
      </c>
      <c r="I167">
        <v>1749.05</v>
      </c>
      <c r="J167">
        <v>7783.8899999999994</v>
      </c>
      <c r="K167">
        <v>89414</v>
      </c>
      <c r="L167" s="26">
        <f t="shared" si="7"/>
        <v>8.7054488111481421E-2</v>
      </c>
      <c r="M167" s="1">
        <f t="shared" si="8"/>
        <v>204.83921052631578</v>
      </c>
    </row>
    <row r="168" spans="1:13" x14ac:dyDescent="0.25">
      <c r="A168" t="str">
        <f t="shared" si="6"/>
        <v>CMBKULMar-2024</v>
      </c>
      <c r="B168" s="2">
        <v>2024</v>
      </c>
      <c r="C168" s="2" t="s">
        <v>200</v>
      </c>
      <c r="D168" t="s">
        <v>10</v>
      </c>
      <c r="E168" s="2" t="s">
        <v>33</v>
      </c>
      <c r="F168" t="s">
        <v>13</v>
      </c>
      <c r="G168">
        <v>182</v>
      </c>
      <c r="H168">
        <v>17230.080000000005</v>
      </c>
      <c r="I168">
        <v>10939.44</v>
      </c>
      <c r="J168">
        <v>28169.519999999997</v>
      </c>
      <c r="K168">
        <v>447538</v>
      </c>
      <c r="L168" s="26">
        <f t="shared" si="7"/>
        <v>6.2943303138504436E-2</v>
      </c>
      <c r="M168" s="1">
        <f t="shared" si="8"/>
        <v>154.77758241758241</v>
      </c>
    </row>
    <row r="169" spans="1:13" x14ac:dyDescent="0.25">
      <c r="A169" t="str">
        <f t="shared" si="6"/>
        <v>CMBKWIMar-2024</v>
      </c>
      <c r="B169" s="2">
        <v>2024</v>
      </c>
      <c r="C169" s="2" t="s">
        <v>200</v>
      </c>
      <c r="D169" t="s">
        <v>10</v>
      </c>
      <c r="E169" s="2" t="s">
        <v>34</v>
      </c>
      <c r="F169" t="s">
        <v>11</v>
      </c>
      <c r="G169">
        <v>111</v>
      </c>
      <c r="H169">
        <v>21467.759999999998</v>
      </c>
      <c r="I169">
        <v>8336.9399999999987</v>
      </c>
      <c r="J169">
        <v>29804.699999999993</v>
      </c>
      <c r="K169">
        <v>465645</v>
      </c>
      <c r="L169" s="26">
        <f t="shared" si="7"/>
        <v>6.4007344650967996E-2</v>
      </c>
      <c r="M169" s="1">
        <f t="shared" si="8"/>
        <v>268.51081081081077</v>
      </c>
    </row>
    <row r="170" spans="1:13" x14ac:dyDescent="0.25">
      <c r="A170" t="str">
        <f t="shared" si="6"/>
        <v>CMBLHEMar-2024</v>
      </c>
      <c r="B170" s="2">
        <v>2024</v>
      </c>
      <c r="C170" s="2" t="s">
        <v>200</v>
      </c>
      <c r="D170" t="s">
        <v>10</v>
      </c>
      <c r="E170" s="2" t="s">
        <v>35</v>
      </c>
      <c r="F170" t="s">
        <v>15</v>
      </c>
      <c r="G170">
        <v>190</v>
      </c>
      <c r="H170">
        <v>19632.330000000005</v>
      </c>
      <c r="I170">
        <v>5254.4000000000005</v>
      </c>
      <c r="J170">
        <v>24886.729999999996</v>
      </c>
      <c r="K170">
        <v>529150</v>
      </c>
      <c r="L170" s="26">
        <f t="shared" si="7"/>
        <v>4.7031522252669371E-2</v>
      </c>
      <c r="M170" s="1">
        <f t="shared" si="8"/>
        <v>130.98278947368419</v>
      </c>
    </row>
    <row r="171" spans="1:13" x14ac:dyDescent="0.25">
      <c r="A171" t="str">
        <f t="shared" si="6"/>
        <v>CMBLHRMar-2024</v>
      </c>
      <c r="B171" s="2">
        <v>2024</v>
      </c>
      <c r="C171" s="2" t="s">
        <v>200</v>
      </c>
      <c r="D171" t="s">
        <v>10</v>
      </c>
      <c r="E171" s="2" t="s">
        <v>36</v>
      </c>
      <c r="F171" t="s">
        <v>19</v>
      </c>
      <c r="G171">
        <v>1879</v>
      </c>
      <c r="H171">
        <v>601706.77</v>
      </c>
      <c r="I171">
        <v>368856.50000000012</v>
      </c>
      <c r="J171">
        <v>970563.27000000037</v>
      </c>
      <c r="K171">
        <v>16383001</v>
      </c>
      <c r="L171" s="26">
        <f t="shared" si="7"/>
        <v>5.924209306951763E-2</v>
      </c>
      <c r="M171" s="1">
        <f t="shared" si="8"/>
        <v>516.53180947312421</v>
      </c>
    </row>
    <row r="172" spans="1:13" x14ac:dyDescent="0.25">
      <c r="A172" t="str">
        <f t="shared" si="6"/>
        <v>CMBMAAMar-2024</v>
      </c>
      <c r="B172" s="2">
        <v>2024</v>
      </c>
      <c r="C172" s="2" t="s">
        <v>200</v>
      </c>
      <c r="D172" t="s">
        <v>10</v>
      </c>
      <c r="E172" s="2" t="s">
        <v>37</v>
      </c>
      <c r="F172" t="s">
        <v>15</v>
      </c>
      <c r="G172">
        <v>180</v>
      </c>
      <c r="H172">
        <v>8805.899999999996</v>
      </c>
      <c r="I172">
        <v>4565.2400000000007</v>
      </c>
      <c r="J172">
        <v>13371.140000000001</v>
      </c>
      <c r="K172">
        <v>123480</v>
      </c>
      <c r="L172" s="26">
        <f t="shared" si="7"/>
        <v>0.10828587625526402</v>
      </c>
      <c r="M172" s="1">
        <f t="shared" si="8"/>
        <v>74.284111111111116</v>
      </c>
    </row>
    <row r="173" spans="1:13" x14ac:dyDescent="0.25">
      <c r="A173" t="str">
        <f t="shared" si="6"/>
        <v>CMBMELMar-2024</v>
      </c>
      <c r="B173" s="2">
        <v>2024</v>
      </c>
      <c r="C173" s="2" t="s">
        <v>200</v>
      </c>
      <c r="D173" t="s">
        <v>10</v>
      </c>
      <c r="E173" s="2" t="s">
        <v>38</v>
      </c>
      <c r="F173" t="s">
        <v>13</v>
      </c>
      <c r="G173">
        <v>1908</v>
      </c>
      <c r="H173">
        <v>490749.68999999983</v>
      </c>
      <c r="I173">
        <v>137142.06999999992</v>
      </c>
      <c r="J173">
        <v>627891.76000000059</v>
      </c>
      <c r="K173">
        <v>16044372</v>
      </c>
      <c r="L173" s="26">
        <f t="shared" si="7"/>
        <v>3.9134704680245547E-2</v>
      </c>
      <c r="M173" s="1">
        <f t="shared" si="8"/>
        <v>329.0837316561848</v>
      </c>
    </row>
    <row r="174" spans="1:13" x14ac:dyDescent="0.25">
      <c r="A174" t="str">
        <f t="shared" si="6"/>
        <v>CMBMLEMar-2024</v>
      </c>
      <c r="B174" s="2">
        <v>2024</v>
      </c>
      <c r="C174" s="2" t="s">
        <v>200</v>
      </c>
      <c r="D174" t="s">
        <v>10</v>
      </c>
      <c r="E174" s="2" t="s">
        <v>39</v>
      </c>
      <c r="F174" t="s">
        <v>15</v>
      </c>
      <c r="G174">
        <v>1264</v>
      </c>
      <c r="H174">
        <v>118036.36999999997</v>
      </c>
      <c r="I174">
        <v>30462.080000000024</v>
      </c>
      <c r="J174">
        <v>148498.45000000007</v>
      </c>
      <c r="K174">
        <v>970752</v>
      </c>
      <c r="L174" s="26">
        <f t="shared" si="7"/>
        <v>0.15297259238198846</v>
      </c>
      <c r="M174" s="1">
        <f t="shared" si="8"/>
        <v>117.48295094936715</v>
      </c>
    </row>
    <row r="175" spans="1:13" x14ac:dyDescent="0.25">
      <c r="A175" t="str">
        <f t="shared" si="6"/>
        <v>CMBNRTMar-2024</v>
      </c>
      <c r="B175" s="2">
        <v>2024</v>
      </c>
      <c r="C175" s="2" t="s">
        <v>200</v>
      </c>
      <c r="D175" t="s">
        <v>10</v>
      </c>
      <c r="E175" s="2" t="s">
        <v>40</v>
      </c>
      <c r="F175" t="s">
        <v>13</v>
      </c>
      <c r="G175">
        <v>252</v>
      </c>
      <c r="H175">
        <v>99448.559999999983</v>
      </c>
      <c r="I175">
        <v>7612.329999999999</v>
      </c>
      <c r="J175">
        <v>107060.88999999997</v>
      </c>
      <c r="K175">
        <v>1729728</v>
      </c>
      <c r="L175" s="26">
        <f t="shared" si="7"/>
        <v>6.1894638925888909E-2</v>
      </c>
      <c r="M175" s="1">
        <f t="shared" si="8"/>
        <v>424.84480158730145</v>
      </c>
    </row>
    <row r="176" spans="1:13" x14ac:dyDescent="0.25">
      <c r="A176" t="str">
        <f t="shared" si="6"/>
        <v>CMBPVGMar-2024</v>
      </c>
      <c r="B176" s="2">
        <v>2024</v>
      </c>
      <c r="C176" s="2" t="s">
        <v>200</v>
      </c>
      <c r="D176" t="s">
        <v>10</v>
      </c>
      <c r="E176" s="2" t="s">
        <v>50</v>
      </c>
      <c r="F176" t="s">
        <v>13</v>
      </c>
      <c r="G176">
        <v>21</v>
      </c>
      <c r="H176">
        <v>3511.1800000000003</v>
      </c>
      <c r="I176">
        <v>1893.52</v>
      </c>
      <c r="J176">
        <v>5404.7</v>
      </c>
      <c r="K176">
        <v>106386</v>
      </c>
      <c r="L176" s="26">
        <f t="shared" si="7"/>
        <v>5.0802737202263457E-2</v>
      </c>
      <c r="M176" s="1">
        <f t="shared" si="8"/>
        <v>257.36666666666667</v>
      </c>
    </row>
    <row r="177" spans="1:13" x14ac:dyDescent="0.25">
      <c r="A177" t="str">
        <f t="shared" si="6"/>
        <v>CMBRUHMar-2024</v>
      </c>
      <c r="B177" s="2">
        <v>2024</v>
      </c>
      <c r="C177" s="2" t="s">
        <v>200</v>
      </c>
      <c r="D177" t="s">
        <v>10</v>
      </c>
      <c r="E177" s="2" t="s">
        <v>41</v>
      </c>
      <c r="F177" t="s">
        <v>11</v>
      </c>
      <c r="G177">
        <v>95</v>
      </c>
      <c r="H177">
        <v>19153.59</v>
      </c>
      <c r="I177">
        <v>8987.7000000000025</v>
      </c>
      <c r="J177">
        <v>28141.289999999997</v>
      </c>
      <c r="K177">
        <v>384275</v>
      </c>
      <c r="L177" s="26">
        <f t="shared" si="7"/>
        <v>7.3232164465552002E-2</v>
      </c>
      <c r="M177" s="1">
        <f t="shared" si="8"/>
        <v>296.22410526315787</v>
      </c>
    </row>
    <row r="178" spans="1:13" x14ac:dyDescent="0.25">
      <c r="A178" t="str">
        <f t="shared" si="6"/>
        <v>CMBSINMar-2024</v>
      </c>
      <c r="B178" s="2">
        <v>2024</v>
      </c>
      <c r="C178" s="2" t="s">
        <v>200</v>
      </c>
      <c r="D178" t="s">
        <v>10</v>
      </c>
      <c r="E178" s="2" t="s">
        <v>42</v>
      </c>
      <c r="F178" t="s">
        <v>13</v>
      </c>
      <c r="G178">
        <v>284</v>
      </c>
      <c r="H178">
        <v>37459.860000000008</v>
      </c>
      <c r="I178">
        <v>19862.169999999991</v>
      </c>
      <c r="J178">
        <v>57322.030000000042</v>
      </c>
      <c r="K178">
        <v>780716</v>
      </c>
      <c r="L178" s="26">
        <f t="shared" si="7"/>
        <v>7.3422384067958188E-2</v>
      </c>
      <c r="M178" s="1">
        <f t="shared" si="8"/>
        <v>201.83813380281705</v>
      </c>
    </row>
    <row r="179" spans="1:13" x14ac:dyDescent="0.25">
      <c r="A179" t="str">
        <f t="shared" si="6"/>
        <v>CMBSYDMar-2024</v>
      </c>
      <c r="B179" s="2">
        <v>2024</v>
      </c>
      <c r="C179" s="2" t="s">
        <v>200</v>
      </c>
      <c r="D179" t="s">
        <v>10</v>
      </c>
      <c r="E179" s="2" t="s">
        <v>53</v>
      </c>
      <c r="F179" t="s">
        <v>13</v>
      </c>
      <c r="G179">
        <v>701</v>
      </c>
      <c r="H179">
        <v>199751.11999999994</v>
      </c>
      <c r="I179">
        <v>50988.400000000038</v>
      </c>
      <c r="J179">
        <v>250739.5199999999</v>
      </c>
      <c r="K179">
        <v>6136554</v>
      </c>
      <c r="L179" s="26">
        <f t="shared" si="7"/>
        <v>4.0859987543497525E-2</v>
      </c>
      <c r="M179" s="1">
        <f t="shared" si="8"/>
        <v>357.6883309557773</v>
      </c>
    </row>
    <row r="180" spans="1:13" x14ac:dyDescent="0.25">
      <c r="A180" t="str">
        <f t="shared" si="6"/>
        <v>CMBTRVMar-2024</v>
      </c>
      <c r="B180" s="2">
        <v>2024</v>
      </c>
      <c r="C180" s="2" t="s">
        <v>200</v>
      </c>
      <c r="D180" t="s">
        <v>10</v>
      </c>
      <c r="E180" s="2" t="s">
        <v>43</v>
      </c>
      <c r="F180" t="s">
        <v>15</v>
      </c>
      <c r="G180">
        <v>20</v>
      </c>
      <c r="H180">
        <v>1205.2599999999998</v>
      </c>
      <c r="I180">
        <v>305.37</v>
      </c>
      <c r="J180">
        <v>1510.6299999999999</v>
      </c>
      <c r="K180">
        <v>7320</v>
      </c>
      <c r="L180" s="26">
        <f t="shared" si="7"/>
        <v>0.20637021857923496</v>
      </c>
      <c r="M180" s="1">
        <f t="shared" si="8"/>
        <v>75.531499999999994</v>
      </c>
    </row>
    <row r="181" spans="1:13" x14ac:dyDescent="0.25">
      <c r="A181" t="str">
        <f t="shared" si="6"/>
        <v>CMBTRZMar-2024</v>
      </c>
      <c r="B181" s="2">
        <v>2024</v>
      </c>
      <c r="C181" s="2" t="s">
        <v>200</v>
      </c>
      <c r="D181" t="s">
        <v>10</v>
      </c>
      <c r="E181" s="2" t="s">
        <v>44</v>
      </c>
      <c r="F181" t="s">
        <v>15</v>
      </c>
      <c r="G181">
        <v>29</v>
      </c>
      <c r="H181">
        <v>927.94999999999993</v>
      </c>
      <c r="I181">
        <v>412.4</v>
      </c>
      <c r="J181">
        <v>1340.35</v>
      </c>
      <c r="K181">
        <v>12847</v>
      </c>
      <c r="L181" s="26">
        <f t="shared" si="7"/>
        <v>0.10433175060325367</v>
      </c>
      <c r="M181" s="1">
        <f t="shared" si="8"/>
        <v>46.218965517241379</v>
      </c>
    </row>
    <row r="182" spans="1:13" x14ac:dyDescent="0.25">
      <c r="A182" t="str">
        <f t="shared" si="6"/>
        <v>CMBJEDMar-2024</v>
      </c>
      <c r="B182" s="2">
        <v>2024</v>
      </c>
      <c r="C182" s="2" t="s">
        <v>200</v>
      </c>
      <c r="D182" t="s">
        <v>10</v>
      </c>
      <c r="E182" s="2" t="s">
        <v>51</v>
      </c>
      <c r="F182" t="s">
        <v>11</v>
      </c>
      <c r="G182">
        <v>20</v>
      </c>
      <c r="H182">
        <v>2538.41</v>
      </c>
      <c r="I182">
        <v>1890.34</v>
      </c>
      <c r="J182">
        <v>4428.75</v>
      </c>
      <c r="K182">
        <v>93140</v>
      </c>
      <c r="L182" s="26">
        <f t="shared" si="7"/>
        <v>4.7549388018037361E-2</v>
      </c>
      <c r="M182" s="1">
        <f t="shared" si="8"/>
        <v>221.4375</v>
      </c>
    </row>
    <row r="183" spans="1:13" x14ac:dyDescent="0.25">
      <c r="A183" t="str">
        <f t="shared" si="6"/>
        <v>COKCMBMar-2024</v>
      </c>
      <c r="B183" s="2">
        <v>2024</v>
      </c>
      <c r="C183" s="2" t="s">
        <v>200</v>
      </c>
      <c r="D183" t="s">
        <v>21</v>
      </c>
      <c r="E183" s="2" t="s">
        <v>10</v>
      </c>
      <c r="F183" t="s">
        <v>15</v>
      </c>
      <c r="G183">
        <v>108</v>
      </c>
      <c r="H183">
        <v>7398.11</v>
      </c>
      <c r="I183">
        <v>2616.0200000000004</v>
      </c>
      <c r="J183">
        <v>10014.130000000001</v>
      </c>
      <c r="K183">
        <v>55836</v>
      </c>
      <c r="L183" s="26">
        <f t="shared" si="7"/>
        <v>0.17934898631707144</v>
      </c>
      <c r="M183" s="1">
        <f t="shared" si="8"/>
        <v>92.723425925925937</v>
      </c>
    </row>
    <row r="184" spans="1:13" x14ac:dyDescent="0.25">
      <c r="A184" t="str">
        <f t="shared" si="6"/>
        <v>DACCMBMar-2024</v>
      </c>
      <c r="B184" s="2">
        <v>2024</v>
      </c>
      <c r="C184" s="2" t="s">
        <v>200</v>
      </c>
      <c r="D184" t="s">
        <v>22</v>
      </c>
      <c r="E184" s="2" t="s">
        <v>10</v>
      </c>
      <c r="F184" t="s">
        <v>15</v>
      </c>
      <c r="G184">
        <v>21</v>
      </c>
      <c r="H184">
        <v>3708.96</v>
      </c>
      <c r="I184">
        <v>222.88</v>
      </c>
      <c r="J184">
        <v>3931.8399999999997</v>
      </c>
      <c r="K184">
        <v>45465</v>
      </c>
      <c r="L184" s="26">
        <f t="shared" si="7"/>
        <v>8.6480589464423177E-2</v>
      </c>
      <c r="M184" s="1">
        <f t="shared" si="8"/>
        <v>187.23047619047617</v>
      </c>
    </row>
    <row r="185" spans="1:13" x14ac:dyDescent="0.25">
      <c r="A185" t="str">
        <f t="shared" si="6"/>
        <v>DELCMBMar-2024</v>
      </c>
      <c r="B185" s="2">
        <v>2024</v>
      </c>
      <c r="C185" s="2" t="s">
        <v>200</v>
      </c>
      <c r="D185" t="s">
        <v>23</v>
      </c>
      <c r="E185" s="2" t="s">
        <v>10</v>
      </c>
      <c r="F185" t="s">
        <v>15</v>
      </c>
      <c r="G185">
        <v>616</v>
      </c>
      <c r="H185">
        <v>50836.240000000005</v>
      </c>
      <c r="I185">
        <v>17457.470000000005</v>
      </c>
      <c r="J185">
        <v>68293.710000000006</v>
      </c>
      <c r="K185">
        <v>1493800</v>
      </c>
      <c r="L185" s="26">
        <f t="shared" si="7"/>
        <v>4.5718108180479319E-2</v>
      </c>
      <c r="M185" s="1">
        <f t="shared" si="8"/>
        <v>110.86641233766235</v>
      </c>
    </row>
    <row r="186" spans="1:13" x14ac:dyDescent="0.25">
      <c r="A186" t="str">
        <f t="shared" si="6"/>
        <v>DMMCMBMar-2024</v>
      </c>
      <c r="B186" s="2">
        <v>2024</v>
      </c>
      <c r="C186" s="2" t="s">
        <v>200</v>
      </c>
      <c r="D186" t="s">
        <v>24</v>
      </c>
      <c r="E186" s="2" t="s">
        <v>10</v>
      </c>
      <c r="F186" t="s">
        <v>11</v>
      </c>
      <c r="G186">
        <v>7</v>
      </c>
      <c r="H186">
        <v>1185.07</v>
      </c>
      <c r="I186">
        <v>622.46</v>
      </c>
      <c r="J186">
        <v>1807.53</v>
      </c>
      <c r="K186">
        <v>26971</v>
      </c>
      <c r="L186" s="26">
        <f t="shared" si="7"/>
        <v>6.7017537354936776E-2</v>
      </c>
      <c r="M186" s="1">
        <f t="shared" si="8"/>
        <v>258.21857142857141</v>
      </c>
    </row>
    <row r="187" spans="1:13" x14ac:dyDescent="0.25">
      <c r="A187" t="str">
        <f t="shared" si="6"/>
        <v>DOHCMBMar-2024</v>
      </c>
      <c r="B187" s="2">
        <v>2024</v>
      </c>
      <c r="C187" s="2" t="s">
        <v>200</v>
      </c>
      <c r="D187" t="s">
        <v>25</v>
      </c>
      <c r="E187" s="2" t="s">
        <v>10</v>
      </c>
      <c r="F187" t="s">
        <v>11</v>
      </c>
      <c r="G187">
        <v>38</v>
      </c>
      <c r="H187">
        <v>4138.3499999999995</v>
      </c>
      <c r="I187">
        <v>5171.04</v>
      </c>
      <c r="J187">
        <v>9309.3899999999976</v>
      </c>
      <c r="K187">
        <v>138054</v>
      </c>
      <c r="L187" s="26">
        <f t="shared" si="7"/>
        <v>6.743296101525488E-2</v>
      </c>
      <c r="M187" s="1">
        <f t="shared" si="8"/>
        <v>244.98394736842098</v>
      </c>
    </row>
    <row r="188" spans="1:13" x14ac:dyDescent="0.25">
      <c r="A188" t="str">
        <f t="shared" si="6"/>
        <v>DXBCMBMar-2024</v>
      </c>
      <c r="B188" s="2">
        <v>2024</v>
      </c>
      <c r="C188" s="2" t="s">
        <v>200</v>
      </c>
      <c r="D188" t="s">
        <v>26</v>
      </c>
      <c r="E188" s="2" t="s">
        <v>10</v>
      </c>
      <c r="F188" t="s">
        <v>11</v>
      </c>
      <c r="G188">
        <v>41</v>
      </c>
      <c r="H188">
        <v>5881.68</v>
      </c>
      <c r="I188">
        <v>3685.88</v>
      </c>
      <c r="J188">
        <v>9567.56</v>
      </c>
      <c r="K188">
        <v>135669</v>
      </c>
      <c r="L188" s="26">
        <f t="shared" si="7"/>
        <v>7.0521342384774699E-2</v>
      </c>
      <c r="M188" s="1">
        <f t="shared" si="8"/>
        <v>233.3551219512195</v>
      </c>
    </row>
    <row r="189" spans="1:13" x14ac:dyDescent="0.25">
      <c r="A189" t="str">
        <f t="shared" si="6"/>
        <v>FRACMBMar-2024</v>
      </c>
      <c r="B189" s="2">
        <v>2024</v>
      </c>
      <c r="C189" s="2" t="s">
        <v>200</v>
      </c>
      <c r="D189" t="s">
        <v>27</v>
      </c>
      <c r="E189" s="2" t="s">
        <v>10</v>
      </c>
      <c r="F189" t="s">
        <v>19</v>
      </c>
      <c r="G189">
        <v>733</v>
      </c>
      <c r="H189">
        <v>166240.57999999993</v>
      </c>
      <c r="I189">
        <v>157541.43999999997</v>
      </c>
      <c r="J189">
        <v>323782.02</v>
      </c>
      <c r="K189">
        <v>5932169</v>
      </c>
      <c r="L189" s="26">
        <f t="shared" si="7"/>
        <v>5.4580714069339564E-2</v>
      </c>
      <c r="M189" s="1">
        <f t="shared" si="8"/>
        <v>441.72171896316507</v>
      </c>
    </row>
    <row r="190" spans="1:13" x14ac:dyDescent="0.25">
      <c r="A190" t="str">
        <f t="shared" si="6"/>
        <v>GANCMBMar-2024</v>
      </c>
      <c r="B190" s="2">
        <v>2024</v>
      </c>
      <c r="C190" s="2" t="s">
        <v>200</v>
      </c>
      <c r="D190" t="s">
        <v>28</v>
      </c>
      <c r="E190" s="2" t="s">
        <v>10</v>
      </c>
      <c r="F190" t="s">
        <v>15</v>
      </c>
      <c r="G190">
        <v>60</v>
      </c>
      <c r="H190">
        <v>3609.2100000000005</v>
      </c>
      <c r="I190">
        <v>1842.8500000000001</v>
      </c>
      <c r="J190">
        <v>5452.0600000000013</v>
      </c>
      <c r="K190">
        <v>68820</v>
      </c>
      <c r="L190" s="26">
        <f t="shared" si="7"/>
        <v>7.9222028480093021E-2</v>
      </c>
      <c r="M190" s="1">
        <f t="shared" si="8"/>
        <v>90.867666666666693</v>
      </c>
    </row>
    <row r="191" spans="1:13" x14ac:dyDescent="0.25">
      <c r="A191" t="str">
        <f t="shared" si="6"/>
        <v>HYDCMBMar-2024</v>
      </c>
      <c r="B191" s="2">
        <v>2024</v>
      </c>
      <c r="C191" s="2" t="s">
        <v>200</v>
      </c>
      <c r="D191" t="s">
        <v>29</v>
      </c>
      <c r="E191" s="2" t="s">
        <v>10</v>
      </c>
      <c r="F191" t="s">
        <v>15</v>
      </c>
      <c r="G191">
        <v>15</v>
      </c>
      <c r="H191">
        <v>640.64</v>
      </c>
      <c r="I191">
        <v>400.13</v>
      </c>
      <c r="J191">
        <v>1040.77</v>
      </c>
      <c r="K191">
        <v>17580</v>
      </c>
      <c r="L191" s="26">
        <f t="shared" si="7"/>
        <v>5.9201934015927188E-2</v>
      </c>
      <c r="M191" s="1">
        <f t="shared" si="8"/>
        <v>69.384666666666661</v>
      </c>
    </row>
    <row r="192" spans="1:13" x14ac:dyDescent="0.25">
      <c r="A192" t="str">
        <f t="shared" si="6"/>
        <v>ICNCMBMar-2024</v>
      </c>
      <c r="B192" s="2">
        <v>2024</v>
      </c>
      <c r="C192" s="2" t="s">
        <v>200</v>
      </c>
      <c r="D192" t="s">
        <v>30</v>
      </c>
      <c r="E192" s="2" t="s">
        <v>10</v>
      </c>
      <c r="F192" t="s">
        <v>13</v>
      </c>
      <c r="G192">
        <v>105</v>
      </c>
      <c r="H192">
        <v>31687.749999999996</v>
      </c>
      <c r="I192">
        <v>8219.93</v>
      </c>
      <c r="J192">
        <v>39907.680000000008</v>
      </c>
      <c r="K192">
        <v>605325</v>
      </c>
      <c r="L192" s="26">
        <f t="shared" si="7"/>
        <v>6.5927691735844396E-2</v>
      </c>
      <c r="M192" s="1">
        <f t="shared" si="8"/>
        <v>380.07314285714295</v>
      </c>
    </row>
    <row r="193" spans="1:13" x14ac:dyDescent="0.25">
      <c r="A193" t="str">
        <f t="shared" si="6"/>
        <v>IXMCMBMar-2024</v>
      </c>
      <c r="B193" s="2">
        <v>2024</v>
      </c>
      <c r="C193" s="2" t="s">
        <v>200</v>
      </c>
      <c r="D193" t="s">
        <v>31</v>
      </c>
      <c r="E193" s="2" t="s">
        <v>10</v>
      </c>
      <c r="F193" t="s">
        <v>15</v>
      </c>
      <c r="G193">
        <v>47</v>
      </c>
      <c r="H193">
        <v>1221.5800000000002</v>
      </c>
      <c r="I193">
        <v>641.90999999999985</v>
      </c>
      <c r="J193">
        <v>1863.49</v>
      </c>
      <c r="K193">
        <v>16638</v>
      </c>
      <c r="L193" s="26">
        <f t="shared" si="7"/>
        <v>0.11200204351484554</v>
      </c>
      <c r="M193" s="1">
        <f t="shared" si="8"/>
        <v>39.648723404255321</v>
      </c>
    </row>
    <row r="194" spans="1:13" x14ac:dyDescent="0.25">
      <c r="A194" t="str">
        <f t="shared" ref="A194:A257" si="9">D194&amp;E194&amp;C194</f>
        <v>KHICMBMar-2024</v>
      </c>
      <c r="B194" s="2">
        <v>2024</v>
      </c>
      <c r="C194" s="2" t="s">
        <v>200</v>
      </c>
      <c r="D194" t="s">
        <v>32</v>
      </c>
      <c r="E194" s="2" t="s">
        <v>10</v>
      </c>
      <c r="F194" t="s">
        <v>15</v>
      </c>
      <c r="G194">
        <v>140</v>
      </c>
      <c r="H194">
        <v>14442.54</v>
      </c>
      <c r="I194">
        <v>2868.3900000000003</v>
      </c>
      <c r="J194">
        <v>17310.930000000004</v>
      </c>
      <c r="K194">
        <v>337960</v>
      </c>
      <c r="L194" s="26">
        <f t="shared" ref="L194:L257" si="10">J194/K194</f>
        <v>5.1221830985915505E-2</v>
      </c>
      <c r="M194" s="1">
        <f t="shared" ref="M194:M257" si="11">J194/G194</f>
        <v>123.64950000000003</v>
      </c>
    </row>
    <row r="195" spans="1:13" x14ac:dyDescent="0.25">
      <c r="A195" t="str">
        <f t="shared" si="9"/>
        <v>KTMCMBMar-2024</v>
      </c>
      <c r="B195" s="2">
        <v>2024</v>
      </c>
      <c r="C195" s="2" t="s">
        <v>200</v>
      </c>
      <c r="D195" t="s">
        <v>52</v>
      </c>
      <c r="E195" s="2" t="s">
        <v>10</v>
      </c>
      <c r="F195" t="s">
        <v>15</v>
      </c>
      <c r="G195">
        <v>39</v>
      </c>
      <c r="H195">
        <v>7733.0800000000017</v>
      </c>
      <c r="I195">
        <v>1221.1400000000001</v>
      </c>
      <c r="J195">
        <v>8954.2199999999993</v>
      </c>
      <c r="K195">
        <v>91767</v>
      </c>
      <c r="L195" s="26">
        <f t="shared" si="10"/>
        <v>9.7575599071561672E-2</v>
      </c>
      <c r="M195" s="1">
        <f t="shared" si="11"/>
        <v>229.5953846153846</v>
      </c>
    </row>
    <row r="196" spans="1:13" x14ac:dyDescent="0.25">
      <c r="A196" t="str">
        <f t="shared" si="9"/>
        <v>KULCMBMar-2024</v>
      </c>
      <c r="B196" s="2">
        <v>2024</v>
      </c>
      <c r="C196" s="2" t="s">
        <v>200</v>
      </c>
      <c r="D196" t="s">
        <v>33</v>
      </c>
      <c r="E196" s="2" t="s">
        <v>10</v>
      </c>
      <c r="F196" t="s">
        <v>13</v>
      </c>
      <c r="G196">
        <v>185</v>
      </c>
      <c r="H196">
        <v>13425.269999999995</v>
      </c>
      <c r="I196">
        <v>11000.47</v>
      </c>
      <c r="J196">
        <v>24425.739999999998</v>
      </c>
      <c r="K196">
        <v>454915</v>
      </c>
      <c r="L196" s="26">
        <f t="shared" si="10"/>
        <v>5.3692975610828392E-2</v>
      </c>
      <c r="M196" s="1">
        <f t="shared" si="11"/>
        <v>132.03102702702702</v>
      </c>
    </row>
    <row r="197" spans="1:13" x14ac:dyDescent="0.25">
      <c r="A197" t="str">
        <f t="shared" si="9"/>
        <v>KWICMBMar-2024</v>
      </c>
      <c r="B197" s="2">
        <v>2024</v>
      </c>
      <c r="C197" s="2" t="s">
        <v>200</v>
      </c>
      <c r="D197" t="s">
        <v>34</v>
      </c>
      <c r="E197" s="2" t="s">
        <v>10</v>
      </c>
      <c r="F197" t="s">
        <v>11</v>
      </c>
      <c r="G197">
        <v>3</v>
      </c>
      <c r="H197">
        <v>423.29999999999995</v>
      </c>
      <c r="I197">
        <v>260.40999999999997</v>
      </c>
      <c r="J197">
        <v>683.71</v>
      </c>
      <c r="K197">
        <v>12585</v>
      </c>
      <c r="L197" s="26">
        <f t="shared" si="10"/>
        <v>5.4327373857767189E-2</v>
      </c>
      <c r="M197" s="1">
        <f t="shared" si="11"/>
        <v>227.90333333333334</v>
      </c>
    </row>
    <row r="198" spans="1:13" x14ac:dyDescent="0.25">
      <c r="A198" t="str">
        <f t="shared" si="9"/>
        <v>LHECMBMar-2024</v>
      </c>
      <c r="B198" s="2">
        <v>2024</v>
      </c>
      <c r="C198" s="2" t="s">
        <v>200</v>
      </c>
      <c r="D198" t="s">
        <v>35</v>
      </c>
      <c r="E198" s="2" t="s">
        <v>10</v>
      </c>
      <c r="F198" t="s">
        <v>15</v>
      </c>
      <c r="G198">
        <v>320</v>
      </c>
      <c r="H198">
        <v>33276.439999999995</v>
      </c>
      <c r="I198">
        <v>6882.7999999999975</v>
      </c>
      <c r="J198">
        <v>40159.239999999983</v>
      </c>
      <c r="K198">
        <v>891200</v>
      </c>
      <c r="L198" s="26">
        <f t="shared" si="10"/>
        <v>4.5061983842010753E-2</v>
      </c>
      <c r="M198" s="1">
        <f t="shared" si="11"/>
        <v>125.49762499999994</v>
      </c>
    </row>
    <row r="199" spans="1:13" x14ac:dyDescent="0.25">
      <c r="A199" t="str">
        <f t="shared" si="9"/>
        <v>LHRCMBMar-2024</v>
      </c>
      <c r="B199" s="2">
        <v>2024</v>
      </c>
      <c r="C199" s="2" t="s">
        <v>200</v>
      </c>
      <c r="D199" t="s">
        <v>36</v>
      </c>
      <c r="E199" s="2" t="s">
        <v>10</v>
      </c>
      <c r="F199" t="s">
        <v>19</v>
      </c>
      <c r="G199">
        <v>1728</v>
      </c>
      <c r="H199">
        <v>602876.18000000005</v>
      </c>
      <c r="I199">
        <v>368632.24999999994</v>
      </c>
      <c r="J199">
        <v>971508.43000000052</v>
      </c>
      <c r="K199">
        <v>15066432</v>
      </c>
      <c r="L199" s="26">
        <f t="shared" si="10"/>
        <v>6.4481652324850397E-2</v>
      </c>
      <c r="M199" s="1">
        <f t="shared" si="11"/>
        <v>562.21552662037072</v>
      </c>
    </row>
    <row r="200" spans="1:13" x14ac:dyDescent="0.25">
      <c r="A200" t="str">
        <f t="shared" si="9"/>
        <v>MAACMBMar-2024</v>
      </c>
      <c r="B200" s="2">
        <v>2024</v>
      </c>
      <c r="C200" s="2" t="s">
        <v>200</v>
      </c>
      <c r="D200" t="s">
        <v>37</v>
      </c>
      <c r="E200" s="2" t="s">
        <v>10</v>
      </c>
      <c r="F200" t="s">
        <v>15</v>
      </c>
      <c r="G200">
        <v>256</v>
      </c>
      <c r="H200">
        <v>10738.019999999997</v>
      </c>
      <c r="I200">
        <v>6044.1599999999962</v>
      </c>
      <c r="J200">
        <v>16782.179999999997</v>
      </c>
      <c r="K200">
        <v>175616</v>
      </c>
      <c r="L200" s="26">
        <f t="shared" si="10"/>
        <v>9.556179391399415E-2</v>
      </c>
      <c r="M200" s="1">
        <f t="shared" si="11"/>
        <v>65.555390624999987</v>
      </c>
    </row>
    <row r="201" spans="1:13" x14ac:dyDescent="0.25">
      <c r="A201" t="str">
        <f t="shared" si="9"/>
        <v>MELCMBMar-2024</v>
      </c>
      <c r="B201" s="2">
        <v>2024</v>
      </c>
      <c r="C201" s="2" t="s">
        <v>200</v>
      </c>
      <c r="D201" t="s">
        <v>38</v>
      </c>
      <c r="E201" s="2" t="s">
        <v>10</v>
      </c>
      <c r="F201" t="s">
        <v>13</v>
      </c>
      <c r="G201">
        <v>2258</v>
      </c>
      <c r="H201">
        <v>671810.13</v>
      </c>
      <c r="I201">
        <v>196462.77000000022</v>
      </c>
      <c r="J201">
        <v>868272.89999999956</v>
      </c>
      <c r="K201">
        <v>18987522</v>
      </c>
      <c r="L201" s="26">
        <f t="shared" si="10"/>
        <v>4.5728605344078049E-2</v>
      </c>
      <c r="M201" s="1">
        <f t="shared" si="11"/>
        <v>384.53184233835231</v>
      </c>
    </row>
    <row r="202" spans="1:13" x14ac:dyDescent="0.25">
      <c r="A202" t="str">
        <f t="shared" si="9"/>
        <v>MLECMBMar-2024</v>
      </c>
      <c r="B202" s="2">
        <v>2024</v>
      </c>
      <c r="C202" s="2" t="s">
        <v>200</v>
      </c>
      <c r="D202" t="s">
        <v>39</v>
      </c>
      <c r="E202" s="2" t="s">
        <v>10</v>
      </c>
      <c r="F202" t="s">
        <v>15</v>
      </c>
      <c r="G202">
        <v>768</v>
      </c>
      <c r="H202">
        <v>56231.419999999976</v>
      </c>
      <c r="I202">
        <v>16660.990000000002</v>
      </c>
      <c r="J202">
        <v>72892.410000000047</v>
      </c>
      <c r="K202">
        <v>589824</v>
      </c>
      <c r="L202" s="26">
        <f t="shared" si="10"/>
        <v>0.12358332316080738</v>
      </c>
      <c r="M202" s="1">
        <f t="shared" si="11"/>
        <v>94.911992187500061</v>
      </c>
    </row>
    <row r="203" spans="1:13" x14ac:dyDescent="0.25">
      <c r="A203" t="str">
        <f t="shared" si="9"/>
        <v>NRTCMBMar-2024</v>
      </c>
      <c r="B203" s="2">
        <v>2024</v>
      </c>
      <c r="C203" s="2" t="s">
        <v>200</v>
      </c>
      <c r="D203" t="s">
        <v>40</v>
      </c>
      <c r="E203" s="2" t="s">
        <v>10</v>
      </c>
      <c r="F203" t="s">
        <v>13</v>
      </c>
      <c r="G203">
        <v>169</v>
      </c>
      <c r="H203">
        <v>72161.429999999978</v>
      </c>
      <c r="I203">
        <v>6255.4799999999987</v>
      </c>
      <c r="J203">
        <v>78416.909999999974</v>
      </c>
      <c r="K203">
        <v>1160016</v>
      </c>
      <c r="L203" s="26">
        <f t="shared" si="10"/>
        <v>6.7599852071005898E-2</v>
      </c>
      <c r="M203" s="1">
        <f t="shared" si="11"/>
        <v>464.00538461538446</v>
      </c>
    </row>
    <row r="204" spans="1:13" x14ac:dyDescent="0.25">
      <c r="A204" t="str">
        <f t="shared" si="9"/>
        <v>PVGCMBMar-2024</v>
      </c>
      <c r="B204" s="2">
        <v>2024</v>
      </c>
      <c r="C204" s="2" t="s">
        <v>200</v>
      </c>
      <c r="D204" t="s">
        <v>50</v>
      </c>
      <c r="E204" s="2" t="s">
        <v>10</v>
      </c>
      <c r="F204" t="s">
        <v>13</v>
      </c>
      <c r="G204">
        <v>9</v>
      </c>
      <c r="H204">
        <v>2297.09</v>
      </c>
      <c r="I204">
        <v>870.11</v>
      </c>
      <c r="J204">
        <v>3167.2</v>
      </c>
      <c r="K204">
        <v>45594</v>
      </c>
      <c r="L204" s="26">
        <f t="shared" si="10"/>
        <v>6.9465280519366582E-2</v>
      </c>
      <c r="M204" s="1">
        <f t="shared" si="11"/>
        <v>351.9111111111111</v>
      </c>
    </row>
    <row r="205" spans="1:13" x14ac:dyDescent="0.25">
      <c r="A205" t="str">
        <f t="shared" si="9"/>
        <v>RUHCMBMar-2024</v>
      </c>
      <c r="B205" s="2">
        <v>2024</v>
      </c>
      <c r="C205" s="2" t="s">
        <v>200</v>
      </c>
      <c r="D205" t="s">
        <v>41</v>
      </c>
      <c r="E205" s="2" t="s">
        <v>10</v>
      </c>
      <c r="F205" t="s">
        <v>11</v>
      </c>
      <c r="G205">
        <v>39</v>
      </c>
      <c r="H205">
        <v>6620.5399999999991</v>
      </c>
      <c r="I205">
        <v>3465.04</v>
      </c>
      <c r="J205">
        <v>10085.58</v>
      </c>
      <c r="K205">
        <v>157755</v>
      </c>
      <c r="L205" s="26">
        <f t="shared" si="10"/>
        <v>6.3931919748977842E-2</v>
      </c>
      <c r="M205" s="1">
        <f t="shared" si="11"/>
        <v>258.60461538461539</v>
      </c>
    </row>
    <row r="206" spans="1:13" x14ac:dyDescent="0.25">
      <c r="A206" t="str">
        <f t="shared" si="9"/>
        <v>SINCMBMar-2024</v>
      </c>
      <c r="B206" s="2">
        <v>2024</v>
      </c>
      <c r="C206" s="2" t="s">
        <v>200</v>
      </c>
      <c r="D206" t="s">
        <v>42</v>
      </c>
      <c r="E206" s="2" t="s">
        <v>10</v>
      </c>
      <c r="F206" t="s">
        <v>13</v>
      </c>
      <c r="G206">
        <v>223</v>
      </c>
      <c r="H206">
        <v>30405.289999999997</v>
      </c>
      <c r="I206">
        <v>18007.73</v>
      </c>
      <c r="J206">
        <v>48413.02</v>
      </c>
      <c r="K206">
        <v>613027</v>
      </c>
      <c r="L206" s="26">
        <f t="shared" si="10"/>
        <v>7.8973715676471018E-2</v>
      </c>
      <c r="M206" s="1">
        <f t="shared" si="11"/>
        <v>217.09874439461882</v>
      </c>
    </row>
    <row r="207" spans="1:13" x14ac:dyDescent="0.25">
      <c r="A207" t="str">
        <f t="shared" si="9"/>
        <v>SYDCMBMar-2024</v>
      </c>
      <c r="B207" s="2">
        <v>2024</v>
      </c>
      <c r="C207" s="2" t="s">
        <v>200</v>
      </c>
      <c r="D207" t="s">
        <v>53</v>
      </c>
      <c r="E207" s="2" t="s">
        <v>10</v>
      </c>
      <c r="F207" t="s">
        <v>13</v>
      </c>
      <c r="G207">
        <v>1040</v>
      </c>
      <c r="H207">
        <v>298525.50000000006</v>
      </c>
      <c r="I207">
        <v>83674.470000000016</v>
      </c>
      <c r="J207">
        <v>382199.97</v>
      </c>
      <c r="K207">
        <v>9104160</v>
      </c>
      <c r="L207" s="26">
        <f t="shared" si="10"/>
        <v>4.1980805477935361E-2</v>
      </c>
      <c r="M207" s="1">
        <f t="shared" si="11"/>
        <v>367.4999711538461</v>
      </c>
    </row>
    <row r="208" spans="1:13" x14ac:dyDescent="0.25">
      <c r="A208" t="str">
        <f t="shared" si="9"/>
        <v>TRVCMBMar-2024</v>
      </c>
      <c r="B208" s="2">
        <v>2024</v>
      </c>
      <c r="C208" s="2" t="s">
        <v>200</v>
      </c>
      <c r="D208" t="s">
        <v>43</v>
      </c>
      <c r="E208" s="2" t="s">
        <v>10</v>
      </c>
      <c r="F208" t="s">
        <v>15</v>
      </c>
      <c r="G208">
        <v>53</v>
      </c>
      <c r="H208">
        <v>1858.7799999999997</v>
      </c>
      <c r="I208">
        <v>982.41000000000008</v>
      </c>
      <c r="J208">
        <v>2841.19</v>
      </c>
      <c r="K208">
        <v>19398</v>
      </c>
      <c r="L208" s="26">
        <f t="shared" si="10"/>
        <v>0.14646819259717497</v>
      </c>
      <c r="M208" s="1">
        <f t="shared" si="11"/>
        <v>53.607358490566035</v>
      </c>
    </row>
    <row r="209" spans="1:18" x14ac:dyDescent="0.25">
      <c r="A209" t="str">
        <f t="shared" si="9"/>
        <v>TRZCMBMar-2024</v>
      </c>
      <c r="B209" s="2">
        <v>2024</v>
      </c>
      <c r="C209" s="2" t="s">
        <v>200</v>
      </c>
      <c r="D209" t="s">
        <v>44</v>
      </c>
      <c r="E209" s="2" t="s">
        <v>10</v>
      </c>
      <c r="F209" t="s">
        <v>15</v>
      </c>
      <c r="G209">
        <v>96</v>
      </c>
      <c r="H209">
        <v>3482.94</v>
      </c>
      <c r="I209">
        <v>1570.5800000000002</v>
      </c>
      <c r="J209">
        <v>5053.5199999999968</v>
      </c>
      <c r="K209">
        <v>42528</v>
      </c>
      <c r="L209" s="26">
        <f t="shared" si="10"/>
        <v>0.11882806621519933</v>
      </c>
      <c r="M209" s="1">
        <f t="shared" si="11"/>
        <v>52.640833333333298</v>
      </c>
    </row>
    <row r="210" spans="1:18" x14ac:dyDescent="0.25">
      <c r="A210" t="str">
        <f t="shared" si="9"/>
        <v>JEDCMBMar-2024</v>
      </c>
      <c r="B210" s="2">
        <v>2024</v>
      </c>
      <c r="C210" s="2" t="s">
        <v>200</v>
      </c>
      <c r="D210" t="s">
        <v>51</v>
      </c>
      <c r="E210" s="2" t="s">
        <v>10</v>
      </c>
      <c r="F210" t="s">
        <v>11</v>
      </c>
      <c r="G210">
        <v>6</v>
      </c>
      <c r="H210">
        <v>1184.06</v>
      </c>
      <c r="I210">
        <v>486.65999999999997</v>
      </c>
      <c r="J210">
        <v>1670.7200000000003</v>
      </c>
      <c r="K210">
        <v>27942</v>
      </c>
      <c r="L210" s="26">
        <f t="shared" si="10"/>
        <v>5.9792427170567611E-2</v>
      </c>
      <c r="M210" s="1">
        <f t="shared" si="11"/>
        <v>278.45333333333338</v>
      </c>
    </row>
    <row r="211" spans="1:18" x14ac:dyDescent="0.25">
      <c r="A211" t="str">
        <f t="shared" si="9"/>
        <v>AUHCMBApr-2024</v>
      </c>
      <c r="B211" s="2">
        <v>2024</v>
      </c>
      <c r="C211" s="2" t="s">
        <v>204</v>
      </c>
      <c r="D211" t="s">
        <v>9</v>
      </c>
      <c r="E211" s="2" t="s">
        <v>10</v>
      </c>
      <c r="F211" t="s">
        <v>11</v>
      </c>
      <c r="G211">
        <v>16</v>
      </c>
      <c r="H211">
        <v>2358.34</v>
      </c>
      <c r="I211">
        <v>1786.58</v>
      </c>
      <c r="J211">
        <v>4144.920000000001</v>
      </c>
      <c r="K211">
        <v>53504</v>
      </c>
      <c r="L211" s="26">
        <f t="shared" si="10"/>
        <v>7.746934808612442E-2</v>
      </c>
      <c r="M211" s="1">
        <f t="shared" si="11"/>
        <v>259.05750000000006</v>
      </c>
    </row>
    <row r="212" spans="1:18" x14ac:dyDescent="0.25">
      <c r="A212" t="str">
        <f t="shared" si="9"/>
        <v>BKKCMBApr-2024</v>
      </c>
      <c r="B212" s="2">
        <v>2024</v>
      </c>
      <c r="C212" s="2" t="s">
        <v>204</v>
      </c>
      <c r="D212" t="s">
        <v>12</v>
      </c>
      <c r="E212" s="2" t="s">
        <v>10</v>
      </c>
      <c r="F212" t="s">
        <v>13</v>
      </c>
      <c r="G212">
        <v>99</v>
      </c>
      <c r="H212">
        <v>14005.459999999997</v>
      </c>
      <c r="I212">
        <v>7606.47</v>
      </c>
      <c r="J212">
        <v>21611.929999999993</v>
      </c>
      <c r="K212">
        <v>236115</v>
      </c>
      <c r="L212" s="26">
        <f t="shared" si="10"/>
        <v>9.1531372424454152E-2</v>
      </c>
      <c r="M212" s="1">
        <f t="shared" si="11"/>
        <v>218.30232323232318</v>
      </c>
    </row>
    <row r="213" spans="1:18" x14ac:dyDescent="0.25">
      <c r="A213" t="str">
        <f t="shared" si="9"/>
        <v>BLRCMBApr-2024</v>
      </c>
      <c r="B213" s="2">
        <v>2024</v>
      </c>
      <c r="C213" s="2" t="s">
        <v>204</v>
      </c>
      <c r="D213" t="s">
        <v>14</v>
      </c>
      <c r="E213" s="2" t="s">
        <v>10</v>
      </c>
      <c r="F213" t="s">
        <v>15</v>
      </c>
      <c r="G213">
        <v>56</v>
      </c>
      <c r="H213">
        <v>1894.4999999999995</v>
      </c>
      <c r="I213">
        <v>1225.72</v>
      </c>
      <c r="J213">
        <v>3120.22</v>
      </c>
      <c r="K213">
        <v>40040</v>
      </c>
      <c r="L213" s="26">
        <f t="shared" si="10"/>
        <v>7.7927572427572422E-2</v>
      </c>
      <c r="M213" s="1">
        <f t="shared" si="11"/>
        <v>55.718214285714282</v>
      </c>
    </row>
    <row r="214" spans="1:18" x14ac:dyDescent="0.25">
      <c r="A214" t="str">
        <f t="shared" si="9"/>
        <v>BOMCMBApr-2024</v>
      </c>
      <c r="B214" s="2">
        <v>2024</v>
      </c>
      <c r="C214" s="2" t="s">
        <v>204</v>
      </c>
      <c r="D214" t="s">
        <v>16</v>
      </c>
      <c r="E214" t="s">
        <v>10</v>
      </c>
      <c r="F214" t="s">
        <v>15</v>
      </c>
      <c r="G214">
        <v>67</v>
      </c>
      <c r="H214">
        <v>7022.6999999999989</v>
      </c>
      <c r="I214">
        <v>1845.06</v>
      </c>
      <c r="J214">
        <v>8867.7599999999984</v>
      </c>
      <c r="K214">
        <v>103783</v>
      </c>
      <c r="L214" s="26">
        <f t="shared" si="10"/>
        <v>8.5445207789329639E-2</v>
      </c>
      <c r="M214" s="1">
        <f t="shared" si="11"/>
        <v>132.35462686567161</v>
      </c>
    </row>
    <row r="215" spans="1:18" x14ac:dyDescent="0.25">
      <c r="A215" t="str">
        <f t="shared" si="9"/>
        <v>CANCMBApr-2024</v>
      </c>
      <c r="B215" s="2">
        <v>2024</v>
      </c>
      <c r="C215" s="2" t="s">
        <v>204</v>
      </c>
      <c r="D215" t="s">
        <v>17</v>
      </c>
      <c r="E215" s="2" t="s">
        <v>10</v>
      </c>
      <c r="F215" t="s">
        <v>13</v>
      </c>
      <c r="G215">
        <v>3</v>
      </c>
      <c r="H215">
        <v>373.45000000000005</v>
      </c>
      <c r="I215">
        <v>155.35</v>
      </c>
      <c r="J215">
        <v>528.79999999999995</v>
      </c>
      <c r="K215">
        <v>11949</v>
      </c>
      <c r="L215" s="26">
        <f t="shared" si="10"/>
        <v>4.4254749351410154E-2</v>
      </c>
      <c r="M215" s="1">
        <f t="shared" si="11"/>
        <v>176.26666666666665</v>
      </c>
    </row>
    <row r="216" spans="1:18" x14ac:dyDescent="0.25">
      <c r="A216" t="str">
        <f t="shared" si="9"/>
        <v>CDGCMBApr-2024</v>
      </c>
      <c r="B216" s="2">
        <v>2024</v>
      </c>
      <c r="C216" s="2" t="s">
        <v>204</v>
      </c>
      <c r="D216" t="s">
        <v>18</v>
      </c>
      <c r="E216" s="2" t="s">
        <v>10</v>
      </c>
      <c r="F216" t="s">
        <v>19</v>
      </c>
      <c r="G216">
        <v>333</v>
      </c>
      <c r="H216">
        <v>50271.89</v>
      </c>
      <c r="I216">
        <v>66412.149999999994</v>
      </c>
      <c r="J216">
        <v>116684.04000000005</v>
      </c>
      <c r="K216">
        <v>2833497</v>
      </c>
      <c r="L216" s="26">
        <f t="shared" si="10"/>
        <v>4.1180223589437383E-2</v>
      </c>
      <c r="M216" s="1">
        <f t="shared" si="11"/>
        <v>350.4025225225227</v>
      </c>
    </row>
    <row r="217" spans="1:18" x14ac:dyDescent="0.25">
      <c r="A217" t="str">
        <f t="shared" si="9"/>
        <v>CGKCMBApr-2024</v>
      </c>
      <c r="B217" s="2">
        <v>2024</v>
      </c>
      <c r="C217" s="2" t="s">
        <v>204</v>
      </c>
      <c r="D217" t="s">
        <v>20</v>
      </c>
      <c r="E217" s="2" t="s">
        <v>10</v>
      </c>
      <c r="F217" t="s">
        <v>13</v>
      </c>
      <c r="G217">
        <v>77</v>
      </c>
      <c r="H217">
        <v>7412.52</v>
      </c>
      <c r="I217">
        <v>5695.1799999999994</v>
      </c>
      <c r="J217">
        <v>13107.700000000003</v>
      </c>
      <c r="K217">
        <v>255486</v>
      </c>
      <c r="L217" s="26">
        <f t="shared" si="10"/>
        <v>5.1304963872775819E-2</v>
      </c>
      <c r="M217" s="1">
        <f t="shared" si="11"/>
        <v>170.22987012987016</v>
      </c>
    </row>
    <row r="218" spans="1:18" x14ac:dyDescent="0.25">
      <c r="A218" t="str">
        <f t="shared" si="9"/>
        <v>CMBAUHApr-2024</v>
      </c>
      <c r="B218" s="2">
        <v>2024</v>
      </c>
      <c r="C218" s="2" t="s">
        <v>204</v>
      </c>
      <c r="D218" t="s">
        <v>10</v>
      </c>
      <c r="E218" s="2" t="s">
        <v>9</v>
      </c>
      <c r="F218" t="s">
        <v>11</v>
      </c>
      <c r="G218">
        <v>103</v>
      </c>
      <c r="H218">
        <v>16065.130000000003</v>
      </c>
      <c r="I218">
        <v>13741.31</v>
      </c>
      <c r="J218">
        <v>29806.440000000002</v>
      </c>
      <c r="K218">
        <v>344432</v>
      </c>
      <c r="L218" s="26">
        <f t="shared" si="10"/>
        <v>8.6537952338923224E-2</v>
      </c>
      <c r="M218" s="1">
        <f t="shared" si="11"/>
        <v>289.38291262135925</v>
      </c>
      <c r="O218">
        <v>5</v>
      </c>
      <c r="P218">
        <v>865.53</v>
      </c>
      <c r="Q218">
        <v>0</v>
      </c>
      <c r="R218">
        <v>865.53</v>
      </c>
    </row>
    <row r="219" spans="1:18" x14ac:dyDescent="0.25">
      <c r="A219" t="str">
        <f t="shared" si="9"/>
        <v>CMBBKKApr-2024</v>
      </c>
      <c r="B219" s="2">
        <v>2024</v>
      </c>
      <c r="C219" s="2" t="s">
        <v>204</v>
      </c>
      <c r="D219" t="s">
        <v>10</v>
      </c>
      <c r="E219" s="2" t="s">
        <v>12</v>
      </c>
      <c r="F219" t="s">
        <v>13</v>
      </c>
      <c r="G219">
        <v>100</v>
      </c>
      <c r="H219">
        <v>15254.589999999997</v>
      </c>
      <c r="I219">
        <v>8078.84</v>
      </c>
      <c r="J219">
        <v>23333.430000000004</v>
      </c>
      <c r="K219">
        <v>238500</v>
      </c>
      <c r="L219" s="26">
        <f t="shared" si="10"/>
        <v>9.7834088050314488E-2</v>
      </c>
      <c r="M219" s="1">
        <f t="shared" si="11"/>
        <v>233.33430000000004</v>
      </c>
    </row>
    <row r="220" spans="1:18" x14ac:dyDescent="0.25">
      <c r="A220" t="str">
        <f t="shared" si="9"/>
        <v>CMBBLRApr-2024</v>
      </c>
      <c r="B220" s="2">
        <v>2024</v>
      </c>
      <c r="C220" s="2" t="s">
        <v>204</v>
      </c>
      <c r="D220" t="s">
        <v>10</v>
      </c>
      <c r="E220" s="2" t="s">
        <v>14</v>
      </c>
      <c r="F220" t="s">
        <v>15</v>
      </c>
      <c r="G220">
        <v>71</v>
      </c>
      <c r="H220">
        <v>2324.59</v>
      </c>
      <c r="I220">
        <v>1773.1899999999996</v>
      </c>
      <c r="J220">
        <v>4097.7799999999988</v>
      </c>
      <c r="K220">
        <v>50765</v>
      </c>
      <c r="L220" s="26">
        <f t="shared" si="10"/>
        <v>8.0720575199448419E-2</v>
      </c>
      <c r="M220" s="1">
        <f t="shared" si="11"/>
        <v>57.715211267605618</v>
      </c>
    </row>
    <row r="221" spans="1:18" x14ac:dyDescent="0.25">
      <c r="A221" t="str">
        <f t="shared" si="9"/>
        <v>CMBBOMApr-2024</v>
      </c>
      <c r="B221" s="2">
        <v>2024</v>
      </c>
      <c r="C221" s="2" t="s">
        <v>204</v>
      </c>
      <c r="D221" t="s">
        <v>10</v>
      </c>
      <c r="E221" s="2" t="s">
        <v>16</v>
      </c>
      <c r="F221" t="s">
        <v>15</v>
      </c>
      <c r="G221">
        <v>58</v>
      </c>
      <c r="H221">
        <v>5930.95</v>
      </c>
      <c r="I221">
        <v>1956.44</v>
      </c>
      <c r="J221">
        <v>7887.3899999999994</v>
      </c>
      <c r="K221">
        <v>89842</v>
      </c>
      <c r="L221" s="26">
        <f t="shared" si="10"/>
        <v>8.7791790031388428E-2</v>
      </c>
      <c r="M221" s="1">
        <f t="shared" si="11"/>
        <v>135.98948275862068</v>
      </c>
    </row>
    <row r="222" spans="1:18" x14ac:dyDescent="0.25">
      <c r="A222" t="str">
        <f t="shared" si="9"/>
        <v>CMBCANApr-2024</v>
      </c>
      <c r="B222" s="2">
        <v>2024</v>
      </c>
      <c r="C222" s="2" t="s">
        <v>204</v>
      </c>
      <c r="D222" t="s">
        <v>10</v>
      </c>
      <c r="E222" s="2" t="s">
        <v>17</v>
      </c>
      <c r="F222" t="s">
        <v>13</v>
      </c>
      <c r="G222">
        <v>1</v>
      </c>
      <c r="H222">
        <v>386.67</v>
      </c>
      <c r="I222">
        <v>91.66</v>
      </c>
      <c r="J222">
        <v>478.33000000000004</v>
      </c>
      <c r="K222">
        <v>3983</v>
      </c>
      <c r="L222" s="26">
        <f t="shared" si="10"/>
        <v>0.12009289480291238</v>
      </c>
      <c r="M222" s="1">
        <f t="shared" si="11"/>
        <v>478.33000000000004</v>
      </c>
    </row>
    <row r="223" spans="1:18" x14ac:dyDescent="0.25">
      <c r="A223" t="str">
        <f t="shared" si="9"/>
        <v>CMBCDGApr-2024</v>
      </c>
      <c r="B223" s="2">
        <v>2024</v>
      </c>
      <c r="C223" s="2" t="s">
        <v>204</v>
      </c>
      <c r="D223" t="s">
        <v>10</v>
      </c>
      <c r="E223" s="2" t="s">
        <v>18</v>
      </c>
      <c r="F223" t="s">
        <v>19</v>
      </c>
      <c r="G223">
        <v>516</v>
      </c>
      <c r="H223">
        <v>104139.07000000008</v>
      </c>
      <c r="I223">
        <v>87614.269999999946</v>
      </c>
      <c r="J223">
        <v>191753.34000000003</v>
      </c>
      <c r="K223">
        <v>4390644</v>
      </c>
      <c r="L223" s="26">
        <f t="shared" si="10"/>
        <v>4.3673169585145145E-2</v>
      </c>
      <c r="M223" s="1">
        <f t="shared" si="11"/>
        <v>371.61500000000007</v>
      </c>
    </row>
    <row r="224" spans="1:18" x14ac:dyDescent="0.25">
      <c r="A224" t="str">
        <f t="shared" si="9"/>
        <v>CMBCGKApr-2024</v>
      </c>
      <c r="B224" s="2">
        <v>2024</v>
      </c>
      <c r="C224" s="2" t="s">
        <v>204</v>
      </c>
      <c r="D224" t="s">
        <v>10</v>
      </c>
      <c r="E224" s="2" t="s">
        <v>20</v>
      </c>
      <c r="F224" t="s">
        <v>13</v>
      </c>
      <c r="G224">
        <v>49</v>
      </c>
      <c r="H224">
        <v>3911.83</v>
      </c>
      <c r="I224">
        <v>3631.639999999999</v>
      </c>
      <c r="J224">
        <v>7543.4700000000012</v>
      </c>
      <c r="K224">
        <v>162582</v>
      </c>
      <c r="L224" s="26">
        <f t="shared" si="10"/>
        <v>4.6397940731446291E-2</v>
      </c>
      <c r="M224" s="1">
        <f t="shared" si="11"/>
        <v>153.9483673469388</v>
      </c>
    </row>
    <row r="225" spans="1:13" x14ac:dyDescent="0.25">
      <c r="A225" t="str">
        <f t="shared" si="9"/>
        <v>CMBCOKApr-2024</v>
      </c>
      <c r="B225" s="2">
        <v>2024</v>
      </c>
      <c r="C225" s="2" t="s">
        <v>204</v>
      </c>
      <c r="D225" t="s">
        <v>10</v>
      </c>
      <c r="E225" s="2" t="s">
        <v>21</v>
      </c>
      <c r="F225" t="s">
        <v>15</v>
      </c>
      <c r="G225">
        <v>23</v>
      </c>
      <c r="H225">
        <v>1265.5099999999998</v>
      </c>
      <c r="I225">
        <v>452.60000000000014</v>
      </c>
      <c r="J225">
        <v>1718.1100000000001</v>
      </c>
      <c r="K225">
        <v>11891</v>
      </c>
      <c r="L225" s="26">
        <f t="shared" si="10"/>
        <v>0.14448826843831469</v>
      </c>
      <c r="M225" s="1">
        <f t="shared" si="11"/>
        <v>74.700434782608696</v>
      </c>
    </row>
    <row r="226" spans="1:13" x14ac:dyDescent="0.25">
      <c r="A226" t="str">
        <f t="shared" si="9"/>
        <v>CMBDACApr-2024</v>
      </c>
      <c r="B226" s="2">
        <v>2024</v>
      </c>
      <c r="C226" s="2" t="s">
        <v>204</v>
      </c>
      <c r="D226" t="s">
        <v>10</v>
      </c>
      <c r="E226" s="2" t="s">
        <v>22</v>
      </c>
      <c r="F226" t="s">
        <v>15</v>
      </c>
      <c r="G226">
        <v>17</v>
      </c>
      <c r="H226">
        <v>3400.6000000000004</v>
      </c>
      <c r="I226">
        <v>128.84</v>
      </c>
      <c r="J226">
        <v>3529.4400000000005</v>
      </c>
      <c r="K226">
        <v>36805</v>
      </c>
      <c r="L226" s="26">
        <f t="shared" si="10"/>
        <v>9.5895666349680761E-2</v>
      </c>
      <c r="M226" s="1">
        <f t="shared" si="11"/>
        <v>207.61411764705886</v>
      </c>
    </row>
    <row r="227" spans="1:13" x14ac:dyDescent="0.25">
      <c r="A227" t="str">
        <f t="shared" si="9"/>
        <v>CMBDELApr-2024</v>
      </c>
      <c r="B227" s="2">
        <v>2024</v>
      </c>
      <c r="C227" s="2" t="s">
        <v>204</v>
      </c>
      <c r="D227" t="s">
        <v>10</v>
      </c>
      <c r="E227" s="2" t="s">
        <v>23</v>
      </c>
      <c r="F227" t="s">
        <v>15</v>
      </c>
      <c r="G227">
        <v>129</v>
      </c>
      <c r="H227">
        <v>14847.36</v>
      </c>
      <c r="I227">
        <v>4126.6899999999996</v>
      </c>
      <c r="J227">
        <v>18974.05</v>
      </c>
      <c r="K227">
        <v>312825</v>
      </c>
      <c r="L227" s="26">
        <f t="shared" si="10"/>
        <v>6.0653879964836566E-2</v>
      </c>
      <c r="M227" s="1">
        <f t="shared" si="11"/>
        <v>147.08565891472867</v>
      </c>
    </row>
    <row r="228" spans="1:13" x14ac:dyDescent="0.25">
      <c r="A228" t="str">
        <f t="shared" si="9"/>
        <v>CMBDMMApr-2024</v>
      </c>
      <c r="B228" s="2">
        <v>2024</v>
      </c>
      <c r="C228" s="2" t="s">
        <v>204</v>
      </c>
      <c r="D228" t="s">
        <v>10</v>
      </c>
      <c r="E228" s="2" t="s">
        <v>24</v>
      </c>
      <c r="F228" t="s">
        <v>11</v>
      </c>
      <c r="G228">
        <v>26</v>
      </c>
      <c r="H228">
        <v>6746.4500000000016</v>
      </c>
      <c r="I228">
        <v>2347.19</v>
      </c>
      <c r="J228">
        <v>9093.6400000000012</v>
      </c>
      <c r="K228">
        <v>100178</v>
      </c>
      <c r="L228" s="26">
        <f t="shared" si="10"/>
        <v>9.0774820818942295E-2</v>
      </c>
      <c r="M228" s="1">
        <f t="shared" si="11"/>
        <v>349.75538461538468</v>
      </c>
    </row>
    <row r="229" spans="1:13" x14ac:dyDescent="0.25">
      <c r="A229" t="str">
        <f t="shared" si="9"/>
        <v>CMBDOHApr-2024</v>
      </c>
      <c r="B229" s="2">
        <v>2024</v>
      </c>
      <c r="C229" s="2" t="s">
        <v>204</v>
      </c>
      <c r="D229" t="s">
        <v>10</v>
      </c>
      <c r="E229" s="2" t="s">
        <v>25</v>
      </c>
      <c r="F229" t="s">
        <v>11</v>
      </c>
      <c r="G229">
        <v>100</v>
      </c>
      <c r="H229">
        <v>16293.130000000001</v>
      </c>
      <c r="I229">
        <v>14425.069999999998</v>
      </c>
      <c r="J229">
        <v>30718.2</v>
      </c>
      <c r="K229">
        <v>363300</v>
      </c>
      <c r="L229" s="26">
        <f t="shared" si="10"/>
        <v>8.4553261767134597E-2</v>
      </c>
      <c r="M229" s="1">
        <f t="shared" si="11"/>
        <v>307.18200000000002</v>
      </c>
    </row>
    <row r="230" spans="1:13" x14ac:dyDescent="0.25">
      <c r="A230" t="str">
        <f t="shared" si="9"/>
        <v>CMBDXBApr-2024</v>
      </c>
      <c r="B230" s="2">
        <v>2024</v>
      </c>
      <c r="C230" s="2" t="s">
        <v>204</v>
      </c>
      <c r="D230" t="s">
        <v>10</v>
      </c>
      <c r="E230" s="2" t="s">
        <v>26</v>
      </c>
      <c r="F230" t="s">
        <v>11</v>
      </c>
      <c r="G230">
        <v>80</v>
      </c>
      <c r="H230">
        <v>13525.410000000003</v>
      </c>
      <c r="I230">
        <v>6654.1600000000008</v>
      </c>
      <c r="J230">
        <v>20179.570000000007</v>
      </c>
      <c r="K230">
        <v>264720</v>
      </c>
      <c r="L230" s="26">
        <f t="shared" si="10"/>
        <v>7.6229865518283493E-2</v>
      </c>
      <c r="M230" s="1">
        <f t="shared" si="11"/>
        <v>252.2446250000001</v>
      </c>
    </row>
    <row r="231" spans="1:13" x14ac:dyDescent="0.25">
      <c r="A231" t="str">
        <f t="shared" si="9"/>
        <v>CMBFRAApr-2024</v>
      </c>
      <c r="B231" s="2">
        <v>2024</v>
      </c>
      <c r="C231" s="2" t="s">
        <v>204</v>
      </c>
      <c r="D231" t="s">
        <v>10</v>
      </c>
      <c r="E231" s="2" t="s">
        <v>27</v>
      </c>
      <c r="F231" t="s">
        <v>19</v>
      </c>
      <c r="G231">
        <v>628</v>
      </c>
      <c r="H231">
        <v>164983.88</v>
      </c>
      <c r="I231">
        <v>128590.72</v>
      </c>
      <c r="J231">
        <v>293574.60000000009</v>
      </c>
      <c r="K231">
        <v>5082404</v>
      </c>
      <c r="L231" s="26">
        <f t="shared" si="10"/>
        <v>5.7762940529717845E-2</v>
      </c>
      <c r="M231" s="1">
        <f t="shared" si="11"/>
        <v>467.47547770700652</v>
      </c>
    </row>
    <row r="232" spans="1:13" x14ac:dyDescent="0.25">
      <c r="A232" t="str">
        <f t="shared" si="9"/>
        <v>CMBGANApr-2024</v>
      </c>
      <c r="B232" s="2">
        <v>2024</v>
      </c>
      <c r="C232" s="2" t="s">
        <v>204</v>
      </c>
      <c r="D232" t="s">
        <v>10</v>
      </c>
      <c r="E232" s="2" t="s">
        <v>28</v>
      </c>
      <c r="F232" t="s">
        <v>15</v>
      </c>
      <c r="G232">
        <v>11</v>
      </c>
      <c r="H232">
        <v>778.75</v>
      </c>
      <c r="I232">
        <v>367.38</v>
      </c>
      <c r="J232">
        <v>1146.1300000000001</v>
      </c>
      <c r="K232">
        <v>12617</v>
      </c>
      <c r="L232" s="26">
        <f t="shared" si="10"/>
        <v>9.0840136324007295E-2</v>
      </c>
      <c r="M232" s="1">
        <f t="shared" si="11"/>
        <v>104.19363636363637</v>
      </c>
    </row>
    <row r="233" spans="1:13" x14ac:dyDescent="0.25">
      <c r="A233" t="str">
        <f t="shared" si="9"/>
        <v>CMBHYDApr-2024</v>
      </c>
      <c r="B233" s="2">
        <v>2024</v>
      </c>
      <c r="C233" s="2" t="s">
        <v>204</v>
      </c>
      <c r="D233" t="s">
        <v>10</v>
      </c>
      <c r="E233" s="2" t="s">
        <v>29</v>
      </c>
      <c r="F233" t="s">
        <v>15</v>
      </c>
      <c r="G233">
        <v>4</v>
      </c>
      <c r="H233">
        <v>171.66</v>
      </c>
      <c r="I233">
        <v>123.78</v>
      </c>
      <c r="J233">
        <v>295.44</v>
      </c>
      <c r="K233">
        <v>4688</v>
      </c>
      <c r="L233" s="26">
        <f t="shared" si="10"/>
        <v>6.3020477815699652E-2</v>
      </c>
      <c r="M233" s="1">
        <f t="shared" si="11"/>
        <v>73.86</v>
      </c>
    </row>
    <row r="234" spans="1:13" x14ac:dyDescent="0.25">
      <c r="A234" t="str">
        <f t="shared" si="9"/>
        <v>CMBICNApr-2024</v>
      </c>
      <c r="B234" s="2">
        <v>2024</v>
      </c>
      <c r="C234" s="2" t="s">
        <v>204</v>
      </c>
      <c r="D234" t="s">
        <v>10</v>
      </c>
      <c r="E234" s="2" t="s">
        <v>30</v>
      </c>
      <c r="F234" t="s">
        <v>13</v>
      </c>
      <c r="G234">
        <v>143</v>
      </c>
      <c r="H234">
        <v>27052.500000000004</v>
      </c>
      <c r="I234">
        <v>11701.199999999999</v>
      </c>
      <c r="J234">
        <v>38753.699999999997</v>
      </c>
      <c r="K234">
        <v>824395</v>
      </c>
      <c r="L234" s="26">
        <f t="shared" si="10"/>
        <v>4.7008654831725082E-2</v>
      </c>
      <c r="M234" s="1">
        <f t="shared" si="11"/>
        <v>271.00489510489507</v>
      </c>
    </row>
    <row r="235" spans="1:13" x14ac:dyDescent="0.25">
      <c r="A235" t="str">
        <f t="shared" si="9"/>
        <v>CMBIXMApr-2024</v>
      </c>
      <c r="B235" s="2">
        <v>2024</v>
      </c>
      <c r="C235" s="2" t="s">
        <v>204</v>
      </c>
      <c r="D235" t="s">
        <v>10</v>
      </c>
      <c r="E235" s="2" t="s">
        <v>31</v>
      </c>
      <c r="F235" t="s">
        <v>15</v>
      </c>
      <c r="G235">
        <v>9</v>
      </c>
      <c r="H235">
        <v>212.63</v>
      </c>
      <c r="I235">
        <v>165.45999999999998</v>
      </c>
      <c r="J235">
        <v>378.09000000000003</v>
      </c>
      <c r="K235">
        <v>3186</v>
      </c>
      <c r="L235" s="26">
        <f t="shared" si="10"/>
        <v>0.1186723163841808</v>
      </c>
      <c r="M235" s="1">
        <f t="shared" si="11"/>
        <v>42.010000000000005</v>
      </c>
    </row>
    <row r="236" spans="1:13" x14ac:dyDescent="0.25">
      <c r="A236" t="str">
        <f t="shared" si="9"/>
        <v>CMBKHIApr-2024</v>
      </c>
      <c r="B236" s="2">
        <v>2024</v>
      </c>
      <c r="C236" s="2" t="s">
        <v>204</v>
      </c>
      <c r="D236" t="s">
        <v>10</v>
      </c>
      <c r="E236" s="2" t="s">
        <v>32</v>
      </c>
      <c r="F236" t="s">
        <v>15</v>
      </c>
      <c r="G236">
        <v>70</v>
      </c>
      <c r="H236">
        <v>8244.76</v>
      </c>
      <c r="I236">
        <v>2683.22</v>
      </c>
      <c r="J236">
        <v>10927.98</v>
      </c>
      <c r="K236">
        <v>168980</v>
      </c>
      <c r="L236" s="26">
        <f t="shared" si="10"/>
        <v>6.467025683512842E-2</v>
      </c>
      <c r="M236" s="1">
        <f t="shared" si="11"/>
        <v>156.114</v>
      </c>
    </row>
    <row r="237" spans="1:13" x14ac:dyDescent="0.25">
      <c r="A237" t="str">
        <f t="shared" si="9"/>
        <v>CMBKTMApr-2024</v>
      </c>
      <c r="B237" s="2">
        <v>2024</v>
      </c>
      <c r="C237" s="2" t="s">
        <v>204</v>
      </c>
      <c r="D237" t="s">
        <v>10</v>
      </c>
      <c r="E237" s="2" t="s">
        <v>52</v>
      </c>
      <c r="F237" t="s">
        <v>15</v>
      </c>
      <c r="G237">
        <v>12</v>
      </c>
      <c r="H237">
        <v>2849.17</v>
      </c>
      <c r="I237">
        <v>491.2</v>
      </c>
      <c r="J237">
        <v>3340.37</v>
      </c>
      <c r="K237">
        <v>28236</v>
      </c>
      <c r="L237" s="26">
        <f t="shared" si="10"/>
        <v>0.11830181328800113</v>
      </c>
      <c r="M237" s="1">
        <f t="shared" si="11"/>
        <v>278.36416666666668</v>
      </c>
    </row>
    <row r="238" spans="1:13" x14ac:dyDescent="0.25">
      <c r="A238" t="str">
        <f t="shared" si="9"/>
        <v>CMBKULApr-2024</v>
      </c>
      <c r="B238" s="2">
        <v>2024</v>
      </c>
      <c r="C238" s="2" t="s">
        <v>204</v>
      </c>
      <c r="D238" t="s">
        <v>10</v>
      </c>
      <c r="E238" s="2" t="s">
        <v>33</v>
      </c>
      <c r="F238" t="s">
        <v>13</v>
      </c>
      <c r="G238">
        <v>150</v>
      </c>
      <c r="H238">
        <v>9558.760000000002</v>
      </c>
      <c r="I238">
        <v>9756.8200000000033</v>
      </c>
      <c r="J238">
        <v>19315.580000000002</v>
      </c>
      <c r="K238">
        <v>368850</v>
      </c>
      <c r="L238" s="26">
        <f t="shared" si="10"/>
        <v>5.2367032669106688E-2</v>
      </c>
      <c r="M238" s="1">
        <f t="shared" si="11"/>
        <v>128.77053333333333</v>
      </c>
    </row>
    <row r="239" spans="1:13" x14ac:dyDescent="0.25">
      <c r="A239" t="str">
        <f t="shared" si="9"/>
        <v>CMBKWIApr-2024</v>
      </c>
      <c r="B239" s="2">
        <v>2024</v>
      </c>
      <c r="C239" s="2" t="s">
        <v>204</v>
      </c>
      <c r="D239" t="s">
        <v>10</v>
      </c>
      <c r="E239" s="2" t="s">
        <v>34</v>
      </c>
      <c r="F239" t="s">
        <v>11</v>
      </c>
      <c r="G239">
        <v>20</v>
      </c>
      <c r="H239">
        <v>3435.79</v>
      </c>
      <c r="I239">
        <v>1172.8600000000001</v>
      </c>
      <c r="J239">
        <v>4608.6500000000005</v>
      </c>
      <c r="K239">
        <v>83900</v>
      </c>
      <c r="L239" s="26">
        <f t="shared" si="10"/>
        <v>5.4930274135876048E-2</v>
      </c>
      <c r="M239" s="1">
        <f t="shared" si="11"/>
        <v>230.43250000000003</v>
      </c>
    </row>
    <row r="240" spans="1:13" x14ac:dyDescent="0.25">
      <c r="A240" t="str">
        <f t="shared" si="9"/>
        <v>CMBLHEApr-2024</v>
      </c>
      <c r="B240" s="2">
        <v>2024</v>
      </c>
      <c r="C240" s="2" t="s">
        <v>204</v>
      </c>
      <c r="D240" t="s">
        <v>10</v>
      </c>
      <c r="E240" s="2" t="s">
        <v>35</v>
      </c>
      <c r="F240" t="s">
        <v>15</v>
      </c>
      <c r="G240">
        <v>63</v>
      </c>
      <c r="H240">
        <v>7454.35</v>
      </c>
      <c r="I240">
        <v>1760.6400000000003</v>
      </c>
      <c r="J240">
        <v>9214.9900000000016</v>
      </c>
      <c r="K240">
        <v>175455</v>
      </c>
      <c r="L240" s="26">
        <f t="shared" si="10"/>
        <v>5.2520532330227132E-2</v>
      </c>
      <c r="M240" s="1">
        <f t="shared" si="11"/>
        <v>146.26968253968258</v>
      </c>
    </row>
    <row r="241" spans="1:13" x14ac:dyDescent="0.25">
      <c r="A241" t="str">
        <f t="shared" si="9"/>
        <v>CMBLHRApr-2024</v>
      </c>
      <c r="B241" s="2">
        <v>2024</v>
      </c>
      <c r="C241" s="2" t="s">
        <v>204</v>
      </c>
      <c r="D241" t="s">
        <v>10</v>
      </c>
      <c r="E241" s="2" t="s">
        <v>36</v>
      </c>
      <c r="F241" t="s">
        <v>19</v>
      </c>
      <c r="G241">
        <v>1299</v>
      </c>
      <c r="H241">
        <v>503604.49</v>
      </c>
      <c r="I241">
        <v>260440.53</v>
      </c>
      <c r="J241">
        <v>764045.02000000014</v>
      </c>
      <c r="K241">
        <v>11325981</v>
      </c>
      <c r="L241" s="26">
        <f t="shared" si="10"/>
        <v>6.7459500417668031E-2</v>
      </c>
      <c r="M241" s="1">
        <f t="shared" si="11"/>
        <v>588.17938414164757</v>
      </c>
    </row>
    <row r="242" spans="1:13" x14ac:dyDescent="0.25">
      <c r="A242" t="str">
        <f t="shared" si="9"/>
        <v>CMBMAAApr-2024</v>
      </c>
      <c r="B242" s="2">
        <v>2024</v>
      </c>
      <c r="C242" s="2" t="s">
        <v>204</v>
      </c>
      <c r="D242" t="s">
        <v>10</v>
      </c>
      <c r="E242" s="2" t="s">
        <v>37</v>
      </c>
      <c r="F242" t="s">
        <v>15</v>
      </c>
      <c r="G242">
        <v>97</v>
      </c>
      <c r="H242">
        <v>3535.8699999999985</v>
      </c>
      <c r="I242">
        <v>2672.0699999999993</v>
      </c>
      <c r="J242">
        <v>6207.94</v>
      </c>
      <c r="K242">
        <v>66542</v>
      </c>
      <c r="L242" s="26">
        <f t="shared" si="10"/>
        <v>9.3293558955246311E-2</v>
      </c>
      <c r="M242" s="1">
        <f t="shared" si="11"/>
        <v>63.999381443298965</v>
      </c>
    </row>
    <row r="243" spans="1:13" x14ac:dyDescent="0.25">
      <c r="A243" t="str">
        <f t="shared" si="9"/>
        <v>CMBMELApr-2024</v>
      </c>
      <c r="B243" s="2">
        <v>2024</v>
      </c>
      <c r="C243" s="2" t="s">
        <v>204</v>
      </c>
      <c r="D243" t="s">
        <v>10</v>
      </c>
      <c r="E243" s="2" t="s">
        <v>38</v>
      </c>
      <c r="F243" t="s">
        <v>13</v>
      </c>
      <c r="G243">
        <v>1203</v>
      </c>
      <c r="H243">
        <v>384150.33999999997</v>
      </c>
      <c r="I243">
        <v>79156.899999999994</v>
      </c>
      <c r="J243">
        <v>463307.23999999987</v>
      </c>
      <c r="K243">
        <v>10116027</v>
      </c>
      <c r="L243" s="26">
        <f t="shared" si="10"/>
        <v>4.5799328135442886E-2</v>
      </c>
      <c r="M243" s="1">
        <f t="shared" si="11"/>
        <v>385.12655029093924</v>
      </c>
    </row>
    <row r="244" spans="1:13" x14ac:dyDescent="0.25">
      <c r="A244" t="str">
        <f t="shared" si="9"/>
        <v>CMBMLEApr-2024</v>
      </c>
      <c r="B244" s="2">
        <v>2024</v>
      </c>
      <c r="C244" s="2" t="s">
        <v>204</v>
      </c>
      <c r="D244" t="s">
        <v>10</v>
      </c>
      <c r="E244" s="2" t="s">
        <v>39</v>
      </c>
      <c r="F244" t="s">
        <v>15</v>
      </c>
      <c r="G244">
        <v>962</v>
      </c>
      <c r="H244">
        <v>72127.909999999974</v>
      </c>
      <c r="I244">
        <v>20331.609999999986</v>
      </c>
      <c r="J244">
        <v>92459.520000000019</v>
      </c>
      <c r="K244">
        <v>738816</v>
      </c>
      <c r="L244" s="26">
        <f t="shared" si="10"/>
        <v>0.12514553014553018</v>
      </c>
      <c r="M244" s="1">
        <f t="shared" si="11"/>
        <v>96.111767151767168</v>
      </c>
    </row>
    <row r="245" spans="1:13" x14ac:dyDescent="0.25">
      <c r="A245" t="str">
        <f t="shared" si="9"/>
        <v>CMBNRTApr-2024</v>
      </c>
      <c r="B245" s="2">
        <v>2024</v>
      </c>
      <c r="C245" s="2" t="s">
        <v>204</v>
      </c>
      <c r="D245" t="s">
        <v>10</v>
      </c>
      <c r="E245" s="2" t="s">
        <v>40</v>
      </c>
      <c r="F245" t="s">
        <v>13</v>
      </c>
      <c r="G245">
        <v>64</v>
      </c>
      <c r="H245">
        <v>21861.070000000003</v>
      </c>
      <c r="I245">
        <v>3472</v>
      </c>
      <c r="J245">
        <v>25333.069999999996</v>
      </c>
      <c r="K245">
        <v>439296</v>
      </c>
      <c r="L245" s="26">
        <f t="shared" si="10"/>
        <v>5.7667426974067591E-2</v>
      </c>
      <c r="M245" s="1">
        <f t="shared" si="11"/>
        <v>395.82921874999994</v>
      </c>
    </row>
    <row r="246" spans="1:13" x14ac:dyDescent="0.25">
      <c r="A246" t="str">
        <f t="shared" si="9"/>
        <v>CMBPEKApr-2024</v>
      </c>
      <c r="B246" s="2">
        <v>2024</v>
      </c>
      <c r="C246" s="2" t="s">
        <v>204</v>
      </c>
      <c r="D246" t="s">
        <v>10</v>
      </c>
      <c r="E246" s="2" t="s">
        <v>177</v>
      </c>
      <c r="F246" t="s">
        <v>13</v>
      </c>
      <c r="G246">
        <v>7</v>
      </c>
      <c r="H246">
        <v>2153.62</v>
      </c>
      <c r="I246">
        <v>542.63</v>
      </c>
      <c r="J246">
        <v>2696.25</v>
      </c>
      <c r="K246">
        <v>36183</v>
      </c>
      <c r="L246" s="26">
        <f t="shared" si="10"/>
        <v>7.4517038388193346E-2</v>
      </c>
      <c r="M246" s="1">
        <f t="shared" si="11"/>
        <v>385.17857142857144</v>
      </c>
    </row>
    <row r="247" spans="1:13" x14ac:dyDescent="0.25">
      <c r="A247" t="str">
        <f t="shared" si="9"/>
        <v>CMBPVGApr-2024</v>
      </c>
      <c r="B247" s="2">
        <v>2024</v>
      </c>
      <c r="C247" s="2" t="s">
        <v>204</v>
      </c>
      <c r="D247" t="s">
        <v>10</v>
      </c>
      <c r="E247" s="2" t="s">
        <v>50</v>
      </c>
      <c r="F247" t="s">
        <v>13</v>
      </c>
      <c r="G247">
        <v>7</v>
      </c>
      <c r="H247">
        <v>3451.1</v>
      </c>
      <c r="I247">
        <v>590.54999999999995</v>
      </c>
      <c r="J247">
        <v>4041.6499999999996</v>
      </c>
      <c r="K247">
        <v>35462</v>
      </c>
      <c r="L247" s="26">
        <f t="shared" si="10"/>
        <v>0.11397129321527268</v>
      </c>
      <c r="M247" s="1">
        <f t="shared" si="11"/>
        <v>577.37857142857138</v>
      </c>
    </row>
    <row r="248" spans="1:13" x14ac:dyDescent="0.25">
      <c r="A248" t="str">
        <f t="shared" si="9"/>
        <v>CMBRUHApr-2024</v>
      </c>
      <c r="B248" s="2">
        <v>2024</v>
      </c>
      <c r="C248" s="2" t="s">
        <v>204</v>
      </c>
      <c r="D248" t="s">
        <v>10</v>
      </c>
      <c r="E248" s="2" t="s">
        <v>41</v>
      </c>
      <c r="F248" t="s">
        <v>11</v>
      </c>
      <c r="G248">
        <v>52</v>
      </c>
      <c r="H248">
        <v>10154.24</v>
      </c>
      <c r="I248">
        <v>4886.590000000002</v>
      </c>
      <c r="J248">
        <v>15040.830000000002</v>
      </c>
      <c r="K248">
        <v>210340</v>
      </c>
      <c r="L248" s="26">
        <f t="shared" si="10"/>
        <v>7.1507226395359905E-2</v>
      </c>
      <c r="M248" s="1">
        <f t="shared" si="11"/>
        <v>289.24673076923079</v>
      </c>
    </row>
    <row r="249" spans="1:13" x14ac:dyDescent="0.25">
      <c r="A249" t="str">
        <f t="shared" si="9"/>
        <v>CMBSINApr-2024</v>
      </c>
      <c r="B249" s="2">
        <v>2024</v>
      </c>
      <c r="C249" s="2" t="s">
        <v>204</v>
      </c>
      <c r="D249" t="s">
        <v>10</v>
      </c>
      <c r="E249" s="2" t="s">
        <v>42</v>
      </c>
      <c r="F249" t="s">
        <v>13</v>
      </c>
      <c r="G249">
        <v>267</v>
      </c>
      <c r="H249">
        <v>31539.969999999987</v>
      </c>
      <c r="I249">
        <v>17084.539999999994</v>
      </c>
      <c r="J249">
        <v>48624.510000000031</v>
      </c>
      <c r="K249">
        <v>733983</v>
      </c>
      <c r="L249" s="26">
        <f t="shared" si="10"/>
        <v>6.6247460772252256E-2</v>
      </c>
      <c r="M249" s="1">
        <f t="shared" si="11"/>
        <v>182.11426966292146</v>
      </c>
    </row>
    <row r="250" spans="1:13" x14ac:dyDescent="0.25">
      <c r="A250" t="str">
        <f t="shared" si="9"/>
        <v>CMBSYDApr-2024</v>
      </c>
      <c r="B250" s="2">
        <v>2024</v>
      </c>
      <c r="C250" s="2" t="s">
        <v>204</v>
      </c>
      <c r="D250" t="s">
        <v>10</v>
      </c>
      <c r="E250" s="2" t="s">
        <v>53</v>
      </c>
      <c r="F250" t="s">
        <v>13</v>
      </c>
      <c r="G250">
        <v>443</v>
      </c>
      <c r="H250">
        <v>160669.49999999997</v>
      </c>
      <c r="I250">
        <v>30148.570000000003</v>
      </c>
      <c r="J250">
        <v>190818.06999999998</v>
      </c>
      <c r="K250">
        <v>3878022</v>
      </c>
      <c r="L250" s="26">
        <f t="shared" si="10"/>
        <v>4.9204999352762818E-2</v>
      </c>
      <c r="M250" s="1">
        <f t="shared" si="11"/>
        <v>430.74056433408572</v>
      </c>
    </row>
    <row r="251" spans="1:13" x14ac:dyDescent="0.25">
      <c r="A251" t="str">
        <f t="shared" si="9"/>
        <v>CMBTRVApr-2024</v>
      </c>
      <c r="B251" s="2">
        <v>2024</v>
      </c>
      <c r="C251" s="2" t="s">
        <v>204</v>
      </c>
      <c r="D251" t="s">
        <v>10</v>
      </c>
      <c r="E251" s="2" t="s">
        <v>43</v>
      </c>
      <c r="F251" t="s">
        <v>15</v>
      </c>
      <c r="G251">
        <v>8</v>
      </c>
      <c r="H251">
        <v>414.08000000000004</v>
      </c>
      <c r="I251">
        <v>152.24</v>
      </c>
      <c r="J251">
        <v>566.31999999999994</v>
      </c>
      <c r="K251">
        <v>2928</v>
      </c>
      <c r="L251" s="26">
        <f t="shared" si="10"/>
        <v>0.19341530054644807</v>
      </c>
      <c r="M251" s="1">
        <f t="shared" si="11"/>
        <v>70.789999999999992</v>
      </c>
    </row>
    <row r="252" spans="1:13" x14ac:dyDescent="0.25">
      <c r="A252" t="str">
        <f t="shared" si="9"/>
        <v>CMBTRZApr-2024</v>
      </c>
      <c r="B252" s="2">
        <v>2024</v>
      </c>
      <c r="C252" s="2" t="s">
        <v>204</v>
      </c>
      <c r="D252" t="s">
        <v>10</v>
      </c>
      <c r="E252" s="2" t="s">
        <v>44</v>
      </c>
      <c r="F252" t="s">
        <v>15</v>
      </c>
      <c r="G252">
        <v>26</v>
      </c>
      <c r="H252">
        <v>457.99</v>
      </c>
      <c r="I252">
        <v>440.86</v>
      </c>
      <c r="J252">
        <v>898.85</v>
      </c>
      <c r="K252">
        <v>11518</v>
      </c>
      <c r="L252" s="26">
        <f t="shared" si="10"/>
        <v>7.8038722000347283E-2</v>
      </c>
      <c r="M252" s="1">
        <f t="shared" si="11"/>
        <v>34.571153846153848</v>
      </c>
    </row>
    <row r="253" spans="1:13" x14ac:dyDescent="0.25">
      <c r="A253" t="str">
        <f t="shared" si="9"/>
        <v>CMBJEDApr-2024</v>
      </c>
      <c r="B253" s="2">
        <v>2024</v>
      </c>
      <c r="C253" s="2" t="s">
        <v>204</v>
      </c>
      <c r="D253" t="s">
        <v>10</v>
      </c>
      <c r="E253" s="2" t="s">
        <v>51</v>
      </c>
      <c r="F253" t="s">
        <v>11</v>
      </c>
      <c r="G253">
        <v>5</v>
      </c>
      <c r="H253">
        <v>1132.8800000000001</v>
      </c>
      <c r="I253">
        <v>435.53</v>
      </c>
      <c r="J253">
        <v>1568.4099999999999</v>
      </c>
      <c r="K253">
        <v>23285</v>
      </c>
      <c r="L253" s="26">
        <f t="shared" si="10"/>
        <v>6.7357096843461445E-2</v>
      </c>
      <c r="M253" s="1">
        <f t="shared" si="11"/>
        <v>313.68199999999996</v>
      </c>
    </row>
    <row r="254" spans="1:13" x14ac:dyDescent="0.25">
      <c r="A254" t="str">
        <f t="shared" si="9"/>
        <v>COKCMBApr-2024</v>
      </c>
      <c r="B254" s="2">
        <v>2024</v>
      </c>
      <c r="C254" s="2" t="s">
        <v>204</v>
      </c>
      <c r="D254" t="s">
        <v>21</v>
      </c>
      <c r="E254" s="2" t="s">
        <v>10</v>
      </c>
      <c r="F254" t="s">
        <v>15</v>
      </c>
      <c r="G254">
        <v>76</v>
      </c>
      <c r="H254">
        <v>3790.4000000000005</v>
      </c>
      <c r="I254">
        <v>1460.6399999999999</v>
      </c>
      <c r="J254">
        <v>5251.0399999999981</v>
      </c>
      <c r="K254">
        <v>39292</v>
      </c>
      <c r="L254" s="26">
        <f t="shared" si="10"/>
        <v>0.13364145373103936</v>
      </c>
      <c r="M254" s="1">
        <f t="shared" si="11"/>
        <v>69.092631578947348</v>
      </c>
    </row>
    <row r="255" spans="1:13" x14ac:dyDescent="0.25">
      <c r="A255" t="str">
        <f t="shared" si="9"/>
        <v>DACCMBApr-2024</v>
      </c>
      <c r="B255" s="2">
        <v>2024</v>
      </c>
      <c r="C255" s="2" t="s">
        <v>204</v>
      </c>
      <c r="D255" t="s">
        <v>22</v>
      </c>
      <c r="E255" s="2" t="s">
        <v>10</v>
      </c>
      <c r="F255" t="s">
        <v>15</v>
      </c>
      <c r="G255">
        <v>31</v>
      </c>
      <c r="H255">
        <v>8189.4799999999987</v>
      </c>
      <c r="I255">
        <v>561.03</v>
      </c>
      <c r="J255">
        <v>8750.51</v>
      </c>
      <c r="K255">
        <v>67115</v>
      </c>
      <c r="L255" s="26">
        <f t="shared" si="10"/>
        <v>0.13038083885867541</v>
      </c>
      <c r="M255" s="1">
        <f t="shared" si="11"/>
        <v>282.27451612903229</v>
      </c>
    </row>
    <row r="256" spans="1:13" x14ac:dyDescent="0.25">
      <c r="A256" t="str">
        <f t="shared" si="9"/>
        <v>DELCMBApr-2024</v>
      </c>
      <c r="B256" s="2">
        <v>2024</v>
      </c>
      <c r="C256" s="2" t="s">
        <v>204</v>
      </c>
      <c r="D256" t="s">
        <v>23</v>
      </c>
      <c r="E256" s="2" t="s">
        <v>10</v>
      </c>
      <c r="F256" t="s">
        <v>15</v>
      </c>
      <c r="G256">
        <v>177</v>
      </c>
      <c r="H256">
        <v>17722.729999999992</v>
      </c>
      <c r="I256">
        <v>4976.9899999999989</v>
      </c>
      <c r="J256">
        <v>22699.719999999998</v>
      </c>
      <c r="K256">
        <v>429225</v>
      </c>
      <c r="L256" s="26">
        <f t="shared" si="10"/>
        <v>5.2885363154522677E-2</v>
      </c>
      <c r="M256" s="1">
        <f t="shared" si="11"/>
        <v>128.24700564971749</v>
      </c>
    </row>
    <row r="257" spans="1:13" x14ac:dyDescent="0.25">
      <c r="A257" t="str">
        <f t="shared" si="9"/>
        <v>DMMCMBApr-2024</v>
      </c>
      <c r="B257" s="2">
        <v>2024</v>
      </c>
      <c r="C257" s="2" t="s">
        <v>204</v>
      </c>
      <c r="D257" t="s">
        <v>24</v>
      </c>
      <c r="E257" s="2" t="s">
        <v>10</v>
      </c>
      <c r="F257" t="s">
        <v>11</v>
      </c>
      <c r="G257">
        <v>15</v>
      </c>
      <c r="H257">
        <v>4245.16</v>
      </c>
      <c r="I257">
        <v>1461.9199999999998</v>
      </c>
      <c r="J257">
        <v>5707.08</v>
      </c>
      <c r="K257">
        <v>57795</v>
      </c>
      <c r="L257" s="26">
        <f t="shared" si="10"/>
        <v>9.8746950428237737E-2</v>
      </c>
      <c r="M257" s="1">
        <f t="shared" si="11"/>
        <v>380.47199999999998</v>
      </c>
    </row>
    <row r="258" spans="1:13" x14ac:dyDescent="0.25">
      <c r="A258" t="str">
        <f t="shared" ref="A258:A321" si="12">D258&amp;E258&amp;C258</f>
        <v>DOHCMBApr-2024</v>
      </c>
      <c r="B258" s="2">
        <v>2024</v>
      </c>
      <c r="C258" s="2" t="s">
        <v>204</v>
      </c>
      <c r="D258" t="s">
        <v>25</v>
      </c>
      <c r="E258" s="2" t="s">
        <v>10</v>
      </c>
      <c r="F258" t="s">
        <v>11</v>
      </c>
      <c r="G258">
        <v>10</v>
      </c>
      <c r="H258">
        <v>2165.61</v>
      </c>
      <c r="I258">
        <v>1087.6300000000001</v>
      </c>
      <c r="J258">
        <v>3253.24</v>
      </c>
      <c r="K258">
        <v>36330</v>
      </c>
      <c r="L258" s="26">
        <f t="shared" ref="L258:L321" si="13">J258/K258</f>
        <v>8.9546930911092754E-2</v>
      </c>
      <c r="M258" s="1">
        <f t="shared" ref="M258:M321" si="14">J258/G258</f>
        <v>325.32399999999996</v>
      </c>
    </row>
    <row r="259" spans="1:13" x14ac:dyDescent="0.25">
      <c r="A259" t="str">
        <f t="shared" si="12"/>
        <v>DXBCMBApr-2024</v>
      </c>
      <c r="B259" s="2">
        <v>2024</v>
      </c>
      <c r="C259" s="2" t="s">
        <v>204</v>
      </c>
      <c r="D259" t="s">
        <v>26</v>
      </c>
      <c r="E259" s="2" t="s">
        <v>10</v>
      </c>
      <c r="F259" t="s">
        <v>11</v>
      </c>
      <c r="G259">
        <v>31</v>
      </c>
      <c r="H259">
        <v>8055.550000000002</v>
      </c>
      <c r="I259">
        <v>3270.26</v>
      </c>
      <c r="J259">
        <v>11325.81</v>
      </c>
      <c r="K259">
        <v>102579</v>
      </c>
      <c r="L259" s="26">
        <f t="shared" si="13"/>
        <v>0.11041061035884538</v>
      </c>
      <c r="M259" s="1">
        <f t="shared" si="14"/>
        <v>365.34870967741932</v>
      </c>
    </row>
    <row r="260" spans="1:13" x14ac:dyDescent="0.25">
      <c r="A260" t="str">
        <f t="shared" si="12"/>
        <v>FRACMBApr-2024</v>
      </c>
      <c r="B260" s="2">
        <v>2024</v>
      </c>
      <c r="C260" s="2" t="s">
        <v>204</v>
      </c>
      <c r="D260" t="s">
        <v>27</v>
      </c>
      <c r="E260" s="2" t="s">
        <v>10</v>
      </c>
      <c r="F260" t="s">
        <v>19</v>
      </c>
      <c r="G260">
        <v>137</v>
      </c>
      <c r="H260">
        <v>31628.249999999996</v>
      </c>
      <c r="I260">
        <v>29609.76999999999</v>
      </c>
      <c r="J260">
        <v>61238.019999999982</v>
      </c>
      <c r="K260">
        <v>1108741</v>
      </c>
      <c r="L260" s="26">
        <f t="shared" si="13"/>
        <v>5.5232033450553358E-2</v>
      </c>
      <c r="M260" s="1">
        <f t="shared" si="14"/>
        <v>446.99284671532831</v>
      </c>
    </row>
    <row r="261" spans="1:13" x14ac:dyDescent="0.25">
      <c r="A261" t="str">
        <f t="shared" si="12"/>
        <v>GANCMBApr-2024</v>
      </c>
      <c r="B261" s="2">
        <v>2024</v>
      </c>
      <c r="C261" s="2" t="s">
        <v>204</v>
      </c>
      <c r="D261" t="s">
        <v>28</v>
      </c>
      <c r="E261" s="2" t="s">
        <v>10</v>
      </c>
      <c r="F261" t="s">
        <v>15</v>
      </c>
      <c r="G261">
        <v>4</v>
      </c>
      <c r="H261">
        <v>317.64</v>
      </c>
      <c r="I261">
        <v>146.76999999999998</v>
      </c>
      <c r="J261">
        <v>464.40999999999997</v>
      </c>
      <c r="K261">
        <v>4588</v>
      </c>
      <c r="L261" s="26">
        <f t="shared" si="13"/>
        <v>0.10122275501307759</v>
      </c>
      <c r="M261" s="1">
        <f t="shared" si="14"/>
        <v>116.10249999999999</v>
      </c>
    </row>
    <row r="262" spans="1:13" x14ac:dyDescent="0.25">
      <c r="A262" t="str">
        <f t="shared" si="12"/>
        <v>HYDCMBApr-2024</v>
      </c>
      <c r="B262" s="2">
        <v>2024</v>
      </c>
      <c r="C262" s="2" t="s">
        <v>204</v>
      </c>
      <c r="D262" t="s">
        <v>29</v>
      </c>
      <c r="E262" s="2" t="s">
        <v>10</v>
      </c>
      <c r="F262" t="s">
        <v>15</v>
      </c>
      <c r="G262">
        <v>3</v>
      </c>
      <c r="H262">
        <v>222.64000000000001</v>
      </c>
      <c r="I262">
        <v>85.199999999999989</v>
      </c>
      <c r="J262">
        <v>307.84000000000003</v>
      </c>
      <c r="K262">
        <v>3516</v>
      </c>
      <c r="L262" s="26">
        <f t="shared" si="13"/>
        <v>8.7554038680318552E-2</v>
      </c>
      <c r="M262" s="1">
        <f t="shared" si="14"/>
        <v>102.61333333333334</v>
      </c>
    </row>
    <row r="263" spans="1:13" x14ac:dyDescent="0.25">
      <c r="A263" t="str">
        <f t="shared" si="12"/>
        <v>ICNCMBApr-2024</v>
      </c>
      <c r="B263" s="2">
        <v>2024</v>
      </c>
      <c r="C263" s="2" t="s">
        <v>204</v>
      </c>
      <c r="D263" t="s">
        <v>30</v>
      </c>
      <c r="E263" s="2" t="s">
        <v>10</v>
      </c>
      <c r="F263" t="s">
        <v>13</v>
      </c>
      <c r="G263">
        <v>163</v>
      </c>
      <c r="H263">
        <v>31514.460000000006</v>
      </c>
      <c r="I263">
        <v>12867.339999999998</v>
      </c>
      <c r="J263">
        <v>44381.80000000001</v>
      </c>
      <c r="K263">
        <v>939695</v>
      </c>
      <c r="L263" s="26">
        <f t="shared" si="13"/>
        <v>4.7230005480501665E-2</v>
      </c>
      <c r="M263" s="1">
        <f t="shared" si="14"/>
        <v>272.2809815950921</v>
      </c>
    </row>
    <row r="264" spans="1:13" x14ac:dyDescent="0.25">
      <c r="A264" t="str">
        <f t="shared" si="12"/>
        <v>IXMCMBApr-2024</v>
      </c>
      <c r="B264" s="2">
        <v>2024</v>
      </c>
      <c r="C264" s="2" t="s">
        <v>204</v>
      </c>
      <c r="D264" t="s">
        <v>31</v>
      </c>
      <c r="E264" s="2" t="s">
        <v>10</v>
      </c>
      <c r="F264" t="s">
        <v>15</v>
      </c>
      <c r="G264">
        <v>38</v>
      </c>
      <c r="H264">
        <v>1074.19</v>
      </c>
      <c r="I264">
        <v>703.46000000000015</v>
      </c>
      <c r="J264">
        <v>1777.6499999999999</v>
      </c>
      <c r="K264">
        <v>13452</v>
      </c>
      <c r="L264" s="26">
        <f t="shared" si="13"/>
        <v>0.13214763603925067</v>
      </c>
      <c r="M264" s="1">
        <f t="shared" si="14"/>
        <v>46.78026315789473</v>
      </c>
    </row>
    <row r="265" spans="1:13" x14ac:dyDescent="0.25">
      <c r="A265" t="str">
        <f t="shared" si="12"/>
        <v>KHICMBApr-2024</v>
      </c>
      <c r="B265" s="2">
        <v>2024</v>
      </c>
      <c r="C265" s="2" t="s">
        <v>204</v>
      </c>
      <c r="D265" t="s">
        <v>32</v>
      </c>
      <c r="E265" s="2" t="s">
        <v>10</v>
      </c>
      <c r="F265" t="s">
        <v>15</v>
      </c>
      <c r="G265">
        <v>120</v>
      </c>
      <c r="H265">
        <v>11462.37</v>
      </c>
      <c r="I265">
        <v>2882.1099999999992</v>
      </c>
      <c r="J265">
        <v>14344.479999999996</v>
      </c>
      <c r="K265">
        <v>289680</v>
      </c>
      <c r="L265" s="26">
        <f t="shared" si="13"/>
        <v>4.9518365092515865E-2</v>
      </c>
      <c r="M265" s="1">
        <f t="shared" si="14"/>
        <v>119.53733333333329</v>
      </c>
    </row>
    <row r="266" spans="1:13" x14ac:dyDescent="0.25">
      <c r="A266" t="str">
        <f t="shared" si="12"/>
        <v>KTMCMBApr-2024</v>
      </c>
      <c r="B266" s="2">
        <v>2024</v>
      </c>
      <c r="C266" s="2" t="s">
        <v>204</v>
      </c>
      <c r="D266" t="s">
        <v>52</v>
      </c>
      <c r="E266" s="2" t="s">
        <v>10</v>
      </c>
      <c r="F266" t="s">
        <v>15</v>
      </c>
      <c r="G266">
        <v>30</v>
      </c>
      <c r="H266">
        <v>6269.7400000000007</v>
      </c>
      <c r="I266">
        <v>1112.7</v>
      </c>
      <c r="J266">
        <v>7382.4399999999987</v>
      </c>
      <c r="K266">
        <v>70590</v>
      </c>
      <c r="L266" s="26">
        <f t="shared" si="13"/>
        <v>0.1045819521178637</v>
      </c>
      <c r="M266" s="1">
        <f t="shared" si="14"/>
        <v>246.08133333333328</v>
      </c>
    </row>
    <row r="267" spans="1:13" x14ac:dyDescent="0.25">
      <c r="A267" t="str">
        <f t="shared" si="12"/>
        <v>KULCMBApr-2024</v>
      </c>
      <c r="B267" s="2">
        <v>2024</v>
      </c>
      <c r="C267" s="2" t="s">
        <v>204</v>
      </c>
      <c r="D267" t="s">
        <v>33</v>
      </c>
      <c r="E267" s="2" t="s">
        <v>10</v>
      </c>
      <c r="F267" t="s">
        <v>13</v>
      </c>
      <c r="G267">
        <v>127</v>
      </c>
      <c r="H267">
        <v>8148.2200000000021</v>
      </c>
      <c r="I267">
        <v>7644.2099999999991</v>
      </c>
      <c r="J267">
        <v>15792.429999999997</v>
      </c>
      <c r="K267">
        <v>312293</v>
      </c>
      <c r="L267" s="26">
        <f t="shared" si="13"/>
        <v>5.0569273086492485E-2</v>
      </c>
      <c r="M267" s="1">
        <f t="shared" si="14"/>
        <v>124.34984251968501</v>
      </c>
    </row>
    <row r="268" spans="1:13" x14ac:dyDescent="0.25">
      <c r="A268" t="str">
        <f t="shared" si="12"/>
        <v>KWICMBApr-2024</v>
      </c>
      <c r="B268" s="2">
        <v>2024</v>
      </c>
      <c r="C268" s="2" t="s">
        <v>204</v>
      </c>
      <c r="D268" t="s">
        <v>34</v>
      </c>
      <c r="E268" s="2" t="s">
        <v>10</v>
      </c>
      <c r="F268" t="s">
        <v>11</v>
      </c>
      <c r="G268">
        <v>15</v>
      </c>
      <c r="H268">
        <v>2400.87</v>
      </c>
      <c r="I268">
        <v>944.99</v>
      </c>
      <c r="J268">
        <v>3345.8599999999997</v>
      </c>
      <c r="K268">
        <v>62925</v>
      </c>
      <c r="L268" s="26">
        <f t="shared" si="13"/>
        <v>5.3172189114024625E-2</v>
      </c>
      <c r="M268" s="1">
        <f t="shared" si="14"/>
        <v>223.0573333333333</v>
      </c>
    </row>
    <row r="269" spans="1:13" x14ac:dyDescent="0.25">
      <c r="A269" t="str">
        <f t="shared" si="12"/>
        <v>LHECMBApr-2024</v>
      </c>
      <c r="B269" s="2">
        <v>2024</v>
      </c>
      <c r="C269" s="2" t="s">
        <v>204</v>
      </c>
      <c r="D269" t="s">
        <v>35</v>
      </c>
      <c r="E269" s="2" t="s">
        <v>10</v>
      </c>
      <c r="F269" t="s">
        <v>15</v>
      </c>
      <c r="G269">
        <v>154</v>
      </c>
      <c r="H269">
        <v>18692.939999999999</v>
      </c>
      <c r="I269">
        <v>3200.9800000000009</v>
      </c>
      <c r="J269">
        <v>21893.919999999998</v>
      </c>
      <c r="K269">
        <v>428890</v>
      </c>
      <c r="L269" s="26">
        <f t="shared" si="13"/>
        <v>5.1047867751637943E-2</v>
      </c>
      <c r="M269" s="1">
        <f t="shared" si="14"/>
        <v>142.16831168831169</v>
      </c>
    </row>
    <row r="270" spans="1:13" x14ac:dyDescent="0.25">
      <c r="A270" t="str">
        <f t="shared" si="12"/>
        <v>LHRCMBApr-2024</v>
      </c>
      <c r="B270" s="2">
        <v>2024</v>
      </c>
      <c r="C270" s="2" t="s">
        <v>204</v>
      </c>
      <c r="D270" t="s">
        <v>36</v>
      </c>
      <c r="E270" s="2" t="s">
        <v>10</v>
      </c>
      <c r="F270" t="s">
        <v>19</v>
      </c>
      <c r="G270">
        <v>585</v>
      </c>
      <c r="H270">
        <v>146772.52000000005</v>
      </c>
      <c r="I270">
        <v>127837.65999999996</v>
      </c>
      <c r="J270">
        <v>274610.18</v>
      </c>
      <c r="K270">
        <v>5100615</v>
      </c>
      <c r="L270" s="26">
        <f t="shared" si="13"/>
        <v>5.3838641026621295E-2</v>
      </c>
      <c r="M270" s="1">
        <f t="shared" si="14"/>
        <v>469.41911111111108</v>
      </c>
    </row>
    <row r="271" spans="1:13" x14ac:dyDescent="0.25">
      <c r="A271" t="str">
        <f t="shared" si="12"/>
        <v>MAACMBApr-2024</v>
      </c>
      <c r="B271" s="2">
        <v>2024</v>
      </c>
      <c r="C271" s="2" t="s">
        <v>204</v>
      </c>
      <c r="D271" t="s">
        <v>37</v>
      </c>
      <c r="E271" s="2" t="s">
        <v>10</v>
      </c>
      <c r="F271" t="s">
        <v>15</v>
      </c>
      <c r="G271">
        <v>97</v>
      </c>
      <c r="H271">
        <v>3083.6999999999989</v>
      </c>
      <c r="I271">
        <v>2469.5300000000002</v>
      </c>
      <c r="J271">
        <v>5553.2299999999987</v>
      </c>
      <c r="K271">
        <v>66542</v>
      </c>
      <c r="L271" s="26">
        <f t="shared" si="13"/>
        <v>8.3454509933575768E-2</v>
      </c>
      <c r="M271" s="1">
        <f t="shared" si="14"/>
        <v>57.249793814432977</v>
      </c>
    </row>
    <row r="272" spans="1:13" x14ac:dyDescent="0.25">
      <c r="A272" t="str">
        <f t="shared" si="12"/>
        <v>MELCMBApr-2024</v>
      </c>
      <c r="B272" s="2">
        <v>2024</v>
      </c>
      <c r="C272" s="2" t="s">
        <v>204</v>
      </c>
      <c r="D272" t="s">
        <v>38</v>
      </c>
      <c r="E272" s="2" t="s">
        <v>10</v>
      </c>
      <c r="F272" t="s">
        <v>13</v>
      </c>
      <c r="G272">
        <v>689</v>
      </c>
      <c r="H272">
        <v>241483.44999999992</v>
      </c>
      <c r="I272">
        <v>67306.139999999985</v>
      </c>
      <c r="J272">
        <v>308789.58999999985</v>
      </c>
      <c r="K272">
        <v>5793801</v>
      </c>
      <c r="L272" s="26">
        <f t="shared" si="13"/>
        <v>5.329654746512693E-2</v>
      </c>
      <c r="M272" s="1">
        <f t="shared" si="14"/>
        <v>448.17066763425231</v>
      </c>
    </row>
    <row r="273" spans="1:13" x14ac:dyDescent="0.25">
      <c r="A273" t="str">
        <f t="shared" si="12"/>
        <v>MLECMBApr-2024</v>
      </c>
      <c r="B273" s="2">
        <v>2024</v>
      </c>
      <c r="C273" s="2" t="s">
        <v>204</v>
      </c>
      <c r="D273" t="s">
        <v>39</v>
      </c>
      <c r="E273" s="2" t="s">
        <v>10</v>
      </c>
      <c r="F273" t="s">
        <v>15</v>
      </c>
      <c r="G273">
        <v>853</v>
      </c>
      <c r="H273">
        <v>50400.409999999974</v>
      </c>
      <c r="I273">
        <v>18071.940000000013</v>
      </c>
      <c r="J273">
        <v>68472.349999999991</v>
      </c>
      <c r="K273">
        <v>655104</v>
      </c>
      <c r="L273" s="26">
        <f t="shared" si="13"/>
        <v>0.10452134317604532</v>
      </c>
      <c r="M273" s="1">
        <f t="shared" si="14"/>
        <v>80.272391559202802</v>
      </c>
    </row>
    <row r="274" spans="1:13" x14ac:dyDescent="0.25">
      <c r="A274" t="str">
        <f t="shared" si="12"/>
        <v>NRTCMBApr-2024</v>
      </c>
      <c r="B274" s="2">
        <v>2024</v>
      </c>
      <c r="C274" s="2" t="s">
        <v>204</v>
      </c>
      <c r="D274" t="s">
        <v>40</v>
      </c>
      <c r="E274" s="2" t="s">
        <v>10</v>
      </c>
      <c r="F274" t="s">
        <v>13</v>
      </c>
      <c r="G274">
        <v>268</v>
      </c>
      <c r="H274">
        <v>91590.37</v>
      </c>
      <c r="I274">
        <v>6294.2500000000018</v>
      </c>
      <c r="J274">
        <v>97884.619999999981</v>
      </c>
      <c r="K274">
        <v>1839552</v>
      </c>
      <c r="L274" s="26">
        <f t="shared" si="13"/>
        <v>5.3211118794141171E-2</v>
      </c>
      <c r="M274" s="1">
        <f t="shared" si="14"/>
        <v>365.24111940298502</v>
      </c>
    </row>
    <row r="275" spans="1:13" x14ac:dyDescent="0.25">
      <c r="A275" t="str">
        <f t="shared" si="12"/>
        <v>PEKCMBApr-2024</v>
      </c>
      <c r="B275" s="2">
        <v>2024</v>
      </c>
      <c r="C275" s="2" t="s">
        <v>204</v>
      </c>
      <c r="D275" t="s">
        <v>177</v>
      </c>
      <c r="E275" s="2" t="s">
        <v>10</v>
      </c>
      <c r="F275" t="s">
        <v>13</v>
      </c>
      <c r="G275">
        <v>15</v>
      </c>
      <c r="H275">
        <v>5396.3000000000011</v>
      </c>
      <c r="I275">
        <v>1614.81</v>
      </c>
      <c r="J275">
        <v>7011.11</v>
      </c>
      <c r="K275">
        <v>77535</v>
      </c>
      <c r="L275" s="26">
        <f t="shared" si="13"/>
        <v>9.0425098342683946E-2</v>
      </c>
      <c r="M275" s="1">
        <f t="shared" si="14"/>
        <v>467.40733333333333</v>
      </c>
    </row>
    <row r="276" spans="1:13" x14ac:dyDescent="0.25">
      <c r="A276" t="str">
        <f t="shared" si="12"/>
        <v>PVGCMBApr-2024</v>
      </c>
      <c r="B276" s="2">
        <v>2024</v>
      </c>
      <c r="C276" s="2" t="s">
        <v>204</v>
      </c>
      <c r="D276" t="s">
        <v>50</v>
      </c>
      <c r="E276" s="2" t="s">
        <v>10</v>
      </c>
      <c r="F276" t="s">
        <v>13</v>
      </c>
      <c r="G276">
        <v>19</v>
      </c>
      <c r="H276">
        <v>1652.54</v>
      </c>
      <c r="I276">
        <v>2025.57</v>
      </c>
      <c r="J276">
        <v>3678.1099999999997</v>
      </c>
      <c r="K276">
        <v>96254</v>
      </c>
      <c r="L276" s="26">
        <f t="shared" si="13"/>
        <v>3.8212541816443991E-2</v>
      </c>
      <c r="M276" s="1">
        <f t="shared" si="14"/>
        <v>193.58473684210526</v>
      </c>
    </row>
    <row r="277" spans="1:13" x14ac:dyDescent="0.25">
      <c r="A277" t="str">
        <f t="shared" si="12"/>
        <v>RUHCMBApr-2024</v>
      </c>
      <c r="B277" s="2">
        <v>2024</v>
      </c>
      <c r="C277" s="2" t="s">
        <v>204</v>
      </c>
      <c r="D277" t="s">
        <v>41</v>
      </c>
      <c r="E277" s="2" t="s">
        <v>10</v>
      </c>
      <c r="F277" t="s">
        <v>11</v>
      </c>
      <c r="G277">
        <v>27</v>
      </c>
      <c r="H277">
        <v>4497.71</v>
      </c>
      <c r="I277">
        <v>2467.5700000000002</v>
      </c>
      <c r="J277">
        <v>6965.28</v>
      </c>
      <c r="K277">
        <v>109215</v>
      </c>
      <c r="L277" s="26">
        <f t="shared" si="13"/>
        <v>6.3775854964977341E-2</v>
      </c>
      <c r="M277" s="1">
        <f t="shared" si="14"/>
        <v>257.9733333333333</v>
      </c>
    </row>
    <row r="278" spans="1:13" x14ac:dyDescent="0.25">
      <c r="A278" t="str">
        <f t="shared" si="12"/>
        <v>SINCMBApr-2024</v>
      </c>
      <c r="B278" s="2">
        <v>2024</v>
      </c>
      <c r="C278" s="2" t="s">
        <v>204</v>
      </c>
      <c r="D278" t="s">
        <v>42</v>
      </c>
      <c r="E278" s="2" t="s">
        <v>10</v>
      </c>
      <c r="F278" t="s">
        <v>13</v>
      </c>
      <c r="G278">
        <v>175</v>
      </c>
      <c r="H278">
        <v>23119.699999999993</v>
      </c>
      <c r="I278">
        <v>12732.14</v>
      </c>
      <c r="J278">
        <v>35851.839999999997</v>
      </c>
      <c r="K278">
        <v>481075</v>
      </c>
      <c r="L278" s="26">
        <f t="shared" si="13"/>
        <v>7.4524429662734495E-2</v>
      </c>
      <c r="M278" s="1">
        <f t="shared" si="14"/>
        <v>204.86765714285713</v>
      </c>
    </row>
    <row r="279" spans="1:13" x14ac:dyDescent="0.25">
      <c r="A279" t="str">
        <f t="shared" si="12"/>
        <v>SYDCMBApr-2024</v>
      </c>
      <c r="B279" s="2">
        <v>2024</v>
      </c>
      <c r="C279" s="2" t="s">
        <v>204</v>
      </c>
      <c r="D279" t="s">
        <v>53</v>
      </c>
      <c r="E279" s="2" t="s">
        <v>10</v>
      </c>
      <c r="F279" t="s">
        <v>13</v>
      </c>
      <c r="G279">
        <v>405</v>
      </c>
      <c r="H279">
        <v>140087.29999999999</v>
      </c>
      <c r="I279">
        <v>34499.69999999999</v>
      </c>
      <c r="J279">
        <v>174587.0000000002</v>
      </c>
      <c r="K279">
        <v>3545370</v>
      </c>
      <c r="L279" s="26">
        <f t="shared" si="13"/>
        <v>4.9243661451414157E-2</v>
      </c>
      <c r="M279" s="1">
        <f t="shared" si="14"/>
        <v>431.07901234567953</v>
      </c>
    </row>
    <row r="280" spans="1:13" x14ac:dyDescent="0.25">
      <c r="A280" t="str">
        <f t="shared" si="12"/>
        <v>TRVCMBApr-2024</v>
      </c>
      <c r="B280" s="2">
        <v>2024</v>
      </c>
      <c r="C280" s="2" t="s">
        <v>204</v>
      </c>
      <c r="D280" t="s">
        <v>43</v>
      </c>
      <c r="E280" s="2" t="s">
        <v>10</v>
      </c>
      <c r="F280" t="s">
        <v>15</v>
      </c>
      <c r="G280">
        <v>28</v>
      </c>
      <c r="H280">
        <v>1250.79</v>
      </c>
      <c r="I280">
        <v>474.37</v>
      </c>
      <c r="J280">
        <v>1725.1599999999999</v>
      </c>
      <c r="K280">
        <v>10248</v>
      </c>
      <c r="L280" s="26">
        <f t="shared" si="13"/>
        <v>0.16834113973458234</v>
      </c>
      <c r="M280" s="1">
        <f t="shared" si="14"/>
        <v>61.612857142857138</v>
      </c>
    </row>
    <row r="281" spans="1:13" x14ac:dyDescent="0.25">
      <c r="A281" t="str">
        <f t="shared" si="12"/>
        <v>TRZCMBApr-2024</v>
      </c>
      <c r="B281" s="2">
        <v>2024</v>
      </c>
      <c r="C281" s="2" t="s">
        <v>204</v>
      </c>
      <c r="D281" t="s">
        <v>44</v>
      </c>
      <c r="E281" s="2" t="s">
        <v>10</v>
      </c>
      <c r="F281" t="s">
        <v>15</v>
      </c>
      <c r="G281">
        <v>38</v>
      </c>
      <c r="H281">
        <v>1102.5000000000002</v>
      </c>
      <c r="I281">
        <v>533.25</v>
      </c>
      <c r="J281">
        <v>1635.7499999999998</v>
      </c>
      <c r="K281">
        <v>16834</v>
      </c>
      <c r="L281" s="26">
        <f t="shared" si="13"/>
        <v>9.7169419032909571E-2</v>
      </c>
      <c r="M281" s="1">
        <f t="shared" si="14"/>
        <v>43.046052631578938</v>
      </c>
    </row>
    <row r="282" spans="1:13" x14ac:dyDescent="0.25">
      <c r="A282" t="str">
        <f t="shared" si="12"/>
        <v>JEDCMBApr-2024</v>
      </c>
      <c r="B282" s="4">
        <v>2024</v>
      </c>
      <c r="C282" s="2" t="s">
        <v>204</v>
      </c>
      <c r="D282" t="s">
        <v>51</v>
      </c>
      <c r="E282" s="2" t="s">
        <v>10</v>
      </c>
      <c r="F282" t="s">
        <v>11</v>
      </c>
      <c r="G282">
        <v>1</v>
      </c>
      <c r="H282">
        <v>270.48</v>
      </c>
      <c r="I282">
        <v>90.96</v>
      </c>
      <c r="J282">
        <v>361.44</v>
      </c>
      <c r="K282">
        <v>4657</v>
      </c>
      <c r="L282" s="26">
        <f t="shared" si="13"/>
        <v>7.7612196693150101E-2</v>
      </c>
      <c r="M282" s="1">
        <f t="shared" si="14"/>
        <v>361.44</v>
      </c>
    </row>
    <row r="283" spans="1:13" x14ac:dyDescent="0.25">
      <c r="A283" t="str">
        <f t="shared" si="12"/>
        <v>AUHCMBMay-2024</v>
      </c>
      <c r="B283" s="2">
        <v>2024</v>
      </c>
      <c r="C283" s="2" t="s">
        <v>206</v>
      </c>
      <c r="D283" t="s">
        <v>9</v>
      </c>
      <c r="E283" s="2" t="s">
        <v>10</v>
      </c>
      <c r="F283" t="s">
        <v>11</v>
      </c>
      <c r="G283">
        <v>12</v>
      </c>
      <c r="H283">
        <v>1728.09</v>
      </c>
      <c r="I283">
        <v>1180.4900000000002</v>
      </c>
      <c r="J283">
        <v>2908.5800000000004</v>
      </c>
      <c r="K283">
        <v>40128</v>
      </c>
      <c r="L283" s="26">
        <f t="shared" si="13"/>
        <v>7.2482555821371614E-2</v>
      </c>
      <c r="M283" s="1">
        <f t="shared" si="14"/>
        <v>242.38166666666669</v>
      </c>
    </row>
    <row r="284" spans="1:13" x14ac:dyDescent="0.25">
      <c r="A284" t="str">
        <f t="shared" si="12"/>
        <v>BKKCMBMay-2024</v>
      </c>
      <c r="B284" s="2">
        <v>2024</v>
      </c>
      <c r="C284" s="2" t="s">
        <v>206</v>
      </c>
      <c r="D284" t="s">
        <v>12</v>
      </c>
      <c r="E284" t="s">
        <v>10</v>
      </c>
      <c r="F284" t="s">
        <v>13</v>
      </c>
      <c r="G284">
        <v>33</v>
      </c>
      <c r="H284">
        <v>4000.19</v>
      </c>
      <c r="I284">
        <v>1844.7099999999996</v>
      </c>
      <c r="J284">
        <v>5844.9</v>
      </c>
      <c r="K284">
        <v>78705</v>
      </c>
      <c r="L284" s="26">
        <f t="shared" si="13"/>
        <v>7.4263388603011238E-2</v>
      </c>
      <c r="M284" s="1">
        <f t="shared" si="14"/>
        <v>177.1181818181818</v>
      </c>
    </row>
    <row r="285" spans="1:13" x14ac:dyDescent="0.25">
      <c r="A285" t="str">
        <f t="shared" si="12"/>
        <v>BLRCMBMay-2024</v>
      </c>
      <c r="B285" s="2">
        <v>2024</v>
      </c>
      <c r="C285" s="2" t="s">
        <v>206</v>
      </c>
      <c r="D285" t="s">
        <v>14</v>
      </c>
      <c r="E285" s="2" t="s">
        <v>10</v>
      </c>
      <c r="F285" t="s">
        <v>15</v>
      </c>
      <c r="G285">
        <v>17</v>
      </c>
      <c r="H285">
        <v>597.95999999999992</v>
      </c>
      <c r="I285">
        <v>407.84999999999997</v>
      </c>
      <c r="J285">
        <v>1005.81</v>
      </c>
      <c r="K285">
        <v>12155</v>
      </c>
      <c r="L285" s="26">
        <f t="shared" si="13"/>
        <v>8.2748663101604267E-2</v>
      </c>
      <c r="M285" s="1">
        <f t="shared" si="14"/>
        <v>59.165294117647058</v>
      </c>
    </row>
    <row r="286" spans="1:13" x14ac:dyDescent="0.25">
      <c r="A286" t="str">
        <f t="shared" si="12"/>
        <v>BOMCMBMay-2024</v>
      </c>
      <c r="B286" s="2">
        <v>2024</v>
      </c>
      <c r="C286" s="2" t="s">
        <v>206</v>
      </c>
      <c r="D286" t="s">
        <v>16</v>
      </c>
      <c r="E286" s="2" t="s">
        <v>10</v>
      </c>
      <c r="F286" t="s">
        <v>15</v>
      </c>
      <c r="G286">
        <v>46</v>
      </c>
      <c r="H286">
        <v>1779.91</v>
      </c>
      <c r="I286">
        <v>1713.2300000000002</v>
      </c>
      <c r="J286">
        <v>3493.14</v>
      </c>
      <c r="K286">
        <v>71254</v>
      </c>
      <c r="L286" s="26">
        <f t="shared" si="13"/>
        <v>4.9023774103909956E-2</v>
      </c>
      <c r="M286" s="1">
        <f t="shared" si="14"/>
        <v>75.93782608695652</v>
      </c>
    </row>
    <row r="287" spans="1:13" x14ac:dyDescent="0.25">
      <c r="A287" t="str">
        <f t="shared" si="12"/>
        <v>CANCMBMay-2024</v>
      </c>
      <c r="B287" s="2">
        <v>2024</v>
      </c>
      <c r="C287" s="2" t="s">
        <v>206</v>
      </c>
      <c r="D287" t="s">
        <v>17</v>
      </c>
      <c r="E287" s="2" t="s">
        <v>10</v>
      </c>
      <c r="F287" t="s">
        <v>13</v>
      </c>
      <c r="G287">
        <v>5</v>
      </c>
      <c r="H287">
        <v>831.82999999999993</v>
      </c>
      <c r="I287">
        <v>539.64</v>
      </c>
      <c r="J287">
        <v>1371.47</v>
      </c>
      <c r="K287">
        <v>19915</v>
      </c>
      <c r="L287" s="26">
        <f t="shared" si="13"/>
        <v>6.8866181270399202E-2</v>
      </c>
      <c r="M287" s="1">
        <f t="shared" si="14"/>
        <v>274.29399999999998</v>
      </c>
    </row>
    <row r="288" spans="1:13" x14ac:dyDescent="0.25">
      <c r="A288" t="str">
        <f t="shared" si="12"/>
        <v>CDGCMBMay-2024</v>
      </c>
      <c r="B288" s="2">
        <v>2024</v>
      </c>
      <c r="C288" s="2" t="s">
        <v>206</v>
      </c>
      <c r="D288" t="s">
        <v>18</v>
      </c>
      <c r="E288" s="2" t="s">
        <v>10</v>
      </c>
      <c r="F288" t="s">
        <v>19</v>
      </c>
      <c r="G288">
        <v>230</v>
      </c>
      <c r="H288">
        <v>40613.49</v>
      </c>
      <c r="I288">
        <v>20846.579999999998</v>
      </c>
      <c r="J288">
        <v>61460.07</v>
      </c>
      <c r="K288">
        <v>1957070</v>
      </c>
      <c r="L288" s="26">
        <f t="shared" si="13"/>
        <v>3.140412453310306E-2</v>
      </c>
      <c r="M288" s="1">
        <f t="shared" si="14"/>
        <v>267.21769565217392</v>
      </c>
    </row>
    <row r="289" spans="1:19" x14ac:dyDescent="0.25">
      <c r="A289" t="str">
        <f t="shared" si="12"/>
        <v>CGKCMBMay-2024</v>
      </c>
      <c r="B289" s="2">
        <v>2024</v>
      </c>
      <c r="C289" s="2" t="s">
        <v>206</v>
      </c>
      <c r="D289" t="s">
        <v>20</v>
      </c>
      <c r="E289" s="2" t="s">
        <v>10</v>
      </c>
      <c r="F289" t="s">
        <v>13</v>
      </c>
      <c r="G289">
        <v>8</v>
      </c>
      <c r="H289">
        <v>1055.8400000000001</v>
      </c>
      <c r="I289">
        <v>692.31999999999994</v>
      </c>
      <c r="J289">
        <v>1748.1599999999999</v>
      </c>
      <c r="K289">
        <v>26544</v>
      </c>
      <c r="L289" s="26">
        <f t="shared" si="13"/>
        <v>6.5858951175406868E-2</v>
      </c>
      <c r="M289" s="1">
        <f t="shared" si="14"/>
        <v>218.51999999999998</v>
      </c>
    </row>
    <row r="290" spans="1:19" x14ac:dyDescent="0.25">
      <c r="A290" t="str">
        <f t="shared" si="12"/>
        <v>CMBAUHMay-2024</v>
      </c>
      <c r="B290" s="2">
        <v>2024</v>
      </c>
      <c r="C290" s="2" t="s">
        <v>206</v>
      </c>
      <c r="D290" t="s">
        <v>10</v>
      </c>
      <c r="E290" s="2" t="s">
        <v>9</v>
      </c>
      <c r="F290" t="s">
        <v>11</v>
      </c>
      <c r="G290">
        <v>23</v>
      </c>
      <c r="H290">
        <v>2680.99</v>
      </c>
      <c r="I290">
        <v>3367.1600000000003</v>
      </c>
      <c r="J290">
        <v>6048.1499999999987</v>
      </c>
      <c r="K290">
        <v>76912</v>
      </c>
      <c r="L290" s="26">
        <f t="shared" si="13"/>
        <v>7.8637273767422494E-2</v>
      </c>
      <c r="M290" s="1">
        <f t="shared" si="14"/>
        <v>262.96304347826083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x14ac:dyDescent="0.25">
      <c r="A291" t="str">
        <f t="shared" si="12"/>
        <v>CMBBKKMay-2024</v>
      </c>
      <c r="B291" s="2">
        <v>2024</v>
      </c>
      <c r="C291" s="2" t="s">
        <v>206</v>
      </c>
      <c r="D291" t="s">
        <v>10</v>
      </c>
      <c r="E291" s="2" t="s">
        <v>12</v>
      </c>
      <c r="F291" t="s">
        <v>13</v>
      </c>
      <c r="G291">
        <v>41</v>
      </c>
      <c r="H291">
        <v>5053.420000000001</v>
      </c>
      <c r="I291">
        <v>2349.75</v>
      </c>
      <c r="J291">
        <v>7403.17</v>
      </c>
      <c r="K291">
        <v>97785</v>
      </c>
      <c r="L291" s="26">
        <f t="shared" si="13"/>
        <v>7.5708646520427469E-2</v>
      </c>
      <c r="M291" s="1">
        <f t="shared" si="14"/>
        <v>180.56512195121951</v>
      </c>
    </row>
    <row r="292" spans="1:19" x14ac:dyDescent="0.25">
      <c r="A292" t="str">
        <f t="shared" si="12"/>
        <v>CMBBLRMay-2024</v>
      </c>
      <c r="B292" s="2">
        <v>2024</v>
      </c>
      <c r="C292" s="2" t="s">
        <v>206</v>
      </c>
      <c r="D292" t="s">
        <v>10</v>
      </c>
      <c r="E292" s="2" t="s">
        <v>14</v>
      </c>
      <c r="F292" t="s">
        <v>15</v>
      </c>
      <c r="G292">
        <v>34</v>
      </c>
      <c r="H292">
        <v>1059.8699999999999</v>
      </c>
      <c r="I292">
        <v>929.23</v>
      </c>
      <c r="J292">
        <v>1989.1000000000001</v>
      </c>
      <c r="K292">
        <v>24310</v>
      </c>
      <c r="L292" s="26">
        <f t="shared" si="13"/>
        <v>8.1822295351707125E-2</v>
      </c>
      <c r="M292" s="1">
        <f t="shared" si="14"/>
        <v>58.502941176470593</v>
      </c>
    </row>
    <row r="293" spans="1:19" x14ac:dyDescent="0.25">
      <c r="A293" t="str">
        <f t="shared" si="12"/>
        <v>CMBBOMMay-2024</v>
      </c>
      <c r="B293" s="2">
        <v>2024</v>
      </c>
      <c r="C293" s="2" t="s">
        <v>206</v>
      </c>
      <c r="D293" t="s">
        <v>10</v>
      </c>
      <c r="E293" s="2" t="s">
        <v>16</v>
      </c>
      <c r="F293" t="s">
        <v>15</v>
      </c>
      <c r="G293">
        <v>44</v>
      </c>
      <c r="H293">
        <v>1710.28</v>
      </c>
      <c r="I293">
        <v>1643.32</v>
      </c>
      <c r="J293">
        <v>3353.5999999999995</v>
      </c>
      <c r="K293">
        <v>68156</v>
      </c>
      <c r="L293" s="26">
        <f t="shared" si="13"/>
        <v>4.9204765537883673E-2</v>
      </c>
      <c r="M293" s="1">
        <f t="shared" si="14"/>
        <v>76.218181818181804</v>
      </c>
    </row>
    <row r="294" spans="1:19" x14ac:dyDescent="0.25">
      <c r="A294" t="str">
        <f t="shared" si="12"/>
        <v>CMBCANMay-2024</v>
      </c>
      <c r="B294" s="2">
        <v>2024</v>
      </c>
      <c r="C294" s="2" t="s">
        <v>206</v>
      </c>
      <c r="D294" t="s">
        <v>10</v>
      </c>
      <c r="E294" s="2" t="s">
        <v>17</v>
      </c>
      <c r="F294" t="s">
        <v>13</v>
      </c>
      <c r="G294">
        <v>4</v>
      </c>
      <c r="H294">
        <v>621.91</v>
      </c>
      <c r="I294">
        <v>440.35</v>
      </c>
      <c r="J294">
        <v>1062.26</v>
      </c>
      <c r="K294">
        <v>15932</v>
      </c>
      <c r="L294" s="26">
        <f t="shared" si="13"/>
        <v>6.6674617122771784E-2</v>
      </c>
      <c r="M294" s="1">
        <f t="shared" si="14"/>
        <v>265.565</v>
      </c>
    </row>
    <row r="295" spans="1:19" x14ac:dyDescent="0.25">
      <c r="A295" t="str">
        <f t="shared" si="12"/>
        <v>CMBCDGMay-2024</v>
      </c>
      <c r="B295" s="2">
        <v>2024</v>
      </c>
      <c r="C295" s="2" t="s">
        <v>206</v>
      </c>
      <c r="D295" t="s">
        <v>10</v>
      </c>
      <c r="E295" s="2" t="s">
        <v>18</v>
      </c>
      <c r="F295" t="s">
        <v>19</v>
      </c>
      <c r="G295">
        <v>359</v>
      </c>
      <c r="H295">
        <v>67367.98000000001</v>
      </c>
      <c r="I295">
        <v>55547.250000000015</v>
      </c>
      <c r="J295">
        <v>122915.23000000003</v>
      </c>
      <c r="K295">
        <v>3054731</v>
      </c>
      <c r="L295" s="26">
        <f t="shared" si="13"/>
        <v>4.0237660861136393E-2</v>
      </c>
      <c r="M295" s="1">
        <f t="shared" si="14"/>
        <v>342.38225626740956</v>
      </c>
    </row>
    <row r="296" spans="1:19" x14ac:dyDescent="0.25">
      <c r="A296" t="str">
        <f t="shared" si="12"/>
        <v>CMBCGKMay-2024</v>
      </c>
      <c r="B296" s="2">
        <v>2024</v>
      </c>
      <c r="C296" s="2" t="s">
        <v>206</v>
      </c>
      <c r="D296" t="s">
        <v>10</v>
      </c>
      <c r="E296" s="2" t="s">
        <v>20</v>
      </c>
      <c r="F296" t="s">
        <v>13</v>
      </c>
      <c r="G296">
        <v>6</v>
      </c>
      <c r="H296">
        <v>835.81000000000006</v>
      </c>
      <c r="I296">
        <v>550.82999999999993</v>
      </c>
      <c r="J296">
        <v>1386.6399999999999</v>
      </c>
      <c r="K296">
        <v>19908</v>
      </c>
      <c r="L296" s="26">
        <f t="shared" si="13"/>
        <v>6.9652401044806106E-2</v>
      </c>
      <c r="M296" s="1">
        <f t="shared" si="14"/>
        <v>231.10666666666665</v>
      </c>
    </row>
    <row r="297" spans="1:19" x14ac:dyDescent="0.25">
      <c r="A297" t="str">
        <f t="shared" si="12"/>
        <v>CMBCOKMay-2024</v>
      </c>
      <c r="B297" s="2">
        <v>2024</v>
      </c>
      <c r="C297" s="2" t="s">
        <v>206</v>
      </c>
      <c r="D297" t="s">
        <v>10</v>
      </c>
      <c r="E297" s="2" t="s">
        <v>21</v>
      </c>
      <c r="F297" t="s">
        <v>15</v>
      </c>
      <c r="G297">
        <v>3</v>
      </c>
      <c r="H297">
        <v>96.52</v>
      </c>
      <c r="I297">
        <v>22.46</v>
      </c>
      <c r="J297">
        <v>118.97999999999999</v>
      </c>
      <c r="K297">
        <v>1551</v>
      </c>
      <c r="L297" s="26">
        <f t="shared" si="13"/>
        <v>7.6711798839458403E-2</v>
      </c>
      <c r="M297" s="1">
        <f t="shared" si="14"/>
        <v>39.659999999999997</v>
      </c>
    </row>
    <row r="298" spans="1:19" x14ac:dyDescent="0.25">
      <c r="A298" t="str">
        <f t="shared" si="12"/>
        <v>CMBDACMay-2024</v>
      </c>
      <c r="B298" s="2">
        <v>2024</v>
      </c>
      <c r="C298" s="2" t="s">
        <v>206</v>
      </c>
      <c r="D298" t="s">
        <v>10</v>
      </c>
      <c r="E298" s="2" t="s">
        <v>22</v>
      </c>
      <c r="F298" t="s">
        <v>15</v>
      </c>
      <c r="G298">
        <v>4</v>
      </c>
      <c r="H298">
        <v>592.21</v>
      </c>
      <c r="I298">
        <v>82.13</v>
      </c>
      <c r="J298">
        <v>674.34</v>
      </c>
      <c r="K298">
        <v>8660</v>
      </c>
      <c r="L298" s="26">
        <f t="shared" si="13"/>
        <v>7.7868360277136256E-2</v>
      </c>
      <c r="M298" s="1">
        <f t="shared" si="14"/>
        <v>168.58500000000001</v>
      </c>
    </row>
    <row r="299" spans="1:19" x14ac:dyDescent="0.25">
      <c r="A299" t="str">
        <f t="shared" si="12"/>
        <v>CMBDELMay-2024</v>
      </c>
      <c r="B299" s="2">
        <v>2024</v>
      </c>
      <c r="C299" s="2" t="s">
        <v>206</v>
      </c>
      <c r="D299" t="s">
        <v>10</v>
      </c>
      <c r="E299" s="2" t="s">
        <v>23</v>
      </c>
      <c r="F299" t="s">
        <v>15</v>
      </c>
      <c r="G299">
        <v>49</v>
      </c>
      <c r="H299">
        <v>3922.39</v>
      </c>
      <c r="I299">
        <v>2125.13</v>
      </c>
      <c r="J299">
        <v>6047.52</v>
      </c>
      <c r="K299">
        <v>118825</v>
      </c>
      <c r="L299" s="26">
        <f t="shared" si="13"/>
        <v>5.0894340416579004E-2</v>
      </c>
      <c r="M299" s="1">
        <f t="shared" si="14"/>
        <v>123.41877551020409</v>
      </c>
    </row>
    <row r="300" spans="1:19" x14ac:dyDescent="0.25">
      <c r="A300" t="str">
        <f t="shared" si="12"/>
        <v>CMBDMMMay-2024</v>
      </c>
      <c r="B300" s="2">
        <v>2024</v>
      </c>
      <c r="C300" s="2" t="s">
        <v>206</v>
      </c>
      <c r="D300" t="s">
        <v>10</v>
      </c>
      <c r="E300" s="2" t="s">
        <v>24</v>
      </c>
      <c r="F300" t="s">
        <v>11</v>
      </c>
      <c r="G300">
        <v>6</v>
      </c>
      <c r="H300">
        <v>1156.2500000000002</v>
      </c>
      <c r="I300">
        <v>587.49</v>
      </c>
      <c r="J300">
        <v>1743.74</v>
      </c>
      <c r="K300">
        <v>23118</v>
      </c>
      <c r="L300" s="26">
        <f t="shared" si="13"/>
        <v>7.5427805173457915E-2</v>
      </c>
      <c r="M300" s="1">
        <f t="shared" si="14"/>
        <v>290.62333333333333</v>
      </c>
    </row>
    <row r="301" spans="1:19" x14ac:dyDescent="0.25">
      <c r="A301" t="str">
        <f t="shared" si="12"/>
        <v>CMBDOHMay-2024</v>
      </c>
      <c r="B301" s="2">
        <v>2024</v>
      </c>
      <c r="C301" s="2" t="s">
        <v>206</v>
      </c>
      <c r="D301" t="s">
        <v>10</v>
      </c>
      <c r="E301" s="2" t="s">
        <v>25</v>
      </c>
      <c r="F301" t="s">
        <v>11</v>
      </c>
      <c r="G301">
        <v>12</v>
      </c>
      <c r="H301">
        <v>3731.7799999999997</v>
      </c>
      <c r="I301">
        <v>884.45999999999992</v>
      </c>
      <c r="J301">
        <v>4616.24</v>
      </c>
      <c r="K301">
        <v>43596</v>
      </c>
      <c r="L301" s="26">
        <f t="shared" si="13"/>
        <v>0.10588677860354161</v>
      </c>
      <c r="M301" s="1">
        <f t="shared" si="14"/>
        <v>384.68666666666667</v>
      </c>
    </row>
    <row r="302" spans="1:19" x14ac:dyDescent="0.25">
      <c r="A302" t="str">
        <f t="shared" si="12"/>
        <v>CMBDXBMay-2024</v>
      </c>
      <c r="B302" s="2">
        <v>2024</v>
      </c>
      <c r="C302" s="2" t="s">
        <v>206</v>
      </c>
      <c r="D302" t="s">
        <v>10</v>
      </c>
      <c r="E302" s="2" t="s">
        <v>26</v>
      </c>
      <c r="F302" t="s">
        <v>11</v>
      </c>
      <c r="G302">
        <v>11</v>
      </c>
      <c r="H302">
        <v>1648.67</v>
      </c>
      <c r="I302">
        <v>1495.42</v>
      </c>
      <c r="J302">
        <v>3144.0899999999997</v>
      </c>
      <c r="K302">
        <v>36399</v>
      </c>
      <c r="L302" s="26">
        <f t="shared" si="13"/>
        <v>8.6378471936042187E-2</v>
      </c>
      <c r="M302" s="1">
        <f t="shared" si="14"/>
        <v>285.82636363636362</v>
      </c>
    </row>
    <row r="303" spans="1:19" x14ac:dyDescent="0.25">
      <c r="A303" t="str">
        <f t="shared" si="12"/>
        <v>CMBFRAMay-2024</v>
      </c>
      <c r="B303" s="2">
        <v>2024</v>
      </c>
      <c r="C303" s="2" t="s">
        <v>206</v>
      </c>
      <c r="D303" t="s">
        <v>10</v>
      </c>
      <c r="E303" s="2" t="s">
        <v>27</v>
      </c>
      <c r="F303" t="s">
        <v>19</v>
      </c>
      <c r="G303">
        <v>132</v>
      </c>
      <c r="H303">
        <v>26962.669999999995</v>
      </c>
      <c r="I303">
        <v>25520.509999999995</v>
      </c>
      <c r="J303">
        <v>52483.179999999993</v>
      </c>
      <c r="K303">
        <v>1068276</v>
      </c>
      <c r="L303" s="26">
        <f t="shared" si="13"/>
        <v>4.91288580853637E-2</v>
      </c>
      <c r="M303" s="1">
        <f t="shared" si="14"/>
        <v>397.59984848484845</v>
      </c>
    </row>
    <row r="304" spans="1:19" x14ac:dyDescent="0.25">
      <c r="A304" t="str">
        <f t="shared" si="12"/>
        <v>CMBHYDMay-2024</v>
      </c>
      <c r="B304" s="2">
        <v>2024</v>
      </c>
      <c r="C304" s="2" t="s">
        <v>206</v>
      </c>
      <c r="D304" t="s">
        <v>10</v>
      </c>
      <c r="E304" s="2" t="s">
        <v>29</v>
      </c>
      <c r="F304" t="s">
        <v>15</v>
      </c>
      <c r="G304">
        <v>11</v>
      </c>
      <c r="H304">
        <v>838.46999999999991</v>
      </c>
      <c r="I304">
        <v>260.03999999999996</v>
      </c>
      <c r="J304">
        <v>1098.51</v>
      </c>
      <c r="K304">
        <v>12892</v>
      </c>
      <c r="L304" s="26">
        <f t="shared" si="13"/>
        <v>8.5208656531182134E-2</v>
      </c>
      <c r="M304" s="1">
        <f t="shared" si="14"/>
        <v>99.86454545454545</v>
      </c>
    </row>
    <row r="305" spans="1:13" x14ac:dyDescent="0.25">
      <c r="A305" t="str">
        <f t="shared" si="12"/>
        <v>CMBICNMay-2024</v>
      </c>
      <c r="B305" s="2">
        <v>2024</v>
      </c>
      <c r="C305" s="2" t="s">
        <v>206</v>
      </c>
      <c r="D305" t="s">
        <v>10</v>
      </c>
      <c r="E305" s="2" t="s">
        <v>30</v>
      </c>
      <c r="F305" t="s">
        <v>13</v>
      </c>
      <c r="G305">
        <v>102</v>
      </c>
      <c r="H305">
        <v>19585.199999999997</v>
      </c>
      <c r="I305">
        <v>7733.13</v>
      </c>
      <c r="J305">
        <v>27318.329999999998</v>
      </c>
      <c r="K305">
        <v>588030</v>
      </c>
      <c r="L305" s="26">
        <f t="shared" si="13"/>
        <v>4.6457374623743684E-2</v>
      </c>
      <c r="M305" s="1">
        <f t="shared" si="14"/>
        <v>267.82676470588234</v>
      </c>
    </row>
    <row r="306" spans="1:13" x14ac:dyDescent="0.25">
      <c r="A306" t="str">
        <f t="shared" si="12"/>
        <v>CMBIXMMay-2024</v>
      </c>
      <c r="B306" s="2">
        <v>2024</v>
      </c>
      <c r="C306" s="2" t="s">
        <v>206</v>
      </c>
      <c r="D306" t="s">
        <v>10</v>
      </c>
      <c r="E306" s="2" t="s">
        <v>31</v>
      </c>
      <c r="F306" t="s">
        <v>15</v>
      </c>
      <c r="G306">
        <v>16</v>
      </c>
      <c r="H306">
        <v>379.97</v>
      </c>
      <c r="I306">
        <v>240.90999999999997</v>
      </c>
      <c r="J306">
        <v>620.87999999999988</v>
      </c>
      <c r="K306">
        <v>5664</v>
      </c>
      <c r="L306" s="26">
        <f t="shared" si="13"/>
        <v>0.10961864406779659</v>
      </c>
      <c r="M306" s="1">
        <f t="shared" si="14"/>
        <v>38.804999999999993</v>
      </c>
    </row>
    <row r="307" spans="1:13" x14ac:dyDescent="0.25">
      <c r="A307" t="str">
        <f t="shared" si="12"/>
        <v>CMBKHIMay-2024</v>
      </c>
      <c r="B307" s="2">
        <v>2024</v>
      </c>
      <c r="C307" s="2" t="s">
        <v>206</v>
      </c>
      <c r="D307" t="s">
        <v>10</v>
      </c>
      <c r="E307" s="2" t="s">
        <v>32</v>
      </c>
      <c r="F307" t="s">
        <v>15</v>
      </c>
      <c r="G307">
        <v>29</v>
      </c>
      <c r="H307">
        <v>2925.6600000000003</v>
      </c>
      <c r="I307">
        <v>1086.5899999999999</v>
      </c>
      <c r="J307">
        <v>4012.2499999999995</v>
      </c>
      <c r="K307">
        <v>70006</v>
      </c>
      <c r="L307" s="26">
        <f t="shared" si="13"/>
        <v>5.7312944604748159E-2</v>
      </c>
      <c r="M307" s="1">
        <f t="shared" si="14"/>
        <v>138.35344827586206</v>
      </c>
    </row>
    <row r="308" spans="1:13" x14ac:dyDescent="0.25">
      <c r="A308" t="str">
        <f t="shared" si="12"/>
        <v>CMBKTMMay-2024</v>
      </c>
      <c r="B308" s="2">
        <v>2024</v>
      </c>
      <c r="C308" s="2" t="s">
        <v>206</v>
      </c>
      <c r="D308" t="s">
        <v>10</v>
      </c>
      <c r="E308" s="2" t="s">
        <v>52</v>
      </c>
      <c r="F308" t="s">
        <v>15</v>
      </c>
      <c r="G308">
        <v>14</v>
      </c>
      <c r="H308">
        <v>1941.3600000000001</v>
      </c>
      <c r="I308">
        <v>693.43000000000006</v>
      </c>
      <c r="J308">
        <v>2634.79</v>
      </c>
      <c r="K308">
        <v>32942</v>
      </c>
      <c r="L308" s="26">
        <f t="shared" si="13"/>
        <v>7.9982696861149893E-2</v>
      </c>
      <c r="M308" s="1">
        <f t="shared" si="14"/>
        <v>188.19928571428571</v>
      </c>
    </row>
    <row r="309" spans="1:13" x14ac:dyDescent="0.25">
      <c r="A309" t="str">
        <f t="shared" si="12"/>
        <v>CMBKULMay-2024</v>
      </c>
      <c r="B309" s="2">
        <v>2024</v>
      </c>
      <c r="C309" s="2" t="s">
        <v>206</v>
      </c>
      <c r="D309" t="s">
        <v>10</v>
      </c>
      <c r="E309" s="2" t="s">
        <v>33</v>
      </c>
      <c r="F309" t="s">
        <v>13</v>
      </c>
      <c r="G309">
        <v>35</v>
      </c>
      <c r="H309">
        <v>2955.0699999999993</v>
      </c>
      <c r="I309">
        <v>1691.5100000000002</v>
      </c>
      <c r="J309">
        <v>4646.58</v>
      </c>
      <c r="K309">
        <v>86065</v>
      </c>
      <c r="L309" s="26">
        <f t="shared" si="13"/>
        <v>5.3989194213675706E-2</v>
      </c>
      <c r="M309" s="1">
        <f t="shared" si="14"/>
        <v>132.75942857142857</v>
      </c>
    </row>
    <row r="310" spans="1:13" x14ac:dyDescent="0.25">
      <c r="A310" t="str">
        <f t="shared" si="12"/>
        <v>CMBKWIMay-2024</v>
      </c>
      <c r="B310" s="2">
        <v>2024</v>
      </c>
      <c r="C310" s="2" t="s">
        <v>206</v>
      </c>
      <c r="D310" t="s">
        <v>10</v>
      </c>
      <c r="E310" s="2" t="s">
        <v>34</v>
      </c>
      <c r="F310" t="s">
        <v>11</v>
      </c>
      <c r="G310">
        <v>2</v>
      </c>
      <c r="H310">
        <v>305.76</v>
      </c>
      <c r="I310">
        <v>200.48000000000002</v>
      </c>
      <c r="J310">
        <v>506.24</v>
      </c>
      <c r="K310">
        <v>8390</v>
      </c>
      <c r="L310" s="26">
        <f t="shared" si="13"/>
        <v>6.0338498212157331E-2</v>
      </c>
      <c r="M310" s="1">
        <f t="shared" si="14"/>
        <v>253.12</v>
      </c>
    </row>
    <row r="311" spans="1:13" x14ac:dyDescent="0.25">
      <c r="A311" t="str">
        <f t="shared" si="12"/>
        <v>CMBLHEMay-2024</v>
      </c>
      <c r="B311" s="2">
        <v>2024</v>
      </c>
      <c r="C311" s="2" t="s">
        <v>206</v>
      </c>
      <c r="D311" t="s">
        <v>10</v>
      </c>
      <c r="E311" s="2" t="s">
        <v>35</v>
      </c>
      <c r="F311" t="s">
        <v>15</v>
      </c>
      <c r="G311">
        <v>16</v>
      </c>
      <c r="H311">
        <v>1845.1399999999999</v>
      </c>
      <c r="I311">
        <v>740.45999999999992</v>
      </c>
      <c r="J311">
        <v>2585.6000000000004</v>
      </c>
      <c r="K311">
        <v>44560</v>
      </c>
      <c r="L311" s="26">
        <f t="shared" si="13"/>
        <v>5.8025134649910243E-2</v>
      </c>
      <c r="M311" s="1">
        <f t="shared" si="14"/>
        <v>161.60000000000002</v>
      </c>
    </row>
    <row r="312" spans="1:13" x14ac:dyDescent="0.25">
      <c r="A312" t="str">
        <f t="shared" si="12"/>
        <v>CMBLHRMay-2024</v>
      </c>
      <c r="B312" s="2">
        <v>2024</v>
      </c>
      <c r="C312" s="2" t="s">
        <v>206</v>
      </c>
      <c r="D312" t="s">
        <v>10</v>
      </c>
      <c r="E312" s="2" t="s">
        <v>36</v>
      </c>
      <c r="F312" t="s">
        <v>19</v>
      </c>
      <c r="G312">
        <v>347</v>
      </c>
      <c r="H312">
        <v>77713.74000000002</v>
      </c>
      <c r="I312">
        <v>45581.039999999979</v>
      </c>
      <c r="J312">
        <v>123294.77999999998</v>
      </c>
      <c r="K312">
        <v>3025493</v>
      </c>
      <c r="L312" s="26">
        <f t="shared" si="13"/>
        <v>4.07519633990229E-2</v>
      </c>
      <c r="M312" s="1">
        <f t="shared" si="14"/>
        <v>355.31636887608067</v>
      </c>
    </row>
    <row r="313" spans="1:13" x14ac:dyDescent="0.25">
      <c r="A313" t="str">
        <f t="shared" si="12"/>
        <v>CMBMAAMay-2024</v>
      </c>
      <c r="B313" s="2">
        <v>2024</v>
      </c>
      <c r="C313" s="2" t="s">
        <v>206</v>
      </c>
      <c r="D313" t="s">
        <v>10</v>
      </c>
      <c r="E313" s="2" t="s">
        <v>37</v>
      </c>
      <c r="F313" t="s">
        <v>15</v>
      </c>
      <c r="G313">
        <v>53</v>
      </c>
      <c r="H313">
        <v>1355.79</v>
      </c>
      <c r="I313">
        <v>1373.1499999999999</v>
      </c>
      <c r="J313">
        <v>2728.94</v>
      </c>
      <c r="K313">
        <v>36358</v>
      </c>
      <c r="L313" s="26">
        <f t="shared" si="13"/>
        <v>7.5057483910006051E-2</v>
      </c>
      <c r="M313" s="1">
        <f t="shared" si="14"/>
        <v>51.489433962264151</v>
      </c>
    </row>
    <row r="314" spans="1:13" x14ac:dyDescent="0.25">
      <c r="A314" t="str">
        <f t="shared" si="12"/>
        <v>CMBMELMay-2024</v>
      </c>
      <c r="B314" s="2">
        <v>2024</v>
      </c>
      <c r="C314" s="2" t="s">
        <v>206</v>
      </c>
      <c r="D314" t="s">
        <v>10</v>
      </c>
      <c r="E314" s="2" t="s">
        <v>38</v>
      </c>
      <c r="F314" t="s">
        <v>13</v>
      </c>
      <c r="G314">
        <v>544</v>
      </c>
      <c r="H314">
        <v>140219.48000000001</v>
      </c>
      <c r="I314">
        <v>31579.120000000006</v>
      </c>
      <c r="J314">
        <v>171798.60000000006</v>
      </c>
      <c r="K314">
        <v>4574496</v>
      </c>
      <c r="L314" s="26">
        <f t="shared" si="13"/>
        <v>3.7555743845879432E-2</v>
      </c>
      <c r="M314" s="1">
        <f t="shared" si="14"/>
        <v>315.80625000000009</v>
      </c>
    </row>
    <row r="315" spans="1:13" x14ac:dyDescent="0.25">
      <c r="A315" t="str">
        <f t="shared" si="12"/>
        <v>CMBMLEMay-2024</v>
      </c>
      <c r="B315" s="2">
        <v>2024</v>
      </c>
      <c r="C315" s="2" t="s">
        <v>206</v>
      </c>
      <c r="D315" t="s">
        <v>10</v>
      </c>
      <c r="E315" s="2" t="s">
        <v>39</v>
      </c>
      <c r="F315" t="s">
        <v>15</v>
      </c>
      <c r="G315">
        <v>319</v>
      </c>
      <c r="H315">
        <v>17547.55</v>
      </c>
      <c r="I315">
        <v>5971.699999999998</v>
      </c>
      <c r="J315">
        <v>23519.250000000004</v>
      </c>
      <c r="K315">
        <v>244992</v>
      </c>
      <c r="L315" s="26">
        <f t="shared" si="13"/>
        <v>9.6000073471786851E-2</v>
      </c>
      <c r="M315" s="1">
        <f t="shared" si="14"/>
        <v>73.728056426332301</v>
      </c>
    </row>
    <row r="316" spans="1:13" x14ac:dyDescent="0.25">
      <c r="A316" t="str">
        <f t="shared" si="12"/>
        <v>CMBNRTMay-2024</v>
      </c>
      <c r="B316" s="2">
        <v>2024</v>
      </c>
      <c r="C316" s="2" t="s">
        <v>206</v>
      </c>
      <c r="D316" t="s">
        <v>10</v>
      </c>
      <c r="E316" s="2" t="s">
        <v>40</v>
      </c>
      <c r="F316" t="s">
        <v>13</v>
      </c>
      <c r="G316">
        <v>109</v>
      </c>
      <c r="H316">
        <v>44682.21</v>
      </c>
      <c r="I316">
        <v>1950.8700000000001</v>
      </c>
      <c r="J316">
        <v>46633.079999999994</v>
      </c>
      <c r="K316">
        <v>748176</v>
      </c>
      <c r="L316" s="26">
        <f t="shared" si="13"/>
        <v>6.2329024186822346E-2</v>
      </c>
      <c r="M316" s="1">
        <f t="shared" si="14"/>
        <v>427.82642201834858</v>
      </c>
    </row>
    <row r="317" spans="1:13" x14ac:dyDescent="0.25">
      <c r="A317" t="str">
        <f t="shared" si="12"/>
        <v>CMBPEKMay-2024</v>
      </c>
      <c r="B317" s="2">
        <v>2024</v>
      </c>
      <c r="C317" s="2" t="s">
        <v>206</v>
      </c>
      <c r="D317" t="s">
        <v>10</v>
      </c>
      <c r="E317" s="2" t="s">
        <v>177</v>
      </c>
      <c r="F317" t="s">
        <v>13</v>
      </c>
      <c r="G317">
        <v>14</v>
      </c>
      <c r="H317">
        <v>3887.4999999999995</v>
      </c>
      <c r="I317">
        <v>1503.7199999999998</v>
      </c>
      <c r="J317">
        <v>5391.2199999999993</v>
      </c>
      <c r="K317">
        <v>72366</v>
      </c>
      <c r="L317" s="26">
        <f t="shared" si="13"/>
        <v>7.449935052372661E-2</v>
      </c>
      <c r="M317" s="1">
        <f t="shared" si="14"/>
        <v>385.08714285714279</v>
      </c>
    </row>
    <row r="318" spans="1:13" x14ac:dyDescent="0.25">
      <c r="A318" t="str">
        <f t="shared" si="12"/>
        <v>CMBPVGMay-2024</v>
      </c>
      <c r="B318" s="2">
        <v>2024</v>
      </c>
      <c r="C318" s="2" t="s">
        <v>206</v>
      </c>
      <c r="D318" t="s">
        <v>10</v>
      </c>
      <c r="E318" s="2" t="s">
        <v>50</v>
      </c>
      <c r="F318" t="s">
        <v>13</v>
      </c>
      <c r="G318">
        <v>14</v>
      </c>
      <c r="H318">
        <v>802.25</v>
      </c>
      <c r="I318">
        <v>1551.9399999999998</v>
      </c>
      <c r="J318">
        <v>2354.1900000000005</v>
      </c>
      <c r="K318">
        <v>70924</v>
      </c>
      <c r="L318" s="26">
        <f t="shared" si="13"/>
        <v>3.3193136314928665E-2</v>
      </c>
      <c r="M318" s="1">
        <f t="shared" si="14"/>
        <v>168.15642857142862</v>
      </c>
    </row>
    <row r="319" spans="1:13" x14ac:dyDescent="0.25">
      <c r="A319" t="str">
        <f t="shared" si="12"/>
        <v>CMBRUHMay-2024</v>
      </c>
      <c r="B319" s="2">
        <v>2024</v>
      </c>
      <c r="C319" s="2" t="s">
        <v>206</v>
      </c>
      <c r="D319" t="s">
        <v>10</v>
      </c>
      <c r="E319" s="2" t="s">
        <v>41</v>
      </c>
      <c r="F319" t="s">
        <v>11</v>
      </c>
      <c r="G319">
        <v>13</v>
      </c>
      <c r="H319">
        <v>2182.8000000000002</v>
      </c>
      <c r="I319">
        <v>1210.9000000000001</v>
      </c>
      <c r="J319">
        <v>3393.7</v>
      </c>
      <c r="K319">
        <v>52585</v>
      </c>
      <c r="L319" s="26">
        <f t="shared" si="13"/>
        <v>6.4537415612817339E-2</v>
      </c>
      <c r="M319" s="1">
        <f t="shared" si="14"/>
        <v>261.05384615384617</v>
      </c>
    </row>
    <row r="320" spans="1:13" x14ac:dyDescent="0.25">
      <c r="A320" t="str">
        <f t="shared" si="12"/>
        <v>CMBSINMay-2024</v>
      </c>
      <c r="B320" s="2">
        <v>2024</v>
      </c>
      <c r="C320" s="2" t="s">
        <v>206</v>
      </c>
      <c r="D320" t="s">
        <v>10</v>
      </c>
      <c r="E320" s="2" t="s">
        <v>42</v>
      </c>
      <c r="F320" t="s">
        <v>13</v>
      </c>
      <c r="G320">
        <v>96</v>
      </c>
      <c r="H320">
        <v>12400.199999999999</v>
      </c>
      <c r="I320">
        <v>5495.9099999999989</v>
      </c>
      <c r="J320">
        <v>17896.11</v>
      </c>
      <c r="K320">
        <v>263904</v>
      </c>
      <c r="L320" s="26">
        <f t="shared" si="13"/>
        <v>6.7812954710803924E-2</v>
      </c>
      <c r="M320" s="1">
        <f t="shared" si="14"/>
        <v>186.4178125</v>
      </c>
    </row>
    <row r="321" spans="1:13" x14ac:dyDescent="0.25">
      <c r="A321" t="str">
        <f t="shared" si="12"/>
        <v>CMBSYDMay-2024</v>
      </c>
      <c r="B321" s="2">
        <v>2024</v>
      </c>
      <c r="C321" s="2" t="s">
        <v>206</v>
      </c>
      <c r="D321" t="s">
        <v>10</v>
      </c>
      <c r="E321" s="2" t="s">
        <v>53</v>
      </c>
      <c r="F321" t="s">
        <v>13</v>
      </c>
      <c r="G321">
        <v>245</v>
      </c>
      <c r="H321">
        <v>60378.319999999985</v>
      </c>
      <c r="I321">
        <v>15482.860000000002</v>
      </c>
      <c r="J321">
        <v>75861.179999999964</v>
      </c>
      <c r="K321">
        <v>2144730</v>
      </c>
      <c r="L321" s="26">
        <f t="shared" si="13"/>
        <v>3.5370969772418888E-2</v>
      </c>
      <c r="M321" s="1">
        <f t="shared" si="14"/>
        <v>309.63746938775495</v>
      </c>
    </row>
    <row r="322" spans="1:13" x14ac:dyDescent="0.25">
      <c r="A322" t="str">
        <f t="shared" ref="A322:A385" si="15">D322&amp;E322&amp;C322</f>
        <v>CMBTRVMay-2024</v>
      </c>
      <c r="B322" s="2">
        <v>2024</v>
      </c>
      <c r="C322" s="2" t="s">
        <v>206</v>
      </c>
      <c r="D322" t="s">
        <v>10</v>
      </c>
      <c r="E322" s="2" t="s">
        <v>43</v>
      </c>
      <c r="F322" t="s">
        <v>15</v>
      </c>
      <c r="G322">
        <v>6</v>
      </c>
      <c r="H322">
        <v>77.36</v>
      </c>
      <c r="I322">
        <v>125.89999999999999</v>
      </c>
      <c r="J322">
        <v>203.26</v>
      </c>
      <c r="K322">
        <v>2196</v>
      </c>
      <c r="L322" s="26">
        <f t="shared" ref="L322:L385" si="16">J322/K322</f>
        <v>9.2559198542805102E-2</v>
      </c>
      <c r="M322" s="1">
        <f t="shared" ref="M322:M385" si="17">J322/G322</f>
        <v>33.876666666666665</v>
      </c>
    </row>
    <row r="323" spans="1:13" x14ac:dyDescent="0.25">
      <c r="A323" t="str">
        <f t="shared" si="15"/>
        <v>CMBTRZMay-2024</v>
      </c>
      <c r="B323" s="2">
        <v>2024</v>
      </c>
      <c r="C323" s="2" t="s">
        <v>206</v>
      </c>
      <c r="D323" t="s">
        <v>10</v>
      </c>
      <c r="E323" s="2" t="s">
        <v>44</v>
      </c>
      <c r="F323" t="s">
        <v>15</v>
      </c>
      <c r="G323">
        <v>10</v>
      </c>
      <c r="H323">
        <v>262.85000000000002</v>
      </c>
      <c r="I323">
        <v>203.89999999999998</v>
      </c>
      <c r="J323">
        <v>466.74999999999994</v>
      </c>
      <c r="K323">
        <v>4430</v>
      </c>
      <c r="L323" s="26">
        <f t="shared" si="16"/>
        <v>0.1053611738148984</v>
      </c>
      <c r="M323" s="1">
        <f t="shared" si="17"/>
        <v>46.674999999999997</v>
      </c>
    </row>
    <row r="324" spans="1:13" x14ac:dyDescent="0.25">
      <c r="A324" t="str">
        <f t="shared" si="15"/>
        <v>COKCMBMay-2024</v>
      </c>
      <c r="B324" s="2">
        <v>2024</v>
      </c>
      <c r="C324" s="2" t="s">
        <v>206</v>
      </c>
      <c r="D324" t="s">
        <v>21</v>
      </c>
      <c r="E324" s="2" t="s">
        <v>10</v>
      </c>
      <c r="F324" t="s">
        <v>15</v>
      </c>
      <c r="G324">
        <v>23</v>
      </c>
      <c r="H324">
        <v>891.84</v>
      </c>
      <c r="I324">
        <v>219.95000000000002</v>
      </c>
      <c r="J324">
        <v>1111.79</v>
      </c>
      <c r="K324">
        <v>11891</v>
      </c>
      <c r="L324" s="26">
        <f t="shared" si="16"/>
        <v>9.349844420149693E-2</v>
      </c>
      <c r="M324" s="1">
        <f t="shared" si="17"/>
        <v>48.338695652173911</v>
      </c>
    </row>
    <row r="325" spans="1:13" x14ac:dyDescent="0.25">
      <c r="A325" t="str">
        <f t="shared" si="15"/>
        <v>DACCMBMay-2024</v>
      </c>
      <c r="B325" s="2">
        <v>2024</v>
      </c>
      <c r="C325" s="2" t="s">
        <v>206</v>
      </c>
      <c r="D325" t="s">
        <v>22</v>
      </c>
      <c r="E325" s="2" t="s">
        <v>10</v>
      </c>
      <c r="F325" t="s">
        <v>15</v>
      </c>
      <c r="G325">
        <v>6</v>
      </c>
      <c r="H325">
        <v>799.06000000000006</v>
      </c>
      <c r="I325">
        <v>95.43</v>
      </c>
      <c r="J325">
        <v>894.4899999999999</v>
      </c>
      <c r="K325">
        <v>12990</v>
      </c>
      <c r="L325" s="26">
        <f t="shared" si="16"/>
        <v>6.8859892224788291E-2</v>
      </c>
      <c r="M325" s="1">
        <f t="shared" si="17"/>
        <v>149.08166666666665</v>
      </c>
    </row>
    <row r="326" spans="1:13" x14ac:dyDescent="0.25">
      <c r="A326" t="str">
        <f t="shared" si="15"/>
        <v>DELCMBMay-2024</v>
      </c>
      <c r="B326" s="2">
        <v>2024</v>
      </c>
      <c r="C326" s="2" t="s">
        <v>206</v>
      </c>
      <c r="D326" t="s">
        <v>23</v>
      </c>
      <c r="E326" s="2" t="s">
        <v>10</v>
      </c>
      <c r="F326" t="s">
        <v>15</v>
      </c>
      <c r="G326">
        <v>76</v>
      </c>
      <c r="H326">
        <v>5297.57</v>
      </c>
      <c r="I326">
        <v>2350.9700000000003</v>
      </c>
      <c r="J326">
        <v>7648.5400000000009</v>
      </c>
      <c r="K326">
        <v>184300</v>
      </c>
      <c r="L326" s="26">
        <f t="shared" si="16"/>
        <v>4.150048833423766E-2</v>
      </c>
      <c r="M326" s="1">
        <f t="shared" si="17"/>
        <v>100.63868421052632</v>
      </c>
    </row>
    <row r="327" spans="1:13" x14ac:dyDescent="0.25">
      <c r="A327" t="str">
        <f t="shared" si="15"/>
        <v>DMMCMBMay-2024</v>
      </c>
      <c r="B327" s="2">
        <v>2024</v>
      </c>
      <c r="C327" s="2" t="s">
        <v>206</v>
      </c>
      <c r="D327" t="s">
        <v>24</v>
      </c>
      <c r="E327" s="2" t="s">
        <v>10</v>
      </c>
      <c r="F327" t="s">
        <v>11</v>
      </c>
      <c r="G327">
        <v>1</v>
      </c>
      <c r="H327">
        <v>324.99</v>
      </c>
      <c r="I327">
        <v>33.32</v>
      </c>
      <c r="J327">
        <v>358.31</v>
      </c>
      <c r="K327">
        <v>3853</v>
      </c>
      <c r="L327" s="26">
        <f t="shared" si="16"/>
        <v>9.299506877757592E-2</v>
      </c>
      <c r="M327" s="1">
        <f t="shared" si="17"/>
        <v>358.31</v>
      </c>
    </row>
    <row r="328" spans="1:13" x14ac:dyDescent="0.25">
      <c r="A328" t="str">
        <f t="shared" si="15"/>
        <v>DOHCMBMay-2024</v>
      </c>
      <c r="B328" s="2">
        <v>2024</v>
      </c>
      <c r="C328" s="2" t="s">
        <v>206</v>
      </c>
      <c r="D328" t="s">
        <v>25</v>
      </c>
      <c r="E328" s="2" t="s">
        <v>10</v>
      </c>
      <c r="F328" t="s">
        <v>11</v>
      </c>
      <c r="G328">
        <v>8</v>
      </c>
      <c r="H328">
        <v>1849.19</v>
      </c>
      <c r="I328">
        <v>418.07</v>
      </c>
      <c r="J328">
        <v>2267.2600000000002</v>
      </c>
      <c r="K328">
        <v>29064</v>
      </c>
      <c r="L328" s="26">
        <f t="shared" si="16"/>
        <v>7.800922102945225E-2</v>
      </c>
      <c r="M328" s="1">
        <f t="shared" si="17"/>
        <v>283.40750000000003</v>
      </c>
    </row>
    <row r="329" spans="1:13" x14ac:dyDescent="0.25">
      <c r="A329" t="str">
        <f t="shared" si="15"/>
        <v>DXBCMBMay-2024</v>
      </c>
      <c r="B329" s="2">
        <v>2024</v>
      </c>
      <c r="C329" s="2" t="s">
        <v>206</v>
      </c>
      <c r="D329" t="s">
        <v>26</v>
      </c>
      <c r="E329" s="2" t="s">
        <v>10</v>
      </c>
      <c r="F329" t="s">
        <v>11</v>
      </c>
      <c r="G329">
        <v>19</v>
      </c>
      <c r="H329">
        <v>3042.79</v>
      </c>
      <c r="I329">
        <v>1971.44</v>
      </c>
      <c r="J329">
        <v>5014.2299999999996</v>
      </c>
      <c r="K329">
        <v>62871</v>
      </c>
      <c r="L329" s="26">
        <f t="shared" si="16"/>
        <v>7.975425872023667E-2</v>
      </c>
      <c r="M329" s="1">
        <f t="shared" si="17"/>
        <v>263.90684210526314</v>
      </c>
    </row>
    <row r="330" spans="1:13" x14ac:dyDescent="0.25">
      <c r="A330" t="str">
        <f t="shared" si="15"/>
        <v>FRACMBMay-2024</v>
      </c>
      <c r="B330" s="2">
        <v>2024</v>
      </c>
      <c r="C330" s="2" t="s">
        <v>206</v>
      </c>
      <c r="D330" t="s">
        <v>27</v>
      </c>
      <c r="E330" s="2" t="s">
        <v>10</v>
      </c>
      <c r="F330" t="s">
        <v>19</v>
      </c>
      <c r="G330">
        <v>69</v>
      </c>
      <c r="H330">
        <v>11935.54</v>
      </c>
      <c r="I330">
        <v>13116.680000000002</v>
      </c>
      <c r="J330">
        <v>25052.219999999994</v>
      </c>
      <c r="K330">
        <v>558417</v>
      </c>
      <c r="L330" s="26">
        <f t="shared" si="16"/>
        <v>4.4862925018400217E-2</v>
      </c>
      <c r="M330" s="1">
        <f t="shared" si="17"/>
        <v>363.07565217391294</v>
      </c>
    </row>
    <row r="331" spans="1:13" x14ac:dyDescent="0.25">
      <c r="A331" t="str">
        <f t="shared" si="15"/>
        <v>GANCMBMay-2024</v>
      </c>
      <c r="B331" s="2">
        <v>2024</v>
      </c>
      <c r="C331" s="2" t="s">
        <v>206</v>
      </c>
      <c r="D331" t="s">
        <v>28</v>
      </c>
      <c r="E331" s="2" t="s">
        <v>10</v>
      </c>
      <c r="F331" t="s">
        <v>15</v>
      </c>
      <c r="G331">
        <v>4</v>
      </c>
      <c r="H331">
        <v>94.75</v>
      </c>
      <c r="I331">
        <v>140.08000000000001</v>
      </c>
      <c r="J331">
        <v>234.83</v>
      </c>
      <c r="K331">
        <v>4588</v>
      </c>
      <c r="L331" s="26">
        <f t="shared" si="16"/>
        <v>5.1183522231909334E-2</v>
      </c>
      <c r="M331" s="1">
        <f t="shared" si="17"/>
        <v>58.707500000000003</v>
      </c>
    </row>
    <row r="332" spans="1:13" x14ac:dyDescent="0.25">
      <c r="A332" t="str">
        <f t="shared" si="15"/>
        <v>HYDCMBMay-2024</v>
      </c>
      <c r="B332" s="2">
        <v>2024</v>
      </c>
      <c r="C332" s="2" t="s">
        <v>206</v>
      </c>
      <c r="D332" t="s">
        <v>29</v>
      </c>
      <c r="E332" s="2" t="s">
        <v>10</v>
      </c>
      <c r="F332" t="s">
        <v>15</v>
      </c>
      <c r="G332">
        <v>11</v>
      </c>
      <c r="H332">
        <v>389.16999999999996</v>
      </c>
      <c r="I332">
        <v>200.47</v>
      </c>
      <c r="J332">
        <v>589.64</v>
      </c>
      <c r="K332">
        <v>12892</v>
      </c>
      <c r="L332" s="26">
        <f t="shared" si="16"/>
        <v>4.573689109525287E-2</v>
      </c>
      <c r="M332" s="1">
        <f t="shared" si="17"/>
        <v>53.603636363636362</v>
      </c>
    </row>
    <row r="333" spans="1:13" x14ac:dyDescent="0.25">
      <c r="A333" t="str">
        <f t="shared" si="15"/>
        <v>ICNCMBMay-2024</v>
      </c>
      <c r="B333" s="2">
        <v>2024</v>
      </c>
      <c r="C333" s="2" t="s">
        <v>206</v>
      </c>
      <c r="D333" t="s">
        <v>30</v>
      </c>
      <c r="E333" s="2" t="s">
        <v>10</v>
      </c>
      <c r="F333" t="s">
        <v>13</v>
      </c>
      <c r="G333">
        <v>67</v>
      </c>
      <c r="H333">
        <v>18822.659999999996</v>
      </c>
      <c r="I333">
        <v>5133.0599999999995</v>
      </c>
      <c r="J333">
        <v>23955.72</v>
      </c>
      <c r="K333">
        <v>386255</v>
      </c>
      <c r="L333" s="26">
        <f t="shared" si="16"/>
        <v>6.2020478699304868E-2</v>
      </c>
      <c r="M333" s="1">
        <f t="shared" si="17"/>
        <v>357.54805970149255</v>
      </c>
    </row>
    <row r="334" spans="1:13" x14ac:dyDescent="0.25">
      <c r="A334" t="str">
        <f t="shared" si="15"/>
        <v>IXMCMBMay-2024</v>
      </c>
      <c r="B334" s="2">
        <v>2024</v>
      </c>
      <c r="C334" s="2" t="s">
        <v>206</v>
      </c>
      <c r="D334" t="s">
        <v>31</v>
      </c>
      <c r="E334" s="2" t="s">
        <v>10</v>
      </c>
      <c r="F334" t="s">
        <v>15</v>
      </c>
      <c r="G334">
        <v>5</v>
      </c>
      <c r="H334">
        <v>106.52</v>
      </c>
      <c r="I334">
        <v>59.640000000000008</v>
      </c>
      <c r="J334">
        <v>166.16</v>
      </c>
      <c r="K334">
        <v>1770</v>
      </c>
      <c r="L334" s="26">
        <f t="shared" si="16"/>
        <v>9.387570621468927E-2</v>
      </c>
      <c r="M334" s="1">
        <f t="shared" si="17"/>
        <v>33.231999999999999</v>
      </c>
    </row>
    <row r="335" spans="1:13" x14ac:dyDescent="0.25">
      <c r="A335" t="str">
        <f t="shared" si="15"/>
        <v>KHICMBMay-2024</v>
      </c>
      <c r="B335" s="2">
        <v>2024</v>
      </c>
      <c r="C335" s="2" t="s">
        <v>206</v>
      </c>
      <c r="D335" t="s">
        <v>32</v>
      </c>
      <c r="E335" s="2" t="s">
        <v>10</v>
      </c>
      <c r="F335" t="s">
        <v>15</v>
      </c>
      <c r="G335">
        <v>72</v>
      </c>
      <c r="H335">
        <v>5713.43</v>
      </c>
      <c r="I335">
        <v>1743.5100000000002</v>
      </c>
      <c r="J335">
        <v>7456.9400000000005</v>
      </c>
      <c r="K335">
        <v>173808</v>
      </c>
      <c r="L335" s="26">
        <f t="shared" si="16"/>
        <v>4.290331860443708E-2</v>
      </c>
      <c r="M335" s="1">
        <f t="shared" si="17"/>
        <v>103.56861111111112</v>
      </c>
    </row>
    <row r="336" spans="1:13" x14ac:dyDescent="0.25">
      <c r="A336" t="str">
        <f t="shared" si="15"/>
        <v>KTMCMBMay-2024</v>
      </c>
      <c r="B336" s="2">
        <v>2024</v>
      </c>
      <c r="C336" s="2" t="s">
        <v>206</v>
      </c>
      <c r="D336" t="s">
        <v>52</v>
      </c>
      <c r="E336" s="2" t="s">
        <v>10</v>
      </c>
      <c r="F336" t="s">
        <v>15</v>
      </c>
      <c r="G336">
        <v>10</v>
      </c>
      <c r="H336">
        <v>2213.9500000000003</v>
      </c>
      <c r="I336">
        <v>307.13</v>
      </c>
      <c r="J336">
        <v>2521.08</v>
      </c>
      <c r="K336">
        <v>23530</v>
      </c>
      <c r="L336" s="26">
        <f t="shared" si="16"/>
        <v>0.10714322141946452</v>
      </c>
      <c r="M336" s="1">
        <f t="shared" si="17"/>
        <v>252.108</v>
      </c>
    </row>
    <row r="337" spans="1:13" x14ac:dyDescent="0.25">
      <c r="A337" t="str">
        <f t="shared" si="15"/>
        <v>KULCMBMay-2024</v>
      </c>
      <c r="B337" s="2">
        <v>2024</v>
      </c>
      <c r="C337" s="2" t="s">
        <v>206</v>
      </c>
      <c r="D337" t="s">
        <v>33</v>
      </c>
      <c r="E337" s="2" t="s">
        <v>10</v>
      </c>
      <c r="F337" t="s">
        <v>13</v>
      </c>
      <c r="G337">
        <v>82</v>
      </c>
      <c r="H337">
        <v>3426.73</v>
      </c>
      <c r="I337">
        <v>4184.170000000001</v>
      </c>
      <c r="J337">
        <v>7610.8999999999987</v>
      </c>
      <c r="K337">
        <v>201638</v>
      </c>
      <c r="L337" s="26">
        <f t="shared" si="16"/>
        <v>3.7745365456907917E-2</v>
      </c>
      <c r="M337" s="1">
        <f t="shared" si="17"/>
        <v>92.815853658536568</v>
      </c>
    </row>
    <row r="338" spans="1:13" x14ac:dyDescent="0.25">
      <c r="A338" t="str">
        <f t="shared" si="15"/>
        <v>KWICMBMay-2024</v>
      </c>
      <c r="B338" s="2">
        <v>2024</v>
      </c>
      <c r="C338" s="2" t="s">
        <v>206</v>
      </c>
      <c r="D338" t="s">
        <v>34</v>
      </c>
      <c r="E338" s="2" t="s">
        <v>10</v>
      </c>
      <c r="F338" t="s">
        <v>11</v>
      </c>
      <c r="G338">
        <v>3</v>
      </c>
      <c r="H338">
        <v>412.21000000000004</v>
      </c>
      <c r="I338">
        <v>79.289999999999992</v>
      </c>
      <c r="J338">
        <v>491.5</v>
      </c>
      <c r="K338">
        <v>12585</v>
      </c>
      <c r="L338" s="26">
        <f t="shared" si="16"/>
        <v>3.9054429876837507E-2</v>
      </c>
      <c r="M338" s="1">
        <f t="shared" si="17"/>
        <v>163.83333333333334</v>
      </c>
    </row>
    <row r="339" spans="1:13" x14ac:dyDescent="0.25">
      <c r="A339" t="str">
        <f t="shared" si="15"/>
        <v>LHECMBMay-2024</v>
      </c>
      <c r="B339" s="2">
        <v>2024</v>
      </c>
      <c r="C339" s="2" t="s">
        <v>206</v>
      </c>
      <c r="D339" t="s">
        <v>35</v>
      </c>
      <c r="E339" s="2" t="s">
        <v>10</v>
      </c>
      <c r="F339" t="s">
        <v>15</v>
      </c>
      <c r="G339">
        <v>111</v>
      </c>
      <c r="H339">
        <v>10015.92</v>
      </c>
      <c r="I339">
        <v>2419.69</v>
      </c>
      <c r="J339">
        <v>12435.609999999999</v>
      </c>
      <c r="K339">
        <v>309135</v>
      </c>
      <c r="L339" s="26">
        <f t="shared" si="16"/>
        <v>4.0227117602342016E-2</v>
      </c>
      <c r="M339" s="1">
        <f t="shared" si="17"/>
        <v>112.03252252252251</v>
      </c>
    </row>
    <row r="340" spans="1:13" x14ac:dyDescent="0.25">
      <c r="A340" t="str">
        <f t="shared" si="15"/>
        <v>LHRCMBMay-2024</v>
      </c>
      <c r="B340" s="2">
        <v>2024</v>
      </c>
      <c r="C340" s="2" t="s">
        <v>206</v>
      </c>
      <c r="D340" t="s">
        <v>36</v>
      </c>
      <c r="E340" s="2" t="s">
        <v>10</v>
      </c>
      <c r="F340" t="s">
        <v>19</v>
      </c>
      <c r="G340">
        <v>210</v>
      </c>
      <c r="H340">
        <v>46212.249999999985</v>
      </c>
      <c r="I340">
        <v>42152.449999999975</v>
      </c>
      <c r="J340">
        <v>88364.700000000012</v>
      </c>
      <c r="K340">
        <v>1830990</v>
      </c>
      <c r="L340" s="26">
        <f t="shared" si="16"/>
        <v>4.8260613110939987E-2</v>
      </c>
      <c r="M340" s="1">
        <f t="shared" si="17"/>
        <v>420.78428571428577</v>
      </c>
    </row>
    <row r="341" spans="1:13" x14ac:dyDescent="0.25">
      <c r="A341" t="str">
        <f t="shared" si="15"/>
        <v>MAACMBMay-2024</v>
      </c>
      <c r="B341" s="2">
        <v>2024</v>
      </c>
      <c r="C341" s="2" t="s">
        <v>206</v>
      </c>
      <c r="D341" t="s">
        <v>37</v>
      </c>
      <c r="E341" s="2" t="s">
        <v>10</v>
      </c>
      <c r="F341" t="s">
        <v>15</v>
      </c>
      <c r="G341">
        <v>40</v>
      </c>
      <c r="H341">
        <v>1095.6300000000001</v>
      </c>
      <c r="I341">
        <v>790.51999999999987</v>
      </c>
      <c r="J341">
        <v>1886.1499999999999</v>
      </c>
      <c r="K341">
        <v>27440</v>
      </c>
      <c r="L341" s="26">
        <f t="shared" si="16"/>
        <v>6.8737244897959182E-2</v>
      </c>
      <c r="M341" s="1">
        <f t="shared" si="17"/>
        <v>47.153749999999995</v>
      </c>
    </row>
    <row r="342" spans="1:13" x14ac:dyDescent="0.25">
      <c r="A342" t="str">
        <f t="shared" si="15"/>
        <v>MELCMBMay-2024</v>
      </c>
      <c r="B342" s="2">
        <v>2024</v>
      </c>
      <c r="C342" s="2" t="s">
        <v>206</v>
      </c>
      <c r="D342" t="s">
        <v>38</v>
      </c>
      <c r="E342" s="2" t="s">
        <v>10</v>
      </c>
      <c r="F342" t="s">
        <v>13</v>
      </c>
      <c r="G342">
        <v>717</v>
      </c>
      <c r="H342">
        <v>175308.77000000005</v>
      </c>
      <c r="I342">
        <v>70466.820000000007</v>
      </c>
      <c r="J342">
        <v>245775.59000000008</v>
      </c>
      <c r="K342">
        <v>6029253</v>
      </c>
      <c r="L342" s="26">
        <f t="shared" si="16"/>
        <v>4.0763854162364735E-2</v>
      </c>
      <c r="M342" s="1">
        <f t="shared" si="17"/>
        <v>342.78324965132509</v>
      </c>
    </row>
    <row r="343" spans="1:13" x14ac:dyDescent="0.25">
      <c r="A343" t="str">
        <f t="shared" si="15"/>
        <v>MLECMBMay-2024</v>
      </c>
      <c r="B343" s="2">
        <v>2024</v>
      </c>
      <c r="C343" s="2" t="s">
        <v>206</v>
      </c>
      <c r="D343" t="s">
        <v>39</v>
      </c>
      <c r="E343" s="2" t="s">
        <v>10</v>
      </c>
      <c r="F343" t="s">
        <v>15</v>
      </c>
      <c r="G343">
        <v>369</v>
      </c>
      <c r="H343">
        <v>19156.059999999994</v>
      </c>
      <c r="I343">
        <v>6503.0299999999988</v>
      </c>
      <c r="J343">
        <v>25659.089999999997</v>
      </c>
      <c r="K343">
        <v>283392</v>
      </c>
      <c r="L343" s="26">
        <f t="shared" si="16"/>
        <v>9.054274644308942E-2</v>
      </c>
      <c r="M343" s="1">
        <f t="shared" si="17"/>
        <v>69.536829268292678</v>
      </c>
    </row>
    <row r="344" spans="1:13" x14ac:dyDescent="0.25">
      <c r="A344" t="str">
        <f t="shared" si="15"/>
        <v>NRTCMBMay-2024</v>
      </c>
      <c r="B344" s="2">
        <v>2024</v>
      </c>
      <c r="C344" s="2" t="s">
        <v>206</v>
      </c>
      <c r="D344" t="s">
        <v>40</v>
      </c>
      <c r="E344" s="2" t="s">
        <v>10</v>
      </c>
      <c r="F344" t="s">
        <v>13</v>
      </c>
      <c r="G344">
        <v>38</v>
      </c>
      <c r="H344">
        <v>15053.21</v>
      </c>
      <c r="I344">
        <v>236.49999999999997</v>
      </c>
      <c r="J344">
        <v>15289.710000000001</v>
      </c>
      <c r="K344">
        <v>260832</v>
      </c>
      <c r="L344" s="26">
        <f t="shared" si="16"/>
        <v>5.861899613544351E-2</v>
      </c>
      <c r="M344" s="1">
        <f t="shared" si="17"/>
        <v>402.36078947368424</v>
      </c>
    </row>
    <row r="345" spans="1:13" x14ac:dyDescent="0.25">
      <c r="A345" t="str">
        <f t="shared" si="15"/>
        <v>PVGCMBMay-2024</v>
      </c>
      <c r="B345" s="2">
        <v>2024</v>
      </c>
      <c r="C345" s="2" t="s">
        <v>206</v>
      </c>
      <c r="D345" t="s">
        <v>50</v>
      </c>
      <c r="E345" s="2" t="s">
        <v>10</v>
      </c>
      <c r="F345" t="s">
        <v>13</v>
      </c>
      <c r="G345">
        <v>1</v>
      </c>
      <c r="H345">
        <v>178.95</v>
      </c>
      <c r="I345">
        <v>120.91</v>
      </c>
      <c r="J345">
        <v>299.86</v>
      </c>
      <c r="K345">
        <v>5066</v>
      </c>
      <c r="L345" s="26">
        <f t="shared" si="16"/>
        <v>5.9190682984603241E-2</v>
      </c>
      <c r="M345" s="1">
        <f t="shared" si="17"/>
        <v>299.86</v>
      </c>
    </row>
    <row r="346" spans="1:13" x14ac:dyDescent="0.25">
      <c r="A346" t="str">
        <f t="shared" si="15"/>
        <v>RUHCMBMay-2024</v>
      </c>
      <c r="B346" s="2">
        <v>2024</v>
      </c>
      <c r="C346" s="2" t="s">
        <v>206</v>
      </c>
      <c r="D346" t="s">
        <v>41</v>
      </c>
      <c r="E346" s="2" t="s">
        <v>10</v>
      </c>
      <c r="F346" t="s">
        <v>11</v>
      </c>
      <c r="G346">
        <v>9</v>
      </c>
      <c r="H346">
        <v>1362.63</v>
      </c>
      <c r="I346">
        <v>870.85</v>
      </c>
      <c r="J346">
        <v>2233.48</v>
      </c>
      <c r="K346">
        <v>36405</v>
      </c>
      <c r="L346" s="26">
        <f t="shared" si="16"/>
        <v>6.1350913336080212E-2</v>
      </c>
      <c r="M346" s="1">
        <f t="shared" si="17"/>
        <v>248.16444444444446</v>
      </c>
    </row>
    <row r="347" spans="1:13" x14ac:dyDescent="0.25">
      <c r="A347" t="str">
        <f t="shared" si="15"/>
        <v>SINCMBMay-2024</v>
      </c>
      <c r="B347" s="2">
        <v>2024</v>
      </c>
      <c r="C347" s="2" t="s">
        <v>206</v>
      </c>
      <c r="D347" t="s">
        <v>42</v>
      </c>
      <c r="E347" s="2" t="s">
        <v>10</v>
      </c>
      <c r="F347" t="s">
        <v>13</v>
      </c>
      <c r="G347">
        <v>71</v>
      </c>
      <c r="H347">
        <v>7889.67</v>
      </c>
      <c r="I347">
        <v>5908.2899999999972</v>
      </c>
      <c r="J347">
        <v>13797.960000000003</v>
      </c>
      <c r="K347">
        <v>195179</v>
      </c>
      <c r="L347" s="26">
        <f t="shared" si="16"/>
        <v>7.0693875878040172E-2</v>
      </c>
      <c r="M347" s="1">
        <f t="shared" si="17"/>
        <v>194.33746478873243</v>
      </c>
    </row>
    <row r="348" spans="1:13" x14ac:dyDescent="0.25">
      <c r="A348" t="str">
        <f t="shared" si="15"/>
        <v>SYDCMBMay-2024</v>
      </c>
      <c r="B348" s="2">
        <v>2024</v>
      </c>
      <c r="C348" s="2" t="s">
        <v>206</v>
      </c>
      <c r="D348" t="s">
        <v>53</v>
      </c>
      <c r="E348" s="2" t="s">
        <v>10</v>
      </c>
      <c r="F348" t="s">
        <v>13</v>
      </c>
      <c r="G348">
        <v>213</v>
      </c>
      <c r="H348">
        <v>66794.440000000031</v>
      </c>
      <c r="I348">
        <v>20746.79</v>
      </c>
      <c r="J348">
        <v>87541.230000000025</v>
      </c>
      <c r="K348">
        <v>1864602</v>
      </c>
      <c r="L348" s="26">
        <f t="shared" si="16"/>
        <v>4.694901646571227E-2</v>
      </c>
      <c r="M348" s="1">
        <f t="shared" si="17"/>
        <v>410.99169014084521</v>
      </c>
    </row>
    <row r="349" spans="1:13" x14ac:dyDescent="0.25">
      <c r="A349" t="str">
        <f t="shared" si="15"/>
        <v>TRVCMBMay-2024</v>
      </c>
      <c r="B349" s="2">
        <v>2024</v>
      </c>
      <c r="C349" s="2" t="s">
        <v>206</v>
      </c>
      <c r="D349" t="s">
        <v>43</v>
      </c>
      <c r="E349" s="2" t="s">
        <v>10</v>
      </c>
      <c r="F349" t="s">
        <v>15</v>
      </c>
      <c r="G349">
        <v>8</v>
      </c>
      <c r="H349">
        <v>136.98000000000002</v>
      </c>
      <c r="I349">
        <v>140.11000000000001</v>
      </c>
      <c r="J349">
        <v>277.08999999999997</v>
      </c>
      <c r="K349">
        <v>2928</v>
      </c>
      <c r="L349" s="26">
        <f t="shared" si="16"/>
        <v>9.4634562841530045E-2</v>
      </c>
      <c r="M349" s="1">
        <f t="shared" si="17"/>
        <v>34.636249999999997</v>
      </c>
    </row>
    <row r="350" spans="1:13" x14ac:dyDescent="0.25">
      <c r="A350" t="str">
        <f t="shared" si="15"/>
        <v>TRZCMBMay-2024</v>
      </c>
      <c r="B350" s="2">
        <v>2024</v>
      </c>
      <c r="C350" s="2" t="s">
        <v>206</v>
      </c>
      <c r="D350" t="s">
        <v>44</v>
      </c>
      <c r="E350" s="2" t="s">
        <v>10</v>
      </c>
      <c r="F350" t="s">
        <v>15</v>
      </c>
      <c r="G350">
        <v>11</v>
      </c>
      <c r="H350">
        <v>235.27</v>
      </c>
      <c r="I350">
        <v>160.66</v>
      </c>
      <c r="J350">
        <v>395.92999999999995</v>
      </c>
      <c r="K350">
        <v>4873</v>
      </c>
      <c r="L350" s="26">
        <f t="shared" si="16"/>
        <v>8.1249743484506448E-2</v>
      </c>
      <c r="M350" s="1">
        <f t="shared" si="17"/>
        <v>35.993636363636362</v>
      </c>
    </row>
    <row r="351" spans="1:13" x14ac:dyDescent="0.25">
      <c r="A351" t="str">
        <f t="shared" si="15"/>
        <v>AUHCMBNov-2023</v>
      </c>
      <c r="B351" s="2">
        <v>2023</v>
      </c>
      <c r="C351" s="2" t="s">
        <v>182</v>
      </c>
      <c r="D351" t="s">
        <v>9</v>
      </c>
      <c r="E351" s="2" t="s">
        <v>10</v>
      </c>
      <c r="F351" t="s">
        <v>11</v>
      </c>
      <c r="G351">
        <v>1709</v>
      </c>
      <c r="H351">
        <v>173754.4099999998</v>
      </c>
      <c r="I351">
        <v>186451.30000000005</v>
      </c>
      <c r="J351">
        <v>360205.70999999967</v>
      </c>
      <c r="K351">
        <v>5714896</v>
      </c>
      <c r="L351" s="26">
        <f t="shared" si="16"/>
        <v>6.3029267724207E-2</v>
      </c>
      <c r="M351" s="1">
        <f t="shared" si="17"/>
        <v>210.76987126974819</v>
      </c>
    </row>
    <row r="352" spans="1:13" x14ac:dyDescent="0.25">
      <c r="A352" t="str">
        <f t="shared" si="15"/>
        <v>BKKCMBNov-2023</v>
      </c>
      <c r="B352" s="2">
        <v>2023</v>
      </c>
      <c r="C352" s="2" t="s">
        <v>182</v>
      </c>
      <c r="D352" t="s">
        <v>12</v>
      </c>
      <c r="E352" s="2" t="s">
        <v>10</v>
      </c>
      <c r="F352" t="s">
        <v>13</v>
      </c>
      <c r="G352">
        <v>4957</v>
      </c>
      <c r="H352">
        <v>400279.89999999985</v>
      </c>
      <c r="I352">
        <v>400142.46999999945</v>
      </c>
      <c r="J352">
        <v>800422.37000000023</v>
      </c>
      <c r="K352">
        <v>11822445</v>
      </c>
      <c r="L352" s="26">
        <f t="shared" si="16"/>
        <v>6.7703623911974237E-2</v>
      </c>
      <c r="M352" s="1">
        <f t="shared" si="17"/>
        <v>161.47314303005854</v>
      </c>
    </row>
    <row r="353" spans="1:19" x14ac:dyDescent="0.25">
      <c r="A353" t="str">
        <f t="shared" si="15"/>
        <v>BLRCMBNov-2023</v>
      </c>
      <c r="B353" s="2">
        <v>2023</v>
      </c>
      <c r="C353" s="2" t="s">
        <v>182</v>
      </c>
      <c r="D353" t="s">
        <v>14</v>
      </c>
      <c r="E353" t="s">
        <v>10</v>
      </c>
      <c r="F353" t="s">
        <v>15</v>
      </c>
      <c r="G353">
        <v>3275</v>
      </c>
      <c r="H353">
        <v>161910.31000000008</v>
      </c>
      <c r="I353">
        <v>111619.64999999995</v>
      </c>
      <c r="J353">
        <v>273529.95999999973</v>
      </c>
      <c r="K353">
        <v>2341625</v>
      </c>
      <c r="L353" s="26">
        <f t="shared" si="16"/>
        <v>0.11681202583675855</v>
      </c>
      <c r="M353" s="1">
        <f t="shared" si="17"/>
        <v>83.520598473282362</v>
      </c>
    </row>
    <row r="354" spans="1:19" x14ac:dyDescent="0.25">
      <c r="A354" t="str">
        <f t="shared" si="15"/>
        <v>BOMCMBNov-2023</v>
      </c>
      <c r="B354" s="2">
        <v>2023</v>
      </c>
      <c r="C354" s="2" t="s">
        <v>182</v>
      </c>
      <c r="D354" t="s">
        <v>16</v>
      </c>
      <c r="E354" s="2" t="s">
        <v>10</v>
      </c>
      <c r="F354" t="s">
        <v>15</v>
      </c>
      <c r="G354">
        <v>4235</v>
      </c>
      <c r="H354">
        <v>435678.31000000017</v>
      </c>
      <c r="I354">
        <v>149141.83999999985</v>
      </c>
      <c r="J354">
        <v>584820.14999999991</v>
      </c>
      <c r="K354">
        <v>6560015</v>
      </c>
      <c r="L354" s="26">
        <f t="shared" si="16"/>
        <v>8.914920926247881E-2</v>
      </c>
      <c r="M354" s="1">
        <f t="shared" si="17"/>
        <v>138.09212514757968</v>
      </c>
    </row>
    <row r="355" spans="1:19" x14ac:dyDescent="0.25">
      <c r="A355" t="str">
        <f t="shared" si="15"/>
        <v>CANCMBNov-2023</v>
      </c>
      <c r="B355" s="2">
        <v>2023</v>
      </c>
      <c r="C355" s="2" t="s">
        <v>182</v>
      </c>
      <c r="D355" t="s">
        <v>17</v>
      </c>
      <c r="E355" s="2" t="s">
        <v>10</v>
      </c>
      <c r="F355" t="s">
        <v>13</v>
      </c>
      <c r="G355">
        <v>1442</v>
      </c>
      <c r="H355">
        <v>237896.15999999997</v>
      </c>
      <c r="I355">
        <v>128022.15999999997</v>
      </c>
      <c r="J355">
        <v>365918.31999999995</v>
      </c>
      <c r="K355">
        <v>5743486</v>
      </c>
      <c r="L355" s="26">
        <f t="shared" si="16"/>
        <v>6.3710143978761319E-2</v>
      </c>
      <c r="M355" s="1">
        <f t="shared" si="17"/>
        <v>253.75750346740634</v>
      </c>
    </row>
    <row r="356" spans="1:19" x14ac:dyDescent="0.25">
      <c r="A356" t="str">
        <f t="shared" si="15"/>
        <v>CDGCMBNov-2023</v>
      </c>
      <c r="B356" s="2">
        <v>2023</v>
      </c>
      <c r="C356" s="2" t="s">
        <v>182</v>
      </c>
      <c r="D356" t="s">
        <v>18</v>
      </c>
      <c r="E356" s="2" t="s">
        <v>10</v>
      </c>
      <c r="F356" t="s">
        <v>19</v>
      </c>
      <c r="G356">
        <v>2454</v>
      </c>
      <c r="H356">
        <v>401415.28999999975</v>
      </c>
      <c r="I356">
        <v>479120.88999999978</v>
      </c>
      <c r="J356">
        <v>880536.18000000028</v>
      </c>
      <c r="K356">
        <v>20881086</v>
      </c>
      <c r="L356" s="26">
        <f t="shared" si="16"/>
        <v>4.2169079711658689E-2</v>
      </c>
      <c r="M356" s="1">
        <f t="shared" si="17"/>
        <v>358.8166992665038</v>
      </c>
    </row>
    <row r="357" spans="1:19" x14ac:dyDescent="0.25">
      <c r="A357" t="str">
        <f t="shared" si="15"/>
        <v>CGKCMBNov-2023</v>
      </c>
      <c r="B357" s="2">
        <v>2023</v>
      </c>
      <c r="C357" s="2" t="s">
        <v>182</v>
      </c>
      <c r="D357" t="s">
        <v>20</v>
      </c>
      <c r="E357" s="2" t="s">
        <v>10</v>
      </c>
      <c r="F357" t="s">
        <v>13</v>
      </c>
      <c r="G357">
        <v>2796</v>
      </c>
      <c r="H357">
        <v>283714.44999999984</v>
      </c>
      <c r="I357">
        <v>187579.96999999988</v>
      </c>
      <c r="J357">
        <v>471294.42000000045</v>
      </c>
      <c r="K357">
        <v>9277128</v>
      </c>
      <c r="L357" s="26">
        <f t="shared" si="16"/>
        <v>5.0801758906420226E-2</v>
      </c>
      <c r="M357" s="1">
        <f t="shared" si="17"/>
        <v>168.5602360515023</v>
      </c>
    </row>
    <row r="358" spans="1:19" x14ac:dyDescent="0.25">
      <c r="A358" t="str">
        <f t="shared" si="15"/>
        <v>CMBAUHNov-2023</v>
      </c>
      <c r="B358" s="2">
        <v>2023</v>
      </c>
      <c r="C358" s="2" t="s">
        <v>182</v>
      </c>
      <c r="D358" t="s">
        <v>10</v>
      </c>
      <c r="E358" s="2" t="s">
        <v>9</v>
      </c>
      <c r="F358" t="s">
        <v>11</v>
      </c>
      <c r="G358">
        <v>1184</v>
      </c>
      <c r="H358">
        <v>129944.2799999999</v>
      </c>
      <c r="I358">
        <v>135627.66000000003</v>
      </c>
      <c r="J358">
        <v>265571.94</v>
      </c>
      <c r="K358">
        <v>3959296</v>
      </c>
      <c r="L358" s="26">
        <f t="shared" si="16"/>
        <v>6.7075545753588511E-2</v>
      </c>
      <c r="M358" s="1">
        <f t="shared" si="17"/>
        <v>224.300625</v>
      </c>
    </row>
    <row r="359" spans="1:19" x14ac:dyDescent="0.25">
      <c r="A359" t="str">
        <f t="shared" si="15"/>
        <v>CMBBKKNov-2023</v>
      </c>
      <c r="B359" s="2">
        <v>2023</v>
      </c>
      <c r="C359" s="2" t="s">
        <v>182</v>
      </c>
      <c r="D359" t="s">
        <v>10</v>
      </c>
      <c r="E359" s="2" t="s">
        <v>12</v>
      </c>
      <c r="F359" t="s">
        <v>13</v>
      </c>
      <c r="G359">
        <v>5057</v>
      </c>
      <c r="H359">
        <v>426043.29999999976</v>
      </c>
      <c r="I359">
        <v>401608.67999999988</v>
      </c>
      <c r="J359">
        <v>827651.98</v>
      </c>
      <c r="K359">
        <v>12060945</v>
      </c>
      <c r="L359" s="26">
        <f t="shared" si="16"/>
        <v>6.8622481903366603E-2</v>
      </c>
      <c r="M359" s="1">
        <f t="shared" si="17"/>
        <v>163.66461933952937</v>
      </c>
    </row>
    <row r="360" spans="1:19" x14ac:dyDescent="0.25">
      <c r="A360" t="str">
        <f t="shared" si="15"/>
        <v>CMBBLRNov-2023</v>
      </c>
      <c r="B360" s="2">
        <v>2023</v>
      </c>
      <c r="C360" s="2" t="s">
        <v>182</v>
      </c>
      <c r="D360" t="s">
        <v>10</v>
      </c>
      <c r="E360" s="2" t="s">
        <v>14</v>
      </c>
      <c r="F360" t="s">
        <v>15</v>
      </c>
      <c r="G360">
        <v>2592</v>
      </c>
      <c r="H360">
        <v>150295.11999999982</v>
      </c>
      <c r="I360">
        <v>76905.150000000125</v>
      </c>
      <c r="J360">
        <v>227200.27000000005</v>
      </c>
      <c r="K360">
        <v>1853280</v>
      </c>
      <c r="L360" s="26">
        <f t="shared" si="16"/>
        <v>0.12259360161443497</v>
      </c>
      <c r="M360" s="1">
        <f t="shared" si="17"/>
        <v>87.654425154321004</v>
      </c>
    </row>
    <row r="361" spans="1:19" x14ac:dyDescent="0.25">
      <c r="A361" t="str">
        <f t="shared" si="15"/>
        <v>CMBBOMNov-2023</v>
      </c>
      <c r="B361" s="2">
        <v>2023</v>
      </c>
      <c r="C361" s="2" t="s">
        <v>182</v>
      </c>
      <c r="D361" t="s">
        <v>10</v>
      </c>
      <c r="E361" s="2" t="s">
        <v>16</v>
      </c>
      <c r="F361" t="s">
        <v>15</v>
      </c>
      <c r="G361">
        <v>4623</v>
      </c>
      <c r="H361">
        <v>514099.52000000025</v>
      </c>
      <c r="I361">
        <v>153273.25999999978</v>
      </c>
      <c r="J361">
        <v>667372.78000000026</v>
      </c>
      <c r="K361">
        <v>7161027</v>
      </c>
      <c r="L361" s="26">
        <f t="shared" si="16"/>
        <v>9.3195121314303145E-2</v>
      </c>
      <c r="M361" s="1">
        <f t="shared" si="17"/>
        <v>144.35924291585556</v>
      </c>
    </row>
    <row r="362" spans="1:19" x14ac:dyDescent="0.25">
      <c r="A362" t="str">
        <f t="shared" si="15"/>
        <v>CMBCANNov-2023</v>
      </c>
      <c r="B362" s="2">
        <v>2023</v>
      </c>
      <c r="C362" s="2" t="s">
        <v>182</v>
      </c>
      <c r="D362" t="s">
        <v>10</v>
      </c>
      <c r="E362" s="2" t="s">
        <v>17</v>
      </c>
      <c r="F362" t="s">
        <v>13</v>
      </c>
      <c r="G362">
        <v>1088</v>
      </c>
      <c r="H362">
        <v>177243.69999999992</v>
      </c>
      <c r="I362">
        <v>95336.61000000003</v>
      </c>
      <c r="J362">
        <v>272580.31</v>
      </c>
      <c r="K362">
        <v>4333504</v>
      </c>
      <c r="L362" s="26">
        <f t="shared" si="16"/>
        <v>6.290067114279807E-2</v>
      </c>
      <c r="M362" s="1">
        <f t="shared" si="17"/>
        <v>250.5333731617647</v>
      </c>
      <c r="O362">
        <f>SUBTOTAL(9,O218:O290)</f>
        <v>12</v>
      </c>
      <c r="P362">
        <f>SUBTOTAL(9,P218:P290)</f>
        <v>1930.03</v>
      </c>
      <c r="Q362">
        <f>SUBTOTAL(9,Q218:Q290)</f>
        <v>0</v>
      </c>
      <c r="R362">
        <f>SUBTOTAL(9,R218:R290)</f>
        <v>1930.03</v>
      </c>
      <c r="S362">
        <f>SUBTOTAL(9,S218:S290)</f>
        <v>59563</v>
      </c>
    </row>
    <row r="363" spans="1:19" x14ac:dyDescent="0.25">
      <c r="A363" t="str">
        <f t="shared" si="15"/>
        <v>CMBCDGNov-2023</v>
      </c>
      <c r="B363" s="2">
        <v>2023</v>
      </c>
      <c r="C363" s="2" t="s">
        <v>182</v>
      </c>
      <c r="D363" t="s">
        <v>10</v>
      </c>
      <c r="E363" s="2" t="s">
        <v>18</v>
      </c>
      <c r="F363" t="s">
        <v>19</v>
      </c>
      <c r="G363">
        <v>2748</v>
      </c>
      <c r="H363">
        <v>459837.5199999999</v>
      </c>
      <c r="I363">
        <v>553425.56000000064</v>
      </c>
      <c r="J363">
        <v>1013263.0800000004</v>
      </c>
      <c r="K363">
        <v>23382732</v>
      </c>
      <c r="L363" s="26">
        <f t="shared" si="16"/>
        <v>4.3333819161935412E-2</v>
      </c>
      <c r="M363" s="1">
        <f t="shared" si="17"/>
        <v>368.72746724890845</v>
      </c>
    </row>
    <row r="364" spans="1:19" x14ac:dyDescent="0.25">
      <c r="A364" t="str">
        <f t="shared" si="15"/>
        <v>CMBCGKNov-2023</v>
      </c>
      <c r="B364" s="2">
        <v>2023</v>
      </c>
      <c r="C364" s="2" t="s">
        <v>182</v>
      </c>
      <c r="D364" t="s">
        <v>10</v>
      </c>
      <c r="E364" s="2" t="s">
        <v>20</v>
      </c>
      <c r="F364" t="s">
        <v>13</v>
      </c>
      <c r="G364">
        <v>2872</v>
      </c>
      <c r="H364">
        <v>193908.30000000005</v>
      </c>
      <c r="I364">
        <v>219570.43999999992</v>
      </c>
      <c r="J364">
        <v>413478.74</v>
      </c>
      <c r="K364">
        <v>9529296</v>
      </c>
      <c r="L364" s="26">
        <f t="shared" si="16"/>
        <v>4.3390271432433201E-2</v>
      </c>
      <c r="M364" s="1">
        <f t="shared" si="17"/>
        <v>143.96892061281338</v>
      </c>
    </row>
    <row r="365" spans="1:19" x14ac:dyDescent="0.25">
      <c r="A365" t="str">
        <f t="shared" si="15"/>
        <v>CMBCOKNov-2023</v>
      </c>
      <c r="B365" s="2">
        <v>2023</v>
      </c>
      <c r="C365" s="2" t="s">
        <v>182</v>
      </c>
      <c r="D365" t="s">
        <v>10</v>
      </c>
      <c r="E365" s="2" t="s">
        <v>21</v>
      </c>
      <c r="F365" t="s">
        <v>15</v>
      </c>
      <c r="G365">
        <v>2769</v>
      </c>
      <c r="H365">
        <v>77376.999999999913</v>
      </c>
      <c r="I365">
        <v>51845.749999999978</v>
      </c>
      <c r="J365">
        <v>129222.74999999985</v>
      </c>
      <c r="K365">
        <v>1431573</v>
      </c>
      <c r="L365" s="26">
        <f t="shared" si="16"/>
        <v>9.0266266547357241E-2</v>
      </c>
      <c r="M365" s="1">
        <f t="shared" si="17"/>
        <v>46.667659804983693</v>
      </c>
    </row>
    <row r="366" spans="1:19" x14ac:dyDescent="0.25">
      <c r="A366" t="str">
        <f t="shared" si="15"/>
        <v>CMBDACNov-2023</v>
      </c>
      <c r="B366" s="2">
        <v>2023</v>
      </c>
      <c r="C366" s="2" t="s">
        <v>182</v>
      </c>
      <c r="D366" t="s">
        <v>10</v>
      </c>
      <c r="E366" s="2" t="s">
        <v>22</v>
      </c>
      <c r="F366" t="s">
        <v>15</v>
      </c>
      <c r="G366">
        <v>4942</v>
      </c>
      <c r="H366">
        <v>637278.96999999834</v>
      </c>
      <c r="I366">
        <v>57179.000000000007</v>
      </c>
      <c r="J366">
        <v>694457.96999999951</v>
      </c>
      <c r="K366">
        <v>10699430</v>
      </c>
      <c r="L366" s="26">
        <f t="shared" si="16"/>
        <v>6.4906071631853246E-2</v>
      </c>
      <c r="M366" s="1">
        <f t="shared" si="17"/>
        <v>140.52164508296227</v>
      </c>
    </row>
    <row r="367" spans="1:19" x14ac:dyDescent="0.25">
      <c r="A367" t="str">
        <f t="shared" si="15"/>
        <v>CMBDELNov-2023</v>
      </c>
      <c r="B367" s="2">
        <v>2023</v>
      </c>
      <c r="C367" s="2" t="s">
        <v>182</v>
      </c>
      <c r="D367" t="s">
        <v>10</v>
      </c>
      <c r="E367" s="2" t="s">
        <v>23</v>
      </c>
      <c r="F367" t="s">
        <v>15</v>
      </c>
      <c r="G367">
        <v>6256</v>
      </c>
      <c r="H367">
        <v>690627.76000000024</v>
      </c>
      <c r="I367">
        <v>212137.02999999988</v>
      </c>
      <c r="J367">
        <v>902764.78999999922</v>
      </c>
      <c r="K367">
        <v>15170800</v>
      </c>
      <c r="L367" s="26">
        <f t="shared" si="16"/>
        <v>5.9506735966461839E-2</v>
      </c>
      <c r="M367" s="1">
        <f t="shared" si="17"/>
        <v>144.30383471866995</v>
      </c>
    </row>
    <row r="368" spans="1:19" x14ac:dyDescent="0.25">
      <c r="A368" t="str">
        <f t="shared" si="15"/>
        <v>CMBDMMNov-2023</v>
      </c>
      <c r="B368" s="2">
        <v>2023</v>
      </c>
      <c r="C368" s="2" t="s">
        <v>182</v>
      </c>
      <c r="D368" t="s">
        <v>10</v>
      </c>
      <c r="E368" s="2" t="s">
        <v>24</v>
      </c>
      <c r="F368" t="s">
        <v>11</v>
      </c>
      <c r="G368">
        <v>2317</v>
      </c>
      <c r="H368">
        <v>235832.85000000009</v>
      </c>
      <c r="I368">
        <v>210529.3299999999</v>
      </c>
      <c r="J368">
        <v>446362.18000000011</v>
      </c>
      <c r="K368">
        <v>8927401</v>
      </c>
      <c r="L368" s="26">
        <f t="shared" si="16"/>
        <v>4.9999118444438655E-2</v>
      </c>
      <c r="M368" s="1">
        <f t="shared" si="17"/>
        <v>192.64660336642214</v>
      </c>
    </row>
    <row r="369" spans="1:13" x14ac:dyDescent="0.25">
      <c r="A369" t="str">
        <f t="shared" si="15"/>
        <v>CMBDOHNov-2023</v>
      </c>
      <c r="B369" s="2">
        <v>2023</v>
      </c>
      <c r="C369" s="2" t="s">
        <v>182</v>
      </c>
      <c r="D369" t="s">
        <v>10</v>
      </c>
      <c r="E369" s="2" t="s">
        <v>25</v>
      </c>
      <c r="F369" t="s">
        <v>11</v>
      </c>
      <c r="G369">
        <v>3899</v>
      </c>
      <c r="H369">
        <v>398964.51999999996</v>
      </c>
      <c r="I369">
        <v>363819.40000000026</v>
      </c>
      <c r="J369">
        <v>762783.92000000039</v>
      </c>
      <c r="K369">
        <v>14165067</v>
      </c>
      <c r="L369" s="26">
        <f t="shared" si="16"/>
        <v>5.3849651399460408E-2</v>
      </c>
      <c r="M369" s="1">
        <f t="shared" si="17"/>
        <v>195.63578353423964</v>
      </c>
    </row>
    <row r="370" spans="1:13" x14ac:dyDescent="0.25">
      <c r="A370" t="str">
        <f t="shared" si="15"/>
        <v>CMBDXBNov-2023</v>
      </c>
      <c r="B370" s="2">
        <v>2023</v>
      </c>
      <c r="C370" s="2" t="s">
        <v>182</v>
      </c>
      <c r="D370" t="s">
        <v>10</v>
      </c>
      <c r="E370" s="2" t="s">
        <v>26</v>
      </c>
      <c r="F370" t="s">
        <v>11</v>
      </c>
      <c r="G370">
        <v>3995</v>
      </c>
      <c r="H370">
        <v>400305.99000000022</v>
      </c>
      <c r="I370">
        <v>425093.26000000059</v>
      </c>
      <c r="J370">
        <v>825399.25000000035</v>
      </c>
      <c r="K370">
        <v>13219455</v>
      </c>
      <c r="L370" s="26">
        <f t="shared" si="16"/>
        <v>6.2438220788981112E-2</v>
      </c>
      <c r="M370" s="1">
        <f t="shared" si="17"/>
        <v>206.60807259073852</v>
      </c>
    </row>
    <row r="371" spans="1:13" x14ac:dyDescent="0.25">
      <c r="A371" t="str">
        <f t="shared" si="15"/>
        <v>CMBFRANov-2023</v>
      </c>
      <c r="B371" s="2">
        <v>2023</v>
      </c>
      <c r="C371" s="2" t="s">
        <v>182</v>
      </c>
      <c r="D371" t="s">
        <v>10</v>
      </c>
      <c r="E371" s="2" t="s">
        <v>27</v>
      </c>
      <c r="F371" t="s">
        <v>19</v>
      </c>
      <c r="G371">
        <v>2292</v>
      </c>
      <c r="H371">
        <v>429021.85000000027</v>
      </c>
      <c r="I371">
        <v>483480.89</v>
      </c>
      <c r="J371">
        <v>912502.73999999918</v>
      </c>
      <c r="K371">
        <v>18549156</v>
      </c>
      <c r="L371" s="26">
        <f t="shared" si="16"/>
        <v>4.9193760621777036E-2</v>
      </c>
      <c r="M371" s="1">
        <f t="shared" si="17"/>
        <v>398.12510471204155</v>
      </c>
    </row>
    <row r="372" spans="1:13" x14ac:dyDescent="0.25">
      <c r="A372" t="str">
        <f t="shared" si="15"/>
        <v>CMBGANNov-2023</v>
      </c>
      <c r="B372" s="2">
        <v>2023</v>
      </c>
      <c r="C372" s="2" t="s">
        <v>182</v>
      </c>
      <c r="D372" t="s">
        <v>10</v>
      </c>
      <c r="E372" s="2" t="s">
        <v>28</v>
      </c>
      <c r="F372" t="s">
        <v>15</v>
      </c>
      <c r="G372">
        <v>593</v>
      </c>
      <c r="H372">
        <v>44976.359999999993</v>
      </c>
      <c r="I372">
        <v>15038.189999999997</v>
      </c>
      <c r="J372">
        <v>60014.549999999981</v>
      </c>
      <c r="K372">
        <v>680171</v>
      </c>
      <c r="L372" s="26">
        <f t="shared" si="16"/>
        <v>8.8234502794150266E-2</v>
      </c>
      <c r="M372" s="1">
        <f t="shared" si="17"/>
        <v>101.20497470489036</v>
      </c>
    </row>
    <row r="373" spans="1:13" x14ac:dyDescent="0.25">
      <c r="A373" t="str">
        <f t="shared" si="15"/>
        <v>CMBHYDNov-2023</v>
      </c>
      <c r="B373" s="2">
        <v>2023</v>
      </c>
      <c r="C373" s="2" t="s">
        <v>182</v>
      </c>
      <c r="D373" t="s">
        <v>10</v>
      </c>
      <c r="E373" s="2" t="s">
        <v>29</v>
      </c>
      <c r="F373" t="s">
        <v>15</v>
      </c>
      <c r="G373">
        <v>1830</v>
      </c>
      <c r="H373">
        <v>91201.349999999889</v>
      </c>
      <c r="I373">
        <v>58940.019999999953</v>
      </c>
      <c r="J373">
        <v>150141.37</v>
      </c>
      <c r="K373">
        <v>2144760</v>
      </c>
      <c r="L373" s="26">
        <f t="shared" si="16"/>
        <v>7.0003809284022459E-2</v>
      </c>
      <c r="M373" s="1">
        <f t="shared" si="17"/>
        <v>82.044464480874311</v>
      </c>
    </row>
    <row r="374" spans="1:13" x14ac:dyDescent="0.25">
      <c r="A374" t="str">
        <f t="shared" si="15"/>
        <v>CMBICNNov-2023</v>
      </c>
      <c r="B374" s="2">
        <v>2023</v>
      </c>
      <c r="C374" s="2" t="s">
        <v>182</v>
      </c>
      <c r="D374" t="s">
        <v>10</v>
      </c>
      <c r="E374" s="2" t="s">
        <v>30</v>
      </c>
      <c r="F374" t="s">
        <v>13</v>
      </c>
      <c r="G374">
        <v>707</v>
      </c>
      <c r="H374">
        <v>204569.66999999998</v>
      </c>
      <c r="I374">
        <v>70830.470000000016</v>
      </c>
      <c r="J374">
        <v>275400.14000000007</v>
      </c>
      <c r="K374">
        <v>4075855</v>
      </c>
      <c r="L374" s="26">
        <f t="shared" si="16"/>
        <v>6.7568679454985542E-2</v>
      </c>
      <c r="M374" s="1">
        <f t="shared" si="17"/>
        <v>389.53343705799159</v>
      </c>
    </row>
    <row r="375" spans="1:13" x14ac:dyDescent="0.25">
      <c r="A375" t="str">
        <f t="shared" si="15"/>
        <v>CMBIXMNov-2023</v>
      </c>
      <c r="B375" s="2">
        <v>2023</v>
      </c>
      <c r="C375" s="2" t="s">
        <v>182</v>
      </c>
      <c r="D375" t="s">
        <v>10</v>
      </c>
      <c r="E375" s="2" t="s">
        <v>31</v>
      </c>
      <c r="F375" t="s">
        <v>15</v>
      </c>
      <c r="G375">
        <v>1812</v>
      </c>
      <c r="H375">
        <v>52477.619999999974</v>
      </c>
      <c r="I375">
        <v>39767.960000000028</v>
      </c>
      <c r="J375">
        <v>92245.580000000104</v>
      </c>
      <c r="K375">
        <v>641448</v>
      </c>
      <c r="L375" s="26">
        <f t="shared" si="16"/>
        <v>0.14380835235280195</v>
      </c>
      <c r="M375" s="1">
        <f t="shared" si="17"/>
        <v>50.908156732891889</v>
      </c>
    </row>
    <row r="376" spans="1:13" x14ac:dyDescent="0.25">
      <c r="A376" t="str">
        <f t="shared" si="15"/>
        <v>CMBKHINov-2023</v>
      </c>
      <c r="B376" s="2">
        <v>2023</v>
      </c>
      <c r="C376" s="2" t="s">
        <v>182</v>
      </c>
      <c r="D376" t="s">
        <v>10</v>
      </c>
      <c r="E376" s="2" t="s">
        <v>32</v>
      </c>
      <c r="F376" t="s">
        <v>15</v>
      </c>
      <c r="G376">
        <v>1831</v>
      </c>
      <c r="H376">
        <v>260052.48999999987</v>
      </c>
      <c r="I376">
        <v>54730.099999999962</v>
      </c>
      <c r="J376">
        <v>314782.58999999997</v>
      </c>
      <c r="K376">
        <v>4420034</v>
      </c>
      <c r="L376" s="26">
        <f t="shared" si="16"/>
        <v>7.1217232718119361E-2</v>
      </c>
      <c r="M376" s="1">
        <f t="shared" si="17"/>
        <v>171.91839978154013</v>
      </c>
    </row>
    <row r="377" spans="1:13" x14ac:dyDescent="0.25">
      <c r="A377" t="str">
        <f t="shared" si="15"/>
        <v>CMBKTMNov-2023</v>
      </c>
      <c r="B377" s="2">
        <v>2023</v>
      </c>
      <c r="C377" s="2" t="s">
        <v>182</v>
      </c>
      <c r="D377" t="s">
        <v>10</v>
      </c>
      <c r="E377" s="2" t="s">
        <v>52</v>
      </c>
      <c r="F377" t="s">
        <v>15</v>
      </c>
      <c r="G377">
        <v>2219</v>
      </c>
      <c r="H377">
        <v>286565.91999999993</v>
      </c>
      <c r="I377">
        <v>78369.540000000008</v>
      </c>
      <c r="J377">
        <v>364935.45999999985</v>
      </c>
      <c r="K377">
        <v>5221307</v>
      </c>
      <c r="L377" s="26">
        <f t="shared" si="16"/>
        <v>6.9893507506836858E-2</v>
      </c>
      <c r="M377" s="1">
        <f t="shared" si="17"/>
        <v>164.45942316358713</v>
      </c>
    </row>
    <row r="378" spans="1:13" x14ac:dyDescent="0.25">
      <c r="A378" t="str">
        <f t="shared" si="15"/>
        <v>CMBKULNov-2023</v>
      </c>
      <c r="B378" s="2">
        <v>2023</v>
      </c>
      <c r="C378" s="2" t="s">
        <v>182</v>
      </c>
      <c r="D378" t="s">
        <v>10</v>
      </c>
      <c r="E378" s="2" t="s">
        <v>33</v>
      </c>
      <c r="F378" t="s">
        <v>13</v>
      </c>
      <c r="G378">
        <v>3573</v>
      </c>
      <c r="H378">
        <v>228671.44999999998</v>
      </c>
      <c r="I378">
        <v>259715.59000000032</v>
      </c>
      <c r="J378">
        <v>488387.03999999975</v>
      </c>
      <c r="K378">
        <v>8786007</v>
      </c>
      <c r="L378" s="26">
        <f t="shared" si="16"/>
        <v>5.5586916787113846E-2</v>
      </c>
      <c r="M378" s="1">
        <f t="shared" si="17"/>
        <v>136.68822837951294</v>
      </c>
    </row>
    <row r="379" spans="1:13" x14ac:dyDescent="0.25">
      <c r="A379" t="str">
        <f t="shared" si="15"/>
        <v>CMBKWINov-2023</v>
      </c>
      <c r="B379" s="2">
        <v>2023</v>
      </c>
      <c r="C379" s="2" t="s">
        <v>182</v>
      </c>
      <c r="D379" t="s">
        <v>10</v>
      </c>
      <c r="E379" s="2" t="s">
        <v>34</v>
      </c>
      <c r="F379" t="s">
        <v>11</v>
      </c>
      <c r="G379">
        <v>4442</v>
      </c>
      <c r="H379">
        <v>675211.92000000016</v>
      </c>
      <c r="I379">
        <v>402836.53999999986</v>
      </c>
      <c r="J379">
        <v>1078048.4600000007</v>
      </c>
      <c r="K379">
        <v>18634190</v>
      </c>
      <c r="L379" s="26">
        <f t="shared" si="16"/>
        <v>5.7853250396180389E-2</v>
      </c>
      <c r="M379" s="1">
        <f t="shared" si="17"/>
        <v>242.69438541197673</v>
      </c>
    </row>
    <row r="380" spans="1:13" x14ac:dyDescent="0.25">
      <c r="A380" t="str">
        <f t="shared" si="15"/>
        <v>CMBLHENov-2023</v>
      </c>
      <c r="B380" s="2">
        <v>2023</v>
      </c>
      <c r="C380" s="2" t="s">
        <v>182</v>
      </c>
      <c r="D380" t="s">
        <v>10</v>
      </c>
      <c r="E380" s="2" t="s">
        <v>35</v>
      </c>
      <c r="F380" t="s">
        <v>15</v>
      </c>
      <c r="G380">
        <v>2455</v>
      </c>
      <c r="H380">
        <v>325013.07999999973</v>
      </c>
      <c r="I380">
        <v>76543.840000000069</v>
      </c>
      <c r="J380">
        <v>401556.92000000004</v>
      </c>
      <c r="K380">
        <v>6837175</v>
      </c>
      <c r="L380" s="26">
        <f t="shared" si="16"/>
        <v>5.8731408805537379E-2</v>
      </c>
      <c r="M380" s="1">
        <f t="shared" si="17"/>
        <v>163.56697352342161</v>
      </c>
    </row>
    <row r="381" spans="1:13" x14ac:dyDescent="0.25">
      <c r="A381" t="str">
        <f t="shared" si="15"/>
        <v>CMBLHRNov-2023</v>
      </c>
      <c r="B381" s="2">
        <v>2023</v>
      </c>
      <c r="C381" s="2" t="s">
        <v>182</v>
      </c>
      <c r="D381" t="s">
        <v>10</v>
      </c>
      <c r="E381" s="2" t="s">
        <v>36</v>
      </c>
      <c r="F381" t="s">
        <v>19</v>
      </c>
      <c r="G381">
        <v>8974</v>
      </c>
      <c r="H381">
        <v>2110022.5600000015</v>
      </c>
      <c r="I381">
        <v>1837346.149999999</v>
      </c>
      <c r="J381">
        <v>3947368.7100000037</v>
      </c>
      <c r="K381">
        <v>78244306</v>
      </c>
      <c r="L381" s="26">
        <f t="shared" si="16"/>
        <v>5.0449277548707552E-2</v>
      </c>
      <c r="M381" s="1">
        <f t="shared" si="17"/>
        <v>439.86725094718116</v>
      </c>
    </row>
    <row r="382" spans="1:13" x14ac:dyDescent="0.25">
      <c r="A382" t="str">
        <f t="shared" si="15"/>
        <v>CMBMAANov-2023</v>
      </c>
      <c r="B382" s="2">
        <v>2023</v>
      </c>
      <c r="C382" s="2" t="s">
        <v>182</v>
      </c>
      <c r="D382" t="s">
        <v>10</v>
      </c>
      <c r="E382" s="2" t="s">
        <v>37</v>
      </c>
      <c r="F382" t="s">
        <v>15</v>
      </c>
      <c r="G382">
        <v>9771</v>
      </c>
      <c r="H382">
        <v>248554.61999999994</v>
      </c>
      <c r="I382">
        <v>263204.83999999973</v>
      </c>
      <c r="J382">
        <v>511759.46000000025</v>
      </c>
      <c r="K382">
        <v>6702906</v>
      </c>
      <c r="L382" s="26">
        <f t="shared" si="16"/>
        <v>7.634889404685076E-2</v>
      </c>
      <c r="M382" s="1">
        <f t="shared" si="17"/>
        <v>52.375341316139625</v>
      </c>
    </row>
    <row r="383" spans="1:13" x14ac:dyDescent="0.25">
      <c r="A383" t="str">
        <f t="shared" si="15"/>
        <v>CMBMELNov-2023</v>
      </c>
      <c r="B383" s="2">
        <v>2023</v>
      </c>
      <c r="C383" s="2" t="s">
        <v>182</v>
      </c>
      <c r="D383" t="s">
        <v>10</v>
      </c>
      <c r="E383" s="2" t="s">
        <v>38</v>
      </c>
      <c r="F383" t="s">
        <v>13</v>
      </c>
      <c r="G383">
        <v>8888</v>
      </c>
      <c r="H383">
        <v>2641627.8500000024</v>
      </c>
      <c r="I383">
        <v>851091.87000000058</v>
      </c>
      <c r="J383">
        <v>3492719.7199999965</v>
      </c>
      <c r="K383">
        <v>74739192</v>
      </c>
      <c r="L383" s="26">
        <f t="shared" si="16"/>
        <v>4.6732104355637086E-2</v>
      </c>
      <c r="M383" s="1">
        <f t="shared" si="17"/>
        <v>392.97026552655228</v>
      </c>
    </row>
    <row r="384" spans="1:13" x14ac:dyDescent="0.25">
      <c r="A384" t="str">
        <f t="shared" si="15"/>
        <v>CMBMLENov-2023</v>
      </c>
      <c r="B384" s="2">
        <v>2023</v>
      </c>
      <c r="C384" s="2" t="s">
        <v>182</v>
      </c>
      <c r="D384" t="s">
        <v>10</v>
      </c>
      <c r="E384" s="2" t="s">
        <v>39</v>
      </c>
      <c r="F384" t="s">
        <v>15</v>
      </c>
      <c r="G384">
        <v>12241</v>
      </c>
      <c r="H384">
        <v>766375.39999999967</v>
      </c>
      <c r="I384">
        <v>250902.31999999995</v>
      </c>
      <c r="J384">
        <v>1017277.7199999985</v>
      </c>
      <c r="K384">
        <v>9401088</v>
      </c>
      <c r="L384" s="26">
        <f t="shared" si="16"/>
        <v>0.10820850948315754</v>
      </c>
      <c r="M384" s="1">
        <f t="shared" si="17"/>
        <v>83.104135283064977</v>
      </c>
    </row>
    <row r="385" spans="1:13" x14ac:dyDescent="0.25">
      <c r="A385" t="str">
        <f t="shared" si="15"/>
        <v>CMBNRTNov-2023</v>
      </c>
      <c r="B385" s="2">
        <v>2023</v>
      </c>
      <c r="C385" s="2" t="s">
        <v>182</v>
      </c>
      <c r="D385" t="s">
        <v>10</v>
      </c>
      <c r="E385" s="2" t="s">
        <v>40</v>
      </c>
      <c r="F385" t="s">
        <v>13</v>
      </c>
      <c r="G385">
        <v>3484</v>
      </c>
      <c r="H385">
        <v>1090401.0199999998</v>
      </c>
      <c r="I385">
        <v>204113.28000000003</v>
      </c>
      <c r="J385">
        <v>1294514.3</v>
      </c>
      <c r="K385">
        <v>23914176</v>
      </c>
      <c r="L385" s="26">
        <f t="shared" si="16"/>
        <v>5.4131670687712595E-2</v>
      </c>
      <c r="M385" s="1">
        <f t="shared" si="17"/>
        <v>371.55978760045923</v>
      </c>
    </row>
    <row r="386" spans="1:13" x14ac:dyDescent="0.25">
      <c r="A386" t="str">
        <f t="shared" ref="A386:A449" si="18">D386&amp;E386&amp;C386</f>
        <v>CMBPVGNov-2023</v>
      </c>
      <c r="B386" s="2">
        <v>2023</v>
      </c>
      <c r="C386" s="2" t="s">
        <v>182</v>
      </c>
      <c r="D386" t="s">
        <v>10</v>
      </c>
      <c r="E386" s="2" t="s">
        <v>50</v>
      </c>
      <c r="F386" t="s">
        <v>13</v>
      </c>
      <c r="G386">
        <v>909</v>
      </c>
      <c r="H386">
        <v>137576.72</v>
      </c>
      <c r="I386">
        <v>80039.960000000006</v>
      </c>
      <c r="J386">
        <v>217616.68000000002</v>
      </c>
      <c r="K386">
        <v>4604994</v>
      </c>
      <c r="L386" s="26">
        <f t="shared" ref="L386:L449" si="19">J386/K386</f>
        <v>4.7256669606952802E-2</v>
      </c>
      <c r="M386" s="1">
        <f t="shared" ref="M386:M449" si="20">J386/G386</f>
        <v>239.4022882288229</v>
      </c>
    </row>
    <row r="387" spans="1:13" x14ac:dyDescent="0.25">
      <c r="A387" t="str">
        <f t="shared" si="18"/>
        <v>CMBRUHNov-2023</v>
      </c>
      <c r="B387" s="2">
        <v>2023</v>
      </c>
      <c r="C387" s="2" t="s">
        <v>182</v>
      </c>
      <c r="D387" t="s">
        <v>10</v>
      </c>
      <c r="E387" s="2" t="s">
        <v>41</v>
      </c>
      <c r="F387" t="s">
        <v>11</v>
      </c>
      <c r="G387">
        <v>5586</v>
      </c>
      <c r="H387">
        <v>668654.89000000095</v>
      </c>
      <c r="I387">
        <v>510407.75000000105</v>
      </c>
      <c r="J387">
        <v>1179062.6400000013</v>
      </c>
      <c r="K387">
        <v>22595370</v>
      </c>
      <c r="L387" s="26">
        <f t="shared" si="19"/>
        <v>5.2181603576307946E-2</v>
      </c>
      <c r="M387" s="1">
        <f t="shared" si="20"/>
        <v>211.07458646616564</v>
      </c>
    </row>
    <row r="388" spans="1:13" x14ac:dyDescent="0.25">
      <c r="A388" t="str">
        <f t="shared" si="18"/>
        <v>CMBSINNov-2023</v>
      </c>
      <c r="B388" s="2">
        <v>2023</v>
      </c>
      <c r="C388" s="2" t="s">
        <v>182</v>
      </c>
      <c r="D388" t="s">
        <v>10</v>
      </c>
      <c r="E388" s="2" t="s">
        <v>42</v>
      </c>
      <c r="F388" t="s">
        <v>13</v>
      </c>
      <c r="G388">
        <v>3889</v>
      </c>
      <c r="H388">
        <v>432032.10999999987</v>
      </c>
      <c r="I388">
        <v>335608.92999999976</v>
      </c>
      <c r="J388">
        <v>767641.0399999998</v>
      </c>
      <c r="K388">
        <v>10690861</v>
      </c>
      <c r="L388" s="26">
        <f t="shared" si="19"/>
        <v>7.1803481496953314E-2</v>
      </c>
      <c r="M388" s="1">
        <f t="shared" si="20"/>
        <v>197.38777063512467</v>
      </c>
    </row>
    <row r="389" spans="1:13" x14ac:dyDescent="0.25">
      <c r="A389" t="str">
        <f t="shared" si="18"/>
        <v>CMBSYDNov-2023</v>
      </c>
      <c r="B389" s="2">
        <v>2023</v>
      </c>
      <c r="C389" s="2" t="s">
        <v>182</v>
      </c>
      <c r="D389" t="s">
        <v>10</v>
      </c>
      <c r="E389" s="2" t="s">
        <v>53</v>
      </c>
      <c r="F389" t="s">
        <v>13</v>
      </c>
      <c r="G389">
        <v>3584</v>
      </c>
      <c r="H389">
        <v>1078399.6199999999</v>
      </c>
      <c r="I389">
        <v>363827.27999999997</v>
      </c>
      <c r="J389">
        <v>1442226.9</v>
      </c>
      <c r="K389">
        <v>31374336</v>
      </c>
      <c r="L389" s="26">
        <f t="shared" si="19"/>
        <v>4.596836407948203E-2</v>
      </c>
      <c r="M389" s="1">
        <f t="shared" si="20"/>
        <v>402.40705915178569</v>
      </c>
    </row>
    <row r="390" spans="1:13" x14ac:dyDescent="0.25">
      <c r="A390" t="str">
        <f t="shared" si="18"/>
        <v>CMBTRVNov-2023</v>
      </c>
      <c r="B390" s="2">
        <v>2023</v>
      </c>
      <c r="C390" s="2" t="s">
        <v>182</v>
      </c>
      <c r="D390" t="s">
        <v>10</v>
      </c>
      <c r="E390" s="2" t="s">
        <v>43</v>
      </c>
      <c r="F390" t="s">
        <v>15</v>
      </c>
      <c r="G390">
        <v>2698</v>
      </c>
      <c r="H390">
        <v>56105.77999999997</v>
      </c>
      <c r="I390">
        <v>43115.289999999972</v>
      </c>
      <c r="J390">
        <v>99221.070000000167</v>
      </c>
      <c r="K390">
        <v>987468</v>
      </c>
      <c r="L390" s="26">
        <f t="shared" si="19"/>
        <v>0.10048028898151654</v>
      </c>
      <c r="M390" s="1">
        <f t="shared" si="20"/>
        <v>36.77578576723505</v>
      </c>
    </row>
    <row r="391" spans="1:13" x14ac:dyDescent="0.25">
      <c r="A391" t="str">
        <f t="shared" si="18"/>
        <v>CMBTRZNov-2023</v>
      </c>
      <c r="B391" s="2">
        <v>2023</v>
      </c>
      <c r="C391" s="2" t="s">
        <v>182</v>
      </c>
      <c r="D391" t="s">
        <v>10</v>
      </c>
      <c r="E391" s="2" t="s">
        <v>44</v>
      </c>
      <c r="F391" t="s">
        <v>15</v>
      </c>
      <c r="G391">
        <v>3061</v>
      </c>
      <c r="H391">
        <v>97792.930000000037</v>
      </c>
      <c r="I391">
        <v>61443.090000000098</v>
      </c>
      <c r="J391">
        <v>159236.01999999987</v>
      </c>
      <c r="K391">
        <v>1356023</v>
      </c>
      <c r="L391" s="26">
        <f t="shared" si="19"/>
        <v>0.11742870143058036</v>
      </c>
      <c r="M391" s="1">
        <f t="shared" si="20"/>
        <v>52.020914733747098</v>
      </c>
    </row>
    <row r="392" spans="1:13" x14ac:dyDescent="0.25">
      <c r="A392" t="str">
        <f t="shared" si="18"/>
        <v>CMBJEDNov-2023</v>
      </c>
      <c r="B392" s="2">
        <v>2023</v>
      </c>
      <c r="C392" s="2" t="s">
        <v>182</v>
      </c>
      <c r="D392" t="s">
        <v>10</v>
      </c>
      <c r="E392" s="2" t="s">
        <v>51</v>
      </c>
      <c r="F392" t="s">
        <v>11</v>
      </c>
      <c r="G392">
        <v>1705</v>
      </c>
      <c r="H392">
        <v>211603.74999999985</v>
      </c>
      <c r="I392">
        <v>152984.8100000002</v>
      </c>
      <c r="J392">
        <v>364588.56000000017</v>
      </c>
      <c r="K392">
        <v>7940185</v>
      </c>
      <c r="L392" s="26">
        <f t="shared" si="19"/>
        <v>4.5916884808099578E-2</v>
      </c>
      <c r="M392" s="1">
        <f t="shared" si="20"/>
        <v>213.83493255131975</v>
      </c>
    </row>
    <row r="393" spans="1:13" x14ac:dyDescent="0.25">
      <c r="A393" t="str">
        <f t="shared" si="18"/>
        <v>COKCMBNov-2023</v>
      </c>
      <c r="B393" s="2">
        <v>2023</v>
      </c>
      <c r="C393" s="2" t="s">
        <v>182</v>
      </c>
      <c r="D393" t="s">
        <v>21</v>
      </c>
      <c r="E393" s="2" t="s">
        <v>10</v>
      </c>
      <c r="F393" t="s">
        <v>15</v>
      </c>
      <c r="G393">
        <v>2463</v>
      </c>
      <c r="H393">
        <v>97875.05999999991</v>
      </c>
      <c r="I393">
        <v>58174.1</v>
      </c>
      <c r="J393">
        <v>156049.15999999989</v>
      </c>
      <c r="K393">
        <v>1273371</v>
      </c>
      <c r="L393" s="26">
        <f t="shared" si="19"/>
        <v>0.12254807122197685</v>
      </c>
      <c r="M393" s="1">
        <f t="shared" si="20"/>
        <v>63.357352821762035</v>
      </c>
    </row>
    <row r="394" spans="1:13" x14ac:dyDescent="0.25">
      <c r="A394" t="str">
        <f t="shared" si="18"/>
        <v>DACCMBNov-2023</v>
      </c>
      <c r="B394" s="2">
        <v>2023</v>
      </c>
      <c r="C394" s="2" t="s">
        <v>182</v>
      </c>
      <c r="D394" t="s">
        <v>22</v>
      </c>
      <c r="E394" s="2" t="s">
        <v>10</v>
      </c>
      <c r="F394" t="s">
        <v>15</v>
      </c>
      <c r="G394">
        <v>4597</v>
      </c>
      <c r="H394">
        <v>692490.62000000046</v>
      </c>
      <c r="I394">
        <v>12203.599999999999</v>
      </c>
      <c r="J394">
        <v>704694.22000000044</v>
      </c>
      <c r="K394">
        <v>9952505</v>
      </c>
      <c r="L394" s="26">
        <f t="shared" si="19"/>
        <v>7.0805713737395803E-2</v>
      </c>
      <c r="M394" s="1">
        <f t="shared" si="20"/>
        <v>153.29437024146191</v>
      </c>
    </row>
    <row r="395" spans="1:13" x14ac:dyDescent="0.25">
      <c r="A395" t="str">
        <f t="shared" si="18"/>
        <v>DELCMBNov-2023</v>
      </c>
      <c r="B395" s="2">
        <v>2023</v>
      </c>
      <c r="C395" s="2" t="s">
        <v>182</v>
      </c>
      <c r="D395" t="s">
        <v>23</v>
      </c>
      <c r="E395" s="2" t="s">
        <v>10</v>
      </c>
      <c r="F395" t="s">
        <v>15</v>
      </c>
      <c r="G395">
        <v>6149</v>
      </c>
      <c r="H395">
        <v>639576.4600000002</v>
      </c>
      <c r="I395">
        <v>217292.75000000003</v>
      </c>
      <c r="J395">
        <v>856869.20999999973</v>
      </c>
      <c r="K395">
        <v>14911325</v>
      </c>
      <c r="L395" s="26">
        <f t="shared" si="19"/>
        <v>5.7464323928289388E-2</v>
      </c>
      <c r="M395" s="1">
        <f t="shared" si="20"/>
        <v>139.35098552610177</v>
      </c>
    </row>
    <row r="396" spans="1:13" x14ac:dyDescent="0.25">
      <c r="A396" t="str">
        <f t="shared" si="18"/>
        <v>DMMCMBNov-2023</v>
      </c>
      <c r="B396" s="2">
        <v>2023</v>
      </c>
      <c r="C396" s="2" t="s">
        <v>182</v>
      </c>
      <c r="D396" t="s">
        <v>24</v>
      </c>
      <c r="E396" s="2" t="s">
        <v>10</v>
      </c>
      <c r="F396" t="s">
        <v>11</v>
      </c>
      <c r="G396">
        <v>2657</v>
      </c>
      <c r="H396">
        <v>214621.06</v>
      </c>
      <c r="I396">
        <v>235415.12000000011</v>
      </c>
      <c r="J396">
        <v>450036.18</v>
      </c>
      <c r="K396">
        <v>10237421</v>
      </c>
      <c r="L396" s="26">
        <f t="shared" si="19"/>
        <v>4.3959917248689882E-2</v>
      </c>
      <c r="M396" s="1">
        <f t="shared" si="20"/>
        <v>169.37756115920212</v>
      </c>
    </row>
    <row r="397" spans="1:13" x14ac:dyDescent="0.25">
      <c r="A397" t="str">
        <f t="shared" si="18"/>
        <v>DOHCMBNov-2023</v>
      </c>
      <c r="B397" s="2">
        <v>2023</v>
      </c>
      <c r="C397" s="2" t="s">
        <v>182</v>
      </c>
      <c r="D397" t="s">
        <v>25</v>
      </c>
      <c r="E397" s="2" t="s">
        <v>10</v>
      </c>
      <c r="F397" t="s">
        <v>11</v>
      </c>
      <c r="G397">
        <v>3656</v>
      </c>
      <c r="H397">
        <v>411292.85000000003</v>
      </c>
      <c r="I397">
        <v>277924.20000000007</v>
      </c>
      <c r="J397">
        <v>689217.05000000051</v>
      </c>
      <c r="K397">
        <v>13282248</v>
      </c>
      <c r="L397" s="26">
        <f t="shared" si="19"/>
        <v>5.1890090442521512E-2</v>
      </c>
      <c r="M397" s="1">
        <f t="shared" si="20"/>
        <v>188.51669857768067</v>
      </c>
    </row>
    <row r="398" spans="1:13" x14ac:dyDescent="0.25">
      <c r="A398" t="str">
        <f t="shared" si="18"/>
        <v>DXBCMBNov-2023</v>
      </c>
      <c r="B398" s="2">
        <v>2023</v>
      </c>
      <c r="C398" s="2" t="s">
        <v>182</v>
      </c>
      <c r="D398" t="s">
        <v>26</v>
      </c>
      <c r="E398" s="2" t="s">
        <v>10</v>
      </c>
      <c r="F398" t="s">
        <v>11</v>
      </c>
      <c r="G398">
        <v>3991</v>
      </c>
      <c r="H398">
        <v>333992.52999999968</v>
      </c>
      <c r="I398">
        <v>332508.50000000052</v>
      </c>
      <c r="J398">
        <v>666501.02999999968</v>
      </c>
      <c r="K398">
        <v>13206219</v>
      </c>
      <c r="L398" s="26">
        <f t="shared" si="19"/>
        <v>5.0468724621331791E-2</v>
      </c>
      <c r="M398" s="1">
        <f t="shared" si="20"/>
        <v>167.0010097719869</v>
      </c>
    </row>
    <row r="399" spans="1:13" x14ac:dyDescent="0.25">
      <c r="A399" t="str">
        <f t="shared" si="18"/>
        <v>FRACMBNov-2023</v>
      </c>
      <c r="B399" s="2">
        <v>2023</v>
      </c>
      <c r="C399" s="2" t="s">
        <v>182</v>
      </c>
      <c r="D399" t="s">
        <v>27</v>
      </c>
      <c r="E399" s="2" t="s">
        <v>10</v>
      </c>
      <c r="F399" t="s">
        <v>19</v>
      </c>
      <c r="G399">
        <v>2448</v>
      </c>
      <c r="H399">
        <v>435146.09000000014</v>
      </c>
      <c r="I399">
        <v>526430.41000000015</v>
      </c>
      <c r="J399">
        <v>961576.50000000058</v>
      </c>
      <c r="K399">
        <v>19811664</v>
      </c>
      <c r="L399" s="26">
        <f t="shared" si="19"/>
        <v>4.8535877652679783E-2</v>
      </c>
      <c r="M399" s="1">
        <f t="shared" si="20"/>
        <v>392.80085784313746</v>
      </c>
    </row>
    <row r="400" spans="1:13" x14ac:dyDescent="0.25">
      <c r="A400" t="str">
        <f t="shared" si="18"/>
        <v>GANCMBNov-2023</v>
      </c>
      <c r="B400" s="2">
        <v>2023</v>
      </c>
      <c r="C400" s="2" t="s">
        <v>182</v>
      </c>
      <c r="D400" t="s">
        <v>28</v>
      </c>
      <c r="E400" s="2" t="s">
        <v>10</v>
      </c>
      <c r="F400" t="s">
        <v>15</v>
      </c>
      <c r="G400">
        <v>403</v>
      </c>
      <c r="H400">
        <v>37133.75</v>
      </c>
      <c r="I400">
        <v>11021.079999999998</v>
      </c>
      <c r="J400">
        <v>48154.82999999998</v>
      </c>
      <c r="K400">
        <v>462241</v>
      </c>
      <c r="L400" s="26">
        <f t="shared" si="19"/>
        <v>0.10417689040998089</v>
      </c>
      <c r="M400" s="1">
        <f t="shared" si="20"/>
        <v>119.49089330024809</v>
      </c>
    </row>
    <row r="401" spans="1:13" x14ac:dyDescent="0.25">
      <c r="A401" t="str">
        <f t="shared" si="18"/>
        <v>HYDCMBNov-2023</v>
      </c>
      <c r="B401" s="2">
        <v>2023</v>
      </c>
      <c r="C401" s="2" t="s">
        <v>182</v>
      </c>
      <c r="D401" t="s">
        <v>29</v>
      </c>
      <c r="E401" s="2" t="s">
        <v>10</v>
      </c>
      <c r="F401" t="s">
        <v>15</v>
      </c>
      <c r="G401">
        <v>1323</v>
      </c>
      <c r="H401">
        <v>81374.819999999949</v>
      </c>
      <c r="I401">
        <v>46737.67</v>
      </c>
      <c r="J401">
        <v>128112.48999999993</v>
      </c>
      <c r="K401">
        <v>1550556</v>
      </c>
      <c r="L401" s="26">
        <f t="shared" si="19"/>
        <v>8.2623581476579971E-2</v>
      </c>
      <c r="M401" s="1">
        <f t="shared" si="20"/>
        <v>96.83483749055172</v>
      </c>
    </row>
    <row r="402" spans="1:13" x14ac:dyDescent="0.25">
      <c r="A402" t="str">
        <f t="shared" si="18"/>
        <v>ICNCMBNov-2023</v>
      </c>
      <c r="B402" s="2">
        <v>2023</v>
      </c>
      <c r="C402" s="2" t="s">
        <v>182</v>
      </c>
      <c r="D402" t="s">
        <v>30</v>
      </c>
      <c r="E402" s="2" t="s">
        <v>10</v>
      </c>
      <c r="F402" t="s">
        <v>13</v>
      </c>
      <c r="G402">
        <v>1237</v>
      </c>
      <c r="H402">
        <v>295239.97000000015</v>
      </c>
      <c r="I402">
        <v>108245.74</v>
      </c>
      <c r="J402">
        <v>403485.70999999996</v>
      </c>
      <c r="K402">
        <v>7131305</v>
      </c>
      <c r="L402" s="26">
        <f t="shared" si="19"/>
        <v>5.657950543413863E-2</v>
      </c>
      <c r="M402" s="1">
        <f t="shared" si="20"/>
        <v>326.1808488278092</v>
      </c>
    </row>
    <row r="403" spans="1:13" x14ac:dyDescent="0.25">
      <c r="A403" t="str">
        <f t="shared" si="18"/>
        <v>IXMCMBNov-2023</v>
      </c>
      <c r="B403" s="2">
        <v>2023</v>
      </c>
      <c r="C403" s="2" t="s">
        <v>182</v>
      </c>
      <c r="D403" t="s">
        <v>31</v>
      </c>
      <c r="E403" s="2" t="s">
        <v>10</v>
      </c>
      <c r="F403" t="s">
        <v>15</v>
      </c>
      <c r="G403">
        <v>2009</v>
      </c>
      <c r="H403">
        <v>54968.670000000006</v>
      </c>
      <c r="I403">
        <v>42538.109999999928</v>
      </c>
      <c r="J403">
        <v>97506.78000000013</v>
      </c>
      <c r="K403">
        <v>711186</v>
      </c>
      <c r="L403" s="26">
        <f t="shared" si="19"/>
        <v>0.13710447056044428</v>
      </c>
      <c r="M403" s="1">
        <f t="shared" si="20"/>
        <v>48.534982578397276</v>
      </c>
    </row>
    <row r="404" spans="1:13" x14ac:dyDescent="0.25">
      <c r="A404" t="str">
        <f t="shared" si="18"/>
        <v>KHICMBNov-2023</v>
      </c>
      <c r="B404" s="2">
        <v>2023</v>
      </c>
      <c r="C404" s="2" t="s">
        <v>182</v>
      </c>
      <c r="D404" t="s">
        <v>32</v>
      </c>
      <c r="E404" s="2" t="s">
        <v>10</v>
      </c>
      <c r="F404" t="s">
        <v>15</v>
      </c>
      <c r="G404">
        <v>1303</v>
      </c>
      <c r="H404">
        <v>179391.58999999994</v>
      </c>
      <c r="I404">
        <v>45652.399999999987</v>
      </c>
      <c r="J404">
        <v>225043.98999999996</v>
      </c>
      <c r="K404">
        <v>3145442</v>
      </c>
      <c r="L404" s="26">
        <f t="shared" si="19"/>
        <v>7.1546062524758036E-2</v>
      </c>
      <c r="M404" s="1">
        <f t="shared" si="20"/>
        <v>172.7121949347659</v>
      </c>
    </row>
    <row r="405" spans="1:13" x14ac:dyDescent="0.25">
      <c r="A405" t="str">
        <f t="shared" si="18"/>
        <v>KTMCMBNov-2023</v>
      </c>
      <c r="B405" s="2">
        <v>2023</v>
      </c>
      <c r="C405" s="2" t="s">
        <v>182</v>
      </c>
      <c r="D405" t="s">
        <v>52</v>
      </c>
      <c r="E405" s="2" t="s">
        <v>10</v>
      </c>
      <c r="F405" t="s">
        <v>15</v>
      </c>
      <c r="G405">
        <v>2356</v>
      </c>
      <c r="H405">
        <v>465460.79000000021</v>
      </c>
      <c r="I405">
        <v>87273.810000000012</v>
      </c>
      <c r="J405">
        <v>552734.60000000009</v>
      </c>
      <c r="K405">
        <v>5543668</v>
      </c>
      <c r="L405" s="26">
        <f t="shared" si="19"/>
        <v>9.9705573999020164E-2</v>
      </c>
      <c r="M405" s="1">
        <f t="shared" si="20"/>
        <v>234.60721561969444</v>
      </c>
    </row>
    <row r="406" spans="1:13" x14ac:dyDescent="0.25">
      <c r="A406" t="str">
        <f t="shared" si="18"/>
        <v>KULCMBNov-2023</v>
      </c>
      <c r="B406" s="2">
        <v>2023</v>
      </c>
      <c r="C406" s="2" t="s">
        <v>182</v>
      </c>
      <c r="D406" t="s">
        <v>33</v>
      </c>
      <c r="E406" s="2" t="s">
        <v>10</v>
      </c>
      <c r="F406" t="s">
        <v>13</v>
      </c>
      <c r="G406">
        <v>5099</v>
      </c>
      <c r="H406">
        <v>285991.69999999972</v>
      </c>
      <c r="I406">
        <v>319454.57000000036</v>
      </c>
      <c r="J406">
        <v>605446.27000000025</v>
      </c>
      <c r="K406">
        <v>12538441</v>
      </c>
      <c r="L406" s="26">
        <f t="shared" si="19"/>
        <v>4.828720492443999E-2</v>
      </c>
      <c r="M406" s="1">
        <f t="shared" si="20"/>
        <v>118.73823690919794</v>
      </c>
    </row>
    <row r="407" spans="1:13" x14ac:dyDescent="0.25">
      <c r="A407" t="str">
        <f t="shared" si="18"/>
        <v>KWICMBNov-2023</v>
      </c>
      <c r="B407" s="2">
        <v>2023</v>
      </c>
      <c r="C407" s="2" t="s">
        <v>182</v>
      </c>
      <c r="D407" t="s">
        <v>34</v>
      </c>
      <c r="E407" s="2" t="s">
        <v>10</v>
      </c>
      <c r="F407" t="s">
        <v>11</v>
      </c>
      <c r="G407">
        <v>3596</v>
      </c>
      <c r="H407">
        <v>223352.97000000009</v>
      </c>
      <c r="I407">
        <v>270297.59000000003</v>
      </c>
      <c r="J407">
        <v>493650.56000000023</v>
      </c>
      <c r="K407">
        <v>15085220</v>
      </c>
      <c r="L407" s="26">
        <f t="shared" si="19"/>
        <v>3.2724120695621292E-2</v>
      </c>
      <c r="M407" s="1">
        <f t="shared" si="20"/>
        <v>137.27768631813132</v>
      </c>
    </row>
    <row r="408" spans="1:13" x14ac:dyDescent="0.25">
      <c r="A408" t="str">
        <f t="shared" si="18"/>
        <v>LHECMBNov-2023</v>
      </c>
      <c r="B408" s="2">
        <v>2023</v>
      </c>
      <c r="C408" s="2" t="s">
        <v>182</v>
      </c>
      <c r="D408" t="s">
        <v>35</v>
      </c>
      <c r="E408" s="2" t="s">
        <v>10</v>
      </c>
      <c r="F408" t="s">
        <v>15</v>
      </c>
      <c r="G408">
        <v>2066</v>
      </c>
      <c r="H408">
        <v>237165.94000000009</v>
      </c>
      <c r="I408">
        <v>84939.82</v>
      </c>
      <c r="J408">
        <v>322105.76000000024</v>
      </c>
      <c r="K408">
        <v>5753810</v>
      </c>
      <c r="L408" s="26">
        <f t="shared" si="19"/>
        <v>5.5981299347736588E-2</v>
      </c>
      <c r="M408" s="1">
        <f t="shared" si="20"/>
        <v>155.90791868344638</v>
      </c>
    </row>
    <row r="409" spans="1:13" x14ac:dyDescent="0.25">
      <c r="A409" t="str">
        <f t="shared" si="18"/>
        <v>LHRCMBNov-2023</v>
      </c>
      <c r="B409" s="2">
        <v>2023</v>
      </c>
      <c r="C409" s="2" t="s">
        <v>182</v>
      </c>
      <c r="D409" t="s">
        <v>36</v>
      </c>
      <c r="E409" s="2" t="s">
        <v>10</v>
      </c>
      <c r="F409" t="s">
        <v>19</v>
      </c>
      <c r="G409">
        <v>8784</v>
      </c>
      <c r="H409">
        <v>2280063.8399999994</v>
      </c>
      <c r="I409">
        <v>1855750.2900000031</v>
      </c>
      <c r="J409">
        <v>4135814.1299999994</v>
      </c>
      <c r="K409">
        <v>76587696</v>
      </c>
      <c r="L409" s="26">
        <f t="shared" si="19"/>
        <v>5.4001025569433495E-2</v>
      </c>
      <c r="M409" s="1">
        <f t="shared" si="20"/>
        <v>470.83494193989065</v>
      </c>
    </row>
    <row r="410" spans="1:13" x14ac:dyDescent="0.25">
      <c r="A410" t="str">
        <f t="shared" si="18"/>
        <v>MAACMBNov-2023</v>
      </c>
      <c r="B410" s="2">
        <v>2023</v>
      </c>
      <c r="C410" s="2" t="s">
        <v>182</v>
      </c>
      <c r="D410" t="s">
        <v>37</v>
      </c>
      <c r="E410" s="2" t="s">
        <v>10</v>
      </c>
      <c r="F410" t="s">
        <v>15</v>
      </c>
      <c r="G410">
        <v>8458</v>
      </c>
      <c r="H410">
        <v>230546.61999999988</v>
      </c>
      <c r="I410">
        <v>254377.40999999986</v>
      </c>
      <c r="J410">
        <v>484924.03000000009</v>
      </c>
      <c r="K410">
        <v>5802188</v>
      </c>
      <c r="L410" s="26">
        <f t="shared" si="19"/>
        <v>8.3576063030015593E-2</v>
      </c>
      <c r="M410" s="1">
        <f t="shared" si="20"/>
        <v>57.333179238590695</v>
      </c>
    </row>
    <row r="411" spans="1:13" x14ac:dyDescent="0.25">
      <c r="A411" t="str">
        <f t="shared" si="18"/>
        <v>MELCMBNov-2023</v>
      </c>
      <c r="B411" s="2">
        <v>2023</v>
      </c>
      <c r="C411" s="2" t="s">
        <v>182</v>
      </c>
      <c r="D411" t="s">
        <v>38</v>
      </c>
      <c r="E411" s="2" t="s">
        <v>10</v>
      </c>
      <c r="F411" t="s">
        <v>13</v>
      </c>
      <c r="G411">
        <v>8142</v>
      </c>
      <c r="H411">
        <v>2810047.9099999983</v>
      </c>
      <c r="I411">
        <v>643271.01999999944</v>
      </c>
      <c r="J411">
        <v>3453318.9300000016</v>
      </c>
      <c r="K411">
        <v>68466078</v>
      </c>
      <c r="L411" s="26">
        <f t="shared" si="19"/>
        <v>5.0438392717631668E-2</v>
      </c>
      <c r="M411" s="1">
        <f t="shared" si="20"/>
        <v>424.13644436256465</v>
      </c>
    </row>
    <row r="412" spans="1:13" x14ac:dyDescent="0.25">
      <c r="A412" t="str">
        <f t="shared" si="18"/>
        <v>MLECMBNov-2023</v>
      </c>
      <c r="B412" s="2">
        <v>2023</v>
      </c>
      <c r="C412" s="2" t="s">
        <v>182</v>
      </c>
      <c r="D412" t="s">
        <v>39</v>
      </c>
      <c r="E412" s="2" t="s">
        <v>10</v>
      </c>
      <c r="F412" t="s">
        <v>15</v>
      </c>
      <c r="G412">
        <v>9679</v>
      </c>
      <c r="H412">
        <v>570094.8199999996</v>
      </c>
      <c r="I412">
        <v>191293.72000000006</v>
      </c>
      <c r="J412">
        <v>761388.53999999946</v>
      </c>
      <c r="K412">
        <v>7433472</v>
      </c>
      <c r="L412" s="26">
        <f t="shared" si="19"/>
        <v>0.10242704082291551</v>
      </c>
      <c r="M412" s="1">
        <f t="shared" si="20"/>
        <v>78.663967351999119</v>
      </c>
    </row>
    <row r="413" spans="1:13" x14ac:dyDescent="0.25">
      <c r="A413" t="str">
        <f t="shared" si="18"/>
        <v>NRTCMBNov-2023</v>
      </c>
      <c r="B413" s="2">
        <v>2023</v>
      </c>
      <c r="C413" s="2" t="s">
        <v>182</v>
      </c>
      <c r="D413" t="s">
        <v>40</v>
      </c>
      <c r="E413" s="2" t="s">
        <v>10</v>
      </c>
      <c r="F413" t="s">
        <v>13</v>
      </c>
      <c r="G413">
        <v>3293</v>
      </c>
      <c r="H413">
        <v>1132558.0099999993</v>
      </c>
      <c r="I413">
        <v>101654.22000000003</v>
      </c>
      <c r="J413">
        <v>1234212.2299999991</v>
      </c>
      <c r="K413">
        <v>22603152</v>
      </c>
      <c r="L413" s="26">
        <f t="shared" si="19"/>
        <v>5.4603545116185523E-2</v>
      </c>
      <c r="M413" s="1">
        <f t="shared" si="20"/>
        <v>374.79873367749741</v>
      </c>
    </row>
    <row r="414" spans="1:13" x14ac:dyDescent="0.25">
      <c r="A414" t="str">
        <f t="shared" si="18"/>
        <v>PVGCMBNov-2023</v>
      </c>
      <c r="B414" s="2">
        <v>2023</v>
      </c>
      <c r="C414" s="2" t="s">
        <v>182</v>
      </c>
      <c r="D414" t="s">
        <v>50</v>
      </c>
      <c r="E414" s="2" t="s">
        <v>10</v>
      </c>
      <c r="F414" t="s">
        <v>13</v>
      </c>
      <c r="G414">
        <v>966</v>
      </c>
      <c r="H414">
        <v>153655.93000000002</v>
      </c>
      <c r="I414">
        <v>91029.42</v>
      </c>
      <c r="J414">
        <v>244685.34999999998</v>
      </c>
      <c r="K414">
        <v>4893756</v>
      </c>
      <c r="L414" s="26">
        <f t="shared" si="19"/>
        <v>4.9999499362044203E-2</v>
      </c>
      <c r="M414" s="1">
        <f t="shared" si="20"/>
        <v>253.2974637681159</v>
      </c>
    </row>
    <row r="415" spans="1:13" x14ac:dyDescent="0.25">
      <c r="A415" t="str">
        <f t="shared" si="18"/>
        <v>RUHCMBNov-2023</v>
      </c>
      <c r="B415" s="2">
        <v>2023</v>
      </c>
      <c r="C415" s="2" t="s">
        <v>182</v>
      </c>
      <c r="D415" t="s">
        <v>41</v>
      </c>
      <c r="E415" s="2" t="s">
        <v>10</v>
      </c>
      <c r="F415" t="s">
        <v>11</v>
      </c>
      <c r="G415">
        <v>6077</v>
      </c>
      <c r="H415">
        <v>534071.07000000076</v>
      </c>
      <c r="I415">
        <v>548005.09999999986</v>
      </c>
      <c r="J415">
        <v>1082076.1699999995</v>
      </c>
      <c r="K415">
        <v>24581465</v>
      </c>
      <c r="L415" s="26">
        <f t="shared" si="19"/>
        <v>4.4020003282961351E-2</v>
      </c>
      <c r="M415" s="1">
        <f t="shared" si="20"/>
        <v>178.06091327957864</v>
      </c>
    </row>
    <row r="416" spans="1:13" x14ac:dyDescent="0.25">
      <c r="A416" t="str">
        <f t="shared" si="18"/>
        <v>SINCMBNov-2023</v>
      </c>
      <c r="B416" s="2">
        <v>2023</v>
      </c>
      <c r="C416" s="2" t="s">
        <v>182</v>
      </c>
      <c r="D416" t="s">
        <v>42</v>
      </c>
      <c r="E416" s="2" t="s">
        <v>10</v>
      </c>
      <c r="F416" t="s">
        <v>13</v>
      </c>
      <c r="G416">
        <v>4517</v>
      </c>
      <c r="H416">
        <v>570173.0400000005</v>
      </c>
      <c r="I416">
        <v>341109.19999999995</v>
      </c>
      <c r="J416">
        <v>911282.24000000046</v>
      </c>
      <c r="K416">
        <v>12417233</v>
      </c>
      <c r="L416" s="26">
        <f t="shared" si="19"/>
        <v>7.3388510950869693E-2</v>
      </c>
      <c r="M416" s="1">
        <f t="shared" si="20"/>
        <v>201.74501660394077</v>
      </c>
    </row>
    <row r="417" spans="1:13" x14ac:dyDescent="0.25">
      <c r="A417" t="str">
        <f t="shared" si="18"/>
        <v>SYDCMBNov-2023</v>
      </c>
      <c r="B417" s="2">
        <v>2023</v>
      </c>
      <c r="C417" s="2" t="s">
        <v>182</v>
      </c>
      <c r="D417" t="s">
        <v>53</v>
      </c>
      <c r="E417" s="2" t="s">
        <v>10</v>
      </c>
      <c r="F417" t="s">
        <v>13</v>
      </c>
      <c r="G417">
        <v>3055</v>
      </c>
      <c r="H417">
        <v>1038396.5499999996</v>
      </c>
      <c r="I417">
        <v>237943.55999999988</v>
      </c>
      <c r="J417">
        <v>1276340.110000002</v>
      </c>
      <c r="K417">
        <v>26743470</v>
      </c>
      <c r="L417" s="26">
        <f t="shared" si="19"/>
        <v>4.7725299297361259E-2</v>
      </c>
      <c r="M417" s="1">
        <f t="shared" si="20"/>
        <v>417.78727004910047</v>
      </c>
    </row>
    <row r="418" spans="1:13" x14ac:dyDescent="0.25">
      <c r="A418" t="str">
        <f t="shared" si="18"/>
        <v>TRVCMBNov-2023</v>
      </c>
      <c r="B418" s="2">
        <v>2023</v>
      </c>
      <c r="C418" s="2" t="s">
        <v>182</v>
      </c>
      <c r="D418" t="s">
        <v>43</v>
      </c>
      <c r="E418" s="2" t="s">
        <v>10</v>
      </c>
      <c r="F418" t="s">
        <v>15</v>
      </c>
      <c r="G418">
        <v>1764</v>
      </c>
      <c r="H418">
        <v>46281.780000000021</v>
      </c>
      <c r="I418">
        <v>31877.589999999978</v>
      </c>
      <c r="J418">
        <v>78159.370000000126</v>
      </c>
      <c r="K418">
        <v>645624</v>
      </c>
      <c r="L418" s="26">
        <f t="shared" si="19"/>
        <v>0.12106019912518762</v>
      </c>
      <c r="M418" s="1">
        <f t="shared" si="20"/>
        <v>44.308032879818668</v>
      </c>
    </row>
    <row r="419" spans="1:13" x14ac:dyDescent="0.25">
      <c r="A419" t="str">
        <f t="shared" si="18"/>
        <v>TRZCMBNov-2023</v>
      </c>
      <c r="B419" s="2">
        <v>2023</v>
      </c>
      <c r="C419" s="2" t="s">
        <v>182</v>
      </c>
      <c r="D419" t="s">
        <v>44</v>
      </c>
      <c r="E419" s="2" t="s">
        <v>10</v>
      </c>
      <c r="F419" t="s">
        <v>15</v>
      </c>
      <c r="G419">
        <v>3390</v>
      </c>
      <c r="H419">
        <v>94274.450000000026</v>
      </c>
      <c r="I419">
        <v>69420.990000000005</v>
      </c>
      <c r="J419">
        <v>163695.43999999997</v>
      </c>
      <c r="K419">
        <v>1501770</v>
      </c>
      <c r="L419" s="26">
        <f t="shared" si="19"/>
        <v>0.10900167136112719</v>
      </c>
      <c r="M419" s="1">
        <f t="shared" si="20"/>
        <v>48.287740412979346</v>
      </c>
    </row>
    <row r="420" spans="1:13" x14ac:dyDescent="0.25">
      <c r="A420" t="str">
        <f t="shared" si="18"/>
        <v>JEDCMBNov-2023</v>
      </c>
      <c r="B420" s="2">
        <v>2023</v>
      </c>
      <c r="C420" s="2" t="s">
        <v>182</v>
      </c>
      <c r="D420" t="s">
        <v>51</v>
      </c>
      <c r="E420" s="2" t="s">
        <v>10</v>
      </c>
      <c r="F420" t="s">
        <v>11</v>
      </c>
      <c r="G420">
        <v>1779</v>
      </c>
      <c r="H420">
        <v>212847.63999999998</v>
      </c>
      <c r="I420">
        <v>149182.84000000005</v>
      </c>
      <c r="J420">
        <v>362030.48</v>
      </c>
      <c r="K420">
        <v>8284803</v>
      </c>
      <c r="L420" s="26">
        <f t="shared" si="19"/>
        <v>4.3698139835069101E-2</v>
      </c>
      <c r="M420" s="1">
        <f t="shared" si="20"/>
        <v>203.50223721191679</v>
      </c>
    </row>
    <row r="421" spans="1:13" x14ac:dyDescent="0.25">
      <c r="A421" t="str">
        <f t="shared" si="18"/>
        <v>AUHCMBDec-2023</v>
      </c>
      <c r="B421" s="4">
        <v>2023</v>
      </c>
      <c r="C421" s="2" t="s">
        <v>189</v>
      </c>
      <c r="D421" t="s">
        <v>9</v>
      </c>
      <c r="E421" s="2" t="s">
        <v>10</v>
      </c>
      <c r="F421" t="s">
        <v>11</v>
      </c>
      <c r="G421">
        <v>1478</v>
      </c>
      <c r="H421">
        <v>286845.95000000013</v>
      </c>
      <c r="I421">
        <v>233144.8700000002</v>
      </c>
      <c r="J421">
        <v>519990.82000000012</v>
      </c>
      <c r="K421">
        <v>4942432</v>
      </c>
      <c r="L421" s="26">
        <f t="shared" si="19"/>
        <v>0.10520950414694631</v>
      </c>
      <c r="M421" s="1">
        <f t="shared" si="20"/>
        <v>351.82058186738846</v>
      </c>
    </row>
    <row r="422" spans="1:13" x14ac:dyDescent="0.25">
      <c r="A422" t="str">
        <f t="shared" si="18"/>
        <v>BKKCMBDec-2023</v>
      </c>
      <c r="B422">
        <v>2023</v>
      </c>
      <c r="C422" t="s">
        <v>189</v>
      </c>
      <c r="D422" t="s">
        <v>12</v>
      </c>
      <c r="E422" t="s">
        <v>10</v>
      </c>
      <c r="F422" t="s">
        <v>13</v>
      </c>
      <c r="G422">
        <v>2581</v>
      </c>
      <c r="H422">
        <v>316026.11000000016</v>
      </c>
      <c r="I422">
        <v>203146.47999999998</v>
      </c>
      <c r="J422">
        <v>519172.58999999985</v>
      </c>
      <c r="K422">
        <v>6155685</v>
      </c>
      <c r="L422" s="26">
        <f t="shared" si="19"/>
        <v>8.4340343925980596E-2</v>
      </c>
      <c r="M422" s="1">
        <f t="shared" si="20"/>
        <v>201.15172026346372</v>
      </c>
    </row>
    <row r="423" spans="1:13" x14ac:dyDescent="0.25">
      <c r="A423" t="str">
        <f t="shared" si="18"/>
        <v>BLRCMBDec-2023</v>
      </c>
      <c r="B423">
        <v>2023</v>
      </c>
      <c r="C423" t="s">
        <v>189</v>
      </c>
      <c r="D423" t="s">
        <v>14</v>
      </c>
      <c r="E423" t="s">
        <v>10</v>
      </c>
      <c r="F423" t="s">
        <v>15</v>
      </c>
      <c r="G423">
        <v>2499</v>
      </c>
      <c r="H423">
        <v>156170.69000000006</v>
      </c>
      <c r="I423">
        <v>76233.590000000084</v>
      </c>
      <c r="J423">
        <v>232404.28000000003</v>
      </c>
      <c r="K423">
        <v>1786785</v>
      </c>
      <c r="L423" s="26">
        <f t="shared" si="19"/>
        <v>0.13006840778269352</v>
      </c>
      <c r="M423" s="1">
        <f t="shared" si="20"/>
        <v>92.998911564625857</v>
      </c>
    </row>
    <row r="424" spans="1:13" x14ac:dyDescent="0.25">
      <c r="A424" t="str">
        <f t="shared" si="18"/>
        <v>BOMCMBDec-2023</v>
      </c>
      <c r="B424" s="2">
        <v>2023</v>
      </c>
      <c r="C424" s="2" t="s">
        <v>189</v>
      </c>
      <c r="D424" t="s">
        <v>16</v>
      </c>
      <c r="E424" s="2" t="s">
        <v>10</v>
      </c>
      <c r="F424" t="s">
        <v>15</v>
      </c>
      <c r="G424">
        <v>3449</v>
      </c>
      <c r="H424">
        <v>345253.75000000064</v>
      </c>
      <c r="I424">
        <v>114497.43000000005</v>
      </c>
      <c r="J424">
        <v>459751.1799999997</v>
      </c>
      <c r="K424">
        <v>5342501</v>
      </c>
      <c r="L424" s="26">
        <f t="shared" si="19"/>
        <v>8.605542235743141E-2</v>
      </c>
      <c r="M424" s="1">
        <f t="shared" si="20"/>
        <v>133.29984923166126</v>
      </c>
    </row>
    <row r="425" spans="1:13" x14ac:dyDescent="0.25">
      <c r="A425" t="str">
        <f t="shared" si="18"/>
        <v>CANCMBDec-2023</v>
      </c>
      <c r="B425" s="2">
        <v>2023</v>
      </c>
      <c r="C425" s="2" t="s">
        <v>189</v>
      </c>
      <c r="D425" t="s">
        <v>17</v>
      </c>
      <c r="E425" s="2" t="s">
        <v>10</v>
      </c>
      <c r="F425" t="s">
        <v>13</v>
      </c>
      <c r="G425">
        <v>402</v>
      </c>
      <c r="H425">
        <v>68943.869999999966</v>
      </c>
      <c r="I425">
        <v>36329.129999999997</v>
      </c>
      <c r="J425">
        <v>105273.00000000004</v>
      </c>
      <c r="K425">
        <v>1601166</v>
      </c>
      <c r="L425" s="26">
        <f t="shared" si="19"/>
        <v>6.5747711355349819E-2</v>
      </c>
      <c r="M425" s="1">
        <f t="shared" si="20"/>
        <v>261.87313432835833</v>
      </c>
    </row>
    <row r="426" spans="1:13" x14ac:dyDescent="0.25">
      <c r="A426" t="str">
        <f t="shared" si="18"/>
        <v>CDGCMBDec-2023</v>
      </c>
      <c r="B426" s="2">
        <v>2023</v>
      </c>
      <c r="C426" s="2" t="s">
        <v>189</v>
      </c>
      <c r="D426" t="s">
        <v>18</v>
      </c>
      <c r="E426" s="2" t="s">
        <v>10</v>
      </c>
      <c r="F426" t="s">
        <v>19</v>
      </c>
      <c r="G426">
        <v>2721</v>
      </c>
      <c r="H426">
        <v>868213.81999999913</v>
      </c>
      <c r="I426">
        <v>571125.71000000031</v>
      </c>
      <c r="J426">
        <v>1439339.5300000005</v>
      </c>
      <c r="K426">
        <v>23152989</v>
      </c>
      <c r="L426" s="26">
        <f t="shared" si="19"/>
        <v>6.2166467145991409E-2</v>
      </c>
      <c r="M426" s="1">
        <f t="shared" si="20"/>
        <v>528.97446894524091</v>
      </c>
    </row>
    <row r="427" spans="1:13" x14ac:dyDescent="0.25">
      <c r="A427" t="str">
        <f t="shared" si="18"/>
        <v>CGKCMBDec-2023</v>
      </c>
      <c r="B427" s="2">
        <v>2023</v>
      </c>
      <c r="C427" s="2" t="s">
        <v>189</v>
      </c>
      <c r="D427" t="s">
        <v>20</v>
      </c>
      <c r="E427" s="2" t="s">
        <v>10</v>
      </c>
      <c r="F427" t="s">
        <v>13</v>
      </c>
      <c r="G427">
        <v>1084</v>
      </c>
      <c r="H427">
        <v>113930.32999999994</v>
      </c>
      <c r="I427">
        <v>86801.449999999983</v>
      </c>
      <c r="J427">
        <v>200731.77999999994</v>
      </c>
      <c r="K427">
        <v>3596712</v>
      </c>
      <c r="L427" s="26">
        <f t="shared" si="19"/>
        <v>5.5809800729110348E-2</v>
      </c>
      <c r="M427" s="1">
        <f t="shared" si="20"/>
        <v>185.17691881918813</v>
      </c>
    </row>
    <row r="428" spans="1:13" x14ac:dyDescent="0.25">
      <c r="A428" t="str">
        <f t="shared" si="18"/>
        <v>CMBAUHDec-2023</v>
      </c>
      <c r="B428" s="2">
        <v>2023</v>
      </c>
      <c r="C428" s="2" t="s">
        <v>189</v>
      </c>
      <c r="D428" t="s">
        <v>10</v>
      </c>
      <c r="E428" s="2" t="s">
        <v>9</v>
      </c>
      <c r="F428" t="s">
        <v>11</v>
      </c>
      <c r="G428">
        <v>1238</v>
      </c>
      <c r="H428">
        <v>160277.79999999981</v>
      </c>
      <c r="I428">
        <v>143085.38000000018</v>
      </c>
      <c r="J428">
        <v>303363.18000000017</v>
      </c>
      <c r="K428">
        <v>4139872</v>
      </c>
      <c r="L428" s="26">
        <f t="shared" si="19"/>
        <v>7.3278396047027586E-2</v>
      </c>
      <c r="M428" s="1">
        <f t="shared" si="20"/>
        <v>245.04295638126024</v>
      </c>
    </row>
    <row r="429" spans="1:13" x14ac:dyDescent="0.25">
      <c r="A429" t="str">
        <f t="shared" si="18"/>
        <v>CMBBKKDec-2023</v>
      </c>
      <c r="B429" s="4">
        <v>2023</v>
      </c>
      <c r="C429" s="2" t="s">
        <v>189</v>
      </c>
      <c r="D429" t="s">
        <v>10</v>
      </c>
      <c r="E429" s="2" t="s">
        <v>12</v>
      </c>
      <c r="F429" t="s">
        <v>13</v>
      </c>
      <c r="G429">
        <v>2398</v>
      </c>
      <c r="H429">
        <v>285752.02999999997</v>
      </c>
      <c r="I429">
        <v>186462.9800000001</v>
      </c>
      <c r="J429">
        <v>472215.0100000003</v>
      </c>
      <c r="K429">
        <v>5719230</v>
      </c>
      <c r="L429" s="26">
        <f t="shared" si="19"/>
        <v>8.2566186357254434E-2</v>
      </c>
      <c r="M429" s="1">
        <f t="shared" si="20"/>
        <v>196.92035446205185</v>
      </c>
    </row>
    <row r="430" spans="1:13" x14ac:dyDescent="0.25">
      <c r="A430" t="str">
        <f t="shared" si="18"/>
        <v>CMBBLRDec-2023</v>
      </c>
      <c r="B430" s="2">
        <v>2023</v>
      </c>
      <c r="C430" s="2" t="s">
        <v>189</v>
      </c>
      <c r="D430" t="s">
        <v>10</v>
      </c>
      <c r="E430" s="2" t="s">
        <v>14</v>
      </c>
      <c r="F430" t="s">
        <v>15</v>
      </c>
      <c r="G430">
        <v>2046</v>
      </c>
      <c r="H430">
        <v>131663.04999999999</v>
      </c>
      <c r="I430">
        <v>60451.550000000025</v>
      </c>
      <c r="J430">
        <v>192114.6</v>
      </c>
      <c r="K430">
        <v>1462890</v>
      </c>
      <c r="L430" s="26">
        <f t="shared" si="19"/>
        <v>0.13132539015236963</v>
      </c>
      <c r="M430" s="1">
        <f t="shared" si="20"/>
        <v>93.897653958944289</v>
      </c>
    </row>
    <row r="431" spans="1:13" x14ac:dyDescent="0.25">
      <c r="A431" t="str">
        <f t="shared" si="18"/>
        <v>CMBBOMDec-2023</v>
      </c>
      <c r="B431" s="2">
        <v>2023</v>
      </c>
      <c r="C431" s="2" t="s">
        <v>189</v>
      </c>
      <c r="D431" t="s">
        <v>10</v>
      </c>
      <c r="E431" s="2" t="s">
        <v>16</v>
      </c>
      <c r="F431" t="s">
        <v>15</v>
      </c>
      <c r="G431">
        <v>2920</v>
      </c>
      <c r="H431">
        <v>309001.22000000067</v>
      </c>
      <c r="I431">
        <v>94900.499999999927</v>
      </c>
      <c r="J431">
        <v>403901.71999999968</v>
      </c>
      <c r="K431">
        <v>4523080</v>
      </c>
      <c r="L431" s="26">
        <f t="shared" si="19"/>
        <v>8.9297938572830832E-2</v>
      </c>
      <c r="M431" s="1">
        <f t="shared" si="20"/>
        <v>138.32250684931495</v>
      </c>
    </row>
    <row r="432" spans="1:13" x14ac:dyDescent="0.25">
      <c r="A432" t="str">
        <f t="shared" si="18"/>
        <v>CMBCANDec-2023</v>
      </c>
      <c r="B432" s="2">
        <v>2023</v>
      </c>
      <c r="C432" s="2" t="s">
        <v>189</v>
      </c>
      <c r="D432" t="s">
        <v>10</v>
      </c>
      <c r="E432" s="2" t="s">
        <v>17</v>
      </c>
      <c r="F432" t="s">
        <v>13</v>
      </c>
      <c r="G432">
        <v>172</v>
      </c>
      <c r="H432">
        <v>39035.790000000008</v>
      </c>
      <c r="I432">
        <v>17388.849999999999</v>
      </c>
      <c r="J432">
        <v>56424.640000000007</v>
      </c>
      <c r="K432">
        <v>685076</v>
      </c>
      <c r="L432" s="26">
        <f t="shared" si="19"/>
        <v>8.2362599186075719E-2</v>
      </c>
      <c r="M432" s="1">
        <f t="shared" si="20"/>
        <v>328.05023255813956</v>
      </c>
    </row>
    <row r="433" spans="1:13" x14ac:dyDescent="0.25">
      <c r="A433" t="str">
        <f t="shared" si="18"/>
        <v>CMBCDGDec-2023</v>
      </c>
      <c r="B433" s="4">
        <v>2023</v>
      </c>
      <c r="C433" s="2" t="s">
        <v>189</v>
      </c>
      <c r="D433" t="s">
        <v>10</v>
      </c>
      <c r="E433" s="2" t="s">
        <v>18</v>
      </c>
      <c r="F433" t="s">
        <v>19</v>
      </c>
      <c r="G433">
        <v>2404</v>
      </c>
      <c r="H433">
        <v>476418.69</v>
      </c>
      <c r="I433">
        <v>503722.80000000005</v>
      </c>
      <c r="J433">
        <v>980141.49000000022</v>
      </c>
      <c r="K433">
        <v>20455636</v>
      </c>
      <c r="L433" s="26">
        <f t="shared" si="19"/>
        <v>4.7915473759896791E-2</v>
      </c>
      <c r="M433" s="1">
        <f t="shared" si="20"/>
        <v>407.71276622296182</v>
      </c>
    </row>
    <row r="434" spans="1:13" x14ac:dyDescent="0.25">
      <c r="A434" t="str">
        <f t="shared" si="18"/>
        <v>CMBCGKDec-2023</v>
      </c>
      <c r="B434">
        <v>2023</v>
      </c>
      <c r="C434" t="s">
        <v>189</v>
      </c>
      <c r="D434" t="s">
        <v>10</v>
      </c>
      <c r="E434" t="s">
        <v>20</v>
      </c>
      <c r="F434" t="s">
        <v>13</v>
      </c>
      <c r="G434">
        <v>593</v>
      </c>
      <c r="H434">
        <v>62942.080000000009</v>
      </c>
      <c r="I434">
        <v>46984.17</v>
      </c>
      <c r="J434">
        <v>109926.24999999997</v>
      </c>
      <c r="K434">
        <v>1967574</v>
      </c>
      <c r="L434" s="26">
        <f t="shared" si="19"/>
        <v>5.5868927928504834E-2</v>
      </c>
      <c r="M434" s="1">
        <f t="shared" si="20"/>
        <v>185.37310286677905</v>
      </c>
    </row>
    <row r="435" spans="1:13" x14ac:dyDescent="0.25">
      <c r="A435" t="str">
        <f t="shared" si="18"/>
        <v>CMBCOKDec-2023</v>
      </c>
      <c r="B435">
        <v>2023</v>
      </c>
      <c r="C435" t="s">
        <v>189</v>
      </c>
      <c r="D435" t="s">
        <v>10</v>
      </c>
      <c r="E435" t="s">
        <v>21</v>
      </c>
      <c r="F435" t="s">
        <v>15</v>
      </c>
      <c r="G435">
        <v>2274</v>
      </c>
      <c r="H435">
        <v>106230.55999999988</v>
      </c>
      <c r="I435">
        <v>34931.849999999984</v>
      </c>
      <c r="J435">
        <v>141162.40999999992</v>
      </c>
      <c r="K435">
        <v>1175658</v>
      </c>
      <c r="L435" s="26">
        <f t="shared" si="19"/>
        <v>0.12007098152694058</v>
      </c>
      <c r="M435" s="1">
        <f t="shared" si="20"/>
        <v>62.076697449428281</v>
      </c>
    </row>
    <row r="436" spans="1:13" x14ac:dyDescent="0.25">
      <c r="A436" t="str">
        <f t="shared" si="18"/>
        <v>CMBDACDec-2023</v>
      </c>
      <c r="B436">
        <v>2023</v>
      </c>
      <c r="C436" t="s">
        <v>189</v>
      </c>
      <c r="D436" t="s">
        <v>10</v>
      </c>
      <c r="E436" t="s">
        <v>22</v>
      </c>
      <c r="F436" t="s">
        <v>15</v>
      </c>
      <c r="G436">
        <v>1105</v>
      </c>
      <c r="H436">
        <v>179390.75999999998</v>
      </c>
      <c r="I436">
        <v>9213.4499999999953</v>
      </c>
      <c r="J436">
        <v>188604.20999999996</v>
      </c>
      <c r="K436">
        <v>2392325</v>
      </c>
      <c r="L436" s="26">
        <f t="shared" si="19"/>
        <v>7.8837202303198753E-2</v>
      </c>
      <c r="M436" s="1">
        <f t="shared" si="20"/>
        <v>170.68254298642532</v>
      </c>
    </row>
    <row r="437" spans="1:13" x14ac:dyDescent="0.25">
      <c r="A437" t="str">
        <f t="shared" si="18"/>
        <v>CMBDELDec-2023</v>
      </c>
      <c r="B437">
        <v>2023</v>
      </c>
      <c r="C437" t="s">
        <v>189</v>
      </c>
      <c r="D437" t="s">
        <v>10</v>
      </c>
      <c r="E437" t="s">
        <v>23</v>
      </c>
      <c r="F437" t="s">
        <v>15</v>
      </c>
      <c r="G437">
        <v>3367</v>
      </c>
      <c r="H437">
        <v>435567.0299999995</v>
      </c>
      <c r="I437">
        <v>116128.56000000001</v>
      </c>
      <c r="J437">
        <v>551695.5899999995</v>
      </c>
      <c r="K437">
        <v>8164975</v>
      </c>
      <c r="L437" s="26">
        <f t="shared" si="19"/>
        <v>6.7568558385053171E-2</v>
      </c>
      <c r="M437" s="1">
        <f t="shared" si="20"/>
        <v>163.85375408375393</v>
      </c>
    </row>
    <row r="438" spans="1:13" x14ac:dyDescent="0.25">
      <c r="A438" t="str">
        <f t="shared" si="18"/>
        <v>CMBDMMDec-2023</v>
      </c>
      <c r="B438">
        <v>2023</v>
      </c>
      <c r="C438" t="s">
        <v>189</v>
      </c>
      <c r="D438" t="s">
        <v>10</v>
      </c>
      <c r="E438" t="s">
        <v>24</v>
      </c>
      <c r="F438" t="s">
        <v>11</v>
      </c>
      <c r="G438">
        <v>793</v>
      </c>
      <c r="H438">
        <v>100974.91999999998</v>
      </c>
      <c r="I438">
        <v>72817.290000000008</v>
      </c>
      <c r="J438">
        <v>173792.20999999996</v>
      </c>
      <c r="K438">
        <v>3055429</v>
      </c>
      <c r="L438" s="26">
        <f t="shared" si="19"/>
        <v>5.6879806403617943E-2</v>
      </c>
      <c r="M438" s="1">
        <f t="shared" si="20"/>
        <v>219.15789407313991</v>
      </c>
    </row>
    <row r="439" spans="1:13" x14ac:dyDescent="0.25">
      <c r="A439" t="str">
        <f t="shared" si="18"/>
        <v>CMBDOHDec-2023</v>
      </c>
      <c r="B439">
        <v>2023</v>
      </c>
      <c r="C439" t="s">
        <v>189</v>
      </c>
      <c r="D439" t="s">
        <v>10</v>
      </c>
      <c r="E439" t="s">
        <v>25</v>
      </c>
      <c r="F439" t="s">
        <v>11</v>
      </c>
      <c r="G439">
        <v>1745</v>
      </c>
      <c r="H439">
        <v>221835.99000000005</v>
      </c>
      <c r="I439">
        <v>165497.41999999993</v>
      </c>
      <c r="J439">
        <v>387333.41</v>
      </c>
      <c r="K439">
        <v>6339585</v>
      </c>
      <c r="L439" s="26">
        <f t="shared" si="19"/>
        <v>6.1097597082458863E-2</v>
      </c>
      <c r="M439" s="1">
        <f t="shared" si="20"/>
        <v>221.96757020057305</v>
      </c>
    </row>
    <row r="440" spans="1:13" x14ac:dyDescent="0.25">
      <c r="A440" t="str">
        <f t="shared" si="18"/>
        <v>CMBDXBDec-2023</v>
      </c>
      <c r="B440">
        <v>2023</v>
      </c>
      <c r="C440" t="s">
        <v>189</v>
      </c>
      <c r="D440" t="s">
        <v>10</v>
      </c>
      <c r="E440" t="s">
        <v>26</v>
      </c>
      <c r="F440" t="s">
        <v>11</v>
      </c>
      <c r="G440">
        <v>1948</v>
      </c>
      <c r="H440">
        <v>268926.01000000013</v>
      </c>
      <c r="I440">
        <v>188983.29999999996</v>
      </c>
      <c r="J440">
        <v>457909.30999999959</v>
      </c>
      <c r="K440">
        <v>6445932</v>
      </c>
      <c r="L440" s="26">
        <f t="shared" si="19"/>
        <v>7.1038495286639636E-2</v>
      </c>
      <c r="M440" s="1">
        <f t="shared" si="20"/>
        <v>235.06638090349054</v>
      </c>
    </row>
    <row r="441" spans="1:13" x14ac:dyDescent="0.25">
      <c r="A441" t="str">
        <f t="shared" si="18"/>
        <v>CMBFRADec-2023</v>
      </c>
      <c r="B441">
        <v>2023</v>
      </c>
      <c r="C441" t="s">
        <v>189</v>
      </c>
      <c r="D441" t="s">
        <v>10</v>
      </c>
      <c r="E441" t="s">
        <v>27</v>
      </c>
      <c r="F441" t="s">
        <v>19</v>
      </c>
      <c r="G441">
        <v>2445</v>
      </c>
      <c r="H441">
        <v>439604.75000000035</v>
      </c>
      <c r="I441">
        <v>526803.66999999993</v>
      </c>
      <c r="J441">
        <v>966408.41999999946</v>
      </c>
      <c r="K441">
        <v>19787385</v>
      </c>
      <c r="L441" s="26">
        <f t="shared" si="19"/>
        <v>4.8839622820296844E-2</v>
      </c>
      <c r="M441" s="1">
        <f t="shared" si="20"/>
        <v>395.25906748466235</v>
      </c>
    </row>
    <row r="442" spans="1:13" x14ac:dyDescent="0.25">
      <c r="A442" t="str">
        <f t="shared" si="18"/>
        <v>CMBGANDec-2023</v>
      </c>
      <c r="B442">
        <v>2023</v>
      </c>
      <c r="C442" t="s">
        <v>189</v>
      </c>
      <c r="D442" t="s">
        <v>10</v>
      </c>
      <c r="E442" t="s">
        <v>28</v>
      </c>
      <c r="F442" t="s">
        <v>15</v>
      </c>
      <c r="G442">
        <v>237</v>
      </c>
      <c r="H442">
        <v>18269.640000000003</v>
      </c>
      <c r="I442">
        <v>6889.6200000000026</v>
      </c>
      <c r="J442">
        <v>25159.260000000006</v>
      </c>
      <c r="K442">
        <v>271839</v>
      </c>
      <c r="L442" s="26">
        <f t="shared" si="19"/>
        <v>9.2552062066149465E-2</v>
      </c>
      <c r="M442" s="1">
        <f t="shared" si="20"/>
        <v>106.15721518987344</v>
      </c>
    </row>
    <row r="443" spans="1:13" x14ac:dyDescent="0.25">
      <c r="A443" t="str">
        <f t="shared" si="18"/>
        <v>CMBHYDDec-2023</v>
      </c>
      <c r="B443">
        <v>2023</v>
      </c>
      <c r="C443" t="s">
        <v>189</v>
      </c>
      <c r="D443" t="s">
        <v>10</v>
      </c>
      <c r="E443" t="s">
        <v>29</v>
      </c>
      <c r="F443" t="s">
        <v>15</v>
      </c>
      <c r="G443">
        <v>885</v>
      </c>
      <c r="H443">
        <v>60756.929999999986</v>
      </c>
      <c r="I443">
        <v>30364.340000000018</v>
      </c>
      <c r="J443">
        <v>91121.270000000033</v>
      </c>
      <c r="K443">
        <v>1037220</v>
      </c>
      <c r="L443" s="26">
        <f t="shared" si="19"/>
        <v>8.7851439424615832E-2</v>
      </c>
      <c r="M443" s="1">
        <f t="shared" si="20"/>
        <v>102.96188700564976</v>
      </c>
    </row>
    <row r="444" spans="1:13" x14ac:dyDescent="0.25">
      <c r="A444" t="str">
        <f t="shared" si="18"/>
        <v>CMBICNDec-2023</v>
      </c>
      <c r="B444">
        <v>2023</v>
      </c>
      <c r="C444" t="s">
        <v>189</v>
      </c>
      <c r="D444" t="s">
        <v>10</v>
      </c>
      <c r="E444" t="s">
        <v>30</v>
      </c>
      <c r="F444" t="s">
        <v>13</v>
      </c>
      <c r="G444">
        <v>899</v>
      </c>
      <c r="H444">
        <v>211374.80000000002</v>
      </c>
      <c r="I444">
        <v>78887.609999999986</v>
      </c>
      <c r="J444">
        <v>290262.4099999998</v>
      </c>
      <c r="K444">
        <v>5182735</v>
      </c>
      <c r="L444" s="26">
        <f t="shared" si="19"/>
        <v>5.6005643738296439E-2</v>
      </c>
      <c r="M444" s="1">
        <f t="shared" si="20"/>
        <v>322.87253615127895</v>
      </c>
    </row>
    <row r="445" spans="1:13" x14ac:dyDescent="0.25">
      <c r="A445" t="str">
        <f t="shared" si="18"/>
        <v>CMBIXMDec-2023</v>
      </c>
      <c r="B445">
        <v>2023</v>
      </c>
      <c r="C445" t="s">
        <v>189</v>
      </c>
      <c r="D445" t="s">
        <v>10</v>
      </c>
      <c r="E445" t="s">
        <v>31</v>
      </c>
      <c r="F445" t="s">
        <v>15</v>
      </c>
      <c r="G445">
        <v>843</v>
      </c>
      <c r="H445">
        <v>30146.449999999997</v>
      </c>
      <c r="I445">
        <v>19243.71</v>
      </c>
      <c r="J445">
        <v>49390.160000000033</v>
      </c>
      <c r="K445">
        <v>298422</v>
      </c>
      <c r="L445" s="26">
        <f t="shared" si="19"/>
        <v>0.16550441991542189</v>
      </c>
      <c r="M445" s="1">
        <f t="shared" si="20"/>
        <v>58.588564650059354</v>
      </c>
    </row>
    <row r="446" spans="1:13" x14ac:dyDescent="0.25">
      <c r="A446" t="str">
        <f t="shared" si="18"/>
        <v>CMBKHIDec-2023</v>
      </c>
      <c r="B446">
        <v>2023</v>
      </c>
      <c r="C446" t="s">
        <v>189</v>
      </c>
      <c r="D446" t="s">
        <v>10</v>
      </c>
      <c r="E446" t="s">
        <v>32</v>
      </c>
      <c r="F446" t="s">
        <v>15</v>
      </c>
      <c r="G446">
        <v>1408</v>
      </c>
      <c r="H446">
        <v>243236.05999999994</v>
      </c>
      <c r="I446">
        <v>36311.390000000036</v>
      </c>
      <c r="J446">
        <v>279547.4499999999</v>
      </c>
      <c r="K446">
        <v>3398912</v>
      </c>
      <c r="L446" s="26">
        <f t="shared" si="19"/>
        <v>8.2246157005535864E-2</v>
      </c>
      <c r="M446" s="1">
        <f t="shared" si="20"/>
        <v>198.54222301136357</v>
      </c>
    </row>
    <row r="447" spans="1:13" x14ac:dyDescent="0.25">
      <c r="A447" t="str">
        <f t="shared" si="18"/>
        <v>CMBKTMDec-2023</v>
      </c>
      <c r="B447">
        <v>2023</v>
      </c>
      <c r="C447" t="s">
        <v>189</v>
      </c>
      <c r="D447" t="s">
        <v>10</v>
      </c>
      <c r="E447" t="s">
        <v>52</v>
      </c>
      <c r="F447" t="s">
        <v>15</v>
      </c>
      <c r="G447">
        <v>360</v>
      </c>
      <c r="H447">
        <v>60824.829999999994</v>
      </c>
      <c r="I447">
        <v>12086.42</v>
      </c>
      <c r="J447">
        <v>72911.250000000015</v>
      </c>
      <c r="K447">
        <v>847080</v>
      </c>
      <c r="L447" s="26">
        <f t="shared" si="19"/>
        <v>8.6073629409264787E-2</v>
      </c>
      <c r="M447" s="1">
        <f t="shared" si="20"/>
        <v>202.53125000000003</v>
      </c>
    </row>
    <row r="448" spans="1:13" x14ac:dyDescent="0.25">
      <c r="A448" t="str">
        <f t="shared" si="18"/>
        <v>CMBKULDec-2023</v>
      </c>
      <c r="B448">
        <v>2023</v>
      </c>
      <c r="C448" t="s">
        <v>189</v>
      </c>
      <c r="D448" t="s">
        <v>10</v>
      </c>
      <c r="E448" t="s">
        <v>33</v>
      </c>
      <c r="F448" t="s">
        <v>13</v>
      </c>
      <c r="G448">
        <v>2225</v>
      </c>
      <c r="H448">
        <v>201540.83000000002</v>
      </c>
      <c r="I448">
        <v>151856.88000000027</v>
      </c>
      <c r="J448">
        <v>353397.70999999938</v>
      </c>
      <c r="K448">
        <v>5471275</v>
      </c>
      <c r="L448" s="26">
        <f t="shared" si="19"/>
        <v>6.4591472737158956E-2</v>
      </c>
      <c r="M448" s="1">
        <f t="shared" si="20"/>
        <v>158.83043146067388</v>
      </c>
    </row>
    <row r="449" spans="1:13" x14ac:dyDescent="0.25">
      <c r="A449" t="str">
        <f t="shared" si="18"/>
        <v>CMBKWIDec-2023</v>
      </c>
      <c r="B449">
        <v>2023</v>
      </c>
      <c r="C449" t="s">
        <v>189</v>
      </c>
      <c r="D449" t="s">
        <v>10</v>
      </c>
      <c r="E449" t="s">
        <v>34</v>
      </c>
      <c r="F449" t="s">
        <v>11</v>
      </c>
      <c r="G449">
        <v>1106</v>
      </c>
      <c r="H449">
        <v>119835.09999999998</v>
      </c>
      <c r="I449">
        <v>87327.85</v>
      </c>
      <c r="J449">
        <v>207162.94999999998</v>
      </c>
      <c r="K449">
        <v>4639670</v>
      </c>
      <c r="L449" s="26">
        <f t="shared" si="19"/>
        <v>4.4650363064614507E-2</v>
      </c>
      <c r="M449" s="1">
        <f t="shared" si="20"/>
        <v>187.30827305605786</v>
      </c>
    </row>
    <row r="450" spans="1:13" x14ac:dyDescent="0.25">
      <c r="A450" t="str">
        <f t="shared" ref="A450:A513" si="21">D450&amp;E450&amp;C450</f>
        <v>CMBLHEDec-2023</v>
      </c>
      <c r="B450">
        <v>2023</v>
      </c>
      <c r="C450" t="s">
        <v>189</v>
      </c>
      <c r="D450" t="s">
        <v>10</v>
      </c>
      <c r="E450" t="s">
        <v>35</v>
      </c>
      <c r="F450" t="s">
        <v>15</v>
      </c>
      <c r="G450">
        <v>1564</v>
      </c>
      <c r="H450">
        <v>261604.92000000007</v>
      </c>
      <c r="I450">
        <v>42535.369999999988</v>
      </c>
      <c r="J450">
        <v>304140.29000000004</v>
      </c>
      <c r="K450">
        <v>4355740</v>
      </c>
      <c r="L450" s="26">
        <f t="shared" ref="L450:L513" si="22">J450/K450</f>
        <v>6.982517092388435E-2</v>
      </c>
      <c r="M450" s="1">
        <f t="shared" ref="M450:M513" si="23">J450/G450</f>
        <v>194.46310102301791</v>
      </c>
    </row>
    <row r="451" spans="1:13" x14ac:dyDescent="0.25">
      <c r="A451" t="str">
        <f t="shared" si="21"/>
        <v>CMBLHRDec-2023</v>
      </c>
      <c r="B451">
        <v>2023</v>
      </c>
      <c r="C451" t="s">
        <v>189</v>
      </c>
      <c r="D451" t="s">
        <v>10</v>
      </c>
      <c r="E451" t="s">
        <v>36</v>
      </c>
      <c r="F451" t="s">
        <v>19</v>
      </c>
      <c r="G451">
        <v>7025</v>
      </c>
      <c r="H451">
        <v>2080958.8300000008</v>
      </c>
      <c r="I451">
        <v>1435028.0299999986</v>
      </c>
      <c r="J451">
        <v>3515986.8599999906</v>
      </c>
      <c r="K451">
        <v>61250975</v>
      </c>
      <c r="L451" s="26">
        <f t="shared" si="22"/>
        <v>5.7402953340742587E-2</v>
      </c>
      <c r="M451" s="1">
        <f t="shared" si="23"/>
        <v>500.49635017793457</v>
      </c>
    </row>
    <row r="452" spans="1:13" x14ac:dyDescent="0.25">
      <c r="A452" t="str">
        <f t="shared" si="21"/>
        <v>CMBMAADec-2023</v>
      </c>
      <c r="B452">
        <v>2023</v>
      </c>
      <c r="C452" t="s">
        <v>189</v>
      </c>
      <c r="D452" t="s">
        <v>10</v>
      </c>
      <c r="E452" t="s">
        <v>37</v>
      </c>
      <c r="F452" t="s">
        <v>15</v>
      </c>
      <c r="G452">
        <v>4173</v>
      </c>
      <c r="H452">
        <v>150145.33000000002</v>
      </c>
      <c r="I452">
        <v>108278.41000000018</v>
      </c>
      <c r="J452">
        <v>258423.74000000014</v>
      </c>
      <c r="K452">
        <v>2862678</v>
      </c>
      <c r="L452" s="26">
        <f t="shared" si="22"/>
        <v>9.0273422298980235E-2</v>
      </c>
      <c r="M452" s="1">
        <f t="shared" si="23"/>
        <v>61.927567697100443</v>
      </c>
    </row>
    <row r="453" spans="1:13" x14ac:dyDescent="0.25">
      <c r="A453" t="str">
        <f t="shared" si="21"/>
        <v>CMBMELDec-2023</v>
      </c>
      <c r="B453">
        <v>2023</v>
      </c>
      <c r="C453" t="s">
        <v>189</v>
      </c>
      <c r="D453" t="s">
        <v>10</v>
      </c>
      <c r="E453" t="s">
        <v>38</v>
      </c>
      <c r="F453" t="s">
        <v>13</v>
      </c>
      <c r="G453">
        <v>5702</v>
      </c>
      <c r="H453">
        <v>2105357.9400000004</v>
      </c>
      <c r="I453">
        <v>566381.24999999977</v>
      </c>
      <c r="J453">
        <v>2671739.1900000023</v>
      </c>
      <c r="K453">
        <v>47948118</v>
      </c>
      <c r="L453" s="26">
        <f t="shared" si="22"/>
        <v>5.5721461059222432E-2</v>
      </c>
      <c r="M453" s="1">
        <f t="shared" si="23"/>
        <v>468.56176604700147</v>
      </c>
    </row>
    <row r="454" spans="1:13" x14ac:dyDescent="0.25">
      <c r="A454" t="str">
        <f t="shared" si="21"/>
        <v>CMBMLEDec-2023</v>
      </c>
      <c r="B454">
        <v>2023</v>
      </c>
      <c r="C454" t="s">
        <v>189</v>
      </c>
      <c r="D454" t="s">
        <v>10</v>
      </c>
      <c r="E454" t="s">
        <v>39</v>
      </c>
      <c r="F454" t="s">
        <v>15</v>
      </c>
      <c r="G454">
        <v>6997</v>
      </c>
      <c r="H454">
        <v>501616.8400000009</v>
      </c>
      <c r="I454">
        <v>146139.51000000004</v>
      </c>
      <c r="J454">
        <v>647756.35000000079</v>
      </c>
      <c r="K454">
        <v>5373696</v>
      </c>
      <c r="L454" s="26">
        <f t="shared" si="22"/>
        <v>0.12054205336513282</v>
      </c>
      <c r="M454" s="1">
        <f t="shared" si="23"/>
        <v>92.576296984422015</v>
      </c>
    </row>
    <row r="455" spans="1:13" x14ac:dyDescent="0.25">
      <c r="A455" t="str">
        <f t="shared" si="21"/>
        <v>CMBNRTDec-2023</v>
      </c>
      <c r="B455">
        <v>2023</v>
      </c>
      <c r="C455" t="s">
        <v>189</v>
      </c>
      <c r="D455" t="s">
        <v>10</v>
      </c>
      <c r="E455" t="s">
        <v>40</v>
      </c>
      <c r="F455" t="s">
        <v>13</v>
      </c>
      <c r="G455">
        <v>2327</v>
      </c>
      <c r="H455">
        <v>777282.39000000025</v>
      </c>
      <c r="I455">
        <v>147944.57000000004</v>
      </c>
      <c r="J455">
        <v>925226.96000000078</v>
      </c>
      <c r="K455">
        <v>15972528</v>
      </c>
      <c r="L455" s="26">
        <f t="shared" si="22"/>
        <v>5.7926144189573543E-2</v>
      </c>
      <c r="M455" s="1">
        <f t="shared" si="23"/>
        <v>397.60505371723281</v>
      </c>
    </row>
    <row r="456" spans="1:13" x14ac:dyDescent="0.25">
      <c r="A456" t="str">
        <f t="shared" si="21"/>
        <v>CMBRUHDec-2023</v>
      </c>
      <c r="B456">
        <v>2023</v>
      </c>
      <c r="C456" t="s">
        <v>189</v>
      </c>
      <c r="D456" t="s">
        <v>10</v>
      </c>
      <c r="E456" t="s">
        <v>41</v>
      </c>
      <c r="F456" t="s">
        <v>11</v>
      </c>
      <c r="G456">
        <v>1634</v>
      </c>
      <c r="H456">
        <v>233383.05999999994</v>
      </c>
      <c r="I456">
        <v>153710.57999999984</v>
      </c>
      <c r="J456">
        <v>387093.64</v>
      </c>
      <c r="K456">
        <v>6609530</v>
      </c>
      <c r="L456" s="26">
        <f t="shared" si="22"/>
        <v>5.8565985781137239E-2</v>
      </c>
      <c r="M456" s="1">
        <f t="shared" si="23"/>
        <v>236.89941248470012</v>
      </c>
    </row>
    <row r="457" spans="1:13" x14ac:dyDescent="0.25">
      <c r="A457" t="str">
        <f t="shared" si="21"/>
        <v>CMBSINDec-2023</v>
      </c>
      <c r="B457">
        <v>2023</v>
      </c>
      <c r="C457" t="s">
        <v>189</v>
      </c>
      <c r="D457" t="s">
        <v>10</v>
      </c>
      <c r="E457" t="s">
        <v>42</v>
      </c>
      <c r="F457" t="s">
        <v>13</v>
      </c>
      <c r="G457">
        <v>3377</v>
      </c>
      <c r="H457">
        <v>491181.67999999988</v>
      </c>
      <c r="I457">
        <v>273419.65000000002</v>
      </c>
      <c r="J457">
        <v>764601.32999999914</v>
      </c>
      <c r="K457">
        <v>9283373</v>
      </c>
      <c r="L457" s="26">
        <f t="shared" si="22"/>
        <v>8.2362448433344129E-2</v>
      </c>
      <c r="M457" s="1">
        <f t="shared" si="23"/>
        <v>226.41437074326299</v>
      </c>
    </row>
    <row r="458" spans="1:13" x14ac:dyDescent="0.25">
      <c r="A458" t="str">
        <f t="shared" si="21"/>
        <v>CMBSYDDec-2023</v>
      </c>
      <c r="B458">
        <v>2023</v>
      </c>
      <c r="C458" t="s">
        <v>189</v>
      </c>
      <c r="D458" t="s">
        <v>10</v>
      </c>
      <c r="E458" t="s">
        <v>53</v>
      </c>
      <c r="F458" t="s">
        <v>13</v>
      </c>
      <c r="G458">
        <v>2469</v>
      </c>
      <c r="H458">
        <v>947657.02999999956</v>
      </c>
      <c r="I458">
        <v>247992.66000000009</v>
      </c>
      <c r="J458">
        <v>1195649.6900000004</v>
      </c>
      <c r="K458">
        <v>21613626</v>
      </c>
      <c r="L458" s="26">
        <f t="shared" si="22"/>
        <v>5.5319255084732212E-2</v>
      </c>
      <c r="M458" s="1">
        <f t="shared" si="23"/>
        <v>484.26475901174581</v>
      </c>
    </row>
    <row r="459" spans="1:13" x14ac:dyDescent="0.25">
      <c r="A459" t="str">
        <f t="shared" si="21"/>
        <v>CMBTRVDec-2023</v>
      </c>
      <c r="B459">
        <v>2023</v>
      </c>
      <c r="C459" t="s">
        <v>189</v>
      </c>
      <c r="D459" t="s">
        <v>10</v>
      </c>
      <c r="E459" t="s">
        <v>43</v>
      </c>
      <c r="F459" t="s">
        <v>15</v>
      </c>
      <c r="G459">
        <v>1606</v>
      </c>
      <c r="H459">
        <v>51140.009999999987</v>
      </c>
      <c r="I459">
        <v>21714.330000000005</v>
      </c>
      <c r="J459">
        <v>72854.340000000011</v>
      </c>
      <c r="K459">
        <v>587796</v>
      </c>
      <c r="L459" s="26">
        <f t="shared" si="22"/>
        <v>0.1239449400812527</v>
      </c>
      <c r="M459" s="1">
        <f t="shared" si="23"/>
        <v>45.363848069738488</v>
      </c>
    </row>
    <row r="460" spans="1:13" x14ac:dyDescent="0.25">
      <c r="A460" t="str">
        <f t="shared" si="21"/>
        <v>CMBTRZDec-2023</v>
      </c>
      <c r="B460">
        <v>2023</v>
      </c>
      <c r="C460" t="s">
        <v>189</v>
      </c>
      <c r="D460" t="s">
        <v>10</v>
      </c>
      <c r="E460" t="s">
        <v>44</v>
      </c>
      <c r="F460" t="s">
        <v>15</v>
      </c>
      <c r="G460">
        <v>872</v>
      </c>
      <c r="H460">
        <v>34100.200000000012</v>
      </c>
      <c r="I460">
        <v>17311.859999999997</v>
      </c>
      <c r="J460">
        <v>51412.060000000034</v>
      </c>
      <c r="K460">
        <v>386296</v>
      </c>
      <c r="L460" s="26">
        <f t="shared" si="22"/>
        <v>0.13308980678029292</v>
      </c>
      <c r="M460" s="1">
        <f t="shared" si="23"/>
        <v>58.95878440366976</v>
      </c>
    </row>
    <row r="461" spans="1:13" x14ac:dyDescent="0.25">
      <c r="A461" t="str">
        <f t="shared" si="21"/>
        <v>CMBJEDDec-2023</v>
      </c>
      <c r="B461">
        <v>2023</v>
      </c>
      <c r="C461" t="s">
        <v>189</v>
      </c>
      <c r="D461" t="s">
        <v>10</v>
      </c>
      <c r="E461" t="s">
        <v>51</v>
      </c>
      <c r="F461" t="s">
        <v>11</v>
      </c>
      <c r="G461">
        <v>551</v>
      </c>
      <c r="H461">
        <v>88011.15</v>
      </c>
      <c r="I461">
        <v>50148.799999999996</v>
      </c>
      <c r="J461">
        <v>138159.94999999995</v>
      </c>
      <c r="K461">
        <v>2566007</v>
      </c>
      <c r="L461" s="26">
        <f t="shared" si="22"/>
        <v>5.3842390141570134E-2</v>
      </c>
      <c r="M461" s="1">
        <f t="shared" si="23"/>
        <v>250.7440108892921</v>
      </c>
    </row>
    <row r="462" spans="1:13" x14ac:dyDescent="0.25">
      <c r="A462" t="str">
        <f t="shared" si="21"/>
        <v>COKCMBDec-2023</v>
      </c>
      <c r="B462">
        <v>2023</v>
      </c>
      <c r="C462" t="s">
        <v>189</v>
      </c>
      <c r="D462" t="s">
        <v>21</v>
      </c>
      <c r="E462" t="s">
        <v>10</v>
      </c>
      <c r="F462" t="s">
        <v>15</v>
      </c>
      <c r="G462">
        <v>1361</v>
      </c>
      <c r="H462">
        <v>81307.010000000009</v>
      </c>
      <c r="I462">
        <v>35718.559999999998</v>
      </c>
      <c r="J462">
        <v>117025.57000000007</v>
      </c>
      <c r="K462">
        <v>703637</v>
      </c>
      <c r="L462" s="26">
        <f t="shared" si="22"/>
        <v>0.16631525914640655</v>
      </c>
      <c r="M462" s="1">
        <f t="shared" si="23"/>
        <v>85.984988978692186</v>
      </c>
    </row>
    <row r="463" spans="1:13" x14ac:dyDescent="0.25">
      <c r="A463" t="str">
        <f t="shared" si="21"/>
        <v>DACCMBDec-2023</v>
      </c>
      <c r="B463">
        <v>2023</v>
      </c>
      <c r="C463" t="s">
        <v>189</v>
      </c>
      <c r="D463" t="s">
        <v>22</v>
      </c>
      <c r="E463" t="s">
        <v>10</v>
      </c>
      <c r="F463" t="s">
        <v>15</v>
      </c>
      <c r="G463">
        <v>1074</v>
      </c>
      <c r="H463">
        <v>223923.36999999994</v>
      </c>
      <c r="I463">
        <v>5151.1400000000021</v>
      </c>
      <c r="J463">
        <v>229074.51000000013</v>
      </c>
      <c r="K463">
        <v>2325210</v>
      </c>
      <c r="L463" s="26">
        <f t="shared" si="22"/>
        <v>9.8517772588282398E-2</v>
      </c>
      <c r="M463" s="1">
        <f t="shared" si="23"/>
        <v>213.29097765363142</v>
      </c>
    </row>
    <row r="464" spans="1:13" x14ac:dyDescent="0.25">
      <c r="A464" t="str">
        <f t="shared" si="21"/>
        <v>DELCMBDec-2023</v>
      </c>
      <c r="B464">
        <v>2023</v>
      </c>
      <c r="C464" t="s">
        <v>189</v>
      </c>
      <c r="D464" t="s">
        <v>23</v>
      </c>
      <c r="E464" t="s">
        <v>10</v>
      </c>
      <c r="F464" t="s">
        <v>15</v>
      </c>
      <c r="G464">
        <v>4600</v>
      </c>
      <c r="H464">
        <v>549737.96000000043</v>
      </c>
      <c r="I464">
        <v>161595.10999999981</v>
      </c>
      <c r="J464">
        <v>711333.07000000053</v>
      </c>
      <c r="K464">
        <v>11155000</v>
      </c>
      <c r="L464" s="26">
        <f t="shared" si="22"/>
        <v>6.3768092335275708E-2</v>
      </c>
      <c r="M464" s="1">
        <f t="shared" si="23"/>
        <v>154.6376239130436</v>
      </c>
    </row>
    <row r="465" spans="1:13" x14ac:dyDescent="0.25">
      <c r="A465" t="str">
        <f t="shared" si="21"/>
        <v>DMMCMBDec-2023</v>
      </c>
      <c r="B465">
        <v>2023</v>
      </c>
      <c r="C465" t="s">
        <v>189</v>
      </c>
      <c r="D465" t="s">
        <v>24</v>
      </c>
      <c r="E465" t="s">
        <v>10</v>
      </c>
      <c r="F465" t="s">
        <v>11</v>
      </c>
      <c r="G465">
        <v>913</v>
      </c>
      <c r="H465">
        <v>131159.63000000003</v>
      </c>
      <c r="I465">
        <v>81757.670000000013</v>
      </c>
      <c r="J465">
        <v>212917.29999999993</v>
      </c>
      <c r="K465">
        <v>3517789</v>
      </c>
      <c r="L465" s="26">
        <f t="shared" si="22"/>
        <v>6.0525887141042269E-2</v>
      </c>
      <c r="M465" s="1">
        <f t="shared" si="23"/>
        <v>233.20624315443584</v>
      </c>
    </row>
    <row r="466" spans="1:13" x14ac:dyDescent="0.25">
      <c r="A466" t="str">
        <f t="shared" si="21"/>
        <v>DOHCMBDec-2023</v>
      </c>
      <c r="B466">
        <v>2023</v>
      </c>
      <c r="C466" t="s">
        <v>189</v>
      </c>
      <c r="D466" t="s">
        <v>25</v>
      </c>
      <c r="E466" t="s">
        <v>10</v>
      </c>
      <c r="F466" t="s">
        <v>11</v>
      </c>
      <c r="G466">
        <v>2164</v>
      </c>
      <c r="H466">
        <v>412278.65999999963</v>
      </c>
      <c r="I466">
        <v>318345.61000000034</v>
      </c>
      <c r="J466">
        <v>730624.26999999979</v>
      </c>
      <c r="K466">
        <v>7861812</v>
      </c>
      <c r="L466" s="26">
        <f t="shared" si="22"/>
        <v>9.2933317408251406E-2</v>
      </c>
      <c r="M466" s="1">
        <f t="shared" si="23"/>
        <v>337.62674214417734</v>
      </c>
    </row>
    <row r="467" spans="1:13" x14ac:dyDescent="0.25">
      <c r="A467" t="str">
        <f t="shared" si="21"/>
        <v>DXBCMBDec-2023</v>
      </c>
      <c r="B467">
        <v>2023</v>
      </c>
      <c r="C467" t="s">
        <v>189</v>
      </c>
      <c r="D467" t="s">
        <v>26</v>
      </c>
      <c r="E467" t="s">
        <v>10</v>
      </c>
      <c r="F467" t="s">
        <v>11</v>
      </c>
      <c r="G467">
        <v>1518</v>
      </c>
      <c r="H467">
        <v>231774.70999999988</v>
      </c>
      <c r="I467">
        <v>131076.30999999994</v>
      </c>
      <c r="J467">
        <v>362851.01999999961</v>
      </c>
      <c r="K467">
        <v>5023062</v>
      </c>
      <c r="L467" s="26">
        <f t="shared" si="22"/>
        <v>7.2237017978276918E-2</v>
      </c>
      <c r="M467" s="1">
        <f t="shared" si="23"/>
        <v>239.03229249011832</v>
      </c>
    </row>
    <row r="468" spans="1:13" x14ac:dyDescent="0.25">
      <c r="A468" t="str">
        <f t="shared" si="21"/>
        <v>FRACMBDec-2023</v>
      </c>
      <c r="B468">
        <v>2023</v>
      </c>
      <c r="C468" t="s">
        <v>189</v>
      </c>
      <c r="D468" t="s">
        <v>27</v>
      </c>
      <c r="E468" t="s">
        <v>10</v>
      </c>
      <c r="F468" t="s">
        <v>19</v>
      </c>
      <c r="G468">
        <v>2823</v>
      </c>
      <c r="H468">
        <v>877807.23999999976</v>
      </c>
      <c r="I468">
        <v>623655.70000000042</v>
      </c>
      <c r="J468">
        <v>1501462.9400000011</v>
      </c>
      <c r="K468">
        <v>22846539</v>
      </c>
      <c r="L468" s="26">
        <f t="shared" si="22"/>
        <v>6.571949212963947E-2</v>
      </c>
      <c r="M468" s="1">
        <f t="shared" si="23"/>
        <v>531.86784980517223</v>
      </c>
    </row>
    <row r="469" spans="1:13" x14ac:dyDescent="0.25">
      <c r="A469" t="str">
        <f t="shared" si="21"/>
        <v>GANCMBDec-2023</v>
      </c>
      <c r="B469">
        <v>2023</v>
      </c>
      <c r="C469" t="s">
        <v>189</v>
      </c>
      <c r="D469" t="s">
        <v>28</v>
      </c>
      <c r="E469" t="s">
        <v>10</v>
      </c>
      <c r="F469" t="s">
        <v>15</v>
      </c>
      <c r="G469">
        <v>607</v>
      </c>
      <c r="H469">
        <v>54725.37999999999</v>
      </c>
      <c r="I469">
        <v>16486.89</v>
      </c>
      <c r="J469">
        <v>71212.27</v>
      </c>
      <c r="K469">
        <v>696229</v>
      </c>
      <c r="L469" s="26">
        <f t="shared" si="22"/>
        <v>0.10228282648381495</v>
      </c>
      <c r="M469" s="1">
        <f t="shared" si="23"/>
        <v>117.31840197693576</v>
      </c>
    </row>
    <row r="470" spans="1:13" x14ac:dyDescent="0.25">
      <c r="A470" t="str">
        <f t="shared" si="21"/>
        <v>HYDCMBDec-2023</v>
      </c>
      <c r="B470">
        <v>2023</v>
      </c>
      <c r="C470" t="s">
        <v>189</v>
      </c>
      <c r="D470" t="s">
        <v>29</v>
      </c>
      <c r="E470" t="s">
        <v>10</v>
      </c>
      <c r="F470" t="s">
        <v>15</v>
      </c>
      <c r="G470">
        <v>1347</v>
      </c>
      <c r="H470">
        <v>89478.099999999962</v>
      </c>
      <c r="I470">
        <v>48124.80000000001</v>
      </c>
      <c r="J470">
        <v>137602.9</v>
      </c>
      <c r="K470">
        <v>1578684</v>
      </c>
      <c r="L470" s="26">
        <f t="shared" si="22"/>
        <v>8.7163042128760401E-2</v>
      </c>
      <c r="M470" s="1">
        <f t="shared" si="23"/>
        <v>102.1550853749072</v>
      </c>
    </row>
    <row r="471" spans="1:13" x14ac:dyDescent="0.25">
      <c r="A471" t="str">
        <f t="shared" si="21"/>
        <v>ICNCMBDec-2023</v>
      </c>
      <c r="B471">
        <v>2023</v>
      </c>
      <c r="C471" t="s">
        <v>189</v>
      </c>
      <c r="D471" t="s">
        <v>30</v>
      </c>
      <c r="E471" t="s">
        <v>10</v>
      </c>
      <c r="F471" t="s">
        <v>13</v>
      </c>
      <c r="G471">
        <v>1098</v>
      </c>
      <c r="H471">
        <v>272300.35000000009</v>
      </c>
      <c r="I471">
        <v>95994.280000000042</v>
      </c>
      <c r="J471">
        <v>368294.63000000006</v>
      </c>
      <c r="K471">
        <v>6329970</v>
      </c>
      <c r="L471" s="26">
        <f t="shared" si="22"/>
        <v>5.8182681750466439E-2</v>
      </c>
      <c r="M471" s="1">
        <f t="shared" si="23"/>
        <v>335.42316029143905</v>
      </c>
    </row>
    <row r="472" spans="1:13" x14ac:dyDescent="0.25">
      <c r="A472" t="str">
        <f t="shared" si="21"/>
        <v>IXMCMBDec-2023</v>
      </c>
      <c r="B472">
        <v>2023</v>
      </c>
      <c r="C472" t="s">
        <v>189</v>
      </c>
      <c r="D472" t="s">
        <v>31</v>
      </c>
      <c r="E472" t="s">
        <v>10</v>
      </c>
      <c r="F472" t="s">
        <v>15</v>
      </c>
      <c r="G472">
        <v>1343</v>
      </c>
      <c r="H472">
        <v>33678.460000000028</v>
      </c>
      <c r="I472">
        <v>26014.200000000066</v>
      </c>
      <c r="J472">
        <v>59692.660000000033</v>
      </c>
      <c r="K472">
        <v>475422</v>
      </c>
      <c r="L472" s="26">
        <f t="shared" si="22"/>
        <v>0.12555721022586255</v>
      </c>
      <c r="M472" s="1">
        <f t="shared" si="23"/>
        <v>44.447252419955348</v>
      </c>
    </row>
    <row r="473" spans="1:13" x14ac:dyDescent="0.25">
      <c r="A473" t="str">
        <f t="shared" si="21"/>
        <v>KHICMBDec-2023</v>
      </c>
      <c r="B473">
        <v>2023</v>
      </c>
      <c r="C473" t="s">
        <v>189</v>
      </c>
      <c r="D473" t="s">
        <v>32</v>
      </c>
      <c r="E473" t="s">
        <v>10</v>
      </c>
      <c r="F473" t="s">
        <v>15</v>
      </c>
      <c r="G473">
        <v>986</v>
      </c>
      <c r="H473">
        <v>128123.86999999998</v>
      </c>
      <c r="I473">
        <v>31595.010000000013</v>
      </c>
      <c r="J473">
        <v>159718.88000000012</v>
      </c>
      <c r="K473">
        <v>2380204</v>
      </c>
      <c r="L473" s="26">
        <f t="shared" si="22"/>
        <v>6.7103021421693318E-2</v>
      </c>
      <c r="M473" s="1">
        <f t="shared" si="23"/>
        <v>161.98669371196766</v>
      </c>
    </row>
    <row r="474" spans="1:13" x14ac:dyDescent="0.25">
      <c r="A474" t="str">
        <f t="shared" si="21"/>
        <v>KTMCMBDec-2023</v>
      </c>
      <c r="B474">
        <v>2023</v>
      </c>
      <c r="C474" t="s">
        <v>189</v>
      </c>
      <c r="D474" t="s">
        <v>52</v>
      </c>
      <c r="E474" t="s">
        <v>10</v>
      </c>
      <c r="F474" t="s">
        <v>15</v>
      </c>
      <c r="G474">
        <v>1346</v>
      </c>
      <c r="H474">
        <v>207736.03000000012</v>
      </c>
      <c r="I474">
        <v>62608.630000000056</v>
      </c>
      <c r="J474">
        <v>270344.65999999992</v>
      </c>
      <c r="K474">
        <v>3167138</v>
      </c>
      <c r="L474" s="26">
        <f t="shared" si="22"/>
        <v>8.5359292837887055E-2</v>
      </c>
      <c r="M474" s="1">
        <f t="shared" si="23"/>
        <v>200.85041604754824</v>
      </c>
    </row>
    <row r="475" spans="1:13" x14ac:dyDescent="0.25">
      <c r="A475" t="str">
        <f t="shared" si="21"/>
        <v>KULCMBDec-2023</v>
      </c>
      <c r="B475">
        <v>2023</v>
      </c>
      <c r="C475" t="s">
        <v>189</v>
      </c>
      <c r="D475" t="s">
        <v>33</v>
      </c>
      <c r="E475" t="s">
        <v>10</v>
      </c>
      <c r="F475" t="s">
        <v>13</v>
      </c>
      <c r="G475">
        <v>3791</v>
      </c>
      <c r="H475">
        <v>314107.10000000027</v>
      </c>
      <c r="I475">
        <v>233818.27999999988</v>
      </c>
      <c r="J475">
        <v>547925.37999999907</v>
      </c>
      <c r="K475">
        <v>9322069</v>
      </c>
      <c r="L475" s="26">
        <f t="shared" si="22"/>
        <v>5.877722853156301E-2</v>
      </c>
      <c r="M475" s="1">
        <f t="shared" si="23"/>
        <v>144.53320495911345</v>
      </c>
    </row>
    <row r="476" spans="1:13" x14ac:dyDescent="0.25">
      <c r="A476" t="str">
        <f t="shared" si="21"/>
        <v>KWICMBDec-2023</v>
      </c>
      <c r="B476">
        <v>2023</v>
      </c>
      <c r="C476" t="s">
        <v>189</v>
      </c>
      <c r="D476" t="s">
        <v>34</v>
      </c>
      <c r="E476" t="s">
        <v>10</v>
      </c>
      <c r="F476" t="s">
        <v>11</v>
      </c>
      <c r="G476">
        <v>1379</v>
      </c>
      <c r="H476">
        <v>150319.45999999996</v>
      </c>
      <c r="I476">
        <v>102926.35999999999</v>
      </c>
      <c r="J476">
        <v>253245.82000000009</v>
      </c>
      <c r="K476">
        <v>5784905</v>
      </c>
      <c r="L476" s="26">
        <f t="shared" si="22"/>
        <v>4.3777005845385547E-2</v>
      </c>
      <c r="M476" s="1">
        <f t="shared" si="23"/>
        <v>183.64453952139237</v>
      </c>
    </row>
    <row r="477" spans="1:13" x14ac:dyDescent="0.25">
      <c r="A477" t="str">
        <f t="shared" si="21"/>
        <v>LHECMBDec-2023</v>
      </c>
      <c r="B477">
        <v>2023</v>
      </c>
      <c r="C477" t="s">
        <v>189</v>
      </c>
      <c r="D477" t="s">
        <v>35</v>
      </c>
      <c r="E477" t="s">
        <v>10</v>
      </c>
      <c r="F477" t="s">
        <v>15</v>
      </c>
      <c r="G477">
        <v>1104</v>
      </c>
      <c r="H477">
        <v>141151.73999999996</v>
      </c>
      <c r="I477">
        <v>34482.330000000016</v>
      </c>
      <c r="J477">
        <v>175634.06999999983</v>
      </c>
      <c r="K477">
        <v>3074640</v>
      </c>
      <c r="L477" s="26">
        <f t="shared" si="22"/>
        <v>5.7123458356100172E-2</v>
      </c>
      <c r="M477" s="1">
        <f t="shared" si="23"/>
        <v>159.08883152173897</v>
      </c>
    </row>
    <row r="478" spans="1:13" x14ac:dyDescent="0.25">
      <c r="A478" t="str">
        <f t="shared" si="21"/>
        <v>LHRCMBDec-2023</v>
      </c>
      <c r="B478">
        <v>2023</v>
      </c>
      <c r="C478" t="s">
        <v>189</v>
      </c>
      <c r="D478" t="s">
        <v>36</v>
      </c>
      <c r="E478" t="s">
        <v>10</v>
      </c>
      <c r="F478" t="s">
        <v>19</v>
      </c>
      <c r="G478">
        <v>7722</v>
      </c>
      <c r="H478">
        <v>3519516.4400000004</v>
      </c>
      <c r="I478">
        <v>1625368.9800000004</v>
      </c>
      <c r="J478">
        <v>5144885.4199999981</v>
      </c>
      <c r="K478">
        <v>67328118</v>
      </c>
      <c r="L478" s="26">
        <f t="shared" si="22"/>
        <v>7.6415108172190382E-2</v>
      </c>
      <c r="M478" s="1">
        <f t="shared" si="23"/>
        <v>666.26332815332785</v>
      </c>
    </row>
    <row r="479" spans="1:13" x14ac:dyDescent="0.25">
      <c r="A479" t="str">
        <f t="shared" si="21"/>
        <v>MAACMBDec-2023</v>
      </c>
      <c r="B479">
        <v>2023</v>
      </c>
      <c r="C479" t="s">
        <v>189</v>
      </c>
      <c r="D479" t="s">
        <v>37</v>
      </c>
      <c r="E479" t="s">
        <v>10</v>
      </c>
      <c r="F479" t="s">
        <v>15</v>
      </c>
      <c r="G479">
        <v>5039</v>
      </c>
      <c r="H479">
        <v>190334.86999999988</v>
      </c>
      <c r="I479">
        <v>152430.35000000003</v>
      </c>
      <c r="J479">
        <v>342765.21999999951</v>
      </c>
      <c r="K479">
        <v>3456754</v>
      </c>
      <c r="L479" s="26">
        <f t="shared" si="22"/>
        <v>9.9158117702329851E-2</v>
      </c>
      <c r="M479" s="1">
        <f t="shared" si="23"/>
        <v>68.022468743798271</v>
      </c>
    </row>
    <row r="480" spans="1:13" x14ac:dyDescent="0.25">
      <c r="A480" t="str">
        <f t="shared" si="21"/>
        <v>MELCMBDec-2023</v>
      </c>
      <c r="B480">
        <v>2023</v>
      </c>
      <c r="C480" t="s">
        <v>189</v>
      </c>
      <c r="D480" t="s">
        <v>38</v>
      </c>
      <c r="E480" t="s">
        <v>10</v>
      </c>
      <c r="F480" t="s">
        <v>13</v>
      </c>
      <c r="G480">
        <v>6629</v>
      </c>
      <c r="H480">
        <v>4009799.5800000052</v>
      </c>
      <c r="I480">
        <v>490145.93999999965</v>
      </c>
      <c r="J480">
        <v>4499945.5200000089</v>
      </c>
      <c r="K480">
        <v>55743261</v>
      </c>
      <c r="L480" s="26">
        <f t="shared" si="22"/>
        <v>8.0726269674104803E-2</v>
      </c>
      <c r="M480" s="1">
        <f t="shared" si="23"/>
        <v>678.82720168954722</v>
      </c>
    </row>
    <row r="481" spans="1:13" x14ac:dyDescent="0.25">
      <c r="A481" t="str">
        <f t="shared" si="21"/>
        <v>MLECMBDec-2023</v>
      </c>
      <c r="B481">
        <v>2023</v>
      </c>
      <c r="C481" t="s">
        <v>189</v>
      </c>
      <c r="D481" t="s">
        <v>39</v>
      </c>
      <c r="E481" t="s">
        <v>10</v>
      </c>
      <c r="F481" t="s">
        <v>15</v>
      </c>
      <c r="G481">
        <v>6451</v>
      </c>
      <c r="H481">
        <v>399475.86000000034</v>
      </c>
      <c r="I481">
        <v>135843.09999999998</v>
      </c>
      <c r="J481">
        <v>535318.96000000054</v>
      </c>
      <c r="K481">
        <v>4954368</v>
      </c>
      <c r="L481" s="26">
        <f t="shared" si="22"/>
        <v>0.10804989859453326</v>
      </c>
      <c r="M481" s="1">
        <f t="shared" si="23"/>
        <v>82.982322120601538</v>
      </c>
    </row>
    <row r="482" spans="1:13" x14ac:dyDescent="0.25">
      <c r="A482" t="str">
        <f t="shared" si="21"/>
        <v>NRTCMBDec-2023</v>
      </c>
      <c r="B482">
        <v>2023</v>
      </c>
      <c r="C482" t="s">
        <v>189</v>
      </c>
      <c r="D482" t="s">
        <v>40</v>
      </c>
      <c r="E482" t="s">
        <v>10</v>
      </c>
      <c r="F482" t="s">
        <v>13</v>
      </c>
      <c r="G482">
        <v>3192</v>
      </c>
      <c r="H482">
        <v>1244363.9800000009</v>
      </c>
      <c r="I482">
        <v>54532.789999999972</v>
      </c>
      <c r="J482">
        <v>1298896.7699999993</v>
      </c>
      <c r="K482">
        <v>21909888</v>
      </c>
      <c r="L482" s="26">
        <f t="shared" si="22"/>
        <v>5.9283587848554919E-2</v>
      </c>
      <c r="M482" s="1">
        <f t="shared" si="23"/>
        <v>406.92254699248099</v>
      </c>
    </row>
    <row r="483" spans="1:13" x14ac:dyDescent="0.25">
      <c r="A483" t="str">
        <f t="shared" si="21"/>
        <v>PVGCMBDec-2023</v>
      </c>
      <c r="B483">
        <v>2023</v>
      </c>
      <c r="C483" t="s">
        <v>189</v>
      </c>
      <c r="D483" t="s">
        <v>50</v>
      </c>
      <c r="E483" t="s">
        <v>10</v>
      </c>
      <c r="F483" t="s">
        <v>13</v>
      </c>
      <c r="G483">
        <v>96</v>
      </c>
      <c r="H483">
        <v>14042.91</v>
      </c>
      <c r="I483">
        <v>9452.59</v>
      </c>
      <c r="J483">
        <v>23495.5</v>
      </c>
      <c r="K483">
        <v>486336</v>
      </c>
      <c r="L483" s="26">
        <f t="shared" si="22"/>
        <v>4.8311249835504673E-2</v>
      </c>
      <c r="M483" s="1">
        <f t="shared" si="23"/>
        <v>244.74479166666666</v>
      </c>
    </row>
    <row r="484" spans="1:13" x14ac:dyDescent="0.25">
      <c r="A484" t="str">
        <f t="shared" si="21"/>
        <v>RUHCMBDec-2023</v>
      </c>
      <c r="B484">
        <v>2023</v>
      </c>
      <c r="C484" t="s">
        <v>189</v>
      </c>
      <c r="D484" t="s">
        <v>41</v>
      </c>
      <c r="E484" t="s">
        <v>10</v>
      </c>
      <c r="F484" t="s">
        <v>11</v>
      </c>
      <c r="G484">
        <v>1632</v>
      </c>
      <c r="H484">
        <v>276570.41999999987</v>
      </c>
      <c r="I484">
        <v>147999.01999999993</v>
      </c>
      <c r="J484">
        <v>424569.43999999965</v>
      </c>
      <c r="K484">
        <v>6601440</v>
      </c>
      <c r="L484" s="26">
        <f t="shared" si="22"/>
        <v>6.4314670738505483E-2</v>
      </c>
      <c r="M484" s="1">
        <f t="shared" si="23"/>
        <v>260.15284313725471</v>
      </c>
    </row>
    <row r="485" spans="1:13" x14ac:dyDescent="0.25">
      <c r="A485" t="str">
        <f t="shared" si="21"/>
        <v>SINCMBDec-2023</v>
      </c>
      <c r="B485">
        <v>2023</v>
      </c>
      <c r="C485" t="s">
        <v>189</v>
      </c>
      <c r="D485" t="s">
        <v>42</v>
      </c>
      <c r="E485" t="s">
        <v>10</v>
      </c>
      <c r="F485" t="s">
        <v>13</v>
      </c>
      <c r="G485">
        <v>3362</v>
      </c>
      <c r="H485">
        <v>574862.50999999931</v>
      </c>
      <c r="I485">
        <v>272062.03000000014</v>
      </c>
      <c r="J485">
        <v>846924.5399999998</v>
      </c>
      <c r="K485">
        <v>9242138</v>
      </c>
      <c r="L485" s="26">
        <f t="shared" si="22"/>
        <v>9.1637296478368949E-2</v>
      </c>
      <c r="M485" s="1">
        <f t="shared" si="23"/>
        <v>251.91092801903622</v>
      </c>
    </row>
    <row r="486" spans="1:13" x14ac:dyDescent="0.25">
      <c r="A486" t="str">
        <f t="shared" si="21"/>
        <v>SYDCMBDec-2023</v>
      </c>
      <c r="B486">
        <v>2023</v>
      </c>
      <c r="C486" t="s">
        <v>189</v>
      </c>
      <c r="D486" t="s">
        <v>53</v>
      </c>
      <c r="E486" t="s">
        <v>10</v>
      </c>
      <c r="F486" t="s">
        <v>13</v>
      </c>
      <c r="G486">
        <v>3258</v>
      </c>
      <c r="H486">
        <v>1954292.5799999991</v>
      </c>
      <c r="I486">
        <v>225742.48000000004</v>
      </c>
      <c r="J486">
        <v>2180035.060000001</v>
      </c>
      <c r="K486">
        <v>28520532</v>
      </c>
      <c r="L486" s="26">
        <f t="shared" si="22"/>
        <v>7.6437391139828698E-2</v>
      </c>
      <c r="M486" s="1">
        <f t="shared" si="23"/>
        <v>669.13292203806043</v>
      </c>
    </row>
    <row r="487" spans="1:13" x14ac:dyDescent="0.25">
      <c r="A487" t="str">
        <f t="shared" si="21"/>
        <v>TRVCMBDec-2023</v>
      </c>
      <c r="B487">
        <v>2023</v>
      </c>
      <c r="C487" t="s">
        <v>189</v>
      </c>
      <c r="D487" t="s">
        <v>43</v>
      </c>
      <c r="E487" t="s">
        <v>10</v>
      </c>
      <c r="F487" t="s">
        <v>15</v>
      </c>
      <c r="G487">
        <v>637</v>
      </c>
      <c r="H487">
        <v>25715.23</v>
      </c>
      <c r="I487">
        <v>13228.689999999982</v>
      </c>
      <c r="J487">
        <v>38943.919999999998</v>
      </c>
      <c r="K487">
        <v>233142</v>
      </c>
      <c r="L487" s="26">
        <f t="shared" si="22"/>
        <v>0.16703948666477939</v>
      </c>
      <c r="M487" s="1">
        <f t="shared" si="23"/>
        <v>61.136452119309261</v>
      </c>
    </row>
    <row r="488" spans="1:13" x14ac:dyDescent="0.25">
      <c r="A488" t="str">
        <f t="shared" si="21"/>
        <v>TRZCMBDec-2023</v>
      </c>
      <c r="B488">
        <v>2023</v>
      </c>
      <c r="C488" t="s">
        <v>189</v>
      </c>
      <c r="D488" t="s">
        <v>44</v>
      </c>
      <c r="E488" t="s">
        <v>10</v>
      </c>
      <c r="F488" t="s">
        <v>15</v>
      </c>
      <c r="G488">
        <v>1435</v>
      </c>
      <c r="H488">
        <v>43913.549999999981</v>
      </c>
      <c r="I488">
        <v>26940.07999999998</v>
      </c>
      <c r="J488">
        <v>70853.62999999999</v>
      </c>
      <c r="K488">
        <v>635705</v>
      </c>
      <c r="L488" s="26">
        <f t="shared" si="22"/>
        <v>0.11145677633493521</v>
      </c>
      <c r="M488" s="1">
        <f t="shared" si="23"/>
        <v>49.375351916376303</v>
      </c>
    </row>
    <row r="489" spans="1:13" x14ac:dyDescent="0.25">
      <c r="A489" t="str">
        <f t="shared" si="21"/>
        <v>JEDCMBDec-2023</v>
      </c>
      <c r="B489">
        <v>2023</v>
      </c>
      <c r="C489" t="s">
        <v>189</v>
      </c>
      <c r="D489" t="s">
        <v>51</v>
      </c>
      <c r="E489" t="s">
        <v>10</v>
      </c>
      <c r="F489" t="s">
        <v>11</v>
      </c>
      <c r="G489">
        <v>881</v>
      </c>
      <c r="H489">
        <v>105058.76000000004</v>
      </c>
      <c r="I489">
        <v>80316.279999999984</v>
      </c>
      <c r="J489">
        <v>185375.04000000004</v>
      </c>
      <c r="K489">
        <v>4102817</v>
      </c>
      <c r="L489" s="26">
        <f t="shared" si="22"/>
        <v>4.5182380788614272E-2</v>
      </c>
      <c r="M489" s="1">
        <f t="shared" si="23"/>
        <v>210.41434733257665</v>
      </c>
    </row>
    <row r="490" spans="1:13" x14ac:dyDescent="0.25">
      <c r="A490" t="str">
        <f t="shared" si="21"/>
        <v/>
      </c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A461C-46A2-4228-BC6A-07F541967FC5}">
  <dimension ref="A1:O786"/>
  <sheetViews>
    <sheetView zoomScale="85" zoomScaleNormal="85" workbookViewId="0">
      <pane ySplit="1" topLeftCell="A2" activePane="bottomLeft" state="frozen"/>
      <selection pane="bottomLeft" activeCell="A2" sqref="A2:K2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AUHCMBNov-2024</v>
      </c>
      <c r="B2" s="2">
        <v>2024</v>
      </c>
      <c r="C2" s="2" t="s">
        <v>179</v>
      </c>
      <c r="D2" t="s">
        <v>9</v>
      </c>
      <c r="E2" s="2" t="s">
        <v>10</v>
      </c>
      <c r="F2" t="s">
        <v>11</v>
      </c>
      <c r="G2">
        <v>973</v>
      </c>
      <c r="H2">
        <v>80011.440000000061</v>
      </c>
      <c r="I2">
        <v>81583.539999999994</v>
      </c>
      <c r="J2">
        <v>161594.97999999986</v>
      </c>
      <c r="K2">
        <v>3253712</v>
      </c>
      <c r="L2" s="26">
        <f t="shared" ref="L2:L65" si="1">J2/K2</f>
        <v>4.9664807456836949E-2</v>
      </c>
      <c r="M2" s="1">
        <f t="shared" ref="M2:M65" si="2">J2/G2</f>
        <v>166.07911613566276</v>
      </c>
      <c r="O2">
        <f>J2/G2</f>
        <v>166.07911613566276</v>
      </c>
    </row>
    <row r="3" spans="1:15" x14ac:dyDescent="0.25">
      <c r="A3" t="str">
        <f t="shared" si="0"/>
        <v>BKKCMBNov-2024</v>
      </c>
      <c r="B3" s="2">
        <v>2024</v>
      </c>
      <c r="C3" s="2" t="s">
        <v>179</v>
      </c>
      <c r="D3" t="s">
        <v>12</v>
      </c>
      <c r="E3" s="2" t="s">
        <v>10</v>
      </c>
      <c r="F3" t="s">
        <v>13</v>
      </c>
      <c r="G3">
        <v>4205</v>
      </c>
      <c r="H3">
        <v>399572.24999999994</v>
      </c>
      <c r="I3">
        <v>271337.60000000003</v>
      </c>
      <c r="J3">
        <v>670909.85000000021</v>
      </c>
      <c r="K3">
        <v>10028925</v>
      </c>
      <c r="L3" s="26">
        <f t="shared" si="1"/>
        <v>6.6897484027450618E-2</v>
      </c>
      <c r="M3" s="1">
        <f t="shared" si="2"/>
        <v>159.55049940546974</v>
      </c>
    </row>
    <row r="4" spans="1:15" x14ac:dyDescent="0.25">
      <c r="A4" t="str">
        <f t="shared" si="0"/>
        <v>BLRCMBNov-2024</v>
      </c>
      <c r="B4" s="2">
        <v>2024</v>
      </c>
      <c r="C4" s="2" t="s">
        <v>179</v>
      </c>
      <c r="D4" t="s">
        <v>14</v>
      </c>
      <c r="E4" s="2" t="s">
        <v>10</v>
      </c>
      <c r="F4" t="s">
        <v>15</v>
      </c>
      <c r="G4">
        <v>3050</v>
      </c>
      <c r="H4">
        <v>172231.99000000017</v>
      </c>
      <c r="I4">
        <v>75387.06000000007</v>
      </c>
      <c r="J4">
        <v>247619.05000000016</v>
      </c>
      <c r="K4">
        <v>2180750</v>
      </c>
      <c r="L4" s="26">
        <f t="shared" si="1"/>
        <v>0.11354765562306553</v>
      </c>
      <c r="M4" s="1">
        <f t="shared" si="2"/>
        <v>81.186573770491862</v>
      </c>
    </row>
    <row r="5" spans="1:15" x14ac:dyDescent="0.25">
      <c r="A5" t="str">
        <f t="shared" si="0"/>
        <v>BOMCMBNov-2024</v>
      </c>
      <c r="B5" s="2">
        <v>2024</v>
      </c>
      <c r="C5" s="2" t="s">
        <v>179</v>
      </c>
      <c r="D5" t="s">
        <v>16</v>
      </c>
      <c r="E5" s="2" t="s">
        <v>10</v>
      </c>
      <c r="F5" t="s">
        <v>15</v>
      </c>
      <c r="G5">
        <v>5619</v>
      </c>
      <c r="H5">
        <v>419320.2600000003</v>
      </c>
      <c r="I5">
        <v>174662.08000000002</v>
      </c>
      <c r="J5">
        <v>593982.33999999869</v>
      </c>
      <c r="K5">
        <v>8703831</v>
      </c>
      <c r="L5" s="26">
        <f t="shared" si="1"/>
        <v>6.824378138775887E-2</v>
      </c>
      <c r="M5" s="1">
        <f t="shared" si="2"/>
        <v>105.70961736963849</v>
      </c>
    </row>
    <row r="6" spans="1:15" x14ac:dyDescent="0.25">
      <c r="A6" t="str">
        <f t="shared" si="0"/>
        <v>CANCMBNov-2024</v>
      </c>
      <c r="B6" s="2">
        <v>2024</v>
      </c>
      <c r="C6" s="2" t="s">
        <v>179</v>
      </c>
      <c r="D6" t="s">
        <v>17</v>
      </c>
      <c r="E6" s="2" t="s">
        <v>10</v>
      </c>
      <c r="F6" t="s">
        <v>13</v>
      </c>
      <c r="G6">
        <v>1007</v>
      </c>
      <c r="H6">
        <v>181496.75999999995</v>
      </c>
      <c r="I6">
        <v>75682.039999999979</v>
      </c>
      <c r="J6">
        <v>257178.7999999999</v>
      </c>
      <c r="K6">
        <v>4010881</v>
      </c>
      <c r="L6" s="26">
        <f t="shared" si="1"/>
        <v>6.4120276816988564E-2</v>
      </c>
      <c r="M6" s="1">
        <f t="shared" si="2"/>
        <v>255.39106256206546</v>
      </c>
    </row>
    <row r="7" spans="1:15" x14ac:dyDescent="0.25">
      <c r="A7" t="str">
        <f t="shared" si="0"/>
        <v>CDGCMBNov-2024</v>
      </c>
      <c r="B7" s="2">
        <v>2024</v>
      </c>
      <c r="C7" s="2" t="s">
        <v>179</v>
      </c>
      <c r="D7" t="s">
        <v>18</v>
      </c>
      <c r="E7" s="2" t="s">
        <v>10</v>
      </c>
      <c r="F7" t="s">
        <v>19</v>
      </c>
      <c r="G7">
        <v>1436</v>
      </c>
      <c r="H7">
        <v>251025.37999999989</v>
      </c>
      <c r="I7">
        <v>337671.36</v>
      </c>
      <c r="J7">
        <v>588696.74</v>
      </c>
      <c r="K7">
        <v>12218924</v>
      </c>
      <c r="L7" s="26">
        <f t="shared" si="1"/>
        <v>4.8179098257751664E-2</v>
      </c>
      <c r="M7" s="1">
        <f t="shared" si="2"/>
        <v>409.95594707520888</v>
      </c>
    </row>
    <row r="8" spans="1:15" x14ac:dyDescent="0.25">
      <c r="A8" t="str">
        <f t="shared" si="0"/>
        <v>CGKCMBNov-2024</v>
      </c>
      <c r="B8" s="2">
        <v>2024</v>
      </c>
      <c r="C8" s="2" t="s">
        <v>179</v>
      </c>
      <c r="D8" t="s">
        <v>20</v>
      </c>
      <c r="E8" s="2" t="s">
        <v>10</v>
      </c>
      <c r="F8" t="s">
        <v>13</v>
      </c>
      <c r="G8">
        <v>1141</v>
      </c>
      <c r="H8">
        <v>127027.83999999995</v>
      </c>
      <c r="I8">
        <v>72861.600000000035</v>
      </c>
      <c r="J8">
        <v>199889.43999999997</v>
      </c>
      <c r="K8">
        <v>3785838</v>
      </c>
      <c r="L8" s="26">
        <f t="shared" si="1"/>
        <v>5.2799258711017212E-2</v>
      </c>
      <c r="M8" s="1">
        <f t="shared" si="2"/>
        <v>175.1879404031551</v>
      </c>
    </row>
    <row r="9" spans="1:15" x14ac:dyDescent="0.25">
      <c r="A9" t="str">
        <f t="shared" si="0"/>
        <v>CMBAUHNov-2024</v>
      </c>
      <c r="B9" s="2">
        <v>2024</v>
      </c>
      <c r="C9" s="2" t="s">
        <v>179</v>
      </c>
      <c r="D9" t="s">
        <v>10</v>
      </c>
      <c r="E9" s="2" t="s">
        <v>9</v>
      </c>
      <c r="F9" t="s">
        <v>11</v>
      </c>
      <c r="G9">
        <v>1023</v>
      </c>
      <c r="H9">
        <v>71480.189999999973</v>
      </c>
      <c r="I9">
        <v>82538.31</v>
      </c>
      <c r="J9">
        <v>154018.49999999994</v>
      </c>
      <c r="K9">
        <v>3420912</v>
      </c>
      <c r="L9" s="26">
        <f t="shared" si="1"/>
        <v>4.5022643084651093E-2</v>
      </c>
      <c r="M9" s="1">
        <f t="shared" si="2"/>
        <v>150.55571847507326</v>
      </c>
    </row>
    <row r="10" spans="1:15" x14ac:dyDescent="0.25">
      <c r="A10" t="str">
        <f t="shared" si="0"/>
        <v>CMBBKKNov-2024</v>
      </c>
      <c r="B10" s="2">
        <v>2024</v>
      </c>
      <c r="C10" s="2" t="s">
        <v>179</v>
      </c>
      <c r="D10" t="s">
        <v>10</v>
      </c>
      <c r="E10" s="2" t="s">
        <v>12</v>
      </c>
      <c r="F10" t="s">
        <v>13</v>
      </c>
      <c r="G10">
        <v>3625</v>
      </c>
      <c r="H10">
        <v>354548.4200000001</v>
      </c>
      <c r="I10">
        <v>221311.67999999979</v>
      </c>
      <c r="J10">
        <v>575860.09999999986</v>
      </c>
      <c r="K10">
        <v>8645625</v>
      </c>
      <c r="L10" s="26">
        <f t="shared" si="1"/>
        <v>6.6607110532783911E-2</v>
      </c>
      <c r="M10" s="1">
        <f t="shared" si="2"/>
        <v>158.85795862068963</v>
      </c>
    </row>
    <row r="11" spans="1:15" x14ac:dyDescent="0.25">
      <c r="A11" t="str">
        <f t="shared" si="0"/>
        <v>CMBBLRNov-2024</v>
      </c>
      <c r="B11" s="2">
        <v>2024</v>
      </c>
      <c r="C11" s="2" t="s">
        <v>179</v>
      </c>
      <c r="D11" t="s">
        <v>10</v>
      </c>
      <c r="E11" s="2" t="s">
        <v>14</v>
      </c>
      <c r="F11" t="s">
        <v>15</v>
      </c>
      <c r="G11">
        <v>3110</v>
      </c>
      <c r="H11">
        <v>174879.68000000002</v>
      </c>
      <c r="I11">
        <v>74348.450000000172</v>
      </c>
      <c r="J11">
        <v>249228.13000000003</v>
      </c>
      <c r="K11">
        <v>2223650</v>
      </c>
      <c r="L11" s="26">
        <f t="shared" si="1"/>
        <v>0.11208064668450522</v>
      </c>
      <c r="M11" s="1">
        <f t="shared" si="2"/>
        <v>80.137662379421229</v>
      </c>
    </row>
    <row r="12" spans="1:15" x14ac:dyDescent="0.25">
      <c r="A12" t="str">
        <f t="shared" si="0"/>
        <v>CMBBOMNov-2024</v>
      </c>
      <c r="B12" s="2">
        <v>2024</v>
      </c>
      <c r="C12" s="2" t="s">
        <v>179</v>
      </c>
      <c r="D12" t="s">
        <v>10</v>
      </c>
      <c r="E12" s="2" t="s">
        <v>16</v>
      </c>
      <c r="F12" t="s">
        <v>15</v>
      </c>
      <c r="G12">
        <v>5799</v>
      </c>
      <c r="H12">
        <v>446999.42000000004</v>
      </c>
      <c r="I12">
        <v>177226.32999999993</v>
      </c>
      <c r="J12">
        <v>624225.75000000012</v>
      </c>
      <c r="K12">
        <v>8982651</v>
      </c>
      <c r="L12" s="26">
        <f t="shared" si="1"/>
        <v>6.9492374801158385E-2</v>
      </c>
      <c r="M12" s="1">
        <f t="shared" si="2"/>
        <v>107.64368856699433</v>
      </c>
    </row>
    <row r="13" spans="1:15" x14ac:dyDescent="0.25">
      <c r="A13" t="str">
        <f t="shared" si="0"/>
        <v>CMBCANNov-2024</v>
      </c>
      <c r="B13" s="2">
        <v>2024</v>
      </c>
      <c r="C13" s="2" t="s">
        <v>179</v>
      </c>
      <c r="D13" t="s">
        <v>10</v>
      </c>
      <c r="E13" s="2" t="s">
        <v>17</v>
      </c>
      <c r="F13" t="s">
        <v>13</v>
      </c>
      <c r="G13">
        <v>815</v>
      </c>
      <c r="H13">
        <v>136322.27000000002</v>
      </c>
      <c r="I13">
        <v>66882.059999999954</v>
      </c>
      <c r="J13">
        <v>203204.32999999993</v>
      </c>
      <c r="K13">
        <v>3246145</v>
      </c>
      <c r="L13" s="26">
        <f t="shared" si="1"/>
        <v>6.2598660873127945E-2</v>
      </c>
      <c r="M13" s="1">
        <f t="shared" si="2"/>
        <v>249.33046625766863</v>
      </c>
    </row>
    <row r="14" spans="1:15" x14ac:dyDescent="0.25">
      <c r="A14" t="str">
        <f t="shared" si="0"/>
        <v>CMBCDGNov-2024</v>
      </c>
      <c r="B14" s="2">
        <v>2024</v>
      </c>
      <c r="C14" s="2" t="s">
        <v>179</v>
      </c>
      <c r="D14" t="s">
        <v>10</v>
      </c>
      <c r="E14" s="2" t="s">
        <v>18</v>
      </c>
      <c r="F14" t="s">
        <v>19</v>
      </c>
      <c r="G14">
        <v>1951</v>
      </c>
      <c r="H14">
        <v>346397.41000000032</v>
      </c>
      <c r="I14">
        <v>452239.27000000014</v>
      </c>
      <c r="J14">
        <v>798636.6799999997</v>
      </c>
      <c r="K14">
        <v>16601059</v>
      </c>
      <c r="L14" s="26">
        <f t="shared" si="1"/>
        <v>4.8107574342094665E-2</v>
      </c>
      <c r="M14" s="1">
        <f t="shared" si="2"/>
        <v>409.34735007688352</v>
      </c>
    </row>
    <row r="15" spans="1:15" x14ac:dyDescent="0.25">
      <c r="A15" t="str">
        <f t="shared" si="0"/>
        <v>CMBCGKNov-2024</v>
      </c>
      <c r="B15" s="2">
        <v>2024</v>
      </c>
      <c r="C15" s="2" t="s">
        <v>179</v>
      </c>
      <c r="D15" t="s">
        <v>10</v>
      </c>
      <c r="E15" s="2" t="s">
        <v>20</v>
      </c>
      <c r="F15" t="s">
        <v>13</v>
      </c>
      <c r="G15">
        <v>1694</v>
      </c>
      <c r="H15">
        <v>153294.81000000006</v>
      </c>
      <c r="I15">
        <v>102153.11000000002</v>
      </c>
      <c r="J15">
        <v>255447.91999999995</v>
      </c>
      <c r="K15">
        <v>5620692</v>
      </c>
      <c r="L15" s="26">
        <f t="shared" si="1"/>
        <v>4.5447770488046657E-2</v>
      </c>
      <c r="M15" s="1">
        <f t="shared" si="2"/>
        <v>150.79570247933881</v>
      </c>
    </row>
    <row r="16" spans="1:15" x14ac:dyDescent="0.25">
      <c r="A16" t="str">
        <f t="shared" si="0"/>
        <v>CMBCOKNov-2024</v>
      </c>
      <c r="B16" s="2">
        <v>2024</v>
      </c>
      <c r="C16" s="2" t="s">
        <v>179</v>
      </c>
      <c r="D16" t="s">
        <v>10</v>
      </c>
      <c r="E16" s="2" t="s">
        <v>21</v>
      </c>
      <c r="F16" t="s">
        <v>15</v>
      </c>
      <c r="G16">
        <v>2282</v>
      </c>
      <c r="H16">
        <v>96669.209999999846</v>
      </c>
      <c r="I16">
        <v>37530.969999999979</v>
      </c>
      <c r="J16">
        <v>134200.17999999964</v>
      </c>
      <c r="K16">
        <v>1179794</v>
      </c>
      <c r="L16" s="26">
        <f t="shared" si="1"/>
        <v>0.11374882394723117</v>
      </c>
      <c r="M16" s="1">
        <f t="shared" si="2"/>
        <v>58.80814198071851</v>
      </c>
    </row>
    <row r="17" spans="1:13" x14ac:dyDescent="0.25">
      <c r="A17" t="str">
        <f t="shared" si="0"/>
        <v>CMBDACNov-2024</v>
      </c>
      <c r="B17" s="2">
        <v>2024</v>
      </c>
      <c r="C17" s="2" t="s">
        <v>179</v>
      </c>
      <c r="D17" t="s">
        <v>10</v>
      </c>
      <c r="E17" s="2" t="s">
        <v>22</v>
      </c>
      <c r="F17" t="s">
        <v>15</v>
      </c>
      <c r="G17">
        <v>4656</v>
      </c>
      <c r="H17">
        <v>465056.71999999927</v>
      </c>
      <c r="I17">
        <v>58745.419999999962</v>
      </c>
      <c r="J17">
        <v>523802.13999999996</v>
      </c>
      <c r="K17">
        <v>10080240</v>
      </c>
      <c r="L17" s="26">
        <f t="shared" si="1"/>
        <v>5.1963260795377886E-2</v>
      </c>
      <c r="M17" s="1">
        <f t="shared" si="2"/>
        <v>112.50045962199312</v>
      </c>
    </row>
    <row r="18" spans="1:13" x14ac:dyDescent="0.25">
      <c r="A18" t="str">
        <f t="shared" si="0"/>
        <v>CMBDELNov-2024</v>
      </c>
      <c r="B18" s="2">
        <v>2024</v>
      </c>
      <c r="C18" s="2" t="s">
        <v>179</v>
      </c>
      <c r="D18" t="s">
        <v>10</v>
      </c>
      <c r="E18" s="2" t="s">
        <v>23</v>
      </c>
      <c r="F18" t="s">
        <v>15</v>
      </c>
      <c r="G18">
        <v>6092</v>
      </c>
      <c r="H18">
        <v>713563.8599999994</v>
      </c>
      <c r="I18">
        <v>172160.35999999987</v>
      </c>
      <c r="J18">
        <v>885724.22000000102</v>
      </c>
      <c r="K18">
        <v>14773100</v>
      </c>
      <c r="L18" s="26">
        <f t="shared" si="1"/>
        <v>5.9955203714860184E-2</v>
      </c>
      <c r="M18" s="1">
        <f t="shared" si="2"/>
        <v>145.39136900853595</v>
      </c>
    </row>
    <row r="19" spans="1:13" x14ac:dyDescent="0.25">
      <c r="A19" t="str">
        <f t="shared" si="0"/>
        <v>CMBDMMNov-2024</v>
      </c>
      <c r="B19" s="2">
        <v>2024</v>
      </c>
      <c r="C19" s="2" t="s">
        <v>179</v>
      </c>
      <c r="D19" t="s">
        <v>10</v>
      </c>
      <c r="E19" s="2" t="s">
        <v>24</v>
      </c>
      <c r="F19" t="s">
        <v>11</v>
      </c>
      <c r="G19">
        <v>2281</v>
      </c>
      <c r="H19">
        <v>281064.76000000007</v>
      </c>
      <c r="I19">
        <v>146039.64000000019</v>
      </c>
      <c r="J19">
        <v>427104.39999999997</v>
      </c>
      <c r="K19">
        <v>8788693</v>
      </c>
      <c r="L19" s="26">
        <f t="shared" si="1"/>
        <v>4.8597032573557859E-2</v>
      </c>
      <c r="M19" s="1">
        <f t="shared" si="2"/>
        <v>187.24436650591844</v>
      </c>
    </row>
    <row r="20" spans="1:13" x14ac:dyDescent="0.25">
      <c r="A20" t="str">
        <f t="shared" si="0"/>
        <v>CMBDOHNov-2024</v>
      </c>
      <c r="B20" s="2">
        <v>2024</v>
      </c>
      <c r="C20" s="2" t="s">
        <v>179</v>
      </c>
      <c r="D20" t="s">
        <v>10</v>
      </c>
      <c r="E20" s="2" t="s">
        <v>25</v>
      </c>
      <c r="F20" t="s">
        <v>11</v>
      </c>
      <c r="G20">
        <v>2374</v>
      </c>
      <c r="H20">
        <v>235429.45999999993</v>
      </c>
      <c r="I20">
        <v>186772.12000000017</v>
      </c>
      <c r="J20">
        <v>422201.58000000007</v>
      </c>
      <c r="K20">
        <v>8624742</v>
      </c>
      <c r="L20" s="26">
        <f t="shared" si="1"/>
        <v>4.895237214052317E-2</v>
      </c>
      <c r="M20" s="1">
        <f t="shared" si="2"/>
        <v>177.84396798652068</v>
      </c>
    </row>
    <row r="21" spans="1:13" x14ac:dyDescent="0.25">
      <c r="A21" t="str">
        <f t="shared" si="0"/>
        <v>CMBDXBNov-2024</v>
      </c>
      <c r="B21" s="2">
        <v>2024</v>
      </c>
      <c r="C21" s="2" t="s">
        <v>179</v>
      </c>
      <c r="D21" t="s">
        <v>10</v>
      </c>
      <c r="E21" s="2" t="s">
        <v>26</v>
      </c>
      <c r="F21" t="s">
        <v>11</v>
      </c>
      <c r="G21">
        <v>4462</v>
      </c>
      <c r="H21">
        <v>349425.42</v>
      </c>
      <c r="I21">
        <v>321440.32000000024</v>
      </c>
      <c r="J21">
        <v>670865.74000000034</v>
      </c>
      <c r="K21">
        <v>14764758</v>
      </c>
      <c r="L21" s="26">
        <f t="shared" si="1"/>
        <v>4.5436961445626152E-2</v>
      </c>
      <c r="M21" s="1">
        <f t="shared" si="2"/>
        <v>150.35090542357696</v>
      </c>
    </row>
    <row r="22" spans="1:13" x14ac:dyDescent="0.25">
      <c r="A22" t="str">
        <f t="shared" si="0"/>
        <v>CMBFRANov-2024</v>
      </c>
      <c r="B22" s="2">
        <v>2024</v>
      </c>
      <c r="C22" s="2" t="s">
        <v>179</v>
      </c>
      <c r="D22" t="s">
        <v>10</v>
      </c>
      <c r="E22" s="2" t="s">
        <v>27</v>
      </c>
      <c r="F22" t="s">
        <v>19</v>
      </c>
      <c r="G22">
        <v>1313</v>
      </c>
      <c r="H22">
        <v>260442.08000000013</v>
      </c>
      <c r="I22">
        <v>308997.47999999992</v>
      </c>
      <c r="J22">
        <v>569439.56000000006</v>
      </c>
      <c r="K22">
        <v>10626109</v>
      </c>
      <c r="L22" s="26">
        <f t="shared" si="1"/>
        <v>5.3588718128150206E-2</v>
      </c>
      <c r="M22" s="1">
        <f t="shared" si="2"/>
        <v>433.69349581111959</v>
      </c>
    </row>
    <row r="23" spans="1:13" x14ac:dyDescent="0.25">
      <c r="A23" t="str">
        <f t="shared" si="0"/>
        <v>CMBGANNov-2024</v>
      </c>
      <c r="B23" s="2">
        <v>2024</v>
      </c>
      <c r="C23" s="2" t="s">
        <v>179</v>
      </c>
      <c r="D23" t="s">
        <v>10</v>
      </c>
      <c r="E23" s="2" t="s">
        <v>28</v>
      </c>
      <c r="F23" t="s">
        <v>15</v>
      </c>
      <c r="G23">
        <v>521</v>
      </c>
      <c r="H23">
        <v>46872.189999999988</v>
      </c>
      <c r="I23">
        <v>12002.629999999996</v>
      </c>
      <c r="J23">
        <v>58874.819999999992</v>
      </c>
      <c r="K23">
        <v>597587</v>
      </c>
      <c r="L23" s="26">
        <f t="shared" si="1"/>
        <v>9.852091829306861E-2</v>
      </c>
      <c r="M23" s="1">
        <f t="shared" si="2"/>
        <v>113.00349328214969</v>
      </c>
    </row>
    <row r="24" spans="1:13" x14ac:dyDescent="0.25">
      <c r="A24" t="str">
        <f t="shared" si="0"/>
        <v>CMBHYDNov-2024</v>
      </c>
      <c r="B24" s="2">
        <v>2024</v>
      </c>
      <c r="C24" s="2" t="s">
        <v>179</v>
      </c>
      <c r="D24" t="s">
        <v>10</v>
      </c>
      <c r="E24" s="2" t="s">
        <v>29</v>
      </c>
      <c r="F24" t="s">
        <v>15</v>
      </c>
      <c r="G24">
        <v>893</v>
      </c>
      <c r="H24">
        <v>49585.299999999996</v>
      </c>
      <c r="I24">
        <v>24491.999999999978</v>
      </c>
      <c r="J24">
        <v>74077.299999999988</v>
      </c>
      <c r="K24">
        <v>1046596</v>
      </c>
      <c r="L24" s="26">
        <f t="shared" si="1"/>
        <v>7.0779269173587511E-2</v>
      </c>
      <c r="M24" s="1">
        <f t="shared" si="2"/>
        <v>82.953303471444556</v>
      </c>
    </row>
    <row r="25" spans="1:13" x14ac:dyDescent="0.25">
      <c r="A25" t="str">
        <f t="shared" si="0"/>
        <v>CMBICNNov-2024</v>
      </c>
      <c r="B25" s="2">
        <v>2024</v>
      </c>
      <c r="C25" s="2" t="s">
        <v>179</v>
      </c>
      <c r="D25" t="s">
        <v>10</v>
      </c>
      <c r="E25" s="2" t="s">
        <v>30</v>
      </c>
      <c r="F25" t="s">
        <v>13</v>
      </c>
      <c r="G25">
        <v>1124</v>
      </c>
      <c r="H25">
        <v>390400.98000000004</v>
      </c>
      <c r="I25">
        <v>135197.06999999998</v>
      </c>
      <c r="J25">
        <v>525598.04999999981</v>
      </c>
      <c r="K25">
        <v>6479860</v>
      </c>
      <c r="L25" s="26">
        <f t="shared" si="1"/>
        <v>8.1112562617093556E-2</v>
      </c>
      <c r="M25" s="1">
        <f t="shared" si="2"/>
        <v>467.6139234875443</v>
      </c>
    </row>
    <row r="26" spans="1:13" x14ac:dyDescent="0.25">
      <c r="A26" t="str">
        <f t="shared" si="0"/>
        <v>CMBIXMNov-2024</v>
      </c>
      <c r="B26" s="2">
        <v>2024</v>
      </c>
      <c r="C26" s="2" t="s">
        <v>179</v>
      </c>
      <c r="D26" t="s">
        <v>10</v>
      </c>
      <c r="E26" s="2" t="s">
        <v>31</v>
      </c>
      <c r="F26" t="s">
        <v>15</v>
      </c>
      <c r="G26">
        <v>1523</v>
      </c>
      <c r="H26">
        <v>45843.709999999963</v>
      </c>
      <c r="I26">
        <v>25108.739999999889</v>
      </c>
      <c r="J26">
        <v>70952.450000000012</v>
      </c>
      <c r="K26">
        <v>539142</v>
      </c>
      <c r="L26" s="26">
        <f t="shared" si="1"/>
        <v>0.13160252771996989</v>
      </c>
      <c r="M26" s="1">
        <f t="shared" si="2"/>
        <v>46.587294812869345</v>
      </c>
    </row>
    <row r="27" spans="1:13" x14ac:dyDescent="0.25">
      <c r="A27" t="str">
        <f t="shared" si="0"/>
        <v>CMBKHINov-2024</v>
      </c>
      <c r="B27" s="2">
        <v>2024</v>
      </c>
      <c r="C27" s="2" t="s">
        <v>179</v>
      </c>
      <c r="D27" t="s">
        <v>10</v>
      </c>
      <c r="E27" s="2" t="s">
        <v>32</v>
      </c>
      <c r="F27" t="s">
        <v>15</v>
      </c>
      <c r="G27">
        <v>1129</v>
      </c>
      <c r="H27">
        <v>139443.85000000003</v>
      </c>
      <c r="I27">
        <v>34500.110000000022</v>
      </c>
      <c r="J27">
        <v>173943.95999999996</v>
      </c>
      <c r="K27">
        <v>2725406</v>
      </c>
      <c r="L27" s="26">
        <f t="shared" si="1"/>
        <v>6.3823136809708345E-2</v>
      </c>
      <c r="M27" s="1">
        <f t="shared" si="2"/>
        <v>154.06905225863594</v>
      </c>
    </row>
    <row r="28" spans="1:13" x14ac:dyDescent="0.25">
      <c r="A28" t="str">
        <f t="shared" si="0"/>
        <v>CMBKTMNov-2024</v>
      </c>
      <c r="B28" s="2">
        <v>2024</v>
      </c>
      <c r="C28" s="2" t="s">
        <v>179</v>
      </c>
      <c r="D28" t="s">
        <v>10</v>
      </c>
      <c r="E28" s="2" t="s">
        <v>52</v>
      </c>
      <c r="F28" t="s">
        <v>15</v>
      </c>
      <c r="G28">
        <v>1406</v>
      </c>
      <c r="H28">
        <v>215571.1</v>
      </c>
      <c r="I28">
        <v>37650.559999999969</v>
      </c>
      <c r="J28">
        <v>253221.66</v>
      </c>
      <c r="K28">
        <v>3308318</v>
      </c>
      <c r="L28" s="26">
        <f t="shared" si="1"/>
        <v>7.6540906889845536E-2</v>
      </c>
      <c r="M28" s="1">
        <f t="shared" si="2"/>
        <v>180.10075391180655</v>
      </c>
    </row>
    <row r="29" spans="1:13" x14ac:dyDescent="0.25">
      <c r="A29" t="str">
        <f t="shared" si="0"/>
        <v>CMBKULNov-2024</v>
      </c>
      <c r="B29" s="2">
        <v>2024</v>
      </c>
      <c r="C29" s="2" t="s">
        <v>179</v>
      </c>
      <c r="D29" t="s">
        <v>10</v>
      </c>
      <c r="E29" s="2" t="s">
        <v>33</v>
      </c>
      <c r="F29" t="s">
        <v>13</v>
      </c>
      <c r="G29">
        <v>3752</v>
      </c>
      <c r="H29">
        <v>247599.36000000007</v>
      </c>
      <c r="I29">
        <v>195955.44999999978</v>
      </c>
      <c r="J29">
        <v>443554.80999999982</v>
      </c>
      <c r="K29">
        <v>9226168</v>
      </c>
      <c r="L29" s="26">
        <f t="shared" si="1"/>
        <v>4.8075735234823364E-2</v>
      </c>
      <c r="M29" s="1">
        <f t="shared" si="2"/>
        <v>118.21823294243066</v>
      </c>
    </row>
    <row r="30" spans="1:13" x14ac:dyDescent="0.25">
      <c r="A30" t="str">
        <f t="shared" si="0"/>
        <v>CMBKWINov-2024</v>
      </c>
      <c r="B30" s="2">
        <v>2024</v>
      </c>
      <c r="C30" s="2" t="s">
        <v>179</v>
      </c>
      <c r="D30" t="s">
        <v>10</v>
      </c>
      <c r="E30" s="2" t="s">
        <v>34</v>
      </c>
      <c r="F30" t="s">
        <v>11</v>
      </c>
      <c r="G30">
        <v>3628</v>
      </c>
      <c r="H30">
        <v>409983.81999999977</v>
      </c>
      <c r="I30">
        <v>228107.73</v>
      </c>
      <c r="J30">
        <v>638091.54999999993</v>
      </c>
      <c r="K30">
        <v>15219460</v>
      </c>
      <c r="L30" s="26">
        <f t="shared" si="1"/>
        <v>4.1926030884144372E-2</v>
      </c>
      <c r="M30" s="1">
        <f t="shared" si="2"/>
        <v>175.87969955898564</v>
      </c>
    </row>
    <row r="31" spans="1:13" x14ac:dyDescent="0.25">
      <c r="A31" t="str">
        <f t="shared" si="0"/>
        <v>CMBLHENov-2024</v>
      </c>
      <c r="B31" s="2">
        <v>2024</v>
      </c>
      <c r="C31" s="2" t="s">
        <v>179</v>
      </c>
      <c r="D31" t="s">
        <v>10</v>
      </c>
      <c r="E31" s="2" t="s">
        <v>35</v>
      </c>
      <c r="F31" t="s">
        <v>15</v>
      </c>
      <c r="G31">
        <v>2075</v>
      </c>
      <c r="H31">
        <v>222147.77000000005</v>
      </c>
      <c r="I31">
        <v>72969.850000000079</v>
      </c>
      <c r="J31">
        <v>295117.62000000011</v>
      </c>
      <c r="K31">
        <v>5778875</v>
      </c>
      <c r="L31" s="26">
        <f t="shared" si="1"/>
        <v>5.106835153901064E-2</v>
      </c>
      <c r="M31" s="1">
        <f t="shared" si="2"/>
        <v>142.22535903614462</v>
      </c>
    </row>
    <row r="32" spans="1:13" x14ac:dyDescent="0.25">
      <c r="A32" t="str">
        <f t="shared" si="0"/>
        <v>CMBLHRNov-2024</v>
      </c>
      <c r="B32" s="2">
        <v>2024</v>
      </c>
      <c r="C32" s="2" t="s">
        <v>179</v>
      </c>
      <c r="D32" t="s">
        <v>10</v>
      </c>
      <c r="E32" s="2" t="s">
        <v>36</v>
      </c>
      <c r="F32" t="s">
        <v>19</v>
      </c>
      <c r="G32">
        <v>7918</v>
      </c>
      <c r="H32">
        <v>1856189.0499999993</v>
      </c>
      <c r="I32">
        <v>1784284.7699999993</v>
      </c>
      <c r="J32">
        <v>3640473.8199999984</v>
      </c>
      <c r="K32">
        <v>69037042</v>
      </c>
      <c r="L32" s="26">
        <f t="shared" si="1"/>
        <v>5.2732181370111403E-2</v>
      </c>
      <c r="M32" s="1">
        <f t="shared" si="2"/>
        <v>459.77188936600129</v>
      </c>
    </row>
    <row r="33" spans="1:13" x14ac:dyDescent="0.25">
      <c r="A33" t="str">
        <f t="shared" si="0"/>
        <v>CMBMAANov-2024</v>
      </c>
      <c r="B33" s="2">
        <v>2024</v>
      </c>
      <c r="C33" s="2" t="s">
        <v>179</v>
      </c>
      <c r="D33" t="s">
        <v>10</v>
      </c>
      <c r="E33" s="2" t="s">
        <v>37</v>
      </c>
      <c r="F33" t="s">
        <v>15</v>
      </c>
      <c r="G33">
        <v>8103</v>
      </c>
      <c r="H33">
        <v>206526.24000000005</v>
      </c>
      <c r="I33">
        <v>187389.70000000013</v>
      </c>
      <c r="J33">
        <v>393915.93999999983</v>
      </c>
      <c r="K33">
        <v>5558658</v>
      </c>
      <c r="L33" s="26">
        <f t="shared" si="1"/>
        <v>7.0865295184557101E-2</v>
      </c>
      <c r="M33" s="1">
        <f t="shared" si="2"/>
        <v>48.613592496606174</v>
      </c>
    </row>
    <row r="34" spans="1:13" x14ac:dyDescent="0.25">
      <c r="A34" t="str">
        <f t="shared" si="0"/>
        <v>CMBMELNov-2024</v>
      </c>
      <c r="B34" s="2">
        <v>2024</v>
      </c>
      <c r="C34" s="2" t="s">
        <v>179</v>
      </c>
      <c r="D34" t="s">
        <v>10</v>
      </c>
      <c r="E34" s="2" t="s">
        <v>38</v>
      </c>
      <c r="F34" t="s">
        <v>13</v>
      </c>
      <c r="G34">
        <v>6536</v>
      </c>
      <c r="H34">
        <v>1885943.9500000007</v>
      </c>
      <c r="I34">
        <v>735536.32999999961</v>
      </c>
      <c r="J34">
        <v>2621480.2800000026</v>
      </c>
      <c r="K34">
        <v>54961224</v>
      </c>
      <c r="L34" s="26">
        <f t="shared" si="1"/>
        <v>4.7696905003425737E-2</v>
      </c>
      <c r="M34" s="1">
        <f t="shared" si="2"/>
        <v>401.08327417380701</v>
      </c>
    </row>
    <row r="35" spans="1:13" x14ac:dyDescent="0.25">
      <c r="A35" t="str">
        <f t="shared" si="0"/>
        <v>CMBMLENov-2024</v>
      </c>
      <c r="B35" s="2">
        <v>2024</v>
      </c>
      <c r="C35" s="2" t="s">
        <v>179</v>
      </c>
      <c r="D35" t="s">
        <v>10</v>
      </c>
      <c r="E35" s="2" t="s">
        <v>39</v>
      </c>
      <c r="F35" t="s">
        <v>15</v>
      </c>
      <c r="G35">
        <v>10723</v>
      </c>
      <c r="H35">
        <v>672094.32999999949</v>
      </c>
      <c r="I35">
        <v>184027.8600000001</v>
      </c>
      <c r="J35">
        <v>856122.18999999925</v>
      </c>
      <c r="K35">
        <v>8235264</v>
      </c>
      <c r="L35" s="26">
        <f t="shared" si="1"/>
        <v>0.10395807468953021</v>
      </c>
      <c r="M35" s="1">
        <f t="shared" si="2"/>
        <v>79.839801361559196</v>
      </c>
    </row>
    <row r="36" spans="1:13" x14ac:dyDescent="0.25">
      <c r="A36" t="str">
        <f t="shared" si="0"/>
        <v>CMBNRTNov-2024</v>
      </c>
      <c r="B36" s="2">
        <v>2024</v>
      </c>
      <c r="C36" s="2" t="s">
        <v>179</v>
      </c>
      <c r="D36" t="s">
        <v>10</v>
      </c>
      <c r="E36" s="2" t="s">
        <v>40</v>
      </c>
      <c r="F36" t="s">
        <v>13</v>
      </c>
      <c r="G36">
        <v>3039</v>
      </c>
      <c r="H36">
        <v>860850.8899999999</v>
      </c>
      <c r="I36">
        <v>136592.82999999999</v>
      </c>
      <c r="J36">
        <v>997443.71999999986</v>
      </c>
      <c r="K36">
        <v>20859696</v>
      </c>
      <c r="L36" s="26">
        <f t="shared" si="1"/>
        <v>4.7816790810374217E-2</v>
      </c>
      <c r="M36" s="1">
        <f t="shared" si="2"/>
        <v>328.21445212240866</v>
      </c>
    </row>
    <row r="37" spans="1:13" x14ac:dyDescent="0.25">
      <c r="A37" t="str">
        <f t="shared" si="0"/>
        <v>CMBRUHNov-2024</v>
      </c>
      <c r="B37" s="2">
        <v>2024</v>
      </c>
      <c r="C37" s="2" t="s">
        <v>179</v>
      </c>
      <c r="D37" t="s">
        <v>10</v>
      </c>
      <c r="E37" s="2" t="s">
        <v>41</v>
      </c>
      <c r="F37" t="s">
        <v>11</v>
      </c>
      <c r="G37">
        <v>5440</v>
      </c>
      <c r="H37">
        <v>871577.29</v>
      </c>
      <c r="I37">
        <v>299114.98000000021</v>
      </c>
      <c r="J37">
        <v>1170692.2700000007</v>
      </c>
      <c r="K37">
        <v>22004800</v>
      </c>
      <c r="L37" s="26">
        <f t="shared" si="1"/>
        <v>5.3201677361303018E-2</v>
      </c>
      <c r="M37" s="1">
        <f t="shared" si="2"/>
        <v>215.20078492647073</v>
      </c>
    </row>
    <row r="38" spans="1:13" x14ac:dyDescent="0.25">
      <c r="A38" t="str">
        <f t="shared" si="0"/>
        <v>CMBSINNov-2024</v>
      </c>
      <c r="B38" s="2">
        <v>2024</v>
      </c>
      <c r="C38" s="2" t="s">
        <v>179</v>
      </c>
      <c r="D38" t="s">
        <v>10</v>
      </c>
      <c r="E38" s="2" t="s">
        <v>42</v>
      </c>
      <c r="F38" t="s">
        <v>13</v>
      </c>
      <c r="G38">
        <v>3522</v>
      </c>
      <c r="H38">
        <v>429790.84000000014</v>
      </c>
      <c r="I38">
        <v>211411.78999999992</v>
      </c>
      <c r="J38">
        <v>641202.63000000047</v>
      </c>
      <c r="K38">
        <v>9681978</v>
      </c>
      <c r="L38" s="26">
        <f t="shared" si="1"/>
        <v>6.6226408488017682E-2</v>
      </c>
      <c r="M38" s="1">
        <f t="shared" si="2"/>
        <v>182.05639693356062</v>
      </c>
    </row>
    <row r="39" spans="1:13" x14ac:dyDescent="0.25">
      <c r="A39" t="str">
        <f t="shared" si="0"/>
        <v>CMBSYDNov-2024</v>
      </c>
      <c r="B39" s="2">
        <v>2024</v>
      </c>
      <c r="C39" s="2" t="s">
        <v>179</v>
      </c>
      <c r="D39" t="s">
        <v>10</v>
      </c>
      <c r="E39" s="2" t="s">
        <v>53</v>
      </c>
      <c r="F39" t="s">
        <v>13</v>
      </c>
      <c r="G39">
        <v>3393</v>
      </c>
      <c r="H39">
        <v>1017476.3900000007</v>
      </c>
      <c r="I39">
        <v>370317.31000000006</v>
      </c>
      <c r="J39">
        <v>1387793.6999999993</v>
      </c>
      <c r="K39">
        <v>29702322</v>
      </c>
      <c r="L39" s="26">
        <f t="shared" si="1"/>
        <v>4.6723407685096106E-2</v>
      </c>
      <c r="M39" s="1">
        <f t="shared" si="2"/>
        <v>409.01671087533134</v>
      </c>
    </row>
    <row r="40" spans="1:13" x14ac:dyDescent="0.25">
      <c r="A40" t="str">
        <f t="shared" si="0"/>
        <v>CMBTRVNov-2024</v>
      </c>
      <c r="B40" s="2">
        <v>2024</v>
      </c>
      <c r="C40" s="2" t="s">
        <v>179</v>
      </c>
      <c r="D40" t="s">
        <v>10</v>
      </c>
      <c r="E40" s="2" t="s">
        <v>43</v>
      </c>
      <c r="F40" t="s">
        <v>15</v>
      </c>
      <c r="G40">
        <v>1523</v>
      </c>
      <c r="H40">
        <v>29681.310000000009</v>
      </c>
      <c r="I40">
        <v>18644.819999999996</v>
      </c>
      <c r="J40">
        <v>48326.130000000034</v>
      </c>
      <c r="K40">
        <v>557418</v>
      </c>
      <c r="L40" s="26">
        <f t="shared" si="1"/>
        <v>8.6696393012066414E-2</v>
      </c>
      <c r="M40" s="1">
        <f t="shared" si="2"/>
        <v>31.730879842416307</v>
      </c>
    </row>
    <row r="41" spans="1:13" x14ac:dyDescent="0.25">
      <c r="A41" t="str">
        <f t="shared" si="0"/>
        <v>CMBTRZNov-2024</v>
      </c>
      <c r="B41" s="2">
        <v>2024</v>
      </c>
      <c r="C41" s="2" t="s">
        <v>179</v>
      </c>
      <c r="D41" t="s">
        <v>10</v>
      </c>
      <c r="E41" s="2" t="s">
        <v>44</v>
      </c>
      <c r="F41" t="s">
        <v>15</v>
      </c>
      <c r="G41">
        <v>1877</v>
      </c>
      <c r="H41">
        <v>57928.709999999955</v>
      </c>
      <c r="I41">
        <v>29365</v>
      </c>
      <c r="J41">
        <v>87293.71000000005</v>
      </c>
      <c r="K41">
        <v>831511</v>
      </c>
      <c r="L41" s="26">
        <f t="shared" si="1"/>
        <v>0.10498202669597882</v>
      </c>
      <c r="M41" s="1">
        <f t="shared" si="2"/>
        <v>46.507037826318623</v>
      </c>
    </row>
    <row r="42" spans="1:13" x14ac:dyDescent="0.25">
      <c r="A42" t="str">
        <f t="shared" si="0"/>
        <v>COKCMBNov-2024</v>
      </c>
      <c r="B42" s="2">
        <v>2024</v>
      </c>
      <c r="C42" s="2" t="s">
        <v>179</v>
      </c>
      <c r="D42" t="s">
        <v>21</v>
      </c>
      <c r="E42" s="2" t="s">
        <v>10</v>
      </c>
      <c r="F42" t="s">
        <v>15</v>
      </c>
      <c r="G42">
        <v>2225</v>
      </c>
      <c r="H42">
        <v>100551.64999999985</v>
      </c>
      <c r="I42">
        <v>42752.450000000019</v>
      </c>
      <c r="J42">
        <v>143304.09999999995</v>
      </c>
      <c r="K42">
        <v>1150325</v>
      </c>
      <c r="L42" s="26">
        <f t="shared" si="1"/>
        <v>0.12457705431073822</v>
      </c>
      <c r="M42" s="1">
        <f t="shared" si="2"/>
        <v>64.40633707865166</v>
      </c>
    </row>
    <row r="43" spans="1:13" x14ac:dyDescent="0.25">
      <c r="A43" t="str">
        <f t="shared" si="0"/>
        <v>DACCMBNov-2024</v>
      </c>
      <c r="B43" s="2">
        <v>2024</v>
      </c>
      <c r="C43" s="2" t="s">
        <v>179</v>
      </c>
      <c r="D43" t="s">
        <v>22</v>
      </c>
      <c r="E43" s="2" t="s">
        <v>10</v>
      </c>
      <c r="F43" t="s">
        <v>15</v>
      </c>
      <c r="G43">
        <v>4997</v>
      </c>
      <c r="H43">
        <v>644293.11000000057</v>
      </c>
      <c r="I43">
        <v>19035.199999999986</v>
      </c>
      <c r="J43">
        <v>663328.3100000018</v>
      </c>
      <c r="K43">
        <v>10818505</v>
      </c>
      <c r="L43" s="26">
        <f t="shared" si="1"/>
        <v>6.1314230570675136E-2</v>
      </c>
      <c r="M43" s="1">
        <f t="shared" si="2"/>
        <v>132.74530918551167</v>
      </c>
    </row>
    <row r="44" spans="1:13" x14ac:dyDescent="0.25">
      <c r="A44" t="str">
        <f t="shared" si="0"/>
        <v>DELCMBNov-2024</v>
      </c>
      <c r="B44" s="2">
        <v>2024</v>
      </c>
      <c r="C44" s="2" t="s">
        <v>179</v>
      </c>
      <c r="D44" t="s">
        <v>23</v>
      </c>
      <c r="E44" s="2" t="s">
        <v>10</v>
      </c>
      <c r="F44" t="s">
        <v>15</v>
      </c>
      <c r="G44">
        <v>7123</v>
      </c>
      <c r="H44">
        <v>765292.9100000005</v>
      </c>
      <c r="I44">
        <v>224413.40999999971</v>
      </c>
      <c r="J44">
        <v>989706.32000000053</v>
      </c>
      <c r="K44">
        <v>17273275</v>
      </c>
      <c r="L44" s="26">
        <f t="shared" si="1"/>
        <v>5.7296970030292493E-2</v>
      </c>
      <c r="M44" s="1">
        <f t="shared" si="2"/>
        <v>138.9451523234593</v>
      </c>
    </row>
    <row r="45" spans="1:13" x14ac:dyDescent="0.25">
      <c r="A45" t="str">
        <f t="shared" si="0"/>
        <v>DMMCMBNov-2024</v>
      </c>
      <c r="B45" s="2">
        <v>2024</v>
      </c>
      <c r="C45" s="2" t="s">
        <v>179</v>
      </c>
      <c r="D45" t="s">
        <v>24</v>
      </c>
      <c r="E45" s="2" t="s">
        <v>10</v>
      </c>
      <c r="F45" t="s">
        <v>11</v>
      </c>
      <c r="G45">
        <v>1771</v>
      </c>
      <c r="H45">
        <v>173118.87999999995</v>
      </c>
      <c r="I45">
        <v>131381.00000000003</v>
      </c>
      <c r="J45">
        <v>304499.87999999995</v>
      </c>
      <c r="K45">
        <v>6823663</v>
      </c>
      <c r="L45" s="26">
        <f t="shared" si="1"/>
        <v>4.462410878145652E-2</v>
      </c>
      <c r="M45" s="1">
        <f t="shared" si="2"/>
        <v>171.93669113495199</v>
      </c>
    </row>
    <row r="46" spans="1:13" x14ac:dyDescent="0.25">
      <c r="A46" t="str">
        <f t="shared" si="0"/>
        <v>DOHCMBNov-2024</v>
      </c>
      <c r="B46" s="2">
        <v>2024</v>
      </c>
      <c r="C46" s="2" t="s">
        <v>179</v>
      </c>
      <c r="D46" t="s">
        <v>25</v>
      </c>
      <c r="E46" s="2" t="s">
        <v>10</v>
      </c>
      <c r="F46" t="s">
        <v>11</v>
      </c>
      <c r="G46">
        <v>2431</v>
      </c>
      <c r="H46">
        <v>214695.10999999996</v>
      </c>
      <c r="I46">
        <v>194398.34000000005</v>
      </c>
      <c r="J46">
        <v>409093.45</v>
      </c>
      <c r="K46">
        <v>8831823</v>
      </c>
      <c r="L46" s="26">
        <f t="shared" si="1"/>
        <v>4.6320385949763711E-2</v>
      </c>
      <c r="M46" s="1">
        <f t="shared" si="2"/>
        <v>168.28196215549158</v>
      </c>
    </row>
    <row r="47" spans="1:13" x14ac:dyDescent="0.25">
      <c r="A47" t="str">
        <f t="shared" si="0"/>
        <v>DXBCMBNov-2024</v>
      </c>
      <c r="B47" s="2">
        <v>2024</v>
      </c>
      <c r="C47" s="2" t="s">
        <v>179</v>
      </c>
      <c r="D47" t="s">
        <v>26</v>
      </c>
      <c r="E47" s="2" t="s">
        <v>10</v>
      </c>
      <c r="F47" t="s">
        <v>11</v>
      </c>
      <c r="G47">
        <v>4362</v>
      </c>
      <c r="H47">
        <v>395298.1300000003</v>
      </c>
      <c r="I47">
        <v>324422.57000000041</v>
      </c>
      <c r="J47">
        <v>719720.70000000065</v>
      </c>
      <c r="K47">
        <v>14433858</v>
      </c>
      <c r="L47" s="26">
        <f t="shared" si="1"/>
        <v>4.9863362934566814E-2</v>
      </c>
      <c r="M47" s="1">
        <f t="shared" si="2"/>
        <v>164.99786795048158</v>
      </c>
    </row>
    <row r="48" spans="1:13" x14ac:dyDescent="0.25">
      <c r="A48" t="str">
        <f t="shared" si="0"/>
        <v>FRACMBNov-2024</v>
      </c>
      <c r="B48" s="2">
        <v>2024</v>
      </c>
      <c r="C48" s="2" t="s">
        <v>179</v>
      </c>
      <c r="D48" t="s">
        <v>27</v>
      </c>
      <c r="E48" s="2" t="s">
        <v>10</v>
      </c>
      <c r="F48" t="s">
        <v>19</v>
      </c>
      <c r="G48">
        <v>1668</v>
      </c>
      <c r="H48">
        <v>322823.71000000014</v>
      </c>
      <c r="I48">
        <v>406570.60000000021</v>
      </c>
      <c r="J48">
        <v>729394.31</v>
      </c>
      <c r="K48">
        <v>13499124</v>
      </c>
      <c r="L48" s="26">
        <f t="shared" si="1"/>
        <v>5.4032714270940842E-2</v>
      </c>
      <c r="M48" s="1">
        <f t="shared" si="2"/>
        <v>437.28675659472424</v>
      </c>
    </row>
    <row r="49" spans="1:13" x14ac:dyDescent="0.25">
      <c r="A49" t="str">
        <f t="shared" si="0"/>
        <v>GANCMBNov-2024</v>
      </c>
      <c r="B49" s="2">
        <v>2024</v>
      </c>
      <c r="C49" s="2" t="s">
        <v>179</v>
      </c>
      <c r="D49" t="s">
        <v>28</v>
      </c>
      <c r="E49" s="2" t="s">
        <v>10</v>
      </c>
      <c r="F49" t="s">
        <v>15</v>
      </c>
      <c r="G49">
        <v>347</v>
      </c>
      <c r="H49">
        <v>31709.839999999989</v>
      </c>
      <c r="I49">
        <v>8637.2999999999993</v>
      </c>
      <c r="J49">
        <v>40347.140000000007</v>
      </c>
      <c r="K49">
        <v>398009</v>
      </c>
      <c r="L49" s="26">
        <f t="shared" si="1"/>
        <v>0.10137243127667969</v>
      </c>
      <c r="M49" s="1">
        <f t="shared" si="2"/>
        <v>116.2741786743516</v>
      </c>
    </row>
    <row r="50" spans="1:13" x14ac:dyDescent="0.25">
      <c r="A50" t="str">
        <f t="shared" si="0"/>
        <v>HYDCMBNov-2024</v>
      </c>
      <c r="B50" s="2">
        <v>2024</v>
      </c>
      <c r="C50" s="2" t="s">
        <v>179</v>
      </c>
      <c r="D50" t="s">
        <v>29</v>
      </c>
      <c r="E50" s="2" t="s">
        <v>10</v>
      </c>
      <c r="F50" t="s">
        <v>15</v>
      </c>
      <c r="G50">
        <v>1026</v>
      </c>
      <c r="H50">
        <v>52676.250000000015</v>
      </c>
      <c r="I50">
        <v>26816.139999999978</v>
      </c>
      <c r="J50">
        <v>79492.38999999997</v>
      </c>
      <c r="K50">
        <v>1202472</v>
      </c>
      <c r="L50" s="26">
        <f t="shared" si="1"/>
        <v>6.6107476930855752E-2</v>
      </c>
      <c r="M50" s="1">
        <f t="shared" si="2"/>
        <v>77.477962962962934</v>
      </c>
    </row>
    <row r="51" spans="1:13" x14ac:dyDescent="0.25">
      <c r="A51" t="str">
        <f t="shared" si="0"/>
        <v>ICNCMBNov-2024</v>
      </c>
      <c r="B51" s="2">
        <v>2024</v>
      </c>
      <c r="C51" s="2" t="s">
        <v>179</v>
      </c>
      <c r="D51" t="s">
        <v>30</v>
      </c>
      <c r="E51" s="2" t="s">
        <v>10</v>
      </c>
      <c r="F51" t="s">
        <v>13</v>
      </c>
      <c r="G51">
        <v>1117</v>
      </c>
      <c r="H51">
        <v>214408.15000000002</v>
      </c>
      <c r="I51">
        <v>112717</v>
      </c>
      <c r="J51">
        <v>327125.14999999997</v>
      </c>
      <c r="K51">
        <v>6439505</v>
      </c>
      <c r="L51" s="26">
        <f t="shared" si="1"/>
        <v>5.0799735383387383E-2</v>
      </c>
      <c r="M51" s="1">
        <f t="shared" si="2"/>
        <v>292.86047448522828</v>
      </c>
    </row>
    <row r="52" spans="1:13" x14ac:dyDescent="0.25">
      <c r="A52" t="str">
        <f t="shared" si="0"/>
        <v>IXMCMBNov-2024</v>
      </c>
      <c r="B52" s="2">
        <v>2024</v>
      </c>
      <c r="C52" s="2" t="s">
        <v>179</v>
      </c>
      <c r="D52" t="s">
        <v>31</v>
      </c>
      <c r="E52" s="2" t="s">
        <v>10</v>
      </c>
      <c r="F52" t="s">
        <v>15</v>
      </c>
      <c r="G52">
        <v>2075</v>
      </c>
      <c r="H52">
        <v>58294.789999999943</v>
      </c>
      <c r="I52">
        <v>31713.97999999997</v>
      </c>
      <c r="J52">
        <v>90008.769999999902</v>
      </c>
      <c r="K52">
        <v>734550</v>
      </c>
      <c r="L52" s="26">
        <f t="shared" si="1"/>
        <v>0.12253593356476741</v>
      </c>
      <c r="M52" s="1">
        <f t="shared" si="2"/>
        <v>43.377720481927661</v>
      </c>
    </row>
    <row r="53" spans="1:13" x14ac:dyDescent="0.25">
      <c r="A53" t="str">
        <f t="shared" si="0"/>
        <v>KHICMBNov-2024</v>
      </c>
      <c r="B53" s="2">
        <v>2024</v>
      </c>
      <c r="C53" s="2" t="s">
        <v>179</v>
      </c>
      <c r="D53" t="s">
        <v>32</v>
      </c>
      <c r="E53" s="2" t="s">
        <v>10</v>
      </c>
      <c r="F53" t="s">
        <v>15</v>
      </c>
      <c r="G53">
        <v>955</v>
      </c>
      <c r="H53">
        <v>110976.26999999997</v>
      </c>
      <c r="I53">
        <v>29078.689999999991</v>
      </c>
      <c r="J53">
        <v>140054.96</v>
      </c>
      <c r="K53">
        <v>2305370</v>
      </c>
      <c r="L53" s="26">
        <f t="shared" si="1"/>
        <v>6.0751619045966584E-2</v>
      </c>
      <c r="M53" s="1">
        <f t="shared" si="2"/>
        <v>146.65440837696335</v>
      </c>
    </row>
    <row r="54" spans="1:13" x14ac:dyDescent="0.25">
      <c r="A54" t="str">
        <f t="shared" si="0"/>
        <v>KTMCMBNov-2024</v>
      </c>
      <c r="B54" s="2">
        <v>2024</v>
      </c>
      <c r="C54" s="2" t="s">
        <v>179</v>
      </c>
      <c r="D54" t="s">
        <v>52</v>
      </c>
      <c r="E54" s="2" t="s">
        <v>10</v>
      </c>
      <c r="F54" t="s">
        <v>15</v>
      </c>
      <c r="G54">
        <v>1711</v>
      </c>
      <c r="H54">
        <v>367193.05</v>
      </c>
      <c r="I54">
        <v>52598.350000000006</v>
      </c>
      <c r="J54">
        <v>419791.40000000026</v>
      </c>
      <c r="K54">
        <v>4025983</v>
      </c>
      <c r="L54" s="26">
        <f t="shared" si="1"/>
        <v>0.1042705346743889</v>
      </c>
      <c r="M54" s="1">
        <f t="shared" si="2"/>
        <v>245.34856808883708</v>
      </c>
    </row>
    <row r="55" spans="1:13" x14ac:dyDescent="0.25">
      <c r="A55" t="str">
        <f t="shared" si="0"/>
        <v>KULCMBNov-2024</v>
      </c>
      <c r="B55" s="2">
        <v>2024</v>
      </c>
      <c r="C55" s="2" t="s">
        <v>179</v>
      </c>
      <c r="D55" t="s">
        <v>33</v>
      </c>
      <c r="E55" s="2" t="s">
        <v>10</v>
      </c>
      <c r="F55" t="s">
        <v>13</v>
      </c>
      <c r="G55">
        <v>4986</v>
      </c>
      <c r="H55">
        <v>347600.70999999909</v>
      </c>
      <c r="I55">
        <v>253648.21000000002</v>
      </c>
      <c r="J55">
        <v>601248.92000000109</v>
      </c>
      <c r="K55">
        <v>12260574</v>
      </c>
      <c r="L55" s="26">
        <f t="shared" si="1"/>
        <v>4.9039214640358687E-2</v>
      </c>
      <c r="M55" s="1">
        <f t="shared" si="2"/>
        <v>120.58742880064202</v>
      </c>
    </row>
    <row r="56" spans="1:13" x14ac:dyDescent="0.25">
      <c r="A56" t="str">
        <f t="shared" si="0"/>
        <v>KWICMBNov-2024</v>
      </c>
      <c r="B56" s="2">
        <v>2024</v>
      </c>
      <c r="C56" s="2" t="s">
        <v>179</v>
      </c>
      <c r="D56" t="s">
        <v>34</v>
      </c>
      <c r="E56" s="2" t="s">
        <v>10</v>
      </c>
      <c r="F56" t="s">
        <v>11</v>
      </c>
      <c r="G56">
        <v>3049</v>
      </c>
      <c r="H56">
        <v>215464.36999999991</v>
      </c>
      <c r="I56">
        <v>220193.75999999992</v>
      </c>
      <c r="J56">
        <v>435658.12999999977</v>
      </c>
      <c r="K56">
        <v>12790555</v>
      </c>
      <c r="L56" s="26">
        <f t="shared" si="1"/>
        <v>3.4060924643223051E-2</v>
      </c>
      <c r="M56" s="1">
        <f t="shared" si="2"/>
        <v>142.88557887832067</v>
      </c>
    </row>
    <row r="57" spans="1:13" x14ac:dyDescent="0.25">
      <c r="A57" t="str">
        <f t="shared" si="0"/>
        <v>LHECMBNov-2024</v>
      </c>
      <c r="B57" s="2">
        <v>2024</v>
      </c>
      <c r="C57" s="2" t="s">
        <v>179</v>
      </c>
      <c r="D57" t="s">
        <v>35</v>
      </c>
      <c r="E57" s="2" t="s">
        <v>10</v>
      </c>
      <c r="F57" t="s">
        <v>15</v>
      </c>
      <c r="G57">
        <v>1477</v>
      </c>
      <c r="H57">
        <v>165328.16000000006</v>
      </c>
      <c r="I57">
        <v>49903.459999999985</v>
      </c>
      <c r="J57">
        <v>215231.61999999997</v>
      </c>
      <c r="K57">
        <v>4113445</v>
      </c>
      <c r="L57" s="26">
        <f t="shared" si="1"/>
        <v>5.2323932859197085E-2</v>
      </c>
      <c r="M57" s="1">
        <f t="shared" si="2"/>
        <v>145.72215301286388</v>
      </c>
    </row>
    <row r="58" spans="1:13" x14ac:dyDescent="0.25">
      <c r="A58" t="str">
        <f t="shared" si="0"/>
        <v>LHRCMBNov-2024</v>
      </c>
      <c r="B58" s="2">
        <v>2024</v>
      </c>
      <c r="C58" s="2" t="s">
        <v>179</v>
      </c>
      <c r="D58" t="s">
        <v>36</v>
      </c>
      <c r="E58" s="2" t="s">
        <v>10</v>
      </c>
      <c r="F58" t="s">
        <v>19</v>
      </c>
      <c r="G58">
        <v>7902</v>
      </c>
      <c r="H58">
        <v>1854170.93</v>
      </c>
      <c r="I58">
        <v>1836982.6799999992</v>
      </c>
      <c r="J58">
        <v>3691153.609999992</v>
      </c>
      <c r="K58">
        <v>68897538</v>
      </c>
      <c r="L58" s="26">
        <f t="shared" si="1"/>
        <v>5.3574535711275954E-2</v>
      </c>
      <c r="M58" s="1">
        <f t="shared" si="2"/>
        <v>467.11637686661504</v>
      </c>
    </row>
    <row r="59" spans="1:13" x14ac:dyDescent="0.25">
      <c r="A59" t="str">
        <f t="shared" si="0"/>
        <v>MAACMBNov-2024</v>
      </c>
      <c r="B59" s="2">
        <v>2024</v>
      </c>
      <c r="C59" s="2" t="s">
        <v>179</v>
      </c>
      <c r="D59" t="s">
        <v>37</v>
      </c>
      <c r="E59" s="2" t="s">
        <v>10</v>
      </c>
      <c r="F59" t="s">
        <v>15</v>
      </c>
      <c r="G59">
        <v>8226</v>
      </c>
      <c r="H59">
        <v>208073.26000000007</v>
      </c>
      <c r="I59">
        <v>195483.83999999985</v>
      </c>
      <c r="J59">
        <v>403557.10000000015</v>
      </c>
      <c r="K59">
        <v>5643036</v>
      </c>
      <c r="L59" s="26">
        <f t="shared" si="1"/>
        <v>7.151418137328916E-2</v>
      </c>
      <c r="M59" s="1">
        <f t="shared" si="2"/>
        <v>49.058728422076364</v>
      </c>
    </row>
    <row r="60" spans="1:13" x14ac:dyDescent="0.25">
      <c r="A60" t="str">
        <f t="shared" si="0"/>
        <v>MELCMBNov-2024</v>
      </c>
      <c r="B60" s="2">
        <v>2024</v>
      </c>
      <c r="C60" s="2" t="s">
        <v>179</v>
      </c>
      <c r="D60" t="s">
        <v>38</v>
      </c>
      <c r="E60" s="2" t="s">
        <v>10</v>
      </c>
      <c r="F60" t="s">
        <v>13</v>
      </c>
      <c r="G60">
        <v>5951</v>
      </c>
      <c r="H60">
        <v>1934851.6500000013</v>
      </c>
      <c r="I60">
        <v>593512.31000000006</v>
      </c>
      <c r="J60">
        <v>2528363.9600000004</v>
      </c>
      <c r="K60">
        <v>50041959</v>
      </c>
      <c r="L60" s="26">
        <f t="shared" si="1"/>
        <v>5.052487973142699E-2</v>
      </c>
      <c r="M60" s="1">
        <f t="shared" si="2"/>
        <v>424.86371366156953</v>
      </c>
    </row>
    <row r="61" spans="1:13" x14ac:dyDescent="0.25">
      <c r="A61" t="str">
        <f t="shared" si="0"/>
        <v>MLECMBNov-2024</v>
      </c>
      <c r="B61" s="2">
        <v>2024</v>
      </c>
      <c r="C61" s="2" t="s">
        <v>179</v>
      </c>
      <c r="D61" t="s">
        <v>39</v>
      </c>
      <c r="E61" s="2" t="s">
        <v>10</v>
      </c>
      <c r="F61" t="s">
        <v>15</v>
      </c>
      <c r="G61">
        <v>8352</v>
      </c>
      <c r="H61">
        <v>480678.42999999982</v>
      </c>
      <c r="I61">
        <v>129588.73999999998</v>
      </c>
      <c r="J61">
        <v>610267.17000000016</v>
      </c>
      <c r="K61">
        <v>6414336</v>
      </c>
      <c r="L61" s="26">
        <f t="shared" si="1"/>
        <v>9.5141129183129808E-2</v>
      </c>
      <c r="M61" s="1">
        <f t="shared" si="2"/>
        <v>73.0683872126437</v>
      </c>
    </row>
    <row r="62" spans="1:13" x14ac:dyDescent="0.25">
      <c r="A62" t="str">
        <f t="shared" si="0"/>
        <v>NRTCMBNov-2024</v>
      </c>
      <c r="B62" s="2">
        <v>2024</v>
      </c>
      <c r="C62" s="2" t="s">
        <v>179</v>
      </c>
      <c r="D62" t="s">
        <v>40</v>
      </c>
      <c r="E62" s="2" t="s">
        <v>10</v>
      </c>
      <c r="F62" t="s">
        <v>13</v>
      </c>
      <c r="G62">
        <v>2757</v>
      </c>
      <c r="H62">
        <v>856960.52000000037</v>
      </c>
      <c r="I62">
        <v>80524.270000000019</v>
      </c>
      <c r="J62">
        <v>937484.79000000085</v>
      </c>
      <c r="K62">
        <v>18924048</v>
      </c>
      <c r="L62" s="26">
        <f t="shared" si="1"/>
        <v>4.9539336932563308E-2</v>
      </c>
      <c r="M62" s="1">
        <f t="shared" si="2"/>
        <v>340.03800870511458</v>
      </c>
    </row>
    <row r="63" spans="1:13" x14ac:dyDescent="0.25">
      <c r="A63" t="str">
        <f t="shared" si="0"/>
        <v>RUHCMBNov-2024</v>
      </c>
      <c r="B63" s="2">
        <v>2024</v>
      </c>
      <c r="C63" s="2" t="s">
        <v>179</v>
      </c>
      <c r="D63" t="s">
        <v>41</v>
      </c>
      <c r="E63" s="2" t="s">
        <v>10</v>
      </c>
      <c r="F63" t="s">
        <v>11</v>
      </c>
      <c r="G63">
        <v>4877</v>
      </c>
      <c r="H63">
        <v>501368.42999999982</v>
      </c>
      <c r="I63">
        <v>353616.39000000019</v>
      </c>
      <c r="J63">
        <v>854984.8199999996</v>
      </c>
      <c r="K63">
        <v>19727465</v>
      </c>
      <c r="L63" s="26">
        <f t="shared" si="1"/>
        <v>4.333982191832552E-2</v>
      </c>
      <c r="M63" s="1">
        <f t="shared" si="2"/>
        <v>175.30957965962673</v>
      </c>
    </row>
    <row r="64" spans="1:13" x14ac:dyDescent="0.25">
      <c r="A64" t="str">
        <f t="shared" si="0"/>
        <v>SINCMBNov-2024</v>
      </c>
      <c r="B64" s="2">
        <v>2024</v>
      </c>
      <c r="C64" s="2" t="s">
        <v>179</v>
      </c>
      <c r="D64" t="s">
        <v>42</v>
      </c>
      <c r="E64" s="2" t="s">
        <v>10</v>
      </c>
      <c r="F64" t="s">
        <v>13</v>
      </c>
      <c r="G64">
        <v>3600</v>
      </c>
      <c r="H64">
        <v>430718.64999999979</v>
      </c>
      <c r="I64">
        <v>188543.80000000016</v>
      </c>
      <c r="J64">
        <v>619262.4500000003</v>
      </c>
      <c r="K64">
        <v>9896400</v>
      </c>
      <c r="L64" s="26">
        <f t="shared" si="1"/>
        <v>6.257451699607941E-2</v>
      </c>
      <c r="M64" s="1">
        <f t="shared" si="2"/>
        <v>172.0173472222223</v>
      </c>
    </row>
    <row r="65" spans="1:13" x14ac:dyDescent="0.25">
      <c r="A65" t="str">
        <f t="shared" si="0"/>
        <v>SYDCMBNov-2024</v>
      </c>
      <c r="B65" s="2">
        <v>2024</v>
      </c>
      <c r="C65" s="2" t="s">
        <v>179</v>
      </c>
      <c r="D65" t="s">
        <v>53</v>
      </c>
      <c r="E65" s="2" t="s">
        <v>10</v>
      </c>
      <c r="F65" t="s">
        <v>13</v>
      </c>
      <c r="G65">
        <v>3350</v>
      </c>
      <c r="H65">
        <v>1084455.2099999997</v>
      </c>
      <c r="I65">
        <v>325480.63000000012</v>
      </c>
      <c r="J65">
        <v>1409935.8400000005</v>
      </c>
      <c r="K65">
        <v>29325900</v>
      </c>
      <c r="L65" s="26">
        <f t="shared" si="1"/>
        <v>4.8078177992832295E-2</v>
      </c>
      <c r="M65" s="1">
        <f t="shared" si="2"/>
        <v>420.87637014925389</v>
      </c>
    </row>
    <row r="66" spans="1:13" x14ac:dyDescent="0.25">
      <c r="A66" t="str">
        <f t="shared" ref="A66:A129" si="3">D66&amp;E66&amp;C66</f>
        <v>TRVCMBNov-2024</v>
      </c>
      <c r="B66" s="2">
        <v>2024</v>
      </c>
      <c r="C66" s="2" t="s">
        <v>179</v>
      </c>
      <c r="D66" t="s">
        <v>43</v>
      </c>
      <c r="E66" s="2" t="s">
        <v>10</v>
      </c>
      <c r="F66" t="s">
        <v>15</v>
      </c>
      <c r="G66">
        <v>1219</v>
      </c>
      <c r="H66">
        <v>33771.709999999977</v>
      </c>
      <c r="I66">
        <v>18124.820000000032</v>
      </c>
      <c r="J66">
        <v>51896.530000000006</v>
      </c>
      <c r="K66">
        <v>446154</v>
      </c>
      <c r="L66" s="26">
        <f t="shared" ref="L66:L129" si="4">J66/K66</f>
        <v>0.11631976851042466</v>
      </c>
      <c r="M66" s="1">
        <f t="shared" ref="M66:M129" si="5">J66/G66</f>
        <v>42.573035274815425</v>
      </c>
    </row>
    <row r="67" spans="1:13" x14ac:dyDescent="0.25">
      <c r="A67" t="str">
        <f t="shared" si="3"/>
        <v>TRZCMBNov-2024</v>
      </c>
      <c r="B67" s="2">
        <v>2024</v>
      </c>
      <c r="C67" s="2" t="s">
        <v>179</v>
      </c>
      <c r="D67" t="s">
        <v>44</v>
      </c>
      <c r="E67" s="2" t="s">
        <v>10</v>
      </c>
      <c r="F67" t="s">
        <v>15</v>
      </c>
      <c r="G67">
        <v>3192</v>
      </c>
      <c r="H67">
        <v>92442.110000000102</v>
      </c>
      <c r="I67">
        <v>48887.400000000089</v>
      </c>
      <c r="J67">
        <v>141329.5100000001</v>
      </c>
      <c r="K67">
        <v>1414056</v>
      </c>
      <c r="L67" s="26">
        <f t="shared" si="4"/>
        <v>9.9946190249891168E-2</v>
      </c>
      <c r="M67" s="1">
        <f t="shared" si="5"/>
        <v>44.276162280701783</v>
      </c>
    </row>
    <row r="68" spans="1:13" x14ac:dyDescent="0.25">
      <c r="A68" t="str">
        <f t="shared" si="3"/>
        <v>AUHCMBDec-2024</v>
      </c>
      <c r="B68" s="2">
        <v>2024</v>
      </c>
      <c r="C68" s="2" t="s">
        <v>188</v>
      </c>
      <c r="D68" t="s">
        <v>9</v>
      </c>
      <c r="E68" s="2" t="s">
        <v>10</v>
      </c>
      <c r="F68" t="s">
        <v>11</v>
      </c>
      <c r="G68">
        <v>1257</v>
      </c>
      <c r="H68">
        <v>146812.03999999995</v>
      </c>
      <c r="I68">
        <v>101572.41000000006</v>
      </c>
      <c r="J68">
        <v>248384.45000000019</v>
      </c>
      <c r="K68">
        <v>4203408</v>
      </c>
      <c r="L68" s="26">
        <f t="shared" si="4"/>
        <v>5.9091206468655955E-2</v>
      </c>
      <c r="M68" s="1">
        <f t="shared" si="5"/>
        <v>197.60099443118551</v>
      </c>
    </row>
    <row r="69" spans="1:13" x14ac:dyDescent="0.25">
      <c r="A69" t="str">
        <f t="shared" si="3"/>
        <v>BKKCMBDec-2024</v>
      </c>
      <c r="B69" s="2">
        <v>2024</v>
      </c>
      <c r="C69" s="2" t="s">
        <v>188</v>
      </c>
      <c r="D69" t="s">
        <v>12</v>
      </c>
      <c r="E69" s="2" t="s">
        <v>10</v>
      </c>
      <c r="F69" t="s">
        <v>13</v>
      </c>
      <c r="G69">
        <v>1709</v>
      </c>
      <c r="H69">
        <v>208281.80000000008</v>
      </c>
      <c r="I69">
        <v>115498.25000000004</v>
      </c>
      <c r="J69">
        <v>323780.05</v>
      </c>
      <c r="K69">
        <v>4075965</v>
      </c>
      <c r="L69" s="26">
        <f t="shared" si="4"/>
        <v>7.9436415670890201E-2</v>
      </c>
      <c r="M69" s="1">
        <f t="shared" si="5"/>
        <v>189.45585137507314</v>
      </c>
    </row>
    <row r="70" spans="1:13" x14ac:dyDescent="0.25">
      <c r="A70" t="str">
        <f t="shared" si="3"/>
        <v>BLRCMBDec-2024</v>
      </c>
      <c r="B70" s="2">
        <v>2024</v>
      </c>
      <c r="C70" s="2" t="s">
        <v>188</v>
      </c>
      <c r="D70" t="s">
        <v>14</v>
      </c>
      <c r="E70" s="2" t="s">
        <v>10</v>
      </c>
      <c r="F70" t="s">
        <v>15</v>
      </c>
      <c r="G70">
        <v>2156</v>
      </c>
      <c r="H70">
        <v>143214.32999999999</v>
      </c>
      <c r="I70">
        <v>64073.899999999987</v>
      </c>
      <c r="J70">
        <v>207288.22999999989</v>
      </c>
      <c r="K70">
        <v>1541540</v>
      </c>
      <c r="L70" s="26">
        <f t="shared" si="4"/>
        <v>0.13446827847477191</v>
      </c>
      <c r="M70" s="1">
        <f t="shared" si="5"/>
        <v>96.14481910946192</v>
      </c>
    </row>
    <row r="71" spans="1:13" x14ac:dyDescent="0.25">
      <c r="A71" t="str">
        <f t="shared" si="3"/>
        <v>BOMCMBDec-2024</v>
      </c>
      <c r="B71" s="2">
        <v>2024</v>
      </c>
      <c r="C71" s="2" t="s">
        <v>188</v>
      </c>
      <c r="D71" t="s">
        <v>16</v>
      </c>
      <c r="E71" s="2" t="s">
        <v>10</v>
      </c>
      <c r="F71" t="s">
        <v>15</v>
      </c>
      <c r="G71">
        <v>3536</v>
      </c>
      <c r="H71">
        <v>277958.02000000008</v>
      </c>
      <c r="I71">
        <v>112809.37</v>
      </c>
      <c r="J71">
        <v>390767.39000000025</v>
      </c>
      <c r="K71">
        <v>5477264</v>
      </c>
      <c r="L71" s="26">
        <f t="shared" si="4"/>
        <v>7.1343537576425059E-2</v>
      </c>
      <c r="M71" s="1">
        <f t="shared" si="5"/>
        <v>110.51113970588243</v>
      </c>
    </row>
    <row r="72" spans="1:13" x14ac:dyDescent="0.25">
      <c r="A72" t="str">
        <f t="shared" si="3"/>
        <v>CANCMBDec-2024</v>
      </c>
      <c r="B72" s="2">
        <v>2024</v>
      </c>
      <c r="C72" s="2" t="s">
        <v>188</v>
      </c>
      <c r="D72" t="s">
        <v>17</v>
      </c>
      <c r="E72" s="2" t="s">
        <v>10</v>
      </c>
      <c r="F72" t="s">
        <v>13</v>
      </c>
      <c r="G72">
        <v>122</v>
      </c>
      <c r="H72">
        <v>22422.059999999998</v>
      </c>
      <c r="I72">
        <v>9914.5499999999993</v>
      </c>
      <c r="J72">
        <v>32336.609999999993</v>
      </c>
      <c r="K72">
        <v>485926</v>
      </c>
      <c r="L72" s="26">
        <f t="shared" si="4"/>
        <v>6.6546367142322066E-2</v>
      </c>
      <c r="M72" s="1">
        <f t="shared" si="5"/>
        <v>265.05418032786878</v>
      </c>
    </row>
    <row r="73" spans="1:13" x14ac:dyDescent="0.25">
      <c r="A73" t="str">
        <f t="shared" si="3"/>
        <v>CDGCMBDec-2024</v>
      </c>
      <c r="B73" s="2">
        <v>2024</v>
      </c>
      <c r="C73" s="2" t="s">
        <v>188</v>
      </c>
      <c r="D73" t="s">
        <v>18</v>
      </c>
      <c r="E73" s="2" t="s">
        <v>10</v>
      </c>
      <c r="F73" t="s">
        <v>19</v>
      </c>
      <c r="G73">
        <v>1845</v>
      </c>
      <c r="H73">
        <v>655896.70999999985</v>
      </c>
      <c r="I73">
        <v>449463.78000000014</v>
      </c>
      <c r="J73">
        <v>1105360.4900000002</v>
      </c>
      <c r="K73">
        <v>15699105</v>
      </c>
      <c r="L73" s="26">
        <f t="shared" si="4"/>
        <v>7.0409140521067934E-2</v>
      </c>
      <c r="M73" s="1">
        <f t="shared" si="5"/>
        <v>599.11137669376706</v>
      </c>
    </row>
    <row r="74" spans="1:13" x14ac:dyDescent="0.25">
      <c r="A74" t="str">
        <f t="shared" si="3"/>
        <v>CGKCMBDec-2024</v>
      </c>
      <c r="B74" s="2">
        <v>2024</v>
      </c>
      <c r="C74" s="2" t="s">
        <v>188</v>
      </c>
      <c r="D74" t="s">
        <v>20</v>
      </c>
      <c r="E74" s="2" t="s">
        <v>10</v>
      </c>
      <c r="F74" t="s">
        <v>13</v>
      </c>
      <c r="G74">
        <v>492</v>
      </c>
      <c r="H74">
        <v>56061.239999999983</v>
      </c>
      <c r="I74">
        <v>35158.869999999995</v>
      </c>
      <c r="J74">
        <v>91220.109999999971</v>
      </c>
      <c r="K74">
        <v>1632456</v>
      </c>
      <c r="L74" s="26">
        <f t="shared" si="4"/>
        <v>5.5879061977780697E-2</v>
      </c>
      <c r="M74" s="1">
        <f t="shared" si="5"/>
        <v>185.40672764227637</v>
      </c>
    </row>
    <row r="75" spans="1:13" x14ac:dyDescent="0.25">
      <c r="A75" t="str">
        <f t="shared" si="3"/>
        <v>CMBAUHDec-2024</v>
      </c>
      <c r="B75" s="2">
        <v>2024</v>
      </c>
      <c r="C75" s="2" t="s">
        <v>188</v>
      </c>
      <c r="D75" t="s">
        <v>10</v>
      </c>
      <c r="E75" s="2" t="s">
        <v>9</v>
      </c>
      <c r="F75" t="s">
        <v>11</v>
      </c>
      <c r="G75">
        <v>1057</v>
      </c>
      <c r="H75">
        <v>101002.17000000001</v>
      </c>
      <c r="I75">
        <v>87538.74000000002</v>
      </c>
      <c r="J75">
        <v>188540.90999999974</v>
      </c>
      <c r="K75">
        <v>3534608</v>
      </c>
      <c r="L75" s="26">
        <f t="shared" si="4"/>
        <v>5.3341391746977246E-2</v>
      </c>
      <c r="M75" s="1">
        <f t="shared" si="5"/>
        <v>178.37361400189189</v>
      </c>
    </row>
    <row r="76" spans="1:13" x14ac:dyDescent="0.25">
      <c r="A76" t="str">
        <f t="shared" si="3"/>
        <v>CMBBKKDec-2024</v>
      </c>
      <c r="B76" s="2">
        <v>2024</v>
      </c>
      <c r="C76" s="2" t="s">
        <v>188</v>
      </c>
      <c r="D76" t="s">
        <v>10</v>
      </c>
      <c r="E76" s="2" t="s">
        <v>12</v>
      </c>
      <c r="F76" t="s">
        <v>13</v>
      </c>
      <c r="G76">
        <v>1685</v>
      </c>
      <c r="H76">
        <v>201792.81999999989</v>
      </c>
      <c r="I76">
        <v>116993.67999999998</v>
      </c>
      <c r="J76">
        <v>318786.5</v>
      </c>
      <c r="K76">
        <v>4018725</v>
      </c>
      <c r="L76" s="26">
        <f t="shared" si="4"/>
        <v>7.9325283516538211E-2</v>
      </c>
      <c r="M76" s="1">
        <f t="shared" si="5"/>
        <v>189.19080118694362</v>
      </c>
    </row>
    <row r="77" spans="1:13" x14ac:dyDescent="0.25">
      <c r="A77" t="str">
        <f t="shared" si="3"/>
        <v>CMBBLRDec-2024</v>
      </c>
      <c r="B77" s="2">
        <v>2024</v>
      </c>
      <c r="C77" s="2" t="s">
        <v>188</v>
      </c>
      <c r="D77" t="s">
        <v>10</v>
      </c>
      <c r="E77" s="2" t="s">
        <v>14</v>
      </c>
      <c r="F77" t="s">
        <v>15</v>
      </c>
      <c r="G77">
        <v>1947</v>
      </c>
      <c r="H77">
        <v>120839.97999999992</v>
      </c>
      <c r="I77">
        <v>46220.68</v>
      </c>
      <c r="J77">
        <v>167060.65999999997</v>
      </c>
      <c r="K77">
        <v>1392105</v>
      </c>
      <c r="L77" s="26">
        <f t="shared" si="4"/>
        <v>0.12000578979315495</v>
      </c>
      <c r="M77" s="1">
        <f t="shared" si="5"/>
        <v>85.804139702105786</v>
      </c>
    </row>
    <row r="78" spans="1:13" x14ac:dyDescent="0.25">
      <c r="A78" t="str">
        <f t="shared" si="3"/>
        <v>CMBBOMDec-2024</v>
      </c>
      <c r="B78" s="2">
        <v>2024</v>
      </c>
      <c r="C78" s="2" t="s">
        <v>188</v>
      </c>
      <c r="D78" t="s">
        <v>10</v>
      </c>
      <c r="E78" s="2" t="s">
        <v>16</v>
      </c>
      <c r="F78" t="s">
        <v>15</v>
      </c>
      <c r="G78">
        <v>2500</v>
      </c>
      <c r="H78">
        <v>230492.40000000005</v>
      </c>
      <c r="I78">
        <v>70202.679999999935</v>
      </c>
      <c r="J78">
        <v>300695.08</v>
      </c>
      <c r="K78">
        <v>3872500</v>
      </c>
      <c r="L78" s="26">
        <f t="shared" si="4"/>
        <v>7.7648826339573929E-2</v>
      </c>
      <c r="M78" s="1">
        <f t="shared" si="5"/>
        <v>120.27803200000001</v>
      </c>
    </row>
    <row r="79" spans="1:13" x14ac:dyDescent="0.25">
      <c r="A79" t="str">
        <f t="shared" si="3"/>
        <v>CMBCANDec-2024</v>
      </c>
      <c r="B79" s="2">
        <v>2024</v>
      </c>
      <c r="C79" s="2" t="s">
        <v>188</v>
      </c>
      <c r="D79" t="s">
        <v>10</v>
      </c>
      <c r="E79" s="2" t="s">
        <v>17</v>
      </c>
      <c r="F79" t="s">
        <v>13</v>
      </c>
      <c r="G79">
        <v>79</v>
      </c>
      <c r="H79">
        <v>15923.24</v>
      </c>
      <c r="I79">
        <v>6867.5600000000022</v>
      </c>
      <c r="J79">
        <v>22790.799999999996</v>
      </c>
      <c r="K79">
        <v>314657</v>
      </c>
      <c r="L79" s="26">
        <f t="shared" si="4"/>
        <v>7.2430614923551656E-2</v>
      </c>
      <c r="M79" s="1">
        <f t="shared" si="5"/>
        <v>288.4911392405063</v>
      </c>
    </row>
    <row r="80" spans="1:13" x14ac:dyDescent="0.25">
      <c r="A80" t="str">
        <f t="shared" si="3"/>
        <v>CMBCDGDec-2024</v>
      </c>
      <c r="B80" s="2">
        <v>2024</v>
      </c>
      <c r="C80" s="2" t="s">
        <v>188</v>
      </c>
      <c r="D80" t="s">
        <v>10</v>
      </c>
      <c r="E80" s="2" t="s">
        <v>18</v>
      </c>
      <c r="F80" t="s">
        <v>19</v>
      </c>
      <c r="G80">
        <v>1264</v>
      </c>
      <c r="H80">
        <v>246442.00999999989</v>
      </c>
      <c r="I80">
        <v>286154.75000000006</v>
      </c>
      <c r="J80">
        <v>532596.75999999954</v>
      </c>
      <c r="K80">
        <v>10755376</v>
      </c>
      <c r="L80" s="26">
        <f t="shared" si="4"/>
        <v>4.951912048449069E-2</v>
      </c>
      <c r="M80" s="1">
        <f t="shared" si="5"/>
        <v>421.3581962025313</v>
      </c>
    </row>
    <row r="81" spans="1:13" x14ac:dyDescent="0.25">
      <c r="A81" t="str">
        <f t="shared" si="3"/>
        <v>CMBCGKDec-2024</v>
      </c>
      <c r="B81" s="2">
        <v>2024</v>
      </c>
      <c r="C81" s="2" t="s">
        <v>188</v>
      </c>
      <c r="D81" t="s">
        <v>10</v>
      </c>
      <c r="E81" s="2" t="s">
        <v>20</v>
      </c>
      <c r="F81" t="s">
        <v>13</v>
      </c>
      <c r="G81">
        <v>322</v>
      </c>
      <c r="H81">
        <v>32925.14999999998</v>
      </c>
      <c r="I81">
        <v>21257.259999999987</v>
      </c>
      <c r="J81">
        <v>54182.410000000018</v>
      </c>
      <c r="K81">
        <v>1068396</v>
      </c>
      <c r="L81" s="26">
        <f t="shared" si="4"/>
        <v>5.0713789643540425E-2</v>
      </c>
      <c r="M81" s="1">
        <f t="shared" si="5"/>
        <v>168.26835403726713</v>
      </c>
    </row>
    <row r="82" spans="1:13" x14ac:dyDescent="0.25">
      <c r="A82" t="str">
        <f t="shared" si="3"/>
        <v>CMBCOKDec-2024</v>
      </c>
      <c r="B82" s="2">
        <v>2024</v>
      </c>
      <c r="C82" s="2" t="s">
        <v>188</v>
      </c>
      <c r="D82" t="s">
        <v>10</v>
      </c>
      <c r="E82" s="2" t="s">
        <v>21</v>
      </c>
      <c r="F82" t="s">
        <v>15</v>
      </c>
      <c r="G82">
        <v>2021</v>
      </c>
      <c r="H82">
        <v>91693.450000000099</v>
      </c>
      <c r="I82">
        <v>30003.770000000019</v>
      </c>
      <c r="J82">
        <v>121697.22000000013</v>
      </c>
      <c r="K82">
        <v>1044857</v>
      </c>
      <c r="L82" s="26">
        <f t="shared" si="4"/>
        <v>0.11647260821337287</v>
      </c>
      <c r="M82" s="1">
        <f t="shared" si="5"/>
        <v>60.21633844631377</v>
      </c>
    </row>
    <row r="83" spans="1:13" x14ac:dyDescent="0.25">
      <c r="A83" t="str">
        <f t="shared" si="3"/>
        <v>CMBDACDec-2024</v>
      </c>
      <c r="B83" s="2">
        <v>2024</v>
      </c>
      <c r="C83" s="2" t="s">
        <v>188</v>
      </c>
      <c r="D83" t="s">
        <v>10</v>
      </c>
      <c r="E83" s="2" t="s">
        <v>22</v>
      </c>
      <c r="F83" t="s">
        <v>15</v>
      </c>
      <c r="G83">
        <v>941</v>
      </c>
      <c r="H83">
        <v>134922.50999999969</v>
      </c>
      <c r="I83">
        <v>5873.5300000000034</v>
      </c>
      <c r="J83">
        <v>140796.03999999989</v>
      </c>
      <c r="K83">
        <v>2037265</v>
      </c>
      <c r="L83" s="26">
        <f t="shared" si="4"/>
        <v>6.9110321926700691E-2</v>
      </c>
      <c r="M83" s="1">
        <f t="shared" si="5"/>
        <v>149.62384697130702</v>
      </c>
    </row>
    <row r="84" spans="1:13" x14ac:dyDescent="0.25">
      <c r="A84" t="str">
        <f t="shared" si="3"/>
        <v>CMBDELDec-2024</v>
      </c>
      <c r="B84" s="2">
        <v>2024</v>
      </c>
      <c r="C84" s="2" t="s">
        <v>188</v>
      </c>
      <c r="D84" t="s">
        <v>10</v>
      </c>
      <c r="E84" s="2" t="s">
        <v>23</v>
      </c>
      <c r="F84" t="s">
        <v>15</v>
      </c>
      <c r="G84">
        <v>3275</v>
      </c>
      <c r="H84">
        <v>410288.31</v>
      </c>
      <c r="I84">
        <v>90846.680000000153</v>
      </c>
      <c r="J84">
        <v>501134.99000000034</v>
      </c>
      <c r="K84">
        <v>7941875</v>
      </c>
      <c r="L84" s="26">
        <f t="shared" si="4"/>
        <v>6.3100337137011145E-2</v>
      </c>
      <c r="M84" s="1">
        <f t="shared" si="5"/>
        <v>153.018317557252</v>
      </c>
    </row>
    <row r="85" spans="1:13" x14ac:dyDescent="0.25">
      <c r="A85" t="str">
        <f t="shared" si="3"/>
        <v>CMBDMMDec-2024</v>
      </c>
      <c r="B85" s="2">
        <v>2024</v>
      </c>
      <c r="C85" s="2" t="s">
        <v>188</v>
      </c>
      <c r="D85" t="s">
        <v>10</v>
      </c>
      <c r="E85" s="2" t="s">
        <v>24</v>
      </c>
      <c r="F85" t="s">
        <v>11</v>
      </c>
      <c r="G85">
        <v>793</v>
      </c>
      <c r="H85">
        <v>88286.850000000049</v>
      </c>
      <c r="I85">
        <v>59997.669999999976</v>
      </c>
      <c r="J85">
        <v>148284.52000000005</v>
      </c>
      <c r="K85">
        <v>3055429</v>
      </c>
      <c r="L85" s="26">
        <f t="shared" si="4"/>
        <v>4.8531489358777456E-2</v>
      </c>
      <c r="M85" s="1">
        <f t="shared" si="5"/>
        <v>186.99182849936955</v>
      </c>
    </row>
    <row r="86" spans="1:13" x14ac:dyDescent="0.25">
      <c r="A86" t="str">
        <f t="shared" si="3"/>
        <v>CMBDOHDec-2024</v>
      </c>
      <c r="B86" s="2">
        <v>2024</v>
      </c>
      <c r="C86" s="2" t="s">
        <v>188</v>
      </c>
      <c r="D86" t="s">
        <v>10</v>
      </c>
      <c r="E86" s="2" t="s">
        <v>25</v>
      </c>
      <c r="F86" t="s">
        <v>11</v>
      </c>
      <c r="G86">
        <v>1319</v>
      </c>
      <c r="H86">
        <v>149893.05999999994</v>
      </c>
      <c r="I86">
        <v>108413.64999999998</v>
      </c>
      <c r="J86">
        <v>258306.71000000011</v>
      </c>
      <c r="K86">
        <v>4791927</v>
      </c>
      <c r="L86" s="26">
        <f t="shared" si="4"/>
        <v>5.3904558646239831E-2</v>
      </c>
      <c r="M86" s="1">
        <f t="shared" si="5"/>
        <v>195.83526156178931</v>
      </c>
    </row>
    <row r="87" spans="1:13" x14ac:dyDescent="0.25">
      <c r="A87" t="str">
        <f t="shared" si="3"/>
        <v>CMBDXBDec-2024</v>
      </c>
      <c r="B87" s="2">
        <v>2024</v>
      </c>
      <c r="C87" s="2" t="s">
        <v>188</v>
      </c>
      <c r="D87" t="s">
        <v>10</v>
      </c>
      <c r="E87" s="2" t="s">
        <v>26</v>
      </c>
      <c r="F87" t="s">
        <v>11</v>
      </c>
      <c r="G87">
        <v>2462</v>
      </c>
      <c r="H87">
        <v>257796.74999999985</v>
      </c>
      <c r="I87">
        <v>179574.85999999978</v>
      </c>
      <c r="J87">
        <v>437371.61000000004</v>
      </c>
      <c r="K87">
        <v>8146758</v>
      </c>
      <c r="L87" s="26">
        <f t="shared" si="4"/>
        <v>5.3686584282974903E-2</v>
      </c>
      <c r="M87" s="1">
        <f t="shared" si="5"/>
        <v>177.64890739236395</v>
      </c>
    </row>
    <row r="88" spans="1:13" x14ac:dyDescent="0.25">
      <c r="A88" t="str">
        <f t="shared" si="3"/>
        <v>CMBFRADec-2024</v>
      </c>
      <c r="B88" s="2">
        <v>2024</v>
      </c>
      <c r="C88" s="2" t="s">
        <v>188</v>
      </c>
      <c r="D88" t="s">
        <v>10</v>
      </c>
      <c r="E88" s="2" t="s">
        <v>27</v>
      </c>
      <c r="F88" t="s">
        <v>19</v>
      </c>
      <c r="G88">
        <v>1129</v>
      </c>
      <c r="H88">
        <v>212905.69999999992</v>
      </c>
      <c r="I88">
        <v>269659.08</v>
      </c>
      <c r="J88">
        <v>482564.78</v>
      </c>
      <c r="K88">
        <v>9136997</v>
      </c>
      <c r="L88" s="26">
        <f t="shared" si="4"/>
        <v>5.2814374350785058E-2</v>
      </c>
      <c r="M88" s="1">
        <f t="shared" si="5"/>
        <v>427.42673162090347</v>
      </c>
    </row>
    <row r="89" spans="1:13" x14ac:dyDescent="0.25">
      <c r="A89" t="str">
        <f t="shared" si="3"/>
        <v>CMBGANDec-2024</v>
      </c>
      <c r="B89" s="2">
        <v>2024</v>
      </c>
      <c r="C89" s="2" t="s">
        <v>188</v>
      </c>
      <c r="D89" t="s">
        <v>10</v>
      </c>
      <c r="E89" s="2" t="s">
        <v>28</v>
      </c>
      <c r="F89" t="s">
        <v>15</v>
      </c>
      <c r="G89">
        <v>159</v>
      </c>
      <c r="H89">
        <v>15010.699999999999</v>
      </c>
      <c r="I89">
        <v>3193.4999999999995</v>
      </c>
      <c r="J89">
        <v>18204.199999999997</v>
      </c>
      <c r="K89">
        <v>182373</v>
      </c>
      <c r="L89" s="26">
        <f t="shared" si="4"/>
        <v>9.9818503835545816E-2</v>
      </c>
      <c r="M89" s="1">
        <f t="shared" si="5"/>
        <v>114.49182389937106</v>
      </c>
    </row>
    <row r="90" spans="1:13" x14ac:dyDescent="0.25">
      <c r="A90" t="str">
        <f t="shared" si="3"/>
        <v>CMBHYDDec-2024</v>
      </c>
      <c r="B90" s="2">
        <v>2024</v>
      </c>
      <c r="C90" s="2" t="s">
        <v>188</v>
      </c>
      <c r="D90" t="s">
        <v>10</v>
      </c>
      <c r="E90" s="2" t="s">
        <v>29</v>
      </c>
      <c r="F90" t="s">
        <v>15</v>
      </c>
      <c r="G90">
        <v>446</v>
      </c>
      <c r="H90">
        <v>24346.729999999992</v>
      </c>
      <c r="I90">
        <v>9701.3300000000017</v>
      </c>
      <c r="J90">
        <v>34048.060000000019</v>
      </c>
      <c r="K90">
        <v>522712</v>
      </c>
      <c r="L90" s="26">
        <f t="shared" si="4"/>
        <v>6.5137322273068191E-2</v>
      </c>
      <c r="M90" s="1">
        <f t="shared" si="5"/>
        <v>76.340941704035913</v>
      </c>
    </row>
    <row r="91" spans="1:13" x14ac:dyDescent="0.25">
      <c r="A91" t="str">
        <f t="shared" si="3"/>
        <v>CMBICNDec-2024</v>
      </c>
      <c r="B91" s="2">
        <v>2024</v>
      </c>
      <c r="C91" s="2" t="s">
        <v>188</v>
      </c>
      <c r="D91" t="s">
        <v>10</v>
      </c>
      <c r="E91" s="2" t="s">
        <v>30</v>
      </c>
      <c r="F91" t="s">
        <v>13</v>
      </c>
      <c r="G91">
        <v>963</v>
      </c>
      <c r="H91">
        <v>186216.13999999998</v>
      </c>
      <c r="I91">
        <v>96015.499999999985</v>
      </c>
      <c r="J91">
        <v>282231.64</v>
      </c>
      <c r="K91">
        <v>5551695</v>
      </c>
      <c r="L91" s="26">
        <f t="shared" si="4"/>
        <v>5.0837021846481124E-2</v>
      </c>
      <c r="M91" s="1">
        <f t="shared" si="5"/>
        <v>293.07543094496367</v>
      </c>
    </row>
    <row r="92" spans="1:13" x14ac:dyDescent="0.25">
      <c r="A92" t="str">
        <f t="shared" si="3"/>
        <v>CMBIXMDec-2024</v>
      </c>
      <c r="B92" s="2">
        <v>2024</v>
      </c>
      <c r="C92" s="2" t="s">
        <v>188</v>
      </c>
      <c r="D92" t="s">
        <v>10</v>
      </c>
      <c r="E92" s="2" t="s">
        <v>31</v>
      </c>
      <c r="F92" t="s">
        <v>15</v>
      </c>
      <c r="G92">
        <v>788</v>
      </c>
      <c r="H92">
        <v>27291.200000000015</v>
      </c>
      <c r="I92">
        <v>11128.320000000002</v>
      </c>
      <c r="J92">
        <v>38419.519999999997</v>
      </c>
      <c r="K92">
        <v>278952</v>
      </c>
      <c r="L92" s="26">
        <f t="shared" si="4"/>
        <v>0.13772806791132525</v>
      </c>
      <c r="M92" s="1">
        <f t="shared" si="5"/>
        <v>48.755736040609136</v>
      </c>
    </row>
    <row r="93" spans="1:13" x14ac:dyDescent="0.25">
      <c r="A93" t="str">
        <f t="shared" si="3"/>
        <v>CMBKHIDec-2024</v>
      </c>
      <c r="B93" s="2">
        <v>2024</v>
      </c>
      <c r="C93" s="2" t="s">
        <v>188</v>
      </c>
      <c r="D93" t="s">
        <v>10</v>
      </c>
      <c r="E93" s="2" t="s">
        <v>32</v>
      </c>
      <c r="F93" t="s">
        <v>15</v>
      </c>
      <c r="G93">
        <v>636</v>
      </c>
      <c r="H93">
        <v>97114.01999999999</v>
      </c>
      <c r="I93">
        <v>18359.62999999999</v>
      </c>
      <c r="J93">
        <v>115473.65000000005</v>
      </c>
      <c r="K93">
        <v>1535304</v>
      </c>
      <c r="L93" s="26">
        <f t="shared" si="4"/>
        <v>7.5212238097471282E-2</v>
      </c>
      <c r="M93" s="1">
        <f t="shared" si="5"/>
        <v>181.56234276729569</v>
      </c>
    </row>
    <row r="94" spans="1:13" x14ac:dyDescent="0.25">
      <c r="A94" t="str">
        <f t="shared" si="3"/>
        <v>CMBKTMDec-2024</v>
      </c>
      <c r="B94" s="2">
        <v>2024</v>
      </c>
      <c r="C94" s="2" t="s">
        <v>188</v>
      </c>
      <c r="D94" t="s">
        <v>10</v>
      </c>
      <c r="E94" s="2" t="s">
        <v>52</v>
      </c>
      <c r="F94" t="s">
        <v>15</v>
      </c>
      <c r="G94">
        <v>590</v>
      </c>
      <c r="H94">
        <v>70728.289999999979</v>
      </c>
      <c r="I94">
        <v>15643.799999999988</v>
      </c>
      <c r="J94">
        <v>86372.089999999924</v>
      </c>
      <c r="K94">
        <v>1388270</v>
      </c>
      <c r="L94" s="26">
        <f t="shared" si="4"/>
        <v>6.2215628083874118E-2</v>
      </c>
      <c r="M94" s="1">
        <f t="shared" si="5"/>
        <v>146.39337288135582</v>
      </c>
    </row>
    <row r="95" spans="1:13" x14ac:dyDescent="0.25">
      <c r="A95" t="str">
        <f t="shared" si="3"/>
        <v>CMBKULDec-2024</v>
      </c>
      <c r="B95" s="2">
        <v>2024</v>
      </c>
      <c r="C95" s="2" t="s">
        <v>188</v>
      </c>
      <c r="D95" t="s">
        <v>10</v>
      </c>
      <c r="E95" s="2" t="s">
        <v>33</v>
      </c>
      <c r="F95" t="s">
        <v>13</v>
      </c>
      <c r="G95">
        <v>1953</v>
      </c>
      <c r="H95">
        <v>149221.26999999987</v>
      </c>
      <c r="I95">
        <v>119596.7800000002</v>
      </c>
      <c r="J95">
        <v>268818.04999999976</v>
      </c>
      <c r="K95">
        <v>4802427</v>
      </c>
      <c r="L95" s="26">
        <f t="shared" si="4"/>
        <v>5.5975457825803446E-2</v>
      </c>
      <c r="M95" s="1">
        <f t="shared" si="5"/>
        <v>137.64365079365066</v>
      </c>
    </row>
    <row r="96" spans="1:13" x14ac:dyDescent="0.25">
      <c r="A96" t="str">
        <f t="shared" si="3"/>
        <v>CMBKWIDec-2024</v>
      </c>
      <c r="B96" s="2">
        <v>2024</v>
      </c>
      <c r="C96" s="2" t="s">
        <v>188</v>
      </c>
      <c r="D96" t="s">
        <v>10</v>
      </c>
      <c r="E96" s="2" t="s">
        <v>34</v>
      </c>
      <c r="F96" t="s">
        <v>11</v>
      </c>
      <c r="G96">
        <v>948</v>
      </c>
      <c r="H96">
        <v>84574.920000000013</v>
      </c>
      <c r="I96">
        <v>73726.11</v>
      </c>
      <c r="J96">
        <v>158301.02999999985</v>
      </c>
      <c r="K96">
        <v>3976860</v>
      </c>
      <c r="L96" s="26">
        <f t="shared" si="4"/>
        <v>3.9805532505544541E-2</v>
      </c>
      <c r="M96" s="1">
        <f t="shared" si="5"/>
        <v>166.98420886075934</v>
      </c>
    </row>
    <row r="97" spans="1:13" x14ac:dyDescent="0.25">
      <c r="A97" t="str">
        <f t="shared" si="3"/>
        <v>CMBLHEDec-2024</v>
      </c>
      <c r="B97" s="2">
        <v>2024</v>
      </c>
      <c r="C97" s="2" t="s">
        <v>188</v>
      </c>
      <c r="D97" t="s">
        <v>10</v>
      </c>
      <c r="E97" s="2" t="s">
        <v>35</v>
      </c>
      <c r="F97" t="s">
        <v>15</v>
      </c>
      <c r="G97">
        <v>807</v>
      </c>
      <c r="H97">
        <v>97949.72</v>
      </c>
      <c r="I97">
        <v>27136.779999999995</v>
      </c>
      <c r="J97">
        <v>125086.49999999997</v>
      </c>
      <c r="K97">
        <v>2247495</v>
      </c>
      <c r="L97" s="26">
        <f t="shared" si="4"/>
        <v>5.5655963639518649E-2</v>
      </c>
      <c r="M97" s="1">
        <f t="shared" si="5"/>
        <v>155.00185873605943</v>
      </c>
    </row>
    <row r="98" spans="1:13" x14ac:dyDescent="0.25">
      <c r="A98" t="str">
        <f t="shared" si="3"/>
        <v>CMBLHRDec-2024</v>
      </c>
      <c r="B98" s="2">
        <v>2024</v>
      </c>
      <c r="C98" s="2" t="s">
        <v>188</v>
      </c>
      <c r="D98" t="s">
        <v>10</v>
      </c>
      <c r="E98" s="2" t="s">
        <v>36</v>
      </c>
      <c r="F98" t="s">
        <v>19</v>
      </c>
      <c r="G98">
        <v>5253</v>
      </c>
      <c r="H98">
        <v>1435430.3899999997</v>
      </c>
      <c r="I98">
        <v>1177426.8700000003</v>
      </c>
      <c r="J98">
        <v>2612857.2599999998</v>
      </c>
      <c r="K98">
        <v>45800907</v>
      </c>
      <c r="L98" s="26">
        <f t="shared" si="4"/>
        <v>5.7048155400066636E-2</v>
      </c>
      <c r="M98" s="1">
        <f t="shared" si="5"/>
        <v>497.40286693318097</v>
      </c>
    </row>
    <row r="99" spans="1:13" x14ac:dyDescent="0.25">
      <c r="A99" t="str">
        <f t="shared" si="3"/>
        <v>CMBMAADec-2024</v>
      </c>
      <c r="B99" s="2">
        <v>2024</v>
      </c>
      <c r="C99" s="2" t="s">
        <v>188</v>
      </c>
      <c r="D99" t="s">
        <v>10</v>
      </c>
      <c r="E99" s="2" t="s">
        <v>37</v>
      </c>
      <c r="F99" t="s">
        <v>15</v>
      </c>
      <c r="G99">
        <v>4469</v>
      </c>
      <c r="H99">
        <v>132720.26000000013</v>
      </c>
      <c r="I99">
        <v>107603.94000000006</v>
      </c>
      <c r="J99">
        <v>240324.20000000024</v>
      </c>
      <c r="K99">
        <v>3065734</v>
      </c>
      <c r="L99" s="26">
        <f t="shared" si="4"/>
        <v>7.8390427871433147E-2</v>
      </c>
      <c r="M99" s="1">
        <f t="shared" si="5"/>
        <v>53.775833519803143</v>
      </c>
    </row>
    <row r="100" spans="1:13" x14ac:dyDescent="0.25">
      <c r="A100" t="str">
        <f t="shared" si="3"/>
        <v>CMBMELDec-2024</v>
      </c>
      <c r="B100" s="2">
        <v>2024</v>
      </c>
      <c r="C100" s="2" t="s">
        <v>188</v>
      </c>
      <c r="D100" t="s">
        <v>10</v>
      </c>
      <c r="E100" s="2" t="s">
        <v>38</v>
      </c>
      <c r="F100" t="s">
        <v>13</v>
      </c>
      <c r="G100">
        <v>5197</v>
      </c>
      <c r="H100">
        <v>1658147.7600000007</v>
      </c>
      <c r="I100">
        <v>610813.2299999994</v>
      </c>
      <c r="J100">
        <v>2268960.9899999993</v>
      </c>
      <c r="K100">
        <v>43701573</v>
      </c>
      <c r="L100" s="26">
        <f t="shared" si="4"/>
        <v>5.1919435256941419E-2</v>
      </c>
      <c r="M100" s="1">
        <f t="shared" si="5"/>
        <v>436.59053107562039</v>
      </c>
    </row>
    <row r="101" spans="1:13" x14ac:dyDescent="0.25">
      <c r="A101" t="str">
        <f t="shared" si="3"/>
        <v>CMBMLEDec-2024</v>
      </c>
      <c r="B101" s="2">
        <v>2024</v>
      </c>
      <c r="C101" s="2" t="s">
        <v>188</v>
      </c>
      <c r="D101" t="s">
        <v>10</v>
      </c>
      <c r="E101" s="2" t="s">
        <v>39</v>
      </c>
      <c r="F101" t="s">
        <v>15</v>
      </c>
      <c r="G101">
        <v>6102</v>
      </c>
      <c r="H101">
        <v>437482.14000000025</v>
      </c>
      <c r="I101">
        <v>114678.67999999993</v>
      </c>
      <c r="J101">
        <v>552160.81999999925</v>
      </c>
      <c r="K101">
        <v>4686336</v>
      </c>
      <c r="L101" s="26">
        <f t="shared" si="4"/>
        <v>0.11782356621462893</v>
      </c>
      <c r="M101" s="1">
        <f t="shared" si="5"/>
        <v>90.488498852835008</v>
      </c>
    </row>
    <row r="102" spans="1:13" x14ac:dyDescent="0.25">
      <c r="A102" t="str">
        <f t="shared" si="3"/>
        <v>CMBNRTDec-2024</v>
      </c>
      <c r="B102" s="2">
        <v>2024</v>
      </c>
      <c r="C102" s="2" t="s">
        <v>188</v>
      </c>
      <c r="D102" t="s">
        <v>10</v>
      </c>
      <c r="E102" s="2" t="s">
        <v>40</v>
      </c>
      <c r="F102" t="s">
        <v>13</v>
      </c>
      <c r="G102">
        <v>1379</v>
      </c>
      <c r="H102">
        <v>431266.23999999987</v>
      </c>
      <c r="I102">
        <v>48696.780000000006</v>
      </c>
      <c r="J102">
        <v>479963.02000000008</v>
      </c>
      <c r="K102">
        <v>9465456</v>
      </c>
      <c r="L102" s="26">
        <f t="shared" si="4"/>
        <v>5.0706803771524589E-2</v>
      </c>
      <c r="M102" s="1">
        <f t="shared" si="5"/>
        <v>348.05150108774478</v>
      </c>
    </row>
    <row r="103" spans="1:13" x14ac:dyDescent="0.25">
      <c r="A103" t="str">
        <f t="shared" si="3"/>
        <v>CMBRUHDec-2024</v>
      </c>
      <c r="B103" s="2">
        <v>2024</v>
      </c>
      <c r="C103" s="2" t="s">
        <v>188</v>
      </c>
      <c r="D103" t="s">
        <v>10</v>
      </c>
      <c r="E103" s="2" t="s">
        <v>41</v>
      </c>
      <c r="F103" t="s">
        <v>11</v>
      </c>
      <c r="G103">
        <v>1639</v>
      </c>
      <c r="H103">
        <v>232192.86999999991</v>
      </c>
      <c r="I103">
        <v>122836.53999999992</v>
      </c>
      <c r="J103">
        <v>355029.41000000009</v>
      </c>
      <c r="K103">
        <v>6629755</v>
      </c>
      <c r="L103" s="26">
        <f t="shared" si="4"/>
        <v>5.3550909498163976E-2</v>
      </c>
      <c r="M103" s="1">
        <f t="shared" si="5"/>
        <v>216.61342892007326</v>
      </c>
    </row>
    <row r="104" spans="1:13" x14ac:dyDescent="0.25">
      <c r="A104" t="str">
        <f t="shared" si="3"/>
        <v>CMBSINDec-2024</v>
      </c>
      <c r="B104" s="2">
        <v>2024</v>
      </c>
      <c r="C104" s="2" t="s">
        <v>188</v>
      </c>
      <c r="D104" t="s">
        <v>10</v>
      </c>
      <c r="E104" s="2" t="s">
        <v>42</v>
      </c>
      <c r="F104" t="s">
        <v>13</v>
      </c>
      <c r="G104">
        <v>2124</v>
      </c>
      <c r="H104">
        <v>289131.87</v>
      </c>
      <c r="I104">
        <v>137611.72000000009</v>
      </c>
      <c r="J104">
        <v>426743.59</v>
      </c>
      <c r="K104">
        <v>5838876</v>
      </c>
      <c r="L104" s="26">
        <f t="shared" si="4"/>
        <v>7.3086599201627162E-2</v>
      </c>
      <c r="M104" s="1">
        <f t="shared" si="5"/>
        <v>200.91506120527308</v>
      </c>
    </row>
    <row r="105" spans="1:13" x14ac:dyDescent="0.25">
      <c r="A105" t="str">
        <f t="shared" si="3"/>
        <v>CMBSYDDec-2024</v>
      </c>
      <c r="B105" s="2">
        <v>2024</v>
      </c>
      <c r="C105" s="2" t="s">
        <v>188</v>
      </c>
      <c r="D105" t="s">
        <v>10</v>
      </c>
      <c r="E105" s="2" t="s">
        <v>53</v>
      </c>
      <c r="F105" t="s">
        <v>13</v>
      </c>
      <c r="G105">
        <v>2650</v>
      </c>
      <c r="H105">
        <v>896582.70000000007</v>
      </c>
      <c r="I105">
        <v>293496.88</v>
      </c>
      <c r="J105">
        <v>1190079.5799999996</v>
      </c>
      <c r="K105">
        <v>23198100</v>
      </c>
      <c r="L105" s="26">
        <f t="shared" si="4"/>
        <v>5.1300734973984921E-2</v>
      </c>
      <c r="M105" s="1">
        <f t="shared" si="5"/>
        <v>449.08663396226399</v>
      </c>
    </row>
    <row r="106" spans="1:13" x14ac:dyDescent="0.25">
      <c r="A106" t="str">
        <f t="shared" si="3"/>
        <v>CMBTRVDec-2024</v>
      </c>
      <c r="B106" s="2">
        <v>2024</v>
      </c>
      <c r="C106" s="2" t="s">
        <v>188</v>
      </c>
      <c r="D106" t="s">
        <v>10</v>
      </c>
      <c r="E106" s="2" t="s">
        <v>43</v>
      </c>
      <c r="F106" t="s">
        <v>15</v>
      </c>
      <c r="G106">
        <v>1145</v>
      </c>
      <c r="H106">
        <v>35264.389999999992</v>
      </c>
      <c r="I106">
        <v>13101.409999999978</v>
      </c>
      <c r="J106">
        <v>48365.800000000017</v>
      </c>
      <c r="K106">
        <v>419070</v>
      </c>
      <c r="L106" s="26">
        <f t="shared" si="4"/>
        <v>0.11541222230176347</v>
      </c>
      <c r="M106" s="1">
        <f t="shared" si="5"/>
        <v>42.240873362445427</v>
      </c>
    </row>
    <row r="107" spans="1:13" x14ac:dyDescent="0.25">
      <c r="A107" t="str">
        <f t="shared" si="3"/>
        <v>CMBTRZDec-2024</v>
      </c>
      <c r="B107" s="2">
        <v>2024</v>
      </c>
      <c r="C107" s="2" t="s">
        <v>188</v>
      </c>
      <c r="D107" t="s">
        <v>10</v>
      </c>
      <c r="E107" s="2" t="s">
        <v>44</v>
      </c>
      <c r="F107" t="s">
        <v>15</v>
      </c>
      <c r="G107">
        <v>996</v>
      </c>
      <c r="H107">
        <v>31457.149999999983</v>
      </c>
      <c r="I107">
        <v>14691.119999999995</v>
      </c>
      <c r="J107">
        <v>46148.270000000004</v>
      </c>
      <c r="K107">
        <v>441228</v>
      </c>
      <c r="L107" s="26">
        <f t="shared" si="4"/>
        <v>0.1045905291595275</v>
      </c>
      <c r="M107" s="1">
        <f t="shared" si="5"/>
        <v>46.333604417670685</v>
      </c>
    </row>
    <row r="108" spans="1:13" x14ac:dyDescent="0.25">
      <c r="A108" t="str">
        <f t="shared" si="3"/>
        <v>COKCMBDec-2024</v>
      </c>
      <c r="B108" s="2">
        <v>2024</v>
      </c>
      <c r="C108" s="2" t="s">
        <v>188</v>
      </c>
      <c r="D108" t="s">
        <v>21</v>
      </c>
      <c r="E108" s="2" t="s">
        <v>10</v>
      </c>
      <c r="F108" t="s">
        <v>15</v>
      </c>
      <c r="G108">
        <v>1198</v>
      </c>
      <c r="H108">
        <v>74679.73</v>
      </c>
      <c r="I108">
        <v>25849.969999999972</v>
      </c>
      <c r="J108">
        <v>100529.70000000003</v>
      </c>
      <c r="K108">
        <v>619366</v>
      </c>
      <c r="L108" s="26">
        <f t="shared" si="4"/>
        <v>0.16231065315177137</v>
      </c>
      <c r="M108" s="1">
        <f t="shared" si="5"/>
        <v>83.914607679465803</v>
      </c>
    </row>
    <row r="109" spans="1:13" x14ac:dyDescent="0.25">
      <c r="A109" t="str">
        <f t="shared" si="3"/>
        <v>DACCMBDec-2024</v>
      </c>
      <c r="B109" s="2">
        <v>2024</v>
      </c>
      <c r="C109" s="2" t="s">
        <v>188</v>
      </c>
      <c r="D109" t="s">
        <v>22</v>
      </c>
      <c r="E109" s="2" t="s">
        <v>10</v>
      </c>
      <c r="F109" t="s">
        <v>15</v>
      </c>
      <c r="G109">
        <v>1251</v>
      </c>
      <c r="H109">
        <v>195461.14999999988</v>
      </c>
      <c r="I109">
        <v>10084.659999999996</v>
      </c>
      <c r="J109">
        <v>205545.81000000014</v>
      </c>
      <c r="K109">
        <v>2708415</v>
      </c>
      <c r="L109" s="26">
        <f t="shared" si="4"/>
        <v>7.5891549116365156E-2</v>
      </c>
      <c r="M109" s="1">
        <f t="shared" si="5"/>
        <v>164.30520383693056</v>
      </c>
    </row>
    <row r="110" spans="1:13" x14ac:dyDescent="0.25">
      <c r="A110" t="str">
        <f t="shared" si="3"/>
        <v>DELCMBDec-2024</v>
      </c>
      <c r="B110" s="2">
        <v>2024</v>
      </c>
      <c r="C110" s="2" t="s">
        <v>188</v>
      </c>
      <c r="D110" t="s">
        <v>23</v>
      </c>
      <c r="E110" s="2" t="s">
        <v>10</v>
      </c>
      <c r="F110" t="s">
        <v>15</v>
      </c>
      <c r="G110">
        <v>4065</v>
      </c>
      <c r="H110">
        <v>484915.30000000016</v>
      </c>
      <c r="I110">
        <v>146267.00999999992</v>
      </c>
      <c r="J110">
        <v>631182.30999999947</v>
      </c>
      <c r="K110">
        <v>9857625</v>
      </c>
      <c r="L110" s="26">
        <f t="shared" si="4"/>
        <v>6.4029856075880298E-2</v>
      </c>
      <c r="M110" s="1">
        <f t="shared" si="5"/>
        <v>155.27240098400972</v>
      </c>
    </row>
    <row r="111" spans="1:13" x14ac:dyDescent="0.25">
      <c r="A111" t="str">
        <f t="shared" si="3"/>
        <v>DMMCMBDec-2024</v>
      </c>
      <c r="B111" s="2">
        <v>2024</v>
      </c>
      <c r="C111" s="2" t="s">
        <v>188</v>
      </c>
      <c r="D111" t="s">
        <v>24</v>
      </c>
      <c r="E111" s="2" t="s">
        <v>10</v>
      </c>
      <c r="F111" t="s">
        <v>11</v>
      </c>
      <c r="G111">
        <v>818</v>
      </c>
      <c r="H111">
        <v>110819.71999999999</v>
      </c>
      <c r="I111">
        <v>62893.660000000018</v>
      </c>
      <c r="J111">
        <v>173713.37999999995</v>
      </c>
      <c r="K111">
        <v>3151754</v>
      </c>
      <c r="L111" s="26">
        <f t="shared" si="4"/>
        <v>5.5116414542505522E-2</v>
      </c>
      <c r="M111" s="1">
        <f t="shared" si="5"/>
        <v>212.36354523227376</v>
      </c>
    </row>
    <row r="112" spans="1:13" x14ac:dyDescent="0.25">
      <c r="A112" t="str">
        <f t="shared" si="3"/>
        <v>DOHCMBDec-2024</v>
      </c>
      <c r="B112" s="2">
        <v>2024</v>
      </c>
      <c r="C112" s="2" t="s">
        <v>188</v>
      </c>
      <c r="D112" t="s">
        <v>25</v>
      </c>
      <c r="E112" s="2" t="s">
        <v>10</v>
      </c>
      <c r="F112" t="s">
        <v>11</v>
      </c>
      <c r="G112">
        <v>1360</v>
      </c>
      <c r="H112">
        <v>273001.4299999997</v>
      </c>
      <c r="I112">
        <v>194785.17000000007</v>
      </c>
      <c r="J112">
        <v>467786.60000000003</v>
      </c>
      <c r="K112">
        <v>4940880</v>
      </c>
      <c r="L112" s="26">
        <f t="shared" si="4"/>
        <v>9.4676778225741165E-2</v>
      </c>
      <c r="M112" s="1">
        <f t="shared" si="5"/>
        <v>343.96073529411768</v>
      </c>
    </row>
    <row r="113" spans="1:13" x14ac:dyDescent="0.25">
      <c r="A113" t="str">
        <f t="shared" si="3"/>
        <v>DXBCMBDec-2024</v>
      </c>
      <c r="B113" s="2">
        <v>2024</v>
      </c>
      <c r="C113" s="2" t="s">
        <v>188</v>
      </c>
      <c r="D113" t="s">
        <v>26</v>
      </c>
      <c r="E113" s="2" t="s">
        <v>10</v>
      </c>
      <c r="F113" t="s">
        <v>11</v>
      </c>
      <c r="G113">
        <v>3437</v>
      </c>
      <c r="H113">
        <v>426404.77000000031</v>
      </c>
      <c r="I113">
        <v>265216.23999999982</v>
      </c>
      <c r="J113">
        <v>691621.01000000024</v>
      </c>
      <c r="K113">
        <v>11373033</v>
      </c>
      <c r="L113" s="26">
        <f t="shared" si="4"/>
        <v>6.0812362893873623E-2</v>
      </c>
      <c r="M113" s="1">
        <f t="shared" si="5"/>
        <v>201.22810881582782</v>
      </c>
    </row>
    <row r="114" spans="1:13" x14ac:dyDescent="0.25">
      <c r="A114" t="str">
        <f t="shared" si="3"/>
        <v>FRACMBDec-2024</v>
      </c>
      <c r="B114" s="2">
        <v>2024</v>
      </c>
      <c r="C114" s="2" t="s">
        <v>188</v>
      </c>
      <c r="D114" t="s">
        <v>27</v>
      </c>
      <c r="E114" s="2" t="s">
        <v>10</v>
      </c>
      <c r="F114" t="s">
        <v>19</v>
      </c>
      <c r="G114">
        <v>2328</v>
      </c>
      <c r="H114">
        <v>794434.06999999983</v>
      </c>
      <c r="I114">
        <v>565429.93999999994</v>
      </c>
      <c r="J114">
        <v>1359864.0100000014</v>
      </c>
      <c r="K114">
        <v>18840504</v>
      </c>
      <c r="L114" s="26">
        <f t="shared" si="4"/>
        <v>7.2177687497107373E-2</v>
      </c>
      <c r="M114" s="1">
        <f t="shared" si="5"/>
        <v>584.13402491408999</v>
      </c>
    </row>
    <row r="115" spans="1:13" x14ac:dyDescent="0.25">
      <c r="A115" t="str">
        <f t="shared" si="3"/>
        <v>GANCMBDec-2024</v>
      </c>
      <c r="B115" s="2">
        <v>2024</v>
      </c>
      <c r="C115" s="2" t="s">
        <v>188</v>
      </c>
      <c r="D115" t="s">
        <v>28</v>
      </c>
      <c r="E115" s="2" t="s">
        <v>10</v>
      </c>
      <c r="F115" t="s">
        <v>15</v>
      </c>
      <c r="G115">
        <v>555</v>
      </c>
      <c r="H115">
        <v>55207.799999999996</v>
      </c>
      <c r="I115">
        <v>14549.940000000004</v>
      </c>
      <c r="J115">
        <v>69757.739999999976</v>
      </c>
      <c r="K115">
        <v>636585</v>
      </c>
      <c r="L115" s="26">
        <f t="shared" si="4"/>
        <v>0.10958118711562474</v>
      </c>
      <c r="M115" s="1">
        <f t="shared" si="5"/>
        <v>125.68962162162158</v>
      </c>
    </row>
    <row r="116" spans="1:13" x14ac:dyDescent="0.25">
      <c r="A116" t="str">
        <f t="shared" si="3"/>
        <v>HYDCMBDec-2024</v>
      </c>
      <c r="B116" s="2">
        <v>2024</v>
      </c>
      <c r="C116" s="2" t="s">
        <v>188</v>
      </c>
      <c r="D116" t="s">
        <v>29</v>
      </c>
      <c r="E116" s="2" t="s">
        <v>10</v>
      </c>
      <c r="F116" t="s">
        <v>15</v>
      </c>
      <c r="G116">
        <v>643</v>
      </c>
      <c r="H116">
        <v>37964.310000000012</v>
      </c>
      <c r="I116">
        <v>17730.860000000004</v>
      </c>
      <c r="J116">
        <v>55695.169999999984</v>
      </c>
      <c r="K116">
        <v>753596</v>
      </c>
      <c r="L116" s="26">
        <f t="shared" si="4"/>
        <v>7.3905872642636081E-2</v>
      </c>
      <c r="M116" s="1">
        <f t="shared" si="5"/>
        <v>86.617682737169488</v>
      </c>
    </row>
    <row r="117" spans="1:13" x14ac:dyDescent="0.25">
      <c r="A117" t="str">
        <f t="shared" si="3"/>
        <v>ICNCMBDec-2024</v>
      </c>
      <c r="B117" s="2">
        <v>2024</v>
      </c>
      <c r="C117" s="2" t="s">
        <v>188</v>
      </c>
      <c r="D117" t="s">
        <v>30</v>
      </c>
      <c r="E117" s="2" t="s">
        <v>10</v>
      </c>
      <c r="F117" t="s">
        <v>13</v>
      </c>
      <c r="G117">
        <v>1060</v>
      </c>
      <c r="H117">
        <v>216697.19999999998</v>
      </c>
      <c r="I117">
        <v>105049.43000000001</v>
      </c>
      <c r="J117">
        <v>321746.63</v>
      </c>
      <c r="K117">
        <v>6110900</v>
      </c>
      <c r="L117" s="26">
        <f t="shared" si="4"/>
        <v>5.265126740741953E-2</v>
      </c>
      <c r="M117" s="1">
        <f t="shared" si="5"/>
        <v>303.53455660377358</v>
      </c>
    </row>
    <row r="118" spans="1:13" x14ac:dyDescent="0.25">
      <c r="A118" t="str">
        <f t="shared" si="3"/>
        <v>IXMCMBDec-2024</v>
      </c>
      <c r="B118" s="2">
        <v>2024</v>
      </c>
      <c r="C118" s="2" t="s">
        <v>188</v>
      </c>
      <c r="D118" t="s">
        <v>31</v>
      </c>
      <c r="E118" s="2" t="s">
        <v>10</v>
      </c>
      <c r="F118" t="s">
        <v>15</v>
      </c>
      <c r="G118">
        <v>1045</v>
      </c>
      <c r="H118">
        <v>26951.679999999997</v>
      </c>
      <c r="I118">
        <v>16710.03</v>
      </c>
      <c r="J118">
        <v>43661.710000000021</v>
      </c>
      <c r="K118">
        <v>369930</v>
      </c>
      <c r="L118" s="26">
        <f t="shared" si="4"/>
        <v>0.11802695104479231</v>
      </c>
      <c r="M118" s="1">
        <f t="shared" si="5"/>
        <v>41.781540669856483</v>
      </c>
    </row>
    <row r="119" spans="1:13" x14ac:dyDescent="0.25">
      <c r="A119" t="str">
        <f t="shared" si="3"/>
        <v>KHICMBDec-2024</v>
      </c>
      <c r="B119" s="2">
        <v>2024</v>
      </c>
      <c r="C119" s="2" t="s">
        <v>188</v>
      </c>
      <c r="D119" t="s">
        <v>32</v>
      </c>
      <c r="E119" s="2" t="s">
        <v>10</v>
      </c>
      <c r="F119" t="s">
        <v>15</v>
      </c>
      <c r="G119">
        <v>713</v>
      </c>
      <c r="H119">
        <v>75528.259999999966</v>
      </c>
      <c r="I119">
        <v>25103.4</v>
      </c>
      <c r="J119">
        <v>100631.66000000002</v>
      </c>
      <c r="K119">
        <v>1721182</v>
      </c>
      <c r="L119" s="26">
        <f t="shared" si="4"/>
        <v>5.8466600278180937E-2</v>
      </c>
      <c r="M119" s="1">
        <f t="shared" si="5"/>
        <v>141.13837307152878</v>
      </c>
    </row>
    <row r="120" spans="1:13" x14ac:dyDescent="0.25">
      <c r="A120" t="str">
        <f t="shared" si="3"/>
        <v>KTMCMBDec-2024</v>
      </c>
      <c r="B120" s="2">
        <v>2024</v>
      </c>
      <c r="C120" s="2" t="s">
        <v>188</v>
      </c>
      <c r="D120" t="s">
        <v>52</v>
      </c>
      <c r="E120" s="2" t="s">
        <v>10</v>
      </c>
      <c r="F120" t="s">
        <v>15</v>
      </c>
      <c r="G120">
        <v>922</v>
      </c>
      <c r="H120">
        <v>157812.65000000011</v>
      </c>
      <c r="I120">
        <v>28330.290000000019</v>
      </c>
      <c r="J120">
        <v>186142.93999999989</v>
      </c>
      <c r="K120">
        <v>2169466</v>
      </c>
      <c r="L120" s="26">
        <f t="shared" si="4"/>
        <v>8.5801270911828015E-2</v>
      </c>
      <c r="M120" s="1">
        <f t="shared" si="5"/>
        <v>201.89039045553133</v>
      </c>
    </row>
    <row r="121" spans="1:13" x14ac:dyDescent="0.25">
      <c r="A121" t="str">
        <f t="shared" si="3"/>
        <v>KULCMBDec-2024</v>
      </c>
      <c r="B121" s="2">
        <v>2024</v>
      </c>
      <c r="C121" s="2" t="s">
        <v>188</v>
      </c>
      <c r="D121" t="s">
        <v>33</v>
      </c>
      <c r="E121" s="2" t="s">
        <v>10</v>
      </c>
      <c r="F121" t="s">
        <v>13</v>
      </c>
      <c r="G121">
        <v>2307</v>
      </c>
      <c r="H121">
        <v>195478.03999999998</v>
      </c>
      <c r="I121">
        <v>130125.29000000004</v>
      </c>
      <c r="J121">
        <v>325603.33000000013</v>
      </c>
      <c r="K121">
        <v>5672913</v>
      </c>
      <c r="L121" s="26">
        <f t="shared" si="4"/>
        <v>5.7396143744845043E-2</v>
      </c>
      <c r="M121" s="1">
        <f t="shared" si="5"/>
        <v>141.13711746857396</v>
      </c>
    </row>
    <row r="122" spans="1:13" x14ac:dyDescent="0.25">
      <c r="A122" t="str">
        <f t="shared" si="3"/>
        <v>KWICMBDec-2024</v>
      </c>
      <c r="B122" s="2">
        <v>2024</v>
      </c>
      <c r="C122" s="2" t="s">
        <v>188</v>
      </c>
      <c r="D122" t="s">
        <v>34</v>
      </c>
      <c r="E122" s="2" t="s">
        <v>10</v>
      </c>
      <c r="F122" t="s">
        <v>11</v>
      </c>
      <c r="G122">
        <v>1042</v>
      </c>
      <c r="H122">
        <v>146918.94999999995</v>
      </c>
      <c r="I122">
        <v>74917.779999999955</v>
      </c>
      <c r="J122">
        <v>221836.73</v>
      </c>
      <c r="K122">
        <v>4371190</v>
      </c>
      <c r="L122" s="26">
        <f t="shared" si="4"/>
        <v>5.0749734054113413E-2</v>
      </c>
      <c r="M122" s="1">
        <f t="shared" si="5"/>
        <v>212.89513435700576</v>
      </c>
    </row>
    <row r="123" spans="1:13" x14ac:dyDescent="0.25">
      <c r="A123" t="str">
        <f t="shared" si="3"/>
        <v>LHECMBDec-2024</v>
      </c>
      <c r="B123" s="2">
        <v>2024</v>
      </c>
      <c r="C123" s="2" t="s">
        <v>188</v>
      </c>
      <c r="D123" t="s">
        <v>35</v>
      </c>
      <c r="E123" s="2" t="s">
        <v>10</v>
      </c>
      <c r="F123" t="s">
        <v>15</v>
      </c>
      <c r="G123">
        <v>743</v>
      </c>
      <c r="H123">
        <v>77086.22000000003</v>
      </c>
      <c r="I123">
        <v>23627.78</v>
      </c>
      <c r="J123">
        <v>100713.99999999999</v>
      </c>
      <c r="K123">
        <v>2069255</v>
      </c>
      <c r="L123" s="26">
        <f t="shared" si="4"/>
        <v>4.8671623362031256E-2</v>
      </c>
      <c r="M123" s="1">
        <f t="shared" si="5"/>
        <v>135.55047106325705</v>
      </c>
    </row>
    <row r="124" spans="1:13" x14ac:dyDescent="0.25">
      <c r="A124" t="str">
        <f t="shared" si="3"/>
        <v>LHRCMBDec-2024</v>
      </c>
      <c r="B124" s="2">
        <v>2024</v>
      </c>
      <c r="C124" s="2" t="s">
        <v>188</v>
      </c>
      <c r="D124" t="s">
        <v>36</v>
      </c>
      <c r="E124" s="2" t="s">
        <v>10</v>
      </c>
      <c r="F124" t="s">
        <v>19</v>
      </c>
      <c r="G124">
        <v>6627</v>
      </c>
      <c r="H124">
        <v>3345809.5000000014</v>
      </c>
      <c r="I124">
        <v>1544700.6999999983</v>
      </c>
      <c r="J124">
        <v>4890510.200000002</v>
      </c>
      <c r="K124">
        <v>57780813</v>
      </c>
      <c r="L124" s="26">
        <f t="shared" si="4"/>
        <v>8.4638999454715216E-2</v>
      </c>
      <c r="M124" s="1">
        <f t="shared" si="5"/>
        <v>737.96743624566204</v>
      </c>
    </row>
    <row r="125" spans="1:13" x14ac:dyDescent="0.25">
      <c r="A125" t="str">
        <f t="shared" si="3"/>
        <v>MAACMBDec-2024</v>
      </c>
      <c r="B125" s="2">
        <v>2024</v>
      </c>
      <c r="C125" s="2" t="s">
        <v>188</v>
      </c>
      <c r="D125" t="s">
        <v>37</v>
      </c>
      <c r="E125" s="2" t="s">
        <v>10</v>
      </c>
      <c r="F125" t="s">
        <v>15</v>
      </c>
      <c r="G125">
        <v>5049</v>
      </c>
      <c r="H125">
        <v>155457.68000000023</v>
      </c>
      <c r="I125">
        <v>135618.85000000036</v>
      </c>
      <c r="J125">
        <v>291076.52999999991</v>
      </c>
      <c r="K125">
        <v>3463614</v>
      </c>
      <c r="L125" s="26">
        <f t="shared" si="4"/>
        <v>8.4038385917137387E-2</v>
      </c>
      <c r="M125" s="1">
        <f t="shared" si="5"/>
        <v>57.650332739156248</v>
      </c>
    </row>
    <row r="126" spans="1:13" x14ac:dyDescent="0.25">
      <c r="A126" t="str">
        <f t="shared" si="3"/>
        <v>MELCMBDec-2024</v>
      </c>
      <c r="B126" s="2">
        <v>2024</v>
      </c>
      <c r="C126" s="2" t="s">
        <v>188</v>
      </c>
      <c r="D126" t="s">
        <v>38</v>
      </c>
      <c r="E126" s="2" t="s">
        <v>10</v>
      </c>
      <c r="F126" t="s">
        <v>13</v>
      </c>
      <c r="G126">
        <v>6141</v>
      </c>
      <c r="H126">
        <v>3149596.8100000005</v>
      </c>
      <c r="I126">
        <v>571451.15000000061</v>
      </c>
      <c r="J126">
        <v>3721047.9600000018</v>
      </c>
      <c r="K126">
        <v>51639669</v>
      </c>
      <c r="L126" s="26">
        <f t="shared" si="4"/>
        <v>7.2057935925189637E-2</v>
      </c>
      <c r="M126" s="1">
        <f t="shared" si="5"/>
        <v>605.93518319491966</v>
      </c>
    </row>
    <row r="127" spans="1:13" x14ac:dyDescent="0.25">
      <c r="A127" t="str">
        <f t="shared" si="3"/>
        <v>MLECMBDec-2024</v>
      </c>
      <c r="B127" s="2">
        <v>2024</v>
      </c>
      <c r="C127" s="2" t="s">
        <v>188</v>
      </c>
      <c r="D127" t="s">
        <v>39</v>
      </c>
      <c r="E127" s="2" t="s">
        <v>10</v>
      </c>
      <c r="F127" t="s">
        <v>15</v>
      </c>
      <c r="G127">
        <v>5294</v>
      </c>
      <c r="H127">
        <v>319087.2000000003</v>
      </c>
      <c r="I127">
        <v>101816.46000000004</v>
      </c>
      <c r="J127">
        <v>420903.66000000015</v>
      </c>
      <c r="K127">
        <v>4065792</v>
      </c>
      <c r="L127" s="26">
        <f t="shared" si="4"/>
        <v>0.10352316596618817</v>
      </c>
      <c r="M127" s="1">
        <f t="shared" si="5"/>
        <v>79.505791462032519</v>
      </c>
    </row>
    <row r="128" spans="1:13" x14ac:dyDescent="0.25">
      <c r="A128" t="str">
        <f t="shared" si="3"/>
        <v>NRTCMBDec-2024</v>
      </c>
      <c r="B128" s="2">
        <v>2024</v>
      </c>
      <c r="C128" s="2" t="s">
        <v>188</v>
      </c>
      <c r="D128" t="s">
        <v>40</v>
      </c>
      <c r="E128" s="2" t="s">
        <v>10</v>
      </c>
      <c r="F128" t="s">
        <v>13</v>
      </c>
      <c r="G128">
        <v>2308</v>
      </c>
      <c r="H128">
        <v>852329.58</v>
      </c>
      <c r="I128">
        <v>44074.109999999993</v>
      </c>
      <c r="J128">
        <v>896403.69000000006</v>
      </c>
      <c r="K128">
        <v>15842112</v>
      </c>
      <c r="L128" s="26">
        <f t="shared" si="4"/>
        <v>5.658359756577911E-2</v>
      </c>
      <c r="M128" s="1">
        <f t="shared" si="5"/>
        <v>388.38981369150781</v>
      </c>
    </row>
    <row r="129" spans="1:13" x14ac:dyDescent="0.25">
      <c r="A129" t="str">
        <f t="shared" si="3"/>
        <v>RUHCMBDec-2024</v>
      </c>
      <c r="B129" s="2">
        <v>2024</v>
      </c>
      <c r="C129" s="2" t="s">
        <v>188</v>
      </c>
      <c r="D129" t="s">
        <v>41</v>
      </c>
      <c r="E129" s="2" t="s">
        <v>10</v>
      </c>
      <c r="F129" t="s">
        <v>11</v>
      </c>
      <c r="G129">
        <v>2041</v>
      </c>
      <c r="H129">
        <v>284507.91000000009</v>
      </c>
      <c r="I129">
        <v>159820.62000000008</v>
      </c>
      <c r="J129">
        <v>444328.5300000002</v>
      </c>
      <c r="K129">
        <v>8255845</v>
      </c>
      <c r="L129" s="26">
        <f t="shared" si="4"/>
        <v>5.3819873071744954E-2</v>
      </c>
      <c r="M129" s="1">
        <f t="shared" si="5"/>
        <v>217.70138657520832</v>
      </c>
    </row>
    <row r="130" spans="1:13" x14ac:dyDescent="0.25">
      <c r="A130" t="str">
        <f t="shared" ref="A130:A193" si="6">D130&amp;E130&amp;C130</f>
        <v>SINCMBDec-2024</v>
      </c>
      <c r="B130" s="2">
        <v>2024</v>
      </c>
      <c r="C130" s="2" t="s">
        <v>188</v>
      </c>
      <c r="D130" t="s">
        <v>42</v>
      </c>
      <c r="E130" s="2" t="s">
        <v>10</v>
      </c>
      <c r="F130" t="s">
        <v>13</v>
      </c>
      <c r="G130">
        <v>1677</v>
      </c>
      <c r="H130">
        <v>287731.05999999988</v>
      </c>
      <c r="I130">
        <v>95522.999999999956</v>
      </c>
      <c r="J130">
        <v>383254.06</v>
      </c>
      <c r="K130">
        <v>4610073</v>
      </c>
      <c r="L130" s="26">
        <f t="shared" ref="L130:L193" si="7">J130/K130</f>
        <v>8.3134054493280263E-2</v>
      </c>
      <c r="M130" s="1">
        <f t="shared" ref="M130:M193" si="8">J130/G130</f>
        <v>228.53551580202742</v>
      </c>
    </row>
    <row r="131" spans="1:13" x14ac:dyDescent="0.25">
      <c r="A131" t="str">
        <f t="shared" si="6"/>
        <v>SYDCMBDec-2024</v>
      </c>
      <c r="B131" s="2">
        <v>2024</v>
      </c>
      <c r="C131" s="2" t="s">
        <v>188</v>
      </c>
      <c r="D131" t="s">
        <v>53</v>
      </c>
      <c r="E131" s="2" t="s">
        <v>10</v>
      </c>
      <c r="F131" t="s">
        <v>13</v>
      </c>
      <c r="G131">
        <v>3557</v>
      </c>
      <c r="H131">
        <v>1885309.649999998</v>
      </c>
      <c r="I131">
        <v>322745.99999999965</v>
      </c>
      <c r="J131">
        <v>2208055.6500000004</v>
      </c>
      <c r="K131">
        <v>31137978</v>
      </c>
      <c r="L131" s="26">
        <f t="shared" si="7"/>
        <v>7.0911979255685792E-2</v>
      </c>
      <c r="M131" s="1">
        <f t="shared" si="8"/>
        <v>620.76346640427334</v>
      </c>
    </row>
    <row r="132" spans="1:13" x14ac:dyDescent="0.25">
      <c r="A132" t="str">
        <f t="shared" si="6"/>
        <v>TRVCMBDec-2024</v>
      </c>
      <c r="B132" s="2">
        <v>2024</v>
      </c>
      <c r="C132" s="2" t="s">
        <v>188</v>
      </c>
      <c r="D132" t="s">
        <v>43</v>
      </c>
      <c r="E132" s="2" t="s">
        <v>10</v>
      </c>
      <c r="F132" t="s">
        <v>15</v>
      </c>
      <c r="G132">
        <v>719</v>
      </c>
      <c r="H132">
        <v>30414.299999999996</v>
      </c>
      <c r="I132">
        <v>13250.649999999998</v>
      </c>
      <c r="J132">
        <v>43664.950000000004</v>
      </c>
      <c r="K132">
        <v>263154</v>
      </c>
      <c r="L132" s="26">
        <f t="shared" si="7"/>
        <v>0.16592926575313316</v>
      </c>
      <c r="M132" s="1">
        <f t="shared" si="8"/>
        <v>60.730111265646741</v>
      </c>
    </row>
    <row r="133" spans="1:13" x14ac:dyDescent="0.25">
      <c r="A133" t="str">
        <f t="shared" si="6"/>
        <v>TRZCMBDec-2024</v>
      </c>
      <c r="B133" s="4">
        <v>2024</v>
      </c>
      <c r="C133" s="2" t="s">
        <v>188</v>
      </c>
      <c r="D133" t="s">
        <v>44</v>
      </c>
      <c r="E133" s="2" t="s">
        <v>10</v>
      </c>
      <c r="F133" t="s">
        <v>15</v>
      </c>
      <c r="G133">
        <v>1340</v>
      </c>
      <c r="H133">
        <v>39934.10000000002</v>
      </c>
      <c r="I133">
        <v>22007.519999999953</v>
      </c>
      <c r="J133">
        <v>61941.620000000039</v>
      </c>
      <c r="K133">
        <v>593620</v>
      </c>
      <c r="L133" s="26">
        <f t="shared" si="7"/>
        <v>0.10434557461001995</v>
      </c>
      <c r="M133" s="1">
        <f t="shared" si="8"/>
        <v>46.225089552238835</v>
      </c>
    </row>
    <row r="134" spans="1:13" x14ac:dyDescent="0.25">
      <c r="A134" t="str">
        <f t="shared" si="6"/>
        <v>AUHCMBJan-2025</v>
      </c>
      <c r="B134" s="2">
        <v>2025</v>
      </c>
      <c r="C134" s="2" t="s">
        <v>195</v>
      </c>
      <c r="D134" t="s">
        <v>9</v>
      </c>
      <c r="E134" s="2" t="s">
        <v>10</v>
      </c>
      <c r="F134" t="s">
        <v>11</v>
      </c>
      <c r="G134">
        <v>399</v>
      </c>
      <c r="H134">
        <v>37666.640000000007</v>
      </c>
      <c r="I134">
        <v>29712.54</v>
      </c>
      <c r="J134">
        <v>67379.179999999993</v>
      </c>
      <c r="K134">
        <v>1334256</v>
      </c>
      <c r="L134" s="26">
        <f t="shared" si="7"/>
        <v>5.0499439387943539E-2</v>
      </c>
      <c r="M134" s="1">
        <f t="shared" si="8"/>
        <v>168.87012531328318</v>
      </c>
    </row>
    <row r="135" spans="1:13" x14ac:dyDescent="0.25">
      <c r="A135" t="str">
        <f t="shared" si="6"/>
        <v>BKKCMBJan-2025</v>
      </c>
      <c r="B135" s="2">
        <v>2025</v>
      </c>
      <c r="C135" s="2" t="s">
        <v>195</v>
      </c>
      <c r="D135" t="s">
        <v>12</v>
      </c>
      <c r="E135" s="2" t="s">
        <v>10</v>
      </c>
      <c r="F135" t="s">
        <v>13</v>
      </c>
      <c r="G135">
        <v>938</v>
      </c>
      <c r="H135">
        <v>102400.49000000002</v>
      </c>
      <c r="I135">
        <v>64415.030000000035</v>
      </c>
      <c r="J135">
        <v>166815.51999999996</v>
      </c>
      <c r="K135">
        <v>2237130</v>
      </c>
      <c r="L135" s="26">
        <f t="shared" si="7"/>
        <v>7.4566752937915967E-2</v>
      </c>
      <c r="M135" s="1">
        <f t="shared" si="8"/>
        <v>177.8417057569296</v>
      </c>
    </row>
    <row r="136" spans="1:13" x14ac:dyDescent="0.25">
      <c r="A136" t="str">
        <f t="shared" si="6"/>
        <v>BLRCMBJan-2025</v>
      </c>
      <c r="B136" s="2">
        <v>2025</v>
      </c>
      <c r="C136" s="2" t="s">
        <v>195</v>
      </c>
      <c r="D136" t="s">
        <v>14</v>
      </c>
      <c r="E136" s="2" t="s">
        <v>10</v>
      </c>
      <c r="F136" t="s">
        <v>15</v>
      </c>
      <c r="G136">
        <v>889</v>
      </c>
      <c r="H136">
        <v>45832.910000000018</v>
      </c>
      <c r="I136">
        <v>21448.509999999995</v>
      </c>
      <c r="J136">
        <v>67281.420000000013</v>
      </c>
      <c r="K136">
        <v>635635</v>
      </c>
      <c r="L136" s="26">
        <f t="shared" si="7"/>
        <v>0.10584914298300127</v>
      </c>
      <c r="M136" s="1">
        <f t="shared" si="8"/>
        <v>75.682137232845903</v>
      </c>
    </row>
    <row r="137" spans="1:13" x14ac:dyDescent="0.25">
      <c r="A137" t="str">
        <f t="shared" si="6"/>
        <v>BOMCMBJan-2025</v>
      </c>
      <c r="B137" s="2">
        <v>2025</v>
      </c>
      <c r="C137" s="2" t="s">
        <v>195</v>
      </c>
      <c r="D137" t="s">
        <v>16</v>
      </c>
      <c r="E137" s="2" t="s">
        <v>10</v>
      </c>
      <c r="F137" t="s">
        <v>15</v>
      </c>
      <c r="G137">
        <v>1487</v>
      </c>
      <c r="H137">
        <v>125895.67999999995</v>
      </c>
      <c r="I137">
        <v>46937.749999999985</v>
      </c>
      <c r="J137">
        <v>172833.42999999988</v>
      </c>
      <c r="K137">
        <v>2303363</v>
      </c>
      <c r="L137" s="26">
        <f t="shared" si="7"/>
        <v>7.5035254972837487E-2</v>
      </c>
      <c r="M137" s="1">
        <f t="shared" si="8"/>
        <v>116.22960995292527</v>
      </c>
    </row>
    <row r="138" spans="1:13" x14ac:dyDescent="0.25">
      <c r="A138" t="str">
        <f t="shared" si="6"/>
        <v>CANCMBJan-2025</v>
      </c>
      <c r="B138" s="2">
        <v>2025</v>
      </c>
      <c r="C138" s="2" t="s">
        <v>195</v>
      </c>
      <c r="D138" t="s">
        <v>17</v>
      </c>
      <c r="E138" s="2" t="s">
        <v>10</v>
      </c>
      <c r="F138" t="s">
        <v>13</v>
      </c>
      <c r="G138">
        <v>95</v>
      </c>
      <c r="H138">
        <v>20897.970000000005</v>
      </c>
      <c r="I138">
        <v>8438.34</v>
      </c>
      <c r="J138">
        <v>29336.309999999998</v>
      </c>
      <c r="K138">
        <v>378385</v>
      </c>
      <c r="L138" s="26">
        <f t="shared" si="7"/>
        <v>7.7530319647977589E-2</v>
      </c>
      <c r="M138" s="1">
        <f t="shared" si="8"/>
        <v>308.80326315789472</v>
      </c>
    </row>
    <row r="139" spans="1:13" x14ac:dyDescent="0.25">
      <c r="A139" t="str">
        <f t="shared" si="6"/>
        <v>CDGCMBJan-2025</v>
      </c>
      <c r="B139" s="2">
        <v>2025</v>
      </c>
      <c r="C139" s="2" t="s">
        <v>195</v>
      </c>
      <c r="D139" t="s">
        <v>18</v>
      </c>
      <c r="E139" s="2" t="s">
        <v>10</v>
      </c>
      <c r="F139" t="s">
        <v>19</v>
      </c>
      <c r="G139">
        <v>1075</v>
      </c>
      <c r="H139">
        <v>283466.68999999994</v>
      </c>
      <c r="I139">
        <v>251441.22000000003</v>
      </c>
      <c r="J139">
        <v>534907.9100000005</v>
      </c>
      <c r="K139">
        <v>9147175</v>
      </c>
      <c r="L139" s="26">
        <f t="shared" si="7"/>
        <v>5.847793553747474E-2</v>
      </c>
      <c r="M139" s="1">
        <f t="shared" si="8"/>
        <v>497.58875348837256</v>
      </c>
    </row>
    <row r="140" spans="1:13" x14ac:dyDescent="0.25">
      <c r="A140" t="str">
        <f t="shared" si="6"/>
        <v>CGKCMBJan-2025</v>
      </c>
      <c r="B140" s="2">
        <v>2025</v>
      </c>
      <c r="C140" s="2" t="s">
        <v>195</v>
      </c>
      <c r="D140" t="s">
        <v>20</v>
      </c>
      <c r="E140" s="2" t="s">
        <v>10</v>
      </c>
      <c r="F140" t="s">
        <v>13</v>
      </c>
      <c r="G140">
        <v>165</v>
      </c>
      <c r="H140">
        <v>21676.520000000004</v>
      </c>
      <c r="I140">
        <v>11108.659999999998</v>
      </c>
      <c r="J140">
        <v>32785.180000000015</v>
      </c>
      <c r="K140">
        <v>547470</v>
      </c>
      <c r="L140" s="26">
        <f t="shared" si="7"/>
        <v>5.9884888669698821E-2</v>
      </c>
      <c r="M140" s="1">
        <f t="shared" si="8"/>
        <v>198.69806060606069</v>
      </c>
    </row>
    <row r="141" spans="1:13" x14ac:dyDescent="0.25">
      <c r="A141" t="str">
        <f t="shared" si="6"/>
        <v>CMBAUHJan-2025</v>
      </c>
      <c r="B141" s="2">
        <v>2025</v>
      </c>
      <c r="C141" s="2" t="s">
        <v>195</v>
      </c>
      <c r="D141" t="s">
        <v>10</v>
      </c>
      <c r="E141" s="2" t="s">
        <v>9</v>
      </c>
      <c r="F141" t="s">
        <v>11</v>
      </c>
      <c r="G141">
        <v>986</v>
      </c>
      <c r="H141">
        <v>142789.22000000006</v>
      </c>
      <c r="I141">
        <v>100652.76000000011</v>
      </c>
      <c r="J141">
        <v>243441.97999999998</v>
      </c>
      <c r="K141">
        <v>3297184</v>
      </c>
      <c r="L141" s="26">
        <f t="shared" si="7"/>
        <v>7.3833301386880434E-2</v>
      </c>
      <c r="M141" s="1">
        <f t="shared" si="8"/>
        <v>246.89855983772819</v>
      </c>
    </row>
    <row r="142" spans="1:13" x14ac:dyDescent="0.25">
      <c r="A142" t="str">
        <f t="shared" si="6"/>
        <v>CMBBKKJan-2025</v>
      </c>
      <c r="B142" s="2">
        <v>2025</v>
      </c>
      <c r="C142" s="2" t="s">
        <v>195</v>
      </c>
      <c r="D142" t="s">
        <v>10</v>
      </c>
      <c r="E142" s="2" t="s">
        <v>12</v>
      </c>
      <c r="F142" t="s">
        <v>13</v>
      </c>
      <c r="G142">
        <v>648</v>
      </c>
      <c r="H142">
        <v>80433.900000000023</v>
      </c>
      <c r="I142">
        <v>46204.01</v>
      </c>
      <c r="J142">
        <v>126637.90999999999</v>
      </c>
      <c r="K142">
        <v>1545480</v>
      </c>
      <c r="L142" s="26">
        <f t="shared" si="7"/>
        <v>8.1940827445195014E-2</v>
      </c>
      <c r="M142" s="1">
        <f t="shared" si="8"/>
        <v>195.42887345679011</v>
      </c>
    </row>
    <row r="143" spans="1:13" x14ac:dyDescent="0.25">
      <c r="A143" t="str">
        <f t="shared" si="6"/>
        <v>CMBBLRJan-2025</v>
      </c>
      <c r="B143" s="2">
        <v>2025</v>
      </c>
      <c r="C143" s="2" t="s">
        <v>195</v>
      </c>
      <c r="D143" t="s">
        <v>10</v>
      </c>
      <c r="E143" s="2" t="s">
        <v>14</v>
      </c>
      <c r="F143" t="s">
        <v>15</v>
      </c>
      <c r="G143">
        <v>1105</v>
      </c>
      <c r="H143">
        <v>63712.049999999996</v>
      </c>
      <c r="I143">
        <v>32278.420000000006</v>
      </c>
      <c r="J143">
        <v>95990.47000000003</v>
      </c>
      <c r="K143">
        <v>790075</v>
      </c>
      <c r="L143" s="26">
        <f t="shared" si="7"/>
        <v>0.12149538967819515</v>
      </c>
      <c r="M143" s="1">
        <f t="shared" si="8"/>
        <v>86.869203619909527</v>
      </c>
    </row>
    <row r="144" spans="1:13" x14ac:dyDescent="0.25">
      <c r="A144" t="str">
        <f t="shared" si="6"/>
        <v>CMBBOMJan-2025</v>
      </c>
      <c r="B144" s="2">
        <v>2025</v>
      </c>
      <c r="C144" s="2" t="s">
        <v>195</v>
      </c>
      <c r="D144" t="s">
        <v>10</v>
      </c>
      <c r="E144" s="2" t="s">
        <v>16</v>
      </c>
      <c r="F144" t="s">
        <v>15</v>
      </c>
      <c r="G144">
        <v>1793</v>
      </c>
      <c r="H144">
        <v>157884.4899999999</v>
      </c>
      <c r="I144">
        <v>64018.52999999997</v>
      </c>
      <c r="J144">
        <v>221903.0199999999</v>
      </c>
      <c r="K144">
        <v>2777357</v>
      </c>
      <c r="L144" s="26">
        <f t="shared" si="7"/>
        <v>7.9897190026345155E-2</v>
      </c>
      <c r="M144" s="1">
        <f t="shared" si="8"/>
        <v>123.76074735080864</v>
      </c>
    </row>
    <row r="145" spans="1:13" x14ac:dyDescent="0.25">
      <c r="A145" t="str">
        <f t="shared" si="6"/>
        <v>CMBCANJan-2025</v>
      </c>
      <c r="B145" s="2">
        <v>2025</v>
      </c>
      <c r="C145" s="2" t="s">
        <v>195</v>
      </c>
      <c r="D145" t="s">
        <v>10</v>
      </c>
      <c r="E145" s="2" t="s">
        <v>17</v>
      </c>
      <c r="F145" t="s">
        <v>13</v>
      </c>
      <c r="G145">
        <v>54</v>
      </c>
      <c r="H145">
        <v>8777.25</v>
      </c>
      <c r="I145">
        <v>5553.2699999999995</v>
      </c>
      <c r="J145">
        <v>14330.520000000002</v>
      </c>
      <c r="K145">
        <v>215082</v>
      </c>
      <c r="L145" s="26">
        <f t="shared" si="7"/>
        <v>6.6628169721315605E-2</v>
      </c>
      <c r="M145" s="1">
        <f t="shared" si="8"/>
        <v>265.38000000000005</v>
      </c>
    </row>
    <row r="146" spans="1:13" x14ac:dyDescent="0.25">
      <c r="A146" t="str">
        <f t="shared" si="6"/>
        <v>CMBCDGJan-2025</v>
      </c>
      <c r="B146" s="2">
        <v>2025</v>
      </c>
      <c r="C146" s="2" t="s">
        <v>195</v>
      </c>
      <c r="D146" t="s">
        <v>10</v>
      </c>
      <c r="E146" s="2" t="s">
        <v>18</v>
      </c>
      <c r="F146" t="s">
        <v>19</v>
      </c>
      <c r="G146">
        <v>1577</v>
      </c>
      <c r="H146">
        <v>573821.10999999987</v>
      </c>
      <c r="I146">
        <v>374377.6199999997</v>
      </c>
      <c r="J146">
        <v>948198.72999999986</v>
      </c>
      <c r="K146">
        <v>13418693</v>
      </c>
      <c r="L146" s="26">
        <f t="shared" si="7"/>
        <v>7.0662525031312651E-2</v>
      </c>
      <c r="M146" s="1">
        <f t="shared" si="8"/>
        <v>601.26742549143933</v>
      </c>
    </row>
    <row r="147" spans="1:13" x14ac:dyDescent="0.25">
      <c r="A147" t="str">
        <f t="shared" si="6"/>
        <v>CMBCGKJan-2025</v>
      </c>
      <c r="B147" s="2">
        <v>2025</v>
      </c>
      <c r="C147" s="2" t="s">
        <v>195</v>
      </c>
      <c r="D147" t="s">
        <v>10</v>
      </c>
      <c r="E147" s="2" t="s">
        <v>20</v>
      </c>
      <c r="F147" t="s">
        <v>13</v>
      </c>
      <c r="G147">
        <v>280</v>
      </c>
      <c r="H147">
        <v>35236.469999999994</v>
      </c>
      <c r="I147">
        <v>18323.410000000018</v>
      </c>
      <c r="J147">
        <v>53559.880000000019</v>
      </c>
      <c r="K147">
        <v>929040</v>
      </c>
      <c r="L147" s="26">
        <f t="shared" si="7"/>
        <v>5.7650779299061421E-2</v>
      </c>
      <c r="M147" s="1">
        <f t="shared" si="8"/>
        <v>191.28528571428578</v>
      </c>
    </row>
    <row r="148" spans="1:13" x14ac:dyDescent="0.25">
      <c r="A148" t="str">
        <f t="shared" si="6"/>
        <v>CMBCOKJan-2025</v>
      </c>
      <c r="B148" s="2">
        <v>2025</v>
      </c>
      <c r="C148" s="2" t="s">
        <v>195</v>
      </c>
      <c r="D148" t="s">
        <v>10</v>
      </c>
      <c r="E148" s="2" t="s">
        <v>21</v>
      </c>
      <c r="F148" t="s">
        <v>15</v>
      </c>
      <c r="G148">
        <v>341</v>
      </c>
      <c r="H148">
        <v>25424.489999999994</v>
      </c>
      <c r="I148">
        <v>6872.2399999999989</v>
      </c>
      <c r="J148">
        <v>32296.730000000003</v>
      </c>
      <c r="K148">
        <v>176297</v>
      </c>
      <c r="L148" s="26">
        <f t="shared" si="7"/>
        <v>0.18319500615438722</v>
      </c>
      <c r="M148" s="1">
        <f t="shared" si="8"/>
        <v>94.711818181818188</v>
      </c>
    </row>
    <row r="149" spans="1:13" x14ac:dyDescent="0.25">
      <c r="A149" t="str">
        <f t="shared" si="6"/>
        <v>CMBDACJan-2025</v>
      </c>
      <c r="B149" s="2">
        <v>2025</v>
      </c>
      <c r="C149" s="2" t="s">
        <v>195</v>
      </c>
      <c r="D149" t="s">
        <v>10</v>
      </c>
      <c r="E149" s="2" t="s">
        <v>22</v>
      </c>
      <c r="F149" t="s">
        <v>15</v>
      </c>
      <c r="G149">
        <v>525</v>
      </c>
      <c r="H149">
        <v>88730.889999999985</v>
      </c>
      <c r="I149">
        <v>2123.2999999999997</v>
      </c>
      <c r="J149">
        <v>90854.189999999973</v>
      </c>
      <c r="K149">
        <v>1136625</v>
      </c>
      <c r="L149" s="26">
        <f t="shared" si="7"/>
        <v>7.9933302540415682E-2</v>
      </c>
      <c r="M149" s="1">
        <f t="shared" si="8"/>
        <v>173.05559999999994</v>
      </c>
    </row>
    <row r="150" spans="1:13" x14ac:dyDescent="0.25">
      <c r="A150" t="str">
        <f t="shared" si="6"/>
        <v>CMBDELJan-2025</v>
      </c>
      <c r="B150" s="2">
        <v>2025</v>
      </c>
      <c r="C150" s="2" t="s">
        <v>195</v>
      </c>
      <c r="D150" t="s">
        <v>10</v>
      </c>
      <c r="E150" s="2" t="s">
        <v>23</v>
      </c>
      <c r="F150" t="s">
        <v>15</v>
      </c>
      <c r="G150">
        <v>2665</v>
      </c>
      <c r="H150">
        <v>315226.97999999981</v>
      </c>
      <c r="I150">
        <v>89974.760000000038</v>
      </c>
      <c r="J150">
        <v>405201.74000000011</v>
      </c>
      <c r="K150">
        <v>6462625</v>
      </c>
      <c r="L150" s="26">
        <f t="shared" si="7"/>
        <v>6.2699249917796573E-2</v>
      </c>
      <c r="M150" s="1">
        <f t="shared" si="8"/>
        <v>152.0456810506567</v>
      </c>
    </row>
    <row r="151" spans="1:13" x14ac:dyDescent="0.25">
      <c r="A151" t="str">
        <f t="shared" si="6"/>
        <v>CMBDMMJan-2025</v>
      </c>
      <c r="B151" s="2">
        <v>2025</v>
      </c>
      <c r="C151" s="2" t="s">
        <v>195</v>
      </c>
      <c r="D151" t="s">
        <v>10</v>
      </c>
      <c r="E151" s="2" t="s">
        <v>24</v>
      </c>
      <c r="F151" t="s">
        <v>11</v>
      </c>
      <c r="G151">
        <v>554</v>
      </c>
      <c r="H151">
        <v>81220.429999999978</v>
      </c>
      <c r="I151">
        <v>43342.619999999988</v>
      </c>
      <c r="J151">
        <v>124563.04999999997</v>
      </c>
      <c r="K151">
        <v>2134562</v>
      </c>
      <c r="L151" s="26">
        <f t="shared" si="7"/>
        <v>5.8355320670001612E-2</v>
      </c>
      <c r="M151" s="1">
        <f t="shared" si="8"/>
        <v>224.84305054151619</v>
      </c>
    </row>
    <row r="152" spans="1:13" x14ac:dyDescent="0.25">
      <c r="A152" t="str">
        <f t="shared" si="6"/>
        <v>CMBDOHJan-2025</v>
      </c>
      <c r="B152" s="2">
        <v>2025</v>
      </c>
      <c r="C152" s="2" t="s">
        <v>195</v>
      </c>
      <c r="D152" t="s">
        <v>10</v>
      </c>
      <c r="E152" s="2" t="s">
        <v>25</v>
      </c>
      <c r="F152" t="s">
        <v>11</v>
      </c>
      <c r="G152">
        <v>1195</v>
      </c>
      <c r="H152">
        <v>256155.21999999988</v>
      </c>
      <c r="I152">
        <v>182011.73000000004</v>
      </c>
      <c r="J152">
        <v>438166.9499999999</v>
      </c>
      <c r="K152">
        <v>4341435</v>
      </c>
      <c r="L152" s="26">
        <f t="shared" si="7"/>
        <v>0.10092675578466564</v>
      </c>
      <c r="M152" s="1">
        <f t="shared" si="8"/>
        <v>366.66690376569028</v>
      </c>
    </row>
    <row r="153" spans="1:13" x14ac:dyDescent="0.25">
      <c r="A153" t="str">
        <f t="shared" si="6"/>
        <v>CMBDXBJan-2025</v>
      </c>
      <c r="B153" s="2">
        <v>2025</v>
      </c>
      <c r="C153" s="2" t="s">
        <v>195</v>
      </c>
      <c r="D153" t="s">
        <v>10</v>
      </c>
      <c r="E153" s="2" t="s">
        <v>26</v>
      </c>
      <c r="F153" t="s">
        <v>11</v>
      </c>
      <c r="G153">
        <v>1606</v>
      </c>
      <c r="H153">
        <v>201746.81999999977</v>
      </c>
      <c r="I153">
        <v>129930.86999999985</v>
      </c>
      <c r="J153">
        <v>331677.69000000024</v>
      </c>
      <c r="K153">
        <v>5314254</v>
      </c>
      <c r="L153" s="26">
        <f t="shared" si="7"/>
        <v>6.2412841012115763E-2</v>
      </c>
      <c r="M153" s="1">
        <f t="shared" si="8"/>
        <v>206.52409090909106</v>
      </c>
    </row>
    <row r="154" spans="1:13" x14ac:dyDescent="0.25">
      <c r="A154" t="str">
        <f t="shared" si="6"/>
        <v>CMBFRAJan-2025</v>
      </c>
      <c r="B154" s="2">
        <v>2025</v>
      </c>
      <c r="C154" s="2" t="s">
        <v>195</v>
      </c>
      <c r="D154" t="s">
        <v>10</v>
      </c>
      <c r="E154" s="2" t="s">
        <v>27</v>
      </c>
      <c r="F154" t="s">
        <v>19</v>
      </c>
      <c r="G154">
        <v>2248</v>
      </c>
      <c r="H154">
        <v>767520.25999999954</v>
      </c>
      <c r="I154">
        <v>535522.09</v>
      </c>
      <c r="J154">
        <v>1303042.3500000003</v>
      </c>
      <c r="K154">
        <v>18193064</v>
      </c>
      <c r="L154" s="26">
        <f t="shared" si="7"/>
        <v>7.1623028974118944E-2</v>
      </c>
      <c r="M154" s="1">
        <f t="shared" si="8"/>
        <v>579.64517348754464</v>
      </c>
    </row>
    <row r="155" spans="1:13" x14ac:dyDescent="0.25">
      <c r="A155" t="str">
        <f t="shared" si="6"/>
        <v>CMBGANJan-2025</v>
      </c>
      <c r="B155" s="2">
        <v>2025</v>
      </c>
      <c r="C155" s="2" t="s">
        <v>195</v>
      </c>
      <c r="D155" t="s">
        <v>10</v>
      </c>
      <c r="E155" s="2" t="s">
        <v>28</v>
      </c>
      <c r="F155" t="s">
        <v>15</v>
      </c>
      <c r="G155">
        <v>618</v>
      </c>
      <c r="H155">
        <v>55833.9</v>
      </c>
      <c r="I155">
        <v>16775.75</v>
      </c>
      <c r="J155">
        <v>72609.650000000009</v>
      </c>
      <c r="K155">
        <v>708846</v>
      </c>
      <c r="L155" s="26">
        <f t="shared" si="7"/>
        <v>0.10243360334966976</v>
      </c>
      <c r="M155" s="1">
        <f t="shared" si="8"/>
        <v>117.49134304207121</v>
      </c>
    </row>
    <row r="156" spans="1:13" x14ac:dyDescent="0.25">
      <c r="A156" t="str">
        <f t="shared" si="6"/>
        <v>CMBHYDJan-2025</v>
      </c>
      <c r="B156" s="2">
        <v>2025</v>
      </c>
      <c r="C156" s="2" t="s">
        <v>195</v>
      </c>
      <c r="D156" t="s">
        <v>10</v>
      </c>
      <c r="E156" s="2" t="s">
        <v>29</v>
      </c>
      <c r="F156" t="s">
        <v>15</v>
      </c>
      <c r="G156">
        <v>186</v>
      </c>
      <c r="H156">
        <v>10639.24</v>
      </c>
      <c r="I156">
        <v>5982.9599999999982</v>
      </c>
      <c r="J156">
        <v>16622.199999999997</v>
      </c>
      <c r="K156">
        <v>217992</v>
      </c>
      <c r="L156" s="26">
        <f t="shared" si="7"/>
        <v>7.6251422070534688E-2</v>
      </c>
      <c r="M156" s="1">
        <f t="shared" si="8"/>
        <v>89.366666666666646</v>
      </c>
    </row>
    <row r="157" spans="1:13" x14ac:dyDescent="0.25">
      <c r="A157" t="str">
        <f t="shared" si="6"/>
        <v>CMBICNJan-2025</v>
      </c>
      <c r="B157" s="2">
        <v>2025</v>
      </c>
      <c r="C157" s="2" t="s">
        <v>195</v>
      </c>
      <c r="D157" t="s">
        <v>10</v>
      </c>
      <c r="E157" s="2" t="s">
        <v>30</v>
      </c>
      <c r="F157" t="s">
        <v>13</v>
      </c>
      <c r="G157">
        <v>1067</v>
      </c>
      <c r="H157">
        <v>208535.75</v>
      </c>
      <c r="I157">
        <v>107096.20000000003</v>
      </c>
      <c r="J157">
        <v>315631.95000000007</v>
      </c>
      <c r="K157">
        <v>6151255</v>
      </c>
      <c r="L157" s="26">
        <f t="shared" si="7"/>
        <v>5.1311797348671133E-2</v>
      </c>
      <c r="M157" s="1">
        <f t="shared" si="8"/>
        <v>295.8125117150891</v>
      </c>
    </row>
    <row r="158" spans="1:13" x14ac:dyDescent="0.25">
      <c r="A158" t="str">
        <f t="shared" si="6"/>
        <v>CMBIXMJan-2025</v>
      </c>
      <c r="B158" s="2">
        <v>2025</v>
      </c>
      <c r="C158" s="2" t="s">
        <v>195</v>
      </c>
      <c r="D158" t="s">
        <v>10</v>
      </c>
      <c r="E158" s="2" t="s">
        <v>31</v>
      </c>
      <c r="F158" t="s">
        <v>15</v>
      </c>
      <c r="G158">
        <v>315</v>
      </c>
      <c r="H158">
        <v>10530.31</v>
      </c>
      <c r="I158">
        <v>5776.5700000000052</v>
      </c>
      <c r="J158">
        <v>16306.879999999994</v>
      </c>
      <c r="K158">
        <v>111510</v>
      </c>
      <c r="L158" s="26">
        <f t="shared" si="7"/>
        <v>0.14623692942337005</v>
      </c>
      <c r="M158" s="1">
        <f t="shared" si="8"/>
        <v>51.767873015872993</v>
      </c>
    </row>
    <row r="159" spans="1:13" x14ac:dyDescent="0.25">
      <c r="A159" t="str">
        <f t="shared" si="6"/>
        <v>CMBKHIJan-2025</v>
      </c>
      <c r="B159" s="2">
        <v>2025</v>
      </c>
      <c r="C159" s="2" t="s">
        <v>195</v>
      </c>
      <c r="D159" t="s">
        <v>10</v>
      </c>
      <c r="E159" s="2" t="s">
        <v>32</v>
      </c>
      <c r="F159" t="s">
        <v>15</v>
      </c>
      <c r="G159">
        <v>505</v>
      </c>
      <c r="H159">
        <v>50740.540000000008</v>
      </c>
      <c r="I159">
        <v>18985.650000000001</v>
      </c>
      <c r="J159">
        <v>69726.190000000031</v>
      </c>
      <c r="K159">
        <v>1219070</v>
      </c>
      <c r="L159" s="26">
        <f t="shared" si="7"/>
        <v>5.7196215147612549E-2</v>
      </c>
      <c r="M159" s="1">
        <f t="shared" si="8"/>
        <v>138.07166336633671</v>
      </c>
    </row>
    <row r="160" spans="1:13" x14ac:dyDescent="0.25">
      <c r="A160" t="str">
        <f t="shared" si="6"/>
        <v>CMBKTMJan-2025</v>
      </c>
      <c r="B160" s="2">
        <v>2025</v>
      </c>
      <c r="C160" s="2" t="s">
        <v>195</v>
      </c>
      <c r="D160" t="s">
        <v>10</v>
      </c>
      <c r="E160" s="2" t="s">
        <v>52</v>
      </c>
      <c r="F160" t="s">
        <v>15</v>
      </c>
      <c r="G160">
        <v>247</v>
      </c>
      <c r="H160">
        <v>35790.590000000004</v>
      </c>
      <c r="I160">
        <v>6762.9999999999991</v>
      </c>
      <c r="J160">
        <v>42553.59</v>
      </c>
      <c r="K160">
        <v>581191</v>
      </c>
      <c r="L160" s="26">
        <f t="shared" si="7"/>
        <v>7.3217909430806735E-2</v>
      </c>
      <c r="M160" s="1">
        <f t="shared" si="8"/>
        <v>172.28174089068824</v>
      </c>
    </row>
    <row r="161" spans="1:13" x14ac:dyDescent="0.25">
      <c r="A161" t="str">
        <f t="shared" si="6"/>
        <v>CMBKULJan-2025</v>
      </c>
      <c r="B161" s="2">
        <v>2025</v>
      </c>
      <c r="C161" s="2" t="s">
        <v>195</v>
      </c>
      <c r="D161" t="s">
        <v>10</v>
      </c>
      <c r="E161" s="2" t="s">
        <v>33</v>
      </c>
      <c r="F161" t="s">
        <v>13</v>
      </c>
      <c r="G161">
        <v>809</v>
      </c>
      <c r="H161">
        <v>60249.200000000004</v>
      </c>
      <c r="I161">
        <v>47336.12000000001</v>
      </c>
      <c r="J161">
        <v>107585.32000000002</v>
      </c>
      <c r="K161">
        <v>1989331</v>
      </c>
      <c r="L161" s="26">
        <f t="shared" si="7"/>
        <v>5.4081155926288801E-2</v>
      </c>
      <c r="M161" s="1">
        <f t="shared" si="8"/>
        <v>132.98556242274415</v>
      </c>
    </row>
    <row r="162" spans="1:13" x14ac:dyDescent="0.25">
      <c r="A162" t="str">
        <f t="shared" si="6"/>
        <v>CMBKWIJan-2025</v>
      </c>
      <c r="B162" s="2">
        <v>2025</v>
      </c>
      <c r="C162" s="2" t="s">
        <v>195</v>
      </c>
      <c r="D162" t="s">
        <v>10</v>
      </c>
      <c r="E162" s="2" t="s">
        <v>34</v>
      </c>
      <c r="F162" t="s">
        <v>11</v>
      </c>
      <c r="G162">
        <v>868</v>
      </c>
      <c r="H162">
        <v>122624.51000000005</v>
      </c>
      <c r="I162">
        <v>62324.630000000026</v>
      </c>
      <c r="J162">
        <v>184949.14</v>
      </c>
      <c r="K162">
        <v>3641260</v>
      </c>
      <c r="L162" s="26">
        <f t="shared" si="7"/>
        <v>5.0792621235506395E-2</v>
      </c>
      <c r="M162" s="1">
        <f t="shared" si="8"/>
        <v>213.07504608294931</v>
      </c>
    </row>
    <row r="163" spans="1:13" x14ac:dyDescent="0.25">
      <c r="A163" t="str">
        <f t="shared" si="6"/>
        <v>CMBLHEJan-2025</v>
      </c>
      <c r="B163" s="2">
        <v>2025</v>
      </c>
      <c r="C163" s="2" t="s">
        <v>195</v>
      </c>
      <c r="D163" t="s">
        <v>10</v>
      </c>
      <c r="E163" s="2" t="s">
        <v>35</v>
      </c>
      <c r="F163" t="s">
        <v>15</v>
      </c>
      <c r="G163">
        <v>357</v>
      </c>
      <c r="H163">
        <v>38768.660000000011</v>
      </c>
      <c r="I163">
        <v>14139.58</v>
      </c>
      <c r="J163">
        <v>52908.239999999991</v>
      </c>
      <c r="K163">
        <v>994245</v>
      </c>
      <c r="L163" s="26">
        <f t="shared" si="7"/>
        <v>5.3214489386418831E-2</v>
      </c>
      <c r="M163" s="1">
        <f t="shared" si="8"/>
        <v>148.20235294117646</v>
      </c>
    </row>
    <row r="164" spans="1:13" x14ac:dyDescent="0.25">
      <c r="A164" t="str">
        <f t="shared" si="6"/>
        <v>CMBLHRJan-2025</v>
      </c>
      <c r="B164" s="2">
        <v>2025</v>
      </c>
      <c r="C164" s="2" t="s">
        <v>195</v>
      </c>
      <c r="D164" t="s">
        <v>10</v>
      </c>
      <c r="E164" s="2" t="s">
        <v>36</v>
      </c>
      <c r="F164" t="s">
        <v>19</v>
      </c>
      <c r="G164">
        <v>5338</v>
      </c>
      <c r="H164">
        <v>2776959.4099999992</v>
      </c>
      <c r="I164">
        <v>1237857.5000000009</v>
      </c>
      <c r="J164">
        <v>4014816.9100000006</v>
      </c>
      <c r="K164">
        <v>46542022</v>
      </c>
      <c r="L164" s="26">
        <f t="shared" si="7"/>
        <v>8.6262193550593932E-2</v>
      </c>
      <c r="M164" s="1">
        <f t="shared" si="8"/>
        <v>752.12006556762844</v>
      </c>
    </row>
    <row r="165" spans="1:13" x14ac:dyDescent="0.25">
      <c r="A165" t="str">
        <f t="shared" si="6"/>
        <v>CMBMAAJan-2025</v>
      </c>
      <c r="B165" s="2">
        <v>2025</v>
      </c>
      <c r="C165" s="2" t="s">
        <v>195</v>
      </c>
      <c r="D165" t="s">
        <v>10</v>
      </c>
      <c r="E165" s="2" t="s">
        <v>37</v>
      </c>
      <c r="F165" t="s">
        <v>15</v>
      </c>
      <c r="G165">
        <v>2415</v>
      </c>
      <c r="H165">
        <v>68654.820000000036</v>
      </c>
      <c r="I165">
        <v>66333.409999999989</v>
      </c>
      <c r="J165">
        <v>134988.23000000016</v>
      </c>
      <c r="K165">
        <v>1656690</v>
      </c>
      <c r="L165" s="26">
        <f t="shared" si="7"/>
        <v>8.148068135861275E-2</v>
      </c>
      <c r="M165" s="1">
        <f t="shared" si="8"/>
        <v>55.895747412008348</v>
      </c>
    </row>
    <row r="166" spans="1:13" x14ac:dyDescent="0.25">
      <c r="A166" t="str">
        <f t="shared" si="6"/>
        <v>CMBMELJan-2025</v>
      </c>
      <c r="B166" s="2">
        <v>2025</v>
      </c>
      <c r="C166" s="2" t="s">
        <v>195</v>
      </c>
      <c r="D166" t="s">
        <v>10</v>
      </c>
      <c r="E166" s="2" t="s">
        <v>38</v>
      </c>
      <c r="F166" t="s">
        <v>13</v>
      </c>
      <c r="G166">
        <v>6416</v>
      </c>
      <c r="H166">
        <v>3074607.5099999974</v>
      </c>
      <c r="I166">
        <v>647300.54</v>
      </c>
      <c r="J166">
        <v>3721908.0500000035</v>
      </c>
      <c r="K166">
        <v>53952144</v>
      </c>
      <c r="L166" s="26">
        <f t="shared" si="7"/>
        <v>6.8985359506751082E-2</v>
      </c>
      <c r="M166" s="1">
        <f t="shared" si="8"/>
        <v>580.09788809226984</v>
      </c>
    </row>
    <row r="167" spans="1:13" x14ac:dyDescent="0.25">
      <c r="A167" t="str">
        <f t="shared" si="6"/>
        <v>CMBMLEJan-2025</v>
      </c>
      <c r="B167" s="2">
        <v>2025</v>
      </c>
      <c r="C167" s="2" t="s">
        <v>195</v>
      </c>
      <c r="D167" t="s">
        <v>10</v>
      </c>
      <c r="E167" s="2" t="s">
        <v>39</v>
      </c>
      <c r="F167" t="s">
        <v>15</v>
      </c>
      <c r="G167">
        <v>5066</v>
      </c>
      <c r="H167">
        <v>417104.2300000001</v>
      </c>
      <c r="I167">
        <v>106843.41999999997</v>
      </c>
      <c r="J167">
        <v>523947.64999999944</v>
      </c>
      <c r="K167">
        <v>3890688</v>
      </c>
      <c r="L167" s="26">
        <f t="shared" si="7"/>
        <v>0.13466709486856809</v>
      </c>
      <c r="M167" s="1">
        <f t="shared" si="8"/>
        <v>103.4243288590603</v>
      </c>
    </row>
    <row r="168" spans="1:13" x14ac:dyDescent="0.25">
      <c r="A168" t="str">
        <f t="shared" si="6"/>
        <v>CMBNRTJan-2025</v>
      </c>
      <c r="B168" s="2">
        <v>2025</v>
      </c>
      <c r="C168" s="2" t="s">
        <v>195</v>
      </c>
      <c r="D168" t="s">
        <v>10</v>
      </c>
      <c r="E168" s="2" t="s">
        <v>40</v>
      </c>
      <c r="F168" t="s">
        <v>13</v>
      </c>
      <c r="G168">
        <v>1464</v>
      </c>
      <c r="H168">
        <v>563739.06999999972</v>
      </c>
      <c r="I168">
        <v>15871.819999999994</v>
      </c>
      <c r="J168">
        <v>579610.88999999966</v>
      </c>
      <c r="K168">
        <v>10048896</v>
      </c>
      <c r="L168" s="26">
        <f t="shared" si="7"/>
        <v>5.7679061461079872E-2</v>
      </c>
      <c r="M168" s="1">
        <f t="shared" si="8"/>
        <v>395.90907786885225</v>
      </c>
    </row>
    <row r="169" spans="1:13" x14ac:dyDescent="0.25">
      <c r="A169" t="str">
        <f t="shared" si="6"/>
        <v>CMBRUHJan-2025</v>
      </c>
      <c r="B169" s="2">
        <v>2025</v>
      </c>
      <c r="C169" s="2" t="s">
        <v>195</v>
      </c>
      <c r="D169" t="s">
        <v>10</v>
      </c>
      <c r="E169" s="2" t="s">
        <v>41</v>
      </c>
      <c r="F169" t="s">
        <v>11</v>
      </c>
      <c r="G169">
        <v>1155</v>
      </c>
      <c r="H169">
        <v>197462.49000000002</v>
      </c>
      <c r="I169">
        <v>93585.349999999962</v>
      </c>
      <c r="J169">
        <v>291047.83999999997</v>
      </c>
      <c r="K169">
        <v>4671975</v>
      </c>
      <c r="L169" s="26">
        <f t="shared" si="7"/>
        <v>6.2296531980586364E-2</v>
      </c>
      <c r="M169" s="1">
        <f t="shared" si="8"/>
        <v>251.98947186147183</v>
      </c>
    </row>
    <row r="170" spans="1:13" x14ac:dyDescent="0.25">
      <c r="A170" t="str">
        <f t="shared" si="6"/>
        <v>CMBSINJan-2025</v>
      </c>
      <c r="B170" s="2">
        <v>2025</v>
      </c>
      <c r="C170" s="2" t="s">
        <v>195</v>
      </c>
      <c r="D170" t="s">
        <v>10</v>
      </c>
      <c r="E170" s="2" t="s">
        <v>42</v>
      </c>
      <c r="F170" t="s">
        <v>13</v>
      </c>
      <c r="G170">
        <v>1092</v>
      </c>
      <c r="H170">
        <v>227918.11999999988</v>
      </c>
      <c r="I170">
        <v>71491.180000000008</v>
      </c>
      <c r="J170">
        <v>299409.29999999987</v>
      </c>
      <c r="K170">
        <v>3001908</v>
      </c>
      <c r="L170" s="26">
        <f t="shared" si="7"/>
        <v>9.9739665572695729E-2</v>
      </c>
      <c r="M170" s="1">
        <f t="shared" si="8"/>
        <v>274.18434065934053</v>
      </c>
    </row>
    <row r="171" spans="1:13" x14ac:dyDescent="0.25">
      <c r="A171" t="str">
        <f t="shared" si="6"/>
        <v>CMBSYDJan-2025</v>
      </c>
      <c r="B171" s="2">
        <v>2025</v>
      </c>
      <c r="C171" s="2" t="s">
        <v>195</v>
      </c>
      <c r="D171" t="s">
        <v>10</v>
      </c>
      <c r="E171" s="2" t="s">
        <v>53</v>
      </c>
      <c r="F171" t="s">
        <v>13</v>
      </c>
      <c r="G171">
        <v>3617</v>
      </c>
      <c r="H171">
        <v>1909215.799999998</v>
      </c>
      <c r="I171">
        <v>354083.44000000018</v>
      </c>
      <c r="J171">
        <v>2263299.2399999988</v>
      </c>
      <c r="K171">
        <v>31663218</v>
      </c>
      <c r="L171" s="26">
        <f t="shared" si="7"/>
        <v>7.1480392169867221E-2</v>
      </c>
      <c r="M171" s="1">
        <f t="shared" si="8"/>
        <v>625.73935305501766</v>
      </c>
    </row>
    <row r="172" spans="1:13" x14ac:dyDescent="0.25">
      <c r="A172" t="str">
        <f t="shared" si="6"/>
        <v>CMBTRVJan-2025</v>
      </c>
      <c r="B172" s="2">
        <v>2025</v>
      </c>
      <c r="C172" s="2" t="s">
        <v>195</v>
      </c>
      <c r="D172" t="s">
        <v>10</v>
      </c>
      <c r="E172" s="2" t="s">
        <v>43</v>
      </c>
      <c r="F172" t="s">
        <v>15</v>
      </c>
      <c r="G172">
        <v>115</v>
      </c>
      <c r="H172">
        <v>6454.2100000000009</v>
      </c>
      <c r="I172">
        <v>2192.84</v>
      </c>
      <c r="J172">
        <v>8647.0499999999938</v>
      </c>
      <c r="K172">
        <v>42090</v>
      </c>
      <c r="L172" s="26">
        <f t="shared" si="7"/>
        <v>0.20544191019244462</v>
      </c>
      <c r="M172" s="1">
        <f t="shared" si="8"/>
        <v>75.191739130434726</v>
      </c>
    </row>
    <row r="173" spans="1:13" x14ac:dyDescent="0.25">
      <c r="A173" t="str">
        <f t="shared" si="6"/>
        <v>CMBTRZJan-2025</v>
      </c>
      <c r="B173" s="2">
        <v>2025</v>
      </c>
      <c r="C173" s="2" t="s">
        <v>195</v>
      </c>
      <c r="D173" t="s">
        <v>10</v>
      </c>
      <c r="E173" s="2" t="s">
        <v>44</v>
      </c>
      <c r="F173" t="s">
        <v>15</v>
      </c>
      <c r="G173">
        <v>364</v>
      </c>
      <c r="H173">
        <v>12897.870000000006</v>
      </c>
      <c r="I173">
        <v>7283.4900000000043</v>
      </c>
      <c r="J173">
        <v>20181.36</v>
      </c>
      <c r="K173">
        <v>161252</v>
      </c>
      <c r="L173" s="26">
        <f t="shared" si="7"/>
        <v>0.12515416863046661</v>
      </c>
      <c r="M173" s="1">
        <f t="shared" si="8"/>
        <v>55.443296703296703</v>
      </c>
    </row>
    <row r="174" spans="1:13" x14ac:dyDescent="0.25">
      <c r="A174" t="str">
        <f t="shared" si="6"/>
        <v>COKCMBJan-2025</v>
      </c>
      <c r="B174" s="2">
        <v>2025</v>
      </c>
      <c r="C174" s="2" t="s">
        <v>195</v>
      </c>
      <c r="D174" t="s">
        <v>21</v>
      </c>
      <c r="E174" s="2" t="s">
        <v>10</v>
      </c>
      <c r="F174" t="s">
        <v>15</v>
      </c>
      <c r="G174">
        <v>1590</v>
      </c>
      <c r="H174">
        <v>75372.110000000015</v>
      </c>
      <c r="I174">
        <v>24500.779999999992</v>
      </c>
      <c r="J174">
        <v>99872.889999999956</v>
      </c>
      <c r="K174">
        <v>822030</v>
      </c>
      <c r="L174" s="26">
        <f t="shared" si="7"/>
        <v>0.12149543204019313</v>
      </c>
      <c r="M174" s="1">
        <f t="shared" si="8"/>
        <v>62.813138364779846</v>
      </c>
    </row>
    <row r="175" spans="1:13" x14ac:dyDescent="0.25">
      <c r="A175" t="str">
        <f t="shared" si="6"/>
        <v>DACCMBJan-2025</v>
      </c>
      <c r="B175" s="2">
        <v>2025</v>
      </c>
      <c r="C175" s="2" t="s">
        <v>195</v>
      </c>
      <c r="D175" t="s">
        <v>22</v>
      </c>
      <c r="E175" s="2" t="s">
        <v>10</v>
      </c>
      <c r="F175" t="s">
        <v>15</v>
      </c>
      <c r="G175">
        <v>425</v>
      </c>
      <c r="H175">
        <v>50937.080000000053</v>
      </c>
      <c r="I175">
        <v>4640.5300000000007</v>
      </c>
      <c r="J175">
        <v>55577.609999999986</v>
      </c>
      <c r="K175">
        <v>920125</v>
      </c>
      <c r="L175" s="26">
        <f t="shared" si="7"/>
        <v>6.0402238826246415E-2</v>
      </c>
      <c r="M175" s="1">
        <f t="shared" si="8"/>
        <v>130.77084705882351</v>
      </c>
    </row>
    <row r="176" spans="1:13" x14ac:dyDescent="0.25">
      <c r="A176" t="str">
        <f t="shared" si="6"/>
        <v>DELCMBJan-2025</v>
      </c>
      <c r="B176" s="2">
        <v>2025</v>
      </c>
      <c r="C176" s="2" t="s">
        <v>195</v>
      </c>
      <c r="D176" t="s">
        <v>23</v>
      </c>
      <c r="E176" s="2" t="s">
        <v>10</v>
      </c>
      <c r="F176" t="s">
        <v>15</v>
      </c>
      <c r="G176">
        <v>1879</v>
      </c>
      <c r="H176">
        <v>203913.62999999998</v>
      </c>
      <c r="I176">
        <v>61821.200000000055</v>
      </c>
      <c r="J176">
        <v>265734.8299999999</v>
      </c>
      <c r="K176">
        <v>4556575</v>
      </c>
      <c r="L176" s="26">
        <f t="shared" si="7"/>
        <v>5.8318985202701568E-2</v>
      </c>
      <c r="M176" s="1">
        <f t="shared" si="8"/>
        <v>141.4235391165513</v>
      </c>
    </row>
    <row r="177" spans="1:13" x14ac:dyDescent="0.25">
      <c r="A177" t="str">
        <f t="shared" si="6"/>
        <v>DMMCMBJan-2025</v>
      </c>
      <c r="B177" s="2">
        <v>2025</v>
      </c>
      <c r="C177" s="2" t="s">
        <v>195</v>
      </c>
      <c r="D177" t="s">
        <v>24</v>
      </c>
      <c r="E177" s="2" t="s">
        <v>10</v>
      </c>
      <c r="F177" t="s">
        <v>11</v>
      </c>
      <c r="G177">
        <v>106</v>
      </c>
      <c r="H177">
        <v>18141.300000000003</v>
      </c>
      <c r="I177">
        <v>6318.7199999999975</v>
      </c>
      <c r="J177">
        <v>24460.02</v>
      </c>
      <c r="K177">
        <v>408418</v>
      </c>
      <c r="L177" s="26">
        <f t="shared" si="7"/>
        <v>5.9889671855794802E-2</v>
      </c>
      <c r="M177" s="1">
        <f t="shared" si="8"/>
        <v>230.75490566037737</v>
      </c>
    </row>
    <row r="178" spans="1:13" x14ac:dyDescent="0.25">
      <c r="A178" t="str">
        <f t="shared" si="6"/>
        <v>DOHCMBJan-2025</v>
      </c>
      <c r="B178" s="2">
        <v>2025</v>
      </c>
      <c r="C178" s="2" t="s">
        <v>195</v>
      </c>
      <c r="D178" t="s">
        <v>25</v>
      </c>
      <c r="E178" s="2" t="s">
        <v>10</v>
      </c>
      <c r="F178" t="s">
        <v>11</v>
      </c>
      <c r="G178">
        <v>148</v>
      </c>
      <c r="H178">
        <v>20556.399999999994</v>
      </c>
      <c r="I178">
        <v>11391.910000000003</v>
      </c>
      <c r="J178">
        <v>31948.309999999998</v>
      </c>
      <c r="K178">
        <v>537684</v>
      </c>
      <c r="L178" s="26">
        <f t="shared" si="7"/>
        <v>5.9418375849011683E-2</v>
      </c>
      <c r="M178" s="1">
        <f t="shared" si="8"/>
        <v>215.86695945945945</v>
      </c>
    </row>
    <row r="179" spans="1:13" x14ac:dyDescent="0.25">
      <c r="A179" t="str">
        <f t="shared" si="6"/>
        <v>DXBCMBJan-2025</v>
      </c>
      <c r="B179" s="2">
        <v>2025</v>
      </c>
      <c r="C179" s="2" t="s">
        <v>195</v>
      </c>
      <c r="D179" t="s">
        <v>26</v>
      </c>
      <c r="E179" s="2" t="s">
        <v>10</v>
      </c>
      <c r="F179" t="s">
        <v>11</v>
      </c>
      <c r="G179">
        <v>786</v>
      </c>
      <c r="H179">
        <v>104392.06999999993</v>
      </c>
      <c r="I179">
        <v>58179.129999999976</v>
      </c>
      <c r="J179">
        <v>162571.20000000001</v>
      </c>
      <c r="K179">
        <v>2600874</v>
      </c>
      <c r="L179" s="26">
        <f t="shared" si="7"/>
        <v>6.250637285773937E-2</v>
      </c>
      <c r="M179" s="1">
        <f t="shared" si="8"/>
        <v>206.83358778625956</v>
      </c>
    </row>
    <row r="180" spans="1:13" x14ac:dyDescent="0.25">
      <c r="A180" t="str">
        <f t="shared" si="6"/>
        <v>FRACMBJan-2025</v>
      </c>
      <c r="B180" s="2">
        <v>2025</v>
      </c>
      <c r="C180" s="2" t="s">
        <v>195</v>
      </c>
      <c r="D180" t="s">
        <v>27</v>
      </c>
      <c r="E180" s="2" t="s">
        <v>10</v>
      </c>
      <c r="F180" t="s">
        <v>19</v>
      </c>
      <c r="G180">
        <v>1330</v>
      </c>
      <c r="H180">
        <v>339892.93999999983</v>
      </c>
      <c r="I180">
        <v>318042.32999999978</v>
      </c>
      <c r="J180">
        <v>657935.27000000048</v>
      </c>
      <c r="K180">
        <v>10763690</v>
      </c>
      <c r="L180" s="26">
        <f t="shared" si="7"/>
        <v>6.1125438395197233E-2</v>
      </c>
      <c r="M180" s="1">
        <f t="shared" si="8"/>
        <v>494.68817293233121</v>
      </c>
    </row>
    <row r="181" spans="1:13" x14ac:dyDescent="0.25">
      <c r="A181" t="str">
        <f t="shared" si="6"/>
        <v>GANCMBJan-2025</v>
      </c>
      <c r="B181" s="2">
        <v>2025</v>
      </c>
      <c r="C181" s="2" t="s">
        <v>195</v>
      </c>
      <c r="D181" t="s">
        <v>28</v>
      </c>
      <c r="E181" s="2" t="s">
        <v>10</v>
      </c>
      <c r="F181" t="s">
        <v>15</v>
      </c>
      <c r="G181">
        <v>32</v>
      </c>
      <c r="H181">
        <v>2760.5600000000004</v>
      </c>
      <c r="I181">
        <v>776.56000000000006</v>
      </c>
      <c r="J181">
        <v>3537.1199999999994</v>
      </c>
      <c r="K181">
        <v>36704</v>
      </c>
      <c r="L181" s="26">
        <f t="shared" si="7"/>
        <v>9.6368788142981679E-2</v>
      </c>
      <c r="M181" s="1">
        <f t="shared" si="8"/>
        <v>110.53499999999998</v>
      </c>
    </row>
    <row r="182" spans="1:13" x14ac:dyDescent="0.25">
      <c r="A182" t="str">
        <f t="shared" si="6"/>
        <v>HYDCMBJan-2025</v>
      </c>
      <c r="B182" s="2">
        <v>2025</v>
      </c>
      <c r="C182" s="2" t="s">
        <v>195</v>
      </c>
      <c r="D182" t="s">
        <v>29</v>
      </c>
      <c r="E182" s="2" t="s">
        <v>10</v>
      </c>
      <c r="F182" t="s">
        <v>15</v>
      </c>
      <c r="G182">
        <v>197</v>
      </c>
      <c r="H182">
        <v>12969.160000000007</v>
      </c>
      <c r="I182">
        <v>5524.6999999999989</v>
      </c>
      <c r="J182">
        <v>18493.86</v>
      </c>
      <c r="K182">
        <v>230884</v>
      </c>
      <c r="L182" s="26">
        <f t="shared" si="7"/>
        <v>8.0100223488851541E-2</v>
      </c>
      <c r="M182" s="1">
        <f t="shared" si="8"/>
        <v>93.877461928934011</v>
      </c>
    </row>
    <row r="183" spans="1:13" x14ac:dyDescent="0.25">
      <c r="A183" t="str">
        <f t="shared" si="6"/>
        <v>ICNCMBJan-2025</v>
      </c>
      <c r="B183" s="2">
        <v>2025</v>
      </c>
      <c r="C183" s="2" t="s">
        <v>195</v>
      </c>
      <c r="D183" t="s">
        <v>30</v>
      </c>
      <c r="E183" s="2" t="s">
        <v>10</v>
      </c>
      <c r="F183" t="s">
        <v>13</v>
      </c>
      <c r="G183">
        <v>1032</v>
      </c>
      <c r="H183">
        <v>215757.86000000004</v>
      </c>
      <c r="I183">
        <v>102298.22999999995</v>
      </c>
      <c r="J183">
        <v>318056.09000000003</v>
      </c>
      <c r="K183">
        <v>5949480</v>
      </c>
      <c r="L183" s="26">
        <f t="shared" si="7"/>
        <v>5.3459477130774459E-2</v>
      </c>
      <c r="M183" s="1">
        <f t="shared" si="8"/>
        <v>308.19388565891478</v>
      </c>
    </row>
    <row r="184" spans="1:13" x14ac:dyDescent="0.25">
      <c r="A184" t="str">
        <f t="shared" si="6"/>
        <v>IXMCMBJan-2025</v>
      </c>
      <c r="B184" s="2">
        <v>2025</v>
      </c>
      <c r="C184" s="2" t="s">
        <v>195</v>
      </c>
      <c r="D184" t="s">
        <v>31</v>
      </c>
      <c r="E184" s="2" t="s">
        <v>10</v>
      </c>
      <c r="F184" t="s">
        <v>15</v>
      </c>
      <c r="G184">
        <v>674</v>
      </c>
      <c r="H184">
        <v>20469.120000000006</v>
      </c>
      <c r="I184">
        <v>9509.9699999999921</v>
      </c>
      <c r="J184">
        <v>29979.089999999993</v>
      </c>
      <c r="K184">
        <v>238596</v>
      </c>
      <c r="L184" s="26">
        <f t="shared" si="7"/>
        <v>0.12564791530453148</v>
      </c>
      <c r="M184" s="1">
        <f t="shared" si="8"/>
        <v>44.479362017804142</v>
      </c>
    </row>
    <row r="185" spans="1:13" x14ac:dyDescent="0.25">
      <c r="A185" t="str">
        <f t="shared" si="6"/>
        <v>KHICMBJan-2025</v>
      </c>
      <c r="B185" s="2">
        <v>2025</v>
      </c>
      <c r="C185" s="2" t="s">
        <v>195</v>
      </c>
      <c r="D185" t="s">
        <v>32</v>
      </c>
      <c r="E185" s="2" t="s">
        <v>10</v>
      </c>
      <c r="F185" t="s">
        <v>15</v>
      </c>
      <c r="G185">
        <v>589</v>
      </c>
      <c r="H185">
        <v>80905.319999999992</v>
      </c>
      <c r="I185">
        <v>19229.63</v>
      </c>
      <c r="J185">
        <v>100134.95000000004</v>
      </c>
      <c r="K185">
        <v>1421846</v>
      </c>
      <c r="L185" s="26">
        <f t="shared" si="7"/>
        <v>7.0426016600954003E-2</v>
      </c>
      <c r="M185" s="1">
        <f t="shared" si="8"/>
        <v>170.00840407470295</v>
      </c>
    </row>
    <row r="186" spans="1:13" x14ac:dyDescent="0.25">
      <c r="A186" t="str">
        <f t="shared" si="6"/>
        <v>KTMCMBJan-2025</v>
      </c>
      <c r="B186" s="2">
        <v>2025</v>
      </c>
      <c r="C186" s="2" t="s">
        <v>195</v>
      </c>
      <c r="D186" t="s">
        <v>52</v>
      </c>
      <c r="E186" s="2" t="s">
        <v>10</v>
      </c>
      <c r="F186" t="s">
        <v>15</v>
      </c>
      <c r="G186">
        <v>404</v>
      </c>
      <c r="H186">
        <v>52071.459999999992</v>
      </c>
      <c r="I186">
        <v>12125.019999999991</v>
      </c>
      <c r="J186">
        <v>64196.479999999996</v>
      </c>
      <c r="K186">
        <v>950612</v>
      </c>
      <c r="L186" s="26">
        <f t="shared" si="7"/>
        <v>6.7531737449138027E-2</v>
      </c>
      <c r="M186" s="1">
        <f t="shared" si="8"/>
        <v>158.90217821782178</v>
      </c>
    </row>
    <row r="187" spans="1:13" x14ac:dyDescent="0.25">
      <c r="A187" t="str">
        <f t="shared" si="6"/>
        <v>KULCMBJan-2025</v>
      </c>
      <c r="B187" s="2">
        <v>2025</v>
      </c>
      <c r="C187" s="2" t="s">
        <v>195</v>
      </c>
      <c r="D187" t="s">
        <v>33</v>
      </c>
      <c r="E187" s="2" t="s">
        <v>10</v>
      </c>
      <c r="F187" t="s">
        <v>13</v>
      </c>
      <c r="G187">
        <v>1059</v>
      </c>
      <c r="H187">
        <v>88100.38</v>
      </c>
      <c r="I187">
        <v>61795.249999999964</v>
      </c>
      <c r="J187">
        <v>149895.63000000015</v>
      </c>
      <c r="K187">
        <v>2604081</v>
      </c>
      <c r="L187" s="26">
        <f t="shared" si="7"/>
        <v>5.7561815473481874E-2</v>
      </c>
      <c r="M187" s="1">
        <f t="shared" si="8"/>
        <v>141.54450424929192</v>
      </c>
    </row>
    <row r="188" spans="1:13" x14ac:dyDescent="0.25">
      <c r="A188" t="str">
        <f t="shared" si="6"/>
        <v>KWICMBJan-2025</v>
      </c>
      <c r="B188" s="2">
        <v>2025</v>
      </c>
      <c r="C188" s="2" t="s">
        <v>195</v>
      </c>
      <c r="D188" t="s">
        <v>34</v>
      </c>
      <c r="E188" s="2" t="s">
        <v>10</v>
      </c>
      <c r="F188" t="s">
        <v>11</v>
      </c>
      <c r="G188">
        <v>98</v>
      </c>
      <c r="H188">
        <v>12884.430000000004</v>
      </c>
      <c r="I188">
        <v>6510.4899999999989</v>
      </c>
      <c r="J188">
        <v>19394.919999999998</v>
      </c>
      <c r="K188">
        <v>411110</v>
      </c>
      <c r="L188" s="26">
        <f t="shared" si="7"/>
        <v>4.7176959937729558E-2</v>
      </c>
      <c r="M188" s="1">
        <f t="shared" si="8"/>
        <v>197.9073469387755</v>
      </c>
    </row>
    <row r="189" spans="1:13" x14ac:dyDescent="0.25">
      <c r="A189" t="str">
        <f t="shared" si="6"/>
        <v>LHECMBJan-2025</v>
      </c>
      <c r="B189" s="2">
        <v>2025</v>
      </c>
      <c r="C189" s="2" t="s">
        <v>195</v>
      </c>
      <c r="D189" t="s">
        <v>35</v>
      </c>
      <c r="E189" s="2" t="s">
        <v>10</v>
      </c>
      <c r="F189" t="s">
        <v>15</v>
      </c>
      <c r="G189">
        <v>580</v>
      </c>
      <c r="H189">
        <v>75563.539999999994</v>
      </c>
      <c r="I189">
        <v>19400.2</v>
      </c>
      <c r="J189">
        <v>94963.740000000049</v>
      </c>
      <c r="K189">
        <v>1615300</v>
      </c>
      <c r="L189" s="26">
        <f t="shared" si="7"/>
        <v>5.8790156627251934E-2</v>
      </c>
      <c r="M189" s="1">
        <f t="shared" si="8"/>
        <v>163.73058620689665</v>
      </c>
    </row>
    <row r="190" spans="1:13" x14ac:dyDescent="0.25">
      <c r="A190" t="str">
        <f t="shared" si="6"/>
        <v>LHRCMBJan-2025</v>
      </c>
      <c r="B190" s="2">
        <v>2025</v>
      </c>
      <c r="C190" s="2" t="s">
        <v>195</v>
      </c>
      <c r="D190" t="s">
        <v>36</v>
      </c>
      <c r="E190" s="2" t="s">
        <v>10</v>
      </c>
      <c r="F190" t="s">
        <v>19</v>
      </c>
      <c r="G190">
        <v>3484</v>
      </c>
      <c r="H190">
        <v>1233144.2399999995</v>
      </c>
      <c r="I190">
        <v>800582.58000000066</v>
      </c>
      <c r="J190">
        <v>2033726.8200000015</v>
      </c>
      <c r="K190">
        <v>30376996</v>
      </c>
      <c r="L190" s="26">
        <f t="shared" si="7"/>
        <v>6.6949569996980651E-2</v>
      </c>
      <c r="M190" s="1">
        <f t="shared" si="8"/>
        <v>583.73330080367441</v>
      </c>
    </row>
    <row r="191" spans="1:13" x14ac:dyDescent="0.25">
      <c r="A191" t="str">
        <f t="shared" si="6"/>
        <v>MAACMBJan-2025</v>
      </c>
      <c r="B191" s="2">
        <v>2025</v>
      </c>
      <c r="C191" s="2" t="s">
        <v>195</v>
      </c>
      <c r="D191" t="s">
        <v>37</v>
      </c>
      <c r="E191" s="2" t="s">
        <v>10</v>
      </c>
      <c r="F191" t="s">
        <v>15</v>
      </c>
      <c r="G191">
        <v>2256</v>
      </c>
      <c r="H191">
        <v>72620.080000000075</v>
      </c>
      <c r="I191">
        <v>53679.020000000019</v>
      </c>
      <c r="J191">
        <v>126299.10000000017</v>
      </c>
      <c r="K191">
        <v>1547616</v>
      </c>
      <c r="L191" s="26">
        <f t="shared" si="7"/>
        <v>8.1608809937348911E-2</v>
      </c>
      <c r="M191" s="1">
        <f t="shared" si="8"/>
        <v>55.98364361702135</v>
      </c>
    </row>
    <row r="192" spans="1:13" x14ac:dyDescent="0.25">
      <c r="A192" t="str">
        <f t="shared" si="6"/>
        <v>MELCMBJan-2025</v>
      </c>
      <c r="B192" s="2">
        <v>2025</v>
      </c>
      <c r="C192" s="2" t="s">
        <v>195</v>
      </c>
      <c r="D192" t="s">
        <v>38</v>
      </c>
      <c r="E192" s="2" t="s">
        <v>10</v>
      </c>
      <c r="F192" t="s">
        <v>13</v>
      </c>
      <c r="G192">
        <v>3609</v>
      </c>
      <c r="H192">
        <v>1220704.1299999994</v>
      </c>
      <c r="I192">
        <v>459676.97999999981</v>
      </c>
      <c r="J192">
        <v>1680381.1099999987</v>
      </c>
      <c r="K192">
        <v>30348081</v>
      </c>
      <c r="L192" s="26">
        <f t="shared" si="7"/>
        <v>5.5370259160702741E-2</v>
      </c>
      <c r="M192" s="1">
        <f t="shared" si="8"/>
        <v>465.6085092823493</v>
      </c>
    </row>
    <row r="193" spans="1:13" x14ac:dyDescent="0.25">
      <c r="A193" t="str">
        <f t="shared" si="6"/>
        <v>MLECMBJan-2025</v>
      </c>
      <c r="B193" s="2">
        <v>2025</v>
      </c>
      <c r="C193" s="2" t="s">
        <v>195</v>
      </c>
      <c r="D193" t="s">
        <v>39</v>
      </c>
      <c r="E193" s="2" t="s">
        <v>10</v>
      </c>
      <c r="F193" t="s">
        <v>15</v>
      </c>
      <c r="G193">
        <v>2167</v>
      </c>
      <c r="H193">
        <v>192715.48000000039</v>
      </c>
      <c r="I193">
        <v>45649.800000000054</v>
      </c>
      <c r="J193">
        <v>238365.28</v>
      </c>
      <c r="K193">
        <v>1664256</v>
      </c>
      <c r="L193" s="26">
        <f t="shared" si="7"/>
        <v>0.14322633056452852</v>
      </c>
      <c r="M193" s="1">
        <f t="shared" si="8"/>
        <v>109.99782187355791</v>
      </c>
    </row>
    <row r="194" spans="1:13" x14ac:dyDescent="0.25">
      <c r="A194" t="str">
        <f t="shared" ref="A194:A257" si="9">D194&amp;E194&amp;C194</f>
        <v>NRTCMBJan-2025</v>
      </c>
      <c r="B194" s="2">
        <v>2025</v>
      </c>
      <c r="C194" s="2" t="s">
        <v>195</v>
      </c>
      <c r="D194" t="s">
        <v>40</v>
      </c>
      <c r="E194" s="2" t="s">
        <v>10</v>
      </c>
      <c r="F194" t="s">
        <v>13</v>
      </c>
      <c r="G194">
        <v>646</v>
      </c>
      <c r="H194">
        <v>191724.99999999997</v>
      </c>
      <c r="I194">
        <v>42176.610000000008</v>
      </c>
      <c r="J194">
        <v>233901.60999999987</v>
      </c>
      <c r="K194">
        <v>4434144</v>
      </c>
      <c r="L194" s="26">
        <f t="shared" ref="L194:L257" si="10">J194/K194</f>
        <v>5.2750115918653043E-2</v>
      </c>
      <c r="M194" s="1">
        <f t="shared" ref="M194:M257" si="11">J194/G194</f>
        <v>362.07679566563445</v>
      </c>
    </row>
    <row r="195" spans="1:13" x14ac:dyDescent="0.25">
      <c r="A195" t="str">
        <f t="shared" si="9"/>
        <v>PEKCMBJan-2025</v>
      </c>
      <c r="B195" s="2">
        <v>2025</v>
      </c>
      <c r="C195" s="2" t="s">
        <v>195</v>
      </c>
      <c r="D195" t="s">
        <v>177</v>
      </c>
      <c r="E195" s="2" t="s">
        <v>10</v>
      </c>
      <c r="F195" t="s">
        <v>13</v>
      </c>
      <c r="G195">
        <v>8</v>
      </c>
      <c r="H195">
        <v>1739.92</v>
      </c>
      <c r="I195">
        <v>885.08</v>
      </c>
      <c r="J195">
        <v>2625</v>
      </c>
      <c r="K195">
        <v>41352</v>
      </c>
      <c r="L195" s="26">
        <f t="shared" si="10"/>
        <v>6.3479396401625074E-2</v>
      </c>
      <c r="M195" s="1">
        <f t="shared" si="11"/>
        <v>328.125</v>
      </c>
    </row>
    <row r="196" spans="1:13" x14ac:dyDescent="0.25">
      <c r="A196" t="str">
        <f t="shared" si="9"/>
        <v>RUHCMBJan-2025</v>
      </c>
      <c r="B196" s="2">
        <v>2025</v>
      </c>
      <c r="C196" s="2" t="s">
        <v>195</v>
      </c>
      <c r="D196" t="s">
        <v>41</v>
      </c>
      <c r="E196" s="2" t="s">
        <v>10</v>
      </c>
      <c r="F196" t="s">
        <v>11</v>
      </c>
      <c r="G196">
        <v>369</v>
      </c>
      <c r="H196">
        <v>57194.790000000008</v>
      </c>
      <c r="I196">
        <v>24870.37999999999</v>
      </c>
      <c r="J196">
        <v>82065.17</v>
      </c>
      <c r="K196">
        <v>1492605</v>
      </c>
      <c r="L196" s="26">
        <f t="shared" si="10"/>
        <v>5.4981170503917647E-2</v>
      </c>
      <c r="M196" s="1">
        <f t="shared" si="11"/>
        <v>222.39883468834688</v>
      </c>
    </row>
    <row r="197" spans="1:13" x14ac:dyDescent="0.25">
      <c r="A197" t="str">
        <f t="shared" si="9"/>
        <v>SINCMBJan-2025</v>
      </c>
      <c r="B197" s="2">
        <v>2025</v>
      </c>
      <c r="C197" s="2" t="s">
        <v>195</v>
      </c>
      <c r="D197" t="s">
        <v>42</v>
      </c>
      <c r="E197" s="2" t="s">
        <v>10</v>
      </c>
      <c r="F197" t="s">
        <v>13</v>
      </c>
      <c r="G197">
        <v>686</v>
      </c>
      <c r="H197">
        <v>107184.31999999992</v>
      </c>
      <c r="I197">
        <v>43161.9</v>
      </c>
      <c r="J197">
        <v>150346.22000000003</v>
      </c>
      <c r="K197">
        <v>1885814</v>
      </c>
      <c r="L197" s="26">
        <f t="shared" si="10"/>
        <v>7.972484030768677E-2</v>
      </c>
      <c r="M197" s="1">
        <f t="shared" si="11"/>
        <v>219.16358600583095</v>
      </c>
    </row>
    <row r="198" spans="1:13" x14ac:dyDescent="0.25">
      <c r="A198" t="str">
        <f t="shared" si="9"/>
        <v>SYDCMBJan-2025</v>
      </c>
      <c r="B198" s="2">
        <v>2025</v>
      </c>
      <c r="C198" s="2" t="s">
        <v>195</v>
      </c>
      <c r="D198" t="s">
        <v>53</v>
      </c>
      <c r="E198" s="2" t="s">
        <v>10</v>
      </c>
      <c r="F198" t="s">
        <v>13</v>
      </c>
      <c r="G198">
        <v>2065</v>
      </c>
      <c r="H198">
        <v>759277.56000000052</v>
      </c>
      <c r="I198">
        <v>255380.74999999983</v>
      </c>
      <c r="J198">
        <v>1014658.3099999999</v>
      </c>
      <c r="K198">
        <v>18077010</v>
      </c>
      <c r="L198" s="26">
        <f t="shared" si="10"/>
        <v>5.6129764269644146E-2</v>
      </c>
      <c r="M198" s="1">
        <f t="shared" si="11"/>
        <v>491.35995641646485</v>
      </c>
    </row>
    <row r="199" spans="1:13" x14ac:dyDescent="0.25">
      <c r="A199" t="str">
        <f t="shared" si="9"/>
        <v>TRVCMBJan-2025</v>
      </c>
      <c r="B199" s="2">
        <v>2025</v>
      </c>
      <c r="C199" s="2" t="s">
        <v>195</v>
      </c>
      <c r="D199" t="s">
        <v>43</v>
      </c>
      <c r="E199" s="2" t="s">
        <v>10</v>
      </c>
      <c r="F199" t="s">
        <v>15</v>
      </c>
      <c r="G199">
        <v>510</v>
      </c>
      <c r="H199">
        <v>19659.599999999999</v>
      </c>
      <c r="I199">
        <v>6723.0199999999977</v>
      </c>
      <c r="J199">
        <v>26382.620000000003</v>
      </c>
      <c r="K199">
        <v>186660</v>
      </c>
      <c r="L199" s="26">
        <f t="shared" si="10"/>
        <v>0.14134051216114862</v>
      </c>
      <c r="M199" s="1">
        <f t="shared" si="11"/>
        <v>51.7306274509804</v>
      </c>
    </row>
    <row r="200" spans="1:13" x14ac:dyDescent="0.25">
      <c r="A200" t="str">
        <f t="shared" si="9"/>
        <v>TRZCMBJan-2025</v>
      </c>
      <c r="B200" s="2">
        <v>2025</v>
      </c>
      <c r="C200" s="2" t="s">
        <v>195</v>
      </c>
      <c r="D200" t="s">
        <v>44</v>
      </c>
      <c r="E200" s="2" t="s">
        <v>10</v>
      </c>
      <c r="F200" t="s">
        <v>15</v>
      </c>
      <c r="G200">
        <v>832</v>
      </c>
      <c r="H200">
        <v>24253.72000000003</v>
      </c>
      <c r="I200">
        <v>12807.559999999987</v>
      </c>
      <c r="J200">
        <v>37061.279999999984</v>
      </c>
      <c r="K200">
        <v>368576</v>
      </c>
      <c r="L200" s="26">
        <f t="shared" si="10"/>
        <v>0.10055261330092026</v>
      </c>
      <c r="M200" s="1">
        <f t="shared" si="11"/>
        <v>44.544807692307671</v>
      </c>
    </row>
    <row r="201" spans="1:13" x14ac:dyDescent="0.25">
      <c r="A201" t="str">
        <f t="shared" si="9"/>
        <v>AUHCMBFeb-2025</v>
      </c>
      <c r="B201" s="2">
        <v>2025</v>
      </c>
      <c r="C201" s="2" t="s">
        <v>197</v>
      </c>
      <c r="D201" t="s">
        <v>9</v>
      </c>
      <c r="E201" s="2" t="s">
        <v>10</v>
      </c>
      <c r="F201" t="s">
        <v>11</v>
      </c>
      <c r="G201">
        <v>50</v>
      </c>
      <c r="H201">
        <v>6956.81</v>
      </c>
      <c r="I201">
        <v>4011.8399999999997</v>
      </c>
      <c r="J201">
        <v>10968.650000000001</v>
      </c>
      <c r="K201">
        <v>167200</v>
      </c>
      <c r="L201" s="26">
        <f t="shared" si="10"/>
        <v>6.5601973684210529E-2</v>
      </c>
      <c r="M201" s="1">
        <f t="shared" si="11"/>
        <v>219.37300000000002</v>
      </c>
    </row>
    <row r="202" spans="1:13" x14ac:dyDescent="0.25">
      <c r="A202" t="str">
        <f t="shared" si="9"/>
        <v>BKKCMBFeb-2025</v>
      </c>
      <c r="B202" s="2">
        <v>2025</v>
      </c>
      <c r="C202" s="2" t="s">
        <v>197</v>
      </c>
      <c r="D202" t="s">
        <v>12</v>
      </c>
      <c r="E202" s="2" t="s">
        <v>10</v>
      </c>
      <c r="F202" t="s">
        <v>13</v>
      </c>
      <c r="G202">
        <v>404</v>
      </c>
      <c r="H202">
        <v>45438.289999999986</v>
      </c>
      <c r="I202">
        <v>27879.120000000006</v>
      </c>
      <c r="J202">
        <v>73317.41</v>
      </c>
      <c r="K202">
        <v>963540</v>
      </c>
      <c r="L202" s="26">
        <f t="shared" si="10"/>
        <v>7.6091713888369966E-2</v>
      </c>
      <c r="M202" s="1">
        <f t="shared" si="11"/>
        <v>181.47873762376238</v>
      </c>
    </row>
    <row r="203" spans="1:13" x14ac:dyDescent="0.25">
      <c r="A203" t="str">
        <f t="shared" si="9"/>
        <v>BLRCMBFeb-2025</v>
      </c>
      <c r="B203" s="2">
        <v>2025</v>
      </c>
      <c r="C203" s="2" t="s">
        <v>197</v>
      </c>
      <c r="D203" t="s">
        <v>14</v>
      </c>
      <c r="E203" s="2" t="s">
        <v>10</v>
      </c>
      <c r="F203" t="s">
        <v>15</v>
      </c>
      <c r="G203">
        <v>145</v>
      </c>
      <c r="H203">
        <v>7147.3099999999995</v>
      </c>
      <c r="I203">
        <v>3524.5700000000006</v>
      </c>
      <c r="J203">
        <v>10671.879999999996</v>
      </c>
      <c r="K203">
        <v>103675</v>
      </c>
      <c r="L203" s="26">
        <f t="shared" si="10"/>
        <v>0.10293590547383646</v>
      </c>
      <c r="M203" s="1">
        <f t="shared" si="11"/>
        <v>73.59917241379307</v>
      </c>
    </row>
    <row r="204" spans="1:13" x14ac:dyDescent="0.25">
      <c r="A204" t="str">
        <f t="shared" si="9"/>
        <v>BOMCMBFeb-2025</v>
      </c>
      <c r="B204" s="2">
        <v>2025</v>
      </c>
      <c r="C204" s="2" t="s">
        <v>197</v>
      </c>
      <c r="D204" t="s">
        <v>16</v>
      </c>
      <c r="E204" s="2" t="s">
        <v>10</v>
      </c>
      <c r="F204" t="s">
        <v>15</v>
      </c>
      <c r="G204">
        <v>291</v>
      </c>
      <c r="H204">
        <v>23398.539999999997</v>
      </c>
      <c r="I204">
        <v>9436.0399999999991</v>
      </c>
      <c r="J204">
        <v>32834.579999999994</v>
      </c>
      <c r="K204">
        <v>450759</v>
      </c>
      <c r="L204" s="26">
        <f t="shared" si="10"/>
        <v>7.2842871689749941E-2</v>
      </c>
      <c r="M204" s="1">
        <f t="shared" si="11"/>
        <v>112.83360824742266</v>
      </c>
    </row>
    <row r="205" spans="1:13" x14ac:dyDescent="0.25">
      <c r="A205" t="str">
        <f t="shared" si="9"/>
        <v>CANCMBFeb-2025</v>
      </c>
      <c r="B205" s="2">
        <v>2025</v>
      </c>
      <c r="C205" s="2" t="s">
        <v>197</v>
      </c>
      <c r="D205" t="s">
        <v>17</v>
      </c>
      <c r="E205" s="2" t="s">
        <v>10</v>
      </c>
      <c r="F205" t="s">
        <v>13</v>
      </c>
      <c r="G205">
        <v>20</v>
      </c>
      <c r="H205">
        <v>5109.1099999999997</v>
      </c>
      <c r="I205">
        <v>2140.85</v>
      </c>
      <c r="J205">
        <v>7249.9600000000009</v>
      </c>
      <c r="K205">
        <v>79660</v>
      </c>
      <c r="L205" s="26">
        <f t="shared" si="10"/>
        <v>9.101129801657043E-2</v>
      </c>
      <c r="M205" s="1">
        <f t="shared" si="11"/>
        <v>362.49800000000005</v>
      </c>
    </row>
    <row r="206" spans="1:13" x14ac:dyDescent="0.25">
      <c r="A206" t="str">
        <f t="shared" si="9"/>
        <v>CDGCMBFeb-2025</v>
      </c>
      <c r="B206" s="2">
        <v>2025</v>
      </c>
      <c r="C206" s="2" t="s">
        <v>197</v>
      </c>
      <c r="D206" t="s">
        <v>18</v>
      </c>
      <c r="E206" s="2" t="s">
        <v>10</v>
      </c>
      <c r="F206" t="s">
        <v>19</v>
      </c>
      <c r="G206">
        <v>853</v>
      </c>
      <c r="H206">
        <v>218560.7699999999</v>
      </c>
      <c r="I206">
        <v>197632.24</v>
      </c>
      <c r="J206">
        <v>416193.00999999983</v>
      </c>
      <c r="K206">
        <v>7258177</v>
      </c>
      <c r="L206" s="26">
        <f t="shared" si="10"/>
        <v>5.7341259382349019E-2</v>
      </c>
      <c r="M206" s="1">
        <f t="shared" si="11"/>
        <v>487.91677608440779</v>
      </c>
    </row>
    <row r="207" spans="1:13" x14ac:dyDescent="0.25">
      <c r="A207" t="str">
        <f t="shared" si="9"/>
        <v>CGKCMBFeb-2025</v>
      </c>
      <c r="B207" s="2">
        <v>2025</v>
      </c>
      <c r="C207" s="2" t="s">
        <v>197</v>
      </c>
      <c r="D207" t="s">
        <v>20</v>
      </c>
      <c r="E207" s="2" t="s">
        <v>10</v>
      </c>
      <c r="F207" t="s">
        <v>13</v>
      </c>
      <c r="G207">
        <v>43</v>
      </c>
      <c r="H207">
        <v>5442.46</v>
      </c>
      <c r="I207">
        <v>2671.16</v>
      </c>
      <c r="J207">
        <v>8113.62</v>
      </c>
      <c r="K207">
        <v>142674</v>
      </c>
      <c r="L207" s="26">
        <f t="shared" si="10"/>
        <v>5.6868245090205646E-2</v>
      </c>
      <c r="M207" s="1">
        <f t="shared" si="11"/>
        <v>188.68883720930233</v>
      </c>
    </row>
    <row r="208" spans="1:13" x14ac:dyDescent="0.25">
      <c r="A208" t="str">
        <f t="shared" si="9"/>
        <v>CMBAUHFeb-2025</v>
      </c>
      <c r="B208" s="2">
        <v>2025</v>
      </c>
      <c r="C208" s="2" t="s">
        <v>197</v>
      </c>
      <c r="D208" t="s">
        <v>10</v>
      </c>
      <c r="E208" s="2" t="s">
        <v>9</v>
      </c>
      <c r="F208" t="s">
        <v>11</v>
      </c>
      <c r="G208">
        <v>212</v>
      </c>
      <c r="H208">
        <v>23838.499999999996</v>
      </c>
      <c r="I208">
        <v>16485.869999999995</v>
      </c>
      <c r="J208">
        <v>40324.369999999995</v>
      </c>
      <c r="K208">
        <v>708928</v>
      </c>
      <c r="L208" s="26">
        <f t="shared" si="10"/>
        <v>5.6880769274171704E-2</v>
      </c>
      <c r="M208" s="1">
        <f t="shared" si="11"/>
        <v>190.20929245283017</v>
      </c>
    </row>
    <row r="209" spans="1:13" x14ac:dyDescent="0.25">
      <c r="A209" t="str">
        <f t="shared" si="9"/>
        <v>CMBBKKFeb-2025</v>
      </c>
      <c r="B209" s="2">
        <v>2025</v>
      </c>
      <c r="C209" s="2" t="s">
        <v>197</v>
      </c>
      <c r="D209" t="s">
        <v>10</v>
      </c>
      <c r="E209" s="2" t="s">
        <v>12</v>
      </c>
      <c r="F209" t="s">
        <v>13</v>
      </c>
      <c r="G209">
        <v>449</v>
      </c>
      <c r="H209">
        <v>49963.349999999984</v>
      </c>
      <c r="I209">
        <v>29939.890000000003</v>
      </c>
      <c r="J209">
        <v>79903.239999999962</v>
      </c>
      <c r="K209">
        <v>1070865</v>
      </c>
      <c r="L209" s="26">
        <f t="shared" si="10"/>
        <v>7.46156051416378E-2</v>
      </c>
      <c r="M209" s="1">
        <f t="shared" si="11"/>
        <v>177.95821826280616</v>
      </c>
    </row>
    <row r="210" spans="1:13" x14ac:dyDescent="0.25">
      <c r="A210" t="str">
        <f t="shared" si="9"/>
        <v>CMBBLRFeb-2025</v>
      </c>
      <c r="B210" s="2">
        <v>2025</v>
      </c>
      <c r="C210" s="2" t="s">
        <v>197</v>
      </c>
      <c r="D210" t="s">
        <v>10</v>
      </c>
      <c r="E210" s="2" t="s">
        <v>14</v>
      </c>
      <c r="F210" t="s">
        <v>15</v>
      </c>
      <c r="G210">
        <v>130</v>
      </c>
      <c r="H210">
        <v>6761.2200000000012</v>
      </c>
      <c r="I210">
        <v>3468.9300000000003</v>
      </c>
      <c r="J210">
        <v>10230.15</v>
      </c>
      <c r="K210">
        <v>92950</v>
      </c>
      <c r="L210" s="26">
        <f t="shared" si="10"/>
        <v>0.11006078536847767</v>
      </c>
      <c r="M210" s="1">
        <f t="shared" si="11"/>
        <v>78.693461538461534</v>
      </c>
    </row>
    <row r="211" spans="1:13" x14ac:dyDescent="0.25">
      <c r="A211" t="str">
        <f t="shared" si="9"/>
        <v>CMBBOMFeb-2025</v>
      </c>
      <c r="B211" s="2">
        <v>2025</v>
      </c>
      <c r="C211" s="2" t="s">
        <v>197</v>
      </c>
      <c r="D211" t="s">
        <v>10</v>
      </c>
      <c r="E211" s="2" t="s">
        <v>16</v>
      </c>
      <c r="F211" t="s">
        <v>15</v>
      </c>
      <c r="G211">
        <v>288</v>
      </c>
      <c r="H211">
        <v>25616.960000000006</v>
      </c>
      <c r="I211">
        <v>10160.219999999999</v>
      </c>
      <c r="J211">
        <v>35777.18</v>
      </c>
      <c r="K211">
        <v>446112</v>
      </c>
      <c r="L211" s="26">
        <f t="shared" si="10"/>
        <v>8.0197753030629079E-2</v>
      </c>
      <c r="M211" s="1">
        <f t="shared" si="11"/>
        <v>124.22631944444444</v>
      </c>
    </row>
    <row r="212" spans="1:13" x14ac:dyDescent="0.25">
      <c r="A212" t="str">
        <f t="shared" si="9"/>
        <v>CMBCANFeb-2025</v>
      </c>
      <c r="B212" s="2">
        <v>2025</v>
      </c>
      <c r="C212" s="2" t="s">
        <v>197</v>
      </c>
      <c r="D212" t="s">
        <v>10</v>
      </c>
      <c r="E212" s="2" t="s">
        <v>17</v>
      </c>
      <c r="F212" t="s">
        <v>13</v>
      </c>
      <c r="G212">
        <v>41</v>
      </c>
      <c r="H212">
        <v>14912.499999999998</v>
      </c>
      <c r="I212">
        <v>3884.3499999999995</v>
      </c>
      <c r="J212">
        <v>18796.849999999999</v>
      </c>
      <c r="K212">
        <v>163303</v>
      </c>
      <c r="L212" s="26">
        <f t="shared" si="10"/>
        <v>0.11510413158362062</v>
      </c>
      <c r="M212" s="1">
        <f t="shared" si="11"/>
        <v>458.45975609756096</v>
      </c>
    </row>
    <row r="213" spans="1:13" x14ac:dyDescent="0.25">
      <c r="A213" t="str">
        <f t="shared" si="9"/>
        <v>CMBCDGFeb-2025</v>
      </c>
      <c r="B213" s="2">
        <v>2025</v>
      </c>
      <c r="C213" s="2" t="s">
        <v>197</v>
      </c>
      <c r="D213" t="s">
        <v>10</v>
      </c>
      <c r="E213" s="2" t="s">
        <v>18</v>
      </c>
      <c r="F213" t="s">
        <v>19</v>
      </c>
      <c r="G213">
        <v>1004</v>
      </c>
      <c r="H213">
        <v>249450.68999999992</v>
      </c>
      <c r="I213">
        <v>234769.56999999998</v>
      </c>
      <c r="J213">
        <v>484220.26</v>
      </c>
      <c r="K213">
        <v>8543036</v>
      </c>
      <c r="L213" s="26">
        <f t="shared" si="10"/>
        <v>5.6680114657131263E-2</v>
      </c>
      <c r="M213" s="1">
        <f t="shared" si="11"/>
        <v>482.29109561752989</v>
      </c>
    </row>
    <row r="214" spans="1:13" x14ac:dyDescent="0.25">
      <c r="A214" t="str">
        <f t="shared" si="9"/>
        <v>CMBCGKFeb-2025</v>
      </c>
      <c r="B214" s="2">
        <v>2025</v>
      </c>
      <c r="C214" s="2" t="s">
        <v>197</v>
      </c>
      <c r="D214" t="s">
        <v>10</v>
      </c>
      <c r="E214" s="2" t="s">
        <v>20</v>
      </c>
      <c r="F214" t="s">
        <v>13</v>
      </c>
      <c r="G214">
        <v>38</v>
      </c>
      <c r="H214">
        <v>5336.1699999999992</v>
      </c>
      <c r="I214">
        <v>2628.18</v>
      </c>
      <c r="J214">
        <v>7964.3499999999995</v>
      </c>
      <c r="K214">
        <v>126084</v>
      </c>
      <c r="L214" s="26">
        <f t="shared" si="10"/>
        <v>6.3167015640366739E-2</v>
      </c>
      <c r="M214" s="1">
        <f t="shared" si="11"/>
        <v>209.58815789473684</v>
      </c>
    </row>
    <row r="215" spans="1:13" x14ac:dyDescent="0.25">
      <c r="A215" t="str">
        <f t="shared" si="9"/>
        <v>CMBCOKFeb-2025</v>
      </c>
      <c r="B215" s="2">
        <v>2025</v>
      </c>
      <c r="C215" s="2" t="s">
        <v>197</v>
      </c>
      <c r="D215" t="s">
        <v>10</v>
      </c>
      <c r="E215" s="2" t="s">
        <v>21</v>
      </c>
      <c r="F215" t="s">
        <v>15</v>
      </c>
      <c r="G215">
        <v>162</v>
      </c>
      <c r="H215">
        <v>13721.68</v>
      </c>
      <c r="I215">
        <v>3639.1600000000017</v>
      </c>
      <c r="J215">
        <v>17360.840000000007</v>
      </c>
      <c r="K215">
        <v>83754</v>
      </c>
      <c r="L215" s="26">
        <f t="shared" si="10"/>
        <v>0.20728371182271901</v>
      </c>
      <c r="M215" s="1">
        <f t="shared" si="11"/>
        <v>107.16567901234572</v>
      </c>
    </row>
    <row r="216" spans="1:13" x14ac:dyDescent="0.25">
      <c r="A216" t="str">
        <f t="shared" si="9"/>
        <v>CMBDACFeb-2025</v>
      </c>
      <c r="B216" s="2">
        <v>2025</v>
      </c>
      <c r="C216" s="2" t="s">
        <v>197</v>
      </c>
      <c r="D216" t="s">
        <v>10</v>
      </c>
      <c r="E216" s="2" t="s">
        <v>22</v>
      </c>
      <c r="F216" t="s">
        <v>15</v>
      </c>
      <c r="G216">
        <v>40</v>
      </c>
      <c r="H216">
        <v>5663.5499999999993</v>
      </c>
      <c r="I216">
        <v>283.69</v>
      </c>
      <c r="J216">
        <v>5947.2399999999989</v>
      </c>
      <c r="K216">
        <v>86600</v>
      </c>
      <c r="L216" s="26">
        <f t="shared" si="10"/>
        <v>6.8674826789838328E-2</v>
      </c>
      <c r="M216" s="1">
        <f t="shared" si="11"/>
        <v>148.68099999999998</v>
      </c>
    </row>
    <row r="217" spans="1:13" x14ac:dyDescent="0.25">
      <c r="A217" t="str">
        <f t="shared" si="9"/>
        <v>CMBDELFeb-2025</v>
      </c>
      <c r="B217" s="2">
        <v>2025</v>
      </c>
      <c r="C217" s="2" t="s">
        <v>197</v>
      </c>
      <c r="D217" t="s">
        <v>10</v>
      </c>
      <c r="E217" s="2" t="s">
        <v>23</v>
      </c>
      <c r="F217" t="s">
        <v>15</v>
      </c>
      <c r="G217">
        <v>637</v>
      </c>
      <c r="H217">
        <v>70658.790000000008</v>
      </c>
      <c r="I217">
        <v>22271.280000000006</v>
      </c>
      <c r="J217">
        <v>92930.070000000051</v>
      </c>
      <c r="K217">
        <v>1544725</v>
      </c>
      <c r="L217" s="26">
        <f t="shared" si="10"/>
        <v>6.0159620644451309E-2</v>
      </c>
      <c r="M217" s="1">
        <f t="shared" si="11"/>
        <v>145.88708006279444</v>
      </c>
    </row>
    <row r="218" spans="1:13" x14ac:dyDescent="0.25">
      <c r="A218" t="str">
        <f t="shared" si="9"/>
        <v>CMBDMMFeb-2025</v>
      </c>
      <c r="B218" s="2">
        <v>2025</v>
      </c>
      <c r="C218" s="2" t="s">
        <v>197</v>
      </c>
      <c r="D218" t="s">
        <v>10</v>
      </c>
      <c r="E218" s="2" t="s">
        <v>24</v>
      </c>
      <c r="F218" t="s">
        <v>11</v>
      </c>
      <c r="G218">
        <v>145</v>
      </c>
      <c r="H218">
        <v>21436.949999999993</v>
      </c>
      <c r="I218">
        <v>11272.420000000002</v>
      </c>
      <c r="J218">
        <v>32709.37</v>
      </c>
      <c r="K218">
        <v>558685</v>
      </c>
      <c r="L218" s="26">
        <f t="shared" si="10"/>
        <v>5.854707035270322E-2</v>
      </c>
      <c r="M218" s="1">
        <f t="shared" si="11"/>
        <v>225.58186206896551</v>
      </c>
    </row>
    <row r="219" spans="1:13" x14ac:dyDescent="0.25">
      <c r="A219" t="str">
        <f t="shared" si="9"/>
        <v>CMBDOHFeb-2025</v>
      </c>
      <c r="B219" s="2">
        <v>2025</v>
      </c>
      <c r="C219" s="2" t="s">
        <v>197</v>
      </c>
      <c r="D219" t="s">
        <v>10</v>
      </c>
      <c r="E219" s="2" t="s">
        <v>25</v>
      </c>
      <c r="F219" t="s">
        <v>11</v>
      </c>
      <c r="G219">
        <v>180</v>
      </c>
      <c r="H219">
        <v>28425.14000000001</v>
      </c>
      <c r="I219">
        <v>17296.16</v>
      </c>
      <c r="J219">
        <v>45721.300000000017</v>
      </c>
      <c r="K219">
        <v>653940</v>
      </c>
      <c r="L219" s="26">
        <f t="shared" si="10"/>
        <v>6.9916659020705291E-2</v>
      </c>
      <c r="M219" s="1">
        <f t="shared" si="11"/>
        <v>254.00722222222231</v>
      </c>
    </row>
    <row r="220" spans="1:13" x14ac:dyDescent="0.25">
      <c r="A220" t="str">
        <f t="shared" si="9"/>
        <v>CMBDXBFeb-2025</v>
      </c>
      <c r="B220" s="2">
        <v>2025</v>
      </c>
      <c r="C220" s="2" t="s">
        <v>197</v>
      </c>
      <c r="D220" t="s">
        <v>10</v>
      </c>
      <c r="E220" s="2" t="s">
        <v>26</v>
      </c>
      <c r="F220" t="s">
        <v>11</v>
      </c>
      <c r="G220">
        <v>205</v>
      </c>
      <c r="H220">
        <v>27634.32</v>
      </c>
      <c r="I220">
        <v>17732.300000000007</v>
      </c>
      <c r="J220">
        <v>45366.62</v>
      </c>
      <c r="K220">
        <v>678345</v>
      </c>
      <c r="L220" s="26">
        <f t="shared" si="10"/>
        <v>6.6878387840995368E-2</v>
      </c>
      <c r="M220" s="1">
        <f t="shared" si="11"/>
        <v>221.30058536585366</v>
      </c>
    </row>
    <row r="221" spans="1:13" x14ac:dyDescent="0.25">
      <c r="A221" t="str">
        <f t="shared" si="9"/>
        <v>CMBFRAFeb-2025</v>
      </c>
      <c r="B221" s="2">
        <v>2025</v>
      </c>
      <c r="C221" s="2" t="s">
        <v>197</v>
      </c>
      <c r="D221" t="s">
        <v>10</v>
      </c>
      <c r="E221" s="2" t="s">
        <v>27</v>
      </c>
      <c r="F221" t="s">
        <v>19</v>
      </c>
      <c r="G221">
        <v>1072</v>
      </c>
      <c r="H221">
        <v>274651.85000000009</v>
      </c>
      <c r="I221">
        <v>256184.72000000003</v>
      </c>
      <c r="J221">
        <v>530836.57000000018</v>
      </c>
      <c r="K221">
        <v>8675696</v>
      </c>
      <c r="L221" s="26">
        <f t="shared" si="10"/>
        <v>6.1186626410146251E-2</v>
      </c>
      <c r="M221" s="1">
        <f t="shared" si="11"/>
        <v>495.18336753731359</v>
      </c>
    </row>
    <row r="222" spans="1:13" x14ac:dyDescent="0.25">
      <c r="A222" t="str">
        <f t="shared" si="9"/>
        <v>CMBGANFeb-2025</v>
      </c>
      <c r="B222" s="2">
        <v>2025</v>
      </c>
      <c r="C222" s="2" t="s">
        <v>197</v>
      </c>
      <c r="D222" t="s">
        <v>10</v>
      </c>
      <c r="E222" s="2" t="s">
        <v>28</v>
      </c>
      <c r="F222" t="s">
        <v>15</v>
      </c>
      <c r="G222">
        <v>144</v>
      </c>
      <c r="H222">
        <v>12651.62</v>
      </c>
      <c r="I222">
        <v>4762.34</v>
      </c>
      <c r="J222">
        <v>17413.960000000003</v>
      </c>
      <c r="K222">
        <v>165168</v>
      </c>
      <c r="L222" s="26">
        <f t="shared" si="10"/>
        <v>0.10543180277051246</v>
      </c>
      <c r="M222" s="1">
        <f t="shared" si="11"/>
        <v>120.9302777777778</v>
      </c>
    </row>
    <row r="223" spans="1:13" x14ac:dyDescent="0.25">
      <c r="A223" t="str">
        <f t="shared" si="9"/>
        <v>CMBHYDFeb-2025</v>
      </c>
      <c r="B223" s="2">
        <v>2025</v>
      </c>
      <c r="C223" s="2" t="s">
        <v>197</v>
      </c>
      <c r="D223" t="s">
        <v>10</v>
      </c>
      <c r="E223" s="2" t="s">
        <v>29</v>
      </c>
      <c r="F223" t="s">
        <v>15</v>
      </c>
      <c r="G223">
        <v>32</v>
      </c>
      <c r="H223">
        <v>3048.44</v>
      </c>
      <c r="I223">
        <v>1017.99</v>
      </c>
      <c r="J223">
        <v>4066.4299999999994</v>
      </c>
      <c r="K223">
        <v>37504</v>
      </c>
      <c r="L223" s="26">
        <f t="shared" si="10"/>
        <v>0.10842656783276448</v>
      </c>
      <c r="M223" s="1">
        <f t="shared" si="11"/>
        <v>127.07593749999998</v>
      </c>
    </row>
    <row r="224" spans="1:13" x14ac:dyDescent="0.25">
      <c r="A224" t="str">
        <f t="shared" si="9"/>
        <v>CMBICNFeb-2025</v>
      </c>
      <c r="B224" s="2">
        <v>2025</v>
      </c>
      <c r="C224" s="2" t="s">
        <v>197</v>
      </c>
      <c r="D224" t="s">
        <v>10</v>
      </c>
      <c r="E224" s="2" t="s">
        <v>30</v>
      </c>
      <c r="F224" t="s">
        <v>13</v>
      </c>
      <c r="G224">
        <v>629</v>
      </c>
      <c r="H224">
        <v>136019.04</v>
      </c>
      <c r="I224">
        <v>61616.530000000013</v>
      </c>
      <c r="J224">
        <v>197635.56999999998</v>
      </c>
      <c r="K224">
        <v>3626185</v>
      </c>
      <c r="L224" s="26">
        <f t="shared" si="10"/>
        <v>5.450234061417164E-2</v>
      </c>
      <c r="M224" s="1">
        <f t="shared" si="11"/>
        <v>314.20599364069949</v>
      </c>
    </row>
    <row r="225" spans="1:13" x14ac:dyDescent="0.25">
      <c r="A225" t="str">
        <f t="shared" si="9"/>
        <v>CMBIXMFeb-2025</v>
      </c>
      <c r="B225" s="2">
        <v>2025</v>
      </c>
      <c r="C225" s="2" t="s">
        <v>197</v>
      </c>
      <c r="D225" t="s">
        <v>10</v>
      </c>
      <c r="E225" s="2" t="s">
        <v>31</v>
      </c>
      <c r="F225" t="s">
        <v>15</v>
      </c>
      <c r="G225">
        <v>36</v>
      </c>
      <c r="H225">
        <v>1580.29</v>
      </c>
      <c r="I225">
        <v>577.38</v>
      </c>
      <c r="J225">
        <v>2157.6699999999996</v>
      </c>
      <c r="K225">
        <v>12744</v>
      </c>
      <c r="L225" s="26">
        <f t="shared" si="10"/>
        <v>0.1693086942875078</v>
      </c>
      <c r="M225" s="1">
        <f t="shared" si="11"/>
        <v>59.93527777777777</v>
      </c>
    </row>
    <row r="226" spans="1:13" x14ac:dyDescent="0.25">
      <c r="A226" t="str">
        <f t="shared" si="9"/>
        <v>CMBKHIFeb-2025</v>
      </c>
      <c r="B226" s="2">
        <v>2025</v>
      </c>
      <c r="C226" s="2" t="s">
        <v>197</v>
      </c>
      <c r="D226" t="s">
        <v>10</v>
      </c>
      <c r="E226" s="2" t="s">
        <v>32</v>
      </c>
      <c r="F226" t="s">
        <v>15</v>
      </c>
      <c r="G226">
        <v>148</v>
      </c>
      <c r="H226">
        <v>13097.019999999999</v>
      </c>
      <c r="I226">
        <v>5696.5300000000007</v>
      </c>
      <c r="J226">
        <v>18793.55</v>
      </c>
      <c r="K226">
        <v>357272</v>
      </c>
      <c r="L226" s="26">
        <f t="shared" si="10"/>
        <v>5.26029187845675E-2</v>
      </c>
      <c r="M226" s="1">
        <f t="shared" si="11"/>
        <v>126.98344594594595</v>
      </c>
    </row>
    <row r="227" spans="1:13" x14ac:dyDescent="0.25">
      <c r="A227" t="str">
        <f t="shared" si="9"/>
        <v>CMBKTMFeb-2025</v>
      </c>
      <c r="B227" s="2">
        <v>2025</v>
      </c>
      <c r="C227" s="2" t="s">
        <v>197</v>
      </c>
      <c r="D227" t="s">
        <v>10</v>
      </c>
      <c r="E227" s="2" t="s">
        <v>52</v>
      </c>
      <c r="F227" t="s">
        <v>15</v>
      </c>
      <c r="G227">
        <v>48</v>
      </c>
      <c r="H227">
        <v>9259.66</v>
      </c>
      <c r="I227">
        <v>1467.6200000000001</v>
      </c>
      <c r="J227">
        <v>10727.28</v>
      </c>
      <c r="K227">
        <v>112944</v>
      </c>
      <c r="L227" s="26">
        <f t="shared" si="10"/>
        <v>9.4978750531236722E-2</v>
      </c>
      <c r="M227" s="1">
        <f t="shared" si="11"/>
        <v>223.48500000000001</v>
      </c>
    </row>
    <row r="228" spans="1:13" x14ac:dyDescent="0.25">
      <c r="A228" t="str">
        <f t="shared" si="9"/>
        <v>CMBKULFeb-2025</v>
      </c>
      <c r="B228" s="2">
        <v>2025</v>
      </c>
      <c r="C228" s="2" t="s">
        <v>197</v>
      </c>
      <c r="D228" t="s">
        <v>10</v>
      </c>
      <c r="E228" s="2" t="s">
        <v>33</v>
      </c>
      <c r="F228" t="s">
        <v>13</v>
      </c>
      <c r="G228">
        <v>455</v>
      </c>
      <c r="H228">
        <v>39726.090000000004</v>
      </c>
      <c r="I228">
        <v>30289.519999999986</v>
      </c>
      <c r="J228">
        <v>70015.609999999971</v>
      </c>
      <c r="K228">
        <v>1118845</v>
      </c>
      <c r="L228" s="26">
        <f t="shared" si="10"/>
        <v>6.2578471548784653E-2</v>
      </c>
      <c r="M228" s="1">
        <f t="shared" si="11"/>
        <v>153.88046153846147</v>
      </c>
    </row>
    <row r="229" spans="1:13" x14ac:dyDescent="0.25">
      <c r="A229" t="str">
        <f t="shared" si="9"/>
        <v>CMBKWIFeb-2025</v>
      </c>
      <c r="B229" s="2">
        <v>2025</v>
      </c>
      <c r="C229" s="2" t="s">
        <v>197</v>
      </c>
      <c r="D229" t="s">
        <v>10</v>
      </c>
      <c r="E229" s="2" t="s">
        <v>34</v>
      </c>
      <c r="F229" t="s">
        <v>11</v>
      </c>
      <c r="G229">
        <v>342</v>
      </c>
      <c r="H229">
        <v>38514.239999999998</v>
      </c>
      <c r="I229">
        <v>24810.360000000004</v>
      </c>
      <c r="J229">
        <v>63324.6</v>
      </c>
      <c r="K229">
        <v>1434690</v>
      </c>
      <c r="L229" s="26">
        <f t="shared" si="10"/>
        <v>4.413817619137235E-2</v>
      </c>
      <c r="M229" s="1">
        <f t="shared" si="11"/>
        <v>185.15964912280702</v>
      </c>
    </row>
    <row r="230" spans="1:13" x14ac:dyDescent="0.25">
      <c r="A230" t="str">
        <f t="shared" si="9"/>
        <v>CMBLHEFeb-2025</v>
      </c>
      <c r="B230" s="2">
        <v>2025</v>
      </c>
      <c r="C230" s="2" t="s">
        <v>197</v>
      </c>
      <c r="D230" t="s">
        <v>10</v>
      </c>
      <c r="E230" s="2" t="s">
        <v>35</v>
      </c>
      <c r="F230" t="s">
        <v>15</v>
      </c>
      <c r="G230">
        <v>116</v>
      </c>
      <c r="H230">
        <v>13571.660000000003</v>
      </c>
      <c r="I230">
        <v>4695.8999999999987</v>
      </c>
      <c r="J230">
        <v>18267.559999999998</v>
      </c>
      <c r="K230">
        <v>323060</v>
      </c>
      <c r="L230" s="26">
        <f t="shared" si="10"/>
        <v>5.6545409521451116E-2</v>
      </c>
      <c r="M230" s="1">
        <f t="shared" si="11"/>
        <v>157.47896551724136</v>
      </c>
    </row>
    <row r="231" spans="1:13" x14ac:dyDescent="0.25">
      <c r="A231" t="str">
        <f t="shared" si="9"/>
        <v>CMBLHRFeb-2025</v>
      </c>
      <c r="B231" s="2">
        <v>2025</v>
      </c>
      <c r="C231" s="2" t="s">
        <v>197</v>
      </c>
      <c r="D231" t="s">
        <v>10</v>
      </c>
      <c r="E231" s="2" t="s">
        <v>36</v>
      </c>
      <c r="F231" t="s">
        <v>19</v>
      </c>
      <c r="G231">
        <v>3238</v>
      </c>
      <c r="H231">
        <v>1065220.55</v>
      </c>
      <c r="I231">
        <v>756435.37000000046</v>
      </c>
      <c r="J231">
        <v>1821655.9200000011</v>
      </c>
      <c r="K231">
        <v>28232122</v>
      </c>
      <c r="L231" s="26">
        <f t="shared" si="10"/>
        <v>6.4524229528336585E-2</v>
      </c>
      <c r="M231" s="1">
        <f t="shared" si="11"/>
        <v>562.58675725756677</v>
      </c>
    </row>
    <row r="232" spans="1:13" x14ac:dyDescent="0.25">
      <c r="A232" t="str">
        <f t="shared" si="9"/>
        <v>CMBMAAFeb-2025</v>
      </c>
      <c r="B232" s="2">
        <v>2025</v>
      </c>
      <c r="C232" s="2" t="s">
        <v>197</v>
      </c>
      <c r="D232" t="s">
        <v>10</v>
      </c>
      <c r="E232" s="2" t="s">
        <v>37</v>
      </c>
      <c r="F232" t="s">
        <v>15</v>
      </c>
      <c r="G232">
        <v>458</v>
      </c>
      <c r="H232">
        <v>11027.649999999998</v>
      </c>
      <c r="I232">
        <v>13215.499999999998</v>
      </c>
      <c r="J232">
        <v>24243.149999999998</v>
      </c>
      <c r="K232">
        <v>314188</v>
      </c>
      <c r="L232" s="26">
        <f t="shared" si="10"/>
        <v>7.7161285599704629E-2</v>
      </c>
      <c r="M232" s="1">
        <f t="shared" si="11"/>
        <v>52.932641921397376</v>
      </c>
    </row>
    <row r="233" spans="1:13" x14ac:dyDescent="0.25">
      <c r="A233" t="str">
        <f t="shared" si="9"/>
        <v>CMBMELFeb-2025</v>
      </c>
      <c r="B233" s="2">
        <v>2025</v>
      </c>
      <c r="C233" s="2" t="s">
        <v>197</v>
      </c>
      <c r="D233" t="s">
        <v>10</v>
      </c>
      <c r="E233" s="2" t="s">
        <v>38</v>
      </c>
      <c r="F233" t="s">
        <v>13</v>
      </c>
      <c r="G233">
        <v>2131</v>
      </c>
      <c r="H233">
        <v>783819.41999999923</v>
      </c>
      <c r="I233">
        <v>214023.93999999992</v>
      </c>
      <c r="J233">
        <v>997843.35999999882</v>
      </c>
      <c r="K233">
        <v>17919579</v>
      </c>
      <c r="L233" s="26">
        <f t="shared" si="10"/>
        <v>5.5684531427886715E-2</v>
      </c>
      <c r="M233" s="1">
        <f t="shared" si="11"/>
        <v>468.25122477709942</v>
      </c>
    </row>
    <row r="234" spans="1:13" x14ac:dyDescent="0.25">
      <c r="A234" t="str">
        <f t="shared" si="9"/>
        <v>CMBMLEFeb-2025</v>
      </c>
      <c r="B234" s="2">
        <v>2025</v>
      </c>
      <c r="C234" s="2" t="s">
        <v>197</v>
      </c>
      <c r="D234" t="s">
        <v>10</v>
      </c>
      <c r="E234" s="2" t="s">
        <v>39</v>
      </c>
      <c r="F234" t="s">
        <v>15</v>
      </c>
      <c r="G234">
        <v>2191</v>
      </c>
      <c r="H234">
        <v>204316.00999999972</v>
      </c>
      <c r="I234">
        <v>49671.259999999995</v>
      </c>
      <c r="J234">
        <v>253987.27000000014</v>
      </c>
      <c r="K234">
        <v>1682688</v>
      </c>
      <c r="L234" s="26">
        <f t="shared" si="10"/>
        <v>0.15094139258139366</v>
      </c>
      <c r="M234" s="1">
        <f t="shared" si="11"/>
        <v>115.92298950251033</v>
      </c>
    </row>
    <row r="235" spans="1:13" x14ac:dyDescent="0.25">
      <c r="A235" t="str">
        <f t="shared" si="9"/>
        <v>CMBNRTFeb-2025</v>
      </c>
      <c r="B235" s="2">
        <v>2025</v>
      </c>
      <c r="C235" s="2" t="s">
        <v>197</v>
      </c>
      <c r="D235" t="s">
        <v>10</v>
      </c>
      <c r="E235" s="2" t="s">
        <v>40</v>
      </c>
      <c r="F235" t="s">
        <v>13</v>
      </c>
      <c r="G235">
        <v>291</v>
      </c>
      <c r="H235">
        <v>107968.17000000003</v>
      </c>
      <c r="I235">
        <v>5907.04</v>
      </c>
      <c r="J235">
        <v>113875.20999999999</v>
      </c>
      <c r="K235">
        <v>1997424</v>
      </c>
      <c r="L235" s="26">
        <f t="shared" si="10"/>
        <v>5.7011035213354794E-2</v>
      </c>
      <c r="M235" s="1">
        <f t="shared" si="11"/>
        <v>391.32374570446734</v>
      </c>
    </row>
    <row r="236" spans="1:13" x14ac:dyDescent="0.25">
      <c r="A236" t="str">
        <f t="shared" si="9"/>
        <v>CMBPEKFeb-2025</v>
      </c>
      <c r="B236" s="2">
        <v>2025</v>
      </c>
      <c r="C236" s="2" t="s">
        <v>197</v>
      </c>
      <c r="D236" t="s">
        <v>10</v>
      </c>
      <c r="E236" s="2" t="s">
        <v>177</v>
      </c>
      <c r="F236" t="s">
        <v>13</v>
      </c>
      <c r="G236">
        <v>9</v>
      </c>
      <c r="H236">
        <v>1883.66</v>
      </c>
      <c r="I236">
        <v>992.18000000000006</v>
      </c>
      <c r="J236">
        <v>2875.84</v>
      </c>
      <c r="K236">
        <v>46521</v>
      </c>
      <c r="L236" s="26">
        <f t="shared" si="10"/>
        <v>6.1818103652114105E-2</v>
      </c>
      <c r="M236" s="1">
        <f t="shared" si="11"/>
        <v>319.53777777777782</v>
      </c>
    </row>
    <row r="237" spans="1:13" x14ac:dyDescent="0.25">
      <c r="A237" t="str">
        <f t="shared" si="9"/>
        <v>CMBRUHFeb-2025</v>
      </c>
      <c r="B237" s="2">
        <v>2025</v>
      </c>
      <c r="C237" s="2" t="s">
        <v>197</v>
      </c>
      <c r="D237" t="s">
        <v>10</v>
      </c>
      <c r="E237" s="2" t="s">
        <v>41</v>
      </c>
      <c r="F237" t="s">
        <v>11</v>
      </c>
      <c r="G237">
        <v>333</v>
      </c>
      <c r="H237">
        <v>52993.280000000013</v>
      </c>
      <c r="I237">
        <v>25222.949999999997</v>
      </c>
      <c r="J237">
        <v>78216.229999999981</v>
      </c>
      <c r="K237">
        <v>1346985</v>
      </c>
      <c r="L237" s="26">
        <f t="shared" si="10"/>
        <v>5.8067632527459459E-2</v>
      </c>
      <c r="M237" s="1">
        <f t="shared" si="11"/>
        <v>234.88357357357353</v>
      </c>
    </row>
    <row r="238" spans="1:13" x14ac:dyDescent="0.25">
      <c r="A238" t="str">
        <f t="shared" si="9"/>
        <v>CMBSINFeb-2025</v>
      </c>
      <c r="B238" s="2">
        <v>2025</v>
      </c>
      <c r="C238" s="2" t="s">
        <v>197</v>
      </c>
      <c r="D238" t="s">
        <v>10</v>
      </c>
      <c r="E238" s="2" t="s">
        <v>42</v>
      </c>
      <c r="F238" t="s">
        <v>13</v>
      </c>
      <c r="G238">
        <v>511</v>
      </c>
      <c r="H238">
        <v>77401.040000000037</v>
      </c>
      <c r="I238">
        <v>33775.709999999992</v>
      </c>
      <c r="J238">
        <v>111176.74999999999</v>
      </c>
      <c r="K238">
        <v>1404739</v>
      </c>
      <c r="L238" s="26">
        <f t="shared" si="10"/>
        <v>7.9144061637072785E-2</v>
      </c>
      <c r="M238" s="1">
        <f t="shared" si="11"/>
        <v>217.56702544031307</v>
      </c>
    </row>
    <row r="239" spans="1:13" x14ac:dyDescent="0.25">
      <c r="A239" t="str">
        <f t="shared" si="9"/>
        <v>CMBSYDFeb-2025</v>
      </c>
      <c r="B239" s="2">
        <v>2025</v>
      </c>
      <c r="C239" s="2" t="s">
        <v>197</v>
      </c>
      <c r="D239" t="s">
        <v>10</v>
      </c>
      <c r="E239" s="2" t="s">
        <v>53</v>
      </c>
      <c r="F239" t="s">
        <v>13</v>
      </c>
      <c r="G239">
        <v>956</v>
      </c>
      <c r="H239">
        <v>436925.4899999997</v>
      </c>
      <c r="I239">
        <v>93693.669999999984</v>
      </c>
      <c r="J239">
        <v>530619.15999999992</v>
      </c>
      <c r="K239">
        <v>8368824</v>
      </c>
      <c r="L239" s="26">
        <f t="shared" si="10"/>
        <v>6.3404268030968255E-2</v>
      </c>
      <c r="M239" s="1">
        <f t="shared" si="11"/>
        <v>555.04096234309611</v>
      </c>
    </row>
    <row r="240" spans="1:13" x14ac:dyDescent="0.25">
      <c r="A240" t="str">
        <f t="shared" si="9"/>
        <v>CMBTRVFeb-2025</v>
      </c>
      <c r="B240" s="2">
        <v>2025</v>
      </c>
      <c r="C240" s="2" t="s">
        <v>197</v>
      </c>
      <c r="D240" t="s">
        <v>10</v>
      </c>
      <c r="E240" s="2" t="s">
        <v>43</v>
      </c>
      <c r="F240" t="s">
        <v>15</v>
      </c>
      <c r="G240">
        <v>13</v>
      </c>
      <c r="H240">
        <v>551.09</v>
      </c>
      <c r="I240">
        <v>134.94999999999999</v>
      </c>
      <c r="J240">
        <v>686.04000000000008</v>
      </c>
      <c r="K240">
        <v>4758</v>
      </c>
      <c r="L240" s="26">
        <f t="shared" si="10"/>
        <v>0.14418663303909207</v>
      </c>
      <c r="M240" s="1">
        <f t="shared" si="11"/>
        <v>52.772307692307699</v>
      </c>
    </row>
    <row r="241" spans="1:13" x14ac:dyDescent="0.25">
      <c r="A241" t="str">
        <f t="shared" si="9"/>
        <v>CMBTRZFeb-2025</v>
      </c>
      <c r="B241" s="2">
        <v>2025</v>
      </c>
      <c r="C241" s="2" t="s">
        <v>197</v>
      </c>
      <c r="D241" t="s">
        <v>10</v>
      </c>
      <c r="E241" s="2" t="s">
        <v>44</v>
      </c>
      <c r="F241" t="s">
        <v>15</v>
      </c>
      <c r="G241">
        <v>58</v>
      </c>
      <c r="H241">
        <v>2743.0099999999993</v>
      </c>
      <c r="I241">
        <v>1040.28</v>
      </c>
      <c r="J241">
        <v>3783.29</v>
      </c>
      <c r="K241">
        <v>25694</v>
      </c>
      <c r="L241" s="26">
        <f t="shared" si="10"/>
        <v>0.14724410368179341</v>
      </c>
      <c r="M241" s="1">
        <f t="shared" si="11"/>
        <v>65.229137931034487</v>
      </c>
    </row>
    <row r="242" spans="1:13" x14ac:dyDescent="0.25">
      <c r="A242" t="str">
        <f t="shared" si="9"/>
        <v>COKCMBFeb-2025</v>
      </c>
      <c r="B242" s="2">
        <v>2025</v>
      </c>
      <c r="C242" s="2" t="s">
        <v>197</v>
      </c>
      <c r="D242" t="s">
        <v>21</v>
      </c>
      <c r="E242" s="2" t="s">
        <v>10</v>
      </c>
      <c r="F242" t="s">
        <v>15</v>
      </c>
      <c r="G242">
        <v>306</v>
      </c>
      <c r="H242">
        <v>25321.549999999988</v>
      </c>
      <c r="I242">
        <v>7090.5499999999975</v>
      </c>
      <c r="J242">
        <v>32412.100000000006</v>
      </c>
      <c r="K242">
        <v>158202</v>
      </c>
      <c r="L242" s="26">
        <f t="shared" si="10"/>
        <v>0.20487794086041899</v>
      </c>
      <c r="M242" s="1">
        <f t="shared" si="11"/>
        <v>105.92189542483662</v>
      </c>
    </row>
    <row r="243" spans="1:13" x14ac:dyDescent="0.25">
      <c r="A243" t="str">
        <f t="shared" si="9"/>
        <v>DACCMBFeb-2025</v>
      </c>
      <c r="B243" s="2">
        <v>2025</v>
      </c>
      <c r="C243" s="2" t="s">
        <v>197</v>
      </c>
      <c r="D243" t="s">
        <v>22</v>
      </c>
      <c r="E243" s="2" t="s">
        <v>10</v>
      </c>
      <c r="F243" t="s">
        <v>15</v>
      </c>
      <c r="G243">
        <v>101</v>
      </c>
      <c r="H243">
        <v>11915.209999999997</v>
      </c>
      <c r="I243">
        <v>1483.1800000000005</v>
      </c>
      <c r="J243">
        <v>13398.39</v>
      </c>
      <c r="K243">
        <v>218665</v>
      </c>
      <c r="L243" s="26">
        <f t="shared" si="10"/>
        <v>6.127359202432945E-2</v>
      </c>
      <c r="M243" s="1">
        <f t="shared" si="11"/>
        <v>132.65732673267325</v>
      </c>
    </row>
    <row r="244" spans="1:13" x14ac:dyDescent="0.25">
      <c r="A244" t="str">
        <f t="shared" si="9"/>
        <v>DELCMBFeb-2025</v>
      </c>
      <c r="B244" s="2">
        <v>2025</v>
      </c>
      <c r="C244" s="2" t="s">
        <v>197</v>
      </c>
      <c r="D244" t="s">
        <v>23</v>
      </c>
      <c r="E244" s="2" t="s">
        <v>10</v>
      </c>
      <c r="F244" t="s">
        <v>15</v>
      </c>
      <c r="G244">
        <v>689</v>
      </c>
      <c r="H244">
        <v>74540.72</v>
      </c>
      <c r="I244">
        <v>24771.820000000007</v>
      </c>
      <c r="J244">
        <v>99312.540000000037</v>
      </c>
      <c r="K244">
        <v>1670825</v>
      </c>
      <c r="L244" s="26">
        <f t="shared" si="10"/>
        <v>5.9439223138270041E-2</v>
      </c>
      <c r="M244" s="1">
        <f t="shared" si="11"/>
        <v>144.14011611030483</v>
      </c>
    </row>
    <row r="245" spans="1:13" x14ac:dyDescent="0.25">
      <c r="A245" t="str">
        <f t="shared" si="9"/>
        <v>DMMCMBFeb-2025</v>
      </c>
      <c r="B245" s="2">
        <v>2025</v>
      </c>
      <c r="C245" s="2" t="s">
        <v>197</v>
      </c>
      <c r="D245" t="s">
        <v>24</v>
      </c>
      <c r="E245" s="2" t="s">
        <v>10</v>
      </c>
      <c r="F245" t="s">
        <v>11</v>
      </c>
      <c r="G245">
        <v>23</v>
      </c>
      <c r="H245">
        <v>4588.16</v>
      </c>
      <c r="I245">
        <v>1360.06</v>
      </c>
      <c r="J245">
        <v>5948.2199999999993</v>
      </c>
      <c r="K245">
        <v>88619</v>
      </c>
      <c r="L245" s="26">
        <f t="shared" si="10"/>
        <v>6.7121271961994605E-2</v>
      </c>
      <c r="M245" s="1">
        <f t="shared" si="11"/>
        <v>258.61826086956518</v>
      </c>
    </row>
    <row r="246" spans="1:13" x14ac:dyDescent="0.25">
      <c r="A246" t="str">
        <f t="shared" si="9"/>
        <v>DOHCMBFeb-2025</v>
      </c>
      <c r="B246" s="2">
        <v>2025</v>
      </c>
      <c r="C246" s="2" t="s">
        <v>197</v>
      </c>
      <c r="D246" t="s">
        <v>25</v>
      </c>
      <c r="E246" s="2" t="s">
        <v>10</v>
      </c>
      <c r="F246" t="s">
        <v>11</v>
      </c>
      <c r="G246">
        <v>33</v>
      </c>
      <c r="H246">
        <v>7767.7699999999995</v>
      </c>
      <c r="I246">
        <v>4334.5099999999993</v>
      </c>
      <c r="J246">
        <v>12102.279999999999</v>
      </c>
      <c r="K246">
        <v>119889</v>
      </c>
      <c r="L246" s="26">
        <f t="shared" si="10"/>
        <v>0.10094570811333817</v>
      </c>
      <c r="M246" s="1">
        <f t="shared" si="11"/>
        <v>366.73575757575753</v>
      </c>
    </row>
    <row r="247" spans="1:13" x14ac:dyDescent="0.25">
      <c r="A247" t="str">
        <f t="shared" si="9"/>
        <v>DXBCMBFeb-2025</v>
      </c>
      <c r="B247" s="2">
        <v>2025</v>
      </c>
      <c r="C247" s="2" t="s">
        <v>197</v>
      </c>
      <c r="D247" t="s">
        <v>26</v>
      </c>
      <c r="E247" s="2" t="s">
        <v>10</v>
      </c>
      <c r="F247" t="s">
        <v>11</v>
      </c>
      <c r="G247">
        <v>186</v>
      </c>
      <c r="H247">
        <v>26621.439999999991</v>
      </c>
      <c r="I247">
        <v>16826.34</v>
      </c>
      <c r="J247">
        <v>43447.78</v>
      </c>
      <c r="K247">
        <v>615474</v>
      </c>
      <c r="L247" s="26">
        <f t="shared" si="10"/>
        <v>7.0592388955504209E-2</v>
      </c>
      <c r="M247" s="1">
        <f t="shared" si="11"/>
        <v>233.59021505376344</v>
      </c>
    </row>
    <row r="248" spans="1:13" x14ac:dyDescent="0.25">
      <c r="A248" t="str">
        <f t="shared" si="9"/>
        <v>FRACMBFeb-2025</v>
      </c>
      <c r="B248" s="2">
        <v>2025</v>
      </c>
      <c r="C248" s="2" t="s">
        <v>197</v>
      </c>
      <c r="D248" t="s">
        <v>27</v>
      </c>
      <c r="E248" s="2" t="s">
        <v>10</v>
      </c>
      <c r="F248" t="s">
        <v>19</v>
      </c>
      <c r="G248">
        <v>866</v>
      </c>
      <c r="H248">
        <v>211680.3</v>
      </c>
      <c r="I248">
        <v>206676.71000000008</v>
      </c>
      <c r="J248">
        <v>418357.00999999995</v>
      </c>
      <c r="K248">
        <v>7008538</v>
      </c>
      <c r="L248" s="26">
        <f t="shared" si="10"/>
        <v>5.9692479373016159E-2</v>
      </c>
      <c r="M248" s="1">
        <f t="shared" si="11"/>
        <v>483.09123556581983</v>
      </c>
    </row>
    <row r="249" spans="1:13" x14ac:dyDescent="0.25">
      <c r="A249" t="str">
        <f t="shared" si="9"/>
        <v>GANCMBFeb-2025</v>
      </c>
      <c r="B249" s="2">
        <v>2025</v>
      </c>
      <c r="C249" s="2" t="s">
        <v>197</v>
      </c>
      <c r="D249" t="s">
        <v>28</v>
      </c>
      <c r="E249" s="2" t="s">
        <v>10</v>
      </c>
      <c r="F249" t="s">
        <v>15</v>
      </c>
      <c r="G249">
        <v>172</v>
      </c>
      <c r="H249">
        <v>16504.32</v>
      </c>
      <c r="I249">
        <v>5897.5199999999986</v>
      </c>
      <c r="J249">
        <v>22401.839999999997</v>
      </c>
      <c r="K249">
        <v>197284</v>
      </c>
      <c r="L249" s="26">
        <f t="shared" si="10"/>
        <v>0.11355122564424888</v>
      </c>
      <c r="M249" s="1">
        <f t="shared" si="11"/>
        <v>130.24325581395348</v>
      </c>
    </row>
    <row r="250" spans="1:13" x14ac:dyDescent="0.25">
      <c r="A250" t="str">
        <f t="shared" si="9"/>
        <v>HYDCMBFeb-2025</v>
      </c>
      <c r="B250" s="2">
        <v>2025</v>
      </c>
      <c r="C250" s="2" t="s">
        <v>197</v>
      </c>
      <c r="D250" t="s">
        <v>29</v>
      </c>
      <c r="E250" s="2" t="s">
        <v>10</v>
      </c>
      <c r="F250" t="s">
        <v>15</v>
      </c>
      <c r="G250">
        <v>33</v>
      </c>
      <c r="H250">
        <v>2506.73</v>
      </c>
      <c r="I250">
        <v>1193.6599999999999</v>
      </c>
      <c r="J250">
        <v>3700.3900000000008</v>
      </c>
      <c r="K250">
        <v>38676</v>
      </c>
      <c r="L250" s="26">
        <f t="shared" si="10"/>
        <v>9.5676647016237473E-2</v>
      </c>
      <c r="M250" s="1">
        <f t="shared" si="11"/>
        <v>112.13303030303032</v>
      </c>
    </row>
    <row r="251" spans="1:13" x14ac:dyDescent="0.25">
      <c r="A251" t="str">
        <f t="shared" si="9"/>
        <v>ICNCMBFeb-2025</v>
      </c>
      <c r="B251" s="2">
        <v>2025</v>
      </c>
      <c r="C251" s="2" t="s">
        <v>197</v>
      </c>
      <c r="D251" t="s">
        <v>30</v>
      </c>
      <c r="E251" s="2" t="s">
        <v>10</v>
      </c>
      <c r="F251" t="s">
        <v>13</v>
      </c>
      <c r="G251">
        <v>216</v>
      </c>
      <c r="H251">
        <v>59037.75</v>
      </c>
      <c r="I251">
        <v>20844.929999999993</v>
      </c>
      <c r="J251">
        <v>79882.680000000008</v>
      </c>
      <c r="K251">
        <v>1245240</v>
      </c>
      <c r="L251" s="26">
        <f t="shared" si="10"/>
        <v>6.4150428832996056E-2</v>
      </c>
      <c r="M251" s="1">
        <f t="shared" si="11"/>
        <v>369.82722222222225</v>
      </c>
    </row>
    <row r="252" spans="1:13" x14ac:dyDescent="0.25">
      <c r="A252" t="str">
        <f t="shared" si="9"/>
        <v>IXMCMBFeb-2025</v>
      </c>
      <c r="B252" s="2">
        <v>2025</v>
      </c>
      <c r="C252" s="2" t="s">
        <v>197</v>
      </c>
      <c r="D252" t="s">
        <v>31</v>
      </c>
      <c r="E252" s="2" t="s">
        <v>10</v>
      </c>
      <c r="F252" t="s">
        <v>15</v>
      </c>
      <c r="G252">
        <v>214</v>
      </c>
      <c r="H252">
        <v>10519.140000000001</v>
      </c>
      <c r="I252">
        <v>4649.5800000000099</v>
      </c>
      <c r="J252">
        <v>15168.720000000007</v>
      </c>
      <c r="K252">
        <v>75756</v>
      </c>
      <c r="L252" s="26">
        <f t="shared" si="10"/>
        <v>0.20023126881039136</v>
      </c>
      <c r="M252" s="1">
        <f t="shared" si="11"/>
        <v>70.88186915887853</v>
      </c>
    </row>
    <row r="253" spans="1:13" x14ac:dyDescent="0.25">
      <c r="A253" t="str">
        <f t="shared" si="9"/>
        <v>KHICMBFeb-2025</v>
      </c>
      <c r="B253" s="2">
        <v>2025</v>
      </c>
      <c r="C253" s="2" t="s">
        <v>197</v>
      </c>
      <c r="D253" t="s">
        <v>32</v>
      </c>
      <c r="E253" s="2" t="s">
        <v>10</v>
      </c>
      <c r="F253" t="s">
        <v>15</v>
      </c>
      <c r="G253">
        <v>183</v>
      </c>
      <c r="H253">
        <v>21685.730000000003</v>
      </c>
      <c r="I253">
        <v>6142.1499999999969</v>
      </c>
      <c r="J253">
        <v>27827.880000000008</v>
      </c>
      <c r="K253">
        <v>441762</v>
      </c>
      <c r="L253" s="26">
        <f t="shared" si="10"/>
        <v>6.2992923791543878E-2</v>
      </c>
      <c r="M253" s="1">
        <f t="shared" si="11"/>
        <v>152.06491803278692</v>
      </c>
    </row>
    <row r="254" spans="1:13" x14ac:dyDescent="0.25">
      <c r="A254" t="str">
        <f t="shared" si="9"/>
        <v>KTMCMBFeb-2025</v>
      </c>
      <c r="B254" s="2">
        <v>2025</v>
      </c>
      <c r="C254" s="2" t="s">
        <v>197</v>
      </c>
      <c r="D254" t="s">
        <v>52</v>
      </c>
      <c r="E254" s="2" t="s">
        <v>10</v>
      </c>
      <c r="F254" t="s">
        <v>15</v>
      </c>
      <c r="G254">
        <v>148</v>
      </c>
      <c r="H254">
        <v>20243.419999999991</v>
      </c>
      <c r="I254">
        <v>4888.5499999999947</v>
      </c>
      <c r="J254">
        <v>25131.970000000008</v>
      </c>
      <c r="K254">
        <v>348244</v>
      </c>
      <c r="L254" s="26">
        <f t="shared" si="10"/>
        <v>7.216770425333964E-2</v>
      </c>
      <c r="M254" s="1">
        <f t="shared" si="11"/>
        <v>169.81060810810817</v>
      </c>
    </row>
    <row r="255" spans="1:13" x14ac:dyDescent="0.25">
      <c r="A255" t="str">
        <f t="shared" si="9"/>
        <v>KULCMBFeb-2025</v>
      </c>
      <c r="B255" s="2">
        <v>2025</v>
      </c>
      <c r="C255" s="2" t="s">
        <v>197</v>
      </c>
      <c r="D255" t="s">
        <v>33</v>
      </c>
      <c r="E255" s="2" t="s">
        <v>10</v>
      </c>
      <c r="F255" t="s">
        <v>13</v>
      </c>
      <c r="G255">
        <v>172</v>
      </c>
      <c r="H255">
        <v>13393.21</v>
      </c>
      <c r="I255">
        <v>10146.250000000005</v>
      </c>
      <c r="J255">
        <v>23539.460000000003</v>
      </c>
      <c r="K255">
        <v>422948</v>
      </c>
      <c r="L255" s="26">
        <f t="shared" si="10"/>
        <v>5.5655683440990388E-2</v>
      </c>
      <c r="M255" s="1">
        <f t="shared" si="11"/>
        <v>136.85732558139537</v>
      </c>
    </row>
    <row r="256" spans="1:13" x14ac:dyDescent="0.25">
      <c r="A256" t="str">
        <f t="shared" si="9"/>
        <v>KWICMBFeb-2025</v>
      </c>
      <c r="B256" s="2">
        <v>2025</v>
      </c>
      <c r="C256" s="2" t="s">
        <v>197</v>
      </c>
      <c r="D256" t="s">
        <v>34</v>
      </c>
      <c r="E256" s="2" t="s">
        <v>10</v>
      </c>
      <c r="F256" t="s">
        <v>11</v>
      </c>
      <c r="G256">
        <v>29</v>
      </c>
      <c r="H256">
        <v>6469.71</v>
      </c>
      <c r="I256">
        <v>1827.9</v>
      </c>
      <c r="J256">
        <v>8297.6099999999988</v>
      </c>
      <c r="K256">
        <v>121655</v>
      </c>
      <c r="L256" s="26">
        <f t="shared" si="10"/>
        <v>6.8206074555094309E-2</v>
      </c>
      <c r="M256" s="1">
        <f t="shared" si="11"/>
        <v>286.12448275862067</v>
      </c>
    </row>
    <row r="257" spans="1:13" x14ac:dyDescent="0.25">
      <c r="A257" t="str">
        <f t="shared" si="9"/>
        <v>LHECMBFeb-2025</v>
      </c>
      <c r="B257" s="2">
        <v>2025</v>
      </c>
      <c r="C257" s="2" t="s">
        <v>197</v>
      </c>
      <c r="D257" t="s">
        <v>35</v>
      </c>
      <c r="E257" s="2" t="s">
        <v>10</v>
      </c>
      <c r="F257" t="s">
        <v>15</v>
      </c>
      <c r="G257">
        <v>232</v>
      </c>
      <c r="H257">
        <v>26818.530000000006</v>
      </c>
      <c r="I257">
        <v>7219.8399999999992</v>
      </c>
      <c r="J257">
        <v>34038.370000000003</v>
      </c>
      <c r="K257">
        <v>646120</v>
      </c>
      <c r="L257" s="26">
        <f t="shared" si="10"/>
        <v>5.2681189252770384E-2</v>
      </c>
      <c r="M257" s="1">
        <f t="shared" si="11"/>
        <v>146.71711206896552</v>
      </c>
    </row>
    <row r="258" spans="1:13" x14ac:dyDescent="0.25">
      <c r="A258" t="str">
        <f t="shared" ref="A258:A321" si="12">D258&amp;E258&amp;C258</f>
        <v>LHRCMBFeb-2025</v>
      </c>
      <c r="B258" s="2">
        <v>2025</v>
      </c>
      <c r="C258" s="2" t="s">
        <v>197</v>
      </c>
      <c r="D258" t="s">
        <v>36</v>
      </c>
      <c r="E258" s="2" t="s">
        <v>10</v>
      </c>
      <c r="F258" t="s">
        <v>19</v>
      </c>
      <c r="G258">
        <v>2681</v>
      </c>
      <c r="H258">
        <v>874048.16000000015</v>
      </c>
      <c r="I258">
        <v>632447.9299999997</v>
      </c>
      <c r="J258">
        <v>1506496.0899999989</v>
      </c>
      <c r="K258">
        <v>23375639</v>
      </c>
      <c r="L258" s="26">
        <f t="shared" ref="L258:L321" si="13">J258/K258</f>
        <v>6.444726879979619E-2</v>
      </c>
      <c r="M258" s="1">
        <f t="shared" ref="M258:M321" si="14">J258/G258</f>
        <v>561.91573666542297</v>
      </c>
    </row>
    <row r="259" spans="1:13" x14ac:dyDescent="0.25">
      <c r="A259" t="str">
        <f t="shared" si="12"/>
        <v>MAACMBFeb-2025</v>
      </c>
      <c r="B259" s="2">
        <v>2025</v>
      </c>
      <c r="C259" s="2" t="s">
        <v>197</v>
      </c>
      <c r="D259" t="s">
        <v>37</v>
      </c>
      <c r="E259" s="2" t="s">
        <v>10</v>
      </c>
      <c r="F259" t="s">
        <v>15</v>
      </c>
      <c r="G259">
        <v>591</v>
      </c>
      <c r="H259">
        <v>19168.740000000005</v>
      </c>
      <c r="I259">
        <v>15594.77</v>
      </c>
      <c r="J259">
        <v>34763.509999999995</v>
      </c>
      <c r="K259">
        <v>405426</v>
      </c>
      <c r="L259" s="26">
        <f t="shared" si="13"/>
        <v>8.5745635455052205E-2</v>
      </c>
      <c r="M259" s="1">
        <f t="shared" si="14"/>
        <v>58.821505922165812</v>
      </c>
    </row>
    <row r="260" spans="1:13" x14ac:dyDescent="0.25">
      <c r="A260" t="str">
        <f t="shared" si="12"/>
        <v>MELCMBFeb-2025</v>
      </c>
      <c r="B260" s="2">
        <v>2025</v>
      </c>
      <c r="C260" s="2" t="s">
        <v>197</v>
      </c>
      <c r="D260" t="s">
        <v>38</v>
      </c>
      <c r="E260" s="2" t="s">
        <v>10</v>
      </c>
      <c r="F260" t="s">
        <v>13</v>
      </c>
      <c r="G260">
        <v>1551</v>
      </c>
      <c r="H260">
        <v>498067.38000000012</v>
      </c>
      <c r="I260">
        <v>196677.03000000009</v>
      </c>
      <c r="J260">
        <v>694744.41000000027</v>
      </c>
      <c r="K260">
        <v>13042359</v>
      </c>
      <c r="L260" s="26">
        <f t="shared" si="13"/>
        <v>5.3268309053599909E-2</v>
      </c>
      <c r="M260" s="1">
        <f t="shared" si="14"/>
        <v>447.93321083172162</v>
      </c>
    </row>
    <row r="261" spans="1:13" x14ac:dyDescent="0.25">
      <c r="A261" t="str">
        <f t="shared" si="12"/>
        <v>MLECMBFeb-2025</v>
      </c>
      <c r="B261" s="2">
        <v>2025</v>
      </c>
      <c r="C261" s="2" t="s">
        <v>197</v>
      </c>
      <c r="D261" t="s">
        <v>39</v>
      </c>
      <c r="E261" s="2" t="s">
        <v>10</v>
      </c>
      <c r="F261" t="s">
        <v>15</v>
      </c>
      <c r="G261">
        <v>1356</v>
      </c>
      <c r="H261">
        <v>93486.369999999937</v>
      </c>
      <c r="I261">
        <v>33297.800000000025</v>
      </c>
      <c r="J261">
        <v>126784.16999999998</v>
      </c>
      <c r="K261">
        <v>1041408</v>
      </c>
      <c r="L261" s="26">
        <f t="shared" si="13"/>
        <v>0.12174303443030972</v>
      </c>
      <c r="M261" s="1">
        <f t="shared" si="14"/>
        <v>93.498650442477867</v>
      </c>
    </row>
    <row r="262" spans="1:13" x14ac:dyDescent="0.25">
      <c r="A262" t="str">
        <f t="shared" si="12"/>
        <v>NRTCMBFeb-2025</v>
      </c>
      <c r="B262" s="2">
        <v>2025</v>
      </c>
      <c r="C262" s="2" t="s">
        <v>197</v>
      </c>
      <c r="D262" t="s">
        <v>40</v>
      </c>
      <c r="E262" s="2" t="s">
        <v>10</v>
      </c>
      <c r="F262" t="s">
        <v>13</v>
      </c>
      <c r="G262">
        <v>165</v>
      </c>
      <c r="H262">
        <v>70122.47</v>
      </c>
      <c r="I262">
        <v>6222.5299999999979</v>
      </c>
      <c r="J262">
        <v>76345</v>
      </c>
      <c r="K262">
        <v>1132560</v>
      </c>
      <c r="L262" s="26">
        <f t="shared" si="13"/>
        <v>6.7409232181959461E-2</v>
      </c>
      <c r="M262" s="1">
        <f t="shared" si="14"/>
        <v>462.69696969696969</v>
      </c>
    </row>
    <row r="263" spans="1:13" x14ac:dyDescent="0.25">
      <c r="A263" t="str">
        <f t="shared" si="12"/>
        <v>RUHCMBFeb-2025</v>
      </c>
      <c r="B263" s="2">
        <v>2025</v>
      </c>
      <c r="C263" s="2" t="s">
        <v>197</v>
      </c>
      <c r="D263" t="s">
        <v>41</v>
      </c>
      <c r="E263" s="2" t="s">
        <v>10</v>
      </c>
      <c r="F263" t="s">
        <v>11</v>
      </c>
      <c r="G263">
        <v>78</v>
      </c>
      <c r="H263">
        <v>12799.73</v>
      </c>
      <c r="I263">
        <v>5159.9100000000017</v>
      </c>
      <c r="J263">
        <v>17959.64</v>
      </c>
      <c r="K263">
        <v>315510</v>
      </c>
      <c r="L263" s="26">
        <f t="shared" si="13"/>
        <v>5.6922569807613066E-2</v>
      </c>
      <c r="M263" s="1">
        <f t="shared" si="14"/>
        <v>230.25179487179486</v>
      </c>
    </row>
    <row r="264" spans="1:13" x14ac:dyDescent="0.25">
      <c r="A264" t="str">
        <f t="shared" si="12"/>
        <v>SINCMBFeb-2025</v>
      </c>
      <c r="B264" s="2">
        <v>2025</v>
      </c>
      <c r="C264" s="2" t="s">
        <v>197</v>
      </c>
      <c r="D264" t="s">
        <v>42</v>
      </c>
      <c r="E264" s="2" t="s">
        <v>10</v>
      </c>
      <c r="F264" t="s">
        <v>13</v>
      </c>
      <c r="G264">
        <v>180</v>
      </c>
      <c r="H264">
        <v>37635.470000000016</v>
      </c>
      <c r="I264">
        <v>10556.349999999999</v>
      </c>
      <c r="J264">
        <v>48191.820000000014</v>
      </c>
      <c r="K264">
        <v>494820</v>
      </c>
      <c r="L264" s="26">
        <f t="shared" si="13"/>
        <v>9.7392627622165662E-2</v>
      </c>
      <c r="M264" s="1">
        <f t="shared" si="14"/>
        <v>267.73233333333343</v>
      </c>
    </row>
    <row r="265" spans="1:13" x14ac:dyDescent="0.25">
      <c r="A265" t="str">
        <f t="shared" si="12"/>
        <v>SYDCMBFeb-2025</v>
      </c>
      <c r="B265" s="2">
        <v>2025</v>
      </c>
      <c r="C265" s="2" t="s">
        <v>197</v>
      </c>
      <c r="D265" t="s">
        <v>53</v>
      </c>
      <c r="E265" s="2" t="s">
        <v>10</v>
      </c>
      <c r="F265" t="s">
        <v>13</v>
      </c>
      <c r="G265">
        <v>573</v>
      </c>
      <c r="H265">
        <v>235925.99999999994</v>
      </c>
      <c r="I265">
        <v>68091.589999999982</v>
      </c>
      <c r="J265">
        <v>304017.58999999985</v>
      </c>
      <c r="K265">
        <v>5016042</v>
      </c>
      <c r="L265" s="26">
        <f t="shared" si="13"/>
        <v>6.0609059892241704E-2</v>
      </c>
      <c r="M265" s="1">
        <f t="shared" si="14"/>
        <v>530.57171029668382</v>
      </c>
    </row>
    <row r="266" spans="1:13" x14ac:dyDescent="0.25">
      <c r="A266" t="str">
        <f t="shared" si="12"/>
        <v>TRVCMBFeb-2025</v>
      </c>
      <c r="B266" s="2">
        <v>2025</v>
      </c>
      <c r="C266" s="2" t="s">
        <v>197</v>
      </c>
      <c r="D266" t="s">
        <v>43</v>
      </c>
      <c r="E266" s="2" t="s">
        <v>10</v>
      </c>
      <c r="F266" t="s">
        <v>15</v>
      </c>
      <c r="G266">
        <v>40</v>
      </c>
      <c r="H266">
        <v>1881.08</v>
      </c>
      <c r="I266">
        <v>821.01</v>
      </c>
      <c r="J266">
        <v>2702.09</v>
      </c>
      <c r="K266">
        <v>14640</v>
      </c>
      <c r="L266" s="26">
        <f t="shared" si="13"/>
        <v>0.18456898907103825</v>
      </c>
      <c r="M266" s="1">
        <f t="shared" si="14"/>
        <v>67.552250000000001</v>
      </c>
    </row>
    <row r="267" spans="1:13" x14ac:dyDescent="0.25">
      <c r="A267" t="str">
        <f t="shared" si="12"/>
        <v>TRZCMBFeb-2025</v>
      </c>
      <c r="B267" s="2">
        <v>2025</v>
      </c>
      <c r="C267" s="2" t="s">
        <v>197</v>
      </c>
      <c r="D267" t="s">
        <v>44</v>
      </c>
      <c r="E267" s="2" t="s">
        <v>10</v>
      </c>
      <c r="F267" t="s">
        <v>15</v>
      </c>
      <c r="G267">
        <v>286</v>
      </c>
      <c r="H267">
        <v>6499.8699999999953</v>
      </c>
      <c r="I267">
        <v>4393.3099999999959</v>
      </c>
      <c r="J267">
        <v>10893.180000000006</v>
      </c>
      <c r="K267">
        <v>126698</v>
      </c>
      <c r="L267" s="26">
        <f t="shared" si="13"/>
        <v>8.5977521349981892E-2</v>
      </c>
      <c r="M267" s="1">
        <f t="shared" si="14"/>
        <v>38.088041958041977</v>
      </c>
    </row>
    <row r="268" spans="1:13" x14ac:dyDescent="0.25">
      <c r="A268" t="str">
        <f t="shared" si="12"/>
        <v>AUHCMBMar-2025</v>
      </c>
      <c r="B268" s="2">
        <v>2025</v>
      </c>
      <c r="C268" s="2" t="s">
        <v>199</v>
      </c>
      <c r="D268" t="s">
        <v>9</v>
      </c>
      <c r="E268" s="2" t="s">
        <v>10</v>
      </c>
      <c r="F268" t="s">
        <v>11</v>
      </c>
      <c r="G268">
        <v>32</v>
      </c>
      <c r="H268">
        <v>4459.8900000000003</v>
      </c>
      <c r="I268">
        <v>2393.52</v>
      </c>
      <c r="J268">
        <v>6853.41</v>
      </c>
      <c r="K268">
        <v>107008</v>
      </c>
      <c r="L268" s="26">
        <f t="shared" si="13"/>
        <v>6.4045772278708127E-2</v>
      </c>
      <c r="M268" s="1">
        <f t="shared" si="14"/>
        <v>214.1690625</v>
      </c>
    </row>
    <row r="269" spans="1:13" x14ac:dyDescent="0.25">
      <c r="A269" t="str">
        <f t="shared" si="12"/>
        <v>BKKCMBMar-2025</v>
      </c>
      <c r="B269" s="2">
        <v>2025</v>
      </c>
      <c r="C269" s="2" t="s">
        <v>199</v>
      </c>
      <c r="D269" t="s">
        <v>12</v>
      </c>
      <c r="E269" s="2" t="s">
        <v>10</v>
      </c>
      <c r="F269" t="s">
        <v>13</v>
      </c>
      <c r="G269">
        <v>231</v>
      </c>
      <c r="H269">
        <v>28116.299999999996</v>
      </c>
      <c r="I269">
        <v>15514.44</v>
      </c>
      <c r="J269">
        <v>43630.739999999991</v>
      </c>
      <c r="K269">
        <v>550935</v>
      </c>
      <c r="L269" s="26">
        <f t="shared" si="13"/>
        <v>7.9193988401535548E-2</v>
      </c>
      <c r="M269" s="1">
        <f t="shared" si="14"/>
        <v>188.87766233766229</v>
      </c>
    </row>
    <row r="270" spans="1:13" x14ac:dyDescent="0.25">
      <c r="A270" t="str">
        <f t="shared" si="12"/>
        <v>BLRCMBMar-2025</v>
      </c>
      <c r="B270" s="2">
        <v>2025</v>
      </c>
      <c r="C270" s="2" t="s">
        <v>199</v>
      </c>
      <c r="D270" t="s">
        <v>14</v>
      </c>
      <c r="E270" s="2" t="s">
        <v>10</v>
      </c>
      <c r="F270" t="s">
        <v>15</v>
      </c>
      <c r="G270">
        <v>32</v>
      </c>
      <c r="H270">
        <v>1973.52</v>
      </c>
      <c r="I270">
        <v>685.89999999999986</v>
      </c>
      <c r="J270">
        <v>2659.4199999999996</v>
      </c>
      <c r="K270">
        <v>22880</v>
      </c>
      <c r="L270" s="26">
        <f t="shared" si="13"/>
        <v>0.11623339160839159</v>
      </c>
      <c r="M270" s="1">
        <f t="shared" si="14"/>
        <v>83.106874999999988</v>
      </c>
    </row>
    <row r="271" spans="1:13" x14ac:dyDescent="0.25">
      <c r="A271" t="str">
        <f t="shared" si="12"/>
        <v>BOMCMBMar-2025</v>
      </c>
      <c r="B271" s="2">
        <v>2025</v>
      </c>
      <c r="C271" s="2" t="s">
        <v>199</v>
      </c>
      <c r="D271" t="s">
        <v>16</v>
      </c>
      <c r="E271" s="2" t="s">
        <v>10</v>
      </c>
      <c r="F271" t="s">
        <v>15</v>
      </c>
      <c r="G271">
        <v>121</v>
      </c>
      <c r="H271">
        <v>8374.6600000000017</v>
      </c>
      <c r="I271">
        <v>3511.1200000000017</v>
      </c>
      <c r="J271">
        <v>11885.779999999993</v>
      </c>
      <c r="K271">
        <v>187429</v>
      </c>
      <c r="L271" s="26">
        <f t="shared" si="13"/>
        <v>6.3414839752652968E-2</v>
      </c>
      <c r="M271" s="1">
        <f t="shared" si="14"/>
        <v>98.229586776859449</v>
      </c>
    </row>
    <row r="272" spans="1:13" x14ac:dyDescent="0.25">
      <c r="A272" t="str">
        <f t="shared" si="12"/>
        <v>CANCMBMar-2025</v>
      </c>
      <c r="B272" s="2">
        <v>2025</v>
      </c>
      <c r="C272" s="2" t="s">
        <v>199</v>
      </c>
      <c r="D272" t="s">
        <v>17</v>
      </c>
      <c r="E272" s="2" t="s">
        <v>10</v>
      </c>
      <c r="F272" t="s">
        <v>13</v>
      </c>
      <c r="G272">
        <v>2</v>
      </c>
      <c r="H272">
        <v>309.56</v>
      </c>
      <c r="I272">
        <v>163.37</v>
      </c>
      <c r="J272">
        <v>472.92999999999995</v>
      </c>
      <c r="K272">
        <v>7966</v>
      </c>
      <c r="L272" s="26">
        <f t="shared" si="13"/>
        <v>5.9368566407230726E-2</v>
      </c>
      <c r="M272" s="1">
        <f t="shared" si="14"/>
        <v>236.46499999999997</v>
      </c>
    </row>
    <row r="273" spans="1:13" x14ac:dyDescent="0.25">
      <c r="A273" t="str">
        <f t="shared" si="12"/>
        <v>CDGCMBMar-2025</v>
      </c>
      <c r="B273" s="2">
        <v>2025</v>
      </c>
      <c r="C273" s="2" t="s">
        <v>199</v>
      </c>
      <c r="D273" t="s">
        <v>18</v>
      </c>
      <c r="E273" s="2" t="s">
        <v>10</v>
      </c>
      <c r="F273" t="s">
        <v>19</v>
      </c>
      <c r="G273">
        <v>223</v>
      </c>
      <c r="H273">
        <v>91554.76999999996</v>
      </c>
      <c r="I273">
        <v>51013.11</v>
      </c>
      <c r="J273">
        <v>142567.87999999995</v>
      </c>
      <c r="K273">
        <v>1897507</v>
      </c>
      <c r="L273" s="26">
        <f t="shared" si="13"/>
        <v>7.5134310439961452E-2</v>
      </c>
      <c r="M273" s="1">
        <f t="shared" si="14"/>
        <v>639.31784753363206</v>
      </c>
    </row>
    <row r="274" spans="1:13" x14ac:dyDescent="0.25">
      <c r="A274" t="str">
        <f t="shared" si="12"/>
        <v>CGKCMBMar-2025</v>
      </c>
      <c r="B274" s="2">
        <v>2025</v>
      </c>
      <c r="C274" s="2" t="s">
        <v>199</v>
      </c>
      <c r="D274" t="s">
        <v>20</v>
      </c>
      <c r="E274" s="2" t="s">
        <v>10</v>
      </c>
      <c r="F274" t="s">
        <v>13</v>
      </c>
      <c r="G274">
        <v>63</v>
      </c>
      <c r="H274">
        <v>7342.3200000000015</v>
      </c>
      <c r="I274">
        <v>4697.8300000000008</v>
      </c>
      <c r="J274">
        <v>12040.150000000001</v>
      </c>
      <c r="K274">
        <v>209034</v>
      </c>
      <c r="L274" s="26">
        <f t="shared" si="13"/>
        <v>5.7599003032999425E-2</v>
      </c>
      <c r="M274" s="1">
        <f t="shared" si="14"/>
        <v>191.11349206349209</v>
      </c>
    </row>
    <row r="275" spans="1:13" x14ac:dyDescent="0.25">
      <c r="A275" t="str">
        <f t="shared" si="12"/>
        <v>CMBAUHMar-2025</v>
      </c>
      <c r="B275" s="2">
        <v>2025</v>
      </c>
      <c r="C275" s="2" t="s">
        <v>199</v>
      </c>
      <c r="D275" t="s">
        <v>10</v>
      </c>
      <c r="E275" s="2" t="s">
        <v>9</v>
      </c>
      <c r="F275" t="s">
        <v>11</v>
      </c>
      <c r="G275">
        <v>90</v>
      </c>
      <c r="H275">
        <v>12283.289999999997</v>
      </c>
      <c r="I275">
        <v>7079.2000000000016</v>
      </c>
      <c r="J275">
        <v>19362.489999999998</v>
      </c>
      <c r="K275">
        <v>300960</v>
      </c>
      <c r="L275" s="26">
        <f t="shared" si="13"/>
        <v>6.433575890483785E-2</v>
      </c>
      <c r="M275" s="1">
        <f t="shared" si="14"/>
        <v>215.13877777777776</v>
      </c>
    </row>
    <row r="276" spans="1:13" x14ac:dyDescent="0.25">
      <c r="A276" t="str">
        <f t="shared" si="12"/>
        <v>CMBBKKMar-2025</v>
      </c>
      <c r="B276" s="2">
        <v>2025</v>
      </c>
      <c r="C276" s="2" t="s">
        <v>199</v>
      </c>
      <c r="D276" t="s">
        <v>10</v>
      </c>
      <c r="E276" s="2" t="s">
        <v>12</v>
      </c>
      <c r="F276" t="s">
        <v>13</v>
      </c>
      <c r="G276">
        <v>208</v>
      </c>
      <c r="H276">
        <v>27657.729999999992</v>
      </c>
      <c r="I276">
        <v>14621.519999999997</v>
      </c>
      <c r="J276">
        <v>42279.249999999985</v>
      </c>
      <c r="K276">
        <v>496080</v>
      </c>
      <c r="L276" s="26">
        <f t="shared" si="13"/>
        <v>8.5226677148846935E-2</v>
      </c>
      <c r="M276" s="1">
        <f t="shared" si="14"/>
        <v>203.26562499999994</v>
      </c>
    </row>
    <row r="277" spans="1:13" x14ac:dyDescent="0.25">
      <c r="A277" t="str">
        <f t="shared" si="12"/>
        <v>CMBBLRMar-2025</v>
      </c>
      <c r="B277" s="2">
        <v>2025</v>
      </c>
      <c r="C277" s="2" t="s">
        <v>199</v>
      </c>
      <c r="D277" t="s">
        <v>10</v>
      </c>
      <c r="E277" s="2" t="s">
        <v>14</v>
      </c>
      <c r="F277" t="s">
        <v>15</v>
      </c>
      <c r="G277">
        <v>72</v>
      </c>
      <c r="H277">
        <v>3406.51</v>
      </c>
      <c r="I277">
        <v>1634.0300000000002</v>
      </c>
      <c r="J277">
        <v>5040.5399999999981</v>
      </c>
      <c r="K277">
        <v>51480</v>
      </c>
      <c r="L277" s="26">
        <f t="shared" si="13"/>
        <v>9.7912587412587376E-2</v>
      </c>
      <c r="M277" s="1">
        <f t="shared" si="14"/>
        <v>70.007499999999979</v>
      </c>
    </row>
    <row r="278" spans="1:13" x14ac:dyDescent="0.25">
      <c r="A278" t="str">
        <f t="shared" si="12"/>
        <v>CMBBOMMar-2025</v>
      </c>
      <c r="B278" s="2">
        <v>2025</v>
      </c>
      <c r="C278" s="2" t="s">
        <v>199</v>
      </c>
      <c r="D278" t="s">
        <v>10</v>
      </c>
      <c r="E278" s="2" t="s">
        <v>16</v>
      </c>
      <c r="F278" t="s">
        <v>15</v>
      </c>
      <c r="G278">
        <v>116</v>
      </c>
      <c r="H278">
        <v>8989.7799999999988</v>
      </c>
      <c r="I278">
        <v>4311.72</v>
      </c>
      <c r="J278">
        <v>13301.500000000002</v>
      </c>
      <c r="K278">
        <v>179684</v>
      </c>
      <c r="L278" s="26">
        <f t="shared" si="13"/>
        <v>7.4027181051178739E-2</v>
      </c>
      <c r="M278" s="1">
        <f t="shared" si="14"/>
        <v>114.66810344827587</v>
      </c>
    </row>
    <row r="279" spans="1:13" x14ac:dyDescent="0.25">
      <c r="A279" t="str">
        <f t="shared" si="12"/>
        <v>CMBCANMar-2025</v>
      </c>
      <c r="B279" s="2">
        <v>2025</v>
      </c>
      <c r="C279" s="2" t="s">
        <v>199</v>
      </c>
      <c r="D279" t="s">
        <v>10</v>
      </c>
      <c r="E279" s="2" t="s">
        <v>17</v>
      </c>
      <c r="F279" t="s">
        <v>13</v>
      </c>
      <c r="G279">
        <v>5</v>
      </c>
      <c r="H279">
        <v>462.15000000000003</v>
      </c>
      <c r="I279">
        <v>303.27</v>
      </c>
      <c r="J279">
        <v>765.42000000000007</v>
      </c>
      <c r="K279">
        <v>19915</v>
      </c>
      <c r="L279" s="26">
        <f t="shared" si="13"/>
        <v>3.8434345970374095E-2</v>
      </c>
      <c r="M279" s="1">
        <f t="shared" si="14"/>
        <v>153.084</v>
      </c>
    </row>
    <row r="280" spans="1:13" x14ac:dyDescent="0.25">
      <c r="A280" t="str">
        <f t="shared" si="12"/>
        <v>CMBCDGMar-2025</v>
      </c>
      <c r="B280" s="2">
        <v>2025</v>
      </c>
      <c r="C280" s="2" t="s">
        <v>199</v>
      </c>
      <c r="D280" t="s">
        <v>10</v>
      </c>
      <c r="E280" s="2" t="s">
        <v>18</v>
      </c>
      <c r="F280" t="s">
        <v>19</v>
      </c>
      <c r="G280">
        <v>592</v>
      </c>
      <c r="H280">
        <v>189938.05</v>
      </c>
      <c r="I280">
        <v>136552.27000000002</v>
      </c>
      <c r="J280">
        <v>326490.32000000012</v>
      </c>
      <c r="K280">
        <v>5037328</v>
      </c>
      <c r="L280" s="26">
        <f t="shared" si="13"/>
        <v>6.4814187204009763E-2</v>
      </c>
      <c r="M280" s="1">
        <f t="shared" si="14"/>
        <v>551.50391891891911</v>
      </c>
    </row>
    <row r="281" spans="1:13" x14ac:dyDescent="0.25">
      <c r="A281" t="str">
        <f t="shared" si="12"/>
        <v>CMBCGKMar-2025</v>
      </c>
      <c r="B281" s="2">
        <v>2025</v>
      </c>
      <c r="C281" s="2" t="s">
        <v>199</v>
      </c>
      <c r="D281" t="s">
        <v>10</v>
      </c>
      <c r="E281" s="2" t="s">
        <v>20</v>
      </c>
      <c r="F281" t="s">
        <v>13</v>
      </c>
      <c r="G281">
        <v>14</v>
      </c>
      <c r="H281">
        <v>1598.27</v>
      </c>
      <c r="I281">
        <v>849.66000000000008</v>
      </c>
      <c r="J281">
        <v>2447.9300000000003</v>
      </c>
      <c r="K281">
        <v>46452</v>
      </c>
      <c r="L281" s="26">
        <f t="shared" si="13"/>
        <v>5.2698053905106353E-2</v>
      </c>
      <c r="M281" s="1">
        <f t="shared" si="14"/>
        <v>174.85214285714287</v>
      </c>
    </row>
    <row r="282" spans="1:13" x14ac:dyDescent="0.25">
      <c r="A282" t="str">
        <f t="shared" si="12"/>
        <v>CMBCOKMar-2025</v>
      </c>
      <c r="B282" s="2">
        <v>2025</v>
      </c>
      <c r="C282" s="2" t="s">
        <v>199</v>
      </c>
      <c r="D282" t="s">
        <v>10</v>
      </c>
      <c r="E282" s="2" t="s">
        <v>21</v>
      </c>
      <c r="F282" t="s">
        <v>15</v>
      </c>
      <c r="G282">
        <v>53</v>
      </c>
      <c r="H282">
        <v>3763.34</v>
      </c>
      <c r="I282">
        <v>851.5100000000001</v>
      </c>
      <c r="J282">
        <v>4614.8500000000004</v>
      </c>
      <c r="K282">
        <v>27401</v>
      </c>
      <c r="L282" s="26">
        <f t="shared" si="13"/>
        <v>0.1684190358016131</v>
      </c>
      <c r="M282" s="1">
        <f t="shared" si="14"/>
        <v>87.072641509433964</v>
      </c>
    </row>
    <row r="283" spans="1:13" x14ac:dyDescent="0.25">
      <c r="A283" t="str">
        <f t="shared" si="12"/>
        <v>CMBDACMar-2025</v>
      </c>
      <c r="B283" s="2">
        <v>2025</v>
      </c>
      <c r="C283" s="2" t="s">
        <v>199</v>
      </c>
      <c r="D283" t="s">
        <v>10</v>
      </c>
      <c r="E283" s="2" t="s">
        <v>22</v>
      </c>
      <c r="F283" t="s">
        <v>15</v>
      </c>
      <c r="G283">
        <v>11</v>
      </c>
      <c r="H283">
        <v>2249.25</v>
      </c>
      <c r="I283">
        <v>227.76000000000002</v>
      </c>
      <c r="J283">
        <v>2477.0099999999998</v>
      </c>
      <c r="K283">
        <v>23815</v>
      </c>
      <c r="L283" s="26">
        <f t="shared" si="13"/>
        <v>0.10401049758555531</v>
      </c>
      <c r="M283" s="1">
        <f t="shared" si="14"/>
        <v>225.18272727272725</v>
      </c>
    </row>
    <row r="284" spans="1:13" x14ac:dyDescent="0.25">
      <c r="A284" t="str">
        <f t="shared" si="12"/>
        <v>CMBDELMar-2025</v>
      </c>
      <c r="B284" s="2">
        <v>2025</v>
      </c>
      <c r="C284" s="2" t="s">
        <v>199</v>
      </c>
      <c r="D284" t="s">
        <v>10</v>
      </c>
      <c r="E284" s="2" t="s">
        <v>23</v>
      </c>
      <c r="F284" t="s">
        <v>15</v>
      </c>
      <c r="G284">
        <v>193</v>
      </c>
      <c r="H284">
        <v>25935.489999999994</v>
      </c>
      <c r="I284">
        <v>7460.0300000000016</v>
      </c>
      <c r="J284">
        <v>33395.520000000004</v>
      </c>
      <c r="K284">
        <v>468025</v>
      </c>
      <c r="L284" s="26">
        <f t="shared" si="13"/>
        <v>7.1354137065327713E-2</v>
      </c>
      <c r="M284" s="1">
        <f t="shared" si="14"/>
        <v>173.03378238341972</v>
      </c>
    </row>
    <row r="285" spans="1:13" x14ac:dyDescent="0.25">
      <c r="A285" t="str">
        <f t="shared" si="12"/>
        <v>CMBDMMMar-2025</v>
      </c>
      <c r="B285" s="2">
        <v>2025</v>
      </c>
      <c r="C285" s="2" t="s">
        <v>199</v>
      </c>
      <c r="D285" t="s">
        <v>10</v>
      </c>
      <c r="E285" s="2" t="s">
        <v>24</v>
      </c>
      <c r="F285" t="s">
        <v>11</v>
      </c>
      <c r="G285">
        <v>33</v>
      </c>
      <c r="H285">
        <v>7032.869999999999</v>
      </c>
      <c r="I285">
        <v>2566.7599999999998</v>
      </c>
      <c r="J285">
        <v>9599.6299999999992</v>
      </c>
      <c r="K285">
        <v>127149</v>
      </c>
      <c r="L285" s="26">
        <f t="shared" si="13"/>
        <v>7.5499060157767653E-2</v>
      </c>
      <c r="M285" s="1">
        <f t="shared" si="14"/>
        <v>290.89787878787877</v>
      </c>
    </row>
    <row r="286" spans="1:13" x14ac:dyDescent="0.25">
      <c r="A286" t="str">
        <f t="shared" si="12"/>
        <v>CMBDOHMar-2025</v>
      </c>
      <c r="B286" s="2">
        <v>2025</v>
      </c>
      <c r="C286" s="2" t="s">
        <v>199</v>
      </c>
      <c r="D286" t="s">
        <v>10</v>
      </c>
      <c r="E286" s="2" t="s">
        <v>25</v>
      </c>
      <c r="F286" t="s">
        <v>11</v>
      </c>
      <c r="G286">
        <v>55</v>
      </c>
      <c r="H286">
        <v>10705.679999999997</v>
      </c>
      <c r="I286">
        <v>6449.7099999999991</v>
      </c>
      <c r="J286">
        <v>17155.39</v>
      </c>
      <c r="K286">
        <v>199815</v>
      </c>
      <c r="L286" s="26">
        <f t="shared" si="13"/>
        <v>8.5856367139604137E-2</v>
      </c>
      <c r="M286" s="1">
        <f t="shared" si="14"/>
        <v>311.91618181818183</v>
      </c>
    </row>
    <row r="287" spans="1:13" x14ac:dyDescent="0.25">
      <c r="A287" t="str">
        <f t="shared" si="12"/>
        <v>CMBDXBMar-2025</v>
      </c>
      <c r="B287" s="2">
        <v>2025</v>
      </c>
      <c r="C287" s="2" t="s">
        <v>199</v>
      </c>
      <c r="D287" t="s">
        <v>10</v>
      </c>
      <c r="E287" s="2" t="s">
        <v>26</v>
      </c>
      <c r="F287" t="s">
        <v>11</v>
      </c>
      <c r="G287">
        <v>61</v>
      </c>
      <c r="H287">
        <v>8871.39</v>
      </c>
      <c r="I287">
        <v>4755.21</v>
      </c>
      <c r="J287">
        <v>13626.600000000002</v>
      </c>
      <c r="K287">
        <v>201849</v>
      </c>
      <c r="L287" s="26">
        <f t="shared" si="13"/>
        <v>6.7508880400695581E-2</v>
      </c>
      <c r="M287" s="1">
        <f t="shared" si="14"/>
        <v>223.38688524590168</v>
      </c>
    </row>
    <row r="288" spans="1:13" x14ac:dyDescent="0.25">
      <c r="A288" t="str">
        <f t="shared" si="12"/>
        <v>CMBFRAMar-2025</v>
      </c>
      <c r="B288" s="2">
        <v>2025</v>
      </c>
      <c r="C288" s="2" t="s">
        <v>199</v>
      </c>
      <c r="D288" t="s">
        <v>10</v>
      </c>
      <c r="E288" s="2" t="s">
        <v>27</v>
      </c>
      <c r="F288" t="s">
        <v>19</v>
      </c>
      <c r="G288">
        <v>822</v>
      </c>
      <c r="H288">
        <v>208877.03999999995</v>
      </c>
      <c r="I288">
        <v>191140.58000000005</v>
      </c>
      <c r="J288">
        <v>400017.62000000029</v>
      </c>
      <c r="K288">
        <v>6652446</v>
      </c>
      <c r="L288" s="26">
        <f t="shared" si="13"/>
        <v>6.013090824036757E-2</v>
      </c>
      <c r="M288" s="1">
        <f t="shared" si="14"/>
        <v>486.63944038929475</v>
      </c>
    </row>
    <row r="289" spans="1:13" x14ac:dyDescent="0.25">
      <c r="A289" t="str">
        <f t="shared" si="12"/>
        <v>CMBGANMar-2025</v>
      </c>
      <c r="B289" s="2">
        <v>2025</v>
      </c>
      <c r="C289" s="2" t="s">
        <v>199</v>
      </c>
      <c r="D289" t="s">
        <v>10</v>
      </c>
      <c r="E289" s="2" t="s">
        <v>28</v>
      </c>
      <c r="F289" t="s">
        <v>15</v>
      </c>
      <c r="G289">
        <v>152</v>
      </c>
      <c r="H289">
        <v>9676.6999999999971</v>
      </c>
      <c r="I289">
        <v>5491.69</v>
      </c>
      <c r="J289">
        <v>15168.39</v>
      </c>
      <c r="K289">
        <v>174344</v>
      </c>
      <c r="L289" s="26">
        <f t="shared" si="13"/>
        <v>8.7002649933464876E-2</v>
      </c>
      <c r="M289" s="1">
        <f t="shared" si="14"/>
        <v>99.792039473684213</v>
      </c>
    </row>
    <row r="290" spans="1:13" x14ac:dyDescent="0.25">
      <c r="A290" t="str">
        <f t="shared" si="12"/>
        <v>CMBHYDMar-2025</v>
      </c>
      <c r="B290" s="2">
        <v>2025</v>
      </c>
      <c r="C290" s="2" t="s">
        <v>199</v>
      </c>
      <c r="D290" t="s">
        <v>10</v>
      </c>
      <c r="E290" s="2" t="s">
        <v>29</v>
      </c>
      <c r="F290" t="s">
        <v>15</v>
      </c>
      <c r="G290">
        <v>2</v>
      </c>
      <c r="H290">
        <v>214.06</v>
      </c>
      <c r="I290">
        <v>113.06</v>
      </c>
      <c r="J290">
        <v>327.12</v>
      </c>
      <c r="K290">
        <v>2344</v>
      </c>
      <c r="L290" s="26">
        <f t="shared" si="13"/>
        <v>0.13955631399317406</v>
      </c>
      <c r="M290" s="1">
        <f t="shared" si="14"/>
        <v>163.56</v>
      </c>
    </row>
    <row r="291" spans="1:13" x14ac:dyDescent="0.25">
      <c r="A291" t="str">
        <f t="shared" si="12"/>
        <v>CMBICNMar-2025</v>
      </c>
      <c r="B291" s="2">
        <v>2025</v>
      </c>
      <c r="C291" s="2" t="s">
        <v>199</v>
      </c>
      <c r="D291" t="s">
        <v>10</v>
      </c>
      <c r="E291" s="2" t="s">
        <v>30</v>
      </c>
      <c r="F291" t="s">
        <v>13</v>
      </c>
      <c r="G291">
        <v>175</v>
      </c>
      <c r="H291">
        <v>35105.939999999995</v>
      </c>
      <c r="I291">
        <v>16604.209999999995</v>
      </c>
      <c r="J291">
        <v>51710.150000000009</v>
      </c>
      <c r="K291">
        <v>1008875</v>
      </c>
      <c r="L291" s="26">
        <f t="shared" si="13"/>
        <v>5.1255259571304682E-2</v>
      </c>
      <c r="M291" s="1">
        <f t="shared" si="14"/>
        <v>295.48657142857149</v>
      </c>
    </row>
    <row r="292" spans="1:13" x14ac:dyDescent="0.25">
      <c r="A292" t="str">
        <f t="shared" si="12"/>
        <v>CMBIXMMar-2025</v>
      </c>
      <c r="B292" s="2">
        <v>2025</v>
      </c>
      <c r="C292" s="2" t="s">
        <v>199</v>
      </c>
      <c r="D292" t="s">
        <v>10</v>
      </c>
      <c r="E292" s="2" t="s">
        <v>31</v>
      </c>
      <c r="F292" t="s">
        <v>15</v>
      </c>
      <c r="G292">
        <v>37</v>
      </c>
      <c r="H292">
        <v>1249.4800000000002</v>
      </c>
      <c r="I292">
        <v>683.38</v>
      </c>
      <c r="J292">
        <v>1932.86</v>
      </c>
      <c r="K292">
        <v>13098</v>
      </c>
      <c r="L292" s="26">
        <f t="shared" si="13"/>
        <v>0.14756909451824704</v>
      </c>
      <c r="M292" s="1">
        <f t="shared" si="14"/>
        <v>52.239459459459454</v>
      </c>
    </row>
    <row r="293" spans="1:13" x14ac:dyDescent="0.25">
      <c r="A293" t="str">
        <f t="shared" si="12"/>
        <v>CMBKHIMar-2025</v>
      </c>
      <c r="B293" s="2">
        <v>2025</v>
      </c>
      <c r="C293" s="2" t="s">
        <v>199</v>
      </c>
      <c r="D293" t="s">
        <v>10</v>
      </c>
      <c r="E293" s="2" t="s">
        <v>32</v>
      </c>
      <c r="F293" t="s">
        <v>15</v>
      </c>
      <c r="G293">
        <v>57</v>
      </c>
      <c r="H293">
        <v>5777.72</v>
      </c>
      <c r="I293">
        <v>2101.7800000000002</v>
      </c>
      <c r="J293">
        <v>7879.5000000000018</v>
      </c>
      <c r="K293">
        <v>137598</v>
      </c>
      <c r="L293" s="26">
        <f t="shared" si="13"/>
        <v>5.7264640474425511E-2</v>
      </c>
      <c r="M293" s="1">
        <f t="shared" si="14"/>
        <v>138.23684210526318</v>
      </c>
    </row>
    <row r="294" spans="1:13" x14ac:dyDescent="0.25">
      <c r="A294" t="str">
        <f t="shared" si="12"/>
        <v>CMBKTMMar-2025</v>
      </c>
      <c r="B294" s="2">
        <v>2025</v>
      </c>
      <c r="C294" s="2" t="s">
        <v>199</v>
      </c>
      <c r="D294" t="s">
        <v>10</v>
      </c>
      <c r="E294" s="2" t="s">
        <v>52</v>
      </c>
      <c r="F294" t="s">
        <v>15</v>
      </c>
      <c r="G294">
        <v>56</v>
      </c>
      <c r="H294">
        <v>6652.08</v>
      </c>
      <c r="I294">
        <v>1586.6200000000001</v>
      </c>
      <c r="J294">
        <v>8238.6999999999971</v>
      </c>
      <c r="K294">
        <v>131768</v>
      </c>
      <c r="L294" s="26">
        <f t="shared" si="13"/>
        <v>6.2524285107158017E-2</v>
      </c>
      <c r="M294" s="1">
        <f t="shared" si="14"/>
        <v>147.11964285714279</v>
      </c>
    </row>
    <row r="295" spans="1:13" x14ac:dyDescent="0.25">
      <c r="A295" t="str">
        <f t="shared" si="12"/>
        <v>CMBKULMar-2025</v>
      </c>
      <c r="B295" s="2">
        <v>2025</v>
      </c>
      <c r="C295" s="2" t="s">
        <v>199</v>
      </c>
      <c r="D295" t="s">
        <v>10</v>
      </c>
      <c r="E295" s="2" t="s">
        <v>33</v>
      </c>
      <c r="F295" t="s">
        <v>13</v>
      </c>
      <c r="G295">
        <v>80</v>
      </c>
      <c r="H295">
        <v>8455.2099999999991</v>
      </c>
      <c r="I295">
        <v>4894.57</v>
      </c>
      <c r="J295">
        <v>13349.78</v>
      </c>
      <c r="K295">
        <v>196720</v>
      </c>
      <c r="L295" s="26">
        <f t="shared" si="13"/>
        <v>6.786183407889386E-2</v>
      </c>
      <c r="M295" s="1">
        <f t="shared" si="14"/>
        <v>166.87225000000001</v>
      </c>
    </row>
    <row r="296" spans="1:13" x14ac:dyDescent="0.25">
      <c r="A296" t="str">
        <f t="shared" si="12"/>
        <v>CMBKWIMar-2025</v>
      </c>
      <c r="B296" s="2">
        <v>2025</v>
      </c>
      <c r="C296" s="2" t="s">
        <v>199</v>
      </c>
      <c r="D296" t="s">
        <v>10</v>
      </c>
      <c r="E296" s="2" t="s">
        <v>34</v>
      </c>
      <c r="F296" t="s">
        <v>11</v>
      </c>
      <c r="G296">
        <v>35</v>
      </c>
      <c r="H296">
        <v>4171.0300000000007</v>
      </c>
      <c r="I296">
        <v>2547.7099999999991</v>
      </c>
      <c r="J296">
        <v>6718.7400000000007</v>
      </c>
      <c r="K296">
        <v>146825</v>
      </c>
      <c r="L296" s="26">
        <f t="shared" si="13"/>
        <v>4.5760190703218122E-2</v>
      </c>
      <c r="M296" s="1">
        <f t="shared" si="14"/>
        <v>191.96400000000003</v>
      </c>
    </row>
    <row r="297" spans="1:13" x14ac:dyDescent="0.25">
      <c r="A297" t="str">
        <f t="shared" si="12"/>
        <v>CMBLHEMar-2025</v>
      </c>
      <c r="B297" s="2">
        <v>2025</v>
      </c>
      <c r="C297" s="2" t="s">
        <v>199</v>
      </c>
      <c r="D297" t="s">
        <v>10</v>
      </c>
      <c r="E297" s="2" t="s">
        <v>35</v>
      </c>
      <c r="F297" t="s">
        <v>15</v>
      </c>
      <c r="G297">
        <v>100</v>
      </c>
      <c r="H297">
        <v>9953.3999999999942</v>
      </c>
      <c r="I297">
        <v>3188.85</v>
      </c>
      <c r="J297">
        <v>13142.25</v>
      </c>
      <c r="K297">
        <v>278500</v>
      </c>
      <c r="L297" s="26">
        <f t="shared" si="13"/>
        <v>4.7189407540394974E-2</v>
      </c>
      <c r="M297" s="1">
        <f t="shared" si="14"/>
        <v>131.42250000000001</v>
      </c>
    </row>
    <row r="298" spans="1:13" x14ac:dyDescent="0.25">
      <c r="A298" t="str">
        <f t="shared" si="12"/>
        <v>CMBLHRMar-2025</v>
      </c>
      <c r="B298" s="2">
        <v>2025</v>
      </c>
      <c r="C298" s="2" t="s">
        <v>199</v>
      </c>
      <c r="D298" t="s">
        <v>10</v>
      </c>
      <c r="E298" s="2" t="s">
        <v>36</v>
      </c>
      <c r="F298" t="s">
        <v>19</v>
      </c>
      <c r="G298">
        <v>1821</v>
      </c>
      <c r="H298">
        <v>586447.5700000003</v>
      </c>
      <c r="I298">
        <v>418221.86</v>
      </c>
      <c r="J298">
        <v>1004669.43</v>
      </c>
      <c r="K298">
        <v>15877299</v>
      </c>
      <c r="L298" s="26">
        <f t="shared" si="13"/>
        <v>6.3277099587278673E-2</v>
      </c>
      <c r="M298" s="1">
        <f t="shared" si="14"/>
        <v>551.71303130148272</v>
      </c>
    </row>
    <row r="299" spans="1:13" x14ac:dyDescent="0.25">
      <c r="A299" t="str">
        <f t="shared" si="12"/>
        <v>CMBMAAMar-2025</v>
      </c>
      <c r="B299" s="2">
        <v>2025</v>
      </c>
      <c r="C299" s="2" t="s">
        <v>199</v>
      </c>
      <c r="D299" t="s">
        <v>10</v>
      </c>
      <c r="E299" s="2" t="s">
        <v>37</v>
      </c>
      <c r="F299" t="s">
        <v>15</v>
      </c>
      <c r="G299">
        <v>167</v>
      </c>
      <c r="H299">
        <v>7111.2699999999986</v>
      </c>
      <c r="I299">
        <v>4247.920000000001</v>
      </c>
      <c r="J299">
        <v>11359.189999999999</v>
      </c>
      <c r="K299">
        <v>114562</v>
      </c>
      <c r="L299" s="26">
        <f t="shared" si="13"/>
        <v>9.9153209615753898E-2</v>
      </c>
      <c r="M299" s="1">
        <f t="shared" si="14"/>
        <v>68.019101796407185</v>
      </c>
    </row>
    <row r="300" spans="1:13" x14ac:dyDescent="0.25">
      <c r="A300" t="str">
        <f t="shared" si="12"/>
        <v>CMBMELMar-2025</v>
      </c>
      <c r="B300" s="2">
        <v>2025</v>
      </c>
      <c r="C300" s="2" t="s">
        <v>199</v>
      </c>
      <c r="D300" t="s">
        <v>10</v>
      </c>
      <c r="E300" s="2" t="s">
        <v>38</v>
      </c>
      <c r="F300" t="s">
        <v>13</v>
      </c>
      <c r="G300">
        <v>745</v>
      </c>
      <c r="H300">
        <v>251040.39</v>
      </c>
      <c r="I300">
        <v>64948.510000000024</v>
      </c>
      <c r="J300">
        <v>315988.89999999991</v>
      </c>
      <c r="K300">
        <v>6264705</v>
      </c>
      <c r="L300" s="26">
        <f t="shared" si="13"/>
        <v>5.0439549827166627E-2</v>
      </c>
      <c r="M300" s="1">
        <f t="shared" si="14"/>
        <v>424.14617449664416</v>
      </c>
    </row>
    <row r="301" spans="1:13" x14ac:dyDescent="0.25">
      <c r="A301" t="str">
        <f t="shared" si="12"/>
        <v>CMBMLEMar-2025</v>
      </c>
      <c r="B301" s="2">
        <v>2025</v>
      </c>
      <c r="C301" s="2" t="s">
        <v>199</v>
      </c>
      <c r="D301" t="s">
        <v>10</v>
      </c>
      <c r="E301" s="2" t="s">
        <v>39</v>
      </c>
      <c r="F301" t="s">
        <v>15</v>
      </c>
      <c r="G301">
        <v>1216</v>
      </c>
      <c r="H301">
        <v>130745.78999999996</v>
      </c>
      <c r="I301">
        <v>24822.919999999976</v>
      </c>
      <c r="J301">
        <v>155568.71</v>
      </c>
      <c r="K301">
        <v>933888</v>
      </c>
      <c r="L301" s="26">
        <f t="shared" si="13"/>
        <v>0.16658176355194626</v>
      </c>
      <c r="M301" s="1">
        <f t="shared" si="14"/>
        <v>127.93479440789473</v>
      </c>
    </row>
    <row r="302" spans="1:13" x14ac:dyDescent="0.25">
      <c r="A302" t="str">
        <f t="shared" si="12"/>
        <v>CMBNRTMar-2025</v>
      </c>
      <c r="B302" s="2">
        <v>2025</v>
      </c>
      <c r="C302" s="2" t="s">
        <v>199</v>
      </c>
      <c r="D302" t="s">
        <v>10</v>
      </c>
      <c r="E302" s="2" t="s">
        <v>40</v>
      </c>
      <c r="F302" t="s">
        <v>13</v>
      </c>
      <c r="G302">
        <v>134</v>
      </c>
      <c r="H302">
        <v>59959.28</v>
      </c>
      <c r="I302">
        <v>3986.8199999999997</v>
      </c>
      <c r="J302">
        <v>63946.100000000013</v>
      </c>
      <c r="K302">
        <v>919776</v>
      </c>
      <c r="L302" s="26">
        <f t="shared" si="13"/>
        <v>6.9523557909751954E-2</v>
      </c>
      <c r="M302" s="1">
        <f t="shared" si="14"/>
        <v>477.20970149253742</v>
      </c>
    </row>
    <row r="303" spans="1:13" x14ac:dyDescent="0.25">
      <c r="A303" t="str">
        <f t="shared" si="12"/>
        <v>CMBRUHMar-2025</v>
      </c>
      <c r="B303" s="2">
        <v>2025</v>
      </c>
      <c r="C303" s="2" t="s">
        <v>199</v>
      </c>
      <c r="D303" t="s">
        <v>10</v>
      </c>
      <c r="E303" s="2" t="s">
        <v>41</v>
      </c>
      <c r="F303" t="s">
        <v>11</v>
      </c>
      <c r="G303">
        <v>82</v>
      </c>
      <c r="H303">
        <v>13380.610000000002</v>
      </c>
      <c r="I303">
        <v>5867.430000000003</v>
      </c>
      <c r="J303">
        <v>19248.040000000005</v>
      </c>
      <c r="K303">
        <v>331690</v>
      </c>
      <c r="L303" s="26">
        <f t="shared" si="13"/>
        <v>5.8030208930025036E-2</v>
      </c>
      <c r="M303" s="1">
        <f t="shared" si="14"/>
        <v>234.73219512195126</v>
      </c>
    </row>
    <row r="304" spans="1:13" x14ac:dyDescent="0.25">
      <c r="A304" t="str">
        <f t="shared" si="12"/>
        <v>CMBSINMar-2025</v>
      </c>
      <c r="B304" s="2">
        <v>2025</v>
      </c>
      <c r="C304" s="2" t="s">
        <v>199</v>
      </c>
      <c r="D304" t="s">
        <v>10</v>
      </c>
      <c r="E304" s="2" t="s">
        <v>42</v>
      </c>
      <c r="F304" t="s">
        <v>13</v>
      </c>
      <c r="G304">
        <v>140</v>
      </c>
      <c r="H304">
        <v>31912.390000000007</v>
      </c>
      <c r="I304">
        <v>9696.1100000000024</v>
      </c>
      <c r="J304">
        <v>41608.500000000007</v>
      </c>
      <c r="K304">
        <v>384860</v>
      </c>
      <c r="L304" s="26">
        <f t="shared" si="13"/>
        <v>0.10811333991581357</v>
      </c>
      <c r="M304" s="1">
        <f t="shared" si="14"/>
        <v>297.20357142857148</v>
      </c>
    </row>
    <row r="305" spans="1:13" x14ac:dyDescent="0.25">
      <c r="A305" t="str">
        <f t="shared" si="12"/>
        <v>CMBSYDMar-2025</v>
      </c>
      <c r="B305" s="2">
        <v>2025</v>
      </c>
      <c r="C305" s="2" t="s">
        <v>199</v>
      </c>
      <c r="D305" t="s">
        <v>10</v>
      </c>
      <c r="E305" s="2" t="s">
        <v>53</v>
      </c>
      <c r="F305" t="s">
        <v>13</v>
      </c>
      <c r="G305">
        <v>277</v>
      </c>
      <c r="H305">
        <v>144676.66000000003</v>
      </c>
      <c r="I305">
        <v>25864.529999999992</v>
      </c>
      <c r="J305">
        <v>170541.19000000009</v>
      </c>
      <c r="K305">
        <v>2424858</v>
      </c>
      <c r="L305" s="26">
        <f t="shared" si="13"/>
        <v>7.0330382232691599E-2</v>
      </c>
      <c r="M305" s="1">
        <f t="shared" si="14"/>
        <v>615.67216606498232</v>
      </c>
    </row>
    <row r="306" spans="1:13" x14ac:dyDescent="0.25">
      <c r="A306" t="str">
        <f t="shared" si="12"/>
        <v>CMBTRVMar-2025</v>
      </c>
      <c r="B306" s="2">
        <v>2025</v>
      </c>
      <c r="C306" s="2" t="s">
        <v>199</v>
      </c>
      <c r="D306" t="s">
        <v>10</v>
      </c>
      <c r="E306" s="2" t="s">
        <v>43</v>
      </c>
      <c r="F306" t="s">
        <v>15</v>
      </c>
      <c r="G306">
        <v>2</v>
      </c>
      <c r="H306">
        <v>87.18</v>
      </c>
      <c r="I306">
        <v>19.22</v>
      </c>
      <c r="J306">
        <v>106.4</v>
      </c>
      <c r="K306">
        <v>732</v>
      </c>
      <c r="L306" s="26">
        <f t="shared" si="13"/>
        <v>0.14535519125683061</v>
      </c>
      <c r="M306" s="1">
        <f t="shared" si="14"/>
        <v>53.2</v>
      </c>
    </row>
    <row r="307" spans="1:13" x14ac:dyDescent="0.25">
      <c r="A307" t="str">
        <f t="shared" si="12"/>
        <v>CMBTRZMar-2025</v>
      </c>
      <c r="B307" s="2">
        <v>2025</v>
      </c>
      <c r="C307" s="2" t="s">
        <v>199</v>
      </c>
      <c r="D307" t="s">
        <v>10</v>
      </c>
      <c r="E307" s="2" t="s">
        <v>44</v>
      </c>
      <c r="F307" t="s">
        <v>15</v>
      </c>
      <c r="G307">
        <v>24</v>
      </c>
      <c r="H307">
        <v>1192.6399999999999</v>
      </c>
      <c r="I307">
        <v>441.62000000000006</v>
      </c>
      <c r="J307">
        <v>1634.2600000000004</v>
      </c>
      <c r="K307">
        <v>10632</v>
      </c>
      <c r="L307" s="26">
        <f t="shared" si="13"/>
        <v>0.15371143717080515</v>
      </c>
      <c r="M307" s="1">
        <f t="shared" si="14"/>
        <v>68.09416666666668</v>
      </c>
    </row>
    <row r="308" spans="1:13" x14ac:dyDescent="0.25">
      <c r="A308" t="str">
        <f t="shared" si="12"/>
        <v>COKCMBMar-2025</v>
      </c>
      <c r="B308" s="2">
        <v>2025</v>
      </c>
      <c r="C308" s="2" t="s">
        <v>199</v>
      </c>
      <c r="D308" t="s">
        <v>21</v>
      </c>
      <c r="E308" s="2" t="s">
        <v>10</v>
      </c>
      <c r="F308" t="s">
        <v>15</v>
      </c>
      <c r="G308">
        <v>115</v>
      </c>
      <c r="H308">
        <v>10134.000000000002</v>
      </c>
      <c r="I308">
        <v>2889.7100000000005</v>
      </c>
      <c r="J308">
        <v>13023.71</v>
      </c>
      <c r="K308">
        <v>59455</v>
      </c>
      <c r="L308" s="26">
        <f t="shared" si="13"/>
        <v>0.21905155159364223</v>
      </c>
      <c r="M308" s="1">
        <f t="shared" si="14"/>
        <v>113.24965217391303</v>
      </c>
    </row>
    <row r="309" spans="1:13" x14ac:dyDescent="0.25">
      <c r="A309" t="str">
        <f t="shared" si="12"/>
        <v>DACCMBMar-2025</v>
      </c>
      <c r="B309" s="2">
        <v>2025</v>
      </c>
      <c r="C309" s="2" t="s">
        <v>199</v>
      </c>
      <c r="D309" t="s">
        <v>22</v>
      </c>
      <c r="E309" s="2" t="s">
        <v>10</v>
      </c>
      <c r="F309" t="s">
        <v>15</v>
      </c>
      <c r="G309">
        <v>22</v>
      </c>
      <c r="H309">
        <v>2622.91</v>
      </c>
      <c r="I309">
        <v>460.73999999999995</v>
      </c>
      <c r="J309">
        <v>3083.6499999999996</v>
      </c>
      <c r="K309">
        <v>47630</v>
      </c>
      <c r="L309" s="26">
        <f t="shared" si="13"/>
        <v>6.4741759395339063E-2</v>
      </c>
      <c r="M309" s="1">
        <f t="shared" si="14"/>
        <v>140.16590909090908</v>
      </c>
    </row>
    <row r="310" spans="1:13" x14ac:dyDescent="0.25">
      <c r="A310" t="str">
        <f t="shared" si="12"/>
        <v>DELCMBMar-2025</v>
      </c>
      <c r="B310" s="2">
        <v>2025</v>
      </c>
      <c r="C310" s="2" t="s">
        <v>199</v>
      </c>
      <c r="D310" t="s">
        <v>23</v>
      </c>
      <c r="E310" s="2" t="s">
        <v>10</v>
      </c>
      <c r="F310" t="s">
        <v>15</v>
      </c>
      <c r="G310">
        <v>310</v>
      </c>
      <c r="H310">
        <v>38326.44</v>
      </c>
      <c r="I310">
        <v>10616.780000000004</v>
      </c>
      <c r="J310">
        <v>48943.22</v>
      </c>
      <c r="K310">
        <v>751750</v>
      </c>
      <c r="L310" s="26">
        <f t="shared" si="13"/>
        <v>6.5105713335550389E-2</v>
      </c>
      <c r="M310" s="1">
        <f t="shared" si="14"/>
        <v>157.88135483870968</v>
      </c>
    </row>
    <row r="311" spans="1:13" x14ac:dyDescent="0.25">
      <c r="A311" t="str">
        <f t="shared" si="12"/>
        <v>DMMCMBMar-2025</v>
      </c>
      <c r="B311" s="2">
        <v>2025</v>
      </c>
      <c r="C311" s="2" t="s">
        <v>199</v>
      </c>
      <c r="D311" t="s">
        <v>24</v>
      </c>
      <c r="E311" s="2" t="s">
        <v>10</v>
      </c>
      <c r="F311" t="s">
        <v>11</v>
      </c>
      <c r="G311">
        <v>14</v>
      </c>
      <c r="H311">
        <v>3298.3100000000004</v>
      </c>
      <c r="I311">
        <v>1136.0700000000002</v>
      </c>
      <c r="J311">
        <v>4434.38</v>
      </c>
      <c r="K311">
        <v>53942</v>
      </c>
      <c r="L311" s="26">
        <f t="shared" si="13"/>
        <v>8.2206443958325617E-2</v>
      </c>
      <c r="M311" s="1">
        <f t="shared" si="14"/>
        <v>316.74142857142857</v>
      </c>
    </row>
    <row r="312" spans="1:13" x14ac:dyDescent="0.25">
      <c r="A312" t="str">
        <f t="shared" si="12"/>
        <v>DOHCMBMar-2025</v>
      </c>
      <c r="B312" s="2">
        <v>2025</v>
      </c>
      <c r="C312" s="2" t="s">
        <v>199</v>
      </c>
      <c r="D312" t="s">
        <v>25</v>
      </c>
      <c r="E312" s="2" t="s">
        <v>10</v>
      </c>
      <c r="F312" t="s">
        <v>11</v>
      </c>
      <c r="G312">
        <v>21</v>
      </c>
      <c r="H312">
        <v>5680.21</v>
      </c>
      <c r="I312">
        <v>2688.3499999999995</v>
      </c>
      <c r="J312">
        <v>8368.56</v>
      </c>
      <c r="K312">
        <v>76293</v>
      </c>
      <c r="L312" s="26">
        <f t="shared" si="13"/>
        <v>0.10968974873186269</v>
      </c>
      <c r="M312" s="1">
        <f t="shared" si="14"/>
        <v>398.50285714285712</v>
      </c>
    </row>
    <row r="313" spans="1:13" x14ac:dyDescent="0.25">
      <c r="A313" t="str">
        <f t="shared" si="12"/>
        <v>DXBCMBMar-2025</v>
      </c>
      <c r="B313" s="2">
        <v>2025</v>
      </c>
      <c r="C313" s="2" t="s">
        <v>199</v>
      </c>
      <c r="D313" t="s">
        <v>26</v>
      </c>
      <c r="E313" s="2" t="s">
        <v>10</v>
      </c>
      <c r="F313" t="s">
        <v>11</v>
      </c>
      <c r="G313">
        <v>89</v>
      </c>
      <c r="H313">
        <v>14901.680000000002</v>
      </c>
      <c r="I313">
        <v>8555.93</v>
      </c>
      <c r="J313">
        <v>23457.609999999997</v>
      </c>
      <c r="K313">
        <v>294501</v>
      </c>
      <c r="L313" s="26">
        <f t="shared" si="13"/>
        <v>7.9652055510847156E-2</v>
      </c>
      <c r="M313" s="1">
        <f t="shared" si="14"/>
        <v>263.56865168539321</v>
      </c>
    </row>
    <row r="314" spans="1:13" x14ac:dyDescent="0.25">
      <c r="A314" t="str">
        <f t="shared" si="12"/>
        <v>FRACMBMar-2025</v>
      </c>
      <c r="B314" s="2">
        <v>2025</v>
      </c>
      <c r="C314" s="2" t="s">
        <v>199</v>
      </c>
      <c r="D314" t="s">
        <v>27</v>
      </c>
      <c r="E314" s="2" t="s">
        <v>10</v>
      </c>
      <c r="F314" t="s">
        <v>19</v>
      </c>
      <c r="G314">
        <v>399</v>
      </c>
      <c r="H314">
        <v>94608.050000000047</v>
      </c>
      <c r="I314">
        <v>96370.819999999978</v>
      </c>
      <c r="J314">
        <v>190978.87000000002</v>
      </c>
      <c r="K314">
        <v>3229107</v>
      </c>
      <c r="L314" s="26">
        <f t="shared" si="13"/>
        <v>5.9142936421741371E-2</v>
      </c>
      <c r="M314" s="1">
        <f t="shared" si="14"/>
        <v>478.64378446115296</v>
      </c>
    </row>
    <row r="315" spans="1:13" x14ac:dyDescent="0.25">
      <c r="A315" t="str">
        <f t="shared" si="12"/>
        <v>GANCMBMar-2025</v>
      </c>
      <c r="B315" s="2">
        <v>2025</v>
      </c>
      <c r="C315" s="2" t="s">
        <v>199</v>
      </c>
      <c r="D315" t="s">
        <v>28</v>
      </c>
      <c r="E315" s="2" t="s">
        <v>10</v>
      </c>
      <c r="F315" t="s">
        <v>15</v>
      </c>
      <c r="G315">
        <v>141</v>
      </c>
      <c r="H315">
        <v>10183.329999999998</v>
      </c>
      <c r="I315">
        <v>5172.119999999999</v>
      </c>
      <c r="J315">
        <v>15355.449999999999</v>
      </c>
      <c r="K315">
        <v>161727</v>
      </c>
      <c r="L315" s="26">
        <f t="shared" si="13"/>
        <v>9.4946731219895247E-2</v>
      </c>
      <c r="M315" s="1">
        <f t="shared" si="14"/>
        <v>108.90390070921985</v>
      </c>
    </row>
    <row r="316" spans="1:13" x14ac:dyDescent="0.25">
      <c r="A316" t="str">
        <f t="shared" si="12"/>
        <v>HYDCMBMar-2025</v>
      </c>
      <c r="B316" s="2">
        <v>2025</v>
      </c>
      <c r="C316" s="2" t="s">
        <v>199</v>
      </c>
      <c r="D316" t="s">
        <v>29</v>
      </c>
      <c r="E316" s="2" t="s">
        <v>10</v>
      </c>
      <c r="F316" t="s">
        <v>15</v>
      </c>
      <c r="G316">
        <v>7</v>
      </c>
      <c r="H316">
        <v>383.66999999999996</v>
      </c>
      <c r="I316">
        <v>139.22</v>
      </c>
      <c r="J316">
        <v>522.89</v>
      </c>
      <c r="K316">
        <v>8204</v>
      </c>
      <c r="L316" s="26">
        <f t="shared" si="13"/>
        <v>6.3735982447586548E-2</v>
      </c>
      <c r="M316" s="1">
        <f t="shared" si="14"/>
        <v>74.698571428571427</v>
      </c>
    </row>
    <row r="317" spans="1:13" x14ac:dyDescent="0.25">
      <c r="A317" t="str">
        <f t="shared" si="12"/>
        <v>ICNCMBMar-2025</v>
      </c>
      <c r="B317" s="2">
        <v>2025</v>
      </c>
      <c r="C317" s="2" t="s">
        <v>199</v>
      </c>
      <c r="D317" t="s">
        <v>30</v>
      </c>
      <c r="E317" s="2" t="s">
        <v>10</v>
      </c>
      <c r="F317" t="s">
        <v>13</v>
      </c>
      <c r="G317">
        <v>41</v>
      </c>
      <c r="H317">
        <v>11525.85</v>
      </c>
      <c r="I317">
        <v>3605.3000000000006</v>
      </c>
      <c r="J317">
        <v>15131.150000000001</v>
      </c>
      <c r="K317">
        <v>236365</v>
      </c>
      <c r="L317" s="26">
        <f t="shared" si="13"/>
        <v>6.4016034522877754E-2</v>
      </c>
      <c r="M317" s="1">
        <f t="shared" si="14"/>
        <v>369.05243902439025</v>
      </c>
    </row>
    <row r="318" spans="1:13" x14ac:dyDescent="0.25">
      <c r="A318" t="str">
        <f t="shared" si="12"/>
        <v>IXMCMBMar-2025</v>
      </c>
      <c r="B318" s="2">
        <v>2025</v>
      </c>
      <c r="C318" s="2" t="s">
        <v>199</v>
      </c>
      <c r="D318" t="s">
        <v>31</v>
      </c>
      <c r="E318" s="2" t="s">
        <v>10</v>
      </c>
      <c r="F318" t="s">
        <v>15</v>
      </c>
      <c r="G318">
        <v>54</v>
      </c>
      <c r="H318">
        <v>1884.2200000000003</v>
      </c>
      <c r="I318">
        <v>883.4799999999999</v>
      </c>
      <c r="J318">
        <v>2767.7000000000003</v>
      </c>
      <c r="K318">
        <v>19116</v>
      </c>
      <c r="L318" s="26">
        <f t="shared" si="13"/>
        <v>0.14478447373927603</v>
      </c>
      <c r="M318" s="1">
        <f t="shared" si="14"/>
        <v>51.253703703703707</v>
      </c>
    </row>
    <row r="319" spans="1:13" x14ac:dyDescent="0.25">
      <c r="A319" t="str">
        <f t="shared" si="12"/>
        <v>KHICMBMar-2025</v>
      </c>
      <c r="B319" s="2">
        <v>2025</v>
      </c>
      <c r="C319" s="2" t="s">
        <v>199</v>
      </c>
      <c r="D319" t="s">
        <v>32</v>
      </c>
      <c r="E319" s="2" t="s">
        <v>10</v>
      </c>
      <c r="F319" t="s">
        <v>15</v>
      </c>
      <c r="G319">
        <v>38</v>
      </c>
      <c r="H319">
        <v>3558.41</v>
      </c>
      <c r="I319">
        <v>1227.04</v>
      </c>
      <c r="J319">
        <v>4785.45</v>
      </c>
      <c r="K319">
        <v>91732</v>
      </c>
      <c r="L319" s="26">
        <f t="shared" si="13"/>
        <v>5.2167727728600705E-2</v>
      </c>
      <c r="M319" s="1">
        <f t="shared" si="14"/>
        <v>125.9328947368421</v>
      </c>
    </row>
    <row r="320" spans="1:13" x14ac:dyDescent="0.25">
      <c r="A320" t="str">
        <f t="shared" si="12"/>
        <v>KTMCMBMar-2025</v>
      </c>
      <c r="B320" s="2">
        <v>2025</v>
      </c>
      <c r="C320" s="2" t="s">
        <v>199</v>
      </c>
      <c r="D320" t="s">
        <v>52</v>
      </c>
      <c r="E320" s="2" t="s">
        <v>10</v>
      </c>
      <c r="F320" t="s">
        <v>15</v>
      </c>
      <c r="G320">
        <v>79</v>
      </c>
      <c r="H320">
        <v>15392.660000000002</v>
      </c>
      <c r="I320">
        <v>2663.6999999999971</v>
      </c>
      <c r="J320">
        <v>18056.36</v>
      </c>
      <c r="K320">
        <v>185887</v>
      </c>
      <c r="L320" s="26">
        <f t="shared" si="13"/>
        <v>9.7136217164191158E-2</v>
      </c>
      <c r="M320" s="1">
        <f t="shared" si="14"/>
        <v>228.56151898734177</v>
      </c>
    </row>
    <row r="321" spans="1:13" x14ac:dyDescent="0.25">
      <c r="A321" t="str">
        <f t="shared" si="12"/>
        <v>KULCMBMar-2025</v>
      </c>
      <c r="B321" s="2">
        <v>2025</v>
      </c>
      <c r="C321" s="2" t="s">
        <v>199</v>
      </c>
      <c r="D321" t="s">
        <v>33</v>
      </c>
      <c r="E321" s="2" t="s">
        <v>10</v>
      </c>
      <c r="F321" t="s">
        <v>13</v>
      </c>
      <c r="G321">
        <v>51</v>
      </c>
      <c r="H321">
        <v>6627.65</v>
      </c>
      <c r="I321">
        <v>3130.14</v>
      </c>
      <c r="J321">
        <v>9757.7899999999991</v>
      </c>
      <c r="K321">
        <v>125409</v>
      </c>
      <c r="L321" s="26">
        <f t="shared" si="13"/>
        <v>7.7807733097305612E-2</v>
      </c>
      <c r="M321" s="1">
        <f t="shared" si="14"/>
        <v>191.32921568627449</v>
      </c>
    </row>
    <row r="322" spans="1:13" x14ac:dyDescent="0.25">
      <c r="A322" t="str">
        <f t="shared" ref="A322:A385" si="15">D322&amp;E322&amp;C322</f>
        <v>KWICMBMar-2025</v>
      </c>
      <c r="B322" s="2">
        <v>2025</v>
      </c>
      <c r="C322" s="2" t="s">
        <v>199</v>
      </c>
      <c r="D322" t="s">
        <v>34</v>
      </c>
      <c r="E322" s="2" t="s">
        <v>10</v>
      </c>
      <c r="F322" t="s">
        <v>11</v>
      </c>
      <c r="G322">
        <v>4</v>
      </c>
      <c r="H322">
        <v>422.92</v>
      </c>
      <c r="I322">
        <v>269.59000000000003</v>
      </c>
      <c r="J322">
        <v>692.51</v>
      </c>
      <c r="K322">
        <v>16780</v>
      </c>
      <c r="L322" s="26">
        <f t="shared" ref="L322:L385" si="16">J322/K322</f>
        <v>4.1269964243146599E-2</v>
      </c>
      <c r="M322" s="1">
        <f t="shared" ref="M322:M385" si="17">J322/G322</f>
        <v>173.1275</v>
      </c>
    </row>
    <row r="323" spans="1:13" x14ac:dyDescent="0.25">
      <c r="A323" t="str">
        <f t="shared" si="15"/>
        <v>LHECMBMar-2025</v>
      </c>
      <c r="B323" s="2">
        <v>2025</v>
      </c>
      <c r="C323" s="2" t="s">
        <v>199</v>
      </c>
      <c r="D323" t="s">
        <v>35</v>
      </c>
      <c r="E323" s="2" t="s">
        <v>10</v>
      </c>
      <c r="F323" t="s">
        <v>15</v>
      </c>
      <c r="G323">
        <v>72</v>
      </c>
      <c r="H323">
        <v>6290.12</v>
      </c>
      <c r="I323">
        <v>2077.08</v>
      </c>
      <c r="J323">
        <v>8367.1999999999989</v>
      </c>
      <c r="K323">
        <v>200520</v>
      </c>
      <c r="L323" s="26">
        <f t="shared" si="16"/>
        <v>4.1727508477957302E-2</v>
      </c>
      <c r="M323" s="1">
        <f t="shared" si="17"/>
        <v>116.21111111111109</v>
      </c>
    </row>
    <row r="324" spans="1:13" x14ac:dyDescent="0.25">
      <c r="A324" t="str">
        <f t="shared" si="15"/>
        <v>LHRCMBMar-2025</v>
      </c>
      <c r="B324" s="2">
        <v>2025</v>
      </c>
      <c r="C324" s="2" t="s">
        <v>199</v>
      </c>
      <c r="D324" t="s">
        <v>36</v>
      </c>
      <c r="E324" s="2" t="s">
        <v>10</v>
      </c>
      <c r="F324" t="s">
        <v>19</v>
      </c>
      <c r="G324">
        <v>1137</v>
      </c>
      <c r="H324">
        <v>353083.22000000003</v>
      </c>
      <c r="I324">
        <v>266391.16000000009</v>
      </c>
      <c r="J324">
        <v>619474.38000000047</v>
      </c>
      <c r="K324">
        <v>9913503</v>
      </c>
      <c r="L324" s="26">
        <f t="shared" si="16"/>
        <v>6.2487939934047582E-2</v>
      </c>
      <c r="M324" s="1">
        <f t="shared" si="17"/>
        <v>544.83234828496086</v>
      </c>
    </row>
    <row r="325" spans="1:13" x14ac:dyDescent="0.25">
      <c r="A325" t="str">
        <f t="shared" si="15"/>
        <v>MAACMBMar-2025</v>
      </c>
      <c r="B325" s="2">
        <v>2025</v>
      </c>
      <c r="C325" s="2" t="s">
        <v>199</v>
      </c>
      <c r="D325" t="s">
        <v>37</v>
      </c>
      <c r="E325" s="2" t="s">
        <v>10</v>
      </c>
      <c r="F325" t="s">
        <v>15</v>
      </c>
      <c r="G325">
        <v>114</v>
      </c>
      <c r="H325">
        <v>5550.1099999999988</v>
      </c>
      <c r="I325">
        <v>3008.2200000000003</v>
      </c>
      <c r="J325">
        <v>8558.3299999999963</v>
      </c>
      <c r="K325">
        <v>78204</v>
      </c>
      <c r="L325" s="26">
        <f t="shared" si="16"/>
        <v>0.10943596235486672</v>
      </c>
      <c r="M325" s="1">
        <f t="shared" si="17"/>
        <v>75.073070175438559</v>
      </c>
    </row>
    <row r="326" spans="1:13" x14ac:dyDescent="0.25">
      <c r="A326" t="str">
        <f t="shared" si="15"/>
        <v>MELCMBMar-2025</v>
      </c>
      <c r="B326" s="2">
        <v>2025</v>
      </c>
      <c r="C326" s="2" t="s">
        <v>199</v>
      </c>
      <c r="D326" t="s">
        <v>38</v>
      </c>
      <c r="E326" s="2" t="s">
        <v>10</v>
      </c>
      <c r="F326" t="s">
        <v>13</v>
      </c>
      <c r="G326">
        <v>1053</v>
      </c>
      <c r="H326">
        <v>337967.62000000017</v>
      </c>
      <c r="I326">
        <v>118856.61000000002</v>
      </c>
      <c r="J326">
        <v>456824.2300000001</v>
      </c>
      <c r="K326">
        <v>8854677</v>
      </c>
      <c r="L326" s="26">
        <f t="shared" si="16"/>
        <v>5.1591292375769336E-2</v>
      </c>
      <c r="M326" s="1">
        <f t="shared" si="17"/>
        <v>433.83117758784437</v>
      </c>
    </row>
    <row r="327" spans="1:13" x14ac:dyDescent="0.25">
      <c r="A327" t="str">
        <f t="shared" si="15"/>
        <v>MLECMBMar-2025</v>
      </c>
      <c r="B327" s="2">
        <v>2025</v>
      </c>
      <c r="C327" s="2" t="s">
        <v>199</v>
      </c>
      <c r="D327" t="s">
        <v>39</v>
      </c>
      <c r="E327" s="2" t="s">
        <v>10</v>
      </c>
      <c r="F327" t="s">
        <v>15</v>
      </c>
      <c r="G327">
        <v>548</v>
      </c>
      <c r="H327">
        <v>48258.829999999994</v>
      </c>
      <c r="I327">
        <v>13251.500000000002</v>
      </c>
      <c r="J327">
        <v>61510.330000000016</v>
      </c>
      <c r="K327">
        <v>420864</v>
      </c>
      <c r="L327" s="26">
        <f t="shared" si="16"/>
        <v>0.14615251007451341</v>
      </c>
      <c r="M327" s="1">
        <f t="shared" si="17"/>
        <v>112.24512773722631</v>
      </c>
    </row>
    <row r="328" spans="1:13" x14ac:dyDescent="0.25">
      <c r="A328" t="str">
        <f t="shared" si="15"/>
        <v>NRTCMBMar-2025</v>
      </c>
      <c r="B328" s="2">
        <v>2025</v>
      </c>
      <c r="C328" s="2" t="s">
        <v>199</v>
      </c>
      <c r="D328" t="s">
        <v>40</v>
      </c>
      <c r="E328" s="2" t="s">
        <v>10</v>
      </c>
      <c r="F328" t="s">
        <v>13</v>
      </c>
      <c r="G328">
        <v>122</v>
      </c>
      <c r="H328">
        <v>49315.729999999996</v>
      </c>
      <c r="I328">
        <v>3674.1000000000013</v>
      </c>
      <c r="J328">
        <v>52989.83</v>
      </c>
      <c r="K328">
        <v>837408</v>
      </c>
      <c r="L328" s="26">
        <f t="shared" si="16"/>
        <v>6.3278389984332606E-2</v>
      </c>
      <c r="M328" s="1">
        <f t="shared" si="17"/>
        <v>434.34286885245905</v>
      </c>
    </row>
    <row r="329" spans="1:13" x14ac:dyDescent="0.25">
      <c r="A329" t="str">
        <f t="shared" si="15"/>
        <v>RUHCMBMar-2025</v>
      </c>
      <c r="B329" s="2">
        <v>2025</v>
      </c>
      <c r="C329" s="2" t="s">
        <v>199</v>
      </c>
      <c r="D329" t="s">
        <v>41</v>
      </c>
      <c r="E329" s="2" t="s">
        <v>10</v>
      </c>
      <c r="F329" t="s">
        <v>11</v>
      </c>
      <c r="G329">
        <v>64</v>
      </c>
      <c r="H329">
        <v>12752.940000000002</v>
      </c>
      <c r="I329">
        <v>5480.4600000000009</v>
      </c>
      <c r="J329">
        <v>18233.399999999998</v>
      </c>
      <c r="K329">
        <v>258880</v>
      </c>
      <c r="L329" s="26">
        <f t="shared" si="16"/>
        <v>7.0431860321384418E-2</v>
      </c>
      <c r="M329" s="1">
        <f t="shared" si="17"/>
        <v>284.89687499999997</v>
      </c>
    </row>
    <row r="330" spans="1:13" x14ac:dyDescent="0.25">
      <c r="A330" t="str">
        <f t="shared" si="15"/>
        <v>SINCMBMar-2025</v>
      </c>
      <c r="B330" s="2">
        <v>2025</v>
      </c>
      <c r="C330" s="2" t="s">
        <v>199</v>
      </c>
      <c r="D330" t="s">
        <v>42</v>
      </c>
      <c r="E330" s="2" t="s">
        <v>10</v>
      </c>
      <c r="F330" t="s">
        <v>13</v>
      </c>
      <c r="G330">
        <v>141</v>
      </c>
      <c r="H330">
        <v>24412.419999999987</v>
      </c>
      <c r="I330">
        <v>9189.5299999999988</v>
      </c>
      <c r="J330">
        <v>33601.949999999997</v>
      </c>
      <c r="K330">
        <v>387609</v>
      </c>
      <c r="L330" s="26">
        <f t="shared" si="16"/>
        <v>8.6690324528068227E-2</v>
      </c>
      <c r="M330" s="1">
        <f t="shared" si="17"/>
        <v>238.31170212765954</v>
      </c>
    </row>
    <row r="331" spans="1:13" x14ac:dyDescent="0.25">
      <c r="A331" t="str">
        <f t="shared" si="15"/>
        <v>SYDCMBMar-2025</v>
      </c>
      <c r="B331" s="2">
        <v>2025</v>
      </c>
      <c r="C331" s="2" t="s">
        <v>199</v>
      </c>
      <c r="D331" t="s">
        <v>53</v>
      </c>
      <c r="E331" s="2" t="s">
        <v>10</v>
      </c>
      <c r="F331" t="s">
        <v>13</v>
      </c>
      <c r="G331">
        <v>500</v>
      </c>
      <c r="H331">
        <v>204052.51999999993</v>
      </c>
      <c r="I331">
        <v>54358.44000000001</v>
      </c>
      <c r="J331">
        <v>258410.96000000002</v>
      </c>
      <c r="K331">
        <v>4377000</v>
      </c>
      <c r="L331" s="26">
        <f t="shared" si="16"/>
        <v>5.9038373315055979E-2</v>
      </c>
      <c r="M331" s="1">
        <f t="shared" si="17"/>
        <v>516.82192000000009</v>
      </c>
    </row>
    <row r="332" spans="1:13" x14ac:dyDescent="0.25">
      <c r="A332" t="str">
        <f t="shared" si="15"/>
        <v>TRVCMBMar-2025</v>
      </c>
      <c r="B332" s="2">
        <v>2025</v>
      </c>
      <c r="C332" s="2" t="s">
        <v>199</v>
      </c>
      <c r="D332" t="s">
        <v>43</v>
      </c>
      <c r="E332" s="2" t="s">
        <v>10</v>
      </c>
      <c r="F332" t="s">
        <v>15</v>
      </c>
      <c r="G332">
        <v>16</v>
      </c>
      <c r="H332">
        <v>489.45</v>
      </c>
      <c r="I332">
        <v>219.88000000000002</v>
      </c>
      <c r="J332">
        <v>709.32999999999993</v>
      </c>
      <c r="K332">
        <v>5856</v>
      </c>
      <c r="L332" s="26">
        <f t="shared" si="16"/>
        <v>0.12112875683060108</v>
      </c>
      <c r="M332" s="1">
        <f t="shared" si="17"/>
        <v>44.333124999999995</v>
      </c>
    </row>
    <row r="333" spans="1:13" x14ac:dyDescent="0.25">
      <c r="A333" t="str">
        <f t="shared" si="15"/>
        <v>TRZCMBMar-2025</v>
      </c>
      <c r="B333" s="2">
        <v>2025</v>
      </c>
      <c r="C333" s="2" t="s">
        <v>199</v>
      </c>
      <c r="D333" t="s">
        <v>44</v>
      </c>
      <c r="E333" s="2" t="s">
        <v>10</v>
      </c>
      <c r="F333" t="s">
        <v>15</v>
      </c>
      <c r="G333">
        <v>53</v>
      </c>
      <c r="H333">
        <v>2208.31</v>
      </c>
      <c r="I333">
        <v>756.83999999999992</v>
      </c>
      <c r="J333">
        <v>2965.1499999999996</v>
      </c>
      <c r="K333">
        <v>23479</v>
      </c>
      <c r="L333" s="26">
        <f t="shared" si="16"/>
        <v>0.12628945014693979</v>
      </c>
      <c r="M333" s="1">
        <f t="shared" si="17"/>
        <v>55.94622641509433</v>
      </c>
    </row>
    <row r="334" spans="1:13" x14ac:dyDescent="0.25">
      <c r="A334" t="str">
        <f t="shared" si="15"/>
        <v>AUHCMBApr-2025</v>
      </c>
      <c r="B334" s="2">
        <v>2025</v>
      </c>
      <c r="C334" s="2" t="s">
        <v>203</v>
      </c>
      <c r="D334" t="s">
        <v>9</v>
      </c>
      <c r="E334" s="2" t="s">
        <v>10</v>
      </c>
      <c r="F334" t="s">
        <v>11</v>
      </c>
      <c r="G334">
        <v>53</v>
      </c>
      <c r="H334">
        <v>10781.22</v>
      </c>
      <c r="I334">
        <v>4400.63</v>
      </c>
      <c r="J334">
        <v>15181.850000000002</v>
      </c>
      <c r="K334">
        <v>177232</v>
      </c>
      <c r="L334" s="26">
        <f t="shared" si="16"/>
        <v>8.5660885167464132E-2</v>
      </c>
      <c r="M334" s="1">
        <f t="shared" si="17"/>
        <v>286.45000000000005</v>
      </c>
    </row>
    <row r="335" spans="1:13" x14ac:dyDescent="0.25">
      <c r="A335" t="str">
        <f t="shared" si="15"/>
        <v>BKKCMBApr-2025</v>
      </c>
      <c r="B335" s="2">
        <v>2025</v>
      </c>
      <c r="C335" s="2" t="s">
        <v>203</v>
      </c>
      <c r="D335" t="s">
        <v>12</v>
      </c>
      <c r="E335" s="2" t="s">
        <v>10</v>
      </c>
      <c r="F335" t="s">
        <v>13</v>
      </c>
      <c r="G335">
        <v>71</v>
      </c>
      <c r="H335">
        <v>11022.74</v>
      </c>
      <c r="I335">
        <v>5000.75</v>
      </c>
      <c r="J335">
        <v>16023.490000000002</v>
      </c>
      <c r="K335">
        <v>169335</v>
      </c>
      <c r="L335" s="26">
        <f t="shared" si="16"/>
        <v>9.4625978090766838E-2</v>
      </c>
      <c r="M335" s="1">
        <f t="shared" si="17"/>
        <v>225.68295774647891</v>
      </c>
    </row>
    <row r="336" spans="1:13" x14ac:dyDescent="0.25">
      <c r="A336" t="str">
        <f t="shared" si="15"/>
        <v>BLRCMBApr-2025</v>
      </c>
      <c r="B336" s="2">
        <v>2025</v>
      </c>
      <c r="C336" s="2" t="s">
        <v>203</v>
      </c>
      <c r="D336" t="s">
        <v>14</v>
      </c>
      <c r="E336" s="2" t="s">
        <v>10</v>
      </c>
      <c r="F336" t="s">
        <v>15</v>
      </c>
      <c r="G336">
        <v>46</v>
      </c>
      <c r="H336">
        <v>2414.2100000000009</v>
      </c>
      <c r="I336">
        <v>999.72</v>
      </c>
      <c r="J336">
        <v>3413.9299999999994</v>
      </c>
      <c r="K336">
        <v>32890</v>
      </c>
      <c r="L336" s="26">
        <f t="shared" si="16"/>
        <v>0.103798418972332</v>
      </c>
      <c r="M336" s="1">
        <f t="shared" si="17"/>
        <v>74.215869565217375</v>
      </c>
    </row>
    <row r="337" spans="1:13" x14ac:dyDescent="0.25">
      <c r="A337" t="str">
        <f t="shared" si="15"/>
        <v>BOMCMBApr-2025</v>
      </c>
      <c r="B337" s="2">
        <v>2025</v>
      </c>
      <c r="C337" s="2" t="s">
        <v>203</v>
      </c>
      <c r="D337" t="s">
        <v>16</v>
      </c>
      <c r="E337" s="2" t="s">
        <v>10</v>
      </c>
      <c r="F337" t="s">
        <v>15</v>
      </c>
      <c r="G337">
        <v>107</v>
      </c>
      <c r="H337">
        <v>8418.08</v>
      </c>
      <c r="I337">
        <v>3323.8100000000009</v>
      </c>
      <c r="J337">
        <v>11741.89</v>
      </c>
      <c r="K337">
        <v>165743</v>
      </c>
      <c r="L337" s="26">
        <f t="shared" si="16"/>
        <v>7.084395721086259E-2</v>
      </c>
      <c r="M337" s="1">
        <f t="shared" si="17"/>
        <v>109.73728971962616</v>
      </c>
    </row>
    <row r="338" spans="1:13" x14ac:dyDescent="0.25">
      <c r="A338" t="str">
        <f t="shared" si="15"/>
        <v>CANCMBApr-2025</v>
      </c>
      <c r="B338" s="2">
        <v>2025</v>
      </c>
      <c r="C338" s="2" t="s">
        <v>203</v>
      </c>
      <c r="D338" t="s">
        <v>17</v>
      </c>
      <c r="E338" s="2" t="s">
        <v>10</v>
      </c>
      <c r="F338" t="s">
        <v>13</v>
      </c>
      <c r="G338">
        <v>2</v>
      </c>
      <c r="H338">
        <v>159.43</v>
      </c>
      <c r="I338">
        <v>124.51</v>
      </c>
      <c r="J338">
        <v>283.94</v>
      </c>
      <c r="K338">
        <v>7966</v>
      </c>
      <c r="L338" s="26">
        <f t="shared" si="16"/>
        <v>3.5643986944514185E-2</v>
      </c>
      <c r="M338" s="1">
        <f t="shared" si="17"/>
        <v>141.97</v>
      </c>
    </row>
    <row r="339" spans="1:13" x14ac:dyDescent="0.25">
      <c r="A339" t="str">
        <f t="shared" si="15"/>
        <v>CDGCMBApr-2025</v>
      </c>
      <c r="B339" s="2">
        <v>2025</v>
      </c>
      <c r="C339" s="2" t="s">
        <v>203</v>
      </c>
      <c r="D339" t="s">
        <v>18</v>
      </c>
      <c r="E339" s="2" t="s">
        <v>10</v>
      </c>
      <c r="F339" t="s">
        <v>19</v>
      </c>
      <c r="G339">
        <v>254</v>
      </c>
      <c r="H339">
        <v>71037.590000000011</v>
      </c>
      <c r="I339">
        <v>55586.159999999996</v>
      </c>
      <c r="J339">
        <v>126623.75000000003</v>
      </c>
      <c r="K339">
        <v>2161286</v>
      </c>
      <c r="L339" s="26">
        <f t="shared" si="16"/>
        <v>5.8587225383406001E-2</v>
      </c>
      <c r="M339" s="1">
        <f t="shared" si="17"/>
        <v>498.51870078740171</v>
      </c>
    </row>
    <row r="340" spans="1:13" x14ac:dyDescent="0.25">
      <c r="A340" t="str">
        <f t="shared" si="15"/>
        <v>CGKCMBApr-2025</v>
      </c>
      <c r="B340" s="2">
        <v>2025</v>
      </c>
      <c r="C340" s="2" t="s">
        <v>203</v>
      </c>
      <c r="D340" t="s">
        <v>20</v>
      </c>
      <c r="E340" s="2" t="s">
        <v>10</v>
      </c>
      <c r="F340" t="s">
        <v>13</v>
      </c>
      <c r="G340">
        <v>30</v>
      </c>
      <c r="H340">
        <v>4879.9599999999991</v>
      </c>
      <c r="I340">
        <v>2193.8600000000006</v>
      </c>
      <c r="J340">
        <v>7073.82</v>
      </c>
      <c r="K340">
        <v>99540</v>
      </c>
      <c r="L340" s="26">
        <f t="shared" si="16"/>
        <v>7.1065099457504513E-2</v>
      </c>
      <c r="M340" s="1">
        <f t="shared" si="17"/>
        <v>235.79399999999998</v>
      </c>
    </row>
    <row r="341" spans="1:13" x14ac:dyDescent="0.25">
      <c r="A341" t="str">
        <f t="shared" si="15"/>
        <v>CMBAUHApr-2025</v>
      </c>
      <c r="B341" s="2">
        <v>2025</v>
      </c>
      <c r="C341" s="2" t="s">
        <v>203</v>
      </c>
      <c r="D341" t="s">
        <v>10</v>
      </c>
      <c r="E341" s="2" t="s">
        <v>9</v>
      </c>
      <c r="F341" t="s">
        <v>11</v>
      </c>
      <c r="G341">
        <v>92</v>
      </c>
      <c r="H341">
        <v>17186.719999999994</v>
      </c>
      <c r="I341">
        <v>8791.4499999999989</v>
      </c>
      <c r="J341">
        <v>25978.17</v>
      </c>
      <c r="K341">
        <v>307648</v>
      </c>
      <c r="L341" s="26">
        <f t="shared" si="16"/>
        <v>8.4441212034532961E-2</v>
      </c>
      <c r="M341" s="1">
        <f t="shared" si="17"/>
        <v>282.37141304347824</v>
      </c>
    </row>
    <row r="342" spans="1:13" x14ac:dyDescent="0.25">
      <c r="A342" t="str">
        <f t="shared" si="15"/>
        <v>CMBBKKApr-2025</v>
      </c>
      <c r="B342" s="2">
        <v>2025</v>
      </c>
      <c r="C342" s="2" t="s">
        <v>203</v>
      </c>
      <c r="D342" t="s">
        <v>10</v>
      </c>
      <c r="E342" s="2" t="s">
        <v>12</v>
      </c>
      <c r="F342" t="s">
        <v>13</v>
      </c>
      <c r="G342">
        <v>58</v>
      </c>
      <c r="H342">
        <v>11149.199999999997</v>
      </c>
      <c r="I342">
        <v>4722.83</v>
      </c>
      <c r="J342">
        <v>15872.029999999999</v>
      </c>
      <c r="K342">
        <v>138330</v>
      </c>
      <c r="L342" s="26">
        <f t="shared" si="16"/>
        <v>0.11474033109231548</v>
      </c>
      <c r="M342" s="1">
        <f t="shared" si="17"/>
        <v>273.65568965517241</v>
      </c>
    </row>
    <row r="343" spans="1:13" x14ac:dyDescent="0.25">
      <c r="A343" t="str">
        <f t="shared" si="15"/>
        <v>CMBBLRApr-2025</v>
      </c>
      <c r="B343" s="2">
        <v>2025</v>
      </c>
      <c r="C343" s="2" t="s">
        <v>203</v>
      </c>
      <c r="D343" t="s">
        <v>10</v>
      </c>
      <c r="E343" s="2" t="s">
        <v>14</v>
      </c>
      <c r="F343" t="s">
        <v>15</v>
      </c>
      <c r="G343">
        <v>29</v>
      </c>
      <c r="H343">
        <v>1831.92</v>
      </c>
      <c r="I343">
        <v>730.07</v>
      </c>
      <c r="J343">
        <v>2561.9899999999998</v>
      </c>
      <c r="K343">
        <v>20735</v>
      </c>
      <c r="L343" s="26">
        <f t="shared" si="16"/>
        <v>0.12355871714492403</v>
      </c>
      <c r="M343" s="1">
        <f t="shared" si="17"/>
        <v>88.344482758620686</v>
      </c>
    </row>
    <row r="344" spans="1:13" x14ac:dyDescent="0.25">
      <c r="A344" t="str">
        <f t="shared" si="15"/>
        <v>CMBBOMApr-2025</v>
      </c>
      <c r="B344" s="2">
        <v>2025</v>
      </c>
      <c r="C344" s="2" t="s">
        <v>203</v>
      </c>
      <c r="D344" t="s">
        <v>10</v>
      </c>
      <c r="E344" s="2" t="s">
        <v>16</v>
      </c>
      <c r="F344" t="s">
        <v>15</v>
      </c>
      <c r="G344">
        <v>80</v>
      </c>
      <c r="H344">
        <v>5403.8899999999994</v>
      </c>
      <c r="I344">
        <v>3270.2099999999996</v>
      </c>
      <c r="J344">
        <v>8674.1</v>
      </c>
      <c r="K344">
        <v>123920</v>
      </c>
      <c r="L344" s="26">
        <f t="shared" si="16"/>
        <v>6.999757908327954E-2</v>
      </c>
      <c r="M344" s="1">
        <f t="shared" si="17"/>
        <v>108.42625000000001</v>
      </c>
    </row>
    <row r="345" spans="1:13" x14ac:dyDescent="0.25">
      <c r="A345" t="str">
        <f t="shared" si="15"/>
        <v>CMBCANApr-2025</v>
      </c>
      <c r="B345" s="2">
        <v>2025</v>
      </c>
      <c r="C345" s="2" t="s">
        <v>203</v>
      </c>
      <c r="D345" t="s">
        <v>10</v>
      </c>
      <c r="E345" s="2" t="s">
        <v>17</v>
      </c>
      <c r="F345" t="s">
        <v>13</v>
      </c>
      <c r="G345">
        <v>1</v>
      </c>
      <c r="H345">
        <v>267.02</v>
      </c>
      <c r="I345">
        <v>98.86</v>
      </c>
      <c r="J345">
        <v>365.88</v>
      </c>
      <c r="K345">
        <v>3983</v>
      </c>
      <c r="L345" s="26">
        <f t="shared" si="16"/>
        <v>9.1860406728596536E-2</v>
      </c>
      <c r="M345" s="1">
        <f t="shared" si="17"/>
        <v>365.88</v>
      </c>
    </row>
    <row r="346" spans="1:13" x14ac:dyDescent="0.25">
      <c r="A346" t="str">
        <f t="shared" si="15"/>
        <v>CMBCDGApr-2025</v>
      </c>
      <c r="B346" s="2">
        <v>2025</v>
      </c>
      <c r="C346" s="2" t="s">
        <v>203</v>
      </c>
      <c r="D346" t="s">
        <v>10</v>
      </c>
      <c r="E346" s="2" t="s">
        <v>18</v>
      </c>
      <c r="F346" t="s">
        <v>19</v>
      </c>
      <c r="G346">
        <v>277</v>
      </c>
      <c r="H346">
        <v>79682.389999999985</v>
      </c>
      <c r="I346">
        <v>60741.789999999994</v>
      </c>
      <c r="J346">
        <v>140424.18000000002</v>
      </c>
      <c r="K346">
        <v>2356993</v>
      </c>
      <c r="L346" s="26">
        <f t="shared" si="16"/>
        <v>5.9577682241737678E-2</v>
      </c>
      <c r="M346" s="1">
        <f t="shared" si="17"/>
        <v>506.94649819494595</v>
      </c>
    </row>
    <row r="347" spans="1:13" x14ac:dyDescent="0.25">
      <c r="A347" t="str">
        <f t="shared" si="15"/>
        <v>CMBCGKApr-2025</v>
      </c>
      <c r="B347" s="2">
        <v>2025</v>
      </c>
      <c r="C347" s="2" t="s">
        <v>203</v>
      </c>
      <c r="D347" t="s">
        <v>10</v>
      </c>
      <c r="E347" s="2" t="s">
        <v>20</v>
      </c>
      <c r="F347" t="s">
        <v>13</v>
      </c>
      <c r="G347">
        <v>42</v>
      </c>
      <c r="H347">
        <v>5191.3599999999997</v>
      </c>
      <c r="I347">
        <v>3417.4100000000003</v>
      </c>
      <c r="J347">
        <v>8608.7699999999986</v>
      </c>
      <c r="K347">
        <v>139356</v>
      </c>
      <c r="L347" s="26">
        <f t="shared" si="16"/>
        <v>6.1775381038491339E-2</v>
      </c>
      <c r="M347" s="1">
        <f t="shared" si="17"/>
        <v>204.97071428571425</v>
      </c>
    </row>
    <row r="348" spans="1:13" x14ac:dyDescent="0.25">
      <c r="A348" t="str">
        <f t="shared" si="15"/>
        <v>CMBCOKApr-2025</v>
      </c>
      <c r="B348" s="2">
        <v>2025</v>
      </c>
      <c r="C348" s="2" t="s">
        <v>203</v>
      </c>
      <c r="D348" t="s">
        <v>10</v>
      </c>
      <c r="E348" s="2" t="s">
        <v>21</v>
      </c>
      <c r="F348" t="s">
        <v>15</v>
      </c>
      <c r="G348">
        <v>38</v>
      </c>
      <c r="H348">
        <v>3806.49</v>
      </c>
      <c r="I348">
        <v>553.43000000000006</v>
      </c>
      <c r="J348">
        <v>4359.92</v>
      </c>
      <c r="K348">
        <v>19646</v>
      </c>
      <c r="L348" s="26">
        <f t="shared" si="16"/>
        <v>0.22192405578743765</v>
      </c>
      <c r="M348" s="1">
        <f t="shared" si="17"/>
        <v>114.73473684210526</v>
      </c>
    </row>
    <row r="349" spans="1:13" x14ac:dyDescent="0.25">
      <c r="A349" t="str">
        <f t="shared" si="15"/>
        <v>CMBDACApr-2025</v>
      </c>
      <c r="B349" s="2">
        <v>2025</v>
      </c>
      <c r="C349" s="2" t="s">
        <v>203</v>
      </c>
      <c r="D349" t="s">
        <v>10</v>
      </c>
      <c r="E349" s="2" t="s">
        <v>22</v>
      </c>
      <c r="F349" t="s">
        <v>15</v>
      </c>
      <c r="G349">
        <v>11</v>
      </c>
      <c r="H349">
        <v>1807.81</v>
      </c>
      <c r="I349">
        <v>192.92000000000002</v>
      </c>
      <c r="J349">
        <v>2000.73</v>
      </c>
      <c r="K349">
        <v>23815</v>
      </c>
      <c r="L349" s="26">
        <f t="shared" si="16"/>
        <v>8.4011337392399743E-2</v>
      </c>
      <c r="M349" s="1">
        <f t="shared" si="17"/>
        <v>181.88454545454545</v>
      </c>
    </row>
    <row r="350" spans="1:13" x14ac:dyDescent="0.25">
      <c r="A350" t="str">
        <f t="shared" si="15"/>
        <v>CMBDELApr-2025</v>
      </c>
      <c r="B350" s="2">
        <v>2025</v>
      </c>
      <c r="C350" s="2" t="s">
        <v>203</v>
      </c>
      <c r="D350" t="s">
        <v>10</v>
      </c>
      <c r="E350" s="2" t="s">
        <v>23</v>
      </c>
      <c r="F350" t="s">
        <v>15</v>
      </c>
      <c r="G350">
        <v>131</v>
      </c>
      <c r="H350">
        <v>17946.38</v>
      </c>
      <c r="I350">
        <v>4437.840000000002</v>
      </c>
      <c r="J350">
        <v>22384.219999999998</v>
      </c>
      <c r="K350">
        <v>317675</v>
      </c>
      <c r="L350" s="26">
        <f t="shared" si="16"/>
        <v>7.0462642637916101E-2</v>
      </c>
      <c r="M350" s="1">
        <f t="shared" si="17"/>
        <v>170.87190839694654</v>
      </c>
    </row>
    <row r="351" spans="1:13" x14ac:dyDescent="0.25">
      <c r="A351" t="str">
        <f t="shared" si="15"/>
        <v>CMBDMMApr-2025</v>
      </c>
      <c r="B351" s="2">
        <v>2025</v>
      </c>
      <c r="C351" s="2" t="s">
        <v>203</v>
      </c>
      <c r="D351" t="s">
        <v>10</v>
      </c>
      <c r="E351" s="2" t="s">
        <v>24</v>
      </c>
      <c r="F351" t="s">
        <v>11</v>
      </c>
      <c r="G351">
        <v>14</v>
      </c>
      <c r="H351">
        <v>3032.97</v>
      </c>
      <c r="I351">
        <v>1001.41</v>
      </c>
      <c r="J351">
        <v>4034.38</v>
      </c>
      <c r="K351">
        <v>53942</v>
      </c>
      <c r="L351" s="26">
        <f t="shared" si="16"/>
        <v>7.4791071892032185E-2</v>
      </c>
      <c r="M351" s="1">
        <f t="shared" si="17"/>
        <v>288.17</v>
      </c>
    </row>
    <row r="352" spans="1:13" x14ac:dyDescent="0.25">
      <c r="A352" t="str">
        <f t="shared" si="15"/>
        <v>CMBDOHApr-2025</v>
      </c>
      <c r="B352" s="2">
        <v>2025</v>
      </c>
      <c r="C352" s="2" t="s">
        <v>203</v>
      </c>
      <c r="D352" t="s">
        <v>10</v>
      </c>
      <c r="E352" s="2" t="s">
        <v>25</v>
      </c>
      <c r="F352" t="s">
        <v>11</v>
      </c>
      <c r="G352">
        <v>32</v>
      </c>
      <c r="H352">
        <v>5527.0000000000009</v>
      </c>
      <c r="I352">
        <v>2364.6699999999992</v>
      </c>
      <c r="J352">
        <v>7891.6699999999983</v>
      </c>
      <c r="K352">
        <v>116256</v>
      </c>
      <c r="L352" s="26">
        <f t="shared" si="16"/>
        <v>6.7881829755023382E-2</v>
      </c>
      <c r="M352" s="1">
        <f t="shared" si="17"/>
        <v>246.61468749999995</v>
      </c>
    </row>
    <row r="353" spans="1:13" x14ac:dyDescent="0.25">
      <c r="A353" t="str">
        <f t="shared" si="15"/>
        <v>CMBDXBApr-2025</v>
      </c>
      <c r="B353" s="2">
        <v>2025</v>
      </c>
      <c r="C353" s="2" t="s">
        <v>203</v>
      </c>
      <c r="D353" t="s">
        <v>10</v>
      </c>
      <c r="E353" s="2" t="s">
        <v>26</v>
      </c>
      <c r="F353" t="s">
        <v>11</v>
      </c>
      <c r="G353">
        <v>41</v>
      </c>
      <c r="H353">
        <v>7358.2799999999979</v>
      </c>
      <c r="I353">
        <v>3335.3500000000004</v>
      </c>
      <c r="J353">
        <v>10693.630000000001</v>
      </c>
      <c r="K353">
        <v>135669</v>
      </c>
      <c r="L353" s="26">
        <f t="shared" si="16"/>
        <v>7.8821469901009078E-2</v>
      </c>
      <c r="M353" s="1">
        <f t="shared" si="17"/>
        <v>260.82024390243907</v>
      </c>
    </row>
    <row r="354" spans="1:13" x14ac:dyDescent="0.25">
      <c r="A354" t="str">
        <f t="shared" si="15"/>
        <v>CMBFRAApr-2025</v>
      </c>
      <c r="B354" s="2">
        <v>2025</v>
      </c>
      <c r="C354" s="2" t="s">
        <v>203</v>
      </c>
      <c r="D354" t="s">
        <v>10</v>
      </c>
      <c r="E354" s="2" t="s">
        <v>27</v>
      </c>
      <c r="F354" t="s">
        <v>19</v>
      </c>
      <c r="G354">
        <v>377</v>
      </c>
      <c r="H354">
        <v>113620.18000000001</v>
      </c>
      <c r="I354">
        <v>86826.91</v>
      </c>
      <c r="J354">
        <v>200447.08999999988</v>
      </c>
      <c r="K354">
        <v>3051061</v>
      </c>
      <c r="L354" s="26">
        <f t="shared" si="16"/>
        <v>6.569750326197997E-2</v>
      </c>
      <c r="M354" s="1">
        <f t="shared" si="17"/>
        <v>531.68989389920398</v>
      </c>
    </row>
    <row r="355" spans="1:13" x14ac:dyDescent="0.25">
      <c r="A355" t="str">
        <f t="shared" si="15"/>
        <v>CMBGANApr-2025</v>
      </c>
      <c r="B355" s="2">
        <v>2025</v>
      </c>
      <c r="C355" s="2" t="s">
        <v>203</v>
      </c>
      <c r="D355" t="s">
        <v>10</v>
      </c>
      <c r="E355" s="2" t="s">
        <v>28</v>
      </c>
      <c r="F355" t="s">
        <v>15</v>
      </c>
      <c r="G355">
        <v>106</v>
      </c>
      <c r="H355">
        <v>5195.420000000001</v>
      </c>
      <c r="I355">
        <v>2875.8100000000004</v>
      </c>
      <c r="J355">
        <v>8071.23</v>
      </c>
      <c r="K355">
        <v>121582</v>
      </c>
      <c r="L355" s="26">
        <f t="shared" si="16"/>
        <v>6.6385073448372287E-2</v>
      </c>
      <c r="M355" s="1">
        <f t="shared" si="17"/>
        <v>76.14367924528301</v>
      </c>
    </row>
    <row r="356" spans="1:13" x14ac:dyDescent="0.25">
      <c r="A356" t="str">
        <f t="shared" si="15"/>
        <v>CMBHYDApr-2025</v>
      </c>
      <c r="B356" s="2">
        <v>2025</v>
      </c>
      <c r="C356" s="2" t="s">
        <v>203</v>
      </c>
      <c r="D356" t="s">
        <v>10</v>
      </c>
      <c r="E356" s="2" t="s">
        <v>29</v>
      </c>
      <c r="F356" t="s">
        <v>15</v>
      </c>
      <c r="G356">
        <v>12</v>
      </c>
      <c r="H356">
        <v>417.17</v>
      </c>
      <c r="I356">
        <v>348.95</v>
      </c>
      <c r="J356">
        <v>766.11999999999989</v>
      </c>
      <c r="K356">
        <v>14064</v>
      </c>
      <c r="L356" s="26">
        <f t="shared" si="16"/>
        <v>5.4473833902161539E-2</v>
      </c>
      <c r="M356" s="1">
        <f t="shared" si="17"/>
        <v>63.843333333333327</v>
      </c>
    </row>
    <row r="357" spans="1:13" x14ac:dyDescent="0.25">
      <c r="A357" t="str">
        <f t="shared" si="15"/>
        <v>CMBICNApr-2025</v>
      </c>
      <c r="B357" s="2">
        <v>2025</v>
      </c>
      <c r="C357" s="2" t="s">
        <v>203</v>
      </c>
      <c r="D357" t="s">
        <v>10</v>
      </c>
      <c r="E357" s="2" t="s">
        <v>30</v>
      </c>
      <c r="F357" t="s">
        <v>13</v>
      </c>
      <c r="G357">
        <v>22</v>
      </c>
      <c r="H357">
        <v>5341.2400000000007</v>
      </c>
      <c r="I357">
        <v>2095.98</v>
      </c>
      <c r="J357">
        <v>7437.2199999999993</v>
      </c>
      <c r="K357">
        <v>126830</v>
      </c>
      <c r="L357" s="26">
        <f t="shared" si="16"/>
        <v>5.8639280927225416E-2</v>
      </c>
      <c r="M357" s="1">
        <f t="shared" si="17"/>
        <v>338.0554545454545</v>
      </c>
    </row>
    <row r="358" spans="1:13" x14ac:dyDescent="0.25">
      <c r="A358" t="str">
        <f t="shared" si="15"/>
        <v>CMBIXMApr-2025</v>
      </c>
      <c r="B358" s="2">
        <v>2025</v>
      </c>
      <c r="C358" s="2" t="s">
        <v>203</v>
      </c>
      <c r="D358" t="s">
        <v>10</v>
      </c>
      <c r="E358" s="2" t="s">
        <v>31</v>
      </c>
      <c r="F358" t="s">
        <v>15</v>
      </c>
      <c r="G358">
        <v>21</v>
      </c>
      <c r="H358">
        <v>658.5100000000001</v>
      </c>
      <c r="I358">
        <v>254.30999999999997</v>
      </c>
      <c r="J358">
        <v>912.82000000000016</v>
      </c>
      <c r="K358">
        <v>7434</v>
      </c>
      <c r="L358" s="26">
        <f t="shared" si="16"/>
        <v>0.12278988431530806</v>
      </c>
      <c r="M358" s="1">
        <f t="shared" si="17"/>
        <v>43.467619047619053</v>
      </c>
    </row>
    <row r="359" spans="1:13" x14ac:dyDescent="0.25">
      <c r="A359" t="str">
        <f t="shared" si="15"/>
        <v>CMBKHIApr-2025</v>
      </c>
      <c r="B359" s="2">
        <v>2025</v>
      </c>
      <c r="C359" s="2" t="s">
        <v>203</v>
      </c>
      <c r="D359" t="s">
        <v>10</v>
      </c>
      <c r="E359" s="2" t="s">
        <v>32</v>
      </c>
      <c r="F359" t="s">
        <v>15</v>
      </c>
      <c r="G359">
        <v>44</v>
      </c>
      <c r="H359">
        <v>4284.5300000000007</v>
      </c>
      <c r="I359">
        <v>1674.1000000000004</v>
      </c>
      <c r="J359">
        <v>5958.63</v>
      </c>
      <c r="K359">
        <v>106216</v>
      </c>
      <c r="L359" s="26">
        <f t="shared" si="16"/>
        <v>5.6099175265496723E-2</v>
      </c>
      <c r="M359" s="1">
        <f t="shared" si="17"/>
        <v>135.4234090909091</v>
      </c>
    </row>
    <row r="360" spans="1:13" x14ac:dyDescent="0.25">
      <c r="A360" t="str">
        <f t="shared" si="15"/>
        <v>CMBKTMApr-2025</v>
      </c>
      <c r="B360" s="2">
        <v>2025</v>
      </c>
      <c r="C360" s="2" t="s">
        <v>203</v>
      </c>
      <c r="D360" t="s">
        <v>10</v>
      </c>
      <c r="E360" s="2" t="s">
        <v>52</v>
      </c>
      <c r="F360" t="s">
        <v>15</v>
      </c>
      <c r="G360">
        <v>25</v>
      </c>
      <c r="H360">
        <v>7656.6299999999992</v>
      </c>
      <c r="I360">
        <v>587.6099999999999</v>
      </c>
      <c r="J360">
        <v>8244.2400000000016</v>
      </c>
      <c r="K360">
        <v>58825</v>
      </c>
      <c r="L360" s="26">
        <f t="shared" si="16"/>
        <v>0.14014857628559288</v>
      </c>
      <c r="M360" s="1">
        <f t="shared" si="17"/>
        <v>329.76960000000008</v>
      </c>
    </row>
    <row r="361" spans="1:13" x14ac:dyDescent="0.25">
      <c r="A361" t="str">
        <f t="shared" si="15"/>
        <v>CMBKULApr-2025</v>
      </c>
      <c r="B361" s="2">
        <v>2025</v>
      </c>
      <c r="C361" s="2" t="s">
        <v>203</v>
      </c>
      <c r="D361" t="s">
        <v>10</v>
      </c>
      <c r="E361" s="2" t="s">
        <v>33</v>
      </c>
      <c r="F361" t="s">
        <v>13</v>
      </c>
      <c r="G361">
        <v>30</v>
      </c>
      <c r="H361">
        <v>2480.9699999999998</v>
      </c>
      <c r="I361">
        <v>1498.4099999999999</v>
      </c>
      <c r="J361">
        <v>3979.38</v>
      </c>
      <c r="K361">
        <v>73770</v>
      </c>
      <c r="L361" s="26">
        <f t="shared" si="16"/>
        <v>5.3943066287108585E-2</v>
      </c>
      <c r="M361" s="1">
        <f t="shared" si="17"/>
        <v>132.64600000000002</v>
      </c>
    </row>
    <row r="362" spans="1:13" x14ac:dyDescent="0.25">
      <c r="A362" t="str">
        <f t="shared" si="15"/>
        <v>CMBKWIApr-2025</v>
      </c>
      <c r="B362" s="2">
        <v>2025</v>
      </c>
      <c r="C362" s="2" t="s">
        <v>203</v>
      </c>
      <c r="D362" t="s">
        <v>10</v>
      </c>
      <c r="E362" s="2" t="s">
        <v>34</v>
      </c>
      <c r="F362" t="s">
        <v>11</v>
      </c>
      <c r="G362">
        <v>19</v>
      </c>
      <c r="H362">
        <v>2306.83</v>
      </c>
      <c r="I362">
        <v>1293.56</v>
      </c>
      <c r="J362">
        <v>3600.3900000000003</v>
      </c>
      <c r="K362">
        <v>79705</v>
      </c>
      <c r="L362" s="26">
        <f t="shared" si="16"/>
        <v>4.5171444702339886E-2</v>
      </c>
      <c r="M362" s="1">
        <f t="shared" si="17"/>
        <v>189.49421052631581</v>
      </c>
    </row>
    <row r="363" spans="1:13" x14ac:dyDescent="0.25">
      <c r="A363" t="str">
        <f t="shared" si="15"/>
        <v>CMBLHEApr-2025</v>
      </c>
      <c r="B363" s="2">
        <v>2025</v>
      </c>
      <c r="C363" s="2" t="s">
        <v>203</v>
      </c>
      <c r="D363" t="s">
        <v>10</v>
      </c>
      <c r="E363" s="2" t="s">
        <v>35</v>
      </c>
      <c r="F363" t="s">
        <v>15</v>
      </c>
      <c r="G363">
        <v>15</v>
      </c>
      <c r="H363">
        <v>1823.8400000000001</v>
      </c>
      <c r="I363">
        <v>394.44000000000005</v>
      </c>
      <c r="J363">
        <v>2218.2799999999997</v>
      </c>
      <c r="K363">
        <v>41775</v>
      </c>
      <c r="L363" s="26">
        <f t="shared" si="16"/>
        <v>5.3100658288450023E-2</v>
      </c>
      <c r="M363" s="1">
        <f t="shared" si="17"/>
        <v>147.88533333333331</v>
      </c>
    </row>
    <row r="364" spans="1:13" x14ac:dyDescent="0.25">
      <c r="A364" t="str">
        <f t="shared" si="15"/>
        <v>CMBLHRApr-2025</v>
      </c>
      <c r="B364" s="2">
        <v>2025</v>
      </c>
      <c r="C364" s="2" t="s">
        <v>203</v>
      </c>
      <c r="D364" t="s">
        <v>10</v>
      </c>
      <c r="E364" s="2" t="s">
        <v>36</v>
      </c>
      <c r="F364" t="s">
        <v>19</v>
      </c>
      <c r="G364">
        <v>1297</v>
      </c>
      <c r="H364">
        <v>439696.10999999993</v>
      </c>
      <c r="I364">
        <v>295263.58000000007</v>
      </c>
      <c r="J364">
        <v>734959.69000000029</v>
      </c>
      <c r="K364">
        <v>11308543</v>
      </c>
      <c r="L364" s="26">
        <f t="shared" si="16"/>
        <v>6.4991545772076942E-2</v>
      </c>
      <c r="M364" s="1">
        <f t="shared" si="17"/>
        <v>566.66128758673881</v>
      </c>
    </row>
    <row r="365" spans="1:13" x14ac:dyDescent="0.25">
      <c r="A365" t="str">
        <f t="shared" si="15"/>
        <v>CMBMAAApr-2025</v>
      </c>
      <c r="B365" s="2">
        <v>2025</v>
      </c>
      <c r="C365" s="2" t="s">
        <v>203</v>
      </c>
      <c r="D365" t="s">
        <v>10</v>
      </c>
      <c r="E365" s="2" t="s">
        <v>37</v>
      </c>
      <c r="F365" t="s">
        <v>15</v>
      </c>
      <c r="G365">
        <v>111</v>
      </c>
      <c r="H365">
        <v>3303.18</v>
      </c>
      <c r="I365">
        <v>2311.35</v>
      </c>
      <c r="J365">
        <v>5614.5300000000007</v>
      </c>
      <c r="K365">
        <v>76146</v>
      </c>
      <c r="L365" s="26">
        <f t="shared" si="16"/>
        <v>7.3733748325585075E-2</v>
      </c>
      <c r="M365" s="1">
        <f t="shared" si="17"/>
        <v>50.581351351351358</v>
      </c>
    </row>
    <row r="366" spans="1:13" x14ac:dyDescent="0.25">
      <c r="A366" t="str">
        <f t="shared" si="15"/>
        <v>CMBMELApr-2025</v>
      </c>
      <c r="B366" s="2">
        <v>2025</v>
      </c>
      <c r="C366" s="2" t="s">
        <v>203</v>
      </c>
      <c r="D366" t="s">
        <v>10</v>
      </c>
      <c r="E366" s="2" t="s">
        <v>38</v>
      </c>
      <c r="F366" t="s">
        <v>13</v>
      </c>
      <c r="G366">
        <v>711</v>
      </c>
      <c r="H366">
        <v>267139.08999999991</v>
      </c>
      <c r="I366">
        <v>61085.510000000009</v>
      </c>
      <c r="J366">
        <v>328224.59999999992</v>
      </c>
      <c r="K366">
        <v>5978799</v>
      </c>
      <c r="L366" s="26">
        <f t="shared" si="16"/>
        <v>5.4898082374068756E-2</v>
      </c>
      <c r="M366" s="1">
        <f t="shared" si="17"/>
        <v>461.6379746835442</v>
      </c>
    </row>
    <row r="367" spans="1:13" x14ac:dyDescent="0.25">
      <c r="A367" t="str">
        <f t="shared" si="15"/>
        <v>CMBMLEApr-2025</v>
      </c>
      <c r="B367" s="2">
        <v>2025</v>
      </c>
      <c r="C367" s="2" t="s">
        <v>203</v>
      </c>
      <c r="D367" t="s">
        <v>10</v>
      </c>
      <c r="E367" s="2" t="s">
        <v>39</v>
      </c>
      <c r="F367" t="s">
        <v>15</v>
      </c>
      <c r="G367">
        <v>1466</v>
      </c>
      <c r="H367">
        <v>123332.96999999994</v>
      </c>
      <c r="I367">
        <v>28250.300000000007</v>
      </c>
      <c r="J367">
        <v>151583.27000000002</v>
      </c>
      <c r="K367">
        <v>1125888</v>
      </c>
      <c r="L367" s="26">
        <f t="shared" si="16"/>
        <v>0.1346344130144384</v>
      </c>
      <c r="M367" s="1">
        <f t="shared" si="17"/>
        <v>103.39922919508869</v>
      </c>
    </row>
    <row r="368" spans="1:13" x14ac:dyDescent="0.25">
      <c r="A368" t="str">
        <f t="shared" si="15"/>
        <v>CMBNRTApr-2025</v>
      </c>
      <c r="B368" s="2">
        <v>2025</v>
      </c>
      <c r="C368" s="2" t="s">
        <v>203</v>
      </c>
      <c r="D368" t="s">
        <v>10</v>
      </c>
      <c r="E368" s="2" t="s">
        <v>40</v>
      </c>
      <c r="F368" t="s">
        <v>13</v>
      </c>
      <c r="G368">
        <v>75</v>
      </c>
      <c r="H368">
        <v>22006.910000000003</v>
      </c>
      <c r="I368">
        <v>5540.31</v>
      </c>
      <c r="J368">
        <v>27547.220000000005</v>
      </c>
      <c r="K368">
        <v>514800</v>
      </c>
      <c r="L368" s="26">
        <f t="shared" si="16"/>
        <v>5.3510528360528373E-2</v>
      </c>
      <c r="M368" s="1">
        <f t="shared" si="17"/>
        <v>367.29626666666672</v>
      </c>
    </row>
    <row r="369" spans="1:13" x14ac:dyDescent="0.25">
      <c r="A369" t="str">
        <f t="shared" si="15"/>
        <v>CMBPEKApr-2025</v>
      </c>
      <c r="B369" s="2">
        <v>2025</v>
      </c>
      <c r="C369" s="2" t="s">
        <v>203</v>
      </c>
      <c r="D369" t="s">
        <v>10</v>
      </c>
      <c r="E369" s="2" t="s">
        <v>177</v>
      </c>
      <c r="F369" t="s">
        <v>13</v>
      </c>
      <c r="G369">
        <v>4</v>
      </c>
      <c r="H369">
        <v>1372.17</v>
      </c>
      <c r="I369">
        <v>271.29000000000002</v>
      </c>
      <c r="J369">
        <v>1643.4600000000003</v>
      </c>
      <c r="K369">
        <v>20676</v>
      </c>
      <c r="L369" s="26">
        <f t="shared" si="16"/>
        <v>7.948636099825887E-2</v>
      </c>
      <c r="M369" s="1">
        <f t="shared" si="17"/>
        <v>410.86500000000007</v>
      </c>
    </row>
    <row r="370" spans="1:13" x14ac:dyDescent="0.25">
      <c r="A370" t="str">
        <f t="shared" si="15"/>
        <v>CMBRUHApr-2025</v>
      </c>
      <c r="B370" s="2">
        <v>2025</v>
      </c>
      <c r="C370" s="2" t="s">
        <v>203</v>
      </c>
      <c r="D370" t="s">
        <v>10</v>
      </c>
      <c r="E370" s="2" t="s">
        <v>41</v>
      </c>
      <c r="F370" t="s">
        <v>11</v>
      </c>
      <c r="G370">
        <v>59</v>
      </c>
      <c r="H370">
        <v>12459.62</v>
      </c>
      <c r="I370">
        <v>5199.2000000000016</v>
      </c>
      <c r="J370">
        <v>17658.819999999996</v>
      </c>
      <c r="K370">
        <v>238655</v>
      </c>
      <c r="L370" s="26">
        <f t="shared" si="16"/>
        <v>7.3993086254216314E-2</v>
      </c>
      <c r="M370" s="1">
        <f t="shared" si="17"/>
        <v>299.30203389830501</v>
      </c>
    </row>
    <row r="371" spans="1:13" x14ac:dyDescent="0.25">
      <c r="A371" t="str">
        <f t="shared" si="15"/>
        <v>CMBSINApr-2025</v>
      </c>
      <c r="B371" s="2">
        <v>2025</v>
      </c>
      <c r="C371" s="2" t="s">
        <v>203</v>
      </c>
      <c r="D371" t="s">
        <v>10</v>
      </c>
      <c r="E371" s="2" t="s">
        <v>42</v>
      </c>
      <c r="F371" t="s">
        <v>13</v>
      </c>
      <c r="G371">
        <v>123</v>
      </c>
      <c r="H371">
        <v>17659.789999999997</v>
      </c>
      <c r="I371">
        <v>6628.1599999999989</v>
      </c>
      <c r="J371">
        <v>24287.949999999993</v>
      </c>
      <c r="K371">
        <v>338127</v>
      </c>
      <c r="L371" s="26">
        <f t="shared" si="16"/>
        <v>7.1830850538407154E-2</v>
      </c>
      <c r="M371" s="1">
        <f t="shared" si="17"/>
        <v>197.46300813008125</v>
      </c>
    </row>
    <row r="372" spans="1:13" x14ac:dyDescent="0.25">
      <c r="A372" t="str">
        <f t="shared" si="15"/>
        <v>CMBSYDApr-2025</v>
      </c>
      <c r="B372" s="2">
        <v>2025</v>
      </c>
      <c r="C372" s="2" t="s">
        <v>203</v>
      </c>
      <c r="D372" t="s">
        <v>10</v>
      </c>
      <c r="E372" s="2" t="s">
        <v>53</v>
      </c>
      <c r="F372" t="s">
        <v>13</v>
      </c>
      <c r="G372">
        <v>535</v>
      </c>
      <c r="H372">
        <v>208078.81999999986</v>
      </c>
      <c r="I372">
        <v>46662.989999999991</v>
      </c>
      <c r="J372">
        <v>254741.81000000003</v>
      </c>
      <c r="K372">
        <v>4683390</v>
      </c>
      <c r="L372" s="26">
        <f t="shared" si="16"/>
        <v>5.4392610907910727E-2</v>
      </c>
      <c r="M372" s="1">
        <f t="shared" si="17"/>
        <v>476.1529158878505</v>
      </c>
    </row>
    <row r="373" spans="1:13" x14ac:dyDescent="0.25">
      <c r="A373" t="str">
        <f t="shared" si="15"/>
        <v>CMBTRVApr-2025</v>
      </c>
      <c r="B373" s="2">
        <v>2025</v>
      </c>
      <c r="C373" s="2" t="s">
        <v>203</v>
      </c>
      <c r="D373" t="s">
        <v>10</v>
      </c>
      <c r="E373" s="2" t="s">
        <v>43</v>
      </c>
      <c r="F373" t="s">
        <v>15</v>
      </c>
      <c r="G373">
        <v>5</v>
      </c>
      <c r="H373">
        <v>480.24</v>
      </c>
      <c r="I373">
        <v>103.38</v>
      </c>
      <c r="J373">
        <v>583.62</v>
      </c>
      <c r="K373">
        <v>1830</v>
      </c>
      <c r="L373" s="26">
        <f t="shared" si="16"/>
        <v>0.31891803278688524</v>
      </c>
      <c r="M373" s="1">
        <f t="shared" si="17"/>
        <v>116.724</v>
      </c>
    </row>
    <row r="374" spans="1:13" x14ac:dyDescent="0.25">
      <c r="A374" t="str">
        <f t="shared" si="15"/>
        <v>CMBTRZApr-2025</v>
      </c>
      <c r="B374" s="2">
        <v>2025</v>
      </c>
      <c r="C374" s="2" t="s">
        <v>203</v>
      </c>
      <c r="D374" t="s">
        <v>10</v>
      </c>
      <c r="E374" s="2" t="s">
        <v>44</v>
      </c>
      <c r="F374" t="s">
        <v>15</v>
      </c>
      <c r="G374">
        <v>9</v>
      </c>
      <c r="H374">
        <v>242.54999999999998</v>
      </c>
      <c r="I374">
        <v>113.73</v>
      </c>
      <c r="J374">
        <v>356.28</v>
      </c>
      <c r="K374">
        <v>3987</v>
      </c>
      <c r="L374" s="26">
        <f t="shared" si="16"/>
        <v>8.9360421369450702E-2</v>
      </c>
      <c r="M374" s="1">
        <f t="shared" si="17"/>
        <v>39.586666666666666</v>
      </c>
    </row>
    <row r="375" spans="1:13" x14ac:dyDescent="0.25">
      <c r="A375" t="str">
        <f t="shared" si="15"/>
        <v>CMBPVGApr-2025</v>
      </c>
      <c r="B375" s="2">
        <v>2025</v>
      </c>
      <c r="C375" s="2" t="s">
        <v>203</v>
      </c>
      <c r="D375" t="s">
        <v>10</v>
      </c>
      <c r="E375" s="2" t="s">
        <v>50</v>
      </c>
      <c r="F375" t="s">
        <v>13</v>
      </c>
      <c r="G375">
        <v>2</v>
      </c>
      <c r="H375">
        <v>177.1</v>
      </c>
      <c r="I375">
        <v>83.18</v>
      </c>
      <c r="J375">
        <v>260.27999999999997</v>
      </c>
      <c r="K375">
        <v>10132</v>
      </c>
      <c r="L375" s="26">
        <f t="shared" si="16"/>
        <v>2.5688906435057241E-2</v>
      </c>
      <c r="M375" s="1">
        <f t="shared" si="17"/>
        <v>130.13999999999999</v>
      </c>
    </row>
    <row r="376" spans="1:13" x14ac:dyDescent="0.25">
      <c r="A376" t="str">
        <f t="shared" si="15"/>
        <v>COKCMBApr-2025</v>
      </c>
      <c r="B376" s="2">
        <v>2025</v>
      </c>
      <c r="C376" s="2" t="s">
        <v>203</v>
      </c>
      <c r="D376" t="s">
        <v>21</v>
      </c>
      <c r="E376" s="2" t="s">
        <v>10</v>
      </c>
      <c r="F376" t="s">
        <v>15</v>
      </c>
      <c r="G376">
        <v>339</v>
      </c>
      <c r="H376">
        <v>12617.310000000001</v>
      </c>
      <c r="I376">
        <v>4481.7500000000018</v>
      </c>
      <c r="J376">
        <v>17099.059999999998</v>
      </c>
      <c r="K376">
        <v>175263</v>
      </c>
      <c r="L376" s="26">
        <f t="shared" si="16"/>
        <v>9.756229209816103E-2</v>
      </c>
      <c r="M376" s="1">
        <f t="shared" si="17"/>
        <v>50.439705014749258</v>
      </c>
    </row>
    <row r="377" spans="1:13" x14ac:dyDescent="0.25">
      <c r="A377" t="str">
        <f t="shared" si="15"/>
        <v>DACCMBApr-2025</v>
      </c>
      <c r="B377" s="2">
        <v>2025</v>
      </c>
      <c r="C377" s="2" t="s">
        <v>203</v>
      </c>
      <c r="D377" t="s">
        <v>22</v>
      </c>
      <c r="E377" s="2" t="s">
        <v>10</v>
      </c>
      <c r="F377" t="s">
        <v>15</v>
      </c>
      <c r="G377">
        <v>16</v>
      </c>
      <c r="H377">
        <v>1524.69</v>
      </c>
      <c r="I377">
        <v>252.74</v>
      </c>
      <c r="J377">
        <v>1777.4299999999998</v>
      </c>
      <c r="K377">
        <v>34640</v>
      </c>
      <c r="L377" s="26">
        <f t="shared" si="16"/>
        <v>5.1311489607390293E-2</v>
      </c>
      <c r="M377" s="1">
        <f t="shared" si="17"/>
        <v>111.08937499999999</v>
      </c>
    </row>
    <row r="378" spans="1:13" x14ac:dyDescent="0.25">
      <c r="A378" t="str">
        <f t="shared" si="15"/>
        <v>DELCMBApr-2025</v>
      </c>
      <c r="B378" s="2">
        <v>2025</v>
      </c>
      <c r="C378" s="2" t="s">
        <v>203</v>
      </c>
      <c r="D378" t="s">
        <v>23</v>
      </c>
      <c r="E378" s="2" t="s">
        <v>10</v>
      </c>
      <c r="F378" t="s">
        <v>15</v>
      </c>
      <c r="G378">
        <v>162</v>
      </c>
      <c r="H378">
        <v>20464.61</v>
      </c>
      <c r="I378">
        <v>4684.6900000000014</v>
      </c>
      <c r="J378">
        <v>25149.299999999992</v>
      </c>
      <c r="K378">
        <v>392850</v>
      </c>
      <c r="L378" s="26">
        <f t="shared" si="16"/>
        <v>6.4017563955708262E-2</v>
      </c>
      <c r="M378" s="1">
        <f t="shared" si="17"/>
        <v>155.24259259259253</v>
      </c>
    </row>
    <row r="379" spans="1:13" x14ac:dyDescent="0.25">
      <c r="A379" t="str">
        <f t="shared" si="15"/>
        <v>DMMCMBApr-2025</v>
      </c>
      <c r="B379" s="2">
        <v>2025</v>
      </c>
      <c r="C379" s="2" t="s">
        <v>203</v>
      </c>
      <c r="D379" t="s">
        <v>24</v>
      </c>
      <c r="E379" s="2" t="s">
        <v>10</v>
      </c>
      <c r="F379" t="s">
        <v>11</v>
      </c>
      <c r="G379">
        <v>8</v>
      </c>
      <c r="H379">
        <v>1446.6599999999999</v>
      </c>
      <c r="I379">
        <v>456.34</v>
      </c>
      <c r="J379">
        <v>1902.9999999999998</v>
      </c>
      <c r="K379">
        <v>30824</v>
      </c>
      <c r="L379" s="26">
        <f t="shared" si="16"/>
        <v>6.1737607059434201E-2</v>
      </c>
      <c r="M379" s="1">
        <f t="shared" si="17"/>
        <v>237.87499999999997</v>
      </c>
    </row>
    <row r="380" spans="1:13" x14ac:dyDescent="0.25">
      <c r="A380" t="str">
        <f t="shared" si="15"/>
        <v>DOHCMBApr-2025</v>
      </c>
      <c r="B380" s="2">
        <v>2025</v>
      </c>
      <c r="C380" s="2" t="s">
        <v>203</v>
      </c>
      <c r="D380" t="s">
        <v>25</v>
      </c>
      <c r="E380" s="2" t="s">
        <v>10</v>
      </c>
      <c r="F380" t="s">
        <v>11</v>
      </c>
      <c r="G380">
        <v>11</v>
      </c>
      <c r="H380">
        <v>1818.3999999999999</v>
      </c>
      <c r="I380">
        <v>1679.74</v>
      </c>
      <c r="J380">
        <v>3498.1400000000003</v>
      </c>
      <c r="K380">
        <v>39963</v>
      </c>
      <c r="L380" s="26">
        <f t="shared" si="16"/>
        <v>8.7534469384180372E-2</v>
      </c>
      <c r="M380" s="1">
        <f t="shared" si="17"/>
        <v>318.01272727272732</v>
      </c>
    </row>
    <row r="381" spans="1:13" x14ac:dyDescent="0.25">
      <c r="A381" t="str">
        <f t="shared" si="15"/>
        <v>DXBCMBApr-2025</v>
      </c>
      <c r="B381" s="2">
        <v>2025</v>
      </c>
      <c r="C381" s="2" t="s">
        <v>203</v>
      </c>
      <c r="D381" t="s">
        <v>26</v>
      </c>
      <c r="E381" s="2" t="s">
        <v>10</v>
      </c>
      <c r="F381" t="s">
        <v>11</v>
      </c>
      <c r="G381">
        <v>39</v>
      </c>
      <c r="H381">
        <v>7390.6199999999981</v>
      </c>
      <c r="I381">
        <v>5327.47</v>
      </c>
      <c r="J381">
        <v>12718.089999999997</v>
      </c>
      <c r="K381">
        <v>129051</v>
      </c>
      <c r="L381" s="26">
        <f t="shared" si="16"/>
        <v>9.855088298424651E-2</v>
      </c>
      <c r="M381" s="1">
        <f t="shared" si="17"/>
        <v>326.10487179487171</v>
      </c>
    </row>
    <row r="382" spans="1:13" x14ac:dyDescent="0.25">
      <c r="A382" t="str">
        <f t="shared" si="15"/>
        <v>FRACMBApr-2025</v>
      </c>
      <c r="B382" s="2">
        <v>2025</v>
      </c>
      <c r="C382" s="2" t="s">
        <v>203</v>
      </c>
      <c r="D382" t="s">
        <v>27</v>
      </c>
      <c r="E382" s="2" t="s">
        <v>10</v>
      </c>
      <c r="F382" t="s">
        <v>19</v>
      </c>
      <c r="G382">
        <v>232</v>
      </c>
      <c r="H382">
        <v>72017.920000000027</v>
      </c>
      <c r="I382">
        <v>56161.969999999979</v>
      </c>
      <c r="J382">
        <v>128179.89000000001</v>
      </c>
      <c r="K382">
        <v>1877576</v>
      </c>
      <c r="L382" s="26">
        <f t="shared" si="16"/>
        <v>6.8268815749668726E-2</v>
      </c>
      <c r="M382" s="1">
        <f t="shared" si="17"/>
        <v>552.49952586206905</v>
      </c>
    </row>
    <row r="383" spans="1:13" x14ac:dyDescent="0.25">
      <c r="A383" t="str">
        <f t="shared" si="15"/>
        <v>GANCMBApr-2025</v>
      </c>
      <c r="B383" s="2">
        <v>2025</v>
      </c>
      <c r="C383" s="2" t="s">
        <v>203</v>
      </c>
      <c r="D383" t="s">
        <v>28</v>
      </c>
      <c r="E383" s="2" t="s">
        <v>10</v>
      </c>
      <c r="F383" t="s">
        <v>15</v>
      </c>
      <c r="G383">
        <v>22</v>
      </c>
      <c r="H383">
        <v>1282.67</v>
      </c>
      <c r="I383">
        <v>790.95</v>
      </c>
      <c r="J383">
        <v>2073.62</v>
      </c>
      <c r="K383">
        <v>25234</v>
      </c>
      <c r="L383" s="26">
        <f t="shared" si="16"/>
        <v>8.2175636046603787E-2</v>
      </c>
      <c r="M383" s="1">
        <f t="shared" si="17"/>
        <v>94.25545454545454</v>
      </c>
    </row>
    <row r="384" spans="1:13" x14ac:dyDescent="0.25">
      <c r="A384" t="str">
        <f t="shared" si="15"/>
        <v>HYDCMBApr-2025</v>
      </c>
      <c r="B384" s="2">
        <v>2025</v>
      </c>
      <c r="C384" s="2" t="s">
        <v>203</v>
      </c>
      <c r="D384" t="s">
        <v>29</v>
      </c>
      <c r="E384" s="2" t="s">
        <v>10</v>
      </c>
      <c r="F384" t="s">
        <v>15</v>
      </c>
      <c r="G384">
        <v>29</v>
      </c>
      <c r="H384">
        <v>1093.7900000000002</v>
      </c>
      <c r="I384">
        <v>758.35</v>
      </c>
      <c r="J384">
        <v>1852.1399999999999</v>
      </c>
      <c r="K384">
        <v>33988</v>
      </c>
      <c r="L384" s="26">
        <f t="shared" si="16"/>
        <v>5.449393903730728E-2</v>
      </c>
      <c r="M384" s="1">
        <f t="shared" si="17"/>
        <v>63.866896551724132</v>
      </c>
    </row>
    <row r="385" spans="1:13" x14ac:dyDescent="0.25">
      <c r="A385" t="str">
        <f t="shared" si="15"/>
        <v>ICNCMBApr-2025</v>
      </c>
      <c r="B385" s="2">
        <v>2025</v>
      </c>
      <c r="C385" s="2" t="s">
        <v>203</v>
      </c>
      <c r="D385" t="s">
        <v>30</v>
      </c>
      <c r="E385" s="2" t="s">
        <v>10</v>
      </c>
      <c r="F385" t="s">
        <v>13</v>
      </c>
      <c r="G385">
        <v>30</v>
      </c>
      <c r="H385">
        <v>8553.1799999999985</v>
      </c>
      <c r="I385">
        <v>2689.01</v>
      </c>
      <c r="J385">
        <v>11242.19</v>
      </c>
      <c r="K385">
        <v>172950</v>
      </c>
      <c r="L385" s="26">
        <f t="shared" si="16"/>
        <v>6.5002544087886679E-2</v>
      </c>
      <c r="M385" s="1">
        <f t="shared" si="17"/>
        <v>374.73966666666666</v>
      </c>
    </row>
    <row r="386" spans="1:13" x14ac:dyDescent="0.25">
      <c r="A386" t="str">
        <f t="shared" ref="A386:A449" si="18">D386&amp;E386&amp;C386</f>
        <v>IXMCMBApr-2025</v>
      </c>
      <c r="B386" s="2">
        <v>2025</v>
      </c>
      <c r="C386" s="2" t="s">
        <v>203</v>
      </c>
      <c r="D386" t="s">
        <v>31</v>
      </c>
      <c r="E386" s="2" t="s">
        <v>10</v>
      </c>
      <c r="F386" t="s">
        <v>15</v>
      </c>
      <c r="G386">
        <v>47</v>
      </c>
      <c r="H386">
        <v>1492.52</v>
      </c>
      <c r="I386">
        <v>541.67000000000007</v>
      </c>
      <c r="J386">
        <v>2034.1900000000003</v>
      </c>
      <c r="K386">
        <v>16638</v>
      </c>
      <c r="L386" s="26">
        <f t="shared" ref="L386:L449" si="19">J386/K386</f>
        <v>0.12226169010698403</v>
      </c>
      <c r="M386" s="1">
        <f t="shared" ref="M386:M449" si="20">J386/G386</f>
        <v>43.280638297872343</v>
      </c>
    </row>
    <row r="387" spans="1:13" x14ac:dyDescent="0.25">
      <c r="A387" t="str">
        <f t="shared" si="18"/>
        <v>KHICMBApr-2025</v>
      </c>
      <c r="B387" s="2">
        <v>2025</v>
      </c>
      <c r="C387" s="2" t="s">
        <v>203</v>
      </c>
      <c r="D387" t="s">
        <v>32</v>
      </c>
      <c r="E387" s="2" t="s">
        <v>10</v>
      </c>
      <c r="F387" t="s">
        <v>15</v>
      </c>
      <c r="G387">
        <v>34</v>
      </c>
      <c r="H387">
        <v>2377.2200000000003</v>
      </c>
      <c r="I387">
        <v>821.32999999999993</v>
      </c>
      <c r="J387">
        <v>3198.55</v>
      </c>
      <c r="K387">
        <v>82076</v>
      </c>
      <c r="L387" s="26">
        <f t="shared" si="19"/>
        <v>3.8970588235294118E-2</v>
      </c>
      <c r="M387" s="1">
        <f t="shared" si="20"/>
        <v>94.075000000000003</v>
      </c>
    </row>
    <row r="388" spans="1:13" x14ac:dyDescent="0.25">
      <c r="A388" t="str">
        <f t="shared" si="18"/>
        <v>KTMCMBApr-2025</v>
      </c>
      <c r="B388" s="2">
        <v>2025</v>
      </c>
      <c r="C388" s="2" t="s">
        <v>203</v>
      </c>
      <c r="D388" t="s">
        <v>52</v>
      </c>
      <c r="E388" s="2" t="s">
        <v>10</v>
      </c>
      <c r="F388" t="s">
        <v>15</v>
      </c>
      <c r="G388">
        <v>38</v>
      </c>
      <c r="H388">
        <v>9229.24</v>
      </c>
      <c r="I388">
        <v>1190.3800000000001</v>
      </c>
      <c r="J388">
        <v>10419.620000000001</v>
      </c>
      <c r="K388">
        <v>89414</v>
      </c>
      <c r="L388" s="26">
        <f t="shared" si="19"/>
        <v>0.11653231037645112</v>
      </c>
      <c r="M388" s="1">
        <f t="shared" si="20"/>
        <v>274.20052631578949</v>
      </c>
    </row>
    <row r="389" spans="1:13" x14ac:dyDescent="0.25">
      <c r="A389" t="str">
        <f t="shared" si="18"/>
        <v>KULCMBApr-2025</v>
      </c>
      <c r="B389" s="2">
        <v>2025</v>
      </c>
      <c r="C389" s="2" t="s">
        <v>203</v>
      </c>
      <c r="D389" t="s">
        <v>33</v>
      </c>
      <c r="E389" s="2" t="s">
        <v>10</v>
      </c>
      <c r="F389" t="s">
        <v>13</v>
      </c>
      <c r="G389">
        <v>30</v>
      </c>
      <c r="H389">
        <v>3499.5399999999995</v>
      </c>
      <c r="I389">
        <v>1710.28</v>
      </c>
      <c r="J389">
        <v>5209.8200000000006</v>
      </c>
      <c r="K389">
        <v>73770</v>
      </c>
      <c r="L389" s="26">
        <f t="shared" si="19"/>
        <v>7.0622475260946199E-2</v>
      </c>
      <c r="M389" s="1">
        <f t="shared" si="20"/>
        <v>173.66066666666669</v>
      </c>
    </row>
    <row r="390" spans="1:13" x14ac:dyDescent="0.25">
      <c r="A390" t="str">
        <f t="shared" si="18"/>
        <v>KWICMBApr-2025</v>
      </c>
      <c r="B390" s="2">
        <v>2025</v>
      </c>
      <c r="C390" s="2" t="s">
        <v>203</v>
      </c>
      <c r="D390" t="s">
        <v>34</v>
      </c>
      <c r="E390" s="2" t="s">
        <v>10</v>
      </c>
      <c r="F390" t="s">
        <v>11</v>
      </c>
      <c r="G390">
        <v>1</v>
      </c>
      <c r="H390">
        <v>132.49</v>
      </c>
      <c r="I390">
        <v>75.239999999999995</v>
      </c>
      <c r="J390">
        <v>207.73000000000002</v>
      </c>
      <c r="K390">
        <v>4195</v>
      </c>
      <c r="L390" s="26">
        <f t="shared" si="19"/>
        <v>4.9518474374255071E-2</v>
      </c>
      <c r="M390" s="1">
        <f t="shared" si="20"/>
        <v>207.73000000000002</v>
      </c>
    </row>
    <row r="391" spans="1:13" x14ac:dyDescent="0.25">
      <c r="A391" t="str">
        <f t="shared" si="18"/>
        <v>LHECMBApr-2025</v>
      </c>
      <c r="B391" s="2">
        <v>2025</v>
      </c>
      <c r="C391" s="2" t="s">
        <v>203</v>
      </c>
      <c r="D391" t="s">
        <v>35</v>
      </c>
      <c r="E391" s="2" t="s">
        <v>10</v>
      </c>
      <c r="F391" t="s">
        <v>15</v>
      </c>
      <c r="G391">
        <v>59</v>
      </c>
      <c r="H391">
        <v>4826.8099999999995</v>
      </c>
      <c r="I391">
        <v>1915.9299999999998</v>
      </c>
      <c r="J391">
        <v>6742.74</v>
      </c>
      <c r="K391">
        <v>164315</v>
      </c>
      <c r="L391" s="26">
        <f t="shared" si="19"/>
        <v>4.1035450202355231E-2</v>
      </c>
      <c r="M391" s="1">
        <f t="shared" si="20"/>
        <v>114.28372881355932</v>
      </c>
    </row>
    <row r="392" spans="1:13" x14ac:dyDescent="0.25">
      <c r="A392" t="str">
        <f t="shared" si="18"/>
        <v>LHRCMBApr-2025</v>
      </c>
      <c r="B392" s="2">
        <v>2025</v>
      </c>
      <c r="C392" s="2" t="s">
        <v>203</v>
      </c>
      <c r="D392" t="s">
        <v>36</v>
      </c>
      <c r="E392" s="2" t="s">
        <v>10</v>
      </c>
      <c r="F392" t="s">
        <v>19</v>
      </c>
      <c r="G392">
        <v>831</v>
      </c>
      <c r="H392">
        <v>301633.24</v>
      </c>
      <c r="I392">
        <v>189986.58000000007</v>
      </c>
      <c r="J392">
        <v>491619.82</v>
      </c>
      <c r="K392">
        <v>7245489</v>
      </c>
      <c r="L392" s="26">
        <f t="shared" si="19"/>
        <v>6.7851848232741777E-2</v>
      </c>
      <c r="M392" s="1">
        <f t="shared" si="20"/>
        <v>591.60026474127562</v>
      </c>
    </row>
    <row r="393" spans="1:13" x14ac:dyDescent="0.25">
      <c r="A393" t="str">
        <f t="shared" si="18"/>
        <v>MAACMBApr-2025</v>
      </c>
      <c r="B393" s="2">
        <v>2025</v>
      </c>
      <c r="C393" s="2" t="s">
        <v>203</v>
      </c>
      <c r="D393" t="s">
        <v>37</v>
      </c>
      <c r="E393" s="2" t="s">
        <v>10</v>
      </c>
      <c r="F393" t="s">
        <v>15</v>
      </c>
      <c r="G393">
        <v>119</v>
      </c>
      <c r="H393">
        <v>3968.900000000001</v>
      </c>
      <c r="I393">
        <v>2328.2400000000002</v>
      </c>
      <c r="J393">
        <v>6297.1399999999994</v>
      </c>
      <c r="K393">
        <v>81634</v>
      </c>
      <c r="L393" s="26">
        <f t="shared" si="19"/>
        <v>7.71386922115785E-2</v>
      </c>
      <c r="M393" s="1">
        <f t="shared" si="20"/>
        <v>52.917142857142849</v>
      </c>
    </row>
    <row r="394" spans="1:13" x14ac:dyDescent="0.25">
      <c r="A394" t="str">
        <f t="shared" si="18"/>
        <v>MELCMBApr-2025</v>
      </c>
      <c r="B394" s="2">
        <v>2025</v>
      </c>
      <c r="C394" s="2" t="s">
        <v>203</v>
      </c>
      <c r="D394" t="s">
        <v>38</v>
      </c>
      <c r="E394" s="2" t="s">
        <v>10</v>
      </c>
      <c r="F394" t="s">
        <v>13</v>
      </c>
      <c r="G394">
        <v>868</v>
      </c>
      <c r="H394">
        <v>284862.89999999991</v>
      </c>
      <c r="I394">
        <v>92130.39999999998</v>
      </c>
      <c r="J394">
        <v>376993.29999999993</v>
      </c>
      <c r="K394">
        <v>7299012</v>
      </c>
      <c r="L394" s="26">
        <f t="shared" si="19"/>
        <v>5.1649908234155516E-2</v>
      </c>
      <c r="M394" s="1">
        <f t="shared" si="20"/>
        <v>434.32407834101372</v>
      </c>
    </row>
    <row r="395" spans="1:13" x14ac:dyDescent="0.25">
      <c r="A395" t="str">
        <f t="shared" si="18"/>
        <v>MLECMBApr-2025</v>
      </c>
      <c r="B395" s="2">
        <v>2025</v>
      </c>
      <c r="C395" s="2" t="s">
        <v>203</v>
      </c>
      <c r="D395" t="s">
        <v>39</v>
      </c>
      <c r="E395" s="2" t="s">
        <v>10</v>
      </c>
      <c r="F395" t="s">
        <v>15</v>
      </c>
      <c r="G395">
        <v>518</v>
      </c>
      <c r="H395">
        <v>39118.30999999999</v>
      </c>
      <c r="I395">
        <v>11409.519999999995</v>
      </c>
      <c r="J395">
        <v>50527.829999999994</v>
      </c>
      <c r="K395">
        <v>397824</v>
      </c>
      <c r="L395" s="26">
        <f t="shared" si="19"/>
        <v>0.12701051218629342</v>
      </c>
      <c r="M395" s="1">
        <f t="shared" si="20"/>
        <v>97.544073359073352</v>
      </c>
    </row>
    <row r="396" spans="1:13" x14ac:dyDescent="0.25">
      <c r="A396" t="str">
        <f t="shared" si="18"/>
        <v>NRTCMBApr-2025</v>
      </c>
      <c r="B396" s="2">
        <v>2025</v>
      </c>
      <c r="C396" s="2" t="s">
        <v>203</v>
      </c>
      <c r="D396" t="s">
        <v>40</v>
      </c>
      <c r="E396" s="2" t="s">
        <v>10</v>
      </c>
      <c r="F396" t="s">
        <v>13</v>
      </c>
      <c r="G396">
        <v>121</v>
      </c>
      <c r="H396">
        <v>50856.29</v>
      </c>
      <c r="I396">
        <v>3953.599999999999</v>
      </c>
      <c r="J396">
        <v>54809.889999999992</v>
      </c>
      <c r="K396">
        <v>830544</v>
      </c>
      <c r="L396" s="26">
        <f t="shared" si="19"/>
        <v>6.5992758962800283E-2</v>
      </c>
      <c r="M396" s="1">
        <f t="shared" si="20"/>
        <v>452.97429752066108</v>
      </c>
    </row>
    <row r="397" spans="1:13" x14ac:dyDescent="0.25">
      <c r="A397" t="str">
        <f t="shared" si="18"/>
        <v>PEKCMBApr-2025</v>
      </c>
      <c r="B397" s="2">
        <v>2025</v>
      </c>
      <c r="C397" s="2" t="s">
        <v>203</v>
      </c>
      <c r="D397" t="s">
        <v>177</v>
      </c>
      <c r="E397" s="2" t="s">
        <v>10</v>
      </c>
      <c r="F397" t="s">
        <v>13</v>
      </c>
      <c r="G397">
        <v>12</v>
      </c>
      <c r="H397">
        <v>3535.3199999999997</v>
      </c>
      <c r="I397">
        <v>1405.6100000000001</v>
      </c>
      <c r="J397">
        <v>4940.93</v>
      </c>
      <c r="K397">
        <v>62028</v>
      </c>
      <c r="L397" s="26">
        <f t="shared" si="19"/>
        <v>7.9656445476236543E-2</v>
      </c>
      <c r="M397" s="1">
        <f t="shared" si="20"/>
        <v>411.74416666666667</v>
      </c>
    </row>
    <row r="398" spans="1:13" x14ac:dyDescent="0.25">
      <c r="A398" t="str">
        <f t="shared" si="18"/>
        <v>RUHCMBApr-2025</v>
      </c>
      <c r="B398" s="2">
        <v>2025</v>
      </c>
      <c r="C398" s="2" t="s">
        <v>203</v>
      </c>
      <c r="D398" t="s">
        <v>41</v>
      </c>
      <c r="E398" s="2" t="s">
        <v>10</v>
      </c>
      <c r="F398" t="s">
        <v>11</v>
      </c>
      <c r="G398">
        <v>32</v>
      </c>
      <c r="H398">
        <v>8571.1400000000012</v>
      </c>
      <c r="I398">
        <v>2544.6900000000005</v>
      </c>
      <c r="J398">
        <v>11115.83</v>
      </c>
      <c r="K398">
        <v>129440</v>
      </c>
      <c r="L398" s="26">
        <f t="shared" si="19"/>
        <v>8.587631334981459E-2</v>
      </c>
      <c r="M398" s="1">
        <f t="shared" si="20"/>
        <v>347.3696875</v>
      </c>
    </row>
    <row r="399" spans="1:13" x14ac:dyDescent="0.25">
      <c r="A399" t="str">
        <f t="shared" si="18"/>
        <v>SINCMBApr-2025</v>
      </c>
      <c r="B399" s="2">
        <v>2025</v>
      </c>
      <c r="C399" s="2" t="s">
        <v>203</v>
      </c>
      <c r="D399" t="s">
        <v>42</v>
      </c>
      <c r="E399" s="2" t="s">
        <v>10</v>
      </c>
      <c r="F399" t="s">
        <v>13</v>
      </c>
      <c r="G399">
        <v>141</v>
      </c>
      <c r="H399">
        <v>25958.720000000001</v>
      </c>
      <c r="I399">
        <v>7663.590000000002</v>
      </c>
      <c r="J399">
        <v>33622.310000000005</v>
      </c>
      <c r="K399">
        <v>387609</v>
      </c>
      <c r="L399" s="26">
        <f t="shared" si="19"/>
        <v>8.6742851688170308E-2</v>
      </c>
      <c r="M399" s="1">
        <f t="shared" si="20"/>
        <v>238.45609929078017</v>
      </c>
    </row>
    <row r="400" spans="1:13" x14ac:dyDescent="0.25">
      <c r="A400" t="str">
        <f t="shared" si="18"/>
        <v>SYDCMBApr-2025</v>
      </c>
      <c r="B400" s="2">
        <v>2025</v>
      </c>
      <c r="C400" s="2" t="s">
        <v>203</v>
      </c>
      <c r="D400" t="s">
        <v>53</v>
      </c>
      <c r="E400" s="2" t="s">
        <v>10</v>
      </c>
      <c r="F400" t="s">
        <v>13</v>
      </c>
      <c r="G400">
        <v>677</v>
      </c>
      <c r="H400">
        <v>226851.74999999988</v>
      </c>
      <c r="I400">
        <v>66789.77999999997</v>
      </c>
      <c r="J400">
        <v>293641.5300000002</v>
      </c>
      <c r="K400">
        <v>5926458</v>
      </c>
      <c r="L400" s="26">
        <f t="shared" si="19"/>
        <v>4.9547559436007173E-2</v>
      </c>
      <c r="M400" s="1">
        <f t="shared" si="20"/>
        <v>433.73933530280681</v>
      </c>
    </row>
    <row r="401" spans="1:13" x14ac:dyDescent="0.25">
      <c r="A401" t="str">
        <f t="shared" si="18"/>
        <v>TRVCMBApr-2025</v>
      </c>
      <c r="B401" s="2">
        <v>2025</v>
      </c>
      <c r="C401" s="2" t="s">
        <v>203</v>
      </c>
      <c r="D401" t="s">
        <v>43</v>
      </c>
      <c r="E401" s="2" t="s">
        <v>10</v>
      </c>
      <c r="F401" t="s">
        <v>15</v>
      </c>
      <c r="G401">
        <v>116</v>
      </c>
      <c r="H401">
        <v>2285.7999999999997</v>
      </c>
      <c r="I401">
        <v>1373.15</v>
      </c>
      <c r="J401">
        <v>3658.95</v>
      </c>
      <c r="K401">
        <v>42456</v>
      </c>
      <c r="L401" s="26">
        <f t="shared" si="19"/>
        <v>8.6182165065008476E-2</v>
      </c>
      <c r="M401" s="1">
        <f t="shared" si="20"/>
        <v>31.542672413793102</v>
      </c>
    </row>
    <row r="402" spans="1:13" x14ac:dyDescent="0.25">
      <c r="A402" t="str">
        <f t="shared" si="18"/>
        <v>TRZCMBApr-2025</v>
      </c>
      <c r="B402" s="2">
        <v>2025</v>
      </c>
      <c r="C402" s="2" t="s">
        <v>203</v>
      </c>
      <c r="D402" t="s">
        <v>44</v>
      </c>
      <c r="E402" s="2" t="s">
        <v>10</v>
      </c>
      <c r="F402" t="s">
        <v>15</v>
      </c>
      <c r="G402">
        <v>25</v>
      </c>
      <c r="H402">
        <v>1037.44</v>
      </c>
      <c r="I402">
        <v>306.83999999999997</v>
      </c>
      <c r="J402">
        <v>1344.2799999999997</v>
      </c>
      <c r="K402">
        <v>11075</v>
      </c>
      <c r="L402" s="26">
        <f t="shared" si="19"/>
        <v>0.12137968397291195</v>
      </c>
      <c r="M402" s="1">
        <f t="shared" si="20"/>
        <v>53.771199999999993</v>
      </c>
    </row>
    <row r="403" spans="1:13" x14ac:dyDescent="0.25">
      <c r="A403" t="str">
        <f t="shared" si="18"/>
        <v>PVGCMBApr-2025</v>
      </c>
      <c r="B403" s="4">
        <v>2025</v>
      </c>
      <c r="C403" s="2" t="s">
        <v>203</v>
      </c>
      <c r="D403" t="s">
        <v>50</v>
      </c>
      <c r="E403" s="2" t="s">
        <v>10</v>
      </c>
      <c r="F403" t="s">
        <v>13</v>
      </c>
      <c r="G403">
        <v>27</v>
      </c>
      <c r="H403">
        <v>2980.93</v>
      </c>
      <c r="I403">
        <v>2928.8800000000006</v>
      </c>
      <c r="J403">
        <v>5909.81</v>
      </c>
      <c r="K403">
        <v>136782</v>
      </c>
      <c r="L403" s="26">
        <f t="shared" si="19"/>
        <v>4.3206050503721255E-2</v>
      </c>
      <c r="M403" s="1">
        <f t="shared" si="20"/>
        <v>218.88185185185188</v>
      </c>
    </row>
    <row r="404" spans="1:13" x14ac:dyDescent="0.25">
      <c r="A404" t="str">
        <f t="shared" si="18"/>
        <v/>
      </c>
      <c r="B404" s="4"/>
      <c r="C404" s="2"/>
      <c r="E404" s="2"/>
      <c r="G404" s="3"/>
      <c r="H404" s="3"/>
      <c r="I404" s="3"/>
      <c r="J404" s="3"/>
      <c r="K404" s="3"/>
      <c r="L404" s="26" t="e">
        <f t="shared" si="19"/>
        <v>#DIV/0!</v>
      </c>
      <c r="M404" s="1" t="e">
        <f t="shared" si="20"/>
        <v>#DIV/0!</v>
      </c>
    </row>
    <row r="405" spans="1:13" x14ac:dyDescent="0.25">
      <c r="A405" t="str">
        <f t="shared" si="18"/>
        <v/>
      </c>
      <c r="B405" s="4"/>
      <c r="C405" s="2"/>
      <c r="E405" s="2"/>
      <c r="G405" s="3"/>
      <c r="H405" s="3"/>
      <c r="I405" s="3"/>
      <c r="J405" s="3"/>
      <c r="K405" s="3"/>
      <c r="L405" s="26" t="e">
        <f t="shared" si="19"/>
        <v>#DIV/0!</v>
      </c>
      <c r="M405" s="1" t="e">
        <f t="shared" si="20"/>
        <v>#DIV/0!</v>
      </c>
    </row>
    <row r="406" spans="1:13" x14ac:dyDescent="0.25">
      <c r="A406" t="str">
        <f t="shared" si="18"/>
        <v/>
      </c>
      <c r="B406" s="4"/>
      <c r="C406" s="2"/>
      <c r="E406" s="2"/>
      <c r="G406" s="3"/>
      <c r="H406" s="3"/>
      <c r="I406" s="3"/>
      <c r="J406" s="3"/>
      <c r="K406" s="3"/>
      <c r="L406" s="26" t="e">
        <f t="shared" si="19"/>
        <v>#DIV/0!</v>
      </c>
      <c r="M406" s="1" t="e">
        <f t="shared" si="20"/>
        <v>#DIV/0!</v>
      </c>
    </row>
    <row r="407" spans="1:13" x14ac:dyDescent="0.25">
      <c r="A407" t="str">
        <f t="shared" si="18"/>
        <v/>
      </c>
      <c r="B407" s="2"/>
      <c r="C407" s="2"/>
      <c r="E407" s="2"/>
      <c r="G407" s="3"/>
      <c r="H407" s="3"/>
      <c r="I407" s="3"/>
      <c r="J407" s="3"/>
      <c r="K407" s="3"/>
      <c r="L407" s="26" t="e">
        <f t="shared" si="19"/>
        <v>#DIV/0!</v>
      </c>
      <c r="M407" s="1" t="e">
        <f t="shared" si="20"/>
        <v>#DIV/0!</v>
      </c>
    </row>
    <row r="408" spans="1:13" x14ac:dyDescent="0.25">
      <c r="A408" t="str">
        <f t="shared" si="18"/>
        <v/>
      </c>
      <c r="B408" s="2"/>
      <c r="C408" s="2"/>
      <c r="E408" s="2"/>
      <c r="G408" s="3"/>
      <c r="H408" s="3"/>
      <c r="I408" s="3"/>
      <c r="J408" s="3"/>
      <c r="K408" s="3"/>
      <c r="L408" s="26" t="e">
        <f t="shared" si="19"/>
        <v>#DIV/0!</v>
      </c>
      <c r="M408" s="1" t="e">
        <f t="shared" si="20"/>
        <v>#DIV/0!</v>
      </c>
    </row>
    <row r="409" spans="1:13" x14ac:dyDescent="0.25">
      <c r="A409" t="str">
        <f t="shared" si="18"/>
        <v/>
      </c>
      <c r="B409" s="4"/>
      <c r="C409" s="2"/>
      <c r="E409" s="2"/>
      <c r="G409" s="3"/>
      <c r="H409" s="3"/>
      <c r="I409" s="3"/>
      <c r="J409" s="3"/>
      <c r="K409" s="3"/>
      <c r="L409" s="26" t="e">
        <f t="shared" si="19"/>
        <v>#DIV/0!</v>
      </c>
      <c r="M409" s="1" t="e">
        <f t="shared" si="20"/>
        <v>#DIV/0!</v>
      </c>
    </row>
    <row r="410" spans="1:13" x14ac:dyDescent="0.25">
      <c r="A410" t="str">
        <f t="shared" si="18"/>
        <v/>
      </c>
      <c r="B410" s="2"/>
      <c r="C410" s="2"/>
      <c r="E410" s="2"/>
      <c r="G410" s="3"/>
      <c r="H410" s="3"/>
      <c r="I410" s="3"/>
      <c r="J410" s="3"/>
      <c r="K410" s="3"/>
      <c r="L410" s="26" t="e">
        <f t="shared" si="19"/>
        <v>#DIV/0!</v>
      </c>
      <c r="M410" s="1" t="e">
        <f t="shared" si="20"/>
        <v>#DIV/0!</v>
      </c>
    </row>
    <row r="411" spans="1:13" x14ac:dyDescent="0.25">
      <c r="A411" t="str">
        <f t="shared" si="18"/>
        <v/>
      </c>
      <c r="B411" s="2"/>
      <c r="C411" s="2"/>
      <c r="E411" s="2"/>
      <c r="G411" s="3"/>
      <c r="H411" s="3"/>
      <c r="I411" s="3"/>
      <c r="J411" s="3"/>
      <c r="K411" s="3"/>
      <c r="L411" s="26" t="e">
        <f t="shared" si="19"/>
        <v>#DIV/0!</v>
      </c>
      <c r="M411" s="1" t="e">
        <f t="shared" si="20"/>
        <v>#DIV/0!</v>
      </c>
    </row>
    <row r="412" spans="1:13" x14ac:dyDescent="0.25">
      <c r="A412" t="str">
        <f t="shared" si="18"/>
        <v/>
      </c>
      <c r="B412" s="2"/>
      <c r="C412" s="2"/>
      <c r="E412" s="2"/>
      <c r="G412" s="3"/>
      <c r="H412" s="3"/>
      <c r="I412" s="3"/>
      <c r="J412" s="3"/>
      <c r="K412" s="3"/>
      <c r="L412" s="26" t="e">
        <f t="shared" si="19"/>
        <v>#DIV/0!</v>
      </c>
      <c r="M412" s="1" t="e">
        <f t="shared" si="20"/>
        <v>#DIV/0!</v>
      </c>
    </row>
    <row r="413" spans="1:13" x14ac:dyDescent="0.25">
      <c r="A413" t="str">
        <f t="shared" si="18"/>
        <v/>
      </c>
      <c r="B413" s="2"/>
      <c r="C413" s="2"/>
      <c r="E413" s="2"/>
      <c r="G413" s="3"/>
      <c r="H413" s="3"/>
      <c r="I413" s="3"/>
      <c r="J413" s="3"/>
      <c r="K413" s="3"/>
      <c r="L413" s="26" t="e">
        <f t="shared" si="19"/>
        <v>#DIV/0!</v>
      </c>
      <c r="M413" s="1" t="e">
        <f t="shared" si="20"/>
        <v>#DIV/0!</v>
      </c>
    </row>
    <row r="414" spans="1:13" x14ac:dyDescent="0.25">
      <c r="A414" t="str">
        <f t="shared" si="18"/>
        <v/>
      </c>
      <c r="B414" s="2"/>
      <c r="C414" s="2"/>
      <c r="E414" s="2"/>
      <c r="G414" s="3"/>
      <c r="H414" s="3"/>
      <c r="I414" s="3"/>
      <c r="J414" s="3"/>
      <c r="K414" s="3"/>
      <c r="L414" s="26" t="e">
        <f t="shared" si="19"/>
        <v>#DIV/0!</v>
      </c>
      <c r="M414" s="1" t="e">
        <f t="shared" si="20"/>
        <v>#DIV/0!</v>
      </c>
    </row>
    <row r="415" spans="1:13" x14ac:dyDescent="0.25">
      <c r="A415" t="str">
        <f t="shared" si="18"/>
        <v/>
      </c>
      <c r="B415" s="2"/>
      <c r="C415" s="2"/>
      <c r="E415" s="2"/>
      <c r="G415" s="3"/>
      <c r="H415" s="3"/>
      <c r="I415" s="3"/>
      <c r="J415" s="3"/>
      <c r="K415" s="3"/>
      <c r="L415" s="26" t="e">
        <f t="shared" si="19"/>
        <v>#DIV/0!</v>
      </c>
      <c r="M415" s="1" t="e">
        <f t="shared" si="20"/>
        <v>#DIV/0!</v>
      </c>
    </row>
    <row r="416" spans="1:13" x14ac:dyDescent="0.25">
      <c r="A416" t="str">
        <f t="shared" si="18"/>
        <v/>
      </c>
      <c r="B416" s="2"/>
      <c r="C416" s="2"/>
      <c r="E416" s="2"/>
      <c r="G416" s="3"/>
      <c r="H416" s="3"/>
      <c r="I416" s="3"/>
      <c r="J416" s="3"/>
      <c r="K416" s="3"/>
      <c r="L416" s="26" t="e">
        <f t="shared" si="19"/>
        <v>#DIV/0!</v>
      </c>
      <c r="M416" s="1" t="e">
        <f t="shared" si="20"/>
        <v>#DIV/0!</v>
      </c>
    </row>
    <row r="417" spans="1:13" x14ac:dyDescent="0.25">
      <c r="A417" t="str">
        <f t="shared" si="18"/>
        <v/>
      </c>
      <c r="B417" s="2"/>
      <c r="C417" s="2"/>
      <c r="E417" s="2"/>
      <c r="G417" s="3"/>
      <c r="H417" s="3"/>
      <c r="I417" s="3"/>
      <c r="J417" s="3"/>
      <c r="K417" s="3"/>
      <c r="L417" s="26" t="e">
        <f t="shared" si="19"/>
        <v>#DIV/0!</v>
      </c>
      <c r="M417" s="1" t="e">
        <f t="shared" si="20"/>
        <v>#DIV/0!</v>
      </c>
    </row>
    <row r="418" spans="1:13" x14ac:dyDescent="0.25">
      <c r="A418" t="str">
        <f t="shared" si="18"/>
        <v/>
      </c>
      <c r="B418" s="2"/>
      <c r="C418" s="2"/>
      <c r="E418" s="2"/>
      <c r="G418" s="3"/>
      <c r="H418" s="3"/>
      <c r="I418" s="3"/>
      <c r="J418" s="3"/>
      <c r="K418" s="3"/>
      <c r="L418" s="26" t="e">
        <f t="shared" si="19"/>
        <v>#DIV/0!</v>
      </c>
      <c r="M418" s="1" t="e">
        <f t="shared" si="20"/>
        <v>#DIV/0!</v>
      </c>
    </row>
    <row r="419" spans="1:13" x14ac:dyDescent="0.25">
      <c r="A419" t="str">
        <f t="shared" si="18"/>
        <v/>
      </c>
      <c r="B419" s="2"/>
      <c r="C419" s="2"/>
      <c r="E419" s="2"/>
      <c r="G419" s="3"/>
      <c r="H419" s="3"/>
      <c r="I419" s="3"/>
      <c r="J419" s="3"/>
      <c r="K419" s="3"/>
      <c r="L419" s="26" t="e">
        <f t="shared" si="19"/>
        <v>#DIV/0!</v>
      </c>
      <c r="M419" s="1" t="e">
        <f t="shared" si="20"/>
        <v>#DIV/0!</v>
      </c>
    </row>
    <row r="420" spans="1:13" x14ac:dyDescent="0.25">
      <c r="A420" t="str">
        <f t="shared" si="18"/>
        <v/>
      </c>
      <c r="B420" s="2"/>
      <c r="C420" s="2"/>
      <c r="E420" s="2"/>
      <c r="G420" s="3"/>
      <c r="H420" s="3"/>
      <c r="I420" s="3"/>
      <c r="J420" s="3"/>
      <c r="K420" s="3"/>
      <c r="L420" s="26" t="e">
        <f t="shared" si="19"/>
        <v>#DIV/0!</v>
      </c>
      <c r="M420" s="1" t="e">
        <f t="shared" si="20"/>
        <v>#DIV/0!</v>
      </c>
    </row>
    <row r="421" spans="1:13" x14ac:dyDescent="0.25">
      <c r="A421" t="str">
        <f t="shared" si="18"/>
        <v/>
      </c>
      <c r="B421" s="2"/>
      <c r="C421" s="2"/>
      <c r="E421" s="2"/>
      <c r="G421" s="3"/>
      <c r="H421" s="3"/>
      <c r="I421" s="3"/>
      <c r="J421" s="3"/>
      <c r="K421" s="3"/>
      <c r="L421" s="26" t="e">
        <f t="shared" si="19"/>
        <v>#DIV/0!</v>
      </c>
      <c r="M421" s="1" t="e">
        <f t="shared" si="20"/>
        <v>#DIV/0!</v>
      </c>
    </row>
    <row r="422" spans="1:13" x14ac:dyDescent="0.25">
      <c r="A422" t="str">
        <f t="shared" si="18"/>
        <v/>
      </c>
      <c r="B422" s="2"/>
      <c r="C422" s="2"/>
      <c r="E422" s="2"/>
      <c r="G422" s="3"/>
      <c r="H422" s="3"/>
      <c r="I422" s="3"/>
      <c r="J422" s="3"/>
      <c r="K422" s="3"/>
      <c r="L422" s="26" t="e">
        <f t="shared" si="19"/>
        <v>#DIV/0!</v>
      </c>
      <c r="M422" s="1" t="e">
        <f t="shared" si="20"/>
        <v>#DIV/0!</v>
      </c>
    </row>
    <row r="423" spans="1:13" x14ac:dyDescent="0.25">
      <c r="A423" t="str">
        <f t="shared" si="18"/>
        <v/>
      </c>
      <c r="B423" s="2"/>
      <c r="C423" s="2"/>
      <c r="E423" s="2"/>
      <c r="G423" s="3"/>
      <c r="H423" s="3"/>
      <c r="I423" s="3"/>
      <c r="J423" s="3"/>
      <c r="K423" s="3"/>
      <c r="L423" s="26" t="e">
        <f t="shared" si="19"/>
        <v>#DIV/0!</v>
      </c>
      <c r="M423" s="1" t="e">
        <f t="shared" si="20"/>
        <v>#DIV/0!</v>
      </c>
    </row>
    <row r="424" spans="1:13" x14ac:dyDescent="0.25">
      <c r="A424" t="str">
        <f t="shared" si="18"/>
        <v/>
      </c>
      <c r="B424" s="2"/>
      <c r="C424" s="2"/>
      <c r="E424" s="2"/>
      <c r="G424" s="3"/>
      <c r="H424" s="3"/>
      <c r="I424" s="3"/>
      <c r="J424" s="3"/>
      <c r="K424" s="3"/>
      <c r="L424" s="26" t="e">
        <f t="shared" si="19"/>
        <v>#DIV/0!</v>
      </c>
      <c r="M424" s="1" t="e">
        <f t="shared" si="20"/>
        <v>#DIV/0!</v>
      </c>
    </row>
    <row r="425" spans="1:13" x14ac:dyDescent="0.25">
      <c r="A425" t="str">
        <f t="shared" si="18"/>
        <v/>
      </c>
      <c r="B425" s="2"/>
      <c r="C425" s="2"/>
      <c r="E425" s="2"/>
      <c r="G425" s="3"/>
      <c r="H425" s="3"/>
      <c r="I425" s="3"/>
      <c r="J425" s="3"/>
      <c r="K425" s="3"/>
      <c r="L425" s="26" t="e">
        <f t="shared" si="19"/>
        <v>#DIV/0!</v>
      </c>
      <c r="M425" s="1" t="e">
        <f t="shared" si="20"/>
        <v>#DIV/0!</v>
      </c>
    </row>
    <row r="426" spans="1:13" x14ac:dyDescent="0.25">
      <c r="A426" t="str">
        <f t="shared" si="18"/>
        <v/>
      </c>
      <c r="B426" s="2"/>
      <c r="C426" s="2"/>
      <c r="E426" s="2"/>
      <c r="G426" s="3"/>
      <c r="H426" s="3"/>
      <c r="I426" s="3"/>
      <c r="J426" s="3"/>
      <c r="K426" s="3"/>
      <c r="L426" s="26" t="e">
        <f t="shared" si="19"/>
        <v>#DIV/0!</v>
      </c>
      <c r="M426" s="1" t="e">
        <f t="shared" si="20"/>
        <v>#DIV/0!</v>
      </c>
    </row>
    <row r="427" spans="1:13" x14ac:dyDescent="0.25">
      <c r="A427" t="str">
        <f t="shared" si="18"/>
        <v/>
      </c>
      <c r="B427" s="2"/>
      <c r="C427" s="2"/>
      <c r="E427" s="2"/>
      <c r="G427" s="3"/>
      <c r="H427" s="3"/>
      <c r="I427" s="3"/>
      <c r="J427" s="3"/>
      <c r="K427" s="3"/>
      <c r="L427" s="26" t="e">
        <f t="shared" si="19"/>
        <v>#DIV/0!</v>
      </c>
      <c r="M427" s="1" t="e">
        <f t="shared" si="20"/>
        <v>#DIV/0!</v>
      </c>
    </row>
    <row r="428" spans="1:13" x14ac:dyDescent="0.25">
      <c r="A428" t="str">
        <f t="shared" si="18"/>
        <v/>
      </c>
      <c r="B428" s="2"/>
      <c r="C428" s="2"/>
      <c r="E428" s="2"/>
      <c r="G428" s="3"/>
      <c r="H428" s="3"/>
      <c r="I428" s="3"/>
      <c r="J428" s="3"/>
      <c r="K428" s="3"/>
      <c r="L428" s="26" t="e">
        <f t="shared" si="19"/>
        <v>#DIV/0!</v>
      </c>
      <c r="M428" s="1" t="e">
        <f t="shared" si="20"/>
        <v>#DIV/0!</v>
      </c>
    </row>
    <row r="429" spans="1:13" x14ac:dyDescent="0.25">
      <c r="A429" t="str">
        <f t="shared" si="18"/>
        <v/>
      </c>
      <c r="B429" s="2"/>
      <c r="C429" s="2"/>
      <c r="E429" s="2"/>
      <c r="G429" s="3"/>
      <c r="H429" s="3"/>
      <c r="I429" s="3"/>
      <c r="J429" s="3"/>
      <c r="K429" s="3"/>
      <c r="L429" s="26" t="e">
        <f t="shared" si="19"/>
        <v>#DIV/0!</v>
      </c>
      <c r="M429" s="1" t="e">
        <f t="shared" si="20"/>
        <v>#DIV/0!</v>
      </c>
    </row>
    <row r="430" spans="1:13" x14ac:dyDescent="0.25">
      <c r="A430" t="str">
        <f t="shared" si="18"/>
        <v/>
      </c>
      <c r="B430" s="2"/>
      <c r="C430" s="2"/>
      <c r="E430" s="2"/>
      <c r="G430" s="3"/>
      <c r="H430" s="3"/>
      <c r="I430" s="3"/>
      <c r="J430" s="3"/>
      <c r="K430" s="3"/>
      <c r="L430" s="26" t="e">
        <f t="shared" si="19"/>
        <v>#DIV/0!</v>
      </c>
      <c r="M430" s="1" t="e">
        <f t="shared" si="20"/>
        <v>#DIV/0!</v>
      </c>
    </row>
    <row r="431" spans="1:13" x14ac:dyDescent="0.25">
      <c r="A431" t="str">
        <f t="shared" si="18"/>
        <v/>
      </c>
      <c r="B431" s="2"/>
      <c r="C431" s="2"/>
      <c r="E431" s="2"/>
      <c r="G431" s="3"/>
      <c r="H431" s="3"/>
      <c r="I431" s="3"/>
      <c r="J431" s="3"/>
      <c r="K431" s="3"/>
      <c r="L431" s="26" t="e">
        <f t="shared" si="19"/>
        <v>#DIV/0!</v>
      </c>
      <c r="M431" s="1" t="e">
        <f t="shared" si="20"/>
        <v>#DIV/0!</v>
      </c>
    </row>
    <row r="432" spans="1:13" x14ac:dyDescent="0.25">
      <c r="A432" t="str">
        <f t="shared" si="18"/>
        <v/>
      </c>
      <c r="B432" s="2"/>
      <c r="C432" s="2"/>
      <c r="E432" s="2"/>
      <c r="G432" s="3"/>
      <c r="H432" s="3"/>
      <c r="I432" s="3"/>
      <c r="J432" s="3"/>
      <c r="K432" s="3"/>
      <c r="L432" s="26" t="e">
        <f t="shared" si="19"/>
        <v>#DIV/0!</v>
      </c>
      <c r="M432" s="1" t="e">
        <f t="shared" si="20"/>
        <v>#DIV/0!</v>
      </c>
    </row>
    <row r="433" spans="1:13" x14ac:dyDescent="0.25">
      <c r="A433" t="str">
        <f t="shared" si="18"/>
        <v/>
      </c>
      <c r="B433" s="2"/>
      <c r="C433" s="2"/>
      <c r="E433" s="2"/>
      <c r="G433" s="3"/>
      <c r="H433" s="3"/>
      <c r="I433" s="3"/>
      <c r="J433" s="3"/>
      <c r="K433" s="3"/>
      <c r="L433" s="26" t="e">
        <f t="shared" si="19"/>
        <v>#DIV/0!</v>
      </c>
      <c r="M433" s="1" t="e">
        <f t="shared" si="20"/>
        <v>#DIV/0!</v>
      </c>
    </row>
    <row r="434" spans="1:13" x14ac:dyDescent="0.25">
      <c r="A434" t="str">
        <f t="shared" si="18"/>
        <v/>
      </c>
      <c r="B434" s="2"/>
      <c r="C434" s="2"/>
      <c r="E434" s="2"/>
      <c r="G434" s="3"/>
      <c r="H434" s="3"/>
      <c r="I434" s="3"/>
      <c r="J434" s="3"/>
      <c r="K434" s="3"/>
      <c r="L434" s="26" t="e">
        <f t="shared" si="19"/>
        <v>#DIV/0!</v>
      </c>
      <c r="M434" s="1" t="e">
        <f t="shared" si="20"/>
        <v>#DIV/0!</v>
      </c>
    </row>
    <row r="435" spans="1:13" x14ac:dyDescent="0.25">
      <c r="A435" t="str">
        <f t="shared" si="18"/>
        <v/>
      </c>
      <c r="B435" s="2"/>
      <c r="C435" s="2"/>
      <c r="E435" s="2"/>
      <c r="G435" s="3"/>
      <c r="H435" s="3"/>
      <c r="I435" s="3"/>
      <c r="J435" s="3"/>
      <c r="K435" s="3"/>
      <c r="L435" s="26" t="e">
        <f t="shared" si="19"/>
        <v>#DIV/0!</v>
      </c>
      <c r="M435" s="1" t="e">
        <f t="shared" si="20"/>
        <v>#DIV/0!</v>
      </c>
    </row>
    <row r="436" spans="1:13" x14ac:dyDescent="0.25">
      <c r="A436" t="str">
        <f t="shared" si="18"/>
        <v/>
      </c>
      <c r="B436" s="2"/>
      <c r="C436" s="2"/>
      <c r="E436" s="2"/>
      <c r="G436" s="3"/>
      <c r="H436" s="3"/>
      <c r="I436" s="3"/>
      <c r="J436" s="3"/>
      <c r="K436" s="3"/>
      <c r="L436" s="26" t="e">
        <f t="shared" si="19"/>
        <v>#DIV/0!</v>
      </c>
      <c r="M436" s="1" t="e">
        <f t="shared" si="20"/>
        <v>#DIV/0!</v>
      </c>
    </row>
    <row r="437" spans="1:13" x14ac:dyDescent="0.25">
      <c r="A437" t="str">
        <f t="shared" si="18"/>
        <v/>
      </c>
      <c r="B437" s="2"/>
      <c r="C437" s="2"/>
      <c r="E437" s="2"/>
      <c r="G437" s="3"/>
      <c r="H437" s="3"/>
      <c r="I437" s="3"/>
      <c r="J437" s="3"/>
      <c r="K437" s="3"/>
      <c r="L437" s="26" t="e">
        <f t="shared" si="19"/>
        <v>#DIV/0!</v>
      </c>
      <c r="M437" s="1" t="e">
        <f t="shared" si="20"/>
        <v>#DIV/0!</v>
      </c>
    </row>
    <row r="438" spans="1:13" x14ac:dyDescent="0.25">
      <c r="A438" t="str">
        <f t="shared" si="18"/>
        <v/>
      </c>
      <c r="B438" s="2"/>
      <c r="C438" s="2"/>
      <c r="E438" s="2"/>
      <c r="G438" s="3"/>
      <c r="H438" s="3"/>
      <c r="I438" s="3"/>
      <c r="J438" s="3"/>
      <c r="K438" s="3"/>
      <c r="L438" s="26" t="e">
        <f t="shared" si="19"/>
        <v>#DIV/0!</v>
      </c>
      <c r="M438" s="1" t="e">
        <f t="shared" si="20"/>
        <v>#DIV/0!</v>
      </c>
    </row>
    <row r="439" spans="1:13" x14ac:dyDescent="0.25">
      <c r="A439" t="str">
        <f t="shared" si="18"/>
        <v/>
      </c>
      <c r="B439" s="2"/>
      <c r="C439" s="2"/>
      <c r="E439" s="2"/>
      <c r="G439" s="3"/>
      <c r="H439" s="3"/>
      <c r="I439" s="3"/>
      <c r="J439" s="3"/>
      <c r="K439" s="3"/>
      <c r="L439" s="26" t="e">
        <f t="shared" si="19"/>
        <v>#DIV/0!</v>
      </c>
      <c r="M439" s="1" t="e">
        <f t="shared" si="20"/>
        <v>#DIV/0!</v>
      </c>
    </row>
    <row r="440" spans="1:13" x14ac:dyDescent="0.25">
      <c r="A440" t="str">
        <f t="shared" si="18"/>
        <v/>
      </c>
      <c r="B440" s="2"/>
      <c r="C440" s="2"/>
      <c r="E440" s="2"/>
      <c r="G440" s="3"/>
      <c r="H440" s="3"/>
      <c r="I440" s="3"/>
      <c r="J440" s="3"/>
      <c r="K440" s="3"/>
      <c r="L440" s="26" t="e">
        <f t="shared" si="19"/>
        <v>#DIV/0!</v>
      </c>
      <c r="M440" s="1" t="e">
        <f t="shared" si="20"/>
        <v>#DIV/0!</v>
      </c>
    </row>
    <row r="441" spans="1:13" x14ac:dyDescent="0.25">
      <c r="A441" t="str">
        <f t="shared" si="18"/>
        <v/>
      </c>
      <c r="B441" s="2"/>
      <c r="C441" s="2"/>
      <c r="E441" s="2"/>
      <c r="G441" s="3"/>
      <c r="H441" s="3"/>
      <c r="I441" s="3"/>
      <c r="J441" s="3"/>
      <c r="K441" s="3"/>
      <c r="L441" s="26" t="e">
        <f t="shared" si="19"/>
        <v>#DIV/0!</v>
      </c>
      <c r="M441" s="1" t="e">
        <f t="shared" si="20"/>
        <v>#DIV/0!</v>
      </c>
    </row>
    <row r="442" spans="1:13" x14ac:dyDescent="0.25">
      <c r="A442" t="str">
        <f t="shared" si="18"/>
        <v/>
      </c>
      <c r="B442" s="2"/>
      <c r="C442" s="2"/>
      <c r="E442" s="2"/>
      <c r="G442" s="3"/>
      <c r="H442" s="3"/>
      <c r="I442" s="3"/>
      <c r="J442" s="3"/>
      <c r="K442" s="3"/>
      <c r="L442" s="26" t="e">
        <f t="shared" si="19"/>
        <v>#DIV/0!</v>
      </c>
      <c r="M442" s="1" t="e">
        <f t="shared" si="20"/>
        <v>#DIV/0!</v>
      </c>
    </row>
    <row r="443" spans="1:13" x14ac:dyDescent="0.25">
      <c r="A443" t="str">
        <f t="shared" si="18"/>
        <v/>
      </c>
      <c r="B443" s="2"/>
      <c r="C443" s="2"/>
      <c r="E443" s="2"/>
      <c r="G443" s="3"/>
      <c r="H443" s="3"/>
      <c r="I443" s="3"/>
      <c r="J443" s="3"/>
      <c r="K443" s="3"/>
      <c r="L443" s="26" t="e">
        <f t="shared" si="19"/>
        <v>#DIV/0!</v>
      </c>
      <c r="M443" s="1" t="e">
        <f t="shared" si="20"/>
        <v>#DIV/0!</v>
      </c>
    </row>
    <row r="444" spans="1:13" x14ac:dyDescent="0.25">
      <c r="A444" t="str">
        <f t="shared" si="18"/>
        <v/>
      </c>
      <c r="B444" s="2"/>
      <c r="C444" s="2"/>
      <c r="E444" s="2"/>
      <c r="G444" s="3"/>
      <c r="H444" s="3"/>
      <c r="I444" s="3"/>
      <c r="J444" s="3"/>
      <c r="K444" s="3"/>
      <c r="L444" s="26" t="e">
        <f t="shared" si="19"/>
        <v>#DIV/0!</v>
      </c>
      <c r="M444" s="1" t="e">
        <f t="shared" si="20"/>
        <v>#DIV/0!</v>
      </c>
    </row>
    <row r="445" spans="1:13" x14ac:dyDescent="0.25">
      <c r="A445" t="str">
        <f t="shared" si="18"/>
        <v/>
      </c>
      <c r="B445" s="2"/>
      <c r="C445" s="2"/>
      <c r="E445" s="2"/>
      <c r="G445" s="3"/>
      <c r="H445" s="3"/>
      <c r="I445" s="3"/>
      <c r="J445" s="3"/>
      <c r="K445" s="3"/>
      <c r="L445" s="26" t="e">
        <f t="shared" si="19"/>
        <v>#DIV/0!</v>
      </c>
      <c r="M445" s="1" t="e">
        <f t="shared" si="20"/>
        <v>#DIV/0!</v>
      </c>
    </row>
    <row r="446" spans="1:13" x14ac:dyDescent="0.25">
      <c r="A446" t="str">
        <f t="shared" si="18"/>
        <v/>
      </c>
      <c r="B446" s="2"/>
      <c r="C446" s="2"/>
      <c r="E446" s="2"/>
      <c r="G446" s="3"/>
      <c r="H446" s="3"/>
      <c r="I446" s="3"/>
      <c r="J446" s="3"/>
      <c r="K446" s="3"/>
      <c r="L446" s="26" t="e">
        <f t="shared" si="19"/>
        <v>#DIV/0!</v>
      </c>
      <c r="M446" s="1" t="e">
        <f t="shared" si="20"/>
        <v>#DIV/0!</v>
      </c>
    </row>
    <row r="447" spans="1:13" x14ac:dyDescent="0.25">
      <c r="A447" t="str">
        <f t="shared" si="18"/>
        <v/>
      </c>
      <c r="B447" s="2"/>
      <c r="C447" s="2"/>
      <c r="E447" s="2"/>
      <c r="G447" s="3"/>
      <c r="H447" s="3"/>
      <c r="I447" s="3"/>
      <c r="J447" s="3"/>
      <c r="K447" s="3"/>
      <c r="L447" s="26" t="e">
        <f t="shared" si="19"/>
        <v>#DIV/0!</v>
      </c>
      <c r="M447" s="1" t="e">
        <f t="shared" si="20"/>
        <v>#DIV/0!</v>
      </c>
    </row>
    <row r="448" spans="1:13" x14ac:dyDescent="0.25">
      <c r="A448" t="str">
        <f t="shared" si="18"/>
        <v/>
      </c>
      <c r="B448" s="2"/>
      <c r="C448" s="2"/>
      <c r="E448" s="2"/>
      <c r="G448" s="3"/>
      <c r="H448" s="3"/>
      <c r="I448" s="3"/>
      <c r="J448" s="3"/>
      <c r="K448" s="3"/>
      <c r="L448" s="26" t="e">
        <f t="shared" si="19"/>
        <v>#DIV/0!</v>
      </c>
      <c r="M448" s="1" t="e">
        <f t="shared" si="20"/>
        <v>#DIV/0!</v>
      </c>
    </row>
    <row r="449" spans="1:13" x14ac:dyDescent="0.25">
      <c r="A449" t="str">
        <f t="shared" si="18"/>
        <v/>
      </c>
      <c r="B449" s="2"/>
      <c r="C449" s="2"/>
      <c r="E449" s="2"/>
      <c r="G449" s="3"/>
      <c r="H449" s="3"/>
      <c r="I449" s="3"/>
      <c r="J449" s="3"/>
      <c r="K449" s="3"/>
      <c r="L449" s="26" t="e">
        <f t="shared" si="19"/>
        <v>#DIV/0!</v>
      </c>
      <c r="M449" s="1" t="e">
        <f t="shared" si="20"/>
        <v>#DIV/0!</v>
      </c>
    </row>
    <row r="450" spans="1:13" x14ac:dyDescent="0.25">
      <c r="A450" t="str">
        <f t="shared" ref="A450:A513" si="21">D450&amp;E450&amp;C450</f>
        <v/>
      </c>
      <c r="B450" s="2"/>
      <c r="C450" s="2"/>
      <c r="E450" s="2"/>
      <c r="G450" s="3"/>
      <c r="H450" s="3"/>
      <c r="I450" s="3"/>
      <c r="J450" s="3"/>
      <c r="K450" s="3"/>
      <c r="L450" s="26" t="e">
        <f t="shared" ref="L450:L513" si="22">J450/K450</f>
        <v>#DIV/0!</v>
      </c>
      <c r="M450" s="1" t="e">
        <f t="shared" ref="M450:M513" si="23">J450/G450</f>
        <v>#DIV/0!</v>
      </c>
    </row>
    <row r="451" spans="1:13" x14ac:dyDescent="0.25">
      <c r="A451" t="str">
        <f t="shared" si="21"/>
        <v/>
      </c>
      <c r="B451" s="2"/>
      <c r="C451" s="2"/>
      <c r="E451" s="2"/>
      <c r="G451" s="3"/>
      <c r="H451" s="3"/>
      <c r="I451" s="3"/>
      <c r="J451" s="3"/>
      <c r="K451" s="3"/>
      <c r="L451" s="26" t="e">
        <f t="shared" si="22"/>
        <v>#DIV/0!</v>
      </c>
      <c r="M451" s="1" t="e">
        <f t="shared" si="23"/>
        <v>#DIV/0!</v>
      </c>
    </row>
    <row r="452" spans="1:13" x14ac:dyDescent="0.25">
      <c r="A452" t="str">
        <f t="shared" si="21"/>
        <v/>
      </c>
      <c r="B452" s="2"/>
      <c r="C452" s="2"/>
      <c r="E452" s="2"/>
      <c r="G452" s="3"/>
      <c r="H452" s="3"/>
      <c r="I452" s="3"/>
      <c r="J452" s="3"/>
      <c r="K452" s="3"/>
      <c r="L452" s="26" t="e">
        <f t="shared" si="22"/>
        <v>#DIV/0!</v>
      </c>
      <c r="M452" s="1" t="e">
        <f t="shared" si="23"/>
        <v>#DIV/0!</v>
      </c>
    </row>
    <row r="453" spans="1:13" x14ac:dyDescent="0.25">
      <c r="A453" t="str">
        <f t="shared" si="21"/>
        <v/>
      </c>
      <c r="B453" s="2"/>
      <c r="C453" s="2"/>
      <c r="E453" s="2"/>
      <c r="G453" s="3"/>
      <c r="H453" s="3"/>
      <c r="I453" s="3"/>
      <c r="J453" s="3"/>
      <c r="K453" s="3"/>
      <c r="L453" s="26" t="e">
        <f t="shared" si="22"/>
        <v>#DIV/0!</v>
      </c>
      <c r="M453" s="1" t="e">
        <f t="shared" si="23"/>
        <v>#DIV/0!</v>
      </c>
    </row>
    <row r="454" spans="1:13" x14ac:dyDescent="0.25">
      <c r="A454" t="str">
        <f t="shared" si="21"/>
        <v/>
      </c>
      <c r="B454" s="2"/>
      <c r="C454" s="2"/>
      <c r="E454" s="2"/>
      <c r="G454" s="3"/>
      <c r="H454" s="3"/>
      <c r="I454" s="3"/>
      <c r="J454" s="3"/>
      <c r="K454" s="3"/>
      <c r="L454" s="26" t="e">
        <f t="shared" si="22"/>
        <v>#DIV/0!</v>
      </c>
      <c r="M454" s="1" t="e">
        <f t="shared" si="23"/>
        <v>#DIV/0!</v>
      </c>
    </row>
    <row r="455" spans="1:13" x14ac:dyDescent="0.25">
      <c r="A455" t="str">
        <f t="shared" si="21"/>
        <v/>
      </c>
      <c r="B455" s="2"/>
      <c r="C455" s="2"/>
      <c r="E455" s="2"/>
      <c r="G455" s="3"/>
      <c r="H455" s="3"/>
      <c r="I455" s="3"/>
      <c r="J455" s="3"/>
      <c r="K455" s="3"/>
      <c r="L455" s="26" t="e">
        <f t="shared" si="22"/>
        <v>#DIV/0!</v>
      </c>
      <c r="M455" s="1" t="e">
        <f t="shared" si="23"/>
        <v>#DIV/0!</v>
      </c>
    </row>
    <row r="456" spans="1:13" x14ac:dyDescent="0.25">
      <c r="A456" t="str">
        <f t="shared" si="21"/>
        <v/>
      </c>
      <c r="B456" s="2"/>
      <c r="C456" s="2"/>
      <c r="E456" s="2"/>
      <c r="G456" s="3"/>
      <c r="H456" s="3"/>
      <c r="I456" s="3"/>
      <c r="J456" s="3"/>
      <c r="K456" s="3"/>
      <c r="L456" s="26" t="e">
        <f t="shared" si="22"/>
        <v>#DIV/0!</v>
      </c>
      <c r="M456" s="1" t="e">
        <f t="shared" si="23"/>
        <v>#DIV/0!</v>
      </c>
    </row>
    <row r="457" spans="1:13" x14ac:dyDescent="0.25">
      <c r="A457" t="str">
        <f t="shared" si="21"/>
        <v/>
      </c>
      <c r="B457" s="2"/>
      <c r="C457" s="2"/>
      <c r="E457" s="2"/>
      <c r="G457" s="3"/>
      <c r="H457" s="3"/>
      <c r="I457" s="3"/>
      <c r="J457" s="3"/>
      <c r="K457" s="3"/>
      <c r="L457" s="26" t="e">
        <f t="shared" si="22"/>
        <v>#DIV/0!</v>
      </c>
      <c r="M457" s="1" t="e">
        <f t="shared" si="23"/>
        <v>#DIV/0!</v>
      </c>
    </row>
    <row r="458" spans="1:13" x14ac:dyDescent="0.25">
      <c r="A458" t="str">
        <f t="shared" si="21"/>
        <v/>
      </c>
      <c r="B458" s="2"/>
      <c r="C458" s="2"/>
      <c r="E458" s="2"/>
      <c r="G458" s="3"/>
      <c r="H458" s="3"/>
      <c r="I458" s="3"/>
      <c r="J458" s="3"/>
      <c r="K458" s="3"/>
      <c r="L458" s="26" t="e">
        <f t="shared" si="22"/>
        <v>#DIV/0!</v>
      </c>
      <c r="M458" s="1" t="e">
        <f t="shared" si="23"/>
        <v>#DIV/0!</v>
      </c>
    </row>
    <row r="459" spans="1:13" x14ac:dyDescent="0.25">
      <c r="A459" t="str">
        <f t="shared" si="21"/>
        <v/>
      </c>
      <c r="B459" s="2"/>
      <c r="C459" s="2"/>
      <c r="E459" s="2"/>
      <c r="G459" s="3"/>
      <c r="H459" s="3"/>
      <c r="I459" s="3"/>
      <c r="J459" s="3"/>
      <c r="K459" s="3"/>
      <c r="L459" s="26" t="e">
        <f t="shared" si="22"/>
        <v>#DIV/0!</v>
      </c>
      <c r="M459" s="1" t="e">
        <f t="shared" si="23"/>
        <v>#DIV/0!</v>
      </c>
    </row>
    <row r="460" spans="1:13" x14ac:dyDescent="0.25">
      <c r="A460" t="str">
        <f t="shared" si="21"/>
        <v/>
      </c>
      <c r="B460" s="2"/>
      <c r="C460" s="2"/>
      <c r="E460" s="2"/>
      <c r="G460" s="3"/>
      <c r="H460" s="3"/>
      <c r="I460" s="3"/>
      <c r="J460" s="3"/>
      <c r="K460" s="3"/>
      <c r="L460" s="26" t="e">
        <f t="shared" si="22"/>
        <v>#DIV/0!</v>
      </c>
      <c r="M460" s="1" t="e">
        <f t="shared" si="23"/>
        <v>#DIV/0!</v>
      </c>
    </row>
    <row r="461" spans="1:13" x14ac:dyDescent="0.25">
      <c r="A461" t="str">
        <f t="shared" si="21"/>
        <v/>
      </c>
      <c r="B461" s="2"/>
      <c r="C461" s="2"/>
      <c r="E461" s="2"/>
      <c r="G461" s="3"/>
      <c r="H461" s="3"/>
      <c r="I461" s="3"/>
      <c r="J461" s="3"/>
      <c r="K461" s="3"/>
      <c r="L461" s="26" t="e">
        <f t="shared" si="22"/>
        <v>#DIV/0!</v>
      </c>
      <c r="M461" s="1" t="e">
        <f t="shared" si="23"/>
        <v>#DIV/0!</v>
      </c>
    </row>
    <row r="462" spans="1:13" x14ac:dyDescent="0.25">
      <c r="A462" t="str">
        <f t="shared" si="21"/>
        <v/>
      </c>
      <c r="B462" s="2"/>
      <c r="C462" s="2"/>
      <c r="E462" s="2"/>
      <c r="G462" s="3"/>
      <c r="H462" s="3"/>
      <c r="I462" s="3"/>
      <c r="J462" s="3"/>
      <c r="K462" s="3"/>
      <c r="L462" s="26" t="e">
        <f t="shared" si="22"/>
        <v>#DIV/0!</v>
      </c>
      <c r="M462" s="1" t="e">
        <f t="shared" si="23"/>
        <v>#DIV/0!</v>
      </c>
    </row>
    <row r="463" spans="1:13" x14ac:dyDescent="0.25">
      <c r="A463" t="str">
        <f t="shared" si="21"/>
        <v/>
      </c>
      <c r="B463" s="2"/>
      <c r="C463" s="2"/>
      <c r="E463" s="2"/>
      <c r="G463" s="3"/>
      <c r="H463" s="3"/>
      <c r="I463" s="3"/>
      <c r="J463" s="3"/>
      <c r="K463" s="3"/>
      <c r="L463" s="26" t="e">
        <f t="shared" si="22"/>
        <v>#DIV/0!</v>
      </c>
      <c r="M463" s="1" t="e">
        <f t="shared" si="23"/>
        <v>#DIV/0!</v>
      </c>
    </row>
    <row r="464" spans="1:13" x14ac:dyDescent="0.25">
      <c r="A464" t="str">
        <f t="shared" si="21"/>
        <v/>
      </c>
      <c r="B464" s="2"/>
      <c r="C464" s="2"/>
      <c r="E464" s="2"/>
      <c r="G464" s="3"/>
      <c r="H464" s="3"/>
      <c r="I464" s="3"/>
      <c r="J464" s="3"/>
      <c r="K464" s="3"/>
      <c r="L464" s="26" t="e">
        <f t="shared" si="22"/>
        <v>#DIV/0!</v>
      </c>
      <c r="M464" s="1" t="e">
        <f t="shared" si="23"/>
        <v>#DIV/0!</v>
      </c>
    </row>
    <row r="465" spans="1:13" x14ac:dyDescent="0.25">
      <c r="A465" t="str">
        <f t="shared" si="21"/>
        <v/>
      </c>
      <c r="B465" s="2"/>
      <c r="C465" s="2"/>
      <c r="E465" s="2"/>
      <c r="G465" s="3"/>
      <c r="H465" s="3"/>
      <c r="I465" s="3"/>
      <c r="J465" s="3"/>
      <c r="K465" s="3"/>
      <c r="L465" s="26" t="e">
        <f t="shared" si="22"/>
        <v>#DIV/0!</v>
      </c>
      <c r="M465" s="1" t="e">
        <f t="shared" si="23"/>
        <v>#DIV/0!</v>
      </c>
    </row>
    <row r="466" spans="1:13" x14ac:dyDescent="0.25">
      <c r="A466" t="str">
        <f t="shared" si="21"/>
        <v/>
      </c>
      <c r="B466" s="2"/>
      <c r="C466" s="2"/>
      <c r="E466" s="2"/>
      <c r="G466" s="3"/>
      <c r="H466" s="3"/>
      <c r="I466" s="3"/>
      <c r="J466" s="3"/>
      <c r="K466" s="3"/>
      <c r="L466" s="26" t="e">
        <f t="shared" si="22"/>
        <v>#DIV/0!</v>
      </c>
      <c r="M466" s="1" t="e">
        <f t="shared" si="23"/>
        <v>#DIV/0!</v>
      </c>
    </row>
    <row r="467" spans="1:13" x14ac:dyDescent="0.25">
      <c r="A467" t="str">
        <f t="shared" si="21"/>
        <v/>
      </c>
      <c r="B467" s="2"/>
      <c r="C467" s="2"/>
      <c r="E467" s="2"/>
      <c r="G467" s="3"/>
      <c r="H467" s="3"/>
      <c r="I467" s="3"/>
      <c r="J467" s="3"/>
      <c r="K467" s="3"/>
      <c r="L467" s="26" t="e">
        <f t="shared" si="22"/>
        <v>#DIV/0!</v>
      </c>
      <c r="M467" s="1" t="e">
        <f t="shared" si="23"/>
        <v>#DIV/0!</v>
      </c>
    </row>
    <row r="468" spans="1:13" x14ac:dyDescent="0.25">
      <c r="A468" t="str">
        <f t="shared" si="21"/>
        <v/>
      </c>
      <c r="B468" s="2"/>
      <c r="C468" s="2"/>
      <c r="E468" s="2"/>
      <c r="G468" s="3"/>
      <c r="H468" s="3"/>
      <c r="I468" s="3"/>
      <c r="J468" s="3"/>
      <c r="K468" s="3"/>
      <c r="L468" s="26" t="e">
        <f t="shared" si="22"/>
        <v>#DIV/0!</v>
      </c>
      <c r="M468" s="1" t="e">
        <f t="shared" si="23"/>
        <v>#DIV/0!</v>
      </c>
    </row>
    <row r="469" spans="1:13" x14ac:dyDescent="0.25">
      <c r="A469" t="str">
        <f t="shared" si="21"/>
        <v/>
      </c>
      <c r="B469" s="2"/>
      <c r="C469" s="2"/>
      <c r="E469" s="2"/>
      <c r="G469" s="3"/>
      <c r="H469" s="3"/>
      <c r="I469" s="3"/>
      <c r="J469" s="3"/>
      <c r="K469" s="3"/>
      <c r="L469" s="26" t="e">
        <f t="shared" si="22"/>
        <v>#DIV/0!</v>
      </c>
      <c r="M469" s="1" t="e">
        <f t="shared" si="23"/>
        <v>#DIV/0!</v>
      </c>
    </row>
    <row r="470" spans="1:13" x14ac:dyDescent="0.25">
      <c r="A470" t="str">
        <f t="shared" si="21"/>
        <v/>
      </c>
      <c r="B470" s="2"/>
      <c r="C470" s="2"/>
      <c r="E470" s="2"/>
      <c r="G470" s="3"/>
      <c r="H470" s="3"/>
      <c r="I470" s="3"/>
      <c r="J470" s="3"/>
      <c r="K470" s="3"/>
      <c r="L470" s="26" t="e">
        <f t="shared" si="22"/>
        <v>#DIV/0!</v>
      </c>
      <c r="M470" s="1" t="e">
        <f t="shared" si="23"/>
        <v>#DIV/0!</v>
      </c>
    </row>
    <row r="471" spans="1:13" x14ac:dyDescent="0.25">
      <c r="A471" t="str">
        <f t="shared" si="21"/>
        <v/>
      </c>
      <c r="B471" s="2"/>
      <c r="C471" s="2"/>
      <c r="E471" s="2"/>
      <c r="G471" s="3"/>
      <c r="H471" s="3"/>
      <c r="I471" s="3"/>
      <c r="J471" s="3"/>
      <c r="K471" s="3"/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B472" s="2"/>
      <c r="C472" s="2"/>
      <c r="E472" s="2"/>
      <c r="G472" s="3"/>
      <c r="H472" s="3"/>
      <c r="I472" s="3"/>
      <c r="J472" s="3"/>
      <c r="K472" s="3"/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B473" s="2"/>
      <c r="C473" s="2"/>
      <c r="E473" s="2"/>
      <c r="G473" s="3"/>
      <c r="H473" s="3"/>
      <c r="I473" s="3"/>
      <c r="J473" s="3"/>
      <c r="K473" s="3"/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sortState xmlns:xlrd2="http://schemas.microsoft.com/office/spreadsheetml/2017/richdata2" ref="B2:K403">
    <sortCondition ref="C2:C403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8968-403C-40DD-9469-BEAB653B0AD1}">
  <dimension ref="A1:S786"/>
  <sheetViews>
    <sheetView zoomScale="85" zoomScaleNormal="85" workbookViewId="0">
      <pane ySplit="1" topLeftCell="A750" activePane="bottomLeft" state="frozen"/>
      <selection pane="bottomLeft" activeCell="D214" sqref="D214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x14ac:dyDescent="0.25">
      <c r="A2" t="str">
        <f t="shared" ref="A2:A65" si="0">D2&amp;E2&amp;C2</f>
        <v>AUHCMBNov-2023</v>
      </c>
      <c r="B2" s="2">
        <v>2023</v>
      </c>
      <c r="C2" s="2" t="s">
        <v>182</v>
      </c>
      <c r="D2" t="s">
        <v>9</v>
      </c>
      <c r="E2" s="2" t="s">
        <v>10</v>
      </c>
      <c r="F2" t="s">
        <v>11</v>
      </c>
      <c r="G2">
        <v>1467</v>
      </c>
      <c r="H2">
        <v>147366.1299999998</v>
      </c>
      <c r="I2">
        <v>161602.57</v>
      </c>
      <c r="J2">
        <v>308968.69999999978</v>
      </c>
      <c r="K2">
        <v>4905648</v>
      </c>
      <c r="L2" s="26">
        <f t="shared" ref="L2:L65" si="1">J2/K2</f>
        <v>6.2982240062882569E-2</v>
      </c>
      <c r="M2" s="1">
        <f t="shared" ref="M2:M65" si="2">J2/G2</f>
        <v>210.61261077027933</v>
      </c>
    </row>
    <row r="3" spans="1:13" x14ac:dyDescent="0.25">
      <c r="A3" t="str">
        <f t="shared" si="0"/>
        <v>BKKCMBNov-2023</v>
      </c>
      <c r="B3" s="2">
        <v>2023</v>
      </c>
      <c r="C3" s="2" t="s">
        <v>182</v>
      </c>
      <c r="D3" t="s">
        <v>12</v>
      </c>
      <c r="E3" s="2" t="s">
        <v>10</v>
      </c>
      <c r="F3" t="s">
        <v>13</v>
      </c>
      <c r="G3">
        <v>4568</v>
      </c>
      <c r="H3">
        <v>358537.15000000014</v>
      </c>
      <c r="I3">
        <v>365218.7399999997</v>
      </c>
      <c r="J3">
        <v>723755.89000000071</v>
      </c>
      <c r="K3">
        <v>10894680</v>
      </c>
      <c r="L3" s="26">
        <f t="shared" si="1"/>
        <v>6.6432046650291773E-2</v>
      </c>
      <c r="M3" s="1">
        <f t="shared" si="2"/>
        <v>158.44043126094587</v>
      </c>
    </row>
    <row r="4" spans="1:13" x14ac:dyDescent="0.25">
      <c r="A4" t="str">
        <f t="shared" si="0"/>
        <v>BLRCMBNov-2023</v>
      </c>
      <c r="B4" s="2">
        <v>2023</v>
      </c>
      <c r="C4" s="2" t="s">
        <v>182</v>
      </c>
      <c r="D4" t="s">
        <v>14</v>
      </c>
      <c r="E4" s="2" t="s">
        <v>10</v>
      </c>
      <c r="F4" t="s">
        <v>15</v>
      </c>
      <c r="G4">
        <v>2614</v>
      </c>
      <c r="H4">
        <v>134211.49999999997</v>
      </c>
      <c r="I4">
        <v>85204.330000000031</v>
      </c>
      <c r="J4">
        <v>219415.83</v>
      </c>
      <c r="K4">
        <v>1869010</v>
      </c>
      <c r="L4" s="26">
        <f t="shared" si="1"/>
        <v>0.11739681970668964</v>
      </c>
      <c r="M4" s="1">
        <f t="shared" si="2"/>
        <v>83.938726090283083</v>
      </c>
    </row>
    <row r="5" spans="1:13" x14ac:dyDescent="0.25">
      <c r="A5" t="str">
        <f t="shared" si="0"/>
        <v>BOMCMBNov-2023</v>
      </c>
      <c r="B5" s="2">
        <v>2023</v>
      </c>
      <c r="C5" s="2" t="s">
        <v>182</v>
      </c>
      <c r="D5" t="s">
        <v>16</v>
      </c>
      <c r="E5" t="s">
        <v>10</v>
      </c>
      <c r="F5" t="s">
        <v>15</v>
      </c>
      <c r="G5">
        <v>3901</v>
      </c>
      <c r="H5">
        <v>398449.13000000006</v>
      </c>
      <c r="I5">
        <v>136233.06999999995</v>
      </c>
      <c r="J5">
        <v>534682.19999999937</v>
      </c>
      <c r="K5">
        <v>6042649</v>
      </c>
      <c r="L5" s="26">
        <f t="shared" si="1"/>
        <v>8.8484735750827062E-2</v>
      </c>
      <c r="M5" s="1">
        <f t="shared" si="2"/>
        <v>137.0628556780311</v>
      </c>
    </row>
    <row r="6" spans="1:13" x14ac:dyDescent="0.25">
      <c r="A6" t="str">
        <f t="shared" si="0"/>
        <v>CANCMBNov-2023</v>
      </c>
      <c r="B6" s="2">
        <v>2023</v>
      </c>
      <c r="C6" s="2" t="s">
        <v>182</v>
      </c>
      <c r="D6" t="s">
        <v>17</v>
      </c>
      <c r="E6" s="2" t="s">
        <v>10</v>
      </c>
      <c r="F6" t="s">
        <v>13</v>
      </c>
      <c r="G6">
        <v>1177</v>
      </c>
      <c r="H6">
        <v>195679.10000000006</v>
      </c>
      <c r="I6">
        <v>99978.239999999947</v>
      </c>
      <c r="J6">
        <v>295657.33999999991</v>
      </c>
      <c r="K6">
        <v>4687991</v>
      </c>
      <c r="L6" s="26">
        <f t="shared" si="1"/>
        <v>6.3066959812849446E-2</v>
      </c>
      <c r="M6" s="1">
        <f t="shared" si="2"/>
        <v>251.19570093457935</v>
      </c>
    </row>
    <row r="7" spans="1:13" x14ac:dyDescent="0.25">
      <c r="A7" t="str">
        <f t="shared" si="0"/>
        <v>CDGCMBNov-2023</v>
      </c>
      <c r="B7" s="2">
        <v>2023</v>
      </c>
      <c r="C7" s="2" t="s">
        <v>182</v>
      </c>
      <c r="D7" t="s">
        <v>18</v>
      </c>
      <c r="E7" s="2" t="s">
        <v>10</v>
      </c>
      <c r="F7" t="s">
        <v>19</v>
      </c>
      <c r="G7">
        <v>2378</v>
      </c>
      <c r="H7">
        <v>388630.98999999982</v>
      </c>
      <c r="I7">
        <v>465990.58999999979</v>
      </c>
      <c r="J7">
        <v>854621.58</v>
      </c>
      <c r="K7">
        <v>20234402</v>
      </c>
      <c r="L7" s="26">
        <f t="shared" si="1"/>
        <v>4.2236068058744705E-2</v>
      </c>
      <c r="M7" s="1">
        <f t="shared" si="2"/>
        <v>359.38670311185871</v>
      </c>
    </row>
    <row r="8" spans="1:13" x14ac:dyDescent="0.25">
      <c r="A8" t="str">
        <f t="shared" si="0"/>
        <v>CGKCMBNov-2023</v>
      </c>
      <c r="B8" s="2">
        <v>2023</v>
      </c>
      <c r="C8" s="2" t="s">
        <v>182</v>
      </c>
      <c r="D8" t="s">
        <v>20</v>
      </c>
      <c r="E8" s="2" t="s">
        <v>10</v>
      </c>
      <c r="F8" t="s">
        <v>13</v>
      </c>
      <c r="G8">
        <v>2209</v>
      </c>
      <c r="H8">
        <v>210484.73999999993</v>
      </c>
      <c r="I8">
        <v>151083.80999999979</v>
      </c>
      <c r="J8">
        <v>361568.55000000022</v>
      </c>
      <c r="K8">
        <v>7329462</v>
      </c>
      <c r="L8" s="26">
        <f t="shared" si="1"/>
        <v>4.9330844473987341E-2</v>
      </c>
      <c r="M8" s="1">
        <f t="shared" si="2"/>
        <v>163.67974196469001</v>
      </c>
    </row>
    <row r="9" spans="1:13" x14ac:dyDescent="0.25">
      <c r="A9" t="str">
        <f t="shared" si="0"/>
        <v>CMBAUHNov-2023</v>
      </c>
      <c r="B9" s="2">
        <v>2023</v>
      </c>
      <c r="C9" s="2" t="s">
        <v>182</v>
      </c>
      <c r="D9" t="s">
        <v>10</v>
      </c>
      <c r="E9" s="2" t="s">
        <v>9</v>
      </c>
      <c r="F9" t="s">
        <v>11</v>
      </c>
      <c r="G9">
        <v>1177</v>
      </c>
      <c r="H9">
        <v>124662.32999999991</v>
      </c>
      <c r="I9">
        <v>135023.16</v>
      </c>
      <c r="J9">
        <v>259685.49</v>
      </c>
      <c r="K9">
        <v>3935888</v>
      </c>
      <c r="L9" s="26">
        <f t="shared" si="1"/>
        <v>6.5978882021033122E-2</v>
      </c>
      <c r="M9" s="1">
        <f t="shared" si="2"/>
        <v>220.63338147833474</v>
      </c>
    </row>
    <row r="10" spans="1:13" x14ac:dyDescent="0.25">
      <c r="A10" t="str">
        <f t="shared" si="0"/>
        <v>CMBBKKNov-2023</v>
      </c>
      <c r="B10" s="2">
        <v>2023</v>
      </c>
      <c r="C10" s="2" t="s">
        <v>182</v>
      </c>
      <c r="D10" t="s">
        <v>10</v>
      </c>
      <c r="E10" s="2" t="s">
        <v>12</v>
      </c>
      <c r="F10" t="s">
        <v>13</v>
      </c>
      <c r="G10">
        <v>4540</v>
      </c>
      <c r="H10">
        <v>373805.24999999988</v>
      </c>
      <c r="I10">
        <v>356534.74999999983</v>
      </c>
      <c r="J10">
        <v>730340.0000000007</v>
      </c>
      <c r="K10">
        <v>10827900</v>
      </c>
      <c r="L10" s="26">
        <f t="shared" si="1"/>
        <v>6.7449828683308927E-2</v>
      </c>
      <c r="M10" s="1">
        <f t="shared" si="2"/>
        <v>160.86784140969178</v>
      </c>
    </row>
    <row r="11" spans="1:13" x14ac:dyDescent="0.25">
      <c r="A11" t="str">
        <f t="shared" si="0"/>
        <v>CMBBLRNov-2023</v>
      </c>
      <c r="B11" s="2">
        <v>2023</v>
      </c>
      <c r="C11" s="2" t="s">
        <v>182</v>
      </c>
      <c r="D11" t="s">
        <v>10</v>
      </c>
      <c r="E11" s="2" t="s">
        <v>14</v>
      </c>
      <c r="F11" t="s">
        <v>15</v>
      </c>
      <c r="G11">
        <v>2251</v>
      </c>
      <c r="H11">
        <v>129793.77999999997</v>
      </c>
      <c r="I11">
        <v>66731.83000000006</v>
      </c>
      <c r="J11">
        <v>196525.61000000002</v>
      </c>
      <c r="K11">
        <v>1609465</v>
      </c>
      <c r="L11" s="26">
        <f t="shared" si="1"/>
        <v>0.12210617192669615</v>
      </c>
      <c r="M11" s="1">
        <f t="shared" si="2"/>
        <v>87.305912927587741</v>
      </c>
    </row>
    <row r="12" spans="1:13" x14ac:dyDescent="0.25">
      <c r="A12" t="str">
        <f t="shared" si="0"/>
        <v>CMBBOMNov-2023</v>
      </c>
      <c r="B12" s="2">
        <v>2023</v>
      </c>
      <c r="C12" s="2" t="s">
        <v>182</v>
      </c>
      <c r="D12" t="s">
        <v>10</v>
      </c>
      <c r="E12" s="2" t="s">
        <v>16</v>
      </c>
      <c r="F12" t="s">
        <v>15</v>
      </c>
      <c r="G12">
        <v>4273</v>
      </c>
      <c r="H12">
        <v>460453.35999999975</v>
      </c>
      <c r="I12">
        <v>140175.68999999997</v>
      </c>
      <c r="J12">
        <v>600629.04999999981</v>
      </c>
      <c r="K12">
        <v>6618877</v>
      </c>
      <c r="L12" s="26">
        <f t="shared" si="1"/>
        <v>9.074485747355629E-2</v>
      </c>
      <c r="M12" s="1">
        <f t="shared" si="2"/>
        <v>140.5637842265387</v>
      </c>
    </row>
    <row r="13" spans="1:13" x14ac:dyDescent="0.25">
      <c r="A13" t="str">
        <f t="shared" si="0"/>
        <v>CMBCANNov-2023</v>
      </c>
      <c r="B13" s="2">
        <v>2023</v>
      </c>
      <c r="C13" s="2" t="s">
        <v>182</v>
      </c>
      <c r="D13" t="s">
        <v>10</v>
      </c>
      <c r="E13" s="2" t="s">
        <v>17</v>
      </c>
      <c r="F13" t="s">
        <v>13</v>
      </c>
      <c r="G13">
        <v>760</v>
      </c>
      <c r="H13">
        <v>129409.20000000006</v>
      </c>
      <c r="I13">
        <v>64602.799999999974</v>
      </c>
      <c r="J13">
        <v>194012.00000000006</v>
      </c>
      <c r="K13">
        <v>3027080</v>
      </c>
      <c r="L13" s="26">
        <f t="shared" si="1"/>
        <v>6.4092128387753231E-2</v>
      </c>
      <c r="M13" s="1">
        <f t="shared" si="2"/>
        <v>255.27894736842114</v>
      </c>
    </row>
    <row r="14" spans="1:13" x14ac:dyDescent="0.25">
      <c r="A14" t="str">
        <f t="shared" si="0"/>
        <v>CMBCDGNov-2023</v>
      </c>
      <c r="B14" s="2">
        <v>2023</v>
      </c>
      <c r="C14" s="2" t="s">
        <v>182</v>
      </c>
      <c r="D14" t="s">
        <v>10</v>
      </c>
      <c r="E14" s="2" t="s">
        <v>18</v>
      </c>
      <c r="F14" t="s">
        <v>19</v>
      </c>
      <c r="G14">
        <v>2786</v>
      </c>
      <c r="H14">
        <v>453191.64999999985</v>
      </c>
      <c r="I14">
        <v>557369.85000000056</v>
      </c>
      <c r="J14">
        <v>1010561.5000000001</v>
      </c>
      <c r="K14">
        <v>23706074</v>
      </c>
      <c r="L14" s="26">
        <f t="shared" si="1"/>
        <v>4.2628800534411565E-2</v>
      </c>
      <c r="M14" s="1">
        <f t="shared" si="2"/>
        <v>362.72846374730801</v>
      </c>
    </row>
    <row r="15" spans="1:13" x14ac:dyDescent="0.25">
      <c r="A15" t="str">
        <f t="shared" si="0"/>
        <v>CMBCGKNov-2023</v>
      </c>
      <c r="B15" s="2">
        <v>2023</v>
      </c>
      <c r="C15" s="2" t="s">
        <v>182</v>
      </c>
      <c r="D15" t="s">
        <v>10</v>
      </c>
      <c r="E15" s="2" t="s">
        <v>20</v>
      </c>
      <c r="F15" t="s">
        <v>13</v>
      </c>
      <c r="G15">
        <v>2362</v>
      </c>
      <c r="H15">
        <v>162845.4599999999</v>
      </c>
      <c r="I15">
        <v>178164.65999999989</v>
      </c>
      <c r="J15">
        <v>341010.11999999982</v>
      </c>
      <c r="K15">
        <v>7837116</v>
      </c>
      <c r="L15" s="26">
        <f t="shared" si="1"/>
        <v>4.3512195047259707E-2</v>
      </c>
      <c r="M15" s="1">
        <f t="shared" si="2"/>
        <v>144.37346316680771</v>
      </c>
    </row>
    <row r="16" spans="1:13" x14ac:dyDescent="0.25">
      <c r="A16" t="str">
        <f t="shared" si="0"/>
        <v>CMBCOKNov-2023</v>
      </c>
      <c r="B16" s="2">
        <v>2023</v>
      </c>
      <c r="C16" s="2" t="s">
        <v>182</v>
      </c>
      <c r="D16" t="s">
        <v>10</v>
      </c>
      <c r="E16" s="2" t="s">
        <v>21</v>
      </c>
      <c r="F16" t="s">
        <v>15</v>
      </c>
      <c r="G16">
        <v>2346</v>
      </c>
      <c r="H16">
        <v>66046.739999999976</v>
      </c>
      <c r="I16">
        <v>43133.769999999982</v>
      </c>
      <c r="J16">
        <v>109180.50999999981</v>
      </c>
      <c r="K16">
        <v>1212882</v>
      </c>
      <c r="L16" s="26">
        <f t="shared" si="1"/>
        <v>9.0017421315511159E-2</v>
      </c>
      <c r="M16" s="1">
        <f t="shared" si="2"/>
        <v>46.539006820119269</v>
      </c>
    </row>
    <row r="17" spans="1:13" x14ac:dyDescent="0.25">
      <c r="A17" t="str">
        <f t="shared" si="0"/>
        <v>CMBDACNov-2023</v>
      </c>
      <c r="B17" s="2">
        <v>2023</v>
      </c>
      <c r="C17" s="2" t="s">
        <v>182</v>
      </c>
      <c r="D17" t="s">
        <v>10</v>
      </c>
      <c r="E17" s="2" t="s">
        <v>22</v>
      </c>
      <c r="F17" t="s">
        <v>15</v>
      </c>
      <c r="G17">
        <v>4057</v>
      </c>
      <c r="H17">
        <v>510222.25000000035</v>
      </c>
      <c r="I17">
        <v>44893.239999999947</v>
      </c>
      <c r="J17">
        <v>555115.49000000127</v>
      </c>
      <c r="K17">
        <v>8783405</v>
      </c>
      <c r="L17" s="26">
        <f t="shared" si="1"/>
        <v>6.3200488876466621E-2</v>
      </c>
      <c r="M17" s="1">
        <f t="shared" si="2"/>
        <v>136.82905841755021</v>
      </c>
    </row>
    <row r="18" spans="1:13" x14ac:dyDescent="0.25">
      <c r="A18" t="str">
        <f t="shared" si="0"/>
        <v>CMBDELNov-2023</v>
      </c>
      <c r="B18" s="2">
        <v>2023</v>
      </c>
      <c r="C18" s="2" t="s">
        <v>182</v>
      </c>
      <c r="D18" t="s">
        <v>10</v>
      </c>
      <c r="E18" s="2" t="s">
        <v>23</v>
      </c>
      <c r="F18" t="s">
        <v>15</v>
      </c>
      <c r="G18">
        <v>5616</v>
      </c>
      <c r="H18">
        <v>614164.43000000017</v>
      </c>
      <c r="I18">
        <v>186806.11999999991</v>
      </c>
      <c r="J18">
        <v>800970.54999999923</v>
      </c>
      <c r="K18">
        <v>13618800</v>
      </c>
      <c r="L18" s="26">
        <f t="shared" si="1"/>
        <v>5.8813592240138574E-2</v>
      </c>
      <c r="M18" s="1">
        <f t="shared" si="2"/>
        <v>142.62296118233604</v>
      </c>
    </row>
    <row r="19" spans="1:13" x14ac:dyDescent="0.25">
      <c r="A19" t="str">
        <f t="shared" si="0"/>
        <v>CMBDMMNov-2023</v>
      </c>
      <c r="B19" s="2">
        <v>2023</v>
      </c>
      <c r="C19" s="2" t="s">
        <v>182</v>
      </c>
      <c r="D19" t="s">
        <v>10</v>
      </c>
      <c r="E19" s="2" t="s">
        <v>24</v>
      </c>
      <c r="F19" t="s">
        <v>11</v>
      </c>
      <c r="G19">
        <v>2110</v>
      </c>
      <c r="H19">
        <v>209696.25000000009</v>
      </c>
      <c r="I19">
        <v>191031.55000000002</v>
      </c>
      <c r="J19">
        <v>400727.80000000005</v>
      </c>
      <c r="K19">
        <v>8129830</v>
      </c>
      <c r="L19" s="26">
        <f t="shared" si="1"/>
        <v>4.9291042986138706E-2</v>
      </c>
      <c r="M19" s="1">
        <f t="shared" si="2"/>
        <v>189.91838862559243</v>
      </c>
    </row>
    <row r="20" spans="1:13" x14ac:dyDescent="0.25">
      <c r="A20" t="str">
        <f t="shared" si="0"/>
        <v>CMBDOHNov-2023</v>
      </c>
      <c r="B20" s="2">
        <v>2023</v>
      </c>
      <c r="C20" s="2" t="s">
        <v>182</v>
      </c>
      <c r="D20" t="s">
        <v>10</v>
      </c>
      <c r="E20" s="2" t="s">
        <v>25</v>
      </c>
      <c r="F20" t="s">
        <v>11</v>
      </c>
      <c r="G20">
        <v>3284</v>
      </c>
      <c r="H20">
        <v>342057.24000000034</v>
      </c>
      <c r="I20">
        <v>305088.58999999991</v>
      </c>
      <c r="J20">
        <v>647145.82999999984</v>
      </c>
      <c r="K20">
        <v>11930772</v>
      </c>
      <c r="L20" s="26">
        <f t="shared" si="1"/>
        <v>5.4241739763361489E-2</v>
      </c>
      <c r="M20" s="1">
        <f t="shared" si="2"/>
        <v>197.06024056029227</v>
      </c>
    </row>
    <row r="21" spans="1:13" x14ac:dyDescent="0.25">
      <c r="A21" t="str">
        <f t="shared" si="0"/>
        <v>CMBDXBNov-2023</v>
      </c>
      <c r="B21" s="2">
        <v>2023</v>
      </c>
      <c r="C21" s="2" t="s">
        <v>182</v>
      </c>
      <c r="D21" t="s">
        <v>10</v>
      </c>
      <c r="E21" s="2" t="s">
        <v>26</v>
      </c>
      <c r="F21" t="s">
        <v>11</v>
      </c>
      <c r="G21">
        <v>3325</v>
      </c>
      <c r="H21">
        <v>329119.05000000022</v>
      </c>
      <c r="I21">
        <v>357003.1600000005</v>
      </c>
      <c r="J21">
        <v>686122.21000000043</v>
      </c>
      <c r="K21">
        <v>11002425</v>
      </c>
      <c r="L21" s="26">
        <f t="shared" si="1"/>
        <v>6.2360998598036378E-2</v>
      </c>
      <c r="M21" s="1">
        <f t="shared" si="2"/>
        <v>206.35254436090239</v>
      </c>
    </row>
    <row r="22" spans="1:13" x14ac:dyDescent="0.25">
      <c r="A22" t="str">
        <f t="shared" si="0"/>
        <v>CMBFRANov-2023</v>
      </c>
      <c r="B22" s="2">
        <v>2023</v>
      </c>
      <c r="C22" s="2" t="s">
        <v>182</v>
      </c>
      <c r="D22" t="s">
        <v>10</v>
      </c>
      <c r="E22" s="2" t="s">
        <v>27</v>
      </c>
      <c r="F22" t="s">
        <v>19</v>
      </c>
      <c r="G22">
        <v>2248</v>
      </c>
      <c r="H22">
        <v>418076.36000000016</v>
      </c>
      <c r="I22">
        <v>474005.67</v>
      </c>
      <c r="J22">
        <v>892082.02999999921</v>
      </c>
      <c r="K22">
        <v>18193064</v>
      </c>
      <c r="L22" s="26">
        <f t="shared" si="1"/>
        <v>4.9034183027114028E-2</v>
      </c>
      <c r="M22" s="1">
        <f t="shared" si="2"/>
        <v>396.83364323843381</v>
      </c>
    </row>
    <row r="23" spans="1:13" x14ac:dyDescent="0.25">
      <c r="A23" t="str">
        <f t="shared" si="0"/>
        <v>CMBGANNov-2023</v>
      </c>
      <c r="B23" s="2">
        <v>2023</v>
      </c>
      <c r="C23" s="2" t="s">
        <v>182</v>
      </c>
      <c r="D23" t="s">
        <v>10</v>
      </c>
      <c r="E23" s="2" t="s">
        <v>28</v>
      </c>
      <c r="F23" t="s">
        <v>15</v>
      </c>
      <c r="G23">
        <v>475</v>
      </c>
      <c r="H23">
        <v>37017.279999999977</v>
      </c>
      <c r="I23">
        <v>11710.89</v>
      </c>
      <c r="J23">
        <v>48728.169999999976</v>
      </c>
      <c r="K23">
        <v>544825</v>
      </c>
      <c r="L23" s="26">
        <f t="shared" si="1"/>
        <v>8.9438204928187909E-2</v>
      </c>
      <c r="M23" s="1">
        <f t="shared" si="2"/>
        <v>102.58562105263152</v>
      </c>
    </row>
    <row r="24" spans="1:13" x14ac:dyDescent="0.25">
      <c r="A24" t="str">
        <f t="shared" si="0"/>
        <v>CMBHYDNov-2023</v>
      </c>
      <c r="B24" s="2">
        <v>2023</v>
      </c>
      <c r="C24" s="2" t="s">
        <v>182</v>
      </c>
      <c r="D24" t="s">
        <v>10</v>
      </c>
      <c r="E24" s="2" t="s">
        <v>29</v>
      </c>
      <c r="F24" t="s">
        <v>15</v>
      </c>
      <c r="G24">
        <v>1401</v>
      </c>
      <c r="H24">
        <v>74512.06</v>
      </c>
      <c r="I24">
        <v>44910.969999999943</v>
      </c>
      <c r="J24">
        <v>119423.03000000004</v>
      </c>
      <c r="K24">
        <v>1641972</v>
      </c>
      <c r="L24" s="26">
        <f t="shared" si="1"/>
        <v>7.2731465579193827E-2</v>
      </c>
      <c r="M24" s="1">
        <f t="shared" si="2"/>
        <v>85.241277658815164</v>
      </c>
    </row>
    <row r="25" spans="1:13" x14ac:dyDescent="0.25">
      <c r="A25" t="str">
        <f t="shared" si="0"/>
        <v>CMBICNNov-2023</v>
      </c>
      <c r="B25" s="2">
        <v>2023</v>
      </c>
      <c r="C25" s="2" t="s">
        <v>182</v>
      </c>
      <c r="D25" t="s">
        <v>10</v>
      </c>
      <c r="E25" s="2" t="s">
        <v>30</v>
      </c>
      <c r="F25" t="s">
        <v>13</v>
      </c>
      <c r="G25">
        <v>657</v>
      </c>
      <c r="H25">
        <v>187722.65</v>
      </c>
      <c r="I25">
        <v>64479.220000000038</v>
      </c>
      <c r="J25">
        <v>252201.87000000011</v>
      </c>
      <c r="K25">
        <v>3787605</v>
      </c>
      <c r="L25" s="26">
        <f t="shared" si="1"/>
        <v>6.6586106523779567E-2</v>
      </c>
      <c r="M25" s="1">
        <f t="shared" si="2"/>
        <v>383.86890410958921</v>
      </c>
    </row>
    <row r="26" spans="1:13" x14ac:dyDescent="0.25">
      <c r="A26" t="str">
        <f t="shared" si="0"/>
        <v>CMBIXMNov-2023</v>
      </c>
      <c r="B26" s="2">
        <v>2023</v>
      </c>
      <c r="C26" s="2" t="s">
        <v>182</v>
      </c>
      <c r="D26" t="s">
        <v>10</v>
      </c>
      <c r="E26" s="2" t="s">
        <v>31</v>
      </c>
      <c r="F26" t="s">
        <v>15</v>
      </c>
      <c r="G26">
        <v>1641</v>
      </c>
      <c r="H26">
        <v>45785.519999999975</v>
      </c>
      <c r="I26">
        <v>34711.30000000001</v>
      </c>
      <c r="J26">
        <v>80496.82000000008</v>
      </c>
      <c r="K26">
        <v>580914</v>
      </c>
      <c r="L26" s="26">
        <f t="shared" si="1"/>
        <v>0.13856925465731601</v>
      </c>
      <c r="M26" s="1">
        <f t="shared" si="2"/>
        <v>49.053516148689873</v>
      </c>
    </row>
    <row r="27" spans="1:13" x14ac:dyDescent="0.25">
      <c r="A27" t="str">
        <f t="shared" si="0"/>
        <v>CMBKHINov-2023</v>
      </c>
      <c r="B27" s="2">
        <v>2023</v>
      </c>
      <c r="C27" s="2" t="s">
        <v>182</v>
      </c>
      <c r="D27" t="s">
        <v>10</v>
      </c>
      <c r="E27" s="2" t="s">
        <v>32</v>
      </c>
      <c r="F27" t="s">
        <v>15</v>
      </c>
      <c r="G27">
        <v>1763</v>
      </c>
      <c r="H27">
        <v>243814.25999999992</v>
      </c>
      <c r="I27">
        <v>52135.889999999963</v>
      </c>
      <c r="J27">
        <v>295950.14999999979</v>
      </c>
      <c r="K27">
        <v>4255882</v>
      </c>
      <c r="L27" s="26">
        <f t="shared" si="1"/>
        <v>6.9539087314920811E-2</v>
      </c>
      <c r="M27" s="1">
        <f t="shared" si="2"/>
        <v>167.86735677821883</v>
      </c>
    </row>
    <row r="28" spans="1:13" x14ac:dyDescent="0.25">
      <c r="A28" t="str">
        <f t="shared" si="0"/>
        <v>CMBKTMNov-2023</v>
      </c>
      <c r="B28" s="2">
        <v>2023</v>
      </c>
      <c r="C28" s="2" t="s">
        <v>182</v>
      </c>
      <c r="D28" t="s">
        <v>10</v>
      </c>
      <c r="E28" s="2" t="s">
        <v>52</v>
      </c>
      <c r="F28" t="s">
        <v>15</v>
      </c>
      <c r="G28">
        <v>1948</v>
      </c>
      <c r="H28">
        <v>262161.81000000006</v>
      </c>
      <c r="I28">
        <v>68834.460000000065</v>
      </c>
      <c r="J28">
        <v>330996.2699999999</v>
      </c>
      <c r="K28">
        <v>4583644</v>
      </c>
      <c r="L28" s="26">
        <f t="shared" si="1"/>
        <v>7.2212473307263811E-2</v>
      </c>
      <c r="M28" s="1">
        <f t="shared" si="2"/>
        <v>169.91594969199173</v>
      </c>
    </row>
    <row r="29" spans="1:13" x14ac:dyDescent="0.25">
      <c r="A29" t="str">
        <f t="shared" si="0"/>
        <v>CMBKULNov-2023</v>
      </c>
      <c r="B29" s="2">
        <v>2023</v>
      </c>
      <c r="C29" s="2" t="s">
        <v>182</v>
      </c>
      <c r="D29" t="s">
        <v>10</v>
      </c>
      <c r="E29" s="2" t="s">
        <v>33</v>
      </c>
      <c r="F29" t="s">
        <v>13</v>
      </c>
      <c r="G29">
        <v>3173</v>
      </c>
      <c r="H29">
        <v>197282.62000000005</v>
      </c>
      <c r="I29">
        <v>225750.5000000002</v>
      </c>
      <c r="J29">
        <v>423033.11999999982</v>
      </c>
      <c r="K29">
        <v>7802407</v>
      </c>
      <c r="L29" s="26">
        <f t="shared" si="1"/>
        <v>5.4218284178202937E-2</v>
      </c>
      <c r="M29" s="1">
        <f t="shared" si="2"/>
        <v>133.322760794201</v>
      </c>
    </row>
    <row r="30" spans="1:13" x14ac:dyDescent="0.25">
      <c r="A30" t="str">
        <f t="shared" si="0"/>
        <v>CMBKWINov-2023</v>
      </c>
      <c r="B30" s="2">
        <v>2023</v>
      </c>
      <c r="C30" s="2" t="s">
        <v>182</v>
      </c>
      <c r="D30" t="s">
        <v>10</v>
      </c>
      <c r="E30" s="2" t="s">
        <v>34</v>
      </c>
      <c r="F30" t="s">
        <v>11</v>
      </c>
      <c r="G30">
        <v>3782</v>
      </c>
      <c r="H30">
        <v>568151.97000000009</v>
      </c>
      <c r="I30">
        <v>335813.66000000003</v>
      </c>
      <c r="J30">
        <v>903965.63000000035</v>
      </c>
      <c r="K30">
        <v>15865490</v>
      </c>
      <c r="L30" s="26">
        <f t="shared" si="1"/>
        <v>5.6976849123474935E-2</v>
      </c>
      <c r="M30" s="1">
        <f t="shared" si="2"/>
        <v>239.01788207297736</v>
      </c>
    </row>
    <row r="31" spans="1:13" x14ac:dyDescent="0.25">
      <c r="A31" t="str">
        <f t="shared" si="0"/>
        <v>CMBLHENov-2023</v>
      </c>
      <c r="B31" s="2">
        <v>2023</v>
      </c>
      <c r="C31" s="2" t="s">
        <v>182</v>
      </c>
      <c r="D31" t="s">
        <v>10</v>
      </c>
      <c r="E31" s="2" t="s">
        <v>35</v>
      </c>
      <c r="F31" t="s">
        <v>15</v>
      </c>
      <c r="G31">
        <v>2376</v>
      </c>
      <c r="H31">
        <v>309147.55999999988</v>
      </c>
      <c r="I31">
        <v>74487.22000000003</v>
      </c>
      <c r="J31">
        <v>383634.78</v>
      </c>
      <c r="K31">
        <v>6617160</v>
      </c>
      <c r="L31" s="26">
        <f t="shared" si="1"/>
        <v>5.7975744881489946E-2</v>
      </c>
      <c r="M31" s="1">
        <f t="shared" si="2"/>
        <v>161.46244949494951</v>
      </c>
    </row>
    <row r="32" spans="1:13" x14ac:dyDescent="0.25">
      <c r="A32" t="str">
        <f t="shared" si="0"/>
        <v>CMBLHRNov-2023</v>
      </c>
      <c r="B32" s="2">
        <v>2023</v>
      </c>
      <c r="C32" s="2" t="s">
        <v>182</v>
      </c>
      <c r="D32" t="s">
        <v>10</v>
      </c>
      <c r="E32" s="2" t="s">
        <v>36</v>
      </c>
      <c r="F32" t="s">
        <v>19</v>
      </c>
      <c r="G32">
        <v>8291</v>
      </c>
      <c r="H32">
        <v>1971295.8800000022</v>
      </c>
      <c r="I32">
        <v>1692212.6299999994</v>
      </c>
      <c r="J32">
        <v>3663508.5100000049</v>
      </c>
      <c r="K32">
        <v>72289229</v>
      </c>
      <c r="L32" s="26">
        <f t="shared" si="1"/>
        <v>5.0678483650724852E-2</v>
      </c>
      <c r="M32" s="1">
        <f t="shared" si="2"/>
        <v>441.86569895066998</v>
      </c>
    </row>
    <row r="33" spans="1:13" x14ac:dyDescent="0.25">
      <c r="A33" t="str">
        <f t="shared" si="0"/>
        <v>CMBMAANov-2023</v>
      </c>
      <c r="B33" s="2">
        <v>2023</v>
      </c>
      <c r="C33" s="2" t="s">
        <v>182</v>
      </c>
      <c r="D33" t="s">
        <v>10</v>
      </c>
      <c r="E33" s="2" t="s">
        <v>37</v>
      </c>
      <c r="F33" t="s">
        <v>15</v>
      </c>
      <c r="G33">
        <v>8298</v>
      </c>
      <c r="H33">
        <v>214310.38999999996</v>
      </c>
      <c r="I33">
        <v>217715.49999999977</v>
      </c>
      <c r="J33">
        <v>432025.89000000019</v>
      </c>
      <c r="K33">
        <v>5692428</v>
      </c>
      <c r="L33" s="26">
        <f t="shared" si="1"/>
        <v>7.5894836087518402E-2</v>
      </c>
      <c r="M33" s="1">
        <f t="shared" si="2"/>
        <v>52.063857556037625</v>
      </c>
    </row>
    <row r="34" spans="1:13" x14ac:dyDescent="0.25">
      <c r="A34" t="str">
        <f t="shared" si="0"/>
        <v>CMBMELNov-2023</v>
      </c>
      <c r="B34" s="2">
        <v>2023</v>
      </c>
      <c r="C34" s="2" t="s">
        <v>182</v>
      </c>
      <c r="D34" t="s">
        <v>10</v>
      </c>
      <c r="E34" s="2" t="s">
        <v>38</v>
      </c>
      <c r="F34" t="s">
        <v>13</v>
      </c>
      <c r="G34">
        <v>8655</v>
      </c>
      <c r="H34">
        <v>2544304.9900000026</v>
      </c>
      <c r="I34">
        <v>818901.80000000133</v>
      </c>
      <c r="J34">
        <v>3363206.7899999972</v>
      </c>
      <c r="K34">
        <v>72779895</v>
      </c>
      <c r="L34" s="26">
        <f t="shared" si="1"/>
        <v>4.621065735255591E-2</v>
      </c>
      <c r="M34" s="1">
        <f t="shared" si="2"/>
        <v>388.58541767764268</v>
      </c>
    </row>
    <row r="35" spans="1:13" x14ac:dyDescent="0.25">
      <c r="A35" t="str">
        <f t="shared" si="0"/>
        <v>CMBMLENov-2023</v>
      </c>
      <c r="B35" s="2">
        <v>2023</v>
      </c>
      <c r="C35" s="2" t="s">
        <v>182</v>
      </c>
      <c r="D35" t="s">
        <v>10</v>
      </c>
      <c r="E35" s="2" t="s">
        <v>39</v>
      </c>
      <c r="F35" t="s">
        <v>15</v>
      </c>
      <c r="G35">
        <v>11205</v>
      </c>
      <c r="H35">
        <v>700401.49999999965</v>
      </c>
      <c r="I35">
        <v>226916.27000000016</v>
      </c>
      <c r="J35">
        <v>927317.76999999979</v>
      </c>
      <c r="K35">
        <v>8605440</v>
      </c>
      <c r="L35" s="26">
        <f t="shared" si="1"/>
        <v>0.10775948353599581</v>
      </c>
      <c r="M35" s="1">
        <f t="shared" si="2"/>
        <v>82.759283355644783</v>
      </c>
    </row>
    <row r="36" spans="1:13" x14ac:dyDescent="0.25">
      <c r="A36" t="str">
        <f t="shared" si="0"/>
        <v>CMBNRTNov-2023</v>
      </c>
      <c r="B36" s="2">
        <v>2023</v>
      </c>
      <c r="C36" s="2" t="s">
        <v>182</v>
      </c>
      <c r="D36" t="s">
        <v>10</v>
      </c>
      <c r="E36" s="2" t="s">
        <v>40</v>
      </c>
      <c r="F36" t="s">
        <v>13</v>
      </c>
      <c r="G36">
        <v>3204</v>
      </c>
      <c r="H36">
        <v>1006019.5000000001</v>
      </c>
      <c r="I36">
        <v>170983.59000000003</v>
      </c>
      <c r="J36">
        <v>1177003.0900000001</v>
      </c>
      <c r="K36">
        <v>21992256</v>
      </c>
      <c r="L36" s="26">
        <f t="shared" si="1"/>
        <v>5.3518979135201046E-2</v>
      </c>
      <c r="M36" s="1">
        <f t="shared" si="2"/>
        <v>367.35427278402</v>
      </c>
    </row>
    <row r="37" spans="1:13" x14ac:dyDescent="0.25">
      <c r="A37" t="str">
        <f t="shared" si="0"/>
        <v>CMBPVGNov-2023</v>
      </c>
      <c r="B37" s="2">
        <v>2023</v>
      </c>
      <c r="C37" s="2" t="s">
        <v>182</v>
      </c>
      <c r="D37" t="s">
        <v>10</v>
      </c>
      <c r="E37" s="2" t="s">
        <v>50</v>
      </c>
      <c r="F37" t="s">
        <v>13</v>
      </c>
      <c r="G37">
        <v>824</v>
      </c>
      <c r="H37">
        <v>125553.68999999999</v>
      </c>
      <c r="I37">
        <v>70662.270000000019</v>
      </c>
      <c r="J37">
        <v>196215.96000000005</v>
      </c>
      <c r="K37">
        <v>4174384</v>
      </c>
      <c r="L37" s="26">
        <f t="shared" si="1"/>
        <v>4.7004770045113255E-2</v>
      </c>
      <c r="M37" s="1">
        <f t="shared" si="2"/>
        <v>238.12616504854375</v>
      </c>
    </row>
    <row r="38" spans="1:13" x14ac:dyDescent="0.25">
      <c r="A38" t="str">
        <f t="shared" si="0"/>
        <v>CMBRUHNov-2023</v>
      </c>
      <c r="B38" s="2">
        <v>2023</v>
      </c>
      <c r="C38" s="2" t="s">
        <v>182</v>
      </c>
      <c r="D38" t="s">
        <v>10</v>
      </c>
      <c r="E38" s="2" t="s">
        <v>41</v>
      </c>
      <c r="F38" t="s">
        <v>11</v>
      </c>
      <c r="G38">
        <v>4813</v>
      </c>
      <c r="H38">
        <v>570068.00999999989</v>
      </c>
      <c r="I38">
        <v>439272.10000000068</v>
      </c>
      <c r="J38">
        <v>1009340.1100000014</v>
      </c>
      <c r="K38">
        <v>19468585</v>
      </c>
      <c r="L38" s="26">
        <f t="shared" si="1"/>
        <v>5.1844554188196078E-2</v>
      </c>
      <c r="M38" s="1">
        <f t="shared" si="2"/>
        <v>209.71122169125314</v>
      </c>
    </row>
    <row r="39" spans="1:13" x14ac:dyDescent="0.25">
      <c r="A39" t="str">
        <f t="shared" si="0"/>
        <v>CMBSINNov-2023</v>
      </c>
      <c r="B39" s="2">
        <v>2023</v>
      </c>
      <c r="C39" s="2" t="s">
        <v>182</v>
      </c>
      <c r="D39" t="s">
        <v>10</v>
      </c>
      <c r="E39" s="2" t="s">
        <v>42</v>
      </c>
      <c r="F39" t="s">
        <v>13</v>
      </c>
      <c r="G39">
        <v>3429</v>
      </c>
      <c r="H39">
        <v>376402.00999999995</v>
      </c>
      <c r="I39">
        <v>291219.01999999984</v>
      </c>
      <c r="J39">
        <v>667621.03000000014</v>
      </c>
      <c r="K39">
        <v>9426321</v>
      </c>
      <c r="L39" s="26">
        <f t="shared" si="1"/>
        <v>7.0825195747100084E-2</v>
      </c>
      <c r="M39" s="1">
        <f t="shared" si="2"/>
        <v>194.6984631087781</v>
      </c>
    </row>
    <row r="40" spans="1:13" x14ac:dyDescent="0.25">
      <c r="A40" t="str">
        <f t="shared" si="0"/>
        <v>CMBSYDNov-2023</v>
      </c>
      <c r="B40" s="2">
        <v>2023</v>
      </c>
      <c r="C40" s="2" t="s">
        <v>182</v>
      </c>
      <c r="D40" t="s">
        <v>10</v>
      </c>
      <c r="E40" s="2" t="s">
        <v>53</v>
      </c>
      <c r="F40" t="s">
        <v>13</v>
      </c>
      <c r="G40">
        <v>3467</v>
      </c>
      <c r="H40">
        <v>1033352.6799999998</v>
      </c>
      <c r="I40">
        <v>345961.15999999986</v>
      </c>
      <c r="J40">
        <v>1379313.8399999994</v>
      </c>
      <c r="K40">
        <v>30350118</v>
      </c>
      <c r="L40" s="26">
        <f t="shared" si="1"/>
        <v>4.5446737307578158E-2</v>
      </c>
      <c r="M40" s="1">
        <f t="shared" si="2"/>
        <v>397.84073839053917</v>
      </c>
    </row>
    <row r="41" spans="1:13" x14ac:dyDescent="0.25">
      <c r="A41" t="str">
        <f t="shared" si="0"/>
        <v>CMBTRVNov-2023</v>
      </c>
      <c r="B41" s="2">
        <v>2023</v>
      </c>
      <c r="C41" s="2" t="s">
        <v>182</v>
      </c>
      <c r="D41" t="s">
        <v>10</v>
      </c>
      <c r="E41" s="2" t="s">
        <v>43</v>
      </c>
      <c r="F41" t="s">
        <v>15</v>
      </c>
      <c r="G41">
        <v>2106</v>
      </c>
      <c r="H41">
        <v>45713.259999999995</v>
      </c>
      <c r="I41">
        <v>34244.679999999964</v>
      </c>
      <c r="J41">
        <v>79957.940000000031</v>
      </c>
      <c r="K41">
        <v>770796</v>
      </c>
      <c r="L41" s="26">
        <f t="shared" si="1"/>
        <v>0.10373424356120171</v>
      </c>
      <c r="M41" s="1">
        <f t="shared" si="2"/>
        <v>37.966733143399829</v>
      </c>
    </row>
    <row r="42" spans="1:13" x14ac:dyDescent="0.25">
      <c r="A42" t="str">
        <f t="shared" si="0"/>
        <v>CMBTRZNov-2023</v>
      </c>
      <c r="B42" s="2">
        <v>2023</v>
      </c>
      <c r="C42" s="2" t="s">
        <v>182</v>
      </c>
      <c r="D42" t="s">
        <v>10</v>
      </c>
      <c r="E42" s="2" t="s">
        <v>44</v>
      </c>
      <c r="F42" t="s">
        <v>15</v>
      </c>
      <c r="G42">
        <v>2685</v>
      </c>
      <c r="H42">
        <v>85610.360000000015</v>
      </c>
      <c r="I42">
        <v>53354.880000000085</v>
      </c>
      <c r="J42">
        <v>138965.23999999976</v>
      </c>
      <c r="K42">
        <v>1189455</v>
      </c>
      <c r="L42" s="26">
        <f t="shared" si="1"/>
        <v>0.11683101924831099</v>
      </c>
      <c r="M42" s="1">
        <f t="shared" si="2"/>
        <v>51.756141527001773</v>
      </c>
    </row>
    <row r="43" spans="1:13" x14ac:dyDescent="0.25">
      <c r="A43" t="str">
        <f t="shared" si="0"/>
        <v>CMBJEDNov-2023</v>
      </c>
      <c r="B43" s="2">
        <v>2023</v>
      </c>
      <c r="C43" s="2" t="s">
        <v>182</v>
      </c>
      <c r="D43" t="s">
        <v>10</v>
      </c>
      <c r="E43" s="2" t="s">
        <v>51</v>
      </c>
      <c r="F43" t="s">
        <v>11</v>
      </c>
      <c r="G43">
        <v>1428</v>
      </c>
      <c r="H43">
        <v>178206.5</v>
      </c>
      <c r="I43">
        <v>127462.44999999997</v>
      </c>
      <c r="J43">
        <v>305668.95000000013</v>
      </c>
      <c r="K43">
        <v>6650196</v>
      </c>
      <c r="L43" s="26">
        <f t="shared" si="1"/>
        <v>4.5963900913597151E-2</v>
      </c>
      <c r="M43" s="1">
        <f t="shared" si="2"/>
        <v>214.05388655462193</v>
      </c>
    </row>
    <row r="44" spans="1:13" x14ac:dyDescent="0.25">
      <c r="A44" t="str">
        <f t="shared" si="0"/>
        <v>COKCMBNov-2023</v>
      </c>
      <c r="B44" s="2">
        <v>2023</v>
      </c>
      <c r="C44" s="2" t="s">
        <v>182</v>
      </c>
      <c r="D44" t="s">
        <v>21</v>
      </c>
      <c r="E44" s="2" t="s">
        <v>10</v>
      </c>
      <c r="F44" t="s">
        <v>15</v>
      </c>
      <c r="G44">
        <v>2089</v>
      </c>
      <c r="H44">
        <v>81425.319999999905</v>
      </c>
      <c r="I44">
        <v>48670.419999999984</v>
      </c>
      <c r="J44">
        <v>130095.73999999985</v>
      </c>
      <c r="K44">
        <v>1080013</v>
      </c>
      <c r="L44" s="26">
        <f t="shared" si="1"/>
        <v>0.12045756856630416</v>
      </c>
      <c r="M44" s="1">
        <f t="shared" si="2"/>
        <v>62.276562948779244</v>
      </c>
    </row>
    <row r="45" spans="1:13" x14ac:dyDescent="0.25">
      <c r="A45" t="str">
        <f t="shared" si="0"/>
        <v>DACCMBNov-2023</v>
      </c>
      <c r="B45" s="2">
        <v>2023</v>
      </c>
      <c r="C45" s="2" t="s">
        <v>182</v>
      </c>
      <c r="D45" t="s">
        <v>22</v>
      </c>
      <c r="E45" s="2" t="s">
        <v>10</v>
      </c>
      <c r="F45" t="s">
        <v>15</v>
      </c>
      <c r="G45">
        <v>3516</v>
      </c>
      <c r="H45">
        <v>548756.96000000054</v>
      </c>
      <c r="I45">
        <v>11047.709999999995</v>
      </c>
      <c r="J45">
        <v>559804.67000000004</v>
      </c>
      <c r="K45">
        <v>7612140</v>
      </c>
      <c r="L45" s="26">
        <f t="shared" si="1"/>
        <v>7.3541037080242885E-2</v>
      </c>
      <c r="M45" s="1">
        <f t="shared" si="2"/>
        <v>159.21634527872584</v>
      </c>
    </row>
    <row r="46" spans="1:13" x14ac:dyDescent="0.25">
      <c r="A46" t="str">
        <f t="shared" si="0"/>
        <v>DELCMBNov-2023</v>
      </c>
      <c r="B46" s="2">
        <v>2023</v>
      </c>
      <c r="C46" s="2" t="s">
        <v>182</v>
      </c>
      <c r="D46" t="s">
        <v>23</v>
      </c>
      <c r="E46" s="2" t="s">
        <v>10</v>
      </c>
      <c r="F46" t="s">
        <v>15</v>
      </c>
      <c r="G46">
        <v>5663</v>
      </c>
      <c r="H46">
        <v>582204.06999999972</v>
      </c>
      <c r="I46">
        <v>197049.17000000004</v>
      </c>
      <c r="J46">
        <v>779253.23999999953</v>
      </c>
      <c r="K46">
        <v>13732775</v>
      </c>
      <c r="L46" s="26">
        <f t="shared" si="1"/>
        <v>5.674404772524122E-2</v>
      </c>
      <c r="M46" s="1">
        <f t="shared" si="2"/>
        <v>137.60431573370997</v>
      </c>
    </row>
    <row r="47" spans="1:13" x14ac:dyDescent="0.25">
      <c r="A47" t="str">
        <f t="shared" si="0"/>
        <v>DMMCMBNov-2023</v>
      </c>
      <c r="B47" s="2">
        <v>2023</v>
      </c>
      <c r="C47" s="2" t="s">
        <v>182</v>
      </c>
      <c r="D47" t="s">
        <v>24</v>
      </c>
      <c r="E47" s="2" t="s">
        <v>10</v>
      </c>
      <c r="F47" t="s">
        <v>11</v>
      </c>
      <c r="G47">
        <v>2396</v>
      </c>
      <c r="H47">
        <v>193027.05</v>
      </c>
      <c r="I47">
        <v>212795.12000000011</v>
      </c>
      <c r="J47">
        <v>405822.1700000001</v>
      </c>
      <c r="K47">
        <v>9231788</v>
      </c>
      <c r="L47" s="26">
        <f t="shared" si="1"/>
        <v>4.3959216784440903E-2</v>
      </c>
      <c r="M47" s="1">
        <f t="shared" si="2"/>
        <v>169.37486227045079</v>
      </c>
    </row>
    <row r="48" spans="1:13" x14ac:dyDescent="0.25">
      <c r="A48" t="str">
        <f t="shared" si="0"/>
        <v>DOHCMBNov-2023</v>
      </c>
      <c r="B48" s="2">
        <v>2023</v>
      </c>
      <c r="C48" s="2" t="s">
        <v>182</v>
      </c>
      <c r="D48" t="s">
        <v>25</v>
      </c>
      <c r="E48" s="2" t="s">
        <v>10</v>
      </c>
      <c r="F48" t="s">
        <v>11</v>
      </c>
      <c r="G48">
        <v>2752</v>
      </c>
      <c r="H48">
        <v>322216.24000000011</v>
      </c>
      <c r="I48">
        <v>209968.65000000014</v>
      </c>
      <c r="J48">
        <v>532184.88999999978</v>
      </c>
      <c r="K48">
        <v>9998016</v>
      </c>
      <c r="L48" s="26">
        <f t="shared" si="1"/>
        <v>5.3229049643449239E-2</v>
      </c>
      <c r="M48" s="1">
        <f t="shared" si="2"/>
        <v>193.38113735465109</v>
      </c>
    </row>
    <row r="49" spans="1:13" x14ac:dyDescent="0.25">
      <c r="A49" t="str">
        <f t="shared" si="0"/>
        <v>DXBCMBNov-2023</v>
      </c>
      <c r="B49" s="2">
        <v>2023</v>
      </c>
      <c r="C49" s="2" t="s">
        <v>182</v>
      </c>
      <c r="D49" t="s">
        <v>26</v>
      </c>
      <c r="E49" s="2" t="s">
        <v>10</v>
      </c>
      <c r="F49" t="s">
        <v>11</v>
      </c>
      <c r="G49">
        <v>3117</v>
      </c>
      <c r="H49">
        <v>271452.61999999994</v>
      </c>
      <c r="I49">
        <v>256877.88000000038</v>
      </c>
      <c r="J49">
        <v>528330.50000000047</v>
      </c>
      <c r="K49">
        <v>10314153</v>
      </c>
      <c r="L49" s="26">
        <f t="shared" si="1"/>
        <v>5.1223837769325362E-2</v>
      </c>
      <c r="M49" s="1">
        <f t="shared" si="2"/>
        <v>169.49967917869762</v>
      </c>
    </row>
    <row r="50" spans="1:13" x14ac:dyDescent="0.25">
      <c r="A50" t="str">
        <f t="shared" si="0"/>
        <v>FRACMBNov-2023</v>
      </c>
      <c r="B50" s="2">
        <v>2023</v>
      </c>
      <c r="C50" s="2" t="s">
        <v>182</v>
      </c>
      <c r="D50" t="s">
        <v>27</v>
      </c>
      <c r="E50" s="2" t="s">
        <v>10</v>
      </c>
      <c r="F50" t="s">
        <v>19</v>
      </c>
      <c r="G50">
        <v>2373</v>
      </c>
      <c r="H50">
        <v>415453.09</v>
      </c>
      <c r="I50">
        <v>510146.89</v>
      </c>
      <c r="J50">
        <v>925599.98000000045</v>
      </c>
      <c r="K50">
        <v>19204689</v>
      </c>
      <c r="L50" s="26">
        <f t="shared" si="1"/>
        <v>4.8196561787592629E-2</v>
      </c>
      <c r="M50" s="1">
        <f t="shared" si="2"/>
        <v>390.05477454698712</v>
      </c>
    </row>
    <row r="51" spans="1:13" x14ac:dyDescent="0.25">
      <c r="A51" t="str">
        <f t="shared" si="0"/>
        <v>GANCMBNov-2023</v>
      </c>
      <c r="B51" s="2">
        <v>2023</v>
      </c>
      <c r="C51" s="2" t="s">
        <v>182</v>
      </c>
      <c r="D51" t="s">
        <v>28</v>
      </c>
      <c r="E51" s="2" t="s">
        <v>10</v>
      </c>
      <c r="F51" t="s">
        <v>15</v>
      </c>
      <c r="G51">
        <v>295</v>
      </c>
      <c r="H51">
        <v>27398.750000000004</v>
      </c>
      <c r="I51">
        <v>7791.9000000000024</v>
      </c>
      <c r="J51">
        <v>35190.649999999994</v>
      </c>
      <c r="K51">
        <v>338365</v>
      </c>
      <c r="L51" s="26">
        <f t="shared" si="1"/>
        <v>0.1040020392180042</v>
      </c>
      <c r="M51" s="1">
        <f t="shared" si="2"/>
        <v>119.29033898305083</v>
      </c>
    </row>
    <row r="52" spans="1:13" x14ac:dyDescent="0.25">
      <c r="A52" t="str">
        <f t="shared" si="0"/>
        <v>HYDCMBNov-2023</v>
      </c>
      <c r="B52" s="2">
        <v>2023</v>
      </c>
      <c r="C52" s="2" t="s">
        <v>182</v>
      </c>
      <c r="D52" t="s">
        <v>29</v>
      </c>
      <c r="E52" s="2" t="s">
        <v>10</v>
      </c>
      <c r="F52" t="s">
        <v>15</v>
      </c>
      <c r="G52">
        <v>1115</v>
      </c>
      <c r="H52">
        <v>68691.579999999944</v>
      </c>
      <c r="I52">
        <v>38254.619999999981</v>
      </c>
      <c r="J52">
        <v>106946.19999999997</v>
      </c>
      <c r="K52">
        <v>1306780</v>
      </c>
      <c r="L52" s="26">
        <f t="shared" si="1"/>
        <v>8.1839483310121031E-2</v>
      </c>
      <c r="M52" s="1">
        <f t="shared" si="2"/>
        <v>95.915874439461859</v>
      </c>
    </row>
    <row r="53" spans="1:13" x14ac:dyDescent="0.25">
      <c r="A53" t="str">
        <f t="shared" si="0"/>
        <v>ICNCMBNov-2023</v>
      </c>
      <c r="B53" s="2">
        <v>2023</v>
      </c>
      <c r="C53" s="2" t="s">
        <v>182</v>
      </c>
      <c r="D53" t="s">
        <v>30</v>
      </c>
      <c r="E53" s="2" t="s">
        <v>10</v>
      </c>
      <c r="F53" t="s">
        <v>13</v>
      </c>
      <c r="G53">
        <v>1068</v>
      </c>
      <c r="H53">
        <v>262535.59000000003</v>
      </c>
      <c r="I53">
        <v>93895.339999999982</v>
      </c>
      <c r="J53">
        <v>356430.92999999993</v>
      </c>
      <c r="K53">
        <v>6157020</v>
      </c>
      <c r="L53" s="26">
        <f t="shared" si="1"/>
        <v>5.7890169270198882E-2</v>
      </c>
      <c r="M53" s="1">
        <f t="shared" si="2"/>
        <v>333.73682584269659</v>
      </c>
    </row>
    <row r="54" spans="1:13" x14ac:dyDescent="0.25">
      <c r="A54" t="str">
        <f t="shared" si="0"/>
        <v>IXMCMBNov-2023</v>
      </c>
      <c r="B54" s="2">
        <v>2023</v>
      </c>
      <c r="C54" s="2" t="s">
        <v>182</v>
      </c>
      <c r="D54" t="s">
        <v>31</v>
      </c>
      <c r="E54" s="2" t="s">
        <v>10</v>
      </c>
      <c r="F54" t="s">
        <v>15</v>
      </c>
      <c r="G54">
        <v>1815</v>
      </c>
      <c r="H54">
        <v>48602.729999999996</v>
      </c>
      <c r="I54">
        <v>37859.349999999984</v>
      </c>
      <c r="J54">
        <v>86462.080000000045</v>
      </c>
      <c r="K54">
        <v>642510</v>
      </c>
      <c r="L54" s="26">
        <f t="shared" si="1"/>
        <v>0.13456923627647827</v>
      </c>
      <c r="M54" s="1">
        <f t="shared" si="2"/>
        <v>47.637509641873301</v>
      </c>
    </row>
    <row r="55" spans="1:13" x14ac:dyDescent="0.25">
      <c r="A55" t="str">
        <f t="shared" si="0"/>
        <v>KHICMBNov-2023</v>
      </c>
      <c r="B55" s="2">
        <v>2023</v>
      </c>
      <c r="C55" s="2" t="s">
        <v>182</v>
      </c>
      <c r="D55" t="s">
        <v>32</v>
      </c>
      <c r="E55" s="2" t="s">
        <v>10</v>
      </c>
      <c r="F55" t="s">
        <v>15</v>
      </c>
      <c r="G55">
        <v>1170</v>
      </c>
      <c r="H55">
        <v>159271.70999999996</v>
      </c>
      <c r="I55">
        <v>39877.420000000006</v>
      </c>
      <c r="J55">
        <v>199149.12999999998</v>
      </c>
      <c r="K55">
        <v>2824380</v>
      </c>
      <c r="L55" s="26">
        <f t="shared" si="1"/>
        <v>7.0510742180584757E-2</v>
      </c>
      <c r="M55" s="1">
        <f t="shared" si="2"/>
        <v>170.21293162393161</v>
      </c>
    </row>
    <row r="56" spans="1:13" x14ac:dyDescent="0.25">
      <c r="A56" t="str">
        <f t="shared" si="0"/>
        <v>KTMCMBNov-2023</v>
      </c>
      <c r="B56" s="2">
        <v>2023</v>
      </c>
      <c r="C56" s="2" t="s">
        <v>182</v>
      </c>
      <c r="D56" t="s">
        <v>52</v>
      </c>
      <c r="E56" s="2" t="s">
        <v>10</v>
      </c>
      <c r="F56" t="s">
        <v>15</v>
      </c>
      <c r="G56">
        <v>2178</v>
      </c>
      <c r="H56">
        <v>425095.71</v>
      </c>
      <c r="I56">
        <v>79090.97</v>
      </c>
      <c r="J56">
        <v>504186.68000000011</v>
      </c>
      <c r="K56">
        <v>5124834</v>
      </c>
      <c r="L56" s="26">
        <f t="shared" si="1"/>
        <v>9.8381075367514365E-2</v>
      </c>
      <c r="M56" s="1">
        <f t="shared" si="2"/>
        <v>231.49067033976129</v>
      </c>
    </row>
    <row r="57" spans="1:13" x14ac:dyDescent="0.25">
      <c r="A57" t="str">
        <f t="shared" si="0"/>
        <v>KULCMBNov-2023</v>
      </c>
      <c r="B57" s="2">
        <v>2023</v>
      </c>
      <c r="C57" s="2" t="s">
        <v>182</v>
      </c>
      <c r="D57" t="s">
        <v>33</v>
      </c>
      <c r="E57" s="2" t="s">
        <v>10</v>
      </c>
      <c r="F57" t="s">
        <v>13</v>
      </c>
      <c r="G57">
        <v>4652</v>
      </c>
      <c r="H57">
        <v>256835.66999999978</v>
      </c>
      <c r="I57">
        <v>288904.19000000064</v>
      </c>
      <c r="J57">
        <v>545739.85999999964</v>
      </c>
      <c r="K57">
        <v>11439268</v>
      </c>
      <c r="L57" s="26">
        <f t="shared" si="1"/>
        <v>4.7707585835037668E-2</v>
      </c>
      <c r="M57" s="1">
        <f t="shared" si="2"/>
        <v>117.31295356835761</v>
      </c>
    </row>
    <row r="58" spans="1:13" x14ac:dyDescent="0.25">
      <c r="A58" t="str">
        <f t="shared" si="0"/>
        <v>KWICMBNov-2023</v>
      </c>
      <c r="B58" s="2">
        <v>2023</v>
      </c>
      <c r="C58" s="2" t="s">
        <v>182</v>
      </c>
      <c r="D58" t="s">
        <v>34</v>
      </c>
      <c r="E58" s="2" t="s">
        <v>10</v>
      </c>
      <c r="F58" t="s">
        <v>11</v>
      </c>
      <c r="G58">
        <v>3010</v>
      </c>
      <c r="H58">
        <v>187966.98000000004</v>
      </c>
      <c r="I58">
        <v>222297.21000000005</v>
      </c>
      <c r="J58">
        <v>410264.19000000029</v>
      </c>
      <c r="K58">
        <v>12626950</v>
      </c>
      <c r="L58" s="26">
        <f t="shared" si="1"/>
        <v>3.2491155029520213E-2</v>
      </c>
      <c r="M58" s="1">
        <f t="shared" si="2"/>
        <v>136.3003953488373</v>
      </c>
    </row>
    <row r="59" spans="1:13" x14ac:dyDescent="0.25">
      <c r="A59" t="str">
        <f t="shared" si="0"/>
        <v>LHECMBNov-2023</v>
      </c>
      <c r="B59" s="2">
        <v>2023</v>
      </c>
      <c r="C59" s="2" t="s">
        <v>182</v>
      </c>
      <c r="D59" t="s">
        <v>35</v>
      </c>
      <c r="E59" s="2" t="s">
        <v>10</v>
      </c>
      <c r="F59" t="s">
        <v>15</v>
      </c>
      <c r="G59">
        <v>1792</v>
      </c>
      <c r="H59">
        <v>210230.49000000008</v>
      </c>
      <c r="I59">
        <v>69834.430000000008</v>
      </c>
      <c r="J59">
        <v>280064.92</v>
      </c>
      <c r="K59">
        <v>4990720</v>
      </c>
      <c r="L59" s="26">
        <f t="shared" si="1"/>
        <v>5.6117137407027437E-2</v>
      </c>
      <c r="M59" s="1">
        <f t="shared" si="2"/>
        <v>156.28622767857141</v>
      </c>
    </row>
    <row r="60" spans="1:13" x14ac:dyDescent="0.25">
      <c r="A60" t="str">
        <f t="shared" si="0"/>
        <v>LHRCMBNov-2023</v>
      </c>
      <c r="B60" s="2">
        <v>2023</v>
      </c>
      <c r="C60" s="2" t="s">
        <v>182</v>
      </c>
      <c r="D60" t="s">
        <v>36</v>
      </c>
      <c r="E60" s="2" t="s">
        <v>10</v>
      </c>
      <c r="F60" t="s">
        <v>19</v>
      </c>
      <c r="G60">
        <v>8288</v>
      </c>
      <c r="H60">
        <v>2154016.2299999977</v>
      </c>
      <c r="I60">
        <v>1747972.1700000034</v>
      </c>
      <c r="J60">
        <v>3901988.3999999985</v>
      </c>
      <c r="K60">
        <v>72263072</v>
      </c>
      <c r="L60" s="26">
        <f t="shared" si="1"/>
        <v>5.3996990329998683E-2</v>
      </c>
      <c r="M60" s="1">
        <f t="shared" si="2"/>
        <v>470.79975868725853</v>
      </c>
    </row>
    <row r="61" spans="1:13" x14ac:dyDescent="0.25">
      <c r="A61" t="str">
        <f t="shared" si="0"/>
        <v>MAACMBNov-2023</v>
      </c>
      <c r="B61" s="2">
        <v>2023</v>
      </c>
      <c r="C61" s="2" t="s">
        <v>182</v>
      </c>
      <c r="D61" t="s">
        <v>37</v>
      </c>
      <c r="E61" s="2" t="s">
        <v>10</v>
      </c>
      <c r="F61" t="s">
        <v>15</v>
      </c>
      <c r="G61">
        <v>7288</v>
      </c>
      <c r="H61">
        <v>203404.90000000005</v>
      </c>
      <c r="I61">
        <v>216246.65999999997</v>
      </c>
      <c r="J61">
        <v>419651.55999999965</v>
      </c>
      <c r="K61">
        <v>4999568</v>
      </c>
      <c r="L61" s="26">
        <f t="shared" si="1"/>
        <v>8.3937564205547294E-2</v>
      </c>
      <c r="M61" s="1">
        <f t="shared" si="2"/>
        <v>57.581169045005439</v>
      </c>
    </row>
    <row r="62" spans="1:13" x14ac:dyDescent="0.25">
      <c r="A62" t="str">
        <f t="shared" si="0"/>
        <v>MELCMBNov-2023</v>
      </c>
      <c r="B62" s="2">
        <v>2023</v>
      </c>
      <c r="C62" s="2" t="s">
        <v>182</v>
      </c>
      <c r="D62" t="s">
        <v>38</v>
      </c>
      <c r="E62" s="2" t="s">
        <v>10</v>
      </c>
      <c r="F62" t="s">
        <v>13</v>
      </c>
      <c r="G62">
        <v>7847</v>
      </c>
      <c r="H62">
        <v>2697990.1800000006</v>
      </c>
      <c r="I62">
        <v>622371.36999999988</v>
      </c>
      <c r="J62">
        <v>3320361.5500000035</v>
      </c>
      <c r="K62">
        <v>65985423</v>
      </c>
      <c r="L62" s="26">
        <f t="shared" si="1"/>
        <v>5.0319622108052617E-2</v>
      </c>
      <c r="M62" s="1">
        <f t="shared" si="2"/>
        <v>423.13770230661447</v>
      </c>
    </row>
    <row r="63" spans="1:13" x14ac:dyDescent="0.25">
      <c r="A63" t="str">
        <f t="shared" si="0"/>
        <v>MLECMBNov-2023</v>
      </c>
      <c r="B63" s="2">
        <v>2023</v>
      </c>
      <c r="C63" s="2" t="s">
        <v>182</v>
      </c>
      <c r="D63" t="s">
        <v>39</v>
      </c>
      <c r="E63" s="2" t="s">
        <v>10</v>
      </c>
      <c r="F63" t="s">
        <v>15</v>
      </c>
      <c r="G63">
        <v>8735</v>
      </c>
      <c r="H63">
        <v>503578.5699999996</v>
      </c>
      <c r="I63">
        <v>166736.19</v>
      </c>
      <c r="J63">
        <v>670314.75999999978</v>
      </c>
      <c r="K63">
        <v>6708480</v>
      </c>
      <c r="L63" s="26">
        <f t="shared" si="1"/>
        <v>9.992051254531574E-2</v>
      </c>
      <c r="M63" s="1">
        <f t="shared" si="2"/>
        <v>76.738953634802499</v>
      </c>
    </row>
    <row r="64" spans="1:13" x14ac:dyDescent="0.25">
      <c r="A64" t="str">
        <f t="shared" si="0"/>
        <v>NRTCMBNov-2023</v>
      </c>
      <c r="B64" s="2">
        <v>2023</v>
      </c>
      <c r="C64" s="2" t="s">
        <v>182</v>
      </c>
      <c r="D64" t="s">
        <v>40</v>
      </c>
      <c r="E64" s="2" t="s">
        <v>10</v>
      </c>
      <c r="F64" t="s">
        <v>13</v>
      </c>
      <c r="G64">
        <v>3112</v>
      </c>
      <c r="H64">
        <v>1065030.8099999996</v>
      </c>
      <c r="I64">
        <v>98702.200000000012</v>
      </c>
      <c r="J64">
        <v>1163733.0099999998</v>
      </c>
      <c r="K64">
        <v>21360768</v>
      </c>
      <c r="L64" s="26">
        <f t="shared" si="1"/>
        <v>5.4479923661920761E-2</v>
      </c>
      <c r="M64" s="1">
        <f t="shared" si="2"/>
        <v>373.95019601542407</v>
      </c>
    </row>
    <row r="65" spans="1:13" x14ac:dyDescent="0.25">
      <c r="A65" t="str">
        <f t="shared" si="0"/>
        <v>PVGCMBNov-2023</v>
      </c>
      <c r="B65" s="2">
        <v>2023</v>
      </c>
      <c r="C65" s="2" t="s">
        <v>182</v>
      </c>
      <c r="D65" t="s">
        <v>50</v>
      </c>
      <c r="E65" s="2" t="s">
        <v>10</v>
      </c>
      <c r="F65" t="s">
        <v>13</v>
      </c>
      <c r="G65">
        <v>967</v>
      </c>
      <c r="H65">
        <v>157905.96000000005</v>
      </c>
      <c r="I65">
        <v>90525.360000000015</v>
      </c>
      <c r="J65">
        <v>248431.31999999998</v>
      </c>
      <c r="K65">
        <v>4898822</v>
      </c>
      <c r="L65" s="26">
        <f t="shared" si="1"/>
        <v>5.0712461077377376E-2</v>
      </c>
      <c r="M65" s="1">
        <f t="shared" si="2"/>
        <v>256.90932781799376</v>
      </c>
    </row>
    <row r="66" spans="1:13" x14ac:dyDescent="0.25">
      <c r="A66" t="str">
        <f t="shared" ref="A66:A129" si="3">D66&amp;E66&amp;C66</f>
        <v>RUHCMBNov-2023</v>
      </c>
      <c r="B66" s="2">
        <v>2023</v>
      </c>
      <c r="C66" s="2" t="s">
        <v>182</v>
      </c>
      <c r="D66" t="s">
        <v>41</v>
      </c>
      <c r="E66" s="2" t="s">
        <v>10</v>
      </c>
      <c r="F66" t="s">
        <v>11</v>
      </c>
      <c r="G66">
        <v>5165</v>
      </c>
      <c r="H66">
        <v>456999.38000000105</v>
      </c>
      <c r="I66">
        <v>467017.51000000042</v>
      </c>
      <c r="J66">
        <v>924016.88999999885</v>
      </c>
      <c r="K66">
        <v>20892425</v>
      </c>
      <c r="L66" s="26">
        <f t="shared" ref="L66:L129" si="4">J66/K66</f>
        <v>4.4227364224114663E-2</v>
      </c>
      <c r="M66" s="1">
        <f t="shared" ref="M66:M129" si="5">J66/G66</f>
        <v>178.89968828654384</v>
      </c>
    </row>
    <row r="67" spans="1:13" x14ac:dyDescent="0.25">
      <c r="A67" t="str">
        <f t="shared" si="3"/>
        <v>SINCMBNov-2023</v>
      </c>
      <c r="B67" s="2">
        <v>2023</v>
      </c>
      <c r="C67" s="2" t="s">
        <v>182</v>
      </c>
      <c r="D67" t="s">
        <v>42</v>
      </c>
      <c r="E67" s="2" t="s">
        <v>10</v>
      </c>
      <c r="F67" t="s">
        <v>13</v>
      </c>
      <c r="G67">
        <v>4211</v>
      </c>
      <c r="H67">
        <v>518334.8500000005</v>
      </c>
      <c r="I67">
        <v>312864.66999999981</v>
      </c>
      <c r="J67">
        <v>831199.51999999967</v>
      </c>
      <c r="K67">
        <v>11576039</v>
      </c>
      <c r="L67" s="26">
        <f t="shared" si="4"/>
        <v>7.1803448485272009E-2</v>
      </c>
      <c r="M67" s="1">
        <f t="shared" si="5"/>
        <v>197.38767988601273</v>
      </c>
    </row>
    <row r="68" spans="1:13" x14ac:dyDescent="0.25">
      <c r="A68" t="str">
        <f t="shared" si="3"/>
        <v>SYDCMBNov-2023</v>
      </c>
      <c r="B68" s="2">
        <v>2023</v>
      </c>
      <c r="C68" s="2" t="s">
        <v>182</v>
      </c>
      <c r="D68" t="s">
        <v>53</v>
      </c>
      <c r="E68" s="2" t="s">
        <v>10</v>
      </c>
      <c r="F68" t="s">
        <v>13</v>
      </c>
      <c r="G68">
        <v>2997</v>
      </c>
      <c r="H68">
        <v>1005973.4799999995</v>
      </c>
      <c r="I68">
        <v>232474.81999999998</v>
      </c>
      <c r="J68">
        <v>1238448.3000000024</v>
      </c>
      <c r="K68">
        <v>26235738</v>
      </c>
      <c r="L68" s="26">
        <f t="shared" si="4"/>
        <v>4.7204629806868875E-2</v>
      </c>
      <c r="M68" s="1">
        <f t="shared" si="5"/>
        <v>413.22932932933014</v>
      </c>
    </row>
    <row r="69" spans="1:13" x14ac:dyDescent="0.25">
      <c r="A69" t="str">
        <f t="shared" si="3"/>
        <v>TRVCMBNov-2023</v>
      </c>
      <c r="B69" s="2">
        <v>2023</v>
      </c>
      <c r="C69" s="2" t="s">
        <v>182</v>
      </c>
      <c r="D69" t="s">
        <v>43</v>
      </c>
      <c r="E69" s="2" t="s">
        <v>10</v>
      </c>
      <c r="F69" t="s">
        <v>15</v>
      </c>
      <c r="G69">
        <v>1401</v>
      </c>
      <c r="H69">
        <v>37512.12000000001</v>
      </c>
      <c r="I69">
        <v>24737.699999999997</v>
      </c>
      <c r="J69">
        <v>62249.820000000051</v>
      </c>
      <c r="K69">
        <v>512766</v>
      </c>
      <c r="L69" s="26">
        <f t="shared" si="4"/>
        <v>0.12140005382572178</v>
      </c>
      <c r="M69" s="1">
        <f t="shared" si="5"/>
        <v>44.432419700214169</v>
      </c>
    </row>
    <row r="70" spans="1:13" x14ac:dyDescent="0.25">
      <c r="A70" t="str">
        <f t="shared" si="3"/>
        <v>TRZCMBNov-2023</v>
      </c>
      <c r="B70" s="2">
        <v>2023</v>
      </c>
      <c r="C70" s="2" t="s">
        <v>182</v>
      </c>
      <c r="D70" t="s">
        <v>44</v>
      </c>
      <c r="E70" s="2" t="s">
        <v>10</v>
      </c>
      <c r="F70" t="s">
        <v>15</v>
      </c>
      <c r="G70">
        <v>2953</v>
      </c>
      <c r="H70">
        <v>82070.360000000015</v>
      </c>
      <c r="I70">
        <v>59597.679999999971</v>
      </c>
      <c r="J70">
        <v>141668.03999999986</v>
      </c>
      <c r="K70">
        <v>1308179</v>
      </c>
      <c r="L70" s="26">
        <f t="shared" si="4"/>
        <v>0.10829407902129591</v>
      </c>
      <c r="M70" s="1">
        <f t="shared" si="5"/>
        <v>47.974277006434086</v>
      </c>
    </row>
    <row r="71" spans="1:13" x14ac:dyDescent="0.25">
      <c r="A71" t="str">
        <f t="shared" si="3"/>
        <v>JEDCMBNov-2023</v>
      </c>
      <c r="B71" s="2">
        <v>2023</v>
      </c>
      <c r="C71" s="2" t="s">
        <v>182</v>
      </c>
      <c r="D71" t="s">
        <v>51</v>
      </c>
      <c r="E71" s="2" t="s">
        <v>10</v>
      </c>
      <c r="F71" t="s">
        <v>11</v>
      </c>
      <c r="G71">
        <v>1635</v>
      </c>
      <c r="H71">
        <v>194277.36000000013</v>
      </c>
      <c r="I71">
        <v>135574.15000000005</v>
      </c>
      <c r="J71">
        <v>329851.50999999983</v>
      </c>
      <c r="K71">
        <v>7614195</v>
      </c>
      <c r="L71" s="26">
        <f t="shared" si="4"/>
        <v>4.3320601849571733E-2</v>
      </c>
      <c r="M71" s="1">
        <f t="shared" si="5"/>
        <v>201.74404281345556</v>
      </c>
    </row>
    <row r="72" spans="1:13" x14ac:dyDescent="0.25">
      <c r="A72" t="str">
        <f t="shared" si="3"/>
        <v>AUHCMBDec-2023</v>
      </c>
      <c r="B72" s="2">
        <v>2023</v>
      </c>
      <c r="C72" s="2" t="s">
        <v>189</v>
      </c>
      <c r="D72" t="s">
        <v>9</v>
      </c>
      <c r="E72" s="2" t="s">
        <v>10</v>
      </c>
      <c r="F72" t="s">
        <v>11</v>
      </c>
      <c r="G72">
        <v>1351</v>
      </c>
      <c r="H72">
        <v>265276.98000000004</v>
      </c>
      <c r="I72">
        <v>216565.6800000002</v>
      </c>
      <c r="J72">
        <v>481842.66000000009</v>
      </c>
      <c r="K72">
        <v>4517744</v>
      </c>
      <c r="L72" s="26">
        <f t="shared" si="4"/>
        <v>0.10665559181750893</v>
      </c>
      <c r="M72" s="1">
        <f t="shared" si="5"/>
        <v>356.65629903774987</v>
      </c>
    </row>
    <row r="73" spans="1:13" x14ac:dyDescent="0.25">
      <c r="A73" t="str">
        <f t="shared" si="3"/>
        <v>BKKCMBDec-2023</v>
      </c>
      <c r="B73" s="2">
        <v>2023</v>
      </c>
      <c r="C73" s="2" t="s">
        <v>189</v>
      </c>
      <c r="D73" t="s">
        <v>12</v>
      </c>
      <c r="E73" s="2" t="s">
        <v>10</v>
      </c>
      <c r="F73" t="s">
        <v>13</v>
      </c>
      <c r="G73">
        <v>2238</v>
      </c>
      <c r="H73">
        <v>276508.26</v>
      </c>
      <c r="I73">
        <v>170811.10999999996</v>
      </c>
      <c r="J73">
        <v>447319.37000000011</v>
      </c>
      <c r="K73">
        <v>5337630</v>
      </c>
      <c r="L73" s="26">
        <f t="shared" si="4"/>
        <v>8.3804866579362022E-2</v>
      </c>
      <c r="M73" s="1">
        <f t="shared" si="5"/>
        <v>199.87460679177843</v>
      </c>
    </row>
    <row r="74" spans="1:13" x14ac:dyDescent="0.25">
      <c r="A74" t="str">
        <f t="shared" si="3"/>
        <v>BLRCMBDec-2023</v>
      </c>
      <c r="B74" s="2">
        <v>2023</v>
      </c>
      <c r="C74" s="2" t="s">
        <v>189</v>
      </c>
      <c r="D74" t="s">
        <v>14</v>
      </c>
      <c r="E74" s="2" t="s">
        <v>10</v>
      </c>
      <c r="F74" t="s">
        <v>15</v>
      </c>
      <c r="G74">
        <v>2258</v>
      </c>
      <c r="H74">
        <v>136207.05000000008</v>
      </c>
      <c r="I74">
        <v>66198.590000000011</v>
      </c>
      <c r="J74">
        <v>202405.6400000001</v>
      </c>
      <c r="K74">
        <v>1614470</v>
      </c>
      <c r="L74" s="26">
        <f t="shared" si="4"/>
        <v>0.12536971266112104</v>
      </c>
      <c r="M74" s="1">
        <f t="shared" si="5"/>
        <v>89.639344552701544</v>
      </c>
    </row>
    <row r="75" spans="1:13" x14ac:dyDescent="0.25">
      <c r="A75" t="str">
        <f t="shared" si="3"/>
        <v>BOMCMBDec-2023</v>
      </c>
      <c r="B75" s="2">
        <v>2023</v>
      </c>
      <c r="C75" s="2" t="s">
        <v>189</v>
      </c>
      <c r="D75" t="s">
        <v>16</v>
      </c>
      <c r="E75" t="s">
        <v>10</v>
      </c>
      <c r="F75" t="s">
        <v>15</v>
      </c>
      <c r="G75">
        <v>3178</v>
      </c>
      <c r="H75">
        <v>314661.88000000047</v>
      </c>
      <c r="I75">
        <v>104046.70000000008</v>
      </c>
      <c r="J75">
        <v>418708.57999999967</v>
      </c>
      <c r="K75">
        <v>4922722</v>
      </c>
      <c r="L75" s="26">
        <f t="shared" si="4"/>
        <v>8.5056312341017765E-2</v>
      </c>
      <c r="M75" s="1">
        <f t="shared" si="5"/>
        <v>131.75222781623651</v>
      </c>
    </row>
    <row r="76" spans="1:13" x14ac:dyDescent="0.25">
      <c r="A76" t="str">
        <f t="shared" si="3"/>
        <v>CANCMBDec-2023</v>
      </c>
      <c r="B76" s="2">
        <v>2023</v>
      </c>
      <c r="C76" s="2" t="s">
        <v>189</v>
      </c>
      <c r="D76" t="s">
        <v>17</v>
      </c>
      <c r="E76" s="2" t="s">
        <v>10</v>
      </c>
      <c r="F76" t="s">
        <v>13</v>
      </c>
      <c r="G76">
        <v>190</v>
      </c>
      <c r="H76">
        <v>33186.510000000009</v>
      </c>
      <c r="I76">
        <v>15960.689999999999</v>
      </c>
      <c r="J76">
        <v>49147.199999999997</v>
      </c>
      <c r="K76">
        <v>756770</v>
      </c>
      <c r="L76" s="26">
        <f t="shared" si="4"/>
        <v>6.4943377776603195E-2</v>
      </c>
      <c r="M76" s="1">
        <f t="shared" si="5"/>
        <v>258.66947368421052</v>
      </c>
    </row>
    <row r="77" spans="1:13" x14ac:dyDescent="0.25">
      <c r="A77" t="str">
        <f t="shared" si="3"/>
        <v>CDGCMBDec-2023</v>
      </c>
      <c r="B77" s="2">
        <v>2023</v>
      </c>
      <c r="C77" s="2" t="s">
        <v>189</v>
      </c>
      <c r="D77" t="s">
        <v>18</v>
      </c>
      <c r="E77" s="2" t="s">
        <v>10</v>
      </c>
      <c r="F77" t="s">
        <v>19</v>
      </c>
      <c r="G77">
        <v>2464</v>
      </c>
      <c r="H77">
        <v>785493.53999999934</v>
      </c>
      <c r="I77">
        <v>513675.12999999989</v>
      </c>
      <c r="J77">
        <v>1299168.6700000006</v>
      </c>
      <c r="K77">
        <v>20966176</v>
      </c>
      <c r="L77" s="26">
        <f t="shared" si="4"/>
        <v>6.1964979689190847E-2</v>
      </c>
      <c r="M77" s="1">
        <f t="shared" si="5"/>
        <v>527.26001217532496</v>
      </c>
    </row>
    <row r="78" spans="1:13" x14ac:dyDescent="0.25">
      <c r="A78" t="str">
        <f t="shared" si="3"/>
        <v>CGKCMBDec-2023</v>
      </c>
      <c r="B78" s="2">
        <v>2023</v>
      </c>
      <c r="C78" s="2" t="s">
        <v>189</v>
      </c>
      <c r="D78" t="s">
        <v>20</v>
      </c>
      <c r="E78" s="2" t="s">
        <v>10</v>
      </c>
      <c r="F78" t="s">
        <v>13</v>
      </c>
      <c r="G78">
        <v>954</v>
      </c>
      <c r="H78">
        <v>104229.07999999997</v>
      </c>
      <c r="I78">
        <v>76191.51999999999</v>
      </c>
      <c r="J78">
        <v>180420.59999999995</v>
      </c>
      <c r="K78">
        <v>3165372</v>
      </c>
      <c r="L78" s="26">
        <f t="shared" si="4"/>
        <v>5.6998229591972115E-2</v>
      </c>
      <c r="M78" s="1">
        <f t="shared" si="5"/>
        <v>189.12012578616347</v>
      </c>
    </row>
    <row r="79" spans="1:13" x14ac:dyDescent="0.25">
      <c r="A79" t="str">
        <f t="shared" si="3"/>
        <v>CMBAUHDec-2023</v>
      </c>
      <c r="B79" s="2">
        <v>2023</v>
      </c>
      <c r="C79" s="2" t="s">
        <v>189</v>
      </c>
      <c r="D79" t="s">
        <v>10</v>
      </c>
      <c r="E79" s="2" t="s">
        <v>9</v>
      </c>
      <c r="F79" t="s">
        <v>11</v>
      </c>
      <c r="G79">
        <v>1155</v>
      </c>
      <c r="H79">
        <v>147807.74999999991</v>
      </c>
      <c r="I79">
        <v>133537.96000000011</v>
      </c>
      <c r="J79">
        <v>281345.71000000002</v>
      </c>
      <c r="K79">
        <v>3862320</v>
      </c>
      <c r="L79" s="26">
        <f t="shared" si="4"/>
        <v>7.2843707926841902E-2</v>
      </c>
      <c r="M79" s="1">
        <f t="shared" si="5"/>
        <v>243.58935930735933</v>
      </c>
    </row>
    <row r="80" spans="1:13" x14ac:dyDescent="0.25">
      <c r="A80" t="str">
        <f t="shared" si="3"/>
        <v>CMBBKKDec-2023</v>
      </c>
      <c r="B80" s="2">
        <v>2023</v>
      </c>
      <c r="C80" s="2" t="s">
        <v>189</v>
      </c>
      <c r="D80" t="s">
        <v>10</v>
      </c>
      <c r="E80" s="2" t="s">
        <v>12</v>
      </c>
      <c r="F80" t="s">
        <v>13</v>
      </c>
      <c r="G80">
        <v>2047</v>
      </c>
      <c r="H80">
        <v>241170.96999999991</v>
      </c>
      <c r="I80">
        <v>154929.02000000008</v>
      </c>
      <c r="J80">
        <v>396099.99000000005</v>
      </c>
      <c r="K80">
        <v>4882095</v>
      </c>
      <c r="L80" s="26">
        <f t="shared" si="4"/>
        <v>8.1133199988939184E-2</v>
      </c>
      <c r="M80" s="1">
        <f t="shared" si="5"/>
        <v>193.50268197361996</v>
      </c>
    </row>
    <row r="81" spans="1:13" x14ac:dyDescent="0.25">
      <c r="A81" t="str">
        <f t="shared" si="3"/>
        <v>CMBBLRDec-2023</v>
      </c>
      <c r="B81" s="2">
        <v>2023</v>
      </c>
      <c r="C81" s="2" t="s">
        <v>189</v>
      </c>
      <c r="D81" t="s">
        <v>10</v>
      </c>
      <c r="E81" s="2" t="s">
        <v>14</v>
      </c>
      <c r="F81" t="s">
        <v>15</v>
      </c>
      <c r="G81">
        <v>1791</v>
      </c>
      <c r="H81">
        <v>111654.21</v>
      </c>
      <c r="I81">
        <v>51111.380000000012</v>
      </c>
      <c r="J81">
        <v>162765.59000000003</v>
      </c>
      <c r="K81">
        <v>1280565</v>
      </c>
      <c r="L81" s="26">
        <f t="shared" si="4"/>
        <v>0.12710451246129639</v>
      </c>
      <c r="M81" s="1">
        <f t="shared" si="5"/>
        <v>90.87972640982693</v>
      </c>
    </row>
    <row r="82" spans="1:13" x14ac:dyDescent="0.25">
      <c r="A82" t="str">
        <f t="shared" si="3"/>
        <v>CMBBOMDec-2023</v>
      </c>
      <c r="B82" s="2">
        <v>2023</v>
      </c>
      <c r="C82" s="2" t="s">
        <v>189</v>
      </c>
      <c r="D82" t="s">
        <v>10</v>
      </c>
      <c r="E82" s="2" t="s">
        <v>16</v>
      </c>
      <c r="F82" t="s">
        <v>15</v>
      </c>
      <c r="G82">
        <v>2627</v>
      </c>
      <c r="H82">
        <v>275180.77000000031</v>
      </c>
      <c r="I82">
        <v>83502.879999999932</v>
      </c>
      <c r="J82">
        <v>358683.6499999995</v>
      </c>
      <c r="K82">
        <v>4069223</v>
      </c>
      <c r="L82" s="26">
        <f t="shared" si="4"/>
        <v>8.8145488708777947E-2</v>
      </c>
      <c r="M82" s="1">
        <f t="shared" si="5"/>
        <v>136.53736200989704</v>
      </c>
    </row>
    <row r="83" spans="1:13" x14ac:dyDescent="0.25">
      <c r="A83" t="str">
        <f t="shared" si="3"/>
        <v>CMBCANDec-2023</v>
      </c>
      <c r="B83" s="2">
        <v>2023</v>
      </c>
      <c r="C83" s="2" t="s">
        <v>189</v>
      </c>
      <c r="D83" t="s">
        <v>10</v>
      </c>
      <c r="E83" s="2" t="s">
        <v>17</v>
      </c>
      <c r="F83" t="s">
        <v>13</v>
      </c>
      <c r="G83">
        <v>98</v>
      </c>
      <c r="H83">
        <v>28488.820000000007</v>
      </c>
      <c r="I83">
        <v>9632.6</v>
      </c>
      <c r="J83">
        <v>38121.420000000006</v>
      </c>
      <c r="K83">
        <v>390334</v>
      </c>
      <c r="L83" s="26">
        <f t="shared" si="4"/>
        <v>9.7663590668504427E-2</v>
      </c>
      <c r="M83" s="1">
        <f t="shared" si="5"/>
        <v>388.99408163265309</v>
      </c>
    </row>
    <row r="84" spans="1:13" x14ac:dyDescent="0.25">
      <c r="A84" t="str">
        <f t="shared" si="3"/>
        <v>CMBCDGDec-2023</v>
      </c>
      <c r="B84" s="2">
        <v>2023</v>
      </c>
      <c r="C84" s="2" t="s">
        <v>189</v>
      </c>
      <c r="D84" t="s">
        <v>10</v>
      </c>
      <c r="E84" s="2" t="s">
        <v>18</v>
      </c>
      <c r="F84" t="s">
        <v>19</v>
      </c>
      <c r="G84">
        <v>2133</v>
      </c>
      <c r="H84">
        <v>426262.71000000014</v>
      </c>
      <c r="I84">
        <v>439085.4200000001</v>
      </c>
      <c r="J84">
        <v>865348.13000000012</v>
      </c>
      <c r="K84">
        <v>18149697</v>
      </c>
      <c r="L84" s="26">
        <f t="shared" si="4"/>
        <v>4.7678378873212052E-2</v>
      </c>
      <c r="M84" s="1">
        <f t="shared" si="5"/>
        <v>405.69532583216136</v>
      </c>
    </row>
    <row r="85" spans="1:13" x14ac:dyDescent="0.25">
      <c r="A85" t="str">
        <f t="shared" si="3"/>
        <v>CMBCGKDec-2023</v>
      </c>
      <c r="B85" s="2">
        <v>2023</v>
      </c>
      <c r="C85" s="2" t="s">
        <v>189</v>
      </c>
      <c r="D85" t="s">
        <v>10</v>
      </c>
      <c r="E85" s="2" t="s">
        <v>20</v>
      </c>
      <c r="F85" t="s">
        <v>13</v>
      </c>
      <c r="G85">
        <v>427</v>
      </c>
      <c r="H85">
        <v>48540.890000000029</v>
      </c>
      <c r="I85">
        <v>34036.37999999999</v>
      </c>
      <c r="J85">
        <v>82577.27</v>
      </c>
      <c r="K85">
        <v>1416786</v>
      </c>
      <c r="L85" s="26">
        <f t="shared" si="4"/>
        <v>5.8284927999006204E-2</v>
      </c>
      <c r="M85" s="1">
        <f t="shared" si="5"/>
        <v>193.3893911007026</v>
      </c>
    </row>
    <row r="86" spans="1:13" x14ac:dyDescent="0.25">
      <c r="A86" t="str">
        <f t="shared" si="3"/>
        <v>CMBCOKDec-2023</v>
      </c>
      <c r="B86" s="2">
        <v>2023</v>
      </c>
      <c r="C86" s="2" t="s">
        <v>189</v>
      </c>
      <c r="D86" t="s">
        <v>10</v>
      </c>
      <c r="E86" s="2" t="s">
        <v>21</v>
      </c>
      <c r="F86" t="s">
        <v>15</v>
      </c>
      <c r="G86">
        <v>1990</v>
      </c>
      <c r="H86">
        <v>98824.169999999824</v>
      </c>
      <c r="I86">
        <v>28996.980000000003</v>
      </c>
      <c r="J86">
        <v>127821.15000000007</v>
      </c>
      <c r="K86">
        <v>1028830</v>
      </c>
      <c r="L86" s="26">
        <f t="shared" si="4"/>
        <v>0.1242393301128467</v>
      </c>
      <c r="M86" s="1">
        <f t="shared" si="5"/>
        <v>64.231733668341747</v>
      </c>
    </row>
    <row r="87" spans="1:13" x14ac:dyDescent="0.25">
      <c r="A87" t="str">
        <f t="shared" si="3"/>
        <v>CMBDACDec-2023</v>
      </c>
      <c r="B87" s="2">
        <v>2023</v>
      </c>
      <c r="C87" s="2" t="s">
        <v>189</v>
      </c>
      <c r="D87" t="s">
        <v>10</v>
      </c>
      <c r="E87" s="2" t="s">
        <v>22</v>
      </c>
      <c r="F87" t="s">
        <v>15</v>
      </c>
      <c r="G87">
        <v>652</v>
      </c>
      <c r="H87">
        <v>117493.47000000007</v>
      </c>
      <c r="I87">
        <v>5530.14</v>
      </c>
      <c r="J87">
        <v>123023.61</v>
      </c>
      <c r="K87">
        <v>1411580</v>
      </c>
      <c r="L87" s="26">
        <f t="shared" si="4"/>
        <v>8.7153126284022164E-2</v>
      </c>
      <c r="M87" s="1">
        <f t="shared" si="5"/>
        <v>188.68651840490799</v>
      </c>
    </row>
    <row r="88" spans="1:13" x14ac:dyDescent="0.25">
      <c r="A88" t="str">
        <f t="shared" si="3"/>
        <v>CMBDELDec-2023</v>
      </c>
      <c r="B88" s="2">
        <v>2023</v>
      </c>
      <c r="C88" s="2" t="s">
        <v>189</v>
      </c>
      <c r="D88" t="s">
        <v>10</v>
      </c>
      <c r="E88" s="2" t="s">
        <v>23</v>
      </c>
      <c r="F88" t="s">
        <v>15</v>
      </c>
      <c r="G88">
        <v>3120</v>
      </c>
      <c r="H88">
        <v>400320.23999999958</v>
      </c>
      <c r="I88">
        <v>105181.15000000001</v>
      </c>
      <c r="J88">
        <v>505501.38999999961</v>
      </c>
      <c r="K88">
        <v>7566000</v>
      </c>
      <c r="L88" s="26">
        <f t="shared" si="4"/>
        <v>6.6812237642082953E-2</v>
      </c>
      <c r="M88" s="1">
        <f t="shared" si="5"/>
        <v>162.01967628205117</v>
      </c>
    </row>
    <row r="89" spans="1:13" x14ac:dyDescent="0.25">
      <c r="A89" t="str">
        <f t="shared" si="3"/>
        <v>CMBDMMDec-2023</v>
      </c>
      <c r="B89" s="2">
        <v>2023</v>
      </c>
      <c r="C89" s="2" t="s">
        <v>189</v>
      </c>
      <c r="D89" t="s">
        <v>10</v>
      </c>
      <c r="E89" s="2" t="s">
        <v>24</v>
      </c>
      <c r="F89" t="s">
        <v>11</v>
      </c>
      <c r="G89">
        <v>801</v>
      </c>
      <c r="H89">
        <v>103588.55999999997</v>
      </c>
      <c r="I89">
        <v>73285.029999999984</v>
      </c>
      <c r="J89">
        <v>176873.58999999997</v>
      </c>
      <c r="K89">
        <v>3086253</v>
      </c>
      <c r="L89" s="26">
        <f t="shared" si="4"/>
        <v>5.7310139512217556E-2</v>
      </c>
      <c r="M89" s="1">
        <f t="shared" si="5"/>
        <v>220.81596754057423</v>
      </c>
    </row>
    <row r="90" spans="1:13" x14ac:dyDescent="0.25">
      <c r="A90" t="str">
        <f t="shared" si="3"/>
        <v>CMBDOHDec-2023</v>
      </c>
      <c r="B90" s="2">
        <v>2023</v>
      </c>
      <c r="C90" s="2" t="s">
        <v>189</v>
      </c>
      <c r="D90" t="s">
        <v>10</v>
      </c>
      <c r="E90" s="2" t="s">
        <v>25</v>
      </c>
      <c r="F90" t="s">
        <v>11</v>
      </c>
      <c r="G90">
        <v>1537</v>
      </c>
      <c r="H90">
        <v>195731.8900000001</v>
      </c>
      <c r="I90">
        <v>144972.70000000001</v>
      </c>
      <c r="J90">
        <v>340704.59000000008</v>
      </c>
      <c r="K90">
        <v>5583921</v>
      </c>
      <c r="L90" s="26">
        <f t="shared" si="4"/>
        <v>6.1015295524417354E-2</v>
      </c>
      <c r="M90" s="1">
        <f t="shared" si="5"/>
        <v>221.66856864020826</v>
      </c>
    </row>
    <row r="91" spans="1:13" x14ac:dyDescent="0.25">
      <c r="A91" t="str">
        <f t="shared" si="3"/>
        <v>CMBDXBDec-2023</v>
      </c>
      <c r="B91" s="2">
        <v>2023</v>
      </c>
      <c r="C91" s="2" t="s">
        <v>189</v>
      </c>
      <c r="D91" t="s">
        <v>10</v>
      </c>
      <c r="E91" s="2" t="s">
        <v>26</v>
      </c>
      <c r="F91" t="s">
        <v>11</v>
      </c>
      <c r="G91">
        <v>1667</v>
      </c>
      <c r="H91">
        <v>233008.40000000008</v>
      </c>
      <c r="I91">
        <v>159359.15999999986</v>
      </c>
      <c r="J91">
        <v>392367.56</v>
      </c>
      <c r="K91">
        <v>5516103</v>
      </c>
      <c r="L91" s="26">
        <f t="shared" si="4"/>
        <v>7.1131296859395121E-2</v>
      </c>
      <c r="M91" s="1">
        <f t="shared" si="5"/>
        <v>235.37346130773844</v>
      </c>
    </row>
    <row r="92" spans="1:13" x14ac:dyDescent="0.25">
      <c r="A92" t="str">
        <f t="shared" si="3"/>
        <v>CMBFRADec-2023</v>
      </c>
      <c r="B92" s="2">
        <v>2023</v>
      </c>
      <c r="C92" s="2" t="s">
        <v>189</v>
      </c>
      <c r="D92" t="s">
        <v>10</v>
      </c>
      <c r="E92" s="2" t="s">
        <v>27</v>
      </c>
      <c r="F92" t="s">
        <v>19</v>
      </c>
      <c r="G92">
        <v>2256</v>
      </c>
      <c r="H92">
        <v>402840.96000000043</v>
      </c>
      <c r="I92">
        <v>484976.98000000016</v>
      </c>
      <c r="J92">
        <v>887817.93999999971</v>
      </c>
      <c r="K92">
        <v>18257808</v>
      </c>
      <c r="L92" s="26">
        <f t="shared" si="4"/>
        <v>4.862675409884909E-2</v>
      </c>
      <c r="M92" s="1">
        <f t="shared" si="5"/>
        <v>393.53632092198569</v>
      </c>
    </row>
    <row r="93" spans="1:13" x14ac:dyDescent="0.25">
      <c r="A93" t="str">
        <f t="shared" si="3"/>
        <v>CMBGANDec-2023</v>
      </c>
      <c r="B93" s="2">
        <v>2023</v>
      </c>
      <c r="C93" s="2" t="s">
        <v>189</v>
      </c>
      <c r="D93" t="s">
        <v>10</v>
      </c>
      <c r="E93" s="2" t="s">
        <v>28</v>
      </c>
      <c r="F93" t="s">
        <v>15</v>
      </c>
      <c r="G93">
        <v>194</v>
      </c>
      <c r="H93">
        <v>14383.190000000004</v>
      </c>
      <c r="I93">
        <v>5485.5400000000009</v>
      </c>
      <c r="J93">
        <v>19868.730000000003</v>
      </c>
      <c r="K93">
        <v>222518</v>
      </c>
      <c r="L93" s="26">
        <f t="shared" si="4"/>
        <v>8.929043942512517E-2</v>
      </c>
      <c r="M93" s="1">
        <f t="shared" si="5"/>
        <v>102.41613402061857</v>
      </c>
    </row>
    <row r="94" spans="1:13" x14ac:dyDescent="0.25">
      <c r="A94" t="str">
        <f t="shared" si="3"/>
        <v>CMBHYDDec-2023</v>
      </c>
      <c r="B94" s="2">
        <v>2023</v>
      </c>
      <c r="C94" s="2" t="s">
        <v>189</v>
      </c>
      <c r="D94" t="s">
        <v>10</v>
      </c>
      <c r="E94" s="2" t="s">
        <v>29</v>
      </c>
      <c r="F94" t="s">
        <v>15</v>
      </c>
      <c r="G94">
        <v>836</v>
      </c>
      <c r="H94">
        <v>57690.840000000004</v>
      </c>
      <c r="I94">
        <v>28085.420000000006</v>
      </c>
      <c r="J94">
        <v>85776.260000000038</v>
      </c>
      <c r="K94">
        <v>979792</v>
      </c>
      <c r="L94" s="26">
        <f t="shared" si="4"/>
        <v>8.7545376977970879E-2</v>
      </c>
      <c r="M94" s="1">
        <f t="shared" si="5"/>
        <v>102.60318181818187</v>
      </c>
    </row>
    <row r="95" spans="1:13" x14ac:dyDescent="0.25">
      <c r="A95" t="str">
        <f t="shared" si="3"/>
        <v>CMBICNDec-2023</v>
      </c>
      <c r="B95" s="2">
        <v>2023</v>
      </c>
      <c r="C95" s="2" t="s">
        <v>189</v>
      </c>
      <c r="D95" t="s">
        <v>10</v>
      </c>
      <c r="E95" s="2" t="s">
        <v>30</v>
      </c>
      <c r="F95" t="s">
        <v>13</v>
      </c>
      <c r="G95">
        <v>761</v>
      </c>
      <c r="H95">
        <v>184588.81</v>
      </c>
      <c r="I95">
        <v>65370.669999999991</v>
      </c>
      <c r="J95">
        <v>249959.47999999998</v>
      </c>
      <c r="K95">
        <v>4387165</v>
      </c>
      <c r="L95" s="26">
        <f t="shared" si="4"/>
        <v>5.6975171893466507E-2</v>
      </c>
      <c r="M95" s="1">
        <f t="shared" si="5"/>
        <v>328.46186596583442</v>
      </c>
    </row>
    <row r="96" spans="1:13" x14ac:dyDescent="0.25">
      <c r="A96" t="str">
        <f t="shared" si="3"/>
        <v>CMBIXMDec-2023</v>
      </c>
      <c r="B96" s="2">
        <v>2023</v>
      </c>
      <c r="C96" s="2" t="s">
        <v>189</v>
      </c>
      <c r="D96" t="s">
        <v>10</v>
      </c>
      <c r="E96" s="2" t="s">
        <v>31</v>
      </c>
      <c r="F96" t="s">
        <v>15</v>
      </c>
      <c r="G96">
        <v>700</v>
      </c>
      <c r="H96">
        <v>25544.740000000005</v>
      </c>
      <c r="I96">
        <v>16024.45000000001</v>
      </c>
      <c r="J96">
        <v>41569.189999999995</v>
      </c>
      <c r="K96">
        <v>247800</v>
      </c>
      <c r="L96" s="26">
        <f t="shared" si="4"/>
        <v>0.16775298627925744</v>
      </c>
      <c r="M96" s="1">
        <f t="shared" si="5"/>
        <v>59.384557142857133</v>
      </c>
    </row>
    <row r="97" spans="1:13" x14ac:dyDescent="0.25">
      <c r="A97" t="str">
        <f t="shared" si="3"/>
        <v>CMBKHIDec-2023</v>
      </c>
      <c r="B97" s="2">
        <v>2023</v>
      </c>
      <c r="C97" s="2" t="s">
        <v>189</v>
      </c>
      <c r="D97" t="s">
        <v>10</v>
      </c>
      <c r="E97" s="2" t="s">
        <v>32</v>
      </c>
      <c r="F97" t="s">
        <v>15</v>
      </c>
      <c r="G97">
        <v>1327</v>
      </c>
      <c r="H97">
        <v>228034.90000000005</v>
      </c>
      <c r="I97">
        <v>33025.480000000025</v>
      </c>
      <c r="J97">
        <v>261060.37999999998</v>
      </c>
      <c r="K97">
        <v>3203378</v>
      </c>
      <c r="L97" s="26">
        <f t="shared" si="4"/>
        <v>8.149534023146815E-2</v>
      </c>
      <c r="M97" s="1">
        <f t="shared" si="5"/>
        <v>196.7297513187641</v>
      </c>
    </row>
    <row r="98" spans="1:13" x14ac:dyDescent="0.25">
      <c r="A98" t="str">
        <f t="shared" si="3"/>
        <v>CMBKTMDec-2023</v>
      </c>
      <c r="B98" s="2">
        <v>2023</v>
      </c>
      <c r="C98" s="2" t="s">
        <v>189</v>
      </c>
      <c r="D98" t="s">
        <v>10</v>
      </c>
      <c r="E98" s="2" t="s">
        <v>52</v>
      </c>
      <c r="F98" t="s">
        <v>15</v>
      </c>
      <c r="G98">
        <v>274</v>
      </c>
      <c r="H98">
        <v>45325.209999999992</v>
      </c>
      <c r="I98">
        <v>9521.7300000000014</v>
      </c>
      <c r="J98">
        <v>54846.94000000001</v>
      </c>
      <c r="K98">
        <v>644722</v>
      </c>
      <c r="L98" s="26">
        <f t="shared" si="4"/>
        <v>8.5070681627119921E-2</v>
      </c>
      <c r="M98" s="1">
        <f t="shared" si="5"/>
        <v>200.17131386861317</v>
      </c>
    </row>
    <row r="99" spans="1:13" x14ac:dyDescent="0.25">
      <c r="A99" t="str">
        <f t="shared" si="3"/>
        <v>CMBKULDec-2023</v>
      </c>
      <c r="B99" s="2">
        <v>2023</v>
      </c>
      <c r="C99" s="2" t="s">
        <v>189</v>
      </c>
      <c r="D99" t="s">
        <v>10</v>
      </c>
      <c r="E99" s="2" t="s">
        <v>33</v>
      </c>
      <c r="F99" t="s">
        <v>13</v>
      </c>
      <c r="G99">
        <v>2101</v>
      </c>
      <c r="H99">
        <v>195503.50000000015</v>
      </c>
      <c r="I99">
        <v>142004.9600000002</v>
      </c>
      <c r="J99">
        <v>337508.45999999944</v>
      </c>
      <c r="K99">
        <v>5166359</v>
      </c>
      <c r="L99" s="26">
        <f t="shared" si="4"/>
        <v>6.5328108247994274E-2</v>
      </c>
      <c r="M99" s="1">
        <f t="shared" si="5"/>
        <v>160.64181818181791</v>
      </c>
    </row>
    <row r="100" spans="1:13" x14ac:dyDescent="0.25">
      <c r="A100" t="str">
        <f t="shared" si="3"/>
        <v>CMBKWIDec-2023</v>
      </c>
      <c r="B100" s="2">
        <v>2023</v>
      </c>
      <c r="C100" s="2" t="s">
        <v>189</v>
      </c>
      <c r="D100" t="s">
        <v>10</v>
      </c>
      <c r="E100" s="2" t="s">
        <v>34</v>
      </c>
      <c r="F100" t="s">
        <v>11</v>
      </c>
      <c r="G100">
        <v>993</v>
      </c>
      <c r="H100">
        <v>99788.180000000022</v>
      </c>
      <c r="I100">
        <v>75781.360000000059</v>
      </c>
      <c r="J100">
        <v>175569.53999999992</v>
      </c>
      <c r="K100">
        <v>4165635</v>
      </c>
      <c r="L100" s="26">
        <f t="shared" si="4"/>
        <v>4.2147125228206482E-2</v>
      </c>
      <c r="M100" s="1">
        <f t="shared" si="5"/>
        <v>176.8071903323262</v>
      </c>
    </row>
    <row r="101" spans="1:13" x14ac:dyDescent="0.25">
      <c r="A101" t="str">
        <f t="shared" si="3"/>
        <v>CMBLHEDec-2023</v>
      </c>
      <c r="B101" s="2">
        <v>2023</v>
      </c>
      <c r="C101" s="2" t="s">
        <v>189</v>
      </c>
      <c r="D101" t="s">
        <v>10</v>
      </c>
      <c r="E101" s="2" t="s">
        <v>35</v>
      </c>
      <c r="F101" t="s">
        <v>15</v>
      </c>
      <c r="G101">
        <v>1429</v>
      </c>
      <c r="H101">
        <v>241333.08000000005</v>
      </c>
      <c r="I101">
        <v>37397.189999999981</v>
      </c>
      <c r="J101">
        <v>278730.27</v>
      </c>
      <c r="K101">
        <v>3979765</v>
      </c>
      <c r="L101" s="26">
        <f t="shared" si="4"/>
        <v>7.0036866498398784E-2</v>
      </c>
      <c r="M101" s="1">
        <f t="shared" si="5"/>
        <v>195.05267319804059</v>
      </c>
    </row>
    <row r="102" spans="1:13" x14ac:dyDescent="0.25">
      <c r="A102" t="str">
        <f t="shared" si="3"/>
        <v>CMBLHRDec-2023</v>
      </c>
      <c r="B102" s="2">
        <v>2023</v>
      </c>
      <c r="C102" s="2" t="s">
        <v>189</v>
      </c>
      <c r="D102" t="s">
        <v>10</v>
      </c>
      <c r="E102" s="2" t="s">
        <v>36</v>
      </c>
      <c r="F102" t="s">
        <v>19</v>
      </c>
      <c r="G102">
        <v>6451</v>
      </c>
      <c r="H102">
        <v>1903454.9400000009</v>
      </c>
      <c r="I102">
        <v>1310621.0799999991</v>
      </c>
      <c r="J102">
        <v>3214076.0199999907</v>
      </c>
      <c r="K102">
        <v>56246269</v>
      </c>
      <c r="L102" s="26">
        <f t="shared" si="4"/>
        <v>5.7142919470800642E-2</v>
      </c>
      <c r="M102" s="1">
        <f t="shared" si="5"/>
        <v>498.22911486591084</v>
      </c>
    </row>
    <row r="103" spans="1:13" x14ac:dyDescent="0.25">
      <c r="A103" t="str">
        <f t="shared" si="3"/>
        <v>CMBMAADec-2023</v>
      </c>
      <c r="B103" s="2">
        <v>2023</v>
      </c>
      <c r="C103" s="2" t="s">
        <v>189</v>
      </c>
      <c r="D103" t="s">
        <v>10</v>
      </c>
      <c r="E103" s="2" t="s">
        <v>37</v>
      </c>
      <c r="F103" t="s">
        <v>15</v>
      </c>
      <c r="G103">
        <v>3827</v>
      </c>
      <c r="H103">
        <v>138893.40000000005</v>
      </c>
      <c r="I103">
        <v>99981.570000000153</v>
      </c>
      <c r="J103">
        <v>238874.97</v>
      </c>
      <c r="K103">
        <v>2625322</v>
      </c>
      <c r="L103" s="26">
        <f t="shared" si="4"/>
        <v>9.0988827275282805E-2</v>
      </c>
      <c r="M103" s="1">
        <f t="shared" si="5"/>
        <v>62.418335510844003</v>
      </c>
    </row>
    <row r="104" spans="1:13" x14ac:dyDescent="0.25">
      <c r="A104" t="str">
        <f t="shared" si="3"/>
        <v>CMBMELDec-2023</v>
      </c>
      <c r="B104" s="2">
        <v>2023</v>
      </c>
      <c r="C104" s="2" t="s">
        <v>189</v>
      </c>
      <c r="D104" t="s">
        <v>10</v>
      </c>
      <c r="E104" s="2" t="s">
        <v>38</v>
      </c>
      <c r="F104" t="s">
        <v>13</v>
      </c>
      <c r="G104">
        <v>5323</v>
      </c>
      <c r="H104">
        <v>1957203.5699999996</v>
      </c>
      <c r="I104">
        <v>515459.66999999969</v>
      </c>
      <c r="J104">
        <v>2472663.2399999988</v>
      </c>
      <c r="K104">
        <v>44761107</v>
      </c>
      <c r="L104" s="26">
        <f t="shared" si="4"/>
        <v>5.5241333508574728E-2</v>
      </c>
      <c r="M104" s="1">
        <f t="shared" si="5"/>
        <v>464.5243734736049</v>
      </c>
    </row>
    <row r="105" spans="1:13" x14ac:dyDescent="0.25">
      <c r="A105" t="str">
        <f t="shared" si="3"/>
        <v>CMBMLEDec-2023</v>
      </c>
      <c r="B105" s="2">
        <v>2023</v>
      </c>
      <c r="C105" s="2" t="s">
        <v>189</v>
      </c>
      <c r="D105" t="s">
        <v>10</v>
      </c>
      <c r="E105" s="2" t="s">
        <v>39</v>
      </c>
      <c r="F105" t="s">
        <v>15</v>
      </c>
      <c r="G105">
        <v>6318</v>
      </c>
      <c r="H105">
        <v>451922.39000000048</v>
      </c>
      <c r="I105">
        <v>133223.98000000016</v>
      </c>
      <c r="J105">
        <v>585146.37000000069</v>
      </c>
      <c r="K105">
        <v>4852224</v>
      </c>
      <c r="L105" s="26">
        <f t="shared" si="4"/>
        <v>0.12059343715376716</v>
      </c>
      <c r="M105" s="1">
        <f t="shared" si="5"/>
        <v>92.615759734093174</v>
      </c>
    </row>
    <row r="106" spans="1:13" x14ac:dyDescent="0.25">
      <c r="A106" t="str">
        <f t="shared" si="3"/>
        <v>CMBNRTDec-2023</v>
      </c>
      <c r="B106" s="2">
        <v>2023</v>
      </c>
      <c r="C106" s="2" t="s">
        <v>189</v>
      </c>
      <c r="D106" t="s">
        <v>10</v>
      </c>
      <c r="E106" s="2" t="s">
        <v>40</v>
      </c>
      <c r="F106" t="s">
        <v>13</v>
      </c>
      <c r="G106">
        <v>1864</v>
      </c>
      <c r="H106">
        <v>619835.03000000026</v>
      </c>
      <c r="I106">
        <v>125957.73999999995</v>
      </c>
      <c r="J106">
        <v>745792.77000000025</v>
      </c>
      <c r="K106">
        <v>12794496</v>
      </c>
      <c r="L106" s="26">
        <f t="shared" si="4"/>
        <v>5.8290124909961306E-2</v>
      </c>
      <c r="M106" s="1">
        <f t="shared" si="5"/>
        <v>400.1034173819744</v>
      </c>
    </row>
    <row r="107" spans="1:13" x14ac:dyDescent="0.25">
      <c r="A107" t="str">
        <f t="shared" si="3"/>
        <v>CMBRUHDec-2023</v>
      </c>
      <c r="B107" s="2">
        <v>2023</v>
      </c>
      <c r="C107" s="2" t="s">
        <v>189</v>
      </c>
      <c r="D107" t="s">
        <v>10</v>
      </c>
      <c r="E107" s="2" t="s">
        <v>41</v>
      </c>
      <c r="F107" t="s">
        <v>11</v>
      </c>
      <c r="G107">
        <v>1333</v>
      </c>
      <c r="H107">
        <v>199781.09999999989</v>
      </c>
      <c r="I107">
        <v>124112.94000000013</v>
      </c>
      <c r="J107">
        <v>323894.04000000039</v>
      </c>
      <c r="K107">
        <v>5391985</v>
      </c>
      <c r="L107" s="26">
        <f t="shared" si="4"/>
        <v>6.0069536543592088E-2</v>
      </c>
      <c r="M107" s="1">
        <f t="shared" si="5"/>
        <v>242.98127531883</v>
      </c>
    </row>
    <row r="108" spans="1:13" x14ac:dyDescent="0.25">
      <c r="A108" t="str">
        <f t="shared" si="3"/>
        <v>CMBSINDec-2023</v>
      </c>
      <c r="B108" s="2">
        <v>2023</v>
      </c>
      <c r="C108" s="2" t="s">
        <v>189</v>
      </c>
      <c r="D108" t="s">
        <v>10</v>
      </c>
      <c r="E108" s="2" t="s">
        <v>42</v>
      </c>
      <c r="F108" t="s">
        <v>13</v>
      </c>
      <c r="G108">
        <v>3130</v>
      </c>
      <c r="H108">
        <v>446095.44999999972</v>
      </c>
      <c r="I108">
        <v>252511.16000000038</v>
      </c>
      <c r="J108">
        <v>698606.60999999975</v>
      </c>
      <c r="K108">
        <v>8604370</v>
      </c>
      <c r="L108" s="26">
        <f t="shared" si="4"/>
        <v>8.1192069843579448E-2</v>
      </c>
      <c r="M108" s="1">
        <f t="shared" si="5"/>
        <v>223.19699999999992</v>
      </c>
    </row>
    <row r="109" spans="1:13" x14ac:dyDescent="0.25">
      <c r="A109" t="str">
        <f t="shared" si="3"/>
        <v>CMBSYDDec-2023</v>
      </c>
      <c r="B109" s="2">
        <v>2023</v>
      </c>
      <c r="C109" s="2" t="s">
        <v>189</v>
      </c>
      <c r="D109" t="s">
        <v>10</v>
      </c>
      <c r="E109" s="2" t="s">
        <v>53</v>
      </c>
      <c r="F109" t="s">
        <v>13</v>
      </c>
      <c r="G109">
        <v>2355</v>
      </c>
      <c r="H109">
        <v>906007.8399999995</v>
      </c>
      <c r="I109">
        <v>232119.72000000015</v>
      </c>
      <c r="J109">
        <v>1138127.560000001</v>
      </c>
      <c r="K109">
        <v>20615670</v>
      </c>
      <c r="L109" s="26">
        <f t="shared" si="4"/>
        <v>5.5206915904261224E-2</v>
      </c>
      <c r="M109" s="1">
        <f t="shared" si="5"/>
        <v>483.28134182590276</v>
      </c>
    </row>
    <row r="110" spans="1:13" x14ac:dyDescent="0.25">
      <c r="A110" t="str">
        <f t="shared" si="3"/>
        <v>CMBTRVDec-2023</v>
      </c>
      <c r="B110" s="2">
        <v>2023</v>
      </c>
      <c r="C110" s="2" t="s">
        <v>189</v>
      </c>
      <c r="D110" t="s">
        <v>10</v>
      </c>
      <c r="E110" s="2" t="s">
        <v>43</v>
      </c>
      <c r="F110" t="s">
        <v>15</v>
      </c>
      <c r="G110">
        <v>1168</v>
      </c>
      <c r="H110">
        <v>41654.229999999981</v>
      </c>
      <c r="I110">
        <v>15563.099999999979</v>
      </c>
      <c r="J110">
        <v>57217.329999999994</v>
      </c>
      <c r="K110">
        <v>427488</v>
      </c>
      <c r="L110" s="26">
        <f t="shared" si="4"/>
        <v>0.13384546466801406</v>
      </c>
      <c r="M110" s="1">
        <f t="shared" si="5"/>
        <v>48.987440068493143</v>
      </c>
    </row>
    <row r="111" spans="1:13" x14ac:dyDescent="0.25">
      <c r="A111" t="str">
        <f t="shared" si="3"/>
        <v>CMBTRZDec-2023</v>
      </c>
      <c r="B111" s="2">
        <v>2023</v>
      </c>
      <c r="C111" s="2" t="s">
        <v>189</v>
      </c>
      <c r="D111" t="s">
        <v>10</v>
      </c>
      <c r="E111" s="2" t="s">
        <v>44</v>
      </c>
      <c r="F111" t="s">
        <v>15</v>
      </c>
      <c r="G111">
        <v>778</v>
      </c>
      <c r="H111">
        <v>30382.399999999998</v>
      </c>
      <c r="I111">
        <v>14963.290000000006</v>
      </c>
      <c r="J111">
        <v>45345.690000000017</v>
      </c>
      <c r="K111">
        <v>344654</v>
      </c>
      <c r="L111" s="26">
        <f t="shared" si="4"/>
        <v>0.13156873270004124</v>
      </c>
      <c r="M111" s="1">
        <f t="shared" si="5"/>
        <v>58.284948586118276</v>
      </c>
    </row>
    <row r="112" spans="1:13" x14ac:dyDescent="0.25">
      <c r="A112" t="str">
        <f t="shared" si="3"/>
        <v>CMBJEDDec-2023</v>
      </c>
      <c r="B112" s="2">
        <v>2023</v>
      </c>
      <c r="C112" s="2" t="s">
        <v>189</v>
      </c>
      <c r="D112" t="s">
        <v>10</v>
      </c>
      <c r="E112" s="2" t="s">
        <v>51</v>
      </c>
      <c r="F112" t="s">
        <v>11</v>
      </c>
      <c r="G112">
        <v>351</v>
      </c>
      <c r="H112">
        <v>61547.029999999955</v>
      </c>
      <c r="I112">
        <v>29467.620000000017</v>
      </c>
      <c r="J112">
        <v>91014.65</v>
      </c>
      <c r="K112">
        <v>1634607</v>
      </c>
      <c r="L112" s="26">
        <f t="shared" si="4"/>
        <v>5.5679836193042113E-2</v>
      </c>
      <c r="M112" s="1">
        <f t="shared" si="5"/>
        <v>259.30099715099715</v>
      </c>
    </row>
    <row r="113" spans="1:13" x14ac:dyDescent="0.25">
      <c r="A113" t="str">
        <f t="shared" si="3"/>
        <v>COKCMBDec-2023</v>
      </c>
      <c r="B113" s="2">
        <v>2023</v>
      </c>
      <c r="C113" s="2" t="s">
        <v>189</v>
      </c>
      <c r="D113" t="s">
        <v>21</v>
      </c>
      <c r="E113" s="2" t="s">
        <v>10</v>
      </c>
      <c r="F113" t="s">
        <v>15</v>
      </c>
      <c r="G113">
        <v>1185</v>
      </c>
      <c r="H113">
        <v>73422.050000000017</v>
      </c>
      <c r="I113">
        <v>30671.709999999995</v>
      </c>
      <c r="J113">
        <v>104093.76000000004</v>
      </c>
      <c r="K113">
        <v>612645</v>
      </c>
      <c r="L113" s="26">
        <f t="shared" si="4"/>
        <v>0.16990877261709478</v>
      </c>
      <c r="M113" s="1">
        <f t="shared" si="5"/>
        <v>87.842835443038012</v>
      </c>
    </row>
    <row r="114" spans="1:13" x14ac:dyDescent="0.25">
      <c r="A114" t="str">
        <f t="shared" si="3"/>
        <v>DACCMBDec-2023</v>
      </c>
      <c r="B114" s="2">
        <v>2023</v>
      </c>
      <c r="C114" s="2" t="s">
        <v>189</v>
      </c>
      <c r="D114" t="s">
        <v>22</v>
      </c>
      <c r="E114" s="2" t="s">
        <v>10</v>
      </c>
      <c r="F114" t="s">
        <v>15</v>
      </c>
      <c r="G114">
        <v>744</v>
      </c>
      <c r="H114">
        <v>163265.19999999995</v>
      </c>
      <c r="I114">
        <v>4031.5899999999997</v>
      </c>
      <c r="J114">
        <v>167296.79000000004</v>
      </c>
      <c r="K114">
        <v>1610760</v>
      </c>
      <c r="L114" s="26">
        <f t="shared" si="4"/>
        <v>0.10386202165437436</v>
      </c>
      <c r="M114" s="1">
        <f t="shared" si="5"/>
        <v>224.86127688172047</v>
      </c>
    </row>
    <row r="115" spans="1:13" x14ac:dyDescent="0.25">
      <c r="A115" t="str">
        <f t="shared" si="3"/>
        <v>DELCMBDec-2023</v>
      </c>
      <c r="B115" s="2">
        <v>2023</v>
      </c>
      <c r="C115" s="2" t="s">
        <v>189</v>
      </c>
      <c r="D115" t="s">
        <v>23</v>
      </c>
      <c r="E115" s="2" t="s">
        <v>10</v>
      </c>
      <c r="F115" t="s">
        <v>15</v>
      </c>
      <c r="G115">
        <v>4389</v>
      </c>
      <c r="H115">
        <v>518601.72000000038</v>
      </c>
      <c r="I115">
        <v>152370.32999999993</v>
      </c>
      <c r="J115">
        <v>670972.05000000051</v>
      </c>
      <c r="K115">
        <v>10643325</v>
      </c>
      <c r="L115" s="26">
        <f t="shared" si="4"/>
        <v>6.3041582400236815E-2</v>
      </c>
      <c r="M115" s="1">
        <f t="shared" si="5"/>
        <v>152.87583732057428</v>
      </c>
    </row>
    <row r="116" spans="1:13" x14ac:dyDescent="0.25">
      <c r="A116" t="str">
        <f t="shared" si="3"/>
        <v>DMMCMBDec-2023</v>
      </c>
      <c r="B116" s="2">
        <v>2023</v>
      </c>
      <c r="C116" s="2" t="s">
        <v>189</v>
      </c>
      <c r="D116" t="s">
        <v>24</v>
      </c>
      <c r="E116" s="2" t="s">
        <v>10</v>
      </c>
      <c r="F116" t="s">
        <v>11</v>
      </c>
      <c r="G116">
        <v>772</v>
      </c>
      <c r="H116">
        <v>115659.95000000003</v>
      </c>
      <c r="I116">
        <v>69747.849999999991</v>
      </c>
      <c r="J116">
        <v>185407.80000000005</v>
      </c>
      <c r="K116">
        <v>2974516</v>
      </c>
      <c r="L116" s="26">
        <f t="shared" si="4"/>
        <v>6.2332090329989834E-2</v>
      </c>
      <c r="M116" s="1">
        <f t="shared" si="5"/>
        <v>240.16554404145083</v>
      </c>
    </row>
    <row r="117" spans="1:13" x14ac:dyDescent="0.25">
      <c r="A117" t="str">
        <f t="shared" si="3"/>
        <v>DOHCMBDec-2023</v>
      </c>
      <c r="B117" s="2">
        <v>2023</v>
      </c>
      <c r="C117" s="2" t="s">
        <v>189</v>
      </c>
      <c r="D117" t="s">
        <v>25</v>
      </c>
      <c r="E117" s="2" t="s">
        <v>10</v>
      </c>
      <c r="F117" t="s">
        <v>11</v>
      </c>
      <c r="G117">
        <v>1785</v>
      </c>
      <c r="H117">
        <v>352953.42999999988</v>
      </c>
      <c r="I117">
        <v>276237.38000000012</v>
      </c>
      <c r="J117">
        <v>629190.81000000017</v>
      </c>
      <c r="K117">
        <v>6484905</v>
      </c>
      <c r="L117" s="26">
        <f t="shared" si="4"/>
        <v>9.702390551596364E-2</v>
      </c>
      <c r="M117" s="1">
        <f t="shared" si="5"/>
        <v>352.48784873949592</v>
      </c>
    </row>
    <row r="118" spans="1:13" x14ac:dyDescent="0.25">
      <c r="A118" t="str">
        <f t="shared" si="3"/>
        <v>DXBCMBDec-2023</v>
      </c>
      <c r="B118" s="2">
        <v>2023</v>
      </c>
      <c r="C118" s="2" t="s">
        <v>189</v>
      </c>
      <c r="D118" t="s">
        <v>26</v>
      </c>
      <c r="E118" s="2" t="s">
        <v>10</v>
      </c>
      <c r="F118" t="s">
        <v>11</v>
      </c>
      <c r="G118">
        <v>1203</v>
      </c>
      <c r="H118">
        <v>192293.1399999999</v>
      </c>
      <c r="I118">
        <v>103600.17999999996</v>
      </c>
      <c r="J118">
        <v>295893.31999999983</v>
      </c>
      <c r="K118">
        <v>3980727</v>
      </c>
      <c r="L118" s="26">
        <f t="shared" si="4"/>
        <v>7.4331477642149243E-2</v>
      </c>
      <c r="M118" s="1">
        <f t="shared" si="5"/>
        <v>245.96285951787183</v>
      </c>
    </row>
    <row r="119" spans="1:13" x14ac:dyDescent="0.25">
      <c r="A119" t="str">
        <f t="shared" si="3"/>
        <v>FRACMBDec-2023</v>
      </c>
      <c r="B119" s="2">
        <v>2023</v>
      </c>
      <c r="C119" s="2" t="s">
        <v>189</v>
      </c>
      <c r="D119" t="s">
        <v>27</v>
      </c>
      <c r="E119" s="2" t="s">
        <v>10</v>
      </c>
      <c r="F119" t="s">
        <v>19</v>
      </c>
      <c r="G119">
        <v>2659</v>
      </c>
      <c r="H119">
        <v>829137.74999999988</v>
      </c>
      <c r="I119">
        <v>588635.62000000034</v>
      </c>
      <c r="J119">
        <v>1417773.3700000006</v>
      </c>
      <c r="K119">
        <v>21519287</v>
      </c>
      <c r="L119" s="26">
        <f t="shared" si="4"/>
        <v>6.5883845036315586E-2</v>
      </c>
      <c r="M119" s="1">
        <f t="shared" si="5"/>
        <v>533.19795787890212</v>
      </c>
    </row>
    <row r="120" spans="1:13" x14ac:dyDescent="0.25">
      <c r="A120" t="str">
        <f t="shared" si="3"/>
        <v>GANCMBDec-2023</v>
      </c>
      <c r="B120" s="2">
        <v>2023</v>
      </c>
      <c r="C120" s="2" t="s">
        <v>189</v>
      </c>
      <c r="D120" t="s">
        <v>28</v>
      </c>
      <c r="E120" s="2" t="s">
        <v>10</v>
      </c>
      <c r="F120" t="s">
        <v>15</v>
      </c>
      <c r="G120">
        <v>559</v>
      </c>
      <c r="H120">
        <v>49492.619999999981</v>
      </c>
      <c r="I120">
        <v>14980.13</v>
      </c>
      <c r="J120">
        <v>64472.750000000015</v>
      </c>
      <c r="K120">
        <v>641173</v>
      </c>
      <c r="L120" s="26">
        <f t="shared" si="4"/>
        <v>0.10055437456037608</v>
      </c>
      <c r="M120" s="1">
        <f t="shared" si="5"/>
        <v>115.33586762075137</v>
      </c>
    </row>
    <row r="121" spans="1:13" x14ac:dyDescent="0.25">
      <c r="A121" t="str">
        <f t="shared" si="3"/>
        <v>HYDCMBDec-2023</v>
      </c>
      <c r="B121" s="2">
        <v>2023</v>
      </c>
      <c r="C121" s="2" t="s">
        <v>189</v>
      </c>
      <c r="D121" t="s">
        <v>29</v>
      </c>
      <c r="E121" s="2" t="s">
        <v>10</v>
      </c>
      <c r="F121" t="s">
        <v>15</v>
      </c>
      <c r="G121">
        <v>1267</v>
      </c>
      <c r="H121">
        <v>82177.94</v>
      </c>
      <c r="I121">
        <v>44232.799999999996</v>
      </c>
      <c r="J121">
        <v>126410.74000000002</v>
      </c>
      <c r="K121">
        <v>1484924</v>
      </c>
      <c r="L121" s="26">
        <f t="shared" si="4"/>
        <v>8.5129434233671225E-2</v>
      </c>
      <c r="M121" s="1">
        <f t="shared" si="5"/>
        <v>99.771696921862684</v>
      </c>
    </row>
    <row r="122" spans="1:13" x14ac:dyDescent="0.25">
      <c r="A122" t="str">
        <f t="shared" si="3"/>
        <v>ICNCMBDec-2023</v>
      </c>
      <c r="B122" s="2">
        <v>2023</v>
      </c>
      <c r="C122" s="2" t="s">
        <v>189</v>
      </c>
      <c r="D122" t="s">
        <v>30</v>
      </c>
      <c r="E122" s="2" t="s">
        <v>10</v>
      </c>
      <c r="F122" t="s">
        <v>13</v>
      </c>
      <c r="G122">
        <v>919</v>
      </c>
      <c r="H122">
        <v>231491.14</v>
      </c>
      <c r="I122">
        <v>78835.710000000036</v>
      </c>
      <c r="J122">
        <v>310326.84999999998</v>
      </c>
      <c r="K122">
        <v>5298035</v>
      </c>
      <c r="L122" s="26">
        <f t="shared" si="4"/>
        <v>5.8573952418207877E-2</v>
      </c>
      <c r="M122" s="1">
        <f t="shared" si="5"/>
        <v>337.67883569096841</v>
      </c>
    </row>
    <row r="123" spans="1:13" x14ac:dyDescent="0.25">
      <c r="A123" t="str">
        <f t="shared" si="3"/>
        <v>IXMCMBDec-2023</v>
      </c>
      <c r="B123" s="2">
        <v>2023</v>
      </c>
      <c r="C123" s="2" t="s">
        <v>189</v>
      </c>
      <c r="D123" t="s">
        <v>31</v>
      </c>
      <c r="E123" s="2" t="s">
        <v>10</v>
      </c>
      <c r="F123" t="s">
        <v>15</v>
      </c>
      <c r="G123">
        <v>1172</v>
      </c>
      <c r="H123">
        <v>28537.030000000013</v>
      </c>
      <c r="I123">
        <v>21890.700000000063</v>
      </c>
      <c r="J123">
        <v>50427.73000000001</v>
      </c>
      <c r="K123">
        <v>414888</v>
      </c>
      <c r="L123" s="26">
        <f t="shared" si="4"/>
        <v>0.12154540502497062</v>
      </c>
      <c r="M123" s="1">
        <f t="shared" si="5"/>
        <v>43.027073378839603</v>
      </c>
    </row>
    <row r="124" spans="1:13" x14ac:dyDescent="0.25">
      <c r="A124" t="str">
        <f t="shared" si="3"/>
        <v>KHICMBDec-2023</v>
      </c>
      <c r="B124" s="2">
        <v>2023</v>
      </c>
      <c r="C124" s="2" t="s">
        <v>189</v>
      </c>
      <c r="D124" t="s">
        <v>32</v>
      </c>
      <c r="E124" s="2" t="s">
        <v>10</v>
      </c>
      <c r="F124" t="s">
        <v>15</v>
      </c>
      <c r="G124">
        <v>917</v>
      </c>
      <c r="H124">
        <v>115618.80999999997</v>
      </c>
      <c r="I124">
        <v>28564.22</v>
      </c>
      <c r="J124">
        <v>144183.03000000006</v>
      </c>
      <c r="K124">
        <v>2213638</v>
      </c>
      <c r="L124" s="26">
        <f t="shared" si="4"/>
        <v>6.5133969510823383E-2</v>
      </c>
      <c r="M124" s="1">
        <f t="shared" si="5"/>
        <v>157.23340239912764</v>
      </c>
    </row>
    <row r="125" spans="1:13" x14ac:dyDescent="0.25">
      <c r="A125" t="str">
        <f t="shared" si="3"/>
        <v>KTMCMBDec-2023</v>
      </c>
      <c r="B125" s="2">
        <v>2023</v>
      </c>
      <c r="C125" s="2" t="s">
        <v>189</v>
      </c>
      <c r="D125" t="s">
        <v>52</v>
      </c>
      <c r="E125" s="2" t="s">
        <v>10</v>
      </c>
      <c r="F125" t="s">
        <v>15</v>
      </c>
      <c r="G125">
        <v>1255</v>
      </c>
      <c r="H125">
        <v>192016.01000000007</v>
      </c>
      <c r="I125">
        <v>58146.680000000022</v>
      </c>
      <c r="J125">
        <v>250162.68999999997</v>
      </c>
      <c r="K125">
        <v>2953015</v>
      </c>
      <c r="L125" s="26">
        <f t="shared" si="4"/>
        <v>8.471433094650721E-2</v>
      </c>
      <c r="M125" s="1">
        <f t="shared" si="5"/>
        <v>199.33282071713145</v>
      </c>
    </row>
    <row r="126" spans="1:13" x14ac:dyDescent="0.25">
      <c r="A126" t="str">
        <f t="shared" si="3"/>
        <v>KULCMBDec-2023</v>
      </c>
      <c r="B126" s="2">
        <v>2023</v>
      </c>
      <c r="C126" s="2" t="s">
        <v>189</v>
      </c>
      <c r="D126" t="s">
        <v>33</v>
      </c>
      <c r="E126" s="2" t="s">
        <v>10</v>
      </c>
      <c r="F126" t="s">
        <v>13</v>
      </c>
      <c r="G126">
        <v>3505</v>
      </c>
      <c r="H126">
        <v>297971.70000000024</v>
      </c>
      <c r="I126">
        <v>211587.89000000007</v>
      </c>
      <c r="J126">
        <v>509559.58999999956</v>
      </c>
      <c r="K126">
        <v>8618795</v>
      </c>
      <c r="L126" s="26">
        <f t="shared" si="4"/>
        <v>5.9121906252556138E-2</v>
      </c>
      <c r="M126" s="1">
        <f t="shared" si="5"/>
        <v>145.38076747503553</v>
      </c>
    </row>
    <row r="127" spans="1:13" x14ac:dyDescent="0.25">
      <c r="A127" t="str">
        <f t="shared" si="3"/>
        <v>KWICMBDec-2023</v>
      </c>
      <c r="B127" s="2">
        <v>2023</v>
      </c>
      <c r="C127" s="2" t="s">
        <v>189</v>
      </c>
      <c r="D127" t="s">
        <v>34</v>
      </c>
      <c r="E127" s="2" t="s">
        <v>10</v>
      </c>
      <c r="F127" t="s">
        <v>11</v>
      </c>
      <c r="G127">
        <v>1103</v>
      </c>
      <c r="H127">
        <v>121094.06999999996</v>
      </c>
      <c r="I127">
        <v>79981.370000000054</v>
      </c>
      <c r="J127">
        <v>201075.44000000003</v>
      </c>
      <c r="K127">
        <v>4627085</v>
      </c>
      <c r="L127" s="26">
        <f t="shared" si="4"/>
        <v>4.3456180294937315E-2</v>
      </c>
      <c r="M127" s="1">
        <f t="shared" si="5"/>
        <v>182.29867633726204</v>
      </c>
    </row>
    <row r="128" spans="1:13" x14ac:dyDescent="0.25">
      <c r="A128" t="str">
        <f t="shared" si="3"/>
        <v>LHECMBDec-2023</v>
      </c>
      <c r="B128" s="2">
        <v>2023</v>
      </c>
      <c r="C128" s="2" t="s">
        <v>189</v>
      </c>
      <c r="D128" t="s">
        <v>35</v>
      </c>
      <c r="E128" s="2" t="s">
        <v>10</v>
      </c>
      <c r="F128" t="s">
        <v>15</v>
      </c>
      <c r="G128">
        <v>1022</v>
      </c>
      <c r="H128">
        <v>128124.05999999998</v>
      </c>
      <c r="I128">
        <v>31081.970000000008</v>
      </c>
      <c r="J128">
        <v>159206.02999999994</v>
      </c>
      <c r="K128">
        <v>2846270</v>
      </c>
      <c r="L128" s="26">
        <f t="shared" si="4"/>
        <v>5.5934971032263255E-2</v>
      </c>
      <c r="M128" s="1">
        <f t="shared" si="5"/>
        <v>155.77889432485318</v>
      </c>
    </row>
    <row r="129" spans="1:13" x14ac:dyDescent="0.25">
      <c r="A129" t="str">
        <f t="shared" si="3"/>
        <v>LHRCMBDec-2023</v>
      </c>
      <c r="B129" s="2">
        <v>2023</v>
      </c>
      <c r="C129" s="2" t="s">
        <v>189</v>
      </c>
      <c r="D129" t="s">
        <v>36</v>
      </c>
      <c r="E129" s="2" t="s">
        <v>10</v>
      </c>
      <c r="F129" t="s">
        <v>19</v>
      </c>
      <c r="G129">
        <v>7123</v>
      </c>
      <c r="H129">
        <v>3225192.84</v>
      </c>
      <c r="I129">
        <v>1498176.280000001</v>
      </c>
      <c r="J129">
        <v>4723369.1199999964</v>
      </c>
      <c r="K129">
        <v>62105437</v>
      </c>
      <c r="L129" s="26">
        <f t="shared" si="4"/>
        <v>7.6054035655525556E-2</v>
      </c>
      <c r="M129" s="1">
        <f t="shared" si="5"/>
        <v>663.11513688052742</v>
      </c>
    </row>
    <row r="130" spans="1:13" x14ac:dyDescent="0.25">
      <c r="A130" t="str">
        <f t="shared" ref="A130:A193" si="6">D130&amp;E130&amp;C130</f>
        <v>MAACMBDec-2023</v>
      </c>
      <c r="B130" s="2">
        <v>2023</v>
      </c>
      <c r="C130" s="2" t="s">
        <v>189</v>
      </c>
      <c r="D130" t="s">
        <v>37</v>
      </c>
      <c r="E130" s="2" t="s">
        <v>10</v>
      </c>
      <c r="F130" t="s">
        <v>15</v>
      </c>
      <c r="G130">
        <v>4675</v>
      </c>
      <c r="H130">
        <v>172021.33999999988</v>
      </c>
      <c r="I130">
        <v>135404.58999999994</v>
      </c>
      <c r="J130">
        <v>307425.93</v>
      </c>
      <c r="K130">
        <v>3207050</v>
      </c>
      <c r="L130" s="26">
        <f t="shared" ref="L130:L193" si="7">J130/K130</f>
        <v>9.5859412856051512E-2</v>
      </c>
      <c r="M130" s="1">
        <f t="shared" ref="M130:M193" si="8">J130/G130</f>
        <v>65.759557219251334</v>
      </c>
    </row>
    <row r="131" spans="1:13" x14ac:dyDescent="0.25">
      <c r="A131" t="str">
        <f t="shared" si="6"/>
        <v>MELCMBDec-2023</v>
      </c>
      <c r="B131" s="2">
        <v>2023</v>
      </c>
      <c r="C131" s="2" t="s">
        <v>189</v>
      </c>
      <c r="D131" t="s">
        <v>38</v>
      </c>
      <c r="E131" s="2" t="s">
        <v>10</v>
      </c>
      <c r="F131" t="s">
        <v>13</v>
      </c>
      <c r="G131">
        <v>6521</v>
      </c>
      <c r="H131">
        <v>3934484.1400000066</v>
      </c>
      <c r="I131">
        <v>480999.93999999942</v>
      </c>
      <c r="J131">
        <v>4415484.0800000085</v>
      </c>
      <c r="K131">
        <v>54835089</v>
      </c>
      <c r="L131" s="26">
        <f t="shared" si="7"/>
        <v>8.0522967328456568E-2</v>
      </c>
      <c r="M131" s="1">
        <f t="shared" si="8"/>
        <v>677.11763226499136</v>
      </c>
    </row>
    <row r="132" spans="1:13" x14ac:dyDescent="0.25">
      <c r="A132" t="str">
        <f t="shared" si="6"/>
        <v>MLECMBDec-2023</v>
      </c>
      <c r="B132" s="2">
        <v>2023</v>
      </c>
      <c r="C132" s="2" t="s">
        <v>189</v>
      </c>
      <c r="D132" t="s">
        <v>39</v>
      </c>
      <c r="E132" s="2" t="s">
        <v>10</v>
      </c>
      <c r="F132" t="s">
        <v>15</v>
      </c>
      <c r="G132">
        <v>5675</v>
      </c>
      <c r="H132">
        <v>346103.27000000019</v>
      </c>
      <c r="I132">
        <v>121447.58999999989</v>
      </c>
      <c r="J132">
        <v>467550.86</v>
      </c>
      <c r="K132">
        <v>4358400</v>
      </c>
      <c r="L132" s="26">
        <f t="shared" si="7"/>
        <v>0.10727580304698972</v>
      </c>
      <c r="M132" s="1">
        <f t="shared" si="8"/>
        <v>82.387816740088098</v>
      </c>
    </row>
    <row r="133" spans="1:13" x14ac:dyDescent="0.25">
      <c r="A133" t="str">
        <f t="shared" si="6"/>
        <v>NRTCMBDec-2023</v>
      </c>
      <c r="B133" s="2">
        <v>2023</v>
      </c>
      <c r="C133" s="2" t="s">
        <v>189</v>
      </c>
      <c r="D133" t="s">
        <v>40</v>
      </c>
      <c r="E133" s="2" t="s">
        <v>10</v>
      </c>
      <c r="F133" t="s">
        <v>13</v>
      </c>
      <c r="G133">
        <v>2725</v>
      </c>
      <c r="H133">
        <v>1064072.7299999995</v>
      </c>
      <c r="I133">
        <v>48374.459999999985</v>
      </c>
      <c r="J133">
        <v>1112447.189999999</v>
      </c>
      <c r="K133">
        <v>18704400</v>
      </c>
      <c r="L133" s="26">
        <f t="shared" si="7"/>
        <v>5.9475160390068595E-2</v>
      </c>
      <c r="M133" s="1">
        <f t="shared" si="8"/>
        <v>408.23750091743085</v>
      </c>
    </row>
    <row r="134" spans="1:13" x14ac:dyDescent="0.25">
      <c r="A134" t="str">
        <f t="shared" si="6"/>
        <v>PVGCMBDec-2023</v>
      </c>
      <c r="B134" s="2">
        <v>2023</v>
      </c>
      <c r="C134" s="2" t="s">
        <v>189</v>
      </c>
      <c r="D134" t="s">
        <v>50</v>
      </c>
      <c r="E134" s="2" t="s">
        <v>10</v>
      </c>
      <c r="F134" t="s">
        <v>13</v>
      </c>
      <c r="G134">
        <v>64</v>
      </c>
      <c r="H134">
        <v>9136.24</v>
      </c>
      <c r="I134">
        <v>6245.3500000000013</v>
      </c>
      <c r="J134">
        <v>15381.59</v>
      </c>
      <c r="K134">
        <v>324224</v>
      </c>
      <c r="L134" s="26">
        <f t="shared" si="7"/>
        <v>4.7441244324911175E-2</v>
      </c>
      <c r="M134" s="1">
        <f t="shared" si="8"/>
        <v>240.33734375</v>
      </c>
    </row>
    <row r="135" spans="1:13" x14ac:dyDescent="0.25">
      <c r="A135" t="str">
        <f t="shared" si="6"/>
        <v>RUHCMBDec-2023</v>
      </c>
      <c r="B135" s="2">
        <v>2023</v>
      </c>
      <c r="C135" s="2" t="s">
        <v>189</v>
      </c>
      <c r="D135" t="s">
        <v>41</v>
      </c>
      <c r="E135" s="2" t="s">
        <v>10</v>
      </c>
      <c r="F135" t="s">
        <v>11</v>
      </c>
      <c r="G135">
        <v>1104</v>
      </c>
      <c r="H135">
        <v>221568.45000000016</v>
      </c>
      <c r="I135">
        <v>100953.62000000011</v>
      </c>
      <c r="J135">
        <v>322522.06999999972</v>
      </c>
      <c r="K135">
        <v>4465680</v>
      </c>
      <c r="L135" s="26">
        <f t="shared" si="7"/>
        <v>7.222238718403462E-2</v>
      </c>
      <c r="M135" s="1">
        <f t="shared" si="8"/>
        <v>292.13955615942001</v>
      </c>
    </row>
    <row r="136" spans="1:13" x14ac:dyDescent="0.25">
      <c r="A136" t="str">
        <f t="shared" si="6"/>
        <v>SINCMBDec-2023</v>
      </c>
      <c r="B136" s="2">
        <v>2023</v>
      </c>
      <c r="C136" s="2" t="s">
        <v>189</v>
      </c>
      <c r="D136" t="s">
        <v>42</v>
      </c>
      <c r="E136" s="2" t="s">
        <v>10</v>
      </c>
      <c r="F136" t="s">
        <v>13</v>
      </c>
      <c r="G136">
        <v>3014</v>
      </c>
      <c r="H136">
        <v>506567.86000000045</v>
      </c>
      <c r="I136">
        <v>239322.05000000005</v>
      </c>
      <c r="J136">
        <v>745889.9099999998</v>
      </c>
      <c r="K136">
        <v>8285486</v>
      </c>
      <c r="L136" s="26">
        <f t="shared" si="7"/>
        <v>9.0023676341979192E-2</v>
      </c>
      <c r="M136" s="1">
        <f t="shared" si="8"/>
        <v>247.47508626410081</v>
      </c>
    </row>
    <row r="137" spans="1:13" x14ac:dyDescent="0.25">
      <c r="A137" t="str">
        <f t="shared" si="6"/>
        <v>SYDCMBDec-2023</v>
      </c>
      <c r="B137" s="2">
        <v>2023</v>
      </c>
      <c r="C137" s="2" t="s">
        <v>189</v>
      </c>
      <c r="D137" t="s">
        <v>53</v>
      </c>
      <c r="E137" s="2" t="s">
        <v>10</v>
      </c>
      <c r="F137" t="s">
        <v>13</v>
      </c>
      <c r="G137">
        <v>3212</v>
      </c>
      <c r="H137">
        <v>1923877.6999999993</v>
      </c>
      <c r="I137">
        <v>220478.24000000008</v>
      </c>
      <c r="J137">
        <v>2144355.9400000013</v>
      </c>
      <c r="K137">
        <v>28117848</v>
      </c>
      <c r="L137" s="26">
        <f t="shared" si="7"/>
        <v>7.6263159968714578E-2</v>
      </c>
      <c r="M137" s="1">
        <f t="shared" si="8"/>
        <v>667.60770236612746</v>
      </c>
    </row>
    <row r="138" spans="1:13" x14ac:dyDescent="0.25">
      <c r="A138" t="str">
        <f t="shared" si="6"/>
        <v>TRVCMBDec-2023</v>
      </c>
      <c r="B138" s="2">
        <v>2023</v>
      </c>
      <c r="C138" s="2" t="s">
        <v>189</v>
      </c>
      <c r="D138" t="s">
        <v>43</v>
      </c>
      <c r="E138" s="2" t="s">
        <v>10</v>
      </c>
      <c r="F138" t="s">
        <v>15</v>
      </c>
      <c r="G138">
        <v>499</v>
      </c>
      <c r="H138">
        <v>20868.269999999993</v>
      </c>
      <c r="I138">
        <v>10080.149999999985</v>
      </c>
      <c r="J138">
        <v>30948.420000000002</v>
      </c>
      <c r="K138">
        <v>182634</v>
      </c>
      <c r="L138" s="26">
        <f t="shared" si="7"/>
        <v>0.16945596110253294</v>
      </c>
      <c r="M138" s="1">
        <f t="shared" si="8"/>
        <v>62.020881763527058</v>
      </c>
    </row>
    <row r="139" spans="1:13" x14ac:dyDescent="0.25">
      <c r="A139" t="str">
        <f t="shared" si="6"/>
        <v>TRZCMBDec-2023</v>
      </c>
      <c r="B139" s="2">
        <v>2023</v>
      </c>
      <c r="C139" s="2" t="s">
        <v>189</v>
      </c>
      <c r="D139" t="s">
        <v>44</v>
      </c>
      <c r="E139" s="2" t="s">
        <v>10</v>
      </c>
      <c r="F139" t="s">
        <v>15</v>
      </c>
      <c r="G139">
        <v>1303</v>
      </c>
      <c r="H139">
        <v>40302.029999999977</v>
      </c>
      <c r="I139">
        <v>23466.170000000002</v>
      </c>
      <c r="J139">
        <v>63768.200000000004</v>
      </c>
      <c r="K139">
        <v>577229</v>
      </c>
      <c r="L139" s="26">
        <f t="shared" si="7"/>
        <v>0.11047296653494541</v>
      </c>
      <c r="M139" s="1">
        <f t="shared" si="8"/>
        <v>48.939524174980818</v>
      </c>
    </row>
    <row r="140" spans="1:13" x14ac:dyDescent="0.25">
      <c r="A140" t="str">
        <f t="shared" si="6"/>
        <v>JEDCMBDec-2023</v>
      </c>
      <c r="B140" s="2">
        <v>2023</v>
      </c>
      <c r="C140" s="2" t="s">
        <v>189</v>
      </c>
      <c r="D140" t="s">
        <v>51</v>
      </c>
      <c r="E140" s="2" t="s">
        <v>10</v>
      </c>
      <c r="F140" t="s">
        <v>11</v>
      </c>
      <c r="G140">
        <v>555</v>
      </c>
      <c r="H140">
        <v>66445.790000000008</v>
      </c>
      <c r="I140">
        <v>49294.400000000001</v>
      </c>
      <c r="J140">
        <v>115740.18999999996</v>
      </c>
      <c r="K140">
        <v>2584635</v>
      </c>
      <c r="L140" s="26">
        <f t="shared" si="7"/>
        <v>4.4780090805858451E-2</v>
      </c>
      <c r="M140" s="1">
        <f t="shared" si="8"/>
        <v>208.54088288288281</v>
      </c>
    </row>
    <row r="141" spans="1:13" x14ac:dyDescent="0.25">
      <c r="A141" t="str">
        <f t="shared" si="6"/>
        <v>AUHCMBJan-2024</v>
      </c>
      <c r="B141" s="2">
        <v>2024</v>
      </c>
      <c r="C141" s="2" t="s">
        <v>196</v>
      </c>
      <c r="D141" t="s">
        <v>9</v>
      </c>
      <c r="E141" s="2" t="s">
        <v>10</v>
      </c>
      <c r="F141" t="s">
        <v>11</v>
      </c>
      <c r="G141">
        <v>160</v>
      </c>
      <c r="H141">
        <v>23090.399999999994</v>
      </c>
      <c r="I141">
        <v>18749.329999999994</v>
      </c>
      <c r="J141">
        <v>41839.73000000001</v>
      </c>
      <c r="K141">
        <v>535040</v>
      </c>
      <c r="L141" s="26">
        <f t="shared" si="7"/>
        <v>7.8199256130382797E-2</v>
      </c>
      <c r="M141" s="1">
        <f t="shared" si="8"/>
        <v>261.49831250000005</v>
      </c>
    </row>
    <row r="142" spans="1:13" x14ac:dyDescent="0.25">
      <c r="A142" t="str">
        <f t="shared" si="6"/>
        <v>BKKCMBJan-2024</v>
      </c>
      <c r="B142" s="2">
        <v>2024</v>
      </c>
      <c r="C142" s="2" t="s">
        <v>196</v>
      </c>
      <c r="D142" t="s">
        <v>12</v>
      </c>
      <c r="E142" s="2" t="s">
        <v>10</v>
      </c>
      <c r="F142" t="s">
        <v>13</v>
      </c>
      <c r="G142">
        <v>1179</v>
      </c>
      <c r="H142">
        <v>131280.36000000002</v>
      </c>
      <c r="I142">
        <v>82115.400000000023</v>
      </c>
      <c r="J142">
        <v>213395.75999999992</v>
      </c>
      <c r="K142">
        <v>2811915</v>
      </c>
      <c r="L142" s="26">
        <f t="shared" si="7"/>
        <v>7.5889833085281716E-2</v>
      </c>
      <c r="M142" s="1">
        <f t="shared" si="8"/>
        <v>180.99725190839689</v>
      </c>
    </row>
    <row r="143" spans="1:13" x14ac:dyDescent="0.25">
      <c r="A143" t="str">
        <f t="shared" si="6"/>
        <v>BLRCMBJan-2024</v>
      </c>
      <c r="B143" s="2">
        <v>2024</v>
      </c>
      <c r="C143" s="2" t="s">
        <v>196</v>
      </c>
      <c r="D143" t="s">
        <v>14</v>
      </c>
      <c r="E143" s="2" t="s">
        <v>10</v>
      </c>
      <c r="F143" t="s">
        <v>15</v>
      </c>
      <c r="G143">
        <v>921</v>
      </c>
      <c r="H143">
        <v>42232.200000000012</v>
      </c>
      <c r="I143">
        <v>23651.19</v>
      </c>
      <c r="J143">
        <v>65883.389999999985</v>
      </c>
      <c r="K143">
        <v>658515</v>
      </c>
      <c r="L143" s="26">
        <f t="shared" si="7"/>
        <v>0.10004842714288965</v>
      </c>
      <c r="M143" s="1">
        <f t="shared" si="8"/>
        <v>71.534625407166104</v>
      </c>
    </row>
    <row r="144" spans="1:13" x14ac:dyDescent="0.25">
      <c r="A144" t="str">
        <f t="shared" si="6"/>
        <v>BOMCMBJan-2024</v>
      </c>
      <c r="B144" s="2">
        <v>2024</v>
      </c>
      <c r="C144" s="2" t="s">
        <v>196</v>
      </c>
      <c r="D144" t="s">
        <v>16</v>
      </c>
      <c r="E144" t="s">
        <v>10</v>
      </c>
      <c r="F144" t="s">
        <v>15</v>
      </c>
      <c r="G144">
        <v>1165</v>
      </c>
      <c r="H144">
        <v>100011.35000000003</v>
      </c>
      <c r="I144">
        <v>38037.609999999979</v>
      </c>
      <c r="J144">
        <v>138048.96000000014</v>
      </c>
      <c r="K144">
        <v>1804585</v>
      </c>
      <c r="L144" s="26">
        <f t="shared" si="7"/>
        <v>7.6499006696830643E-2</v>
      </c>
      <c r="M144" s="1">
        <f t="shared" si="8"/>
        <v>118.49696137339068</v>
      </c>
    </row>
    <row r="145" spans="1:13" x14ac:dyDescent="0.25">
      <c r="A145" t="str">
        <f t="shared" si="6"/>
        <v>CANCMBJan-2024</v>
      </c>
      <c r="B145" s="2">
        <v>2024</v>
      </c>
      <c r="C145" s="2" t="s">
        <v>196</v>
      </c>
      <c r="D145" t="s">
        <v>17</v>
      </c>
      <c r="E145" s="2" t="s">
        <v>10</v>
      </c>
      <c r="F145" t="s">
        <v>13</v>
      </c>
      <c r="G145">
        <v>54</v>
      </c>
      <c r="H145">
        <v>11511.909999999998</v>
      </c>
      <c r="I145">
        <v>5128.3899999999994</v>
      </c>
      <c r="J145">
        <v>16640.3</v>
      </c>
      <c r="K145">
        <v>215082</v>
      </c>
      <c r="L145" s="26">
        <f t="shared" si="7"/>
        <v>7.7367236681823673E-2</v>
      </c>
      <c r="M145" s="1">
        <f t="shared" si="8"/>
        <v>308.15370370370368</v>
      </c>
    </row>
    <row r="146" spans="1:13" x14ac:dyDescent="0.25">
      <c r="A146" t="str">
        <f t="shared" si="6"/>
        <v>CDGCMBJan-2024</v>
      </c>
      <c r="B146" s="2">
        <v>2024</v>
      </c>
      <c r="C146" s="2" t="s">
        <v>196</v>
      </c>
      <c r="D146" t="s">
        <v>18</v>
      </c>
      <c r="E146" s="2" t="s">
        <v>10</v>
      </c>
      <c r="F146" t="s">
        <v>19</v>
      </c>
      <c r="G146">
        <v>1290</v>
      </c>
      <c r="H146">
        <v>290722.62000000005</v>
      </c>
      <c r="I146">
        <v>260022.3599999999</v>
      </c>
      <c r="J146">
        <v>550744.98000000045</v>
      </c>
      <c r="K146">
        <v>10976610</v>
      </c>
      <c r="L146" s="26">
        <f t="shared" si="7"/>
        <v>5.0174414505024814E-2</v>
      </c>
      <c r="M146" s="1">
        <f t="shared" si="8"/>
        <v>426.93409302325614</v>
      </c>
    </row>
    <row r="147" spans="1:13" x14ac:dyDescent="0.25">
      <c r="A147" t="str">
        <f t="shared" si="6"/>
        <v>CGKCMBJan-2024</v>
      </c>
      <c r="B147" s="2">
        <v>2024</v>
      </c>
      <c r="C147" s="2" t="s">
        <v>196</v>
      </c>
      <c r="D147" t="s">
        <v>20</v>
      </c>
      <c r="E147" s="2" t="s">
        <v>10</v>
      </c>
      <c r="F147" t="s">
        <v>13</v>
      </c>
      <c r="G147">
        <v>164</v>
      </c>
      <c r="H147">
        <v>18576.91</v>
      </c>
      <c r="I147">
        <v>13708.810000000009</v>
      </c>
      <c r="J147">
        <v>32285.719999999994</v>
      </c>
      <c r="K147">
        <v>544152</v>
      </c>
      <c r="L147" s="26">
        <f t="shared" si="7"/>
        <v>5.933217189314749E-2</v>
      </c>
      <c r="M147" s="1">
        <f t="shared" si="8"/>
        <v>196.86414634146337</v>
      </c>
    </row>
    <row r="148" spans="1:13" x14ac:dyDescent="0.25">
      <c r="A148" t="str">
        <f t="shared" si="6"/>
        <v>CMBAUHJan-2024</v>
      </c>
      <c r="B148" s="2">
        <v>2024</v>
      </c>
      <c r="C148" s="2" t="s">
        <v>196</v>
      </c>
      <c r="D148" t="s">
        <v>10</v>
      </c>
      <c r="E148" s="2" t="s">
        <v>9</v>
      </c>
      <c r="F148" t="s">
        <v>11</v>
      </c>
      <c r="G148">
        <v>969</v>
      </c>
      <c r="H148">
        <v>191002.37000000002</v>
      </c>
      <c r="I148">
        <v>160095.97000000003</v>
      </c>
      <c r="J148">
        <v>351098.34000000043</v>
      </c>
      <c r="K148">
        <v>3240336</v>
      </c>
      <c r="L148" s="26">
        <f t="shared" si="7"/>
        <v>0.10835244863495651</v>
      </c>
      <c r="M148" s="1">
        <f t="shared" si="8"/>
        <v>362.33058823529456</v>
      </c>
    </row>
    <row r="149" spans="1:13" x14ac:dyDescent="0.25">
      <c r="A149" t="str">
        <f t="shared" si="6"/>
        <v>CMBBKKJan-2024</v>
      </c>
      <c r="B149" s="2">
        <v>2024</v>
      </c>
      <c r="C149" s="2" t="s">
        <v>196</v>
      </c>
      <c r="D149" t="s">
        <v>10</v>
      </c>
      <c r="E149" s="2" t="s">
        <v>12</v>
      </c>
      <c r="F149" t="s">
        <v>13</v>
      </c>
      <c r="G149">
        <v>978</v>
      </c>
      <c r="H149">
        <v>117149.02000000002</v>
      </c>
      <c r="I149">
        <v>68278.98000000001</v>
      </c>
      <c r="J149">
        <v>185428</v>
      </c>
      <c r="K149">
        <v>2332530</v>
      </c>
      <c r="L149" s="26">
        <f t="shared" si="7"/>
        <v>7.9496512370687625E-2</v>
      </c>
      <c r="M149" s="1">
        <f t="shared" si="8"/>
        <v>189.59918200408998</v>
      </c>
    </row>
    <row r="150" spans="1:13" x14ac:dyDescent="0.25">
      <c r="A150" t="str">
        <f t="shared" si="6"/>
        <v>CMBBLRJan-2024</v>
      </c>
      <c r="B150" s="2">
        <v>2024</v>
      </c>
      <c r="C150" s="2" t="s">
        <v>196</v>
      </c>
      <c r="D150" t="s">
        <v>10</v>
      </c>
      <c r="E150" s="2" t="s">
        <v>14</v>
      </c>
      <c r="F150" t="s">
        <v>15</v>
      </c>
      <c r="G150">
        <v>860</v>
      </c>
      <c r="H150">
        <v>58470.119999999981</v>
      </c>
      <c r="I150">
        <v>26113.030000000006</v>
      </c>
      <c r="J150">
        <v>84583.14999999998</v>
      </c>
      <c r="K150">
        <v>614900</v>
      </c>
      <c r="L150" s="26">
        <f t="shared" si="7"/>
        <v>0.13755594405594401</v>
      </c>
      <c r="M150" s="1">
        <f t="shared" si="8"/>
        <v>98.352499999999978</v>
      </c>
    </row>
    <row r="151" spans="1:13" x14ac:dyDescent="0.25">
      <c r="A151" t="str">
        <f t="shared" si="6"/>
        <v>CMBBOMJan-2024</v>
      </c>
      <c r="B151" s="2">
        <v>2024</v>
      </c>
      <c r="C151" s="2" t="s">
        <v>196</v>
      </c>
      <c r="D151" t="s">
        <v>10</v>
      </c>
      <c r="E151" s="2" t="s">
        <v>16</v>
      </c>
      <c r="F151" t="s">
        <v>15</v>
      </c>
      <c r="G151">
        <v>1532</v>
      </c>
      <c r="H151">
        <v>159088.21000000005</v>
      </c>
      <c r="I151">
        <v>53849.810000000019</v>
      </c>
      <c r="J151">
        <v>212938.02000000005</v>
      </c>
      <c r="K151">
        <v>2373068</v>
      </c>
      <c r="L151" s="26">
        <f t="shared" si="7"/>
        <v>8.9731107578881031E-2</v>
      </c>
      <c r="M151" s="1">
        <f t="shared" si="8"/>
        <v>138.99348563968672</v>
      </c>
    </row>
    <row r="152" spans="1:13" x14ac:dyDescent="0.25">
      <c r="A152" t="str">
        <f t="shared" si="6"/>
        <v>CMBCANJan-2024</v>
      </c>
      <c r="B152" s="2">
        <v>2024</v>
      </c>
      <c r="C152" s="2" t="s">
        <v>196</v>
      </c>
      <c r="D152" t="s">
        <v>10</v>
      </c>
      <c r="E152" s="2" t="s">
        <v>17</v>
      </c>
      <c r="F152" t="s">
        <v>13</v>
      </c>
      <c r="G152">
        <v>40</v>
      </c>
      <c r="H152">
        <v>6880.6299999999992</v>
      </c>
      <c r="I152">
        <v>3967.1</v>
      </c>
      <c r="J152">
        <v>10847.73</v>
      </c>
      <c r="K152">
        <v>159320</v>
      </c>
      <c r="L152" s="26">
        <f t="shared" si="7"/>
        <v>6.8087685161938236E-2</v>
      </c>
      <c r="M152" s="1">
        <f t="shared" si="8"/>
        <v>271.19324999999998</v>
      </c>
    </row>
    <row r="153" spans="1:13" x14ac:dyDescent="0.25">
      <c r="A153" t="str">
        <f t="shared" si="6"/>
        <v>CMBCDGJan-2024</v>
      </c>
      <c r="B153" s="2">
        <v>2024</v>
      </c>
      <c r="C153" s="2" t="s">
        <v>196</v>
      </c>
      <c r="D153" t="s">
        <v>10</v>
      </c>
      <c r="E153" s="2" t="s">
        <v>18</v>
      </c>
      <c r="F153" t="s">
        <v>19</v>
      </c>
      <c r="G153">
        <v>1740</v>
      </c>
      <c r="H153">
        <v>560582.00999999978</v>
      </c>
      <c r="I153">
        <v>375412.35000000038</v>
      </c>
      <c r="J153">
        <v>935994.36000000022</v>
      </c>
      <c r="K153">
        <v>14805660</v>
      </c>
      <c r="L153" s="26">
        <f t="shared" si="7"/>
        <v>6.3218685286572859E-2</v>
      </c>
      <c r="M153" s="1">
        <f t="shared" si="8"/>
        <v>537.92779310344838</v>
      </c>
    </row>
    <row r="154" spans="1:13" x14ac:dyDescent="0.25">
      <c r="A154" t="str">
        <f t="shared" si="6"/>
        <v>CMBCGKJan-2024</v>
      </c>
      <c r="B154" s="2">
        <v>2024</v>
      </c>
      <c r="C154" s="2" t="s">
        <v>196</v>
      </c>
      <c r="D154" t="s">
        <v>10</v>
      </c>
      <c r="E154" s="2" t="s">
        <v>20</v>
      </c>
      <c r="F154" t="s">
        <v>13</v>
      </c>
      <c r="G154">
        <v>412</v>
      </c>
      <c r="H154">
        <v>50957.449999999983</v>
      </c>
      <c r="I154">
        <v>32183.690000000006</v>
      </c>
      <c r="J154">
        <v>83141.14</v>
      </c>
      <c r="K154">
        <v>1367016</v>
      </c>
      <c r="L154" s="26">
        <f t="shared" si="7"/>
        <v>6.0819434446999887E-2</v>
      </c>
      <c r="M154" s="1">
        <f t="shared" si="8"/>
        <v>201.79888349514562</v>
      </c>
    </row>
    <row r="155" spans="1:13" x14ac:dyDescent="0.25">
      <c r="A155" t="str">
        <f t="shared" si="6"/>
        <v>CMBCOKJan-2024</v>
      </c>
      <c r="B155" s="2">
        <v>2024</v>
      </c>
      <c r="C155" s="2" t="s">
        <v>196</v>
      </c>
      <c r="D155" t="s">
        <v>10</v>
      </c>
      <c r="E155" s="2" t="s">
        <v>21</v>
      </c>
      <c r="F155" t="s">
        <v>15</v>
      </c>
      <c r="G155">
        <v>548</v>
      </c>
      <c r="H155">
        <v>37983.46</v>
      </c>
      <c r="I155">
        <v>13870.05</v>
      </c>
      <c r="J155">
        <v>51853.510000000009</v>
      </c>
      <c r="K155">
        <v>283316</v>
      </c>
      <c r="L155" s="26">
        <f t="shared" si="7"/>
        <v>0.18302358497225715</v>
      </c>
      <c r="M155" s="1">
        <f t="shared" si="8"/>
        <v>94.623193430656954</v>
      </c>
    </row>
    <row r="156" spans="1:13" x14ac:dyDescent="0.25">
      <c r="A156" t="str">
        <f t="shared" si="6"/>
        <v>CMBDACJan-2024</v>
      </c>
      <c r="B156" s="2">
        <v>2024</v>
      </c>
      <c r="C156" s="2" t="s">
        <v>196</v>
      </c>
      <c r="D156" t="s">
        <v>10</v>
      </c>
      <c r="E156" s="2" t="s">
        <v>22</v>
      </c>
      <c r="F156" t="s">
        <v>15</v>
      </c>
      <c r="G156">
        <v>368</v>
      </c>
      <c r="H156">
        <v>76065.569999999992</v>
      </c>
      <c r="I156">
        <v>1309.8299999999997</v>
      </c>
      <c r="J156">
        <v>77375.400000000009</v>
      </c>
      <c r="K156">
        <v>796720</v>
      </c>
      <c r="L156" s="26">
        <f t="shared" si="7"/>
        <v>9.7117431469023005E-2</v>
      </c>
      <c r="M156" s="1">
        <f t="shared" si="8"/>
        <v>210.25923913043479</v>
      </c>
    </row>
    <row r="157" spans="1:13" x14ac:dyDescent="0.25">
      <c r="A157" t="str">
        <f t="shared" si="6"/>
        <v>CMBDELJan-2024</v>
      </c>
      <c r="B157" s="2">
        <v>2024</v>
      </c>
      <c r="C157" s="2" t="s">
        <v>196</v>
      </c>
      <c r="D157" t="s">
        <v>10</v>
      </c>
      <c r="E157" s="2" t="s">
        <v>23</v>
      </c>
      <c r="F157" t="s">
        <v>15</v>
      </c>
      <c r="G157">
        <v>2531</v>
      </c>
      <c r="H157">
        <v>258184.55000000013</v>
      </c>
      <c r="I157">
        <v>84515.59</v>
      </c>
      <c r="J157">
        <v>342700.14000000031</v>
      </c>
      <c r="K157">
        <v>6137675</v>
      </c>
      <c r="L157" s="26">
        <f t="shared" si="7"/>
        <v>5.5835497969508048E-2</v>
      </c>
      <c r="M157" s="1">
        <f t="shared" si="8"/>
        <v>135.40108257605701</v>
      </c>
    </row>
    <row r="158" spans="1:13" x14ac:dyDescent="0.25">
      <c r="A158" t="str">
        <f t="shared" si="6"/>
        <v>CMBDMMJan-2024</v>
      </c>
      <c r="B158" s="2">
        <v>2024</v>
      </c>
      <c r="C158" s="2" t="s">
        <v>196</v>
      </c>
      <c r="D158" t="s">
        <v>10</v>
      </c>
      <c r="E158" s="2" t="s">
        <v>24</v>
      </c>
      <c r="F158" t="s">
        <v>11</v>
      </c>
      <c r="G158">
        <v>461</v>
      </c>
      <c r="H158">
        <v>82010.769999999975</v>
      </c>
      <c r="I158">
        <v>42355.37999999999</v>
      </c>
      <c r="J158">
        <v>124366.14999999998</v>
      </c>
      <c r="K158">
        <v>1776233</v>
      </c>
      <c r="L158" s="26">
        <f t="shared" si="7"/>
        <v>7.0016799597800508E-2</v>
      </c>
      <c r="M158" s="1">
        <f t="shared" si="8"/>
        <v>269.77472885032535</v>
      </c>
    </row>
    <row r="159" spans="1:13" x14ac:dyDescent="0.25">
      <c r="A159" t="str">
        <f t="shared" si="6"/>
        <v>CMBDOHJan-2024</v>
      </c>
      <c r="B159" s="2">
        <v>2024</v>
      </c>
      <c r="C159" s="2" t="s">
        <v>196</v>
      </c>
      <c r="D159" t="s">
        <v>10</v>
      </c>
      <c r="E159" s="2" t="s">
        <v>25</v>
      </c>
      <c r="F159" t="s">
        <v>11</v>
      </c>
      <c r="G159">
        <v>1557</v>
      </c>
      <c r="H159">
        <v>319547.6999999996</v>
      </c>
      <c r="I159">
        <v>265055.0500000001</v>
      </c>
      <c r="J159">
        <v>584602.75000000023</v>
      </c>
      <c r="K159">
        <v>5656581</v>
      </c>
      <c r="L159" s="26">
        <f t="shared" si="7"/>
        <v>0.10334913439761584</v>
      </c>
      <c r="M159" s="1">
        <f t="shared" si="8"/>
        <v>375.46740526653838</v>
      </c>
    </row>
    <row r="160" spans="1:13" x14ac:dyDescent="0.25">
      <c r="A160" t="str">
        <f t="shared" si="6"/>
        <v>CMBDXBJan-2024</v>
      </c>
      <c r="B160" s="2">
        <v>2024</v>
      </c>
      <c r="C160" s="2" t="s">
        <v>196</v>
      </c>
      <c r="D160" t="s">
        <v>10</v>
      </c>
      <c r="E160" s="2" t="s">
        <v>26</v>
      </c>
      <c r="F160" t="s">
        <v>11</v>
      </c>
      <c r="G160">
        <v>1194</v>
      </c>
      <c r="H160">
        <v>159457.29999999996</v>
      </c>
      <c r="I160">
        <v>124178.31000000007</v>
      </c>
      <c r="J160">
        <v>283635.60999999987</v>
      </c>
      <c r="K160">
        <v>3950946</v>
      </c>
      <c r="L160" s="26">
        <f t="shared" si="7"/>
        <v>7.178929046360033E-2</v>
      </c>
      <c r="M160" s="1">
        <f t="shared" si="8"/>
        <v>237.55076214405349</v>
      </c>
    </row>
    <row r="161" spans="1:13" x14ac:dyDescent="0.25">
      <c r="A161" t="str">
        <f t="shared" si="6"/>
        <v>CMBFRAJan-2024</v>
      </c>
      <c r="B161" s="2">
        <v>2024</v>
      </c>
      <c r="C161" s="2" t="s">
        <v>196</v>
      </c>
      <c r="D161" t="s">
        <v>10</v>
      </c>
      <c r="E161" s="2" t="s">
        <v>27</v>
      </c>
      <c r="F161" t="s">
        <v>19</v>
      </c>
      <c r="G161">
        <v>2125</v>
      </c>
      <c r="H161">
        <v>713506.56</v>
      </c>
      <c r="I161">
        <v>468449.29000000021</v>
      </c>
      <c r="J161">
        <v>1181955.8499999999</v>
      </c>
      <c r="K161">
        <v>17197625</v>
      </c>
      <c r="L161" s="26">
        <f t="shared" si="7"/>
        <v>6.8727853409991199E-2</v>
      </c>
      <c r="M161" s="1">
        <f t="shared" si="8"/>
        <v>556.21451764705876</v>
      </c>
    </row>
    <row r="162" spans="1:13" x14ac:dyDescent="0.25">
      <c r="A162" t="str">
        <f t="shared" si="6"/>
        <v>CMBGANJan-2024</v>
      </c>
      <c r="B162" s="2">
        <v>2024</v>
      </c>
      <c r="C162" s="2" t="s">
        <v>196</v>
      </c>
      <c r="D162" t="s">
        <v>10</v>
      </c>
      <c r="E162" s="2" t="s">
        <v>28</v>
      </c>
      <c r="F162" t="s">
        <v>15</v>
      </c>
      <c r="G162">
        <v>551</v>
      </c>
      <c r="H162">
        <v>46940.6</v>
      </c>
      <c r="I162">
        <v>14961.120000000003</v>
      </c>
      <c r="J162">
        <v>61901.72</v>
      </c>
      <c r="K162">
        <v>631997</v>
      </c>
      <c r="L162" s="26">
        <f t="shared" si="7"/>
        <v>9.7946224428280521E-2</v>
      </c>
      <c r="M162" s="1">
        <f t="shared" si="8"/>
        <v>112.34431941923775</v>
      </c>
    </row>
    <row r="163" spans="1:13" x14ac:dyDescent="0.25">
      <c r="A163" t="str">
        <f t="shared" si="6"/>
        <v>CMBHYDJan-2024</v>
      </c>
      <c r="B163" s="2">
        <v>2024</v>
      </c>
      <c r="C163" s="2" t="s">
        <v>196</v>
      </c>
      <c r="D163" t="s">
        <v>10</v>
      </c>
      <c r="E163" s="2" t="s">
        <v>29</v>
      </c>
      <c r="F163" t="s">
        <v>15</v>
      </c>
      <c r="G163">
        <v>409</v>
      </c>
      <c r="H163">
        <v>24502.749999999993</v>
      </c>
      <c r="I163">
        <v>13674.189999999999</v>
      </c>
      <c r="J163">
        <v>38176.939999999988</v>
      </c>
      <c r="K163">
        <v>479348</v>
      </c>
      <c r="L163" s="26">
        <f t="shared" si="7"/>
        <v>7.964347405225429E-2</v>
      </c>
      <c r="M163" s="1">
        <f t="shared" si="8"/>
        <v>93.342151589242022</v>
      </c>
    </row>
    <row r="164" spans="1:13" x14ac:dyDescent="0.25">
      <c r="A164" t="str">
        <f t="shared" si="6"/>
        <v>CMBICNJan-2024</v>
      </c>
      <c r="B164" s="2">
        <v>2024</v>
      </c>
      <c r="C164" s="2" t="s">
        <v>196</v>
      </c>
      <c r="D164" t="s">
        <v>10</v>
      </c>
      <c r="E164" s="2" t="s">
        <v>30</v>
      </c>
      <c r="F164" t="s">
        <v>13</v>
      </c>
      <c r="G164">
        <v>637</v>
      </c>
      <c r="H164">
        <v>157643.57999999999</v>
      </c>
      <c r="I164">
        <v>54387.380000000005</v>
      </c>
      <c r="J164">
        <v>212030.95999999996</v>
      </c>
      <c r="K164">
        <v>3672305</v>
      </c>
      <c r="L164" s="26">
        <f t="shared" si="7"/>
        <v>5.7737840402689852E-2</v>
      </c>
      <c r="M164" s="1">
        <f t="shared" si="8"/>
        <v>332.85864992150698</v>
      </c>
    </row>
    <row r="165" spans="1:13" x14ac:dyDescent="0.25">
      <c r="A165" t="str">
        <f t="shared" si="6"/>
        <v>CMBIXMJan-2024</v>
      </c>
      <c r="B165" s="2">
        <v>2024</v>
      </c>
      <c r="C165" s="2" t="s">
        <v>196</v>
      </c>
      <c r="D165" t="s">
        <v>10</v>
      </c>
      <c r="E165" s="2" t="s">
        <v>31</v>
      </c>
      <c r="F165" t="s">
        <v>15</v>
      </c>
      <c r="G165">
        <v>230</v>
      </c>
      <c r="H165">
        <v>6982.6799999999957</v>
      </c>
      <c r="I165">
        <v>4433.7699999999995</v>
      </c>
      <c r="J165">
        <v>11416.450000000003</v>
      </c>
      <c r="K165">
        <v>81420</v>
      </c>
      <c r="L165" s="26">
        <f t="shared" si="7"/>
        <v>0.14021677720461806</v>
      </c>
      <c r="M165" s="1">
        <f t="shared" si="8"/>
        <v>49.63673913043479</v>
      </c>
    </row>
    <row r="166" spans="1:13" x14ac:dyDescent="0.25">
      <c r="A166" t="str">
        <f t="shared" si="6"/>
        <v>CMBKHIJan-2024</v>
      </c>
      <c r="B166" s="2">
        <v>2024</v>
      </c>
      <c r="C166" s="2" t="s">
        <v>196</v>
      </c>
      <c r="D166" t="s">
        <v>10</v>
      </c>
      <c r="E166" s="2" t="s">
        <v>32</v>
      </c>
      <c r="F166" t="s">
        <v>15</v>
      </c>
      <c r="G166">
        <v>713</v>
      </c>
      <c r="H166">
        <v>90726.12</v>
      </c>
      <c r="I166">
        <v>23603.53</v>
      </c>
      <c r="J166">
        <v>114329.65000000001</v>
      </c>
      <c r="K166">
        <v>1721182</v>
      </c>
      <c r="L166" s="26">
        <f t="shared" si="7"/>
        <v>6.6425078812118649E-2</v>
      </c>
      <c r="M166" s="1">
        <f t="shared" si="8"/>
        <v>160.35014025245442</v>
      </c>
    </row>
    <row r="167" spans="1:13" x14ac:dyDescent="0.25">
      <c r="A167" t="str">
        <f t="shared" si="6"/>
        <v>CMBKTMJan-2024</v>
      </c>
      <c r="B167" s="2">
        <v>2024</v>
      </c>
      <c r="C167" s="2" t="s">
        <v>196</v>
      </c>
      <c r="D167" t="s">
        <v>10</v>
      </c>
      <c r="E167" s="2" t="s">
        <v>52</v>
      </c>
      <c r="F167" t="s">
        <v>15</v>
      </c>
      <c r="G167">
        <v>315</v>
      </c>
      <c r="H167">
        <v>38319.609999999993</v>
      </c>
      <c r="I167">
        <v>13838.309999999998</v>
      </c>
      <c r="J167">
        <v>52157.919999999984</v>
      </c>
      <c r="K167">
        <v>741195</v>
      </c>
      <c r="L167" s="26">
        <f t="shared" si="7"/>
        <v>7.0370037574457436E-2</v>
      </c>
      <c r="M167" s="1">
        <f t="shared" si="8"/>
        <v>165.58069841269835</v>
      </c>
    </row>
    <row r="168" spans="1:13" x14ac:dyDescent="0.25">
      <c r="A168" t="str">
        <f t="shared" si="6"/>
        <v>CMBKULJan-2024</v>
      </c>
      <c r="B168" s="2">
        <v>2024</v>
      </c>
      <c r="C168" s="2" t="s">
        <v>196</v>
      </c>
      <c r="D168" t="s">
        <v>10</v>
      </c>
      <c r="E168" s="2" t="s">
        <v>33</v>
      </c>
      <c r="F168" t="s">
        <v>13</v>
      </c>
      <c r="G168">
        <v>1872</v>
      </c>
      <c r="H168">
        <v>163825.84000000003</v>
      </c>
      <c r="I168">
        <v>115136.1100000001</v>
      </c>
      <c r="J168">
        <v>278961.94999999978</v>
      </c>
      <c r="K168">
        <v>4603248</v>
      </c>
      <c r="L168" s="26">
        <f t="shared" si="7"/>
        <v>6.0601112518812755E-2</v>
      </c>
      <c r="M168" s="1">
        <f t="shared" si="8"/>
        <v>149.01813568376056</v>
      </c>
    </row>
    <row r="169" spans="1:13" x14ac:dyDescent="0.25">
      <c r="A169" t="str">
        <f t="shared" si="6"/>
        <v>CMBKWIJan-2024</v>
      </c>
      <c r="B169" s="2">
        <v>2024</v>
      </c>
      <c r="C169" s="2" t="s">
        <v>196</v>
      </c>
      <c r="D169" t="s">
        <v>10</v>
      </c>
      <c r="E169" s="2" t="s">
        <v>34</v>
      </c>
      <c r="F169" t="s">
        <v>11</v>
      </c>
      <c r="G169">
        <v>569</v>
      </c>
      <c r="H169">
        <v>86255.030000000013</v>
      </c>
      <c r="I169">
        <v>43959.55</v>
      </c>
      <c r="J169">
        <v>130214.57999999999</v>
      </c>
      <c r="K169">
        <v>2386955</v>
      </c>
      <c r="L169" s="26">
        <f t="shared" si="7"/>
        <v>5.4552591062671893E-2</v>
      </c>
      <c r="M169" s="1">
        <f t="shared" si="8"/>
        <v>228.84811950790859</v>
      </c>
    </row>
    <row r="170" spans="1:13" x14ac:dyDescent="0.25">
      <c r="A170" t="str">
        <f t="shared" si="6"/>
        <v>CMBLHEJan-2024</v>
      </c>
      <c r="B170" s="2">
        <v>2024</v>
      </c>
      <c r="C170" s="2" t="s">
        <v>196</v>
      </c>
      <c r="D170" t="s">
        <v>10</v>
      </c>
      <c r="E170" s="2" t="s">
        <v>35</v>
      </c>
      <c r="F170" t="s">
        <v>15</v>
      </c>
      <c r="G170">
        <v>618</v>
      </c>
      <c r="H170">
        <v>78190.629999999976</v>
      </c>
      <c r="I170">
        <v>17734.149999999991</v>
      </c>
      <c r="J170">
        <v>95924.780000000028</v>
      </c>
      <c r="K170">
        <v>1721130</v>
      </c>
      <c r="L170" s="26">
        <f t="shared" si="7"/>
        <v>5.573360524771518E-2</v>
      </c>
      <c r="M170" s="1">
        <f t="shared" si="8"/>
        <v>155.21809061488679</v>
      </c>
    </row>
    <row r="171" spans="1:13" x14ac:dyDescent="0.25">
      <c r="A171" t="str">
        <f t="shared" si="6"/>
        <v>CMBLHRJan-2024</v>
      </c>
      <c r="B171" s="2">
        <v>2024</v>
      </c>
      <c r="C171" s="2" t="s">
        <v>196</v>
      </c>
      <c r="D171" t="s">
        <v>10</v>
      </c>
      <c r="E171" s="2" t="s">
        <v>36</v>
      </c>
      <c r="F171" t="s">
        <v>19</v>
      </c>
      <c r="G171">
        <v>4849</v>
      </c>
      <c r="H171">
        <v>2325269.6799999992</v>
      </c>
      <c r="I171">
        <v>999479.14000000025</v>
      </c>
      <c r="J171">
        <v>3324748.8200000026</v>
      </c>
      <c r="K171">
        <v>42278431</v>
      </c>
      <c r="L171" s="26">
        <f t="shared" si="7"/>
        <v>7.8639361522190893E-2</v>
      </c>
      <c r="M171" s="1">
        <f t="shared" si="8"/>
        <v>685.65659311198237</v>
      </c>
    </row>
    <row r="172" spans="1:13" x14ac:dyDescent="0.25">
      <c r="A172" t="str">
        <f t="shared" si="6"/>
        <v>CMBMAAJan-2024</v>
      </c>
      <c r="B172" s="2">
        <v>2024</v>
      </c>
      <c r="C172" s="2" t="s">
        <v>196</v>
      </c>
      <c r="D172" t="s">
        <v>10</v>
      </c>
      <c r="E172" s="2" t="s">
        <v>37</v>
      </c>
      <c r="F172" t="s">
        <v>15</v>
      </c>
      <c r="G172">
        <v>1997</v>
      </c>
      <c r="H172">
        <v>76582.91999999994</v>
      </c>
      <c r="I172">
        <v>59050.04000000003</v>
      </c>
      <c r="J172">
        <v>135632.95999999993</v>
      </c>
      <c r="K172">
        <v>1369942</v>
      </c>
      <c r="L172" s="26">
        <f t="shared" si="7"/>
        <v>9.9006352093738231E-2</v>
      </c>
      <c r="M172" s="1">
        <f t="shared" si="8"/>
        <v>67.918357536304427</v>
      </c>
    </row>
    <row r="173" spans="1:13" x14ac:dyDescent="0.25">
      <c r="A173" t="str">
        <f t="shared" si="6"/>
        <v>CMBMELJan-2024</v>
      </c>
      <c r="B173" s="2">
        <v>2024</v>
      </c>
      <c r="C173" s="2" t="s">
        <v>196</v>
      </c>
      <c r="D173" t="s">
        <v>10</v>
      </c>
      <c r="E173" s="2" t="s">
        <v>38</v>
      </c>
      <c r="F173" t="s">
        <v>13</v>
      </c>
      <c r="G173">
        <v>6241</v>
      </c>
      <c r="H173">
        <v>3672419.2699999954</v>
      </c>
      <c r="I173">
        <v>471240.05999999994</v>
      </c>
      <c r="J173">
        <v>4143659.3300000015</v>
      </c>
      <c r="K173">
        <v>52480569</v>
      </c>
      <c r="L173" s="26">
        <f t="shared" si="7"/>
        <v>7.8956067149348205E-2</v>
      </c>
      <c r="M173" s="1">
        <f t="shared" si="8"/>
        <v>663.94156865886896</v>
      </c>
    </row>
    <row r="174" spans="1:13" x14ac:dyDescent="0.25">
      <c r="A174" t="str">
        <f t="shared" si="6"/>
        <v>CMBMLEJan-2024</v>
      </c>
      <c r="B174" s="2">
        <v>2024</v>
      </c>
      <c r="C174" s="2" t="s">
        <v>196</v>
      </c>
      <c r="D174" t="s">
        <v>10</v>
      </c>
      <c r="E174" s="2" t="s">
        <v>39</v>
      </c>
      <c r="F174" t="s">
        <v>15</v>
      </c>
      <c r="G174">
        <v>3869</v>
      </c>
      <c r="H174">
        <v>277432.85999999987</v>
      </c>
      <c r="I174">
        <v>96398.590000000098</v>
      </c>
      <c r="J174">
        <v>373831.44999999995</v>
      </c>
      <c r="K174">
        <v>2971392</v>
      </c>
      <c r="L174" s="26">
        <f t="shared" si="7"/>
        <v>0.12581020949103988</v>
      </c>
      <c r="M174" s="1">
        <f t="shared" si="8"/>
        <v>96.622240889118629</v>
      </c>
    </row>
    <row r="175" spans="1:13" x14ac:dyDescent="0.25">
      <c r="A175" t="str">
        <f t="shared" si="6"/>
        <v>CMBNRTJan-2024</v>
      </c>
      <c r="B175" s="2">
        <v>2024</v>
      </c>
      <c r="C175" s="2" t="s">
        <v>196</v>
      </c>
      <c r="D175" t="s">
        <v>10</v>
      </c>
      <c r="E175" s="2" t="s">
        <v>40</v>
      </c>
      <c r="F175" t="s">
        <v>13</v>
      </c>
      <c r="G175">
        <v>1851</v>
      </c>
      <c r="H175">
        <v>734630.98999999987</v>
      </c>
      <c r="I175">
        <v>23469.98</v>
      </c>
      <c r="J175">
        <v>758100.9700000002</v>
      </c>
      <c r="K175">
        <v>12705264</v>
      </c>
      <c r="L175" s="26">
        <f t="shared" si="7"/>
        <v>5.9668257975591867E-2</v>
      </c>
      <c r="M175" s="1">
        <f t="shared" si="8"/>
        <v>409.56292274446258</v>
      </c>
    </row>
    <row r="176" spans="1:13" x14ac:dyDescent="0.25">
      <c r="A176" t="str">
        <f t="shared" si="6"/>
        <v>CMBPVGJan-2024</v>
      </c>
      <c r="B176" s="2">
        <v>2024</v>
      </c>
      <c r="C176" s="2" t="s">
        <v>196</v>
      </c>
      <c r="D176" t="s">
        <v>10</v>
      </c>
      <c r="E176" s="2" t="s">
        <v>50</v>
      </c>
      <c r="F176" t="s">
        <v>13</v>
      </c>
      <c r="G176">
        <v>13</v>
      </c>
      <c r="H176">
        <v>1224.78</v>
      </c>
      <c r="I176">
        <v>1103.1400000000001</v>
      </c>
      <c r="J176">
        <v>2327.9200000000005</v>
      </c>
      <c r="K176">
        <v>65858</v>
      </c>
      <c r="L176" s="26">
        <f t="shared" si="7"/>
        <v>3.534756597528016E-2</v>
      </c>
      <c r="M176" s="1">
        <f t="shared" si="8"/>
        <v>179.07076923076926</v>
      </c>
    </row>
    <row r="177" spans="1:13" x14ac:dyDescent="0.25">
      <c r="A177" t="str">
        <f t="shared" si="6"/>
        <v>CMBRUHJan-2024</v>
      </c>
      <c r="B177" s="2">
        <v>2024</v>
      </c>
      <c r="C177" s="2" t="s">
        <v>196</v>
      </c>
      <c r="D177" t="s">
        <v>10</v>
      </c>
      <c r="E177" s="2" t="s">
        <v>41</v>
      </c>
      <c r="F177" t="s">
        <v>11</v>
      </c>
      <c r="G177">
        <v>949</v>
      </c>
      <c r="H177">
        <v>180192.71999999988</v>
      </c>
      <c r="I177">
        <v>87927.300000000061</v>
      </c>
      <c r="J177">
        <v>268120.0199999999</v>
      </c>
      <c r="K177">
        <v>3838705</v>
      </c>
      <c r="L177" s="26">
        <f t="shared" si="7"/>
        <v>6.9846476871757504E-2</v>
      </c>
      <c r="M177" s="1">
        <f t="shared" si="8"/>
        <v>282.52899894625909</v>
      </c>
    </row>
    <row r="178" spans="1:13" x14ac:dyDescent="0.25">
      <c r="A178" t="str">
        <f t="shared" si="6"/>
        <v>CMBSINJan-2024</v>
      </c>
      <c r="B178" s="2">
        <v>2024</v>
      </c>
      <c r="C178" s="2" t="s">
        <v>196</v>
      </c>
      <c r="D178" t="s">
        <v>10</v>
      </c>
      <c r="E178" s="2" t="s">
        <v>42</v>
      </c>
      <c r="F178" t="s">
        <v>13</v>
      </c>
      <c r="G178">
        <v>2575</v>
      </c>
      <c r="H178">
        <v>391170.83000000007</v>
      </c>
      <c r="I178">
        <v>207337.66000000012</v>
      </c>
      <c r="J178">
        <v>598508.49000000022</v>
      </c>
      <c r="K178">
        <v>7078675</v>
      </c>
      <c r="L178" s="26">
        <f t="shared" si="7"/>
        <v>8.4550920899744683E-2</v>
      </c>
      <c r="M178" s="1">
        <f t="shared" si="8"/>
        <v>232.43048155339815</v>
      </c>
    </row>
    <row r="179" spans="1:13" x14ac:dyDescent="0.25">
      <c r="A179" t="str">
        <f t="shared" si="6"/>
        <v>CMBSYDJan-2024</v>
      </c>
      <c r="B179" s="2">
        <v>2024</v>
      </c>
      <c r="C179" s="2" t="s">
        <v>196</v>
      </c>
      <c r="D179" t="s">
        <v>10</v>
      </c>
      <c r="E179" s="2" t="s">
        <v>53</v>
      </c>
      <c r="F179" t="s">
        <v>13</v>
      </c>
      <c r="G179">
        <v>2810</v>
      </c>
      <c r="H179">
        <v>1643433.2600000005</v>
      </c>
      <c r="I179">
        <v>220207.69000000012</v>
      </c>
      <c r="J179">
        <v>1863640.9499999988</v>
      </c>
      <c r="K179">
        <v>24598740</v>
      </c>
      <c r="L179" s="26">
        <f t="shared" si="7"/>
        <v>7.5761642669502541E-2</v>
      </c>
      <c r="M179" s="1">
        <f t="shared" si="8"/>
        <v>663.21741992882517</v>
      </c>
    </row>
    <row r="180" spans="1:13" x14ac:dyDescent="0.25">
      <c r="A180" t="str">
        <f t="shared" si="6"/>
        <v>CMBTRVJan-2024</v>
      </c>
      <c r="B180" s="2">
        <v>2024</v>
      </c>
      <c r="C180" s="2" t="s">
        <v>196</v>
      </c>
      <c r="D180" t="s">
        <v>10</v>
      </c>
      <c r="E180" s="2" t="s">
        <v>43</v>
      </c>
      <c r="F180" t="s">
        <v>15</v>
      </c>
      <c r="G180">
        <v>182</v>
      </c>
      <c r="H180">
        <v>9317.8599999999988</v>
      </c>
      <c r="I180">
        <v>3881.5700000000006</v>
      </c>
      <c r="J180">
        <v>13199.43</v>
      </c>
      <c r="K180">
        <v>66612</v>
      </c>
      <c r="L180" s="26">
        <f t="shared" si="7"/>
        <v>0.19815393622770672</v>
      </c>
      <c r="M180" s="1">
        <f t="shared" si="8"/>
        <v>72.524340659340666</v>
      </c>
    </row>
    <row r="181" spans="1:13" x14ac:dyDescent="0.25">
      <c r="A181" t="str">
        <f t="shared" si="6"/>
        <v>CMBTRZJan-2024</v>
      </c>
      <c r="B181" s="2">
        <v>2024</v>
      </c>
      <c r="C181" s="2" t="s">
        <v>196</v>
      </c>
      <c r="D181" t="s">
        <v>10</v>
      </c>
      <c r="E181" s="2" t="s">
        <v>44</v>
      </c>
      <c r="F181" t="s">
        <v>15</v>
      </c>
      <c r="G181">
        <v>354</v>
      </c>
      <c r="H181">
        <v>14463.15</v>
      </c>
      <c r="I181">
        <v>8206.760000000002</v>
      </c>
      <c r="J181">
        <v>22669.910000000003</v>
      </c>
      <c r="K181">
        <v>156822</v>
      </c>
      <c r="L181" s="26">
        <f t="shared" si="7"/>
        <v>0.14455822524900847</v>
      </c>
      <c r="M181" s="1">
        <f t="shared" si="8"/>
        <v>64.039293785310747</v>
      </c>
    </row>
    <row r="182" spans="1:13" x14ac:dyDescent="0.25">
      <c r="A182" t="str">
        <f t="shared" si="6"/>
        <v>CMBJEDJan-2024</v>
      </c>
      <c r="B182" s="2">
        <v>2024</v>
      </c>
      <c r="C182" s="2" t="s">
        <v>196</v>
      </c>
      <c r="D182" t="s">
        <v>10</v>
      </c>
      <c r="E182" s="2" t="s">
        <v>51</v>
      </c>
      <c r="F182" t="s">
        <v>11</v>
      </c>
      <c r="G182">
        <v>190</v>
      </c>
      <c r="H182">
        <v>31728.94999999999</v>
      </c>
      <c r="I182">
        <v>17543.04</v>
      </c>
      <c r="J182">
        <v>49271.990000000013</v>
      </c>
      <c r="K182">
        <v>884830</v>
      </c>
      <c r="L182" s="26">
        <f t="shared" si="7"/>
        <v>5.5685261575669914E-2</v>
      </c>
      <c r="M182" s="1">
        <f t="shared" si="8"/>
        <v>259.3262631578948</v>
      </c>
    </row>
    <row r="183" spans="1:13" x14ac:dyDescent="0.25">
      <c r="A183" t="str">
        <f t="shared" si="6"/>
        <v>COKCMBJan-2024</v>
      </c>
      <c r="B183" s="2">
        <v>2024</v>
      </c>
      <c r="C183" s="2" t="s">
        <v>196</v>
      </c>
      <c r="D183" t="s">
        <v>21</v>
      </c>
      <c r="E183" s="2" t="s">
        <v>10</v>
      </c>
      <c r="F183" t="s">
        <v>15</v>
      </c>
      <c r="G183">
        <v>2120</v>
      </c>
      <c r="H183">
        <v>111500.62999999998</v>
      </c>
      <c r="I183">
        <v>36998.640000000058</v>
      </c>
      <c r="J183">
        <v>148499.26999999993</v>
      </c>
      <c r="K183">
        <v>1096040</v>
      </c>
      <c r="L183" s="26">
        <f t="shared" si="7"/>
        <v>0.13548708988723032</v>
      </c>
      <c r="M183" s="1">
        <f t="shared" si="8"/>
        <v>70.046825471698085</v>
      </c>
    </row>
    <row r="184" spans="1:13" x14ac:dyDescent="0.25">
      <c r="A184" t="str">
        <f t="shared" si="6"/>
        <v>DACCMBJan-2024</v>
      </c>
      <c r="B184" s="2">
        <v>2024</v>
      </c>
      <c r="C184" s="2" t="s">
        <v>196</v>
      </c>
      <c r="D184" t="s">
        <v>22</v>
      </c>
      <c r="E184" s="2" t="s">
        <v>10</v>
      </c>
      <c r="F184" t="s">
        <v>15</v>
      </c>
      <c r="G184">
        <v>134</v>
      </c>
      <c r="H184">
        <v>23423.980000000007</v>
      </c>
      <c r="I184">
        <v>2050.2199999999993</v>
      </c>
      <c r="J184">
        <v>25474.200000000012</v>
      </c>
      <c r="K184">
        <v>290110</v>
      </c>
      <c r="L184" s="26">
        <f t="shared" si="7"/>
        <v>8.7808762193650719E-2</v>
      </c>
      <c r="M184" s="1">
        <f t="shared" si="8"/>
        <v>190.10597014925381</v>
      </c>
    </row>
    <row r="185" spans="1:13" x14ac:dyDescent="0.25">
      <c r="A185" t="str">
        <f t="shared" si="6"/>
        <v>DELCMBJan-2024</v>
      </c>
      <c r="B185" s="2">
        <v>2024</v>
      </c>
      <c r="C185" s="2" t="s">
        <v>196</v>
      </c>
      <c r="D185" t="s">
        <v>23</v>
      </c>
      <c r="E185" s="2" t="s">
        <v>10</v>
      </c>
      <c r="F185" t="s">
        <v>15</v>
      </c>
      <c r="G185">
        <v>1635</v>
      </c>
      <c r="H185">
        <v>157950.40000000011</v>
      </c>
      <c r="I185">
        <v>58270.380000000005</v>
      </c>
      <c r="J185">
        <v>216220.78000000006</v>
      </c>
      <c r="K185">
        <v>3964875</v>
      </c>
      <c r="L185" s="26">
        <f t="shared" si="7"/>
        <v>5.4534072322582693E-2</v>
      </c>
      <c r="M185" s="1">
        <f t="shared" si="8"/>
        <v>132.24512538226304</v>
      </c>
    </row>
    <row r="186" spans="1:13" x14ac:dyDescent="0.25">
      <c r="A186" t="str">
        <f t="shared" si="6"/>
        <v>DMMCMBJan-2024</v>
      </c>
      <c r="B186" s="2">
        <v>2024</v>
      </c>
      <c r="C186" s="2" t="s">
        <v>196</v>
      </c>
      <c r="D186" t="s">
        <v>24</v>
      </c>
      <c r="E186" s="2" t="s">
        <v>10</v>
      </c>
      <c r="F186" t="s">
        <v>11</v>
      </c>
      <c r="G186">
        <v>125</v>
      </c>
      <c r="H186">
        <v>22078.579999999998</v>
      </c>
      <c r="I186">
        <v>10794.279999999997</v>
      </c>
      <c r="J186">
        <v>32872.86</v>
      </c>
      <c r="K186">
        <v>481625</v>
      </c>
      <c r="L186" s="26">
        <f t="shared" si="7"/>
        <v>6.825405657928886E-2</v>
      </c>
      <c r="M186" s="1">
        <f t="shared" si="8"/>
        <v>262.98288000000002</v>
      </c>
    </row>
    <row r="187" spans="1:13" x14ac:dyDescent="0.25">
      <c r="A187" t="str">
        <f t="shared" si="6"/>
        <v>DOHCMBJan-2024</v>
      </c>
      <c r="B187" s="2">
        <v>2024</v>
      </c>
      <c r="C187" s="2" t="s">
        <v>196</v>
      </c>
      <c r="D187" t="s">
        <v>25</v>
      </c>
      <c r="E187" s="2" t="s">
        <v>10</v>
      </c>
      <c r="F187" t="s">
        <v>11</v>
      </c>
      <c r="G187">
        <v>308</v>
      </c>
      <c r="H187">
        <v>42201.39</v>
      </c>
      <c r="I187">
        <v>27102.259999999995</v>
      </c>
      <c r="J187">
        <v>69303.650000000023</v>
      </c>
      <c r="K187">
        <v>1118964</v>
      </c>
      <c r="L187" s="26">
        <f t="shared" si="7"/>
        <v>6.1935549311684761E-2</v>
      </c>
      <c r="M187" s="1">
        <f t="shared" si="8"/>
        <v>225.01185064935072</v>
      </c>
    </row>
    <row r="188" spans="1:13" x14ac:dyDescent="0.25">
      <c r="A188" t="str">
        <f t="shared" si="6"/>
        <v>DXBCMBJan-2024</v>
      </c>
      <c r="B188" s="2">
        <v>2024</v>
      </c>
      <c r="C188" s="2" t="s">
        <v>196</v>
      </c>
      <c r="D188" t="s">
        <v>26</v>
      </c>
      <c r="E188" s="2" t="s">
        <v>10</v>
      </c>
      <c r="F188" t="s">
        <v>11</v>
      </c>
      <c r="G188">
        <v>323</v>
      </c>
      <c r="H188">
        <v>48113.11</v>
      </c>
      <c r="I188">
        <v>29640.350000000006</v>
      </c>
      <c r="J188">
        <v>77753.459999999977</v>
      </c>
      <c r="K188">
        <v>1068807</v>
      </c>
      <c r="L188" s="26">
        <f t="shared" si="7"/>
        <v>7.274789555083376E-2</v>
      </c>
      <c r="M188" s="1">
        <f t="shared" si="8"/>
        <v>240.7227863777089</v>
      </c>
    </row>
    <row r="189" spans="1:13" x14ac:dyDescent="0.25">
      <c r="A189" t="str">
        <f t="shared" si="6"/>
        <v>FRACMBJan-2024</v>
      </c>
      <c r="B189" s="2">
        <v>2024</v>
      </c>
      <c r="C189" s="2" t="s">
        <v>196</v>
      </c>
      <c r="D189" t="s">
        <v>27</v>
      </c>
      <c r="E189" s="2" t="s">
        <v>10</v>
      </c>
      <c r="F189" t="s">
        <v>19</v>
      </c>
      <c r="G189">
        <v>1266</v>
      </c>
      <c r="H189">
        <v>303262.98999999982</v>
      </c>
      <c r="I189">
        <v>273380.13999999996</v>
      </c>
      <c r="J189">
        <v>576643.12999999954</v>
      </c>
      <c r="K189">
        <v>10245738</v>
      </c>
      <c r="L189" s="26">
        <f t="shared" si="7"/>
        <v>5.6281268367393306E-2</v>
      </c>
      <c r="M189" s="1">
        <f t="shared" si="8"/>
        <v>455.48430489731402</v>
      </c>
    </row>
    <row r="190" spans="1:13" x14ac:dyDescent="0.25">
      <c r="A190" t="str">
        <f t="shared" si="6"/>
        <v>GANCMBJan-2024</v>
      </c>
      <c r="B190" s="2">
        <v>2024</v>
      </c>
      <c r="C190" s="2" t="s">
        <v>196</v>
      </c>
      <c r="D190" t="s">
        <v>28</v>
      </c>
      <c r="E190" s="2" t="s">
        <v>10</v>
      </c>
      <c r="F190" t="s">
        <v>15</v>
      </c>
      <c r="G190">
        <v>100</v>
      </c>
      <c r="H190">
        <v>6714.6500000000005</v>
      </c>
      <c r="I190">
        <v>2890.0400000000004</v>
      </c>
      <c r="J190">
        <v>9604.6899999999987</v>
      </c>
      <c r="K190">
        <v>114700</v>
      </c>
      <c r="L190" s="26">
        <f t="shared" si="7"/>
        <v>8.3737489102005222E-2</v>
      </c>
      <c r="M190" s="1">
        <f t="shared" si="8"/>
        <v>96.046899999999994</v>
      </c>
    </row>
    <row r="191" spans="1:13" x14ac:dyDescent="0.25">
      <c r="A191" t="str">
        <f t="shared" si="6"/>
        <v>HYDCMBJan-2024</v>
      </c>
      <c r="B191" s="2">
        <v>2024</v>
      </c>
      <c r="C191" s="2" t="s">
        <v>196</v>
      </c>
      <c r="D191" t="s">
        <v>29</v>
      </c>
      <c r="E191" s="2" t="s">
        <v>10</v>
      </c>
      <c r="F191" t="s">
        <v>15</v>
      </c>
      <c r="G191">
        <v>546</v>
      </c>
      <c r="H191">
        <v>31150.69999999999</v>
      </c>
      <c r="I191">
        <v>18112.620000000006</v>
      </c>
      <c r="J191">
        <v>49263.320000000014</v>
      </c>
      <c r="K191">
        <v>639912</v>
      </c>
      <c r="L191" s="26">
        <f t="shared" si="7"/>
        <v>7.6984522871894903E-2</v>
      </c>
      <c r="M191" s="1">
        <f t="shared" si="8"/>
        <v>90.225860805860833</v>
      </c>
    </row>
    <row r="192" spans="1:13" x14ac:dyDescent="0.25">
      <c r="A192" t="str">
        <f t="shared" si="6"/>
        <v>ICNCMBJan-2024</v>
      </c>
      <c r="B192" s="2">
        <v>2024</v>
      </c>
      <c r="C192" s="2" t="s">
        <v>196</v>
      </c>
      <c r="D192" t="s">
        <v>30</v>
      </c>
      <c r="E192" s="2" t="s">
        <v>10</v>
      </c>
      <c r="F192" t="s">
        <v>13</v>
      </c>
      <c r="G192">
        <v>493</v>
      </c>
      <c r="H192">
        <v>123893.54000000001</v>
      </c>
      <c r="I192">
        <v>40252.650000000009</v>
      </c>
      <c r="J192">
        <v>164146.19000000006</v>
      </c>
      <c r="K192">
        <v>2842145</v>
      </c>
      <c r="L192" s="26">
        <f t="shared" si="7"/>
        <v>5.7754333434782555E-2</v>
      </c>
      <c r="M192" s="1">
        <f t="shared" si="8"/>
        <v>332.95373225152144</v>
      </c>
    </row>
    <row r="193" spans="1:13" x14ac:dyDescent="0.25">
      <c r="A193" t="str">
        <f t="shared" si="6"/>
        <v>IXMCMBJan-2024</v>
      </c>
      <c r="B193" s="2">
        <v>2024</v>
      </c>
      <c r="C193" s="2" t="s">
        <v>196</v>
      </c>
      <c r="D193" t="s">
        <v>31</v>
      </c>
      <c r="E193" s="2" t="s">
        <v>10</v>
      </c>
      <c r="F193" t="s">
        <v>15</v>
      </c>
      <c r="G193">
        <v>588</v>
      </c>
      <c r="H193">
        <v>16820.989999999994</v>
      </c>
      <c r="I193">
        <v>9440.0000000000036</v>
      </c>
      <c r="J193">
        <v>26260.990000000013</v>
      </c>
      <c r="K193">
        <v>208152</v>
      </c>
      <c r="L193" s="26">
        <f t="shared" si="7"/>
        <v>0.12616256389561481</v>
      </c>
      <c r="M193" s="1">
        <f t="shared" si="8"/>
        <v>44.661547619047639</v>
      </c>
    </row>
    <row r="194" spans="1:13" x14ac:dyDescent="0.25">
      <c r="A194" t="str">
        <f t="shared" ref="A194:A257" si="9">D194&amp;E194&amp;C194</f>
        <v>KHICMBJan-2024</v>
      </c>
      <c r="B194" s="2">
        <v>2024</v>
      </c>
      <c r="C194" s="2" t="s">
        <v>196</v>
      </c>
      <c r="D194" t="s">
        <v>32</v>
      </c>
      <c r="E194" s="2" t="s">
        <v>10</v>
      </c>
      <c r="F194" t="s">
        <v>15</v>
      </c>
      <c r="G194">
        <v>1152</v>
      </c>
      <c r="H194">
        <v>187117.97000000012</v>
      </c>
      <c r="I194">
        <v>26231.380000000005</v>
      </c>
      <c r="J194">
        <v>213349.34999999989</v>
      </c>
      <c r="K194">
        <v>2780928</v>
      </c>
      <c r="L194" s="26">
        <f t="shared" ref="L194:L257" si="10">J194/K194</f>
        <v>7.6718760787765766E-2</v>
      </c>
      <c r="M194" s="1">
        <f t="shared" ref="M194:M257" si="11">J194/G194</f>
        <v>185.19908854166658</v>
      </c>
    </row>
    <row r="195" spans="1:13" x14ac:dyDescent="0.25">
      <c r="A195" t="str">
        <f t="shared" si="9"/>
        <v>KTMCMBJan-2024</v>
      </c>
      <c r="B195" s="2">
        <v>2024</v>
      </c>
      <c r="C195" s="2" t="s">
        <v>196</v>
      </c>
      <c r="D195" t="s">
        <v>52</v>
      </c>
      <c r="E195" s="2" t="s">
        <v>10</v>
      </c>
      <c r="F195" t="s">
        <v>15</v>
      </c>
      <c r="G195">
        <v>184</v>
      </c>
      <c r="H195">
        <v>29449.149999999991</v>
      </c>
      <c r="I195">
        <v>7544.2599999999975</v>
      </c>
      <c r="J195">
        <v>36993.410000000003</v>
      </c>
      <c r="K195">
        <v>432952</v>
      </c>
      <c r="L195" s="26">
        <f t="shared" si="10"/>
        <v>8.5444598939374353E-2</v>
      </c>
      <c r="M195" s="1">
        <f t="shared" si="11"/>
        <v>201.05114130434785</v>
      </c>
    </row>
    <row r="196" spans="1:13" x14ac:dyDescent="0.25">
      <c r="A196" t="str">
        <f t="shared" si="9"/>
        <v>KULCMBJan-2024</v>
      </c>
      <c r="B196" s="2">
        <v>2024</v>
      </c>
      <c r="C196" s="2" t="s">
        <v>196</v>
      </c>
      <c r="D196" t="s">
        <v>33</v>
      </c>
      <c r="E196" s="2" t="s">
        <v>10</v>
      </c>
      <c r="F196" t="s">
        <v>13</v>
      </c>
      <c r="G196">
        <v>1197</v>
      </c>
      <c r="H196">
        <v>95420.970000000045</v>
      </c>
      <c r="I196">
        <v>74531.990000000049</v>
      </c>
      <c r="J196">
        <v>169952.96000000005</v>
      </c>
      <c r="K196">
        <v>2943423</v>
      </c>
      <c r="L196" s="26">
        <f t="shared" si="10"/>
        <v>5.7739903506903376E-2</v>
      </c>
      <c r="M196" s="1">
        <f t="shared" si="11"/>
        <v>141.98242272347539</v>
      </c>
    </row>
    <row r="197" spans="1:13" x14ac:dyDescent="0.25">
      <c r="A197" t="str">
        <f t="shared" si="9"/>
        <v>KWICMBJan-2024</v>
      </c>
      <c r="B197" s="2">
        <v>2024</v>
      </c>
      <c r="C197" s="2" t="s">
        <v>196</v>
      </c>
      <c r="D197" t="s">
        <v>34</v>
      </c>
      <c r="E197" s="2" t="s">
        <v>10</v>
      </c>
      <c r="F197" t="s">
        <v>11</v>
      </c>
      <c r="G197">
        <v>131</v>
      </c>
      <c r="H197">
        <v>25476.429999999997</v>
      </c>
      <c r="I197">
        <v>8870.2099999999973</v>
      </c>
      <c r="J197">
        <v>34346.640000000007</v>
      </c>
      <c r="K197">
        <v>549545</v>
      </c>
      <c r="L197" s="26">
        <f t="shared" si="10"/>
        <v>6.2500141025757683E-2</v>
      </c>
      <c r="M197" s="1">
        <f t="shared" si="11"/>
        <v>262.18809160305346</v>
      </c>
    </row>
    <row r="198" spans="1:13" x14ac:dyDescent="0.25">
      <c r="A198" t="str">
        <f t="shared" si="9"/>
        <v>LHECMBJan-2024</v>
      </c>
      <c r="B198" s="2">
        <v>2024</v>
      </c>
      <c r="C198" s="2" t="s">
        <v>196</v>
      </c>
      <c r="D198" t="s">
        <v>35</v>
      </c>
      <c r="E198" s="2" t="s">
        <v>10</v>
      </c>
      <c r="F198" t="s">
        <v>15</v>
      </c>
      <c r="G198">
        <v>1271</v>
      </c>
      <c r="H198">
        <v>223882.22000000003</v>
      </c>
      <c r="I198">
        <v>32086.159999999989</v>
      </c>
      <c r="J198">
        <v>255968.37999999989</v>
      </c>
      <c r="K198">
        <v>3539735</v>
      </c>
      <c r="L198" s="26">
        <f t="shared" si="10"/>
        <v>7.2312865228611717E-2</v>
      </c>
      <c r="M198" s="1">
        <f t="shared" si="11"/>
        <v>201.39132966168361</v>
      </c>
    </row>
    <row r="199" spans="1:13" x14ac:dyDescent="0.25">
      <c r="A199" t="str">
        <f t="shared" si="9"/>
        <v>LHRCMBJan-2024</v>
      </c>
      <c r="B199" s="2">
        <v>2024</v>
      </c>
      <c r="C199" s="2" t="s">
        <v>196</v>
      </c>
      <c r="D199" t="s">
        <v>36</v>
      </c>
      <c r="E199" s="2" t="s">
        <v>10</v>
      </c>
      <c r="F199" t="s">
        <v>19</v>
      </c>
      <c r="G199">
        <v>3848</v>
      </c>
      <c r="H199">
        <v>1230567.0599999987</v>
      </c>
      <c r="I199">
        <v>810121.08000000042</v>
      </c>
      <c r="J199">
        <v>2040688.1400000018</v>
      </c>
      <c r="K199">
        <v>33550712</v>
      </c>
      <c r="L199" s="26">
        <f t="shared" si="10"/>
        <v>6.0823989070634382E-2</v>
      </c>
      <c r="M199" s="1">
        <f t="shared" si="11"/>
        <v>530.32436070686117</v>
      </c>
    </row>
    <row r="200" spans="1:13" x14ac:dyDescent="0.25">
      <c r="A200" t="str">
        <f t="shared" si="9"/>
        <v>MAACMBJan-2024</v>
      </c>
      <c r="B200" s="2">
        <v>2024</v>
      </c>
      <c r="C200" s="2" t="s">
        <v>196</v>
      </c>
      <c r="D200" t="s">
        <v>37</v>
      </c>
      <c r="E200" s="2" t="s">
        <v>10</v>
      </c>
      <c r="F200" t="s">
        <v>15</v>
      </c>
      <c r="G200">
        <v>1903</v>
      </c>
      <c r="H200">
        <v>70970.090000000084</v>
      </c>
      <c r="I200">
        <v>47904.659999999989</v>
      </c>
      <c r="J200">
        <v>118874.74999999999</v>
      </c>
      <c r="K200">
        <v>1305458</v>
      </c>
      <c r="L200" s="26">
        <f t="shared" si="10"/>
        <v>9.1059804298567998E-2</v>
      </c>
      <c r="M200" s="1">
        <f t="shared" si="11"/>
        <v>62.467025748817647</v>
      </c>
    </row>
    <row r="201" spans="1:13" x14ac:dyDescent="0.25">
      <c r="A201" t="str">
        <f t="shared" si="9"/>
        <v>MELCMBJan-2024</v>
      </c>
      <c r="B201" s="2">
        <v>2024</v>
      </c>
      <c r="C201" s="2" t="s">
        <v>196</v>
      </c>
      <c r="D201" t="s">
        <v>38</v>
      </c>
      <c r="E201" s="2" t="s">
        <v>10</v>
      </c>
      <c r="F201" t="s">
        <v>13</v>
      </c>
      <c r="G201">
        <v>4422</v>
      </c>
      <c r="H201">
        <v>1636062.5900000003</v>
      </c>
      <c r="I201">
        <v>430974.61000000004</v>
      </c>
      <c r="J201">
        <v>2067037.199999999</v>
      </c>
      <c r="K201">
        <v>37184598</v>
      </c>
      <c r="L201" s="26">
        <f t="shared" si="10"/>
        <v>5.5588531574282424E-2</v>
      </c>
      <c r="M201" s="1">
        <f t="shared" si="11"/>
        <v>467.44396200814089</v>
      </c>
    </row>
    <row r="202" spans="1:13" x14ac:dyDescent="0.25">
      <c r="A202" t="str">
        <f t="shared" si="9"/>
        <v>MLECMBJan-2024</v>
      </c>
      <c r="B202" s="2">
        <v>2024</v>
      </c>
      <c r="C202" s="2" t="s">
        <v>196</v>
      </c>
      <c r="D202" t="s">
        <v>39</v>
      </c>
      <c r="E202" s="2" t="s">
        <v>10</v>
      </c>
      <c r="F202" t="s">
        <v>15</v>
      </c>
      <c r="G202">
        <v>2305</v>
      </c>
      <c r="H202">
        <v>185424.72999999995</v>
      </c>
      <c r="I202">
        <v>51589.19000000001</v>
      </c>
      <c r="J202">
        <v>237013.91999999987</v>
      </c>
      <c r="K202">
        <v>1770240</v>
      </c>
      <c r="L202" s="26">
        <f t="shared" si="10"/>
        <v>0.1338880151843817</v>
      </c>
      <c r="M202" s="1">
        <f t="shared" si="11"/>
        <v>102.82599566160515</v>
      </c>
    </row>
    <row r="203" spans="1:13" x14ac:dyDescent="0.25">
      <c r="A203" t="str">
        <f t="shared" si="9"/>
        <v>NRTCMBJan-2024</v>
      </c>
      <c r="B203" s="2">
        <v>2024</v>
      </c>
      <c r="C203" s="2" t="s">
        <v>196</v>
      </c>
      <c r="D203" t="s">
        <v>40</v>
      </c>
      <c r="E203" s="2" t="s">
        <v>10</v>
      </c>
      <c r="F203" t="s">
        <v>13</v>
      </c>
      <c r="G203">
        <v>707</v>
      </c>
      <c r="H203">
        <v>232385.28000000003</v>
      </c>
      <c r="I203">
        <v>46194.339999999982</v>
      </c>
      <c r="J203">
        <v>278579.62000000005</v>
      </c>
      <c r="K203">
        <v>4852848</v>
      </c>
      <c r="L203" s="26">
        <f t="shared" si="10"/>
        <v>5.7405387516773668E-2</v>
      </c>
      <c r="M203" s="1">
        <f t="shared" si="11"/>
        <v>394.03057991513447</v>
      </c>
    </row>
    <row r="204" spans="1:13" x14ac:dyDescent="0.25">
      <c r="A204" t="str">
        <f t="shared" si="9"/>
        <v>PVGCMBJan-2024</v>
      </c>
      <c r="B204" s="2">
        <v>2024</v>
      </c>
      <c r="C204" s="2" t="s">
        <v>196</v>
      </c>
      <c r="D204" t="s">
        <v>50</v>
      </c>
      <c r="E204" s="2" t="s">
        <v>10</v>
      </c>
      <c r="F204" t="s">
        <v>13</v>
      </c>
      <c r="G204">
        <v>52</v>
      </c>
      <c r="H204">
        <v>13805.199999999997</v>
      </c>
      <c r="I204">
        <v>5077.59</v>
      </c>
      <c r="J204">
        <v>18882.79</v>
      </c>
      <c r="K204">
        <v>263432</v>
      </c>
      <c r="L204" s="26">
        <f t="shared" si="10"/>
        <v>7.1679940174314435E-2</v>
      </c>
      <c r="M204" s="1">
        <f t="shared" si="11"/>
        <v>363.13057692307694</v>
      </c>
    </row>
    <row r="205" spans="1:13" x14ac:dyDescent="0.25">
      <c r="A205" t="str">
        <f t="shared" si="9"/>
        <v>RUHCMBJan-2024</v>
      </c>
      <c r="B205" s="2">
        <v>2024</v>
      </c>
      <c r="C205" s="2" t="s">
        <v>196</v>
      </c>
      <c r="D205" t="s">
        <v>41</v>
      </c>
      <c r="E205" s="2" t="s">
        <v>10</v>
      </c>
      <c r="F205" t="s">
        <v>11</v>
      </c>
      <c r="G205">
        <v>267</v>
      </c>
      <c r="H205">
        <v>56336.799999999959</v>
      </c>
      <c r="I205">
        <v>23457.859999999997</v>
      </c>
      <c r="J205">
        <v>79794.65999999996</v>
      </c>
      <c r="K205">
        <v>1080015</v>
      </c>
      <c r="L205" s="26">
        <f t="shared" si="10"/>
        <v>7.3882918292801456E-2</v>
      </c>
      <c r="M205" s="1">
        <f t="shared" si="11"/>
        <v>298.85640449438188</v>
      </c>
    </row>
    <row r="206" spans="1:13" x14ac:dyDescent="0.25">
      <c r="A206" t="str">
        <f t="shared" si="9"/>
        <v>SINCMBJan-2024</v>
      </c>
      <c r="B206" s="2">
        <v>2024</v>
      </c>
      <c r="C206" s="2" t="s">
        <v>196</v>
      </c>
      <c r="D206" t="s">
        <v>42</v>
      </c>
      <c r="E206" s="2" t="s">
        <v>10</v>
      </c>
      <c r="F206" t="s">
        <v>13</v>
      </c>
      <c r="G206">
        <v>1140</v>
      </c>
      <c r="H206">
        <v>129473.48000000001</v>
      </c>
      <c r="I206">
        <v>87761.849999999962</v>
      </c>
      <c r="J206">
        <v>217235.33000000005</v>
      </c>
      <c r="K206">
        <v>3133860</v>
      </c>
      <c r="L206" s="26">
        <f t="shared" si="10"/>
        <v>6.9318773014748605E-2</v>
      </c>
      <c r="M206" s="1">
        <f t="shared" si="11"/>
        <v>190.55730701754391</v>
      </c>
    </row>
    <row r="207" spans="1:13" x14ac:dyDescent="0.25">
      <c r="A207" t="str">
        <f t="shared" si="9"/>
        <v>SYDCMBJan-2024</v>
      </c>
      <c r="B207" s="2">
        <v>2024</v>
      </c>
      <c r="C207" s="2" t="s">
        <v>196</v>
      </c>
      <c r="D207" t="s">
        <v>53</v>
      </c>
      <c r="E207" s="2" t="s">
        <v>10</v>
      </c>
      <c r="F207" t="s">
        <v>13</v>
      </c>
      <c r="G207">
        <v>1863</v>
      </c>
      <c r="H207">
        <v>766686.17999999993</v>
      </c>
      <c r="I207">
        <v>180131.64999999988</v>
      </c>
      <c r="J207">
        <v>946817.82999999984</v>
      </c>
      <c r="K207">
        <v>16308702</v>
      </c>
      <c r="L207" s="26">
        <f t="shared" si="10"/>
        <v>5.805598937303532E-2</v>
      </c>
      <c r="M207" s="1">
        <f t="shared" si="11"/>
        <v>508.22213097155117</v>
      </c>
    </row>
    <row r="208" spans="1:13" x14ac:dyDescent="0.25">
      <c r="A208" t="str">
        <f t="shared" si="9"/>
        <v>TRVCMBJan-2024</v>
      </c>
      <c r="B208" s="2">
        <v>2024</v>
      </c>
      <c r="C208" s="2" t="s">
        <v>196</v>
      </c>
      <c r="D208" t="s">
        <v>43</v>
      </c>
      <c r="E208" s="2" t="s">
        <v>10</v>
      </c>
      <c r="F208" t="s">
        <v>15</v>
      </c>
      <c r="G208">
        <v>849</v>
      </c>
      <c r="H208">
        <v>32962.650000000016</v>
      </c>
      <c r="I208">
        <v>12785.82</v>
      </c>
      <c r="J208">
        <v>45748.47</v>
      </c>
      <c r="K208">
        <v>310734</v>
      </c>
      <c r="L208" s="26">
        <f t="shared" si="10"/>
        <v>0.14722711386587886</v>
      </c>
      <c r="M208" s="1">
        <f t="shared" si="11"/>
        <v>53.885123674911661</v>
      </c>
    </row>
    <row r="209" spans="1:18" x14ac:dyDescent="0.25">
      <c r="A209" t="str">
        <f t="shared" si="9"/>
        <v>TRZCMBJan-2024</v>
      </c>
      <c r="B209" s="2">
        <v>2024</v>
      </c>
      <c r="C209" s="2" t="s">
        <v>196</v>
      </c>
      <c r="D209" t="s">
        <v>44</v>
      </c>
      <c r="E209" s="2" t="s">
        <v>10</v>
      </c>
      <c r="F209" t="s">
        <v>15</v>
      </c>
      <c r="G209">
        <v>661</v>
      </c>
      <c r="H209">
        <v>21177.729999999992</v>
      </c>
      <c r="I209">
        <v>11989.310000000009</v>
      </c>
      <c r="J209">
        <v>33167.039999999986</v>
      </c>
      <c r="K209">
        <v>292823</v>
      </c>
      <c r="L209" s="26">
        <f t="shared" si="10"/>
        <v>0.11326651253487598</v>
      </c>
      <c r="M209" s="1">
        <f t="shared" si="11"/>
        <v>50.177065052950056</v>
      </c>
    </row>
    <row r="210" spans="1:18" x14ac:dyDescent="0.25">
      <c r="A210" t="str">
        <f t="shared" si="9"/>
        <v>JEDCMBJan-2024</v>
      </c>
      <c r="B210" s="2">
        <v>2024</v>
      </c>
      <c r="C210" s="2" t="s">
        <v>196</v>
      </c>
      <c r="D210" t="s">
        <v>51</v>
      </c>
      <c r="E210" s="2" t="s">
        <v>10</v>
      </c>
      <c r="F210" t="s">
        <v>11</v>
      </c>
      <c r="G210">
        <v>79</v>
      </c>
      <c r="H210">
        <v>17576.649999999998</v>
      </c>
      <c r="I210">
        <v>6215.8000000000011</v>
      </c>
      <c r="J210">
        <v>23792.449999999997</v>
      </c>
      <c r="K210">
        <v>367903</v>
      </c>
      <c r="L210" s="26">
        <f t="shared" si="10"/>
        <v>6.4670443024384142E-2</v>
      </c>
      <c r="M210" s="1">
        <f t="shared" si="11"/>
        <v>301.17025316455693</v>
      </c>
    </row>
    <row r="211" spans="1:18" x14ac:dyDescent="0.25">
      <c r="A211" t="str">
        <f t="shared" si="9"/>
        <v>AUHCMBFeb-2024</v>
      </c>
      <c r="B211" s="2">
        <v>2024</v>
      </c>
      <c r="C211" s="2" t="s">
        <v>198</v>
      </c>
      <c r="D211" t="s">
        <v>9</v>
      </c>
      <c r="E211" s="2" t="s">
        <v>10</v>
      </c>
      <c r="F211" t="s">
        <v>11</v>
      </c>
      <c r="G211">
        <v>133</v>
      </c>
      <c r="H211">
        <v>20500.380000000005</v>
      </c>
      <c r="I211">
        <v>21144.710000000003</v>
      </c>
      <c r="J211">
        <v>41645.090000000004</v>
      </c>
      <c r="K211">
        <v>444752</v>
      </c>
      <c r="L211" s="26">
        <f t="shared" si="10"/>
        <v>9.3636655934093621E-2</v>
      </c>
      <c r="M211" s="1">
        <f t="shared" si="11"/>
        <v>313.12097744360904</v>
      </c>
    </row>
    <row r="212" spans="1:18" x14ac:dyDescent="0.25">
      <c r="A212" t="str">
        <f t="shared" si="9"/>
        <v>BKKCMBFeb-2024</v>
      </c>
      <c r="B212" s="2">
        <v>2024</v>
      </c>
      <c r="C212" s="2" t="s">
        <v>198</v>
      </c>
      <c r="D212" t="s">
        <v>12</v>
      </c>
      <c r="E212" s="2" t="s">
        <v>10</v>
      </c>
      <c r="F212" t="s">
        <v>13</v>
      </c>
      <c r="G212">
        <v>515</v>
      </c>
      <c r="H212">
        <v>51361.949999999975</v>
      </c>
      <c r="I212">
        <v>38765.040000000015</v>
      </c>
      <c r="J212">
        <v>90126.990000000034</v>
      </c>
      <c r="K212">
        <v>1228275</v>
      </c>
      <c r="L212" s="26">
        <f t="shared" si="10"/>
        <v>7.3376882212859526E-2</v>
      </c>
      <c r="M212" s="1">
        <f t="shared" si="11"/>
        <v>175.00386407766996</v>
      </c>
    </row>
    <row r="213" spans="1:18" x14ac:dyDescent="0.25">
      <c r="A213" t="str">
        <f t="shared" si="9"/>
        <v>BLRCMBFeb-2024</v>
      </c>
      <c r="B213" s="2">
        <v>2024</v>
      </c>
      <c r="C213" s="2" t="s">
        <v>198</v>
      </c>
      <c r="D213" t="s">
        <v>14</v>
      </c>
      <c r="E213" s="2" t="s">
        <v>10</v>
      </c>
      <c r="F213" t="s">
        <v>15</v>
      </c>
      <c r="G213">
        <v>190</v>
      </c>
      <c r="H213">
        <v>7465.61</v>
      </c>
      <c r="I213">
        <v>4690.9399999999996</v>
      </c>
      <c r="J213">
        <v>12156.549999999994</v>
      </c>
      <c r="K213">
        <v>135850</v>
      </c>
      <c r="L213" s="26">
        <f t="shared" si="10"/>
        <v>8.9485093853514858E-2</v>
      </c>
      <c r="M213" s="1">
        <f t="shared" si="11"/>
        <v>63.981842105263127</v>
      </c>
    </row>
    <row r="214" spans="1:18" x14ac:dyDescent="0.25">
      <c r="A214" t="str">
        <f t="shared" si="9"/>
        <v>BOMCMBFeb-2024</v>
      </c>
      <c r="B214" s="2">
        <v>2024</v>
      </c>
      <c r="C214" s="2" t="s">
        <v>198</v>
      </c>
      <c r="D214" t="s">
        <v>16</v>
      </c>
      <c r="E214" t="s">
        <v>10</v>
      </c>
      <c r="F214" t="s">
        <v>15</v>
      </c>
      <c r="G214">
        <v>306</v>
      </c>
      <c r="H214">
        <v>27979.359999999993</v>
      </c>
      <c r="I214">
        <v>9181.4599999999991</v>
      </c>
      <c r="J214">
        <v>37160.820000000014</v>
      </c>
      <c r="K214">
        <v>473994</v>
      </c>
      <c r="L214" s="26">
        <f t="shared" si="10"/>
        <v>7.8399346827175059E-2</v>
      </c>
      <c r="M214" s="1">
        <f t="shared" si="11"/>
        <v>121.44058823529416</v>
      </c>
    </row>
    <row r="215" spans="1:18" x14ac:dyDescent="0.25">
      <c r="A215" t="str">
        <f t="shared" si="9"/>
        <v>CANCMBFeb-2024</v>
      </c>
      <c r="B215" s="2">
        <v>2024</v>
      </c>
      <c r="C215" s="2" t="s">
        <v>198</v>
      </c>
      <c r="D215" t="s">
        <v>17</v>
      </c>
      <c r="E215" s="2" t="s">
        <v>10</v>
      </c>
      <c r="F215" t="s">
        <v>13</v>
      </c>
      <c r="G215">
        <v>27</v>
      </c>
      <c r="H215">
        <v>7490.0099999999993</v>
      </c>
      <c r="I215">
        <v>2949.6000000000004</v>
      </c>
      <c r="J215">
        <v>10439.61</v>
      </c>
      <c r="K215">
        <v>107541</v>
      </c>
      <c r="L215" s="26">
        <f t="shared" si="10"/>
        <v>9.7075626970178824E-2</v>
      </c>
      <c r="M215" s="1">
        <f t="shared" si="11"/>
        <v>386.65222222222224</v>
      </c>
    </row>
    <row r="216" spans="1:18" x14ac:dyDescent="0.25">
      <c r="A216" t="str">
        <f t="shared" si="9"/>
        <v>CDGCMBFeb-2024</v>
      </c>
      <c r="B216" s="2">
        <v>2024</v>
      </c>
      <c r="C216" s="2" t="s">
        <v>198</v>
      </c>
      <c r="D216" t="s">
        <v>18</v>
      </c>
      <c r="E216" s="2" t="s">
        <v>10</v>
      </c>
      <c r="F216" t="s">
        <v>19</v>
      </c>
      <c r="G216">
        <v>940</v>
      </c>
      <c r="H216">
        <v>246087.27000000002</v>
      </c>
      <c r="I216">
        <v>190703.96000000008</v>
      </c>
      <c r="J216">
        <v>436791.23</v>
      </c>
      <c r="K216">
        <v>7998460</v>
      </c>
      <c r="L216" s="26">
        <f t="shared" si="10"/>
        <v>5.4609416062592044E-2</v>
      </c>
      <c r="M216" s="1">
        <f t="shared" si="11"/>
        <v>464.67152127659574</v>
      </c>
    </row>
    <row r="217" spans="1:18" x14ac:dyDescent="0.25">
      <c r="A217" t="str">
        <f t="shared" si="9"/>
        <v>CGKCMBFeb-2024</v>
      </c>
      <c r="B217" s="2">
        <v>2024</v>
      </c>
      <c r="C217" s="2" t="s">
        <v>198</v>
      </c>
      <c r="D217" t="s">
        <v>20</v>
      </c>
      <c r="E217" s="2" t="s">
        <v>10</v>
      </c>
      <c r="F217" t="s">
        <v>13</v>
      </c>
      <c r="G217">
        <v>80</v>
      </c>
      <c r="H217">
        <v>7544.4399999999978</v>
      </c>
      <c r="I217">
        <v>6198.5800000000017</v>
      </c>
      <c r="J217">
        <v>13743.019999999999</v>
      </c>
      <c r="K217">
        <v>265440</v>
      </c>
      <c r="L217" s="26">
        <f t="shared" si="10"/>
        <v>5.1774487643158527E-2</v>
      </c>
      <c r="M217" s="1">
        <f t="shared" si="11"/>
        <v>171.78774999999999</v>
      </c>
    </row>
    <row r="218" spans="1:18" x14ac:dyDescent="0.25">
      <c r="A218" t="str">
        <f t="shared" si="9"/>
        <v>CMBAUHFeb-2024</v>
      </c>
      <c r="B218" s="2">
        <v>2024</v>
      </c>
      <c r="C218" s="2" t="s">
        <v>198</v>
      </c>
      <c r="D218" t="s">
        <v>10</v>
      </c>
      <c r="E218" s="2" t="s">
        <v>9</v>
      </c>
      <c r="F218" t="s">
        <v>11</v>
      </c>
      <c r="G218">
        <v>198</v>
      </c>
      <c r="H218">
        <v>26601.15</v>
      </c>
      <c r="I218">
        <v>27811.099999999995</v>
      </c>
      <c r="J218">
        <v>54412.249999999993</v>
      </c>
      <c r="K218">
        <v>662112</v>
      </c>
      <c r="L218" s="26">
        <f t="shared" si="10"/>
        <v>8.2179827582040496E-2</v>
      </c>
      <c r="M218" s="1">
        <f t="shared" si="11"/>
        <v>274.80934343434342</v>
      </c>
      <c r="O218">
        <v>5</v>
      </c>
      <c r="P218">
        <v>865.53</v>
      </c>
      <c r="Q218">
        <v>0</v>
      </c>
      <c r="R218">
        <v>865.53</v>
      </c>
    </row>
    <row r="219" spans="1:18" x14ac:dyDescent="0.25">
      <c r="A219" t="str">
        <f t="shared" si="9"/>
        <v>CMBBKKFeb-2024</v>
      </c>
      <c r="B219" s="2">
        <v>2024</v>
      </c>
      <c r="C219" s="2" t="s">
        <v>198</v>
      </c>
      <c r="D219" t="s">
        <v>10</v>
      </c>
      <c r="E219" s="2" t="s">
        <v>12</v>
      </c>
      <c r="F219" t="s">
        <v>13</v>
      </c>
      <c r="G219">
        <v>409</v>
      </c>
      <c r="H219">
        <v>49429.419999999976</v>
      </c>
      <c r="I219">
        <v>31388.489999999991</v>
      </c>
      <c r="J219">
        <v>80817.90999999996</v>
      </c>
      <c r="K219">
        <v>975465</v>
      </c>
      <c r="L219" s="26">
        <f t="shared" si="10"/>
        <v>8.2850650715299845E-2</v>
      </c>
      <c r="M219" s="1">
        <f t="shared" si="11"/>
        <v>197.59880195599013</v>
      </c>
    </row>
    <row r="220" spans="1:18" x14ac:dyDescent="0.25">
      <c r="A220" t="str">
        <f t="shared" si="9"/>
        <v>CMBBLRFeb-2024</v>
      </c>
      <c r="B220" s="2">
        <v>2024</v>
      </c>
      <c r="C220" s="2" t="s">
        <v>198</v>
      </c>
      <c r="D220" t="s">
        <v>10</v>
      </c>
      <c r="E220" s="2" t="s">
        <v>14</v>
      </c>
      <c r="F220" t="s">
        <v>15</v>
      </c>
      <c r="G220">
        <v>153</v>
      </c>
      <c r="H220">
        <v>7184.4200000000019</v>
      </c>
      <c r="I220">
        <v>4320.0399999999991</v>
      </c>
      <c r="J220">
        <v>11504.459999999997</v>
      </c>
      <c r="K220">
        <v>109395</v>
      </c>
      <c r="L220" s="26">
        <f t="shared" si="10"/>
        <v>0.10516440422322773</v>
      </c>
      <c r="M220" s="1">
        <f t="shared" si="11"/>
        <v>75.192549019607824</v>
      </c>
    </row>
    <row r="221" spans="1:18" x14ac:dyDescent="0.25">
      <c r="A221" t="str">
        <f t="shared" si="9"/>
        <v>CMBBOMFeb-2024</v>
      </c>
      <c r="B221" s="2">
        <v>2024</v>
      </c>
      <c r="C221" s="2" t="s">
        <v>198</v>
      </c>
      <c r="D221" t="s">
        <v>10</v>
      </c>
      <c r="E221" s="2" t="s">
        <v>16</v>
      </c>
      <c r="F221" t="s">
        <v>15</v>
      </c>
      <c r="G221">
        <v>339</v>
      </c>
      <c r="H221">
        <v>27524.61</v>
      </c>
      <c r="I221">
        <v>11782.420000000004</v>
      </c>
      <c r="J221">
        <v>39307.030000000013</v>
      </c>
      <c r="K221">
        <v>525111</v>
      </c>
      <c r="L221" s="26">
        <f t="shared" si="10"/>
        <v>7.485470690958676E-2</v>
      </c>
      <c r="M221" s="1">
        <f t="shared" si="11"/>
        <v>115.9499410029499</v>
      </c>
    </row>
    <row r="222" spans="1:18" x14ac:dyDescent="0.25">
      <c r="A222" t="str">
        <f t="shared" si="9"/>
        <v>CMBCANFeb-2024</v>
      </c>
      <c r="B222" s="2">
        <v>2024</v>
      </c>
      <c r="C222" s="2" t="s">
        <v>198</v>
      </c>
      <c r="D222" t="s">
        <v>10</v>
      </c>
      <c r="E222" s="2" t="s">
        <v>17</v>
      </c>
      <c r="F222" t="s">
        <v>13</v>
      </c>
      <c r="G222">
        <v>49</v>
      </c>
      <c r="H222">
        <v>11248.16</v>
      </c>
      <c r="I222">
        <v>5051.6799999999994</v>
      </c>
      <c r="J222">
        <v>16299.840000000002</v>
      </c>
      <c r="K222">
        <v>195167</v>
      </c>
      <c r="L222" s="26">
        <f t="shared" si="10"/>
        <v>8.3517397920755063E-2</v>
      </c>
      <c r="M222" s="1">
        <f t="shared" si="11"/>
        <v>332.64979591836737</v>
      </c>
    </row>
    <row r="223" spans="1:18" x14ac:dyDescent="0.25">
      <c r="A223" t="str">
        <f t="shared" si="9"/>
        <v>CMBCDGFeb-2024</v>
      </c>
      <c r="B223" s="2">
        <v>2024</v>
      </c>
      <c r="C223" s="2" t="s">
        <v>198</v>
      </c>
      <c r="D223" t="s">
        <v>10</v>
      </c>
      <c r="E223" s="2" t="s">
        <v>18</v>
      </c>
      <c r="F223" t="s">
        <v>19</v>
      </c>
      <c r="G223">
        <v>1208</v>
      </c>
      <c r="H223">
        <v>292116.40999999997</v>
      </c>
      <c r="I223">
        <v>236795.41999999993</v>
      </c>
      <c r="J223">
        <v>528911.82999999996</v>
      </c>
      <c r="K223">
        <v>10278872</v>
      </c>
      <c r="L223" s="26">
        <f t="shared" si="10"/>
        <v>5.1456213288773318E-2</v>
      </c>
      <c r="M223" s="1">
        <f t="shared" si="11"/>
        <v>437.84091887417213</v>
      </c>
    </row>
    <row r="224" spans="1:18" x14ac:dyDescent="0.25">
      <c r="A224" t="str">
        <f t="shared" si="9"/>
        <v>CMBCGKFeb-2024</v>
      </c>
      <c r="B224" s="2">
        <v>2024</v>
      </c>
      <c r="C224" s="2" t="s">
        <v>198</v>
      </c>
      <c r="D224" t="s">
        <v>10</v>
      </c>
      <c r="E224" s="2" t="s">
        <v>20</v>
      </c>
      <c r="F224" t="s">
        <v>13</v>
      </c>
      <c r="G224">
        <v>44</v>
      </c>
      <c r="H224">
        <v>4448.33</v>
      </c>
      <c r="I224">
        <v>3572.5899999999997</v>
      </c>
      <c r="J224">
        <v>8020.920000000001</v>
      </c>
      <c r="K224">
        <v>145992</v>
      </c>
      <c r="L224" s="26">
        <f t="shared" si="10"/>
        <v>5.4940818674995895E-2</v>
      </c>
      <c r="M224" s="1">
        <f t="shared" si="11"/>
        <v>182.29363636363638</v>
      </c>
    </row>
    <row r="225" spans="1:13" x14ac:dyDescent="0.25">
      <c r="A225" t="str">
        <f t="shared" si="9"/>
        <v>CMBCOKFeb-2024</v>
      </c>
      <c r="B225" s="2">
        <v>2024</v>
      </c>
      <c r="C225" s="2" t="s">
        <v>198</v>
      </c>
      <c r="D225" t="s">
        <v>10</v>
      </c>
      <c r="E225" s="2" t="s">
        <v>21</v>
      </c>
      <c r="F225" t="s">
        <v>15</v>
      </c>
      <c r="G225">
        <v>122</v>
      </c>
      <c r="H225">
        <v>7908.25</v>
      </c>
      <c r="I225">
        <v>3083.3999999999996</v>
      </c>
      <c r="J225">
        <v>10991.650000000001</v>
      </c>
      <c r="K225">
        <v>63074</v>
      </c>
      <c r="L225" s="26">
        <f t="shared" si="10"/>
        <v>0.17426594159241529</v>
      </c>
      <c r="M225" s="1">
        <f t="shared" si="11"/>
        <v>90.095491803278705</v>
      </c>
    </row>
    <row r="226" spans="1:13" x14ac:dyDescent="0.25">
      <c r="A226" t="str">
        <f t="shared" si="9"/>
        <v>CMBDACFeb-2024</v>
      </c>
      <c r="B226" s="2">
        <v>2024</v>
      </c>
      <c r="C226" s="2" t="s">
        <v>198</v>
      </c>
      <c r="D226" t="s">
        <v>10</v>
      </c>
      <c r="E226" s="2" t="s">
        <v>22</v>
      </c>
      <c r="F226" t="s">
        <v>15</v>
      </c>
      <c r="G226">
        <v>45</v>
      </c>
      <c r="H226">
        <v>7005.03</v>
      </c>
      <c r="I226">
        <v>445.25000000000006</v>
      </c>
      <c r="J226">
        <v>7450.2800000000007</v>
      </c>
      <c r="K226">
        <v>97425</v>
      </c>
      <c r="L226" s="26">
        <f t="shared" si="10"/>
        <v>7.647195278419297E-2</v>
      </c>
      <c r="M226" s="1">
        <f t="shared" si="11"/>
        <v>165.56177777777779</v>
      </c>
    </row>
    <row r="227" spans="1:13" x14ac:dyDescent="0.25">
      <c r="A227" t="str">
        <f t="shared" si="9"/>
        <v>CMBDELFeb-2024</v>
      </c>
      <c r="B227" s="2">
        <v>2024</v>
      </c>
      <c r="C227" s="2" t="s">
        <v>198</v>
      </c>
      <c r="D227" t="s">
        <v>10</v>
      </c>
      <c r="E227" s="2" t="s">
        <v>23</v>
      </c>
      <c r="F227" t="s">
        <v>15</v>
      </c>
      <c r="G227">
        <v>732</v>
      </c>
      <c r="H227">
        <v>64180.95</v>
      </c>
      <c r="I227">
        <v>24960.829999999984</v>
      </c>
      <c r="J227">
        <v>89141.77999999997</v>
      </c>
      <c r="K227">
        <v>1775100</v>
      </c>
      <c r="L227" s="26">
        <f t="shared" si="10"/>
        <v>5.0217891949749294E-2</v>
      </c>
      <c r="M227" s="1">
        <f t="shared" si="11"/>
        <v>121.77838797814204</v>
      </c>
    </row>
    <row r="228" spans="1:13" x14ac:dyDescent="0.25">
      <c r="A228" t="str">
        <f t="shared" si="9"/>
        <v>CMBDMMFeb-2024</v>
      </c>
      <c r="B228" s="2">
        <v>2024</v>
      </c>
      <c r="C228" s="2" t="s">
        <v>198</v>
      </c>
      <c r="D228" t="s">
        <v>10</v>
      </c>
      <c r="E228" s="2" t="s">
        <v>24</v>
      </c>
      <c r="F228" t="s">
        <v>11</v>
      </c>
      <c r="G228">
        <v>139</v>
      </c>
      <c r="H228">
        <v>25359.220000000008</v>
      </c>
      <c r="I228">
        <v>12994.060000000001</v>
      </c>
      <c r="J228">
        <v>38353.279999999999</v>
      </c>
      <c r="K228">
        <v>535567</v>
      </c>
      <c r="L228" s="26">
        <f t="shared" si="10"/>
        <v>7.1612477990615556E-2</v>
      </c>
      <c r="M228" s="1">
        <f t="shared" si="11"/>
        <v>275.92287769784173</v>
      </c>
    </row>
    <row r="229" spans="1:13" x14ac:dyDescent="0.25">
      <c r="A229" t="str">
        <f t="shared" si="9"/>
        <v>CMBDOHFeb-2024</v>
      </c>
      <c r="B229" s="2">
        <v>2024</v>
      </c>
      <c r="C229" s="2" t="s">
        <v>198</v>
      </c>
      <c r="D229" t="s">
        <v>10</v>
      </c>
      <c r="E229" s="2" t="s">
        <v>25</v>
      </c>
      <c r="F229" t="s">
        <v>11</v>
      </c>
      <c r="G229">
        <v>184</v>
      </c>
      <c r="H229">
        <v>31263.929999999982</v>
      </c>
      <c r="I229">
        <v>19595.580000000005</v>
      </c>
      <c r="J229">
        <v>50859.510000000009</v>
      </c>
      <c r="K229">
        <v>668472</v>
      </c>
      <c r="L229" s="26">
        <f t="shared" si="10"/>
        <v>7.608323160880337E-2</v>
      </c>
      <c r="M229" s="1">
        <f t="shared" si="11"/>
        <v>276.41038043478267</v>
      </c>
    </row>
    <row r="230" spans="1:13" x14ac:dyDescent="0.25">
      <c r="A230" t="str">
        <f t="shared" si="9"/>
        <v>CMBDXBFeb-2024</v>
      </c>
      <c r="B230" s="2">
        <v>2024</v>
      </c>
      <c r="C230" s="2" t="s">
        <v>198</v>
      </c>
      <c r="D230" t="s">
        <v>10</v>
      </c>
      <c r="E230" s="2" t="s">
        <v>26</v>
      </c>
      <c r="F230" t="s">
        <v>11</v>
      </c>
      <c r="G230">
        <v>239</v>
      </c>
      <c r="H230">
        <v>31528.160000000014</v>
      </c>
      <c r="I230">
        <v>26013.030000000013</v>
      </c>
      <c r="J230">
        <v>57541.19000000001</v>
      </c>
      <c r="K230">
        <v>790851</v>
      </c>
      <c r="L230" s="26">
        <f t="shared" si="10"/>
        <v>7.2758572727353199E-2</v>
      </c>
      <c r="M230" s="1">
        <f t="shared" si="11"/>
        <v>240.75811715481174</v>
      </c>
    </row>
    <row r="231" spans="1:13" x14ac:dyDescent="0.25">
      <c r="A231" t="str">
        <f t="shared" si="9"/>
        <v>CMBFRAFeb-2024</v>
      </c>
      <c r="B231" s="2">
        <v>2024</v>
      </c>
      <c r="C231" s="2" t="s">
        <v>198</v>
      </c>
      <c r="D231" t="s">
        <v>10</v>
      </c>
      <c r="E231" s="2" t="s">
        <v>27</v>
      </c>
      <c r="F231" t="s">
        <v>19</v>
      </c>
      <c r="G231">
        <v>1185</v>
      </c>
      <c r="H231">
        <v>286348.82000000024</v>
      </c>
      <c r="I231">
        <v>252716.42</v>
      </c>
      <c r="J231">
        <v>539065.24</v>
      </c>
      <c r="K231">
        <v>9590205</v>
      </c>
      <c r="L231" s="26">
        <f t="shared" si="10"/>
        <v>5.6209980912816773E-2</v>
      </c>
      <c r="M231" s="1">
        <f t="shared" si="11"/>
        <v>454.90737552742615</v>
      </c>
    </row>
    <row r="232" spans="1:13" x14ac:dyDescent="0.25">
      <c r="A232" t="str">
        <f t="shared" si="9"/>
        <v>CMBGANFeb-2024</v>
      </c>
      <c r="B232" s="2">
        <v>2024</v>
      </c>
      <c r="C232" s="2" t="s">
        <v>198</v>
      </c>
      <c r="D232" t="s">
        <v>10</v>
      </c>
      <c r="E232" s="2" t="s">
        <v>28</v>
      </c>
      <c r="F232" t="s">
        <v>15</v>
      </c>
      <c r="G232">
        <v>128</v>
      </c>
      <c r="H232">
        <v>5800.8599999999988</v>
      </c>
      <c r="I232">
        <v>4704.760000000002</v>
      </c>
      <c r="J232">
        <v>10505.619999999999</v>
      </c>
      <c r="K232">
        <v>146816</v>
      </c>
      <c r="L232" s="26">
        <f t="shared" si="10"/>
        <v>7.155636987794245E-2</v>
      </c>
      <c r="M232" s="1">
        <f t="shared" si="11"/>
        <v>82.075156249999992</v>
      </c>
    </row>
    <row r="233" spans="1:13" x14ac:dyDescent="0.25">
      <c r="A233" t="str">
        <f t="shared" si="9"/>
        <v>CMBHYDFeb-2024</v>
      </c>
      <c r="B233" s="2">
        <v>2024</v>
      </c>
      <c r="C233" s="2" t="s">
        <v>198</v>
      </c>
      <c r="D233" t="s">
        <v>10</v>
      </c>
      <c r="E233" s="2" t="s">
        <v>29</v>
      </c>
      <c r="F233" t="s">
        <v>15</v>
      </c>
      <c r="G233">
        <v>77</v>
      </c>
      <c r="H233">
        <v>5180.93</v>
      </c>
      <c r="I233">
        <v>2623.5</v>
      </c>
      <c r="J233">
        <v>7804.43</v>
      </c>
      <c r="K233">
        <v>90244</v>
      </c>
      <c r="L233" s="26">
        <f t="shared" si="10"/>
        <v>8.6481428128185808E-2</v>
      </c>
      <c r="M233" s="1">
        <f t="shared" si="11"/>
        <v>101.35623376623377</v>
      </c>
    </row>
    <row r="234" spans="1:13" x14ac:dyDescent="0.25">
      <c r="A234" t="str">
        <f t="shared" si="9"/>
        <v>CMBICNFeb-2024</v>
      </c>
      <c r="B234" s="2">
        <v>2024</v>
      </c>
      <c r="C234" s="2" t="s">
        <v>198</v>
      </c>
      <c r="D234" t="s">
        <v>10</v>
      </c>
      <c r="E234" s="2" t="s">
        <v>30</v>
      </c>
      <c r="F234" t="s">
        <v>13</v>
      </c>
      <c r="G234">
        <v>300</v>
      </c>
      <c r="H234">
        <v>80127.05</v>
      </c>
      <c r="I234">
        <v>24847.249999999996</v>
      </c>
      <c r="J234">
        <v>104974.3</v>
      </c>
      <c r="K234">
        <v>1729500</v>
      </c>
      <c r="L234" s="26">
        <f t="shared" si="10"/>
        <v>6.0696328418618099E-2</v>
      </c>
      <c r="M234" s="1">
        <f t="shared" si="11"/>
        <v>349.91433333333333</v>
      </c>
    </row>
    <row r="235" spans="1:13" x14ac:dyDescent="0.25">
      <c r="A235" t="str">
        <f t="shared" si="9"/>
        <v>CMBIXMFeb-2024</v>
      </c>
      <c r="B235" s="2">
        <v>2024</v>
      </c>
      <c r="C235" s="2" t="s">
        <v>198</v>
      </c>
      <c r="D235" t="s">
        <v>10</v>
      </c>
      <c r="E235" s="2" t="s">
        <v>31</v>
      </c>
      <c r="F235" t="s">
        <v>15</v>
      </c>
      <c r="G235">
        <v>36</v>
      </c>
      <c r="H235">
        <v>1320.3000000000002</v>
      </c>
      <c r="I235">
        <v>753.99</v>
      </c>
      <c r="J235">
        <v>2074.29</v>
      </c>
      <c r="K235">
        <v>12744</v>
      </c>
      <c r="L235" s="26">
        <f t="shared" si="10"/>
        <v>0.16276600753295667</v>
      </c>
      <c r="M235" s="1">
        <f t="shared" si="11"/>
        <v>57.619166666666665</v>
      </c>
    </row>
    <row r="236" spans="1:13" x14ac:dyDescent="0.25">
      <c r="A236" t="str">
        <f t="shared" si="9"/>
        <v>CMBKHIFeb-2024</v>
      </c>
      <c r="B236" s="2">
        <v>2024</v>
      </c>
      <c r="C236" s="2" t="s">
        <v>198</v>
      </c>
      <c r="D236" t="s">
        <v>10</v>
      </c>
      <c r="E236" s="2" t="s">
        <v>32</v>
      </c>
      <c r="F236" t="s">
        <v>15</v>
      </c>
      <c r="G236">
        <v>210</v>
      </c>
      <c r="H236">
        <v>22942.399999999998</v>
      </c>
      <c r="I236">
        <v>7973.42</v>
      </c>
      <c r="J236">
        <v>30915.82</v>
      </c>
      <c r="K236">
        <v>506940</v>
      </c>
      <c r="L236" s="26">
        <f t="shared" si="10"/>
        <v>6.0985165897344852E-2</v>
      </c>
      <c r="M236" s="1">
        <f t="shared" si="11"/>
        <v>147.21819047619047</v>
      </c>
    </row>
    <row r="237" spans="1:13" x14ac:dyDescent="0.25">
      <c r="A237" t="str">
        <f t="shared" si="9"/>
        <v>CMBKTMFeb-2024</v>
      </c>
      <c r="B237" s="2">
        <v>2024</v>
      </c>
      <c r="C237" s="2" t="s">
        <v>198</v>
      </c>
      <c r="D237" t="s">
        <v>10</v>
      </c>
      <c r="E237" s="2" t="s">
        <v>52</v>
      </c>
      <c r="F237" t="s">
        <v>15</v>
      </c>
      <c r="G237">
        <v>36</v>
      </c>
      <c r="H237">
        <v>5221.6600000000017</v>
      </c>
      <c r="I237">
        <v>1750.84</v>
      </c>
      <c r="J237">
        <v>6972.5</v>
      </c>
      <c r="K237">
        <v>84708</v>
      </c>
      <c r="L237" s="26">
        <f t="shared" si="10"/>
        <v>8.2312178306653438E-2</v>
      </c>
      <c r="M237" s="1">
        <f t="shared" si="11"/>
        <v>193.68055555555554</v>
      </c>
    </row>
    <row r="238" spans="1:13" x14ac:dyDescent="0.25">
      <c r="A238" t="str">
        <f t="shared" si="9"/>
        <v>CMBKULFeb-2024</v>
      </c>
      <c r="B238" s="2">
        <v>2024</v>
      </c>
      <c r="C238" s="2" t="s">
        <v>198</v>
      </c>
      <c r="D238" t="s">
        <v>10</v>
      </c>
      <c r="E238" s="2" t="s">
        <v>33</v>
      </c>
      <c r="F238" t="s">
        <v>13</v>
      </c>
      <c r="G238">
        <v>648</v>
      </c>
      <c r="H238">
        <v>65011.310000000041</v>
      </c>
      <c r="I238">
        <v>39667.510000000024</v>
      </c>
      <c r="J238">
        <v>104678.82000000007</v>
      </c>
      <c r="K238">
        <v>1593432</v>
      </c>
      <c r="L238" s="26">
        <f t="shared" si="10"/>
        <v>6.5693936107722242E-2</v>
      </c>
      <c r="M238" s="1">
        <f t="shared" si="11"/>
        <v>161.541388888889</v>
      </c>
    </row>
    <row r="239" spans="1:13" x14ac:dyDescent="0.25">
      <c r="A239" t="str">
        <f t="shared" si="9"/>
        <v>CMBKWIFeb-2024</v>
      </c>
      <c r="B239" s="2">
        <v>2024</v>
      </c>
      <c r="C239" s="2" t="s">
        <v>198</v>
      </c>
      <c r="D239" t="s">
        <v>10</v>
      </c>
      <c r="E239" s="2" t="s">
        <v>34</v>
      </c>
      <c r="F239" t="s">
        <v>11</v>
      </c>
      <c r="G239">
        <v>207</v>
      </c>
      <c r="H239">
        <v>28959</v>
      </c>
      <c r="I239">
        <v>15671.449999999993</v>
      </c>
      <c r="J239">
        <v>44630.449999999961</v>
      </c>
      <c r="K239">
        <v>868365</v>
      </c>
      <c r="L239" s="26">
        <f t="shared" si="10"/>
        <v>5.1395956769330821E-2</v>
      </c>
      <c r="M239" s="1">
        <f t="shared" si="11"/>
        <v>215.60603864734281</v>
      </c>
    </row>
    <row r="240" spans="1:13" x14ac:dyDescent="0.25">
      <c r="A240" t="str">
        <f t="shared" si="9"/>
        <v>CMBLHEFeb-2024</v>
      </c>
      <c r="B240" s="2">
        <v>2024</v>
      </c>
      <c r="C240" s="2" t="s">
        <v>198</v>
      </c>
      <c r="D240" t="s">
        <v>10</v>
      </c>
      <c r="E240" s="2" t="s">
        <v>35</v>
      </c>
      <c r="F240" t="s">
        <v>15</v>
      </c>
      <c r="G240">
        <v>257</v>
      </c>
      <c r="H240">
        <v>24455.000000000004</v>
      </c>
      <c r="I240">
        <v>7361.7800000000016</v>
      </c>
      <c r="J240">
        <v>31816.780000000013</v>
      </c>
      <c r="K240">
        <v>715745</v>
      </c>
      <c r="L240" s="26">
        <f t="shared" si="10"/>
        <v>4.4452675184597883E-2</v>
      </c>
      <c r="M240" s="1">
        <f t="shared" si="11"/>
        <v>123.80070038910512</v>
      </c>
    </row>
    <row r="241" spans="1:13" x14ac:dyDescent="0.25">
      <c r="A241" t="str">
        <f t="shared" si="9"/>
        <v>CMBLHRFeb-2024</v>
      </c>
      <c r="B241" s="2">
        <v>2024</v>
      </c>
      <c r="C241" s="2" t="s">
        <v>198</v>
      </c>
      <c r="D241" t="s">
        <v>10</v>
      </c>
      <c r="E241" s="2" t="s">
        <v>36</v>
      </c>
      <c r="F241" t="s">
        <v>19</v>
      </c>
      <c r="G241">
        <v>3009</v>
      </c>
      <c r="H241">
        <v>971979.57</v>
      </c>
      <c r="I241">
        <v>620098.94000000006</v>
      </c>
      <c r="J241">
        <v>1592078.5100000007</v>
      </c>
      <c r="K241">
        <v>26235471</v>
      </c>
      <c r="L241" s="26">
        <f t="shared" si="10"/>
        <v>6.0684197741294625E-2</v>
      </c>
      <c r="M241" s="1">
        <f t="shared" si="11"/>
        <v>529.10552010634785</v>
      </c>
    </row>
    <row r="242" spans="1:13" x14ac:dyDescent="0.25">
      <c r="A242" t="str">
        <f t="shared" si="9"/>
        <v>CMBMAAFeb-2024</v>
      </c>
      <c r="B242" s="2">
        <v>2024</v>
      </c>
      <c r="C242" s="2" t="s">
        <v>198</v>
      </c>
      <c r="D242" t="s">
        <v>10</v>
      </c>
      <c r="E242" s="2" t="s">
        <v>37</v>
      </c>
      <c r="F242" t="s">
        <v>15</v>
      </c>
      <c r="G242">
        <v>317</v>
      </c>
      <c r="H242">
        <v>11385.05</v>
      </c>
      <c r="I242">
        <v>9115.1099999999969</v>
      </c>
      <c r="J242">
        <v>20500.16</v>
      </c>
      <c r="K242">
        <v>217462</v>
      </c>
      <c r="L242" s="26">
        <f t="shared" si="10"/>
        <v>9.4270079370188817E-2</v>
      </c>
      <c r="M242" s="1">
        <f t="shared" si="11"/>
        <v>64.669274447949533</v>
      </c>
    </row>
    <row r="243" spans="1:13" x14ac:dyDescent="0.25">
      <c r="A243" t="str">
        <f t="shared" si="9"/>
        <v>CMBMELFeb-2024</v>
      </c>
      <c r="B243" s="2">
        <v>2024</v>
      </c>
      <c r="C243" s="2" t="s">
        <v>198</v>
      </c>
      <c r="D243" t="s">
        <v>10</v>
      </c>
      <c r="E243" s="2" t="s">
        <v>38</v>
      </c>
      <c r="F243" t="s">
        <v>13</v>
      </c>
      <c r="G243">
        <v>2374</v>
      </c>
      <c r="H243">
        <v>877654.39000000036</v>
      </c>
      <c r="I243">
        <v>194301.21000000011</v>
      </c>
      <c r="J243">
        <v>1071955.5999999999</v>
      </c>
      <c r="K243">
        <v>19962966</v>
      </c>
      <c r="L243" s="26">
        <f t="shared" si="10"/>
        <v>5.3697211125841714E-2</v>
      </c>
      <c r="M243" s="1">
        <f t="shared" si="11"/>
        <v>451.53984835720297</v>
      </c>
    </row>
    <row r="244" spans="1:13" x14ac:dyDescent="0.25">
      <c r="A244" t="str">
        <f t="shared" si="9"/>
        <v>CMBMLEFeb-2024</v>
      </c>
      <c r="B244" s="2">
        <v>2024</v>
      </c>
      <c r="C244" s="2" t="s">
        <v>198</v>
      </c>
      <c r="D244" t="s">
        <v>10</v>
      </c>
      <c r="E244" s="2" t="s">
        <v>39</v>
      </c>
      <c r="F244" t="s">
        <v>15</v>
      </c>
      <c r="G244">
        <v>1748</v>
      </c>
      <c r="H244">
        <v>146269.17000000004</v>
      </c>
      <c r="I244">
        <v>45939.180000000037</v>
      </c>
      <c r="J244">
        <v>192208.35000000012</v>
      </c>
      <c r="K244">
        <v>1342464</v>
      </c>
      <c r="L244" s="26">
        <f t="shared" si="10"/>
        <v>0.14317579465818087</v>
      </c>
      <c r="M244" s="1">
        <f t="shared" si="11"/>
        <v>109.95901029748291</v>
      </c>
    </row>
    <row r="245" spans="1:13" x14ac:dyDescent="0.25">
      <c r="A245" t="str">
        <f t="shared" si="9"/>
        <v>CMBNRTFeb-2024</v>
      </c>
      <c r="B245" s="2">
        <v>2024</v>
      </c>
      <c r="C245" s="2" t="s">
        <v>198</v>
      </c>
      <c r="D245" t="s">
        <v>10</v>
      </c>
      <c r="E245" s="2" t="s">
        <v>40</v>
      </c>
      <c r="F245" t="s">
        <v>13</v>
      </c>
      <c r="G245">
        <v>310</v>
      </c>
      <c r="H245">
        <v>106864.45000000004</v>
      </c>
      <c r="I245">
        <v>5163.2499999999982</v>
      </c>
      <c r="J245">
        <v>112027.7</v>
      </c>
      <c r="K245">
        <v>2127840</v>
      </c>
      <c r="L245" s="26">
        <f t="shared" si="10"/>
        <v>5.2648554402586659E-2</v>
      </c>
      <c r="M245" s="1">
        <f t="shared" si="11"/>
        <v>361.37967741935483</v>
      </c>
    </row>
    <row r="246" spans="1:13" x14ac:dyDescent="0.25">
      <c r="A246" t="str">
        <f t="shared" si="9"/>
        <v>CMBPVGFeb-2024</v>
      </c>
      <c r="B246" s="2">
        <v>2024</v>
      </c>
      <c r="C246" s="2" t="s">
        <v>198</v>
      </c>
      <c r="D246" t="s">
        <v>10</v>
      </c>
      <c r="E246" s="2" t="s">
        <v>50</v>
      </c>
      <c r="F246" t="s">
        <v>13</v>
      </c>
      <c r="G246">
        <v>55</v>
      </c>
      <c r="H246">
        <v>18699.569999999996</v>
      </c>
      <c r="I246">
        <v>5346.6100000000006</v>
      </c>
      <c r="J246">
        <v>24046.18</v>
      </c>
      <c r="K246">
        <v>278630</v>
      </c>
      <c r="L246" s="26">
        <f t="shared" si="10"/>
        <v>8.6301475074471529E-2</v>
      </c>
      <c r="M246" s="1">
        <f t="shared" si="11"/>
        <v>437.20327272727275</v>
      </c>
    </row>
    <row r="247" spans="1:13" x14ac:dyDescent="0.25">
      <c r="A247" t="str">
        <f t="shared" si="9"/>
        <v>CMBRUHFeb-2024</v>
      </c>
      <c r="B247" s="2">
        <v>2024</v>
      </c>
      <c r="C247" s="2" t="s">
        <v>198</v>
      </c>
      <c r="D247" t="s">
        <v>10</v>
      </c>
      <c r="E247" s="2" t="s">
        <v>41</v>
      </c>
      <c r="F247" t="s">
        <v>11</v>
      </c>
      <c r="G247">
        <v>253</v>
      </c>
      <c r="H247">
        <v>48421.229999999989</v>
      </c>
      <c r="I247">
        <v>23096.200000000019</v>
      </c>
      <c r="J247">
        <v>71517.430000000022</v>
      </c>
      <c r="K247">
        <v>1023385</v>
      </c>
      <c r="L247" s="26">
        <f t="shared" si="10"/>
        <v>6.9883211108233964E-2</v>
      </c>
      <c r="M247" s="1">
        <f t="shared" si="11"/>
        <v>282.67758893280643</v>
      </c>
    </row>
    <row r="248" spans="1:13" x14ac:dyDescent="0.25">
      <c r="A248" t="str">
        <f t="shared" si="9"/>
        <v>CMBSINFeb-2024</v>
      </c>
      <c r="B248" s="2">
        <v>2024</v>
      </c>
      <c r="C248" s="2" t="s">
        <v>198</v>
      </c>
      <c r="D248" t="s">
        <v>10</v>
      </c>
      <c r="E248" s="2" t="s">
        <v>42</v>
      </c>
      <c r="F248" t="s">
        <v>13</v>
      </c>
      <c r="G248">
        <v>635</v>
      </c>
      <c r="H248">
        <v>79810.430000000008</v>
      </c>
      <c r="I248">
        <v>44286.250000000007</v>
      </c>
      <c r="J248">
        <v>124096.68000000004</v>
      </c>
      <c r="K248">
        <v>1745615</v>
      </c>
      <c r="L248" s="26">
        <f t="shared" si="10"/>
        <v>7.1090521105742127E-2</v>
      </c>
      <c r="M248" s="1">
        <f t="shared" si="11"/>
        <v>195.4278425196851</v>
      </c>
    </row>
    <row r="249" spans="1:13" x14ac:dyDescent="0.25">
      <c r="A249" t="str">
        <f t="shared" si="9"/>
        <v>CMBSYDFeb-2024</v>
      </c>
      <c r="B249" s="2">
        <v>2024</v>
      </c>
      <c r="C249" s="2" t="s">
        <v>198</v>
      </c>
      <c r="D249" t="s">
        <v>10</v>
      </c>
      <c r="E249" s="2" t="s">
        <v>53</v>
      </c>
      <c r="F249" t="s">
        <v>13</v>
      </c>
      <c r="G249">
        <v>1387</v>
      </c>
      <c r="H249">
        <v>537940.96999999986</v>
      </c>
      <c r="I249">
        <v>105428.92000000001</v>
      </c>
      <c r="J249">
        <v>643369.8899999999</v>
      </c>
      <c r="K249">
        <v>12141798</v>
      </c>
      <c r="L249" s="26">
        <f t="shared" si="10"/>
        <v>5.2988024508396521E-2</v>
      </c>
      <c r="M249" s="1">
        <f t="shared" si="11"/>
        <v>463.85716654650315</v>
      </c>
    </row>
    <row r="250" spans="1:13" x14ac:dyDescent="0.25">
      <c r="A250" t="str">
        <f t="shared" si="9"/>
        <v>CMBTRVFeb-2024</v>
      </c>
      <c r="B250" s="2">
        <v>2024</v>
      </c>
      <c r="C250" s="2" t="s">
        <v>198</v>
      </c>
      <c r="D250" t="s">
        <v>10</v>
      </c>
      <c r="E250" s="2" t="s">
        <v>43</v>
      </c>
      <c r="F250" t="s">
        <v>15</v>
      </c>
      <c r="G250">
        <v>39</v>
      </c>
      <c r="H250">
        <v>2513.9099999999994</v>
      </c>
      <c r="I250">
        <v>982.47000000000014</v>
      </c>
      <c r="J250">
        <v>3496.38</v>
      </c>
      <c r="K250">
        <v>14274</v>
      </c>
      <c r="L250" s="26">
        <f t="shared" si="10"/>
        <v>0.24494745691467004</v>
      </c>
      <c r="M250" s="1">
        <f t="shared" si="11"/>
        <v>89.650769230769228</v>
      </c>
    </row>
    <row r="251" spans="1:13" x14ac:dyDescent="0.25">
      <c r="A251" t="str">
        <f t="shared" si="9"/>
        <v>CMBTRZFeb-2024</v>
      </c>
      <c r="B251" s="2">
        <v>2024</v>
      </c>
      <c r="C251" s="2" t="s">
        <v>198</v>
      </c>
      <c r="D251" t="s">
        <v>10</v>
      </c>
      <c r="E251" s="2" t="s">
        <v>44</v>
      </c>
      <c r="F251" t="s">
        <v>15</v>
      </c>
      <c r="G251">
        <v>67</v>
      </c>
      <c r="H251">
        <v>1699.08</v>
      </c>
      <c r="I251">
        <v>1005.5600000000003</v>
      </c>
      <c r="J251">
        <v>2704.64</v>
      </c>
      <c r="K251">
        <v>29681</v>
      </c>
      <c r="L251" s="26">
        <f t="shared" si="10"/>
        <v>9.1123614433475955E-2</v>
      </c>
      <c r="M251" s="1">
        <f t="shared" si="11"/>
        <v>40.367761194029846</v>
      </c>
    </row>
    <row r="252" spans="1:13" x14ac:dyDescent="0.25">
      <c r="A252" t="str">
        <f t="shared" si="9"/>
        <v>CMBJEDFeb-2024</v>
      </c>
      <c r="B252" s="2">
        <v>2024</v>
      </c>
      <c r="C252" s="2" t="s">
        <v>198</v>
      </c>
      <c r="D252" t="s">
        <v>10</v>
      </c>
      <c r="E252" s="2" t="s">
        <v>51</v>
      </c>
      <c r="F252" t="s">
        <v>11</v>
      </c>
      <c r="G252">
        <v>43</v>
      </c>
      <c r="H252">
        <v>6283.71</v>
      </c>
      <c r="I252">
        <v>3557.66</v>
      </c>
      <c r="J252">
        <v>9841.3700000000008</v>
      </c>
      <c r="K252">
        <v>200251</v>
      </c>
      <c r="L252" s="26">
        <f t="shared" si="10"/>
        <v>4.9145172808125803E-2</v>
      </c>
      <c r="M252" s="1">
        <f t="shared" si="11"/>
        <v>228.86906976744189</v>
      </c>
    </row>
    <row r="253" spans="1:13" x14ac:dyDescent="0.25">
      <c r="A253" t="str">
        <f t="shared" si="9"/>
        <v>COKCMBFeb-2024</v>
      </c>
      <c r="B253" s="2">
        <v>2024</v>
      </c>
      <c r="C253" s="2" t="s">
        <v>198</v>
      </c>
      <c r="D253" t="s">
        <v>21</v>
      </c>
      <c r="E253" s="2" t="s">
        <v>10</v>
      </c>
      <c r="F253" t="s">
        <v>15</v>
      </c>
      <c r="G253">
        <v>448</v>
      </c>
      <c r="H253">
        <v>24776.219999999998</v>
      </c>
      <c r="I253">
        <v>9091.4500000000025</v>
      </c>
      <c r="J253">
        <v>33867.669999999991</v>
      </c>
      <c r="K253">
        <v>231616</v>
      </c>
      <c r="L253" s="26">
        <f t="shared" si="10"/>
        <v>0.14622336108040893</v>
      </c>
      <c r="M253" s="1">
        <f t="shared" si="11"/>
        <v>75.597477678571408</v>
      </c>
    </row>
    <row r="254" spans="1:13" x14ac:dyDescent="0.25">
      <c r="A254" t="str">
        <f t="shared" si="9"/>
        <v>DACCMBFeb-2024</v>
      </c>
      <c r="B254" s="2">
        <v>2024</v>
      </c>
      <c r="C254" s="2" t="s">
        <v>198</v>
      </c>
      <c r="D254" t="s">
        <v>22</v>
      </c>
      <c r="E254" s="2" t="s">
        <v>10</v>
      </c>
      <c r="F254" t="s">
        <v>15</v>
      </c>
      <c r="G254">
        <v>33</v>
      </c>
      <c r="H254">
        <v>5615.59</v>
      </c>
      <c r="I254">
        <v>343.17</v>
      </c>
      <c r="J254">
        <v>5958.76</v>
      </c>
      <c r="K254">
        <v>71445</v>
      </c>
      <c r="L254" s="26">
        <f t="shared" si="10"/>
        <v>8.3403457204842893E-2</v>
      </c>
      <c r="M254" s="1">
        <f t="shared" si="11"/>
        <v>180.56848484848484</v>
      </c>
    </row>
    <row r="255" spans="1:13" x14ac:dyDescent="0.25">
      <c r="A255" t="str">
        <f t="shared" si="9"/>
        <v>DELCMBFeb-2024</v>
      </c>
      <c r="B255" s="2">
        <v>2024</v>
      </c>
      <c r="C255" s="2" t="s">
        <v>198</v>
      </c>
      <c r="D255" t="s">
        <v>23</v>
      </c>
      <c r="E255" s="2" t="s">
        <v>10</v>
      </c>
      <c r="F255" t="s">
        <v>15</v>
      </c>
      <c r="G255">
        <v>915</v>
      </c>
      <c r="H255">
        <v>86608.969999999943</v>
      </c>
      <c r="I255">
        <v>28367.289999999986</v>
      </c>
      <c r="J255">
        <v>114976.26000000002</v>
      </c>
      <c r="K255">
        <v>2218875</v>
      </c>
      <c r="L255" s="26">
        <f t="shared" si="10"/>
        <v>5.1817366908906551E-2</v>
      </c>
      <c r="M255" s="1">
        <f t="shared" si="11"/>
        <v>125.65711475409839</v>
      </c>
    </row>
    <row r="256" spans="1:13" x14ac:dyDescent="0.25">
      <c r="A256" t="str">
        <f t="shared" si="9"/>
        <v>DMMCMBFeb-2024</v>
      </c>
      <c r="B256" s="2">
        <v>2024</v>
      </c>
      <c r="C256" s="2" t="s">
        <v>198</v>
      </c>
      <c r="D256" t="s">
        <v>24</v>
      </c>
      <c r="E256" s="2" t="s">
        <v>10</v>
      </c>
      <c r="F256" t="s">
        <v>11</v>
      </c>
      <c r="G256">
        <v>45</v>
      </c>
      <c r="H256">
        <v>9582.9000000000015</v>
      </c>
      <c r="I256">
        <v>4235.09</v>
      </c>
      <c r="J256">
        <v>13817.989999999998</v>
      </c>
      <c r="K256">
        <v>173385</v>
      </c>
      <c r="L256" s="26">
        <f t="shared" si="10"/>
        <v>7.9695417712028135E-2</v>
      </c>
      <c r="M256" s="1">
        <f t="shared" si="11"/>
        <v>307.06644444444441</v>
      </c>
    </row>
    <row r="257" spans="1:13" x14ac:dyDescent="0.25">
      <c r="A257" t="str">
        <f t="shared" si="9"/>
        <v>DOHCMBFeb-2024</v>
      </c>
      <c r="B257" s="2">
        <v>2024</v>
      </c>
      <c r="C257" s="2" t="s">
        <v>198</v>
      </c>
      <c r="D257" t="s">
        <v>25</v>
      </c>
      <c r="E257" s="2" t="s">
        <v>10</v>
      </c>
      <c r="F257" t="s">
        <v>11</v>
      </c>
      <c r="G257">
        <v>19</v>
      </c>
      <c r="H257">
        <v>3534.9900000000002</v>
      </c>
      <c r="I257">
        <v>1616.0099999999998</v>
      </c>
      <c r="J257">
        <v>5151</v>
      </c>
      <c r="K257">
        <v>69027</v>
      </c>
      <c r="L257" s="26">
        <f t="shared" si="10"/>
        <v>7.4622973619018651E-2</v>
      </c>
      <c r="M257" s="1">
        <f t="shared" si="11"/>
        <v>271.10526315789474</v>
      </c>
    </row>
    <row r="258" spans="1:13" x14ac:dyDescent="0.25">
      <c r="A258" t="str">
        <f t="shared" ref="A258:A321" si="12">D258&amp;E258&amp;C258</f>
        <v>DXBCMBFeb-2024</v>
      </c>
      <c r="B258" s="2">
        <v>2024</v>
      </c>
      <c r="C258" s="2" t="s">
        <v>198</v>
      </c>
      <c r="D258" t="s">
        <v>26</v>
      </c>
      <c r="E258" s="2" t="s">
        <v>10</v>
      </c>
      <c r="F258" t="s">
        <v>11</v>
      </c>
      <c r="G258">
        <v>89</v>
      </c>
      <c r="H258">
        <v>11920.5</v>
      </c>
      <c r="I258">
        <v>5700.0499999999993</v>
      </c>
      <c r="J258">
        <v>17620.550000000003</v>
      </c>
      <c r="K258">
        <v>294501</v>
      </c>
      <c r="L258" s="26">
        <f t="shared" ref="L258:L321" si="13">J258/K258</f>
        <v>5.9831885120933383E-2</v>
      </c>
      <c r="M258" s="1">
        <f t="shared" ref="M258:M321" si="14">J258/G258</f>
        <v>197.98370786516858</v>
      </c>
    </row>
    <row r="259" spans="1:13" x14ac:dyDescent="0.25">
      <c r="A259" t="str">
        <f t="shared" si="12"/>
        <v>FRACMBFeb-2024</v>
      </c>
      <c r="B259" s="2">
        <v>2024</v>
      </c>
      <c r="C259" s="2" t="s">
        <v>198</v>
      </c>
      <c r="D259" t="s">
        <v>27</v>
      </c>
      <c r="E259" s="2" t="s">
        <v>10</v>
      </c>
      <c r="F259" t="s">
        <v>19</v>
      </c>
      <c r="G259">
        <v>990</v>
      </c>
      <c r="H259">
        <v>221556.79000000012</v>
      </c>
      <c r="I259">
        <v>216703.15000000002</v>
      </c>
      <c r="J259">
        <v>438259.93999999994</v>
      </c>
      <c r="K259">
        <v>8012070</v>
      </c>
      <c r="L259" s="26">
        <f t="shared" si="13"/>
        <v>5.4699963929421482E-2</v>
      </c>
      <c r="M259" s="1">
        <f t="shared" si="14"/>
        <v>442.68680808080802</v>
      </c>
    </row>
    <row r="260" spans="1:13" x14ac:dyDescent="0.25">
      <c r="A260" t="str">
        <f t="shared" si="12"/>
        <v>GANCMBFeb-2024</v>
      </c>
      <c r="B260" s="2">
        <v>2024</v>
      </c>
      <c r="C260" s="2" t="s">
        <v>198</v>
      </c>
      <c r="D260" t="s">
        <v>28</v>
      </c>
      <c r="E260" s="2" t="s">
        <v>10</v>
      </c>
      <c r="F260" t="s">
        <v>15</v>
      </c>
      <c r="G260">
        <v>104</v>
      </c>
      <c r="H260">
        <v>5919.61</v>
      </c>
      <c r="I260">
        <v>4266.7500000000009</v>
      </c>
      <c r="J260">
        <v>10186.360000000002</v>
      </c>
      <c r="K260">
        <v>119288</v>
      </c>
      <c r="L260" s="26">
        <f t="shared" si="13"/>
        <v>8.5392998457514607E-2</v>
      </c>
      <c r="M260" s="1">
        <f t="shared" si="14"/>
        <v>97.945769230769258</v>
      </c>
    </row>
    <row r="261" spans="1:13" x14ac:dyDescent="0.25">
      <c r="A261" t="str">
        <f t="shared" si="12"/>
        <v>HYDCMBFeb-2024</v>
      </c>
      <c r="B261" s="2">
        <v>2024</v>
      </c>
      <c r="C261" s="2" t="s">
        <v>198</v>
      </c>
      <c r="D261" t="s">
        <v>29</v>
      </c>
      <c r="E261" s="2" t="s">
        <v>10</v>
      </c>
      <c r="F261" t="s">
        <v>15</v>
      </c>
      <c r="G261">
        <v>108</v>
      </c>
      <c r="H261">
        <v>7181.8899999999994</v>
      </c>
      <c r="I261">
        <v>3274.0000000000005</v>
      </c>
      <c r="J261">
        <v>10455.890000000001</v>
      </c>
      <c r="K261">
        <v>126576</v>
      </c>
      <c r="L261" s="26">
        <f t="shared" si="13"/>
        <v>8.2605628239160678E-2</v>
      </c>
      <c r="M261" s="1">
        <f t="shared" si="14"/>
        <v>96.813796296296303</v>
      </c>
    </row>
    <row r="262" spans="1:13" x14ac:dyDescent="0.25">
      <c r="A262" t="str">
        <f t="shared" si="12"/>
        <v>ICNCMBFeb-2024</v>
      </c>
      <c r="B262" s="2">
        <v>2024</v>
      </c>
      <c r="C262" s="2" t="s">
        <v>198</v>
      </c>
      <c r="D262" t="s">
        <v>30</v>
      </c>
      <c r="E262" s="2" t="s">
        <v>10</v>
      </c>
      <c r="F262" t="s">
        <v>13</v>
      </c>
      <c r="G262">
        <v>125</v>
      </c>
      <c r="H262">
        <v>39369.330000000009</v>
      </c>
      <c r="I262">
        <v>9958.89</v>
      </c>
      <c r="J262">
        <v>49328.22</v>
      </c>
      <c r="K262">
        <v>720625</v>
      </c>
      <c r="L262" s="26">
        <f t="shared" si="13"/>
        <v>6.8451996530789247E-2</v>
      </c>
      <c r="M262" s="1">
        <f t="shared" si="14"/>
        <v>394.62576000000001</v>
      </c>
    </row>
    <row r="263" spans="1:13" x14ac:dyDescent="0.25">
      <c r="A263" t="str">
        <f t="shared" si="12"/>
        <v>IXMCMBFeb-2024</v>
      </c>
      <c r="B263" s="2">
        <v>2024</v>
      </c>
      <c r="C263" s="2" t="s">
        <v>198</v>
      </c>
      <c r="D263" t="s">
        <v>31</v>
      </c>
      <c r="E263" s="2" t="s">
        <v>10</v>
      </c>
      <c r="F263" t="s">
        <v>15</v>
      </c>
      <c r="G263">
        <v>98</v>
      </c>
      <c r="H263">
        <v>3204.0999999999995</v>
      </c>
      <c r="I263">
        <v>1484.5999999999995</v>
      </c>
      <c r="J263">
        <v>4688.6999999999971</v>
      </c>
      <c r="K263">
        <v>34692</v>
      </c>
      <c r="L263" s="26">
        <f t="shared" si="13"/>
        <v>0.13515219647180898</v>
      </c>
      <c r="M263" s="1">
        <f t="shared" si="14"/>
        <v>47.843877551020377</v>
      </c>
    </row>
    <row r="264" spans="1:13" x14ac:dyDescent="0.25">
      <c r="A264" t="str">
        <f t="shared" si="12"/>
        <v>KHICMBFeb-2024</v>
      </c>
      <c r="B264" s="2">
        <v>2024</v>
      </c>
      <c r="C264" s="2" t="s">
        <v>198</v>
      </c>
      <c r="D264" t="s">
        <v>32</v>
      </c>
      <c r="E264" s="2" t="s">
        <v>10</v>
      </c>
      <c r="F264" t="s">
        <v>15</v>
      </c>
      <c r="G264">
        <v>619</v>
      </c>
      <c r="H264">
        <v>81198.799999999988</v>
      </c>
      <c r="I264">
        <v>15269.360000000004</v>
      </c>
      <c r="J264">
        <v>96468.159999999989</v>
      </c>
      <c r="K264">
        <v>1494266</v>
      </c>
      <c r="L264" s="26">
        <f t="shared" si="13"/>
        <v>6.4558893798025249E-2</v>
      </c>
      <c r="M264" s="1">
        <f t="shared" si="14"/>
        <v>155.84516962843293</v>
      </c>
    </row>
    <row r="265" spans="1:13" x14ac:dyDescent="0.25">
      <c r="A265" t="str">
        <f t="shared" si="12"/>
        <v>KTMCMBFeb-2024</v>
      </c>
      <c r="B265" s="2">
        <v>2024</v>
      </c>
      <c r="C265" s="2" t="s">
        <v>198</v>
      </c>
      <c r="D265" t="s">
        <v>52</v>
      </c>
      <c r="E265" s="2" t="s">
        <v>10</v>
      </c>
      <c r="F265" t="s">
        <v>15</v>
      </c>
      <c r="G265">
        <v>118</v>
      </c>
      <c r="H265">
        <v>17188.010000000002</v>
      </c>
      <c r="I265">
        <v>4582.9399999999978</v>
      </c>
      <c r="J265">
        <v>21770.949999999997</v>
      </c>
      <c r="K265">
        <v>277654</v>
      </c>
      <c r="L265" s="26">
        <f t="shared" si="13"/>
        <v>7.8410359656262821E-2</v>
      </c>
      <c r="M265" s="1">
        <f t="shared" si="14"/>
        <v>184.49957627118641</v>
      </c>
    </row>
    <row r="266" spans="1:13" x14ac:dyDescent="0.25">
      <c r="A266" t="str">
        <f t="shared" si="12"/>
        <v>KULCMBFeb-2024</v>
      </c>
      <c r="B266" s="2">
        <v>2024</v>
      </c>
      <c r="C266" s="2" t="s">
        <v>198</v>
      </c>
      <c r="D266" t="s">
        <v>33</v>
      </c>
      <c r="E266" s="2" t="s">
        <v>10</v>
      </c>
      <c r="F266" t="s">
        <v>13</v>
      </c>
      <c r="G266">
        <v>485</v>
      </c>
      <c r="H266">
        <v>34883.240000000005</v>
      </c>
      <c r="I266">
        <v>29158.399999999998</v>
      </c>
      <c r="J266">
        <v>64041.640000000036</v>
      </c>
      <c r="K266">
        <v>1192615</v>
      </c>
      <c r="L266" s="26">
        <f t="shared" si="13"/>
        <v>5.3698502869744251E-2</v>
      </c>
      <c r="M266" s="1">
        <f t="shared" si="14"/>
        <v>132.0446185567011</v>
      </c>
    </row>
    <row r="267" spans="1:13" x14ac:dyDescent="0.25">
      <c r="A267" t="str">
        <f t="shared" si="12"/>
        <v>KWICMBFeb-2024</v>
      </c>
      <c r="B267" s="2">
        <v>2024</v>
      </c>
      <c r="C267" s="2" t="s">
        <v>198</v>
      </c>
      <c r="D267" t="s">
        <v>34</v>
      </c>
      <c r="E267" s="2" t="s">
        <v>10</v>
      </c>
      <c r="F267" t="s">
        <v>11</v>
      </c>
      <c r="G267">
        <v>28</v>
      </c>
      <c r="H267">
        <v>10581.4</v>
      </c>
      <c r="I267">
        <v>1658.22</v>
      </c>
      <c r="J267">
        <v>12239.619999999999</v>
      </c>
      <c r="K267">
        <v>117460</v>
      </c>
      <c r="L267" s="26">
        <f t="shared" si="13"/>
        <v>0.10420245189851864</v>
      </c>
      <c r="M267" s="1">
        <f t="shared" si="14"/>
        <v>437.12928571428569</v>
      </c>
    </row>
    <row r="268" spans="1:13" x14ac:dyDescent="0.25">
      <c r="A268" t="str">
        <f t="shared" si="12"/>
        <v>LHECMBFeb-2024</v>
      </c>
      <c r="B268" s="2">
        <v>2024</v>
      </c>
      <c r="C268" s="2" t="s">
        <v>198</v>
      </c>
      <c r="D268" t="s">
        <v>35</v>
      </c>
      <c r="E268" s="2" t="s">
        <v>10</v>
      </c>
      <c r="F268" t="s">
        <v>15</v>
      </c>
      <c r="G268">
        <v>695</v>
      </c>
      <c r="H268">
        <v>90160.380000000048</v>
      </c>
      <c r="I268">
        <v>17344.04</v>
      </c>
      <c r="J268">
        <v>107504.42000000001</v>
      </c>
      <c r="K268">
        <v>1935575</v>
      </c>
      <c r="L268" s="26">
        <f t="shared" si="13"/>
        <v>5.5541335262131418E-2</v>
      </c>
      <c r="M268" s="1">
        <f t="shared" si="14"/>
        <v>154.68261870503599</v>
      </c>
    </row>
    <row r="269" spans="1:13" x14ac:dyDescent="0.25">
      <c r="A269" t="str">
        <f t="shared" si="12"/>
        <v>LHRCMBFeb-2024</v>
      </c>
      <c r="B269" s="2">
        <v>2024</v>
      </c>
      <c r="C269" s="2" t="s">
        <v>198</v>
      </c>
      <c r="D269" t="s">
        <v>36</v>
      </c>
      <c r="E269" s="2" t="s">
        <v>10</v>
      </c>
      <c r="F269" t="s">
        <v>19</v>
      </c>
      <c r="G269">
        <v>2588</v>
      </c>
      <c r="H269">
        <v>801950.66000000061</v>
      </c>
      <c r="I269">
        <v>555359.70999999973</v>
      </c>
      <c r="J269">
        <v>1357310.3699999992</v>
      </c>
      <c r="K269">
        <v>22564772</v>
      </c>
      <c r="L269" s="26">
        <f t="shared" si="13"/>
        <v>6.0151743168510595E-2</v>
      </c>
      <c r="M269" s="1">
        <f t="shared" si="14"/>
        <v>524.46304868624384</v>
      </c>
    </row>
    <row r="270" spans="1:13" x14ac:dyDescent="0.25">
      <c r="A270" t="str">
        <f t="shared" si="12"/>
        <v>MAACMBFeb-2024</v>
      </c>
      <c r="B270" s="2">
        <v>2024</v>
      </c>
      <c r="C270" s="2" t="s">
        <v>198</v>
      </c>
      <c r="D270" t="s">
        <v>37</v>
      </c>
      <c r="E270" s="2" t="s">
        <v>10</v>
      </c>
      <c r="F270" t="s">
        <v>15</v>
      </c>
      <c r="G270">
        <v>452</v>
      </c>
      <c r="H270">
        <v>17387.439999999999</v>
      </c>
      <c r="I270">
        <v>12087.85999999999</v>
      </c>
      <c r="J270">
        <v>29475.299999999988</v>
      </c>
      <c r="K270">
        <v>310072</v>
      </c>
      <c r="L270" s="26">
        <f t="shared" si="13"/>
        <v>9.5059534559715123E-2</v>
      </c>
      <c r="M270" s="1">
        <f t="shared" si="14"/>
        <v>65.210840707964579</v>
      </c>
    </row>
    <row r="271" spans="1:13" x14ac:dyDescent="0.25">
      <c r="A271" t="str">
        <f t="shared" si="12"/>
        <v>MELCMBFeb-2024</v>
      </c>
      <c r="B271" s="2">
        <v>2024</v>
      </c>
      <c r="C271" s="2" t="s">
        <v>198</v>
      </c>
      <c r="D271" t="s">
        <v>38</v>
      </c>
      <c r="E271" s="2" t="s">
        <v>10</v>
      </c>
      <c r="F271" t="s">
        <v>13</v>
      </c>
      <c r="G271">
        <v>2401</v>
      </c>
      <c r="H271">
        <v>686868.5699999996</v>
      </c>
      <c r="I271">
        <v>250158.24</v>
      </c>
      <c r="J271">
        <v>937026.80999999912</v>
      </c>
      <c r="K271">
        <v>20190009</v>
      </c>
      <c r="L271" s="26">
        <f t="shared" si="13"/>
        <v>4.6410420619426129E-2</v>
      </c>
      <c r="M271" s="1">
        <f t="shared" si="14"/>
        <v>390.26522698875431</v>
      </c>
    </row>
    <row r="272" spans="1:13" x14ac:dyDescent="0.25">
      <c r="A272" t="str">
        <f t="shared" si="12"/>
        <v>MLECMBFeb-2024</v>
      </c>
      <c r="B272" s="2">
        <v>2024</v>
      </c>
      <c r="C272" s="2" t="s">
        <v>198</v>
      </c>
      <c r="D272" t="s">
        <v>39</v>
      </c>
      <c r="E272" s="2" t="s">
        <v>10</v>
      </c>
      <c r="F272" t="s">
        <v>15</v>
      </c>
      <c r="G272">
        <v>1303</v>
      </c>
      <c r="H272">
        <v>91811.88999999997</v>
      </c>
      <c r="I272">
        <v>33639.979999999996</v>
      </c>
      <c r="J272">
        <v>125451.87000000001</v>
      </c>
      <c r="K272">
        <v>1000704</v>
      </c>
      <c r="L272" s="26">
        <f t="shared" si="13"/>
        <v>0.12536361401573293</v>
      </c>
      <c r="M272" s="1">
        <f t="shared" si="14"/>
        <v>96.279255564082888</v>
      </c>
    </row>
    <row r="273" spans="1:13" x14ac:dyDescent="0.25">
      <c r="A273" t="str">
        <f t="shared" si="12"/>
        <v>NRTCMBFeb-2024</v>
      </c>
      <c r="B273" s="2">
        <v>2024</v>
      </c>
      <c r="C273" s="2" t="s">
        <v>198</v>
      </c>
      <c r="D273" t="s">
        <v>40</v>
      </c>
      <c r="E273" s="2" t="s">
        <v>10</v>
      </c>
      <c r="F273" t="s">
        <v>13</v>
      </c>
      <c r="G273">
        <v>327</v>
      </c>
      <c r="H273">
        <v>95119.680000000008</v>
      </c>
      <c r="I273">
        <v>9859.92</v>
      </c>
      <c r="J273">
        <v>104979.60000000002</v>
      </c>
      <c r="K273">
        <v>2244528</v>
      </c>
      <c r="L273" s="26">
        <f t="shared" si="13"/>
        <v>4.6771347918136918E-2</v>
      </c>
      <c r="M273" s="1">
        <f t="shared" si="14"/>
        <v>321.03853211009181</v>
      </c>
    </row>
    <row r="274" spans="1:13" x14ac:dyDescent="0.25">
      <c r="A274" t="str">
        <f t="shared" si="12"/>
        <v>PVGCMBFeb-2024</v>
      </c>
      <c r="B274" s="2">
        <v>2024</v>
      </c>
      <c r="C274" s="2" t="s">
        <v>198</v>
      </c>
      <c r="D274" t="s">
        <v>50</v>
      </c>
      <c r="E274" s="2" t="s">
        <v>10</v>
      </c>
      <c r="F274" t="s">
        <v>13</v>
      </c>
      <c r="G274">
        <v>83</v>
      </c>
      <c r="H274">
        <v>33587.920000000006</v>
      </c>
      <c r="I274">
        <v>8319.9600000000009</v>
      </c>
      <c r="J274">
        <v>41907.879999999997</v>
      </c>
      <c r="K274">
        <v>420478</v>
      </c>
      <c r="L274" s="26">
        <f t="shared" si="13"/>
        <v>9.9667235860140119E-2</v>
      </c>
      <c r="M274" s="1">
        <f t="shared" si="14"/>
        <v>504.91421686746986</v>
      </c>
    </row>
    <row r="275" spans="1:13" x14ac:dyDescent="0.25">
      <c r="A275" t="str">
        <f t="shared" si="12"/>
        <v>RUHCMBFeb-2024</v>
      </c>
      <c r="B275" s="2">
        <v>2024</v>
      </c>
      <c r="C275" s="2" t="s">
        <v>198</v>
      </c>
      <c r="D275" t="s">
        <v>41</v>
      </c>
      <c r="E275" s="2" t="s">
        <v>10</v>
      </c>
      <c r="F275" t="s">
        <v>11</v>
      </c>
      <c r="G275">
        <v>71</v>
      </c>
      <c r="H275">
        <v>17548.34</v>
      </c>
      <c r="I275">
        <v>6292.9100000000008</v>
      </c>
      <c r="J275">
        <v>23841.249999999996</v>
      </c>
      <c r="K275">
        <v>287195</v>
      </c>
      <c r="L275" s="26">
        <f t="shared" si="13"/>
        <v>8.3014154146137623E-2</v>
      </c>
      <c r="M275" s="1">
        <f t="shared" si="14"/>
        <v>335.79225352112672</v>
      </c>
    </row>
    <row r="276" spans="1:13" x14ac:dyDescent="0.25">
      <c r="A276" t="str">
        <f t="shared" si="12"/>
        <v>SINCMBFeb-2024</v>
      </c>
      <c r="B276" s="2">
        <v>2024</v>
      </c>
      <c r="C276" s="2" t="s">
        <v>198</v>
      </c>
      <c r="D276" t="s">
        <v>42</v>
      </c>
      <c r="E276" s="2" t="s">
        <v>10</v>
      </c>
      <c r="F276" t="s">
        <v>13</v>
      </c>
      <c r="G276">
        <v>543</v>
      </c>
      <c r="H276">
        <v>71259.959999999992</v>
      </c>
      <c r="I276">
        <v>43164.270000000026</v>
      </c>
      <c r="J276">
        <v>114424.23000000008</v>
      </c>
      <c r="K276">
        <v>1492707</v>
      </c>
      <c r="L276" s="26">
        <f t="shared" si="13"/>
        <v>7.6655519134029709E-2</v>
      </c>
      <c r="M276" s="1">
        <f t="shared" si="14"/>
        <v>210.72602209944768</v>
      </c>
    </row>
    <row r="277" spans="1:13" x14ac:dyDescent="0.25">
      <c r="A277" t="str">
        <f t="shared" si="12"/>
        <v>SYDCMBFeb-2024</v>
      </c>
      <c r="B277" s="2">
        <v>2024</v>
      </c>
      <c r="C277" s="2" t="s">
        <v>198</v>
      </c>
      <c r="D277" t="s">
        <v>53</v>
      </c>
      <c r="E277" s="2" t="s">
        <v>10</v>
      </c>
      <c r="F277" t="s">
        <v>13</v>
      </c>
      <c r="G277">
        <v>729</v>
      </c>
      <c r="H277">
        <v>220327.32999999993</v>
      </c>
      <c r="I277">
        <v>71112.140000000029</v>
      </c>
      <c r="J277">
        <v>291439.4700000002</v>
      </c>
      <c r="K277">
        <v>6381666</v>
      </c>
      <c r="L277" s="26">
        <f t="shared" si="13"/>
        <v>4.5668242430738339E-2</v>
      </c>
      <c r="M277" s="1">
        <f t="shared" si="14"/>
        <v>399.77979423868339</v>
      </c>
    </row>
    <row r="278" spans="1:13" x14ac:dyDescent="0.25">
      <c r="A278" t="str">
        <f t="shared" si="12"/>
        <v>TRVCMBFeb-2024</v>
      </c>
      <c r="B278" s="2">
        <v>2024</v>
      </c>
      <c r="C278" s="2" t="s">
        <v>198</v>
      </c>
      <c r="D278" t="s">
        <v>43</v>
      </c>
      <c r="E278" s="2" t="s">
        <v>10</v>
      </c>
      <c r="F278" t="s">
        <v>15</v>
      </c>
      <c r="G278">
        <v>138</v>
      </c>
      <c r="H278">
        <v>6799.2400000000007</v>
      </c>
      <c r="I278">
        <v>2583.6700000000005</v>
      </c>
      <c r="J278">
        <v>9382.9099999999944</v>
      </c>
      <c r="K278">
        <v>50508</v>
      </c>
      <c r="L278" s="26">
        <f t="shared" si="13"/>
        <v>0.18577076898709105</v>
      </c>
      <c r="M278" s="1">
        <f t="shared" si="14"/>
        <v>67.992101449275324</v>
      </c>
    </row>
    <row r="279" spans="1:13" x14ac:dyDescent="0.25">
      <c r="A279" t="str">
        <f t="shared" si="12"/>
        <v>TRZCMBFeb-2024</v>
      </c>
      <c r="B279" s="2">
        <v>2024</v>
      </c>
      <c r="C279" s="2" t="s">
        <v>198</v>
      </c>
      <c r="D279" t="s">
        <v>44</v>
      </c>
      <c r="E279" s="2" t="s">
        <v>10</v>
      </c>
      <c r="F279" t="s">
        <v>15</v>
      </c>
      <c r="G279">
        <v>194</v>
      </c>
      <c r="H279">
        <v>6398.2699999999995</v>
      </c>
      <c r="I279">
        <v>2868.1900000000005</v>
      </c>
      <c r="J279">
        <v>9266.4599999999991</v>
      </c>
      <c r="K279">
        <v>85942</v>
      </c>
      <c r="L279" s="26">
        <f t="shared" si="13"/>
        <v>0.10782225221661119</v>
      </c>
      <c r="M279" s="1">
        <f t="shared" si="14"/>
        <v>47.765257731958755</v>
      </c>
    </row>
    <row r="280" spans="1:13" x14ac:dyDescent="0.25">
      <c r="A280" t="str">
        <f t="shared" si="12"/>
        <v>JEDCMBFeb-2024</v>
      </c>
      <c r="B280" s="2">
        <v>2024</v>
      </c>
      <c r="C280" s="2" t="s">
        <v>198</v>
      </c>
      <c r="D280" t="s">
        <v>51</v>
      </c>
      <c r="E280" s="2" t="s">
        <v>10</v>
      </c>
      <c r="F280" t="s">
        <v>11</v>
      </c>
      <c r="G280">
        <v>11</v>
      </c>
      <c r="H280">
        <v>1496.53</v>
      </c>
      <c r="I280">
        <v>384.92</v>
      </c>
      <c r="J280">
        <v>1881.45</v>
      </c>
      <c r="K280">
        <v>51227</v>
      </c>
      <c r="L280" s="26">
        <f t="shared" si="13"/>
        <v>3.6727702188299141E-2</v>
      </c>
      <c r="M280" s="1">
        <f t="shared" si="14"/>
        <v>171.04090909090908</v>
      </c>
    </row>
    <row r="281" spans="1:13" x14ac:dyDescent="0.25">
      <c r="A281" t="str">
        <f t="shared" si="12"/>
        <v>AUHCMBMar-2024</v>
      </c>
      <c r="B281" s="2">
        <v>2024</v>
      </c>
      <c r="C281" s="2" t="s">
        <v>200</v>
      </c>
      <c r="D281" t="s">
        <v>9</v>
      </c>
      <c r="E281" s="2" t="s">
        <v>10</v>
      </c>
      <c r="F281" t="s">
        <v>11</v>
      </c>
      <c r="G281">
        <v>74</v>
      </c>
      <c r="H281">
        <v>12083.47</v>
      </c>
      <c r="I281">
        <v>11565.820000000003</v>
      </c>
      <c r="J281">
        <v>23649.290000000005</v>
      </c>
      <c r="K281">
        <v>247456</v>
      </c>
      <c r="L281" s="26">
        <f t="shared" si="13"/>
        <v>9.5569677033492839E-2</v>
      </c>
      <c r="M281" s="1">
        <f t="shared" si="14"/>
        <v>319.58500000000004</v>
      </c>
    </row>
    <row r="282" spans="1:13" x14ac:dyDescent="0.25">
      <c r="A282" t="str">
        <f t="shared" si="12"/>
        <v>BKKCMBMar-2024</v>
      </c>
      <c r="B282" s="4">
        <v>2024</v>
      </c>
      <c r="C282" s="2" t="s">
        <v>200</v>
      </c>
      <c r="D282" t="s">
        <v>12</v>
      </c>
      <c r="E282" s="2" t="s">
        <v>10</v>
      </c>
      <c r="F282" t="s">
        <v>13</v>
      </c>
      <c r="G282">
        <v>136</v>
      </c>
      <c r="H282">
        <v>18334.380000000005</v>
      </c>
      <c r="I282">
        <v>9600.0899999999983</v>
      </c>
      <c r="J282">
        <v>27934.469999999998</v>
      </c>
      <c r="K282">
        <v>324360</v>
      </c>
      <c r="L282" s="26">
        <f t="shared" si="13"/>
        <v>8.6121809100998883E-2</v>
      </c>
      <c r="M282" s="1">
        <f t="shared" si="14"/>
        <v>205.40051470588233</v>
      </c>
    </row>
    <row r="283" spans="1:13" x14ac:dyDescent="0.25">
      <c r="A283" t="str">
        <f t="shared" si="12"/>
        <v>BLRCMBMar-2024</v>
      </c>
      <c r="B283" s="2">
        <v>2024</v>
      </c>
      <c r="C283" s="2" t="s">
        <v>200</v>
      </c>
      <c r="D283" t="s">
        <v>14</v>
      </c>
      <c r="E283" s="2" t="s">
        <v>10</v>
      </c>
      <c r="F283" t="s">
        <v>15</v>
      </c>
      <c r="G283">
        <v>113</v>
      </c>
      <c r="H283">
        <v>6564.3599999999988</v>
      </c>
      <c r="I283">
        <v>2787.66</v>
      </c>
      <c r="J283">
        <v>9352.0200000000023</v>
      </c>
      <c r="K283">
        <v>80795</v>
      </c>
      <c r="L283" s="26">
        <f t="shared" si="13"/>
        <v>0.11574998452874562</v>
      </c>
      <c r="M283" s="1">
        <f t="shared" si="14"/>
        <v>82.761238938053111</v>
      </c>
    </row>
    <row r="284" spans="1:13" x14ac:dyDescent="0.25">
      <c r="A284" t="str">
        <f t="shared" si="12"/>
        <v>BOMCMBMar-2024</v>
      </c>
      <c r="B284" s="2">
        <v>2024</v>
      </c>
      <c r="C284" s="2" t="s">
        <v>200</v>
      </c>
      <c r="D284" t="s">
        <v>16</v>
      </c>
      <c r="E284" t="s">
        <v>10</v>
      </c>
      <c r="F284" t="s">
        <v>15</v>
      </c>
      <c r="G284">
        <v>124</v>
      </c>
      <c r="H284">
        <v>12211.520000000004</v>
      </c>
      <c r="I284">
        <v>3481.7799999999997</v>
      </c>
      <c r="J284">
        <v>15693.300000000001</v>
      </c>
      <c r="K284">
        <v>192076</v>
      </c>
      <c r="L284" s="26">
        <f t="shared" si="13"/>
        <v>8.1703596493054836E-2</v>
      </c>
      <c r="M284" s="1">
        <f t="shared" si="14"/>
        <v>126.55887096774194</v>
      </c>
    </row>
    <row r="285" spans="1:13" x14ac:dyDescent="0.25">
      <c r="A285" t="str">
        <f t="shared" si="12"/>
        <v>CANCMBMar-2024</v>
      </c>
      <c r="B285" s="2">
        <v>2024</v>
      </c>
      <c r="C285" s="2" t="s">
        <v>200</v>
      </c>
      <c r="D285" t="s">
        <v>17</v>
      </c>
      <c r="E285" s="2" t="s">
        <v>10</v>
      </c>
      <c r="F285" t="s">
        <v>13</v>
      </c>
      <c r="G285">
        <v>2</v>
      </c>
      <c r="H285">
        <v>327.37</v>
      </c>
      <c r="I285">
        <v>183</v>
      </c>
      <c r="J285">
        <v>510.37</v>
      </c>
      <c r="K285">
        <v>7966</v>
      </c>
      <c r="L285" s="26">
        <f t="shared" si="13"/>
        <v>6.4068541300527235E-2</v>
      </c>
      <c r="M285" s="1">
        <f t="shared" si="14"/>
        <v>255.185</v>
      </c>
    </row>
    <row r="286" spans="1:13" x14ac:dyDescent="0.25">
      <c r="A286" t="str">
        <f t="shared" si="12"/>
        <v>CDGCMBMar-2024</v>
      </c>
      <c r="B286" s="2">
        <v>2024</v>
      </c>
      <c r="C286" s="2" t="s">
        <v>200</v>
      </c>
      <c r="D286" t="s">
        <v>18</v>
      </c>
      <c r="E286" s="2" t="s">
        <v>10</v>
      </c>
      <c r="F286" t="s">
        <v>19</v>
      </c>
      <c r="G286">
        <v>309</v>
      </c>
      <c r="H286">
        <v>67327.95</v>
      </c>
      <c r="I286">
        <v>58285.349999999984</v>
      </c>
      <c r="J286">
        <v>125613.30000000006</v>
      </c>
      <c r="K286">
        <v>2629281</v>
      </c>
      <c r="L286" s="26">
        <f t="shared" si="13"/>
        <v>4.7774771886306584E-2</v>
      </c>
      <c r="M286" s="1">
        <f t="shared" si="14"/>
        <v>406.51553398058275</v>
      </c>
    </row>
    <row r="287" spans="1:13" x14ac:dyDescent="0.25">
      <c r="A287" t="str">
        <f t="shared" si="12"/>
        <v>CGKCMBMar-2024</v>
      </c>
      <c r="B287" s="2">
        <v>2024</v>
      </c>
      <c r="C287" s="2" t="s">
        <v>200</v>
      </c>
      <c r="D287" t="s">
        <v>20</v>
      </c>
      <c r="E287" s="2" t="s">
        <v>10</v>
      </c>
      <c r="F287" t="s">
        <v>13</v>
      </c>
      <c r="G287">
        <v>42</v>
      </c>
      <c r="H287">
        <v>5917.41</v>
      </c>
      <c r="I287">
        <v>3594.8999999999996</v>
      </c>
      <c r="J287">
        <v>9512.3100000000013</v>
      </c>
      <c r="K287">
        <v>139356</v>
      </c>
      <c r="L287" s="26">
        <f t="shared" si="13"/>
        <v>6.8259063118918467E-2</v>
      </c>
      <c r="M287" s="1">
        <f t="shared" si="14"/>
        <v>226.48357142857145</v>
      </c>
    </row>
    <row r="288" spans="1:13" x14ac:dyDescent="0.25">
      <c r="A288" t="str">
        <f t="shared" si="12"/>
        <v>CMBAUHMar-2024</v>
      </c>
      <c r="B288" s="2">
        <v>2024</v>
      </c>
      <c r="C288" s="2" t="s">
        <v>200</v>
      </c>
      <c r="D288" t="s">
        <v>10</v>
      </c>
      <c r="E288" s="2" t="s">
        <v>9</v>
      </c>
      <c r="F288" t="s">
        <v>11</v>
      </c>
      <c r="G288">
        <v>50</v>
      </c>
      <c r="H288">
        <v>6206.6400000000012</v>
      </c>
      <c r="I288">
        <v>7405.619999999999</v>
      </c>
      <c r="J288">
        <v>13612.259999999998</v>
      </c>
      <c r="K288">
        <v>167200</v>
      </c>
      <c r="L288" s="26">
        <f t="shared" si="13"/>
        <v>8.1413038277511951E-2</v>
      </c>
      <c r="M288" s="1">
        <f t="shared" si="14"/>
        <v>272.24519999999995</v>
      </c>
    </row>
    <row r="289" spans="1:19" x14ac:dyDescent="0.25">
      <c r="A289" t="str">
        <f t="shared" si="12"/>
        <v>CMBBKKMar-2024</v>
      </c>
      <c r="B289" s="2">
        <v>2024</v>
      </c>
      <c r="C289" s="2" t="s">
        <v>200</v>
      </c>
      <c r="D289" t="s">
        <v>10</v>
      </c>
      <c r="E289" s="2" t="s">
        <v>12</v>
      </c>
      <c r="F289" t="s">
        <v>13</v>
      </c>
      <c r="G289">
        <v>136</v>
      </c>
      <c r="H289">
        <v>20472.339999999997</v>
      </c>
      <c r="I289">
        <v>9582.59</v>
      </c>
      <c r="J289">
        <v>30054.929999999993</v>
      </c>
      <c r="K289">
        <v>324360</v>
      </c>
      <c r="L289" s="26">
        <f t="shared" si="13"/>
        <v>9.2659174990750992E-2</v>
      </c>
      <c r="M289" s="1">
        <f t="shared" si="14"/>
        <v>220.99213235294113</v>
      </c>
    </row>
    <row r="290" spans="1:19" x14ac:dyDescent="0.25">
      <c r="A290" t="str">
        <f t="shared" si="12"/>
        <v>CMBBLRMar-2024</v>
      </c>
      <c r="B290" s="2">
        <v>2024</v>
      </c>
      <c r="C290" s="2" t="s">
        <v>200</v>
      </c>
      <c r="D290" t="s">
        <v>10</v>
      </c>
      <c r="E290" s="2" t="s">
        <v>14</v>
      </c>
      <c r="F290" t="s">
        <v>15</v>
      </c>
      <c r="G290">
        <v>76</v>
      </c>
      <c r="H290">
        <v>5018.1900000000014</v>
      </c>
      <c r="I290">
        <v>2218.6300000000006</v>
      </c>
      <c r="J290">
        <v>7236.8199999999988</v>
      </c>
      <c r="K290">
        <v>54340</v>
      </c>
      <c r="L290" s="26">
        <f t="shared" si="13"/>
        <v>0.13317666543982332</v>
      </c>
      <c r="M290" s="1">
        <f t="shared" si="14"/>
        <v>95.221315789473664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x14ac:dyDescent="0.25">
      <c r="A291" t="str">
        <f t="shared" si="12"/>
        <v>CMBBOMMar-2024</v>
      </c>
      <c r="B291" s="2">
        <v>2024</v>
      </c>
      <c r="C291" s="2" t="s">
        <v>200</v>
      </c>
      <c r="D291" t="s">
        <v>10</v>
      </c>
      <c r="E291" s="2" t="s">
        <v>16</v>
      </c>
      <c r="F291" t="s">
        <v>15</v>
      </c>
      <c r="G291">
        <v>147</v>
      </c>
      <c r="H291">
        <v>16349.910000000002</v>
      </c>
      <c r="I291">
        <v>5001.2400000000025</v>
      </c>
      <c r="J291">
        <v>21351.15</v>
      </c>
      <c r="K291">
        <v>227703</v>
      </c>
      <c r="L291" s="26">
        <f t="shared" si="13"/>
        <v>9.376753929460746E-2</v>
      </c>
      <c r="M291" s="1">
        <f t="shared" si="14"/>
        <v>145.24591836734695</v>
      </c>
    </row>
    <row r="292" spans="1:19" x14ac:dyDescent="0.25">
      <c r="A292" t="str">
        <f t="shared" si="12"/>
        <v>CMBCDGMar-2024</v>
      </c>
      <c r="B292" s="2">
        <v>2024</v>
      </c>
      <c r="C292" s="2" t="s">
        <v>200</v>
      </c>
      <c r="D292" t="s">
        <v>10</v>
      </c>
      <c r="E292" s="2" t="s">
        <v>18</v>
      </c>
      <c r="F292" t="s">
        <v>19</v>
      </c>
      <c r="G292">
        <v>624</v>
      </c>
      <c r="H292">
        <v>156756.56999999998</v>
      </c>
      <c r="I292">
        <v>124606.60999999999</v>
      </c>
      <c r="J292">
        <v>281363.17999999982</v>
      </c>
      <c r="K292">
        <v>5309616</v>
      </c>
      <c r="L292" s="26">
        <f t="shared" si="13"/>
        <v>5.2991248331329385E-2</v>
      </c>
      <c r="M292" s="1">
        <f t="shared" si="14"/>
        <v>450.90253205128175</v>
      </c>
    </row>
    <row r="293" spans="1:19" x14ac:dyDescent="0.25">
      <c r="A293" t="str">
        <f t="shared" si="12"/>
        <v>CMBCGKMar-2024</v>
      </c>
      <c r="B293" s="2">
        <v>2024</v>
      </c>
      <c r="C293" s="2" t="s">
        <v>200</v>
      </c>
      <c r="D293" t="s">
        <v>10</v>
      </c>
      <c r="E293" s="2" t="s">
        <v>20</v>
      </c>
      <c r="F293" t="s">
        <v>13</v>
      </c>
      <c r="G293">
        <v>23</v>
      </c>
      <c r="H293">
        <v>2810.2200000000003</v>
      </c>
      <c r="I293">
        <v>1738.4199999999996</v>
      </c>
      <c r="J293">
        <v>4548.6400000000003</v>
      </c>
      <c r="K293">
        <v>76314</v>
      </c>
      <c r="L293" s="26">
        <f t="shared" si="13"/>
        <v>5.9604266582802636E-2</v>
      </c>
      <c r="M293" s="1">
        <f t="shared" si="14"/>
        <v>197.76695652173913</v>
      </c>
    </row>
    <row r="294" spans="1:19" x14ac:dyDescent="0.25">
      <c r="A294" t="str">
        <f t="shared" si="12"/>
        <v>CMBCOKMar-2024</v>
      </c>
      <c r="B294" s="2">
        <v>2024</v>
      </c>
      <c r="C294" s="2" t="s">
        <v>200</v>
      </c>
      <c r="D294" t="s">
        <v>10</v>
      </c>
      <c r="E294" s="2" t="s">
        <v>21</v>
      </c>
      <c r="F294" t="s">
        <v>15</v>
      </c>
      <c r="G294">
        <v>62</v>
      </c>
      <c r="H294">
        <v>3543.85</v>
      </c>
      <c r="I294">
        <v>1105.6000000000001</v>
      </c>
      <c r="J294">
        <v>4649.4499999999989</v>
      </c>
      <c r="K294">
        <v>32054</v>
      </c>
      <c r="L294" s="26">
        <f t="shared" si="13"/>
        <v>0.14505053971423221</v>
      </c>
      <c r="M294" s="1">
        <f t="shared" si="14"/>
        <v>74.991129032258044</v>
      </c>
    </row>
    <row r="295" spans="1:19" x14ac:dyDescent="0.25">
      <c r="A295" t="str">
        <f t="shared" si="12"/>
        <v>CMBDACMar-2024</v>
      </c>
      <c r="B295" s="2">
        <v>2024</v>
      </c>
      <c r="C295" s="2" t="s">
        <v>200</v>
      </c>
      <c r="D295" t="s">
        <v>10</v>
      </c>
      <c r="E295" s="2" t="s">
        <v>22</v>
      </c>
      <c r="F295" t="s">
        <v>15</v>
      </c>
      <c r="G295">
        <v>18</v>
      </c>
      <c r="H295">
        <v>3816.9</v>
      </c>
      <c r="I295">
        <v>239.33</v>
      </c>
      <c r="J295">
        <v>4056.2300000000005</v>
      </c>
      <c r="K295">
        <v>38970</v>
      </c>
      <c r="L295" s="26">
        <f t="shared" si="13"/>
        <v>0.10408596356171415</v>
      </c>
      <c r="M295" s="1">
        <f t="shared" si="14"/>
        <v>225.34611111111113</v>
      </c>
    </row>
    <row r="296" spans="1:19" x14ac:dyDescent="0.25">
      <c r="A296" t="str">
        <f t="shared" si="12"/>
        <v>CMBDELMar-2024</v>
      </c>
      <c r="B296" s="2">
        <v>2024</v>
      </c>
      <c r="C296" s="2" t="s">
        <v>200</v>
      </c>
      <c r="D296" t="s">
        <v>10</v>
      </c>
      <c r="E296" s="2" t="s">
        <v>23</v>
      </c>
      <c r="F296" t="s">
        <v>15</v>
      </c>
      <c r="G296">
        <v>344</v>
      </c>
      <c r="H296">
        <v>48051.599999999991</v>
      </c>
      <c r="I296">
        <v>12044.769999999999</v>
      </c>
      <c r="J296">
        <v>60096.369999999981</v>
      </c>
      <c r="K296">
        <v>834200</v>
      </c>
      <c r="L296" s="26">
        <f t="shared" si="13"/>
        <v>7.204072164948451E-2</v>
      </c>
      <c r="M296" s="1">
        <f t="shared" si="14"/>
        <v>174.69874999999993</v>
      </c>
    </row>
    <row r="297" spans="1:19" x14ac:dyDescent="0.25">
      <c r="A297" t="str">
        <f t="shared" si="12"/>
        <v>CMBDMMMar-2024</v>
      </c>
      <c r="B297" s="2">
        <v>2024</v>
      </c>
      <c r="C297" s="2" t="s">
        <v>200</v>
      </c>
      <c r="D297" t="s">
        <v>10</v>
      </c>
      <c r="E297" s="2" t="s">
        <v>24</v>
      </c>
      <c r="F297" t="s">
        <v>11</v>
      </c>
      <c r="G297">
        <v>36</v>
      </c>
      <c r="H297">
        <v>7082.5800000000008</v>
      </c>
      <c r="I297">
        <v>3166.63</v>
      </c>
      <c r="J297">
        <v>10249.210000000001</v>
      </c>
      <c r="K297">
        <v>138708</v>
      </c>
      <c r="L297" s="26">
        <f t="shared" si="13"/>
        <v>7.3890547048475946E-2</v>
      </c>
      <c r="M297" s="1">
        <f t="shared" si="14"/>
        <v>284.70027777777779</v>
      </c>
    </row>
    <row r="298" spans="1:19" x14ac:dyDescent="0.25">
      <c r="A298" t="str">
        <f t="shared" si="12"/>
        <v>CMBDOHMar-2024</v>
      </c>
      <c r="B298" s="2">
        <v>2024</v>
      </c>
      <c r="C298" s="2" t="s">
        <v>200</v>
      </c>
      <c r="D298" t="s">
        <v>10</v>
      </c>
      <c r="E298" s="2" t="s">
        <v>25</v>
      </c>
      <c r="F298" t="s">
        <v>11</v>
      </c>
      <c r="G298">
        <v>74</v>
      </c>
      <c r="H298">
        <v>15552.369999999999</v>
      </c>
      <c r="I298">
        <v>10667.740000000005</v>
      </c>
      <c r="J298">
        <v>26220.11</v>
      </c>
      <c r="K298">
        <v>268842</v>
      </c>
      <c r="L298" s="26">
        <f t="shared" si="13"/>
        <v>9.7529813050044267E-2</v>
      </c>
      <c r="M298" s="1">
        <f t="shared" si="14"/>
        <v>354.32581081081082</v>
      </c>
    </row>
    <row r="299" spans="1:19" x14ac:dyDescent="0.25">
      <c r="A299" t="str">
        <f t="shared" si="12"/>
        <v>CMBDXBMar-2024</v>
      </c>
      <c r="B299" s="2">
        <v>2024</v>
      </c>
      <c r="C299" s="2" t="s">
        <v>200</v>
      </c>
      <c r="D299" t="s">
        <v>10</v>
      </c>
      <c r="E299" s="2" t="s">
        <v>26</v>
      </c>
      <c r="F299" t="s">
        <v>11</v>
      </c>
      <c r="G299">
        <v>101</v>
      </c>
      <c r="H299">
        <v>15878.990000000005</v>
      </c>
      <c r="I299">
        <v>13720.850000000002</v>
      </c>
      <c r="J299">
        <v>29599.84</v>
      </c>
      <c r="K299">
        <v>334209</v>
      </c>
      <c r="L299" s="26">
        <f t="shared" si="13"/>
        <v>8.8566854872250592E-2</v>
      </c>
      <c r="M299" s="1">
        <f t="shared" si="14"/>
        <v>293.06772277227725</v>
      </c>
    </row>
    <row r="300" spans="1:19" x14ac:dyDescent="0.25">
      <c r="A300" t="str">
        <f t="shared" si="12"/>
        <v>CMBFRAMar-2024</v>
      </c>
      <c r="B300" s="2">
        <v>2024</v>
      </c>
      <c r="C300" s="2" t="s">
        <v>200</v>
      </c>
      <c r="D300" t="s">
        <v>10</v>
      </c>
      <c r="E300" s="2" t="s">
        <v>27</v>
      </c>
      <c r="F300" t="s">
        <v>19</v>
      </c>
      <c r="G300">
        <v>937</v>
      </c>
      <c r="H300">
        <v>206625.59000000008</v>
      </c>
      <c r="I300">
        <v>194560.02000000002</v>
      </c>
      <c r="J300">
        <v>401185.60999999975</v>
      </c>
      <c r="K300">
        <v>7583141</v>
      </c>
      <c r="L300" s="26">
        <f t="shared" si="13"/>
        <v>5.290493873185264E-2</v>
      </c>
      <c r="M300" s="1">
        <f t="shared" si="14"/>
        <v>428.15966915688341</v>
      </c>
    </row>
    <row r="301" spans="1:19" x14ac:dyDescent="0.25">
      <c r="A301" t="str">
        <f t="shared" si="12"/>
        <v>CMBGANMar-2024</v>
      </c>
      <c r="B301" s="2">
        <v>2024</v>
      </c>
      <c r="C301" s="2" t="s">
        <v>200</v>
      </c>
      <c r="D301" t="s">
        <v>10</v>
      </c>
      <c r="E301" s="2" t="s">
        <v>28</v>
      </c>
      <c r="F301" t="s">
        <v>15</v>
      </c>
      <c r="G301">
        <v>79</v>
      </c>
      <c r="H301">
        <v>4760.96</v>
      </c>
      <c r="I301">
        <v>2471.0099999999993</v>
      </c>
      <c r="J301">
        <v>7231.9699999999993</v>
      </c>
      <c r="K301">
        <v>90613</v>
      </c>
      <c r="L301" s="26">
        <f t="shared" si="13"/>
        <v>7.9811616434727908E-2</v>
      </c>
      <c r="M301" s="1">
        <f t="shared" si="14"/>
        <v>91.54392405063291</v>
      </c>
    </row>
    <row r="302" spans="1:19" x14ac:dyDescent="0.25">
      <c r="A302" t="str">
        <f t="shared" si="12"/>
        <v>CMBHYDMar-2024</v>
      </c>
      <c r="B302" s="2">
        <v>2024</v>
      </c>
      <c r="C302" s="2" t="s">
        <v>200</v>
      </c>
      <c r="D302" t="s">
        <v>10</v>
      </c>
      <c r="E302" s="2" t="s">
        <v>29</v>
      </c>
      <c r="F302" t="s">
        <v>15</v>
      </c>
      <c r="G302">
        <v>15</v>
      </c>
      <c r="H302">
        <v>1341.2600000000002</v>
      </c>
      <c r="I302">
        <v>559.76</v>
      </c>
      <c r="J302">
        <v>1901.02</v>
      </c>
      <c r="K302">
        <v>17580</v>
      </c>
      <c r="L302" s="26">
        <f t="shared" si="13"/>
        <v>0.1081353811149033</v>
      </c>
      <c r="M302" s="1">
        <f t="shared" si="14"/>
        <v>126.73466666666667</v>
      </c>
    </row>
    <row r="303" spans="1:19" x14ac:dyDescent="0.25">
      <c r="A303" t="str">
        <f t="shared" si="12"/>
        <v>CMBICNMar-2024</v>
      </c>
      <c r="B303" s="2">
        <v>2024</v>
      </c>
      <c r="C303" s="2" t="s">
        <v>200</v>
      </c>
      <c r="D303" t="s">
        <v>10</v>
      </c>
      <c r="E303" s="2" t="s">
        <v>30</v>
      </c>
      <c r="F303" t="s">
        <v>13</v>
      </c>
      <c r="G303">
        <v>171</v>
      </c>
      <c r="H303">
        <v>48181.750000000007</v>
      </c>
      <c r="I303">
        <v>13911.500000000004</v>
      </c>
      <c r="J303">
        <v>62093.25</v>
      </c>
      <c r="K303">
        <v>985815</v>
      </c>
      <c r="L303" s="26">
        <f t="shared" si="13"/>
        <v>6.2986716574610857E-2</v>
      </c>
      <c r="M303" s="1">
        <f t="shared" si="14"/>
        <v>363.11842105263156</v>
      </c>
    </row>
    <row r="304" spans="1:19" x14ac:dyDescent="0.25">
      <c r="A304" t="str">
        <f t="shared" si="12"/>
        <v>CMBIXMMar-2024</v>
      </c>
      <c r="B304" s="2">
        <v>2024</v>
      </c>
      <c r="C304" s="2" t="s">
        <v>200</v>
      </c>
      <c r="D304" t="s">
        <v>10</v>
      </c>
      <c r="E304" s="2" t="s">
        <v>31</v>
      </c>
      <c r="F304" t="s">
        <v>15</v>
      </c>
      <c r="G304">
        <v>20</v>
      </c>
      <c r="H304">
        <v>484.15999999999997</v>
      </c>
      <c r="I304">
        <v>318.02</v>
      </c>
      <c r="J304">
        <v>802.17999999999984</v>
      </c>
      <c r="K304">
        <v>7080</v>
      </c>
      <c r="L304" s="26">
        <f t="shared" si="13"/>
        <v>0.11330225988700562</v>
      </c>
      <c r="M304" s="1">
        <f t="shared" si="14"/>
        <v>40.108999999999995</v>
      </c>
    </row>
    <row r="305" spans="1:13" x14ac:dyDescent="0.25">
      <c r="A305" t="str">
        <f t="shared" si="12"/>
        <v>CMBKHIMar-2024</v>
      </c>
      <c r="B305" s="2">
        <v>2024</v>
      </c>
      <c r="C305" s="2" t="s">
        <v>200</v>
      </c>
      <c r="D305" t="s">
        <v>10</v>
      </c>
      <c r="E305" s="2" t="s">
        <v>32</v>
      </c>
      <c r="F305" t="s">
        <v>15</v>
      </c>
      <c r="G305">
        <v>145</v>
      </c>
      <c r="H305">
        <v>14214.349999999997</v>
      </c>
      <c r="I305">
        <v>4533.67</v>
      </c>
      <c r="J305">
        <v>18748.019999999993</v>
      </c>
      <c r="K305">
        <v>350030</v>
      </c>
      <c r="L305" s="26">
        <f t="shared" si="13"/>
        <v>5.3561180470245391E-2</v>
      </c>
      <c r="M305" s="1">
        <f t="shared" si="14"/>
        <v>129.29668965517237</v>
      </c>
    </row>
    <row r="306" spans="1:13" x14ac:dyDescent="0.25">
      <c r="A306" t="str">
        <f t="shared" si="12"/>
        <v>CMBKTMMar-2024</v>
      </c>
      <c r="B306" s="2">
        <v>2024</v>
      </c>
      <c r="C306" s="2" t="s">
        <v>200</v>
      </c>
      <c r="D306" t="s">
        <v>10</v>
      </c>
      <c r="E306" s="2" t="s">
        <v>52</v>
      </c>
      <c r="F306" t="s">
        <v>15</v>
      </c>
      <c r="G306">
        <v>36</v>
      </c>
      <c r="H306">
        <v>5855.7299999999987</v>
      </c>
      <c r="I306">
        <v>1618.6500000000003</v>
      </c>
      <c r="J306">
        <v>7474.3799999999992</v>
      </c>
      <c r="K306">
        <v>84708</v>
      </c>
      <c r="L306" s="26">
        <f t="shared" si="13"/>
        <v>8.8237002408273119E-2</v>
      </c>
      <c r="M306" s="1">
        <f t="shared" si="14"/>
        <v>207.62166666666664</v>
      </c>
    </row>
    <row r="307" spans="1:13" x14ac:dyDescent="0.25">
      <c r="A307" t="str">
        <f t="shared" si="12"/>
        <v>CMBKULMar-2024</v>
      </c>
      <c r="B307" s="2">
        <v>2024</v>
      </c>
      <c r="C307" s="2" t="s">
        <v>200</v>
      </c>
      <c r="D307" t="s">
        <v>10</v>
      </c>
      <c r="E307" s="2" t="s">
        <v>33</v>
      </c>
      <c r="F307" t="s">
        <v>13</v>
      </c>
      <c r="G307">
        <v>158</v>
      </c>
      <c r="H307">
        <v>14362.849999999997</v>
      </c>
      <c r="I307">
        <v>9709.84</v>
      </c>
      <c r="J307">
        <v>24072.69</v>
      </c>
      <c r="K307">
        <v>388522</v>
      </c>
      <c r="L307" s="26">
        <f t="shared" si="13"/>
        <v>6.1959657368179918E-2</v>
      </c>
      <c r="M307" s="1">
        <f t="shared" si="14"/>
        <v>152.35879746835442</v>
      </c>
    </row>
    <row r="308" spans="1:13" x14ac:dyDescent="0.25">
      <c r="A308" t="str">
        <f t="shared" si="12"/>
        <v>CMBKWIMar-2024</v>
      </c>
      <c r="B308" s="2">
        <v>2024</v>
      </c>
      <c r="C308" s="2" t="s">
        <v>200</v>
      </c>
      <c r="D308" t="s">
        <v>10</v>
      </c>
      <c r="E308" s="2" t="s">
        <v>34</v>
      </c>
      <c r="F308" t="s">
        <v>11</v>
      </c>
      <c r="G308">
        <v>93</v>
      </c>
      <c r="H308">
        <v>19116.699999999997</v>
      </c>
      <c r="I308">
        <v>6792.0800000000008</v>
      </c>
      <c r="J308">
        <v>25908.779999999995</v>
      </c>
      <c r="K308">
        <v>390135</v>
      </c>
      <c r="L308" s="26">
        <f t="shared" si="13"/>
        <v>6.6409781229574361E-2</v>
      </c>
      <c r="M308" s="1">
        <f t="shared" si="14"/>
        <v>278.58903225806449</v>
      </c>
    </row>
    <row r="309" spans="1:13" x14ac:dyDescent="0.25">
      <c r="A309" t="str">
        <f t="shared" si="12"/>
        <v>CMBLHEMar-2024</v>
      </c>
      <c r="B309" s="2">
        <v>2024</v>
      </c>
      <c r="C309" s="2" t="s">
        <v>200</v>
      </c>
      <c r="D309" t="s">
        <v>10</v>
      </c>
      <c r="E309" s="2" t="s">
        <v>35</v>
      </c>
      <c r="F309" t="s">
        <v>15</v>
      </c>
      <c r="G309">
        <v>179</v>
      </c>
      <c r="H309">
        <v>18285.989999999998</v>
      </c>
      <c r="I309">
        <v>4823.47</v>
      </c>
      <c r="J309">
        <v>23109.46</v>
      </c>
      <c r="K309">
        <v>498515</v>
      </c>
      <c r="L309" s="26">
        <f t="shared" si="13"/>
        <v>4.6356599099324991E-2</v>
      </c>
      <c r="M309" s="1">
        <f t="shared" si="14"/>
        <v>129.10312849162011</v>
      </c>
    </row>
    <row r="310" spans="1:13" x14ac:dyDescent="0.25">
      <c r="A310" t="str">
        <f t="shared" si="12"/>
        <v>CMBLHRMar-2024</v>
      </c>
      <c r="B310" s="2">
        <v>2024</v>
      </c>
      <c r="C310" s="2" t="s">
        <v>200</v>
      </c>
      <c r="D310" t="s">
        <v>10</v>
      </c>
      <c r="E310" s="2" t="s">
        <v>36</v>
      </c>
      <c r="F310" t="s">
        <v>19</v>
      </c>
      <c r="G310">
        <v>1688</v>
      </c>
      <c r="H310">
        <v>551416.0299999998</v>
      </c>
      <c r="I310">
        <v>329206.77000000019</v>
      </c>
      <c r="J310">
        <v>880622.8</v>
      </c>
      <c r="K310">
        <v>14717672</v>
      </c>
      <c r="L310" s="26">
        <f t="shared" si="13"/>
        <v>5.9834381415756518E-2</v>
      </c>
      <c r="M310" s="1">
        <f t="shared" si="14"/>
        <v>521.69597156398106</v>
      </c>
    </row>
    <row r="311" spans="1:13" x14ac:dyDescent="0.25">
      <c r="A311" t="str">
        <f t="shared" si="12"/>
        <v>CMBMAAMar-2024</v>
      </c>
      <c r="B311" s="2">
        <v>2024</v>
      </c>
      <c r="C311" s="2" t="s">
        <v>200</v>
      </c>
      <c r="D311" t="s">
        <v>10</v>
      </c>
      <c r="E311" s="2" t="s">
        <v>37</v>
      </c>
      <c r="F311" t="s">
        <v>15</v>
      </c>
      <c r="G311">
        <v>169</v>
      </c>
      <c r="H311">
        <v>8267.5399999999972</v>
      </c>
      <c r="I311">
        <v>4207.57</v>
      </c>
      <c r="J311">
        <v>12475.11</v>
      </c>
      <c r="K311">
        <v>115934</v>
      </c>
      <c r="L311" s="26">
        <f t="shared" si="13"/>
        <v>0.10760527541532251</v>
      </c>
      <c r="M311" s="1">
        <f t="shared" si="14"/>
        <v>73.817218934911253</v>
      </c>
    </row>
    <row r="312" spans="1:13" x14ac:dyDescent="0.25">
      <c r="A312" t="str">
        <f t="shared" si="12"/>
        <v>CMBMELMar-2024</v>
      </c>
      <c r="B312" s="2">
        <v>2024</v>
      </c>
      <c r="C312" s="2" t="s">
        <v>200</v>
      </c>
      <c r="D312" t="s">
        <v>10</v>
      </c>
      <c r="E312" s="2" t="s">
        <v>38</v>
      </c>
      <c r="F312" t="s">
        <v>13</v>
      </c>
      <c r="G312">
        <v>1713</v>
      </c>
      <c r="H312">
        <v>447713.12999999971</v>
      </c>
      <c r="I312">
        <v>120630.51999999987</v>
      </c>
      <c r="J312">
        <v>568343.64999999979</v>
      </c>
      <c r="K312">
        <v>14404617</v>
      </c>
      <c r="L312" s="26">
        <f t="shared" si="13"/>
        <v>3.9455658557252846E-2</v>
      </c>
      <c r="M312" s="1">
        <f t="shared" si="14"/>
        <v>331.78263280793914</v>
      </c>
    </row>
    <row r="313" spans="1:13" x14ac:dyDescent="0.25">
      <c r="A313" t="str">
        <f t="shared" si="12"/>
        <v>CMBMLEMar-2024</v>
      </c>
      <c r="B313" s="2">
        <v>2024</v>
      </c>
      <c r="C313" s="2" t="s">
        <v>200</v>
      </c>
      <c r="D313" t="s">
        <v>10</v>
      </c>
      <c r="E313" s="2" t="s">
        <v>39</v>
      </c>
      <c r="F313" t="s">
        <v>15</v>
      </c>
      <c r="G313">
        <v>1160</v>
      </c>
      <c r="H313">
        <v>109488.62999999998</v>
      </c>
      <c r="I313">
        <v>27642.210000000025</v>
      </c>
      <c r="J313">
        <v>137130.84</v>
      </c>
      <c r="K313">
        <v>890880</v>
      </c>
      <c r="L313" s="26">
        <f t="shared" si="13"/>
        <v>0.15392739762931035</v>
      </c>
      <c r="M313" s="1">
        <f t="shared" si="14"/>
        <v>118.21624137931035</v>
      </c>
    </row>
    <row r="314" spans="1:13" x14ac:dyDescent="0.25">
      <c r="A314" t="str">
        <f t="shared" si="12"/>
        <v>CMBNRTMar-2024</v>
      </c>
      <c r="B314" s="2">
        <v>2024</v>
      </c>
      <c r="C314" s="2" t="s">
        <v>200</v>
      </c>
      <c r="D314" t="s">
        <v>10</v>
      </c>
      <c r="E314" s="2" t="s">
        <v>40</v>
      </c>
      <c r="F314" t="s">
        <v>13</v>
      </c>
      <c r="G314">
        <v>241</v>
      </c>
      <c r="H314">
        <v>96345</v>
      </c>
      <c r="I314">
        <v>7294.6199999999981</v>
      </c>
      <c r="J314">
        <v>103639.61999999997</v>
      </c>
      <c r="K314">
        <v>1654224</v>
      </c>
      <c r="L314" s="26">
        <f t="shared" si="13"/>
        <v>6.2651503061254082E-2</v>
      </c>
      <c r="M314" s="1">
        <f t="shared" si="14"/>
        <v>430.03991701244797</v>
      </c>
    </row>
    <row r="315" spans="1:13" x14ac:dyDescent="0.25">
      <c r="A315" t="str">
        <f t="shared" si="12"/>
        <v>CMBPVGMar-2024</v>
      </c>
      <c r="B315" s="2">
        <v>2024</v>
      </c>
      <c r="C315" s="2" t="s">
        <v>200</v>
      </c>
      <c r="D315" t="s">
        <v>10</v>
      </c>
      <c r="E315" s="2" t="s">
        <v>50</v>
      </c>
      <c r="F315" t="s">
        <v>13</v>
      </c>
      <c r="G315">
        <v>17</v>
      </c>
      <c r="H315">
        <v>2966.8</v>
      </c>
      <c r="I315">
        <v>1532.61</v>
      </c>
      <c r="J315">
        <v>4499.41</v>
      </c>
      <c r="K315">
        <v>86122</v>
      </c>
      <c r="L315" s="26">
        <f t="shared" si="13"/>
        <v>5.224460648846984E-2</v>
      </c>
      <c r="M315" s="1">
        <f t="shared" si="14"/>
        <v>264.67117647058825</v>
      </c>
    </row>
    <row r="316" spans="1:13" x14ac:dyDescent="0.25">
      <c r="A316" t="str">
        <f t="shared" si="12"/>
        <v>CMBRUHMar-2024</v>
      </c>
      <c r="B316" s="2">
        <v>2024</v>
      </c>
      <c r="C316" s="2" t="s">
        <v>200</v>
      </c>
      <c r="D316" t="s">
        <v>10</v>
      </c>
      <c r="E316" s="2" t="s">
        <v>41</v>
      </c>
      <c r="F316" t="s">
        <v>11</v>
      </c>
      <c r="G316">
        <v>83</v>
      </c>
      <c r="H316">
        <v>17025.25</v>
      </c>
      <c r="I316">
        <v>7822.4100000000026</v>
      </c>
      <c r="J316">
        <v>24847.659999999993</v>
      </c>
      <c r="K316">
        <v>335735</v>
      </c>
      <c r="L316" s="26">
        <f t="shared" si="13"/>
        <v>7.4009739824563991E-2</v>
      </c>
      <c r="M316" s="1">
        <f t="shared" si="14"/>
        <v>299.36939759036136</v>
      </c>
    </row>
    <row r="317" spans="1:13" x14ac:dyDescent="0.25">
      <c r="A317" t="str">
        <f t="shared" si="12"/>
        <v>CMBSINMar-2024</v>
      </c>
      <c r="B317" s="2">
        <v>2024</v>
      </c>
      <c r="C317" s="2" t="s">
        <v>200</v>
      </c>
      <c r="D317" t="s">
        <v>10</v>
      </c>
      <c r="E317" s="2" t="s">
        <v>42</v>
      </c>
      <c r="F317" t="s">
        <v>13</v>
      </c>
      <c r="G317">
        <v>262</v>
      </c>
      <c r="H317">
        <v>31906.780000000006</v>
      </c>
      <c r="I317">
        <v>17724.939999999999</v>
      </c>
      <c r="J317">
        <v>49631.720000000045</v>
      </c>
      <c r="K317">
        <v>720238</v>
      </c>
      <c r="L317" s="26">
        <f t="shared" si="13"/>
        <v>6.8910165806302978E-2</v>
      </c>
      <c r="M317" s="1">
        <f t="shared" si="14"/>
        <v>189.43404580152688</v>
      </c>
    </row>
    <row r="318" spans="1:13" x14ac:dyDescent="0.25">
      <c r="A318" t="str">
        <f t="shared" si="12"/>
        <v>CMBSYDMar-2024</v>
      </c>
      <c r="B318" s="2">
        <v>2024</v>
      </c>
      <c r="C318" s="2" t="s">
        <v>200</v>
      </c>
      <c r="D318" t="s">
        <v>10</v>
      </c>
      <c r="E318" s="2" t="s">
        <v>53</v>
      </c>
      <c r="F318" t="s">
        <v>13</v>
      </c>
      <c r="G318">
        <v>654</v>
      </c>
      <c r="H318">
        <v>189690.18999999994</v>
      </c>
      <c r="I318">
        <v>46741.530000000035</v>
      </c>
      <c r="J318">
        <v>236431.71999999991</v>
      </c>
      <c r="K318">
        <v>5725116</v>
      </c>
      <c r="L318" s="26">
        <f t="shared" si="13"/>
        <v>4.129728026471427E-2</v>
      </c>
      <c r="M318" s="1">
        <f t="shared" si="14"/>
        <v>361.51639143730876</v>
      </c>
    </row>
    <row r="319" spans="1:13" x14ac:dyDescent="0.25">
      <c r="A319" t="str">
        <f t="shared" si="12"/>
        <v>CMBTRVMar-2024</v>
      </c>
      <c r="B319" s="2">
        <v>2024</v>
      </c>
      <c r="C319" s="2" t="s">
        <v>200</v>
      </c>
      <c r="D319" t="s">
        <v>10</v>
      </c>
      <c r="E319" s="2" t="s">
        <v>43</v>
      </c>
      <c r="F319" t="s">
        <v>15</v>
      </c>
      <c r="G319">
        <v>20</v>
      </c>
      <c r="H319">
        <v>1205.2599999999998</v>
      </c>
      <c r="I319">
        <v>305.37</v>
      </c>
      <c r="J319">
        <v>1510.6299999999999</v>
      </c>
      <c r="K319">
        <v>7320</v>
      </c>
      <c r="L319" s="26">
        <f t="shared" si="13"/>
        <v>0.20637021857923496</v>
      </c>
      <c r="M319" s="1">
        <f t="shared" si="14"/>
        <v>75.531499999999994</v>
      </c>
    </row>
    <row r="320" spans="1:13" x14ac:dyDescent="0.25">
      <c r="A320" t="str">
        <f t="shared" si="12"/>
        <v>CMBTRZMar-2024</v>
      </c>
      <c r="B320" s="2">
        <v>2024</v>
      </c>
      <c r="C320" s="2" t="s">
        <v>200</v>
      </c>
      <c r="D320" t="s">
        <v>10</v>
      </c>
      <c r="E320" s="2" t="s">
        <v>44</v>
      </c>
      <c r="F320" t="s">
        <v>15</v>
      </c>
      <c r="G320">
        <v>27</v>
      </c>
      <c r="H320">
        <v>874.28000000000009</v>
      </c>
      <c r="I320">
        <v>383.99</v>
      </c>
      <c r="J320">
        <v>1258.27</v>
      </c>
      <c r="K320">
        <v>11961</v>
      </c>
      <c r="L320" s="26">
        <f t="shared" si="13"/>
        <v>0.10519772594264694</v>
      </c>
      <c r="M320" s="1">
        <f t="shared" si="14"/>
        <v>46.602592592592593</v>
      </c>
    </row>
    <row r="321" spans="1:13" x14ac:dyDescent="0.25">
      <c r="A321" t="str">
        <f t="shared" si="12"/>
        <v>CMBJEDMar-2024</v>
      </c>
      <c r="B321" s="2">
        <v>2024</v>
      </c>
      <c r="C321" s="2" t="s">
        <v>200</v>
      </c>
      <c r="D321" t="s">
        <v>10</v>
      </c>
      <c r="E321" s="2" t="s">
        <v>51</v>
      </c>
      <c r="F321" t="s">
        <v>11</v>
      </c>
      <c r="G321">
        <v>16</v>
      </c>
      <c r="H321">
        <v>2045.0100000000002</v>
      </c>
      <c r="I321">
        <v>1501.6299999999999</v>
      </c>
      <c r="J321">
        <v>3546.64</v>
      </c>
      <c r="K321">
        <v>74512</v>
      </c>
      <c r="L321" s="26">
        <f t="shared" si="13"/>
        <v>4.7598239209791712E-2</v>
      </c>
      <c r="M321" s="1">
        <f t="shared" si="14"/>
        <v>221.66499999999999</v>
      </c>
    </row>
    <row r="322" spans="1:13" x14ac:dyDescent="0.25">
      <c r="A322" t="str">
        <f t="shared" ref="A322:A385" si="15">D322&amp;E322&amp;C322</f>
        <v>COKCMBMar-2024</v>
      </c>
      <c r="B322" s="2">
        <v>2024</v>
      </c>
      <c r="C322" s="2" t="s">
        <v>200</v>
      </c>
      <c r="D322" t="s">
        <v>21</v>
      </c>
      <c r="E322" s="2" t="s">
        <v>10</v>
      </c>
      <c r="F322" t="s">
        <v>15</v>
      </c>
      <c r="G322">
        <v>103</v>
      </c>
      <c r="H322">
        <v>6955.0800000000008</v>
      </c>
      <c r="I322">
        <v>2434.42</v>
      </c>
      <c r="J322">
        <v>9389.5000000000018</v>
      </c>
      <c r="K322">
        <v>53251</v>
      </c>
      <c r="L322" s="26">
        <f t="shared" ref="L322:L385" si="16">J322/K322</f>
        <v>0.17632532722390193</v>
      </c>
      <c r="M322" s="1">
        <f t="shared" ref="M322:M385" si="17">J322/G322</f>
        <v>91.160194174757294</v>
      </c>
    </row>
    <row r="323" spans="1:13" x14ac:dyDescent="0.25">
      <c r="A323" t="str">
        <f t="shared" si="15"/>
        <v>DACCMBMar-2024</v>
      </c>
      <c r="B323" s="2">
        <v>2024</v>
      </c>
      <c r="C323" s="2" t="s">
        <v>200</v>
      </c>
      <c r="D323" t="s">
        <v>22</v>
      </c>
      <c r="E323" s="2" t="s">
        <v>10</v>
      </c>
      <c r="F323" t="s">
        <v>15</v>
      </c>
      <c r="G323">
        <v>19</v>
      </c>
      <c r="H323">
        <v>3465.79</v>
      </c>
      <c r="I323">
        <v>203.08999999999997</v>
      </c>
      <c r="J323">
        <v>3668.8799999999997</v>
      </c>
      <c r="K323">
        <v>41135</v>
      </c>
      <c r="L323" s="26">
        <f t="shared" si="16"/>
        <v>8.9191199708277616E-2</v>
      </c>
      <c r="M323" s="1">
        <f t="shared" si="17"/>
        <v>193.09894736842102</v>
      </c>
    </row>
    <row r="324" spans="1:13" x14ac:dyDescent="0.25">
      <c r="A324" t="str">
        <f t="shared" si="15"/>
        <v>DELCMBMar-2024</v>
      </c>
      <c r="B324" s="2">
        <v>2024</v>
      </c>
      <c r="C324" s="2" t="s">
        <v>200</v>
      </c>
      <c r="D324" t="s">
        <v>23</v>
      </c>
      <c r="E324" s="2" t="s">
        <v>10</v>
      </c>
      <c r="F324" t="s">
        <v>15</v>
      </c>
      <c r="G324">
        <v>582</v>
      </c>
      <c r="H324">
        <v>47826.86</v>
      </c>
      <c r="I324">
        <v>16314.000000000005</v>
      </c>
      <c r="J324">
        <v>64140.859999999964</v>
      </c>
      <c r="K324">
        <v>1411350</v>
      </c>
      <c r="L324" s="26">
        <f t="shared" si="16"/>
        <v>4.5446459064016696E-2</v>
      </c>
      <c r="M324" s="1">
        <f t="shared" si="17"/>
        <v>110.20766323024048</v>
      </c>
    </row>
    <row r="325" spans="1:13" x14ac:dyDescent="0.25">
      <c r="A325" t="str">
        <f t="shared" si="15"/>
        <v>DMMCMBMar-2024</v>
      </c>
      <c r="B325" s="2">
        <v>2024</v>
      </c>
      <c r="C325" s="2" t="s">
        <v>200</v>
      </c>
      <c r="D325" t="s">
        <v>24</v>
      </c>
      <c r="E325" s="2" t="s">
        <v>10</v>
      </c>
      <c r="F325" t="s">
        <v>11</v>
      </c>
      <c r="G325">
        <v>7</v>
      </c>
      <c r="H325">
        <v>1185.07</v>
      </c>
      <c r="I325">
        <v>622.46</v>
      </c>
      <c r="J325">
        <v>1807.53</v>
      </c>
      <c r="K325">
        <v>26971</v>
      </c>
      <c r="L325" s="26">
        <f t="shared" si="16"/>
        <v>6.7017537354936776E-2</v>
      </c>
      <c r="M325" s="1">
        <f t="shared" si="17"/>
        <v>258.21857142857141</v>
      </c>
    </row>
    <row r="326" spans="1:13" x14ac:dyDescent="0.25">
      <c r="A326" t="str">
        <f t="shared" si="15"/>
        <v>DOHCMBMar-2024</v>
      </c>
      <c r="B326" s="2">
        <v>2024</v>
      </c>
      <c r="C326" s="2" t="s">
        <v>200</v>
      </c>
      <c r="D326" t="s">
        <v>25</v>
      </c>
      <c r="E326" s="2" t="s">
        <v>10</v>
      </c>
      <c r="F326" t="s">
        <v>11</v>
      </c>
      <c r="G326">
        <v>17</v>
      </c>
      <c r="H326">
        <v>2455.12</v>
      </c>
      <c r="I326">
        <v>1491.36</v>
      </c>
      <c r="J326">
        <v>3946.4799999999996</v>
      </c>
      <c r="K326">
        <v>61761</v>
      </c>
      <c r="L326" s="26">
        <f t="shared" si="16"/>
        <v>6.3899224429656246E-2</v>
      </c>
      <c r="M326" s="1">
        <f t="shared" si="17"/>
        <v>232.14588235294116</v>
      </c>
    </row>
    <row r="327" spans="1:13" x14ac:dyDescent="0.25">
      <c r="A327" t="str">
        <f t="shared" si="15"/>
        <v>DXBCMBMar-2024</v>
      </c>
      <c r="B327" s="2">
        <v>2024</v>
      </c>
      <c r="C327" s="2" t="s">
        <v>200</v>
      </c>
      <c r="D327" t="s">
        <v>26</v>
      </c>
      <c r="E327" s="2" t="s">
        <v>10</v>
      </c>
      <c r="F327" t="s">
        <v>11</v>
      </c>
      <c r="G327">
        <v>27</v>
      </c>
      <c r="H327">
        <v>4269</v>
      </c>
      <c r="I327">
        <v>2405.7299999999996</v>
      </c>
      <c r="J327">
        <v>6674.7299999999987</v>
      </c>
      <c r="K327">
        <v>89343</v>
      </c>
      <c r="L327" s="26">
        <f t="shared" si="16"/>
        <v>7.4709042678217638E-2</v>
      </c>
      <c r="M327" s="1">
        <f t="shared" si="17"/>
        <v>247.21222222222218</v>
      </c>
    </row>
    <row r="328" spans="1:13" x14ac:dyDescent="0.25">
      <c r="A328" t="str">
        <f t="shared" si="15"/>
        <v>FRACMBMar-2024</v>
      </c>
      <c r="B328" s="2">
        <v>2024</v>
      </c>
      <c r="C328" s="2" t="s">
        <v>200</v>
      </c>
      <c r="D328" t="s">
        <v>27</v>
      </c>
      <c r="E328" s="2" t="s">
        <v>10</v>
      </c>
      <c r="F328" t="s">
        <v>19</v>
      </c>
      <c r="G328">
        <v>665</v>
      </c>
      <c r="H328">
        <v>153072.80999999991</v>
      </c>
      <c r="I328">
        <v>142707.58000000005</v>
      </c>
      <c r="J328">
        <v>295780.39</v>
      </c>
      <c r="K328">
        <v>5381845</v>
      </c>
      <c r="L328" s="26">
        <f t="shared" si="16"/>
        <v>5.4958920221596874E-2</v>
      </c>
      <c r="M328" s="1">
        <f t="shared" si="17"/>
        <v>444.78254135338346</v>
      </c>
    </row>
    <row r="329" spans="1:13" x14ac:dyDescent="0.25">
      <c r="A329" t="str">
        <f t="shared" si="15"/>
        <v>GANCMBMar-2024</v>
      </c>
      <c r="B329" s="2">
        <v>2024</v>
      </c>
      <c r="C329" s="2" t="s">
        <v>200</v>
      </c>
      <c r="D329" t="s">
        <v>28</v>
      </c>
      <c r="E329" s="2" t="s">
        <v>10</v>
      </c>
      <c r="F329" t="s">
        <v>15</v>
      </c>
      <c r="G329">
        <v>57</v>
      </c>
      <c r="H329">
        <v>3379.53</v>
      </c>
      <c r="I329">
        <v>1718.72</v>
      </c>
      <c r="J329">
        <v>5098.25</v>
      </c>
      <c r="K329">
        <v>65379</v>
      </c>
      <c r="L329" s="26">
        <f t="shared" si="16"/>
        <v>7.797993239419386E-2</v>
      </c>
      <c r="M329" s="1">
        <f t="shared" si="17"/>
        <v>89.442982456140356</v>
      </c>
    </row>
    <row r="330" spans="1:13" x14ac:dyDescent="0.25">
      <c r="A330" t="str">
        <f t="shared" si="15"/>
        <v>HYDCMBMar-2024</v>
      </c>
      <c r="B330" s="2">
        <v>2024</v>
      </c>
      <c r="C330" s="2" t="s">
        <v>200</v>
      </c>
      <c r="D330" t="s">
        <v>29</v>
      </c>
      <c r="E330" s="2" t="s">
        <v>10</v>
      </c>
      <c r="F330" t="s">
        <v>15</v>
      </c>
      <c r="G330">
        <v>15</v>
      </c>
      <c r="H330">
        <v>640.64</v>
      </c>
      <c r="I330">
        <v>400.13</v>
      </c>
      <c r="J330">
        <v>1040.77</v>
      </c>
      <c r="K330">
        <v>17580</v>
      </c>
      <c r="L330" s="26">
        <f t="shared" si="16"/>
        <v>5.9201934015927188E-2</v>
      </c>
      <c r="M330" s="1">
        <f t="shared" si="17"/>
        <v>69.384666666666661</v>
      </c>
    </row>
    <row r="331" spans="1:13" x14ac:dyDescent="0.25">
      <c r="A331" t="str">
        <f t="shared" si="15"/>
        <v>ICNCMBMar-2024</v>
      </c>
      <c r="B331" s="2">
        <v>2024</v>
      </c>
      <c r="C331" s="2" t="s">
        <v>200</v>
      </c>
      <c r="D331" t="s">
        <v>30</v>
      </c>
      <c r="E331" s="2" t="s">
        <v>10</v>
      </c>
      <c r="F331" t="s">
        <v>13</v>
      </c>
      <c r="G331">
        <v>92</v>
      </c>
      <c r="H331">
        <v>29728.929999999993</v>
      </c>
      <c r="I331">
        <v>7172.5399999999991</v>
      </c>
      <c r="J331">
        <v>36901.47</v>
      </c>
      <c r="K331">
        <v>530380</v>
      </c>
      <c r="L331" s="26">
        <f t="shared" si="16"/>
        <v>6.9575530751536635E-2</v>
      </c>
      <c r="M331" s="1">
        <f t="shared" si="17"/>
        <v>401.10293478260871</v>
      </c>
    </row>
    <row r="332" spans="1:13" x14ac:dyDescent="0.25">
      <c r="A332" t="str">
        <f t="shared" si="15"/>
        <v>IXMCMBMar-2024</v>
      </c>
      <c r="B332" s="2">
        <v>2024</v>
      </c>
      <c r="C332" s="2" t="s">
        <v>200</v>
      </c>
      <c r="D332" t="s">
        <v>31</v>
      </c>
      <c r="E332" s="2" t="s">
        <v>10</v>
      </c>
      <c r="F332" t="s">
        <v>15</v>
      </c>
      <c r="G332">
        <v>33</v>
      </c>
      <c r="H332">
        <v>913.71</v>
      </c>
      <c r="I332">
        <v>474.61</v>
      </c>
      <c r="J332">
        <v>1388.32</v>
      </c>
      <c r="K332">
        <v>11682</v>
      </c>
      <c r="L332" s="26">
        <f t="shared" si="16"/>
        <v>0.11884266392740968</v>
      </c>
      <c r="M332" s="1">
        <f t="shared" si="17"/>
        <v>42.07030303030303</v>
      </c>
    </row>
    <row r="333" spans="1:13" x14ac:dyDescent="0.25">
      <c r="A333" t="str">
        <f t="shared" si="15"/>
        <v>KHICMBMar-2024</v>
      </c>
      <c r="B333" s="2">
        <v>2024</v>
      </c>
      <c r="C333" s="2" t="s">
        <v>200</v>
      </c>
      <c r="D333" t="s">
        <v>32</v>
      </c>
      <c r="E333" s="2" t="s">
        <v>10</v>
      </c>
      <c r="F333" t="s">
        <v>15</v>
      </c>
      <c r="G333">
        <v>136</v>
      </c>
      <c r="H333">
        <v>14071.58</v>
      </c>
      <c r="I333">
        <v>2797.53</v>
      </c>
      <c r="J333">
        <v>16869.11</v>
      </c>
      <c r="K333">
        <v>328304</v>
      </c>
      <c r="L333" s="26">
        <f t="shared" si="16"/>
        <v>5.1382590525854088E-2</v>
      </c>
      <c r="M333" s="1">
        <f t="shared" si="17"/>
        <v>124.03757352941177</v>
      </c>
    </row>
    <row r="334" spans="1:13" x14ac:dyDescent="0.25">
      <c r="A334" t="str">
        <f t="shared" si="15"/>
        <v>KTMCMBMar-2024</v>
      </c>
      <c r="B334" s="2">
        <v>2024</v>
      </c>
      <c r="C334" s="2" t="s">
        <v>200</v>
      </c>
      <c r="D334" t="s">
        <v>52</v>
      </c>
      <c r="E334" s="2" t="s">
        <v>10</v>
      </c>
      <c r="F334" t="s">
        <v>15</v>
      </c>
      <c r="G334">
        <v>35</v>
      </c>
      <c r="H334">
        <v>6843.1200000000008</v>
      </c>
      <c r="I334">
        <v>1084.6200000000001</v>
      </c>
      <c r="J334">
        <v>7927.74</v>
      </c>
      <c r="K334">
        <v>82355</v>
      </c>
      <c r="L334" s="26">
        <f t="shared" si="16"/>
        <v>9.6263007710521514E-2</v>
      </c>
      <c r="M334" s="1">
        <f t="shared" si="17"/>
        <v>226.50685714285714</v>
      </c>
    </row>
    <row r="335" spans="1:13" x14ac:dyDescent="0.25">
      <c r="A335" t="str">
        <f t="shared" si="15"/>
        <v>KULCMBMar-2024</v>
      </c>
      <c r="B335" s="2">
        <v>2024</v>
      </c>
      <c r="C335" s="2" t="s">
        <v>200</v>
      </c>
      <c r="D335" t="s">
        <v>33</v>
      </c>
      <c r="E335" s="2" t="s">
        <v>10</v>
      </c>
      <c r="F335" t="s">
        <v>13</v>
      </c>
      <c r="G335">
        <v>160</v>
      </c>
      <c r="H335">
        <v>11581.299999999996</v>
      </c>
      <c r="I335">
        <v>9334.6600000000017</v>
      </c>
      <c r="J335">
        <v>20915.959999999995</v>
      </c>
      <c r="K335">
        <v>393440</v>
      </c>
      <c r="L335" s="26">
        <f t="shared" si="16"/>
        <v>5.316175274501829E-2</v>
      </c>
      <c r="M335" s="1">
        <f t="shared" si="17"/>
        <v>130.72474999999997</v>
      </c>
    </row>
    <row r="336" spans="1:13" x14ac:dyDescent="0.25">
      <c r="A336" t="str">
        <f t="shared" si="15"/>
        <v>KWICMBMar-2024</v>
      </c>
      <c r="B336" s="2">
        <v>2024</v>
      </c>
      <c r="C336" s="2" t="s">
        <v>200</v>
      </c>
      <c r="D336" t="s">
        <v>34</v>
      </c>
      <c r="E336" s="2" t="s">
        <v>10</v>
      </c>
      <c r="F336" t="s">
        <v>11</v>
      </c>
      <c r="G336">
        <v>3</v>
      </c>
      <c r="H336">
        <v>423.29999999999995</v>
      </c>
      <c r="I336">
        <v>260.40999999999997</v>
      </c>
      <c r="J336">
        <v>683.71</v>
      </c>
      <c r="K336">
        <v>12585</v>
      </c>
      <c r="L336" s="26">
        <f t="shared" si="16"/>
        <v>5.4327373857767189E-2</v>
      </c>
      <c r="M336" s="1">
        <f t="shared" si="17"/>
        <v>227.90333333333334</v>
      </c>
    </row>
    <row r="337" spans="1:13" x14ac:dyDescent="0.25">
      <c r="A337" t="str">
        <f t="shared" si="15"/>
        <v>LHECMBMar-2024</v>
      </c>
      <c r="B337" s="2">
        <v>2024</v>
      </c>
      <c r="C337" s="2" t="s">
        <v>200</v>
      </c>
      <c r="D337" t="s">
        <v>35</v>
      </c>
      <c r="E337" s="2" t="s">
        <v>10</v>
      </c>
      <c r="F337" t="s">
        <v>15</v>
      </c>
      <c r="G337">
        <v>295</v>
      </c>
      <c r="H337">
        <v>30616.010000000002</v>
      </c>
      <c r="I337">
        <v>6263.1199999999981</v>
      </c>
      <c r="J337">
        <v>36879.129999999997</v>
      </c>
      <c r="K337">
        <v>821575</v>
      </c>
      <c r="L337" s="26">
        <f t="shared" si="16"/>
        <v>4.48883303411131E-2</v>
      </c>
      <c r="M337" s="1">
        <f t="shared" si="17"/>
        <v>125.014</v>
      </c>
    </row>
    <row r="338" spans="1:13" x14ac:dyDescent="0.25">
      <c r="A338" t="str">
        <f t="shared" si="15"/>
        <v>LHRCMBMar-2024</v>
      </c>
      <c r="B338" s="2">
        <v>2024</v>
      </c>
      <c r="C338" s="2" t="s">
        <v>200</v>
      </c>
      <c r="D338" t="s">
        <v>36</v>
      </c>
      <c r="E338" s="2" t="s">
        <v>10</v>
      </c>
      <c r="F338" t="s">
        <v>19</v>
      </c>
      <c r="G338">
        <v>1612</v>
      </c>
      <c r="H338">
        <v>553056.87000000081</v>
      </c>
      <c r="I338">
        <v>344849.17</v>
      </c>
      <c r="J338">
        <v>897906.04000000039</v>
      </c>
      <c r="K338">
        <v>14055028</v>
      </c>
      <c r="L338" s="26">
        <f t="shared" si="16"/>
        <v>6.388504099742813E-2</v>
      </c>
      <c r="M338" s="1">
        <f t="shared" si="17"/>
        <v>557.01367245657593</v>
      </c>
    </row>
    <row r="339" spans="1:13" x14ac:dyDescent="0.25">
      <c r="A339" t="str">
        <f t="shared" si="15"/>
        <v>MAACMBMar-2024</v>
      </c>
      <c r="B339" s="2">
        <v>2024</v>
      </c>
      <c r="C339" s="2" t="s">
        <v>200</v>
      </c>
      <c r="D339" t="s">
        <v>37</v>
      </c>
      <c r="E339" s="2" t="s">
        <v>10</v>
      </c>
      <c r="F339" t="s">
        <v>15</v>
      </c>
      <c r="G339">
        <v>229</v>
      </c>
      <c r="H339">
        <v>10013.229999999996</v>
      </c>
      <c r="I339">
        <v>5405.6699999999973</v>
      </c>
      <c r="J339">
        <v>15418.899999999998</v>
      </c>
      <c r="K339">
        <v>157094</v>
      </c>
      <c r="L339" s="26">
        <f t="shared" si="16"/>
        <v>9.8150788699759364E-2</v>
      </c>
      <c r="M339" s="1">
        <f t="shared" si="17"/>
        <v>67.331441048034918</v>
      </c>
    </row>
    <row r="340" spans="1:13" x14ac:dyDescent="0.25">
      <c r="A340" t="str">
        <f t="shared" si="15"/>
        <v>MELCMBMar-2024</v>
      </c>
      <c r="B340" s="2">
        <v>2024</v>
      </c>
      <c r="C340" s="2" t="s">
        <v>200</v>
      </c>
      <c r="D340" t="s">
        <v>38</v>
      </c>
      <c r="E340" s="2" t="s">
        <v>10</v>
      </c>
      <c r="F340" t="s">
        <v>13</v>
      </c>
      <c r="G340">
        <v>2124</v>
      </c>
      <c r="H340">
        <v>632326.36999999953</v>
      </c>
      <c r="I340">
        <v>182633.20000000016</v>
      </c>
      <c r="J340">
        <v>814959.56999999937</v>
      </c>
      <c r="K340">
        <v>17860716</v>
      </c>
      <c r="L340" s="26">
        <f t="shared" si="16"/>
        <v>4.5628605818490105E-2</v>
      </c>
      <c r="M340" s="1">
        <f t="shared" si="17"/>
        <v>383.69094632768332</v>
      </c>
    </row>
    <row r="341" spans="1:13" x14ac:dyDescent="0.25">
      <c r="A341" t="str">
        <f t="shared" si="15"/>
        <v>MLECMBMar-2024</v>
      </c>
      <c r="B341" s="2">
        <v>2024</v>
      </c>
      <c r="C341" s="2" t="s">
        <v>200</v>
      </c>
      <c r="D341" t="s">
        <v>39</v>
      </c>
      <c r="E341" s="2" t="s">
        <v>10</v>
      </c>
      <c r="F341" t="s">
        <v>15</v>
      </c>
      <c r="G341">
        <v>700</v>
      </c>
      <c r="H341">
        <v>52510.01999999999</v>
      </c>
      <c r="I341">
        <v>14927.380000000003</v>
      </c>
      <c r="J341">
        <v>67437.400000000038</v>
      </c>
      <c r="K341">
        <v>537600</v>
      </c>
      <c r="L341" s="26">
        <f t="shared" si="16"/>
        <v>0.12544159226190482</v>
      </c>
      <c r="M341" s="1">
        <f t="shared" si="17"/>
        <v>96.339142857142917</v>
      </c>
    </row>
    <row r="342" spans="1:13" x14ac:dyDescent="0.25">
      <c r="A342" t="str">
        <f t="shared" si="15"/>
        <v>NRTCMBMar-2024</v>
      </c>
      <c r="B342" s="2">
        <v>2024</v>
      </c>
      <c r="C342" s="2" t="s">
        <v>200</v>
      </c>
      <c r="D342" t="s">
        <v>40</v>
      </c>
      <c r="E342" s="2" t="s">
        <v>10</v>
      </c>
      <c r="F342" t="s">
        <v>13</v>
      </c>
      <c r="G342">
        <v>150</v>
      </c>
      <c r="H342">
        <v>66676.329999999987</v>
      </c>
      <c r="I342">
        <v>5303.2999999999993</v>
      </c>
      <c r="J342">
        <v>71979.62999999999</v>
      </c>
      <c r="K342">
        <v>1029600</v>
      </c>
      <c r="L342" s="26">
        <f t="shared" si="16"/>
        <v>6.9910285547785542E-2</v>
      </c>
      <c r="M342" s="1">
        <f t="shared" si="17"/>
        <v>479.86419999999993</v>
      </c>
    </row>
    <row r="343" spans="1:13" x14ac:dyDescent="0.25">
      <c r="A343" t="str">
        <f t="shared" si="15"/>
        <v>PVGCMBMar-2024</v>
      </c>
      <c r="B343" s="2">
        <v>2024</v>
      </c>
      <c r="C343" s="2" t="s">
        <v>200</v>
      </c>
      <c r="D343" t="s">
        <v>50</v>
      </c>
      <c r="E343" s="2" t="s">
        <v>10</v>
      </c>
      <c r="F343" t="s">
        <v>13</v>
      </c>
      <c r="G343">
        <v>9</v>
      </c>
      <c r="H343">
        <v>2297.09</v>
      </c>
      <c r="I343">
        <v>870.11</v>
      </c>
      <c r="J343">
        <v>3167.2</v>
      </c>
      <c r="K343">
        <v>45594</v>
      </c>
      <c r="L343" s="26">
        <f t="shared" si="16"/>
        <v>6.9465280519366582E-2</v>
      </c>
      <c r="M343" s="1">
        <f t="shared" si="17"/>
        <v>351.9111111111111</v>
      </c>
    </row>
    <row r="344" spans="1:13" x14ac:dyDescent="0.25">
      <c r="A344" t="str">
        <f t="shared" si="15"/>
        <v>RUHCMBMar-2024</v>
      </c>
      <c r="B344" s="2">
        <v>2024</v>
      </c>
      <c r="C344" s="2" t="s">
        <v>200</v>
      </c>
      <c r="D344" t="s">
        <v>41</v>
      </c>
      <c r="E344" s="2" t="s">
        <v>10</v>
      </c>
      <c r="F344" t="s">
        <v>11</v>
      </c>
      <c r="G344">
        <v>37</v>
      </c>
      <c r="H344">
        <v>6125.01</v>
      </c>
      <c r="I344">
        <v>3276.6499999999996</v>
      </c>
      <c r="J344">
        <v>9401.6600000000017</v>
      </c>
      <c r="K344">
        <v>149665</v>
      </c>
      <c r="L344" s="26">
        <f t="shared" si="16"/>
        <v>6.2818026926803203E-2</v>
      </c>
      <c r="M344" s="1">
        <f t="shared" si="17"/>
        <v>254.09891891891897</v>
      </c>
    </row>
    <row r="345" spans="1:13" x14ac:dyDescent="0.25">
      <c r="A345" t="str">
        <f t="shared" si="15"/>
        <v>SINCMBMar-2024</v>
      </c>
      <c r="B345" s="2">
        <v>2024</v>
      </c>
      <c r="C345" s="2" t="s">
        <v>200</v>
      </c>
      <c r="D345" t="s">
        <v>42</v>
      </c>
      <c r="E345" s="2" t="s">
        <v>10</v>
      </c>
      <c r="F345" t="s">
        <v>13</v>
      </c>
      <c r="G345">
        <v>206</v>
      </c>
      <c r="H345">
        <v>28429.02</v>
      </c>
      <c r="I345">
        <v>16456.930000000004</v>
      </c>
      <c r="J345">
        <v>44885.950000000004</v>
      </c>
      <c r="K345">
        <v>566294</v>
      </c>
      <c r="L345" s="26">
        <f t="shared" si="16"/>
        <v>7.9262626833411634E-2</v>
      </c>
      <c r="M345" s="1">
        <f t="shared" si="17"/>
        <v>217.89296116504858</v>
      </c>
    </row>
    <row r="346" spans="1:13" x14ac:dyDescent="0.25">
      <c r="A346" t="str">
        <f t="shared" si="15"/>
        <v>SYDCMBMar-2024</v>
      </c>
      <c r="B346" s="2">
        <v>2024</v>
      </c>
      <c r="C346" s="2" t="s">
        <v>200</v>
      </c>
      <c r="D346" t="s">
        <v>53</v>
      </c>
      <c r="E346" s="2" t="s">
        <v>10</v>
      </c>
      <c r="F346" t="s">
        <v>13</v>
      </c>
      <c r="G346">
        <v>983</v>
      </c>
      <c r="H346">
        <v>281254.33000000019</v>
      </c>
      <c r="I346">
        <v>78917.170000000027</v>
      </c>
      <c r="J346">
        <v>360171.49999999983</v>
      </c>
      <c r="K346">
        <v>8605182</v>
      </c>
      <c r="L346" s="26">
        <f t="shared" si="16"/>
        <v>4.1855186793260134E-2</v>
      </c>
      <c r="M346" s="1">
        <f t="shared" si="17"/>
        <v>366.40030518819918</v>
      </c>
    </row>
    <row r="347" spans="1:13" x14ac:dyDescent="0.25">
      <c r="A347" t="str">
        <f t="shared" si="15"/>
        <v>TRVCMBMar-2024</v>
      </c>
      <c r="B347" s="2">
        <v>2024</v>
      </c>
      <c r="C347" s="2" t="s">
        <v>200</v>
      </c>
      <c r="D347" t="s">
        <v>43</v>
      </c>
      <c r="E347" s="2" t="s">
        <v>10</v>
      </c>
      <c r="F347" t="s">
        <v>15</v>
      </c>
      <c r="G347">
        <v>44</v>
      </c>
      <c r="H347">
        <v>1709.0900000000001</v>
      </c>
      <c r="I347">
        <v>836.97</v>
      </c>
      <c r="J347">
        <v>2546.06</v>
      </c>
      <c r="K347">
        <v>16104</v>
      </c>
      <c r="L347" s="26">
        <f t="shared" si="16"/>
        <v>0.15810109289617486</v>
      </c>
      <c r="M347" s="1">
        <f t="shared" si="17"/>
        <v>57.865000000000002</v>
      </c>
    </row>
    <row r="348" spans="1:13" x14ac:dyDescent="0.25">
      <c r="A348" t="str">
        <f t="shared" si="15"/>
        <v>TRZCMBMar-2024</v>
      </c>
      <c r="B348" s="2">
        <v>2024</v>
      </c>
      <c r="C348" s="2" t="s">
        <v>200</v>
      </c>
      <c r="D348" t="s">
        <v>44</v>
      </c>
      <c r="E348" s="2" t="s">
        <v>10</v>
      </c>
      <c r="F348" t="s">
        <v>15</v>
      </c>
      <c r="G348">
        <v>85</v>
      </c>
      <c r="H348">
        <v>3053.8599999999997</v>
      </c>
      <c r="I348">
        <v>1402.6099999999997</v>
      </c>
      <c r="J348">
        <v>4456.4699999999984</v>
      </c>
      <c r="K348">
        <v>37655</v>
      </c>
      <c r="L348" s="26">
        <f t="shared" si="16"/>
        <v>0.11835001991767358</v>
      </c>
      <c r="M348" s="1">
        <f t="shared" si="17"/>
        <v>52.429058823529395</v>
      </c>
    </row>
    <row r="349" spans="1:13" x14ac:dyDescent="0.25">
      <c r="A349" t="str">
        <f t="shared" si="15"/>
        <v>JEDCMBMar-2024</v>
      </c>
      <c r="B349" s="2">
        <v>2024</v>
      </c>
      <c r="C349" s="2" t="s">
        <v>200</v>
      </c>
      <c r="D349" t="s">
        <v>51</v>
      </c>
      <c r="E349" s="2" t="s">
        <v>10</v>
      </c>
      <c r="F349" t="s">
        <v>11</v>
      </c>
      <c r="G349">
        <v>4</v>
      </c>
      <c r="H349">
        <v>1000.7</v>
      </c>
      <c r="I349">
        <v>286.42</v>
      </c>
      <c r="J349">
        <v>1287.1199999999999</v>
      </c>
      <c r="K349">
        <v>18628</v>
      </c>
      <c r="L349" s="26">
        <f t="shared" si="16"/>
        <v>6.9095984539403049E-2</v>
      </c>
      <c r="M349" s="1">
        <f t="shared" si="17"/>
        <v>321.77999999999997</v>
      </c>
    </row>
    <row r="350" spans="1:13" x14ac:dyDescent="0.25">
      <c r="A350" t="str">
        <f t="shared" si="15"/>
        <v>AUHCMBApr-2024</v>
      </c>
      <c r="B350" s="2">
        <v>2024</v>
      </c>
      <c r="C350" s="2" t="s">
        <v>204</v>
      </c>
      <c r="D350" t="s">
        <v>9</v>
      </c>
      <c r="E350" s="2" t="s">
        <v>10</v>
      </c>
      <c r="F350" t="s">
        <v>11</v>
      </c>
      <c r="G350">
        <v>12</v>
      </c>
      <c r="H350">
        <v>1661.67</v>
      </c>
      <c r="I350">
        <v>1388.15</v>
      </c>
      <c r="J350">
        <v>3049.82</v>
      </c>
      <c r="K350">
        <v>40128</v>
      </c>
      <c r="L350" s="26">
        <f t="shared" si="16"/>
        <v>7.6002292663476884E-2</v>
      </c>
      <c r="M350" s="1">
        <f t="shared" si="17"/>
        <v>254.15166666666667</v>
      </c>
    </row>
    <row r="351" spans="1:13" x14ac:dyDescent="0.25">
      <c r="A351" t="str">
        <f t="shared" si="15"/>
        <v>BKKCMBApr-2024</v>
      </c>
      <c r="B351" s="2">
        <v>2024</v>
      </c>
      <c r="C351" s="2" t="s">
        <v>204</v>
      </c>
      <c r="D351" t="s">
        <v>12</v>
      </c>
      <c r="E351" s="2" t="s">
        <v>10</v>
      </c>
      <c r="F351" t="s">
        <v>13</v>
      </c>
      <c r="G351">
        <v>88</v>
      </c>
      <c r="H351">
        <v>12150.639999999998</v>
      </c>
      <c r="I351">
        <v>6540.54</v>
      </c>
      <c r="J351">
        <v>18691.179999999997</v>
      </c>
      <c r="K351">
        <v>209880</v>
      </c>
      <c r="L351" s="26">
        <f t="shared" si="16"/>
        <v>8.9056508481036772E-2</v>
      </c>
      <c r="M351" s="1">
        <f t="shared" si="17"/>
        <v>212.39977272727268</v>
      </c>
    </row>
    <row r="352" spans="1:13" x14ac:dyDescent="0.25">
      <c r="A352" t="str">
        <f t="shared" si="15"/>
        <v>BLRCMBApr-2024</v>
      </c>
      <c r="B352" s="2">
        <v>2024</v>
      </c>
      <c r="C352" s="2" t="s">
        <v>204</v>
      </c>
      <c r="D352" t="s">
        <v>14</v>
      </c>
      <c r="E352" s="2" t="s">
        <v>10</v>
      </c>
      <c r="F352" t="s">
        <v>15</v>
      </c>
      <c r="G352">
        <v>53</v>
      </c>
      <c r="H352">
        <v>1683.4499999999998</v>
      </c>
      <c r="I352">
        <v>1105</v>
      </c>
      <c r="J352">
        <v>2788.45</v>
      </c>
      <c r="K352">
        <v>37895</v>
      </c>
      <c r="L352" s="26">
        <f t="shared" si="16"/>
        <v>7.3583586225095657E-2</v>
      </c>
      <c r="M352" s="1">
        <f t="shared" si="17"/>
        <v>52.612264150943396</v>
      </c>
    </row>
    <row r="353" spans="1:19" x14ac:dyDescent="0.25">
      <c r="A353" t="str">
        <f t="shared" si="15"/>
        <v>BOMCMBApr-2024</v>
      </c>
      <c r="B353" s="2">
        <v>2024</v>
      </c>
      <c r="C353" s="2" t="s">
        <v>204</v>
      </c>
      <c r="D353" t="s">
        <v>16</v>
      </c>
      <c r="E353" t="s">
        <v>10</v>
      </c>
      <c r="F353" t="s">
        <v>15</v>
      </c>
      <c r="G353">
        <v>67</v>
      </c>
      <c r="H353">
        <v>7022.6999999999989</v>
      </c>
      <c r="I353">
        <v>1845.06</v>
      </c>
      <c r="J353">
        <v>8867.7599999999984</v>
      </c>
      <c r="K353">
        <v>103783</v>
      </c>
      <c r="L353" s="26">
        <f t="shared" si="16"/>
        <v>8.5445207789329639E-2</v>
      </c>
      <c r="M353" s="1">
        <f t="shared" si="17"/>
        <v>132.35462686567161</v>
      </c>
    </row>
    <row r="354" spans="1:19" x14ac:dyDescent="0.25">
      <c r="A354" t="str">
        <f t="shared" si="15"/>
        <v>CANCMBApr-2024</v>
      </c>
      <c r="B354" s="2">
        <v>2024</v>
      </c>
      <c r="C354" s="2" t="s">
        <v>204</v>
      </c>
      <c r="D354" t="s">
        <v>17</v>
      </c>
      <c r="E354" s="2" t="s">
        <v>10</v>
      </c>
      <c r="F354" t="s">
        <v>13</v>
      </c>
      <c r="G354">
        <v>3</v>
      </c>
      <c r="H354">
        <v>373.45000000000005</v>
      </c>
      <c r="I354">
        <v>155.35</v>
      </c>
      <c r="J354">
        <v>528.79999999999995</v>
      </c>
      <c r="K354">
        <v>11949</v>
      </c>
      <c r="L354" s="26">
        <f t="shared" si="16"/>
        <v>4.4254749351410154E-2</v>
      </c>
      <c r="M354" s="1">
        <f t="shared" si="17"/>
        <v>176.26666666666665</v>
      </c>
    </row>
    <row r="355" spans="1:19" x14ac:dyDescent="0.25">
      <c r="A355" t="str">
        <f t="shared" si="15"/>
        <v>CDGCMBApr-2024</v>
      </c>
      <c r="B355" s="2">
        <v>2024</v>
      </c>
      <c r="C355" s="2" t="s">
        <v>204</v>
      </c>
      <c r="D355" t="s">
        <v>18</v>
      </c>
      <c r="E355" s="2" t="s">
        <v>10</v>
      </c>
      <c r="F355" t="s">
        <v>19</v>
      </c>
      <c r="G355">
        <v>279</v>
      </c>
      <c r="H355">
        <v>42978.020000000004</v>
      </c>
      <c r="I355">
        <v>54038.619999999981</v>
      </c>
      <c r="J355">
        <v>97016.640000000058</v>
      </c>
      <c r="K355">
        <v>2374011</v>
      </c>
      <c r="L355" s="26">
        <f t="shared" si="16"/>
        <v>4.0866129095442294E-2</v>
      </c>
      <c r="M355" s="1">
        <f t="shared" si="17"/>
        <v>347.72989247311847</v>
      </c>
    </row>
    <row r="356" spans="1:19" x14ac:dyDescent="0.25">
      <c r="A356" t="str">
        <f t="shared" si="15"/>
        <v>CGKCMBApr-2024</v>
      </c>
      <c r="B356" s="2">
        <v>2024</v>
      </c>
      <c r="C356" s="2" t="s">
        <v>204</v>
      </c>
      <c r="D356" t="s">
        <v>20</v>
      </c>
      <c r="E356" s="2" t="s">
        <v>10</v>
      </c>
      <c r="F356" t="s">
        <v>13</v>
      </c>
      <c r="G356">
        <v>66</v>
      </c>
      <c r="H356">
        <v>6429.82</v>
      </c>
      <c r="I356">
        <v>4819.369999999999</v>
      </c>
      <c r="J356">
        <v>11249.189999999999</v>
      </c>
      <c r="K356">
        <v>218988</v>
      </c>
      <c r="L356" s="26">
        <f t="shared" si="16"/>
        <v>5.1368979122143672E-2</v>
      </c>
      <c r="M356" s="1">
        <f t="shared" si="17"/>
        <v>170.44227272727269</v>
      </c>
    </row>
    <row r="357" spans="1:19" x14ac:dyDescent="0.25">
      <c r="A357" t="str">
        <f t="shared" si="15"/>
        <v>CMBAUHApr-2024</v>
      </c>
      <c r="B357" s="2">
        <v>2024</v>
      </c>
      <c r="C357" s="2" t="s">
        <v>204</v>
      </c>
      <c r="D357" t="s">
        <v>10</v>
      </c>
      <c r="E357" s="2" t="s">
        <v>9</v>
      </c>
      <c r="F357" t="s">
        <v>11</v>
      </c>
      <c r="G357">
        <v>88</v>
      </c>
      <c r="H357">
        <v>14405.59</v>
      </c>
      <c r="I357">
        <v>11788.71</v>
      </c>
      <c r="J357">
        <v>26194.300000000003</v>
      </c>
      <c r="K357">
        <v>294272</v>
      </c>
      <c r="L357" s="26">
        <f t="shared" si="16"/>
        <v>8.9013905502392354E-2</v>
      </c>
      <c r="M357" s="1">
        <f t="shared" si="17"/>
        <v>297.66250000000002</v>
      </c>
    </row>
    <row r="358" spans="1:19" x14ac:dyDescent="0.25">
      <c r="A358" t="str">
        <f t="shared" si="15"/>
        <v>CMBBKKApr-2024</v>
      </c>
      <c r="B358" s="2">
        <v>2024</v>
      </c>
      <c r="C358" s="2" t="s">
        <v>204</v>
      </c>
      <c r="D358" t="s">
        <v>10</v>
      </c>
      <c r="E358" s="2" t="s">
        <v>12</v>
      </c>
      <c r="F358" t="s">
        <v>13</v>
      </c>
      <c r="G358">
        <v>96</v>
      </c>
      <c r="H358">
        <v>14887.119999999999</v>
      </c>
      <c r="I358">
        <v>7670.84</v>
      </c>
      <c r="J358">
        <v>22557.960000000003</v>
      </c>
      <c r="K358">
        <v>228960</v>
      </c>
      <c r="L358" s="26">
        <f t="shared" si="16"/>
        <v>9.8523584905660391E-2</v>
      </c>
      <c r="M358" s="1">
        <f t="shared" si="17"/>
        <v>234.97875000000002</v>
      </c>
    </row>
    <row r="359" spans="1:19" x14ac:dyDescent="0.25">
      <c r="A359" t="str">
        <f t="shared" si="15"/>
        <v>CMBBLRApr-2024</v>
      </c>
      <c r="B359" s="2">
        <v>2024</v>
      </c>
      <c r="C359" s="2" t="s">
        <v>204</v>
      </c>
      <c r="D359" t="s">
        <v>10</v>
      </c>
      <c r="E359" s="2" t="s">
        <v>14</v>
      </c>
      <c r="F359" t="s">
        <v>15</v>
      </c>
      <c r="G359">
        <v>70</v>
      </c>
      <c r="H359">
        <v>2286.61</v>
      </c>
      <c r="I359">
        <v>1757.7799999999995</v>
      </c>
      <c r="J359">
        <v>4044.389999999999</v>
      </c>
      <c r="K359">
        <v>50050</v>
      </c>
      <c r="L359" s="26">
        <f t="shared" si="16"/>
        <v>8.0806993006992983E-2</v>
      </c>
      <c r="M359" s="1">
        <f t="shared" si="17"/>
        <v>57.776999999999987</v>
      </c>
    </row>
    <row r="360" spans="1:19" x14ac:dyDescent="0.25">
      <c r="A360" t="str">
        <f t="shared" si="15"/>
        <v>CMBBOMApr-2024</v>
      </c>
      <c r="B360" s="2">
        <v>2024</v>
      </c>
      <c r="C360" s="2" t="s">
        <v>204</v>
      </c>
      <c r="D360" t="s">
        <v>10</v>
      </c>
      <c r="E360" s="2" t="s">
        <v>16</v>
      </c>
      <c r="F360" t="s">
        <v>15</v>
      </c>
      <c r="G360">
        <v>58</v>
      </c>
      <c r="H360">
        <v>5930.95</v>
      </c>
      <c r="I360">
        <v>1956.44</v>
      </c>
      <c r="J360">
        <v>7887.3899999999994</v>
      </c>
      <c r="K360">
        <v>89842</v>
      </c>
      <c r="L360" s="26">
        <f t="shared" si="16"/>
        <v>8.7791790031388428E-2</v>
      </c>
      <c r="M360" s="1">
        <f t="shared" si="17"/>
        <v>135.98948275862068</v>
      </c>
    </row>
    <row r="361" spans="1:19" x14ac:dyDescent="0.25">
      <c r="A361" t="str">
        <f t="shared" si="15"/>
        <v>CMBCANApr-2024</v>
      </c>
      <c r="B361" s="2">
        <v>2024</v>
      </c>
      <c r="C361" s="2" t="s">
        <v>204</v>
      </c>
      <c r="D361" t="s">
        <v>10</v>
      </c>
      <c r="E361" s="2" t="s">
        <v>17</v>
      </c>
      <c r="F361" t="s">
        <v>13</v>
      </c>
      <c r="G361">
        <v>1</v>
      </c>
      <c r="H361">
        <v>386.67</v>
      </c>
      <c r="I361">
        <v>91.66</v>
      </c>
      <c r="J361">
        <v>478.33000000000004</v>
      </c>
      <c r="K361">
        <v>3983</v>
      </c>
      <c r="L361" s="26">
        <f t="shared" si="16"/>
        <v>0.12009289480291238</v>
      </c>
      <c r="M361" s="1">
        <f t="shared" si="17"/>
        <v>478.33000000000004</v>
      </c>
    </row>
    <row r="362" spans="1:19" x14ac:dyDescent="0.25">
      <c r="A362" t="str">
        <f t="shared" si="15"/>
        <v>CMBCDGApr-2024</v>
      </c>
      <c r="B362" s="2">
        <v>2024</v>
      </c>
      <c r="C362" s="2" t="s">
        <v>204</v>
      </c>
      <c r="D362" t="s">
        <v>10</v>
      </c>
      <c r="E362" s="2" t="s">
        <v>18</v>
      </c>
      <c r="F362" t="s">
        <v>19</v>
      </c>
      <c r="G362">
        <v>477</v>
      </c>
      <c r="H362">
        <v>98538.18000000008</v>
      </c>
      <c r="I362">
        <v>80425.049999999945</v>
      </c>
      <c r="J362">
        <v>178963.23</v>
      </c>
      <c r="K362">
        <v>4058793</v>
      </c>
      <c r="L362" s="26">
        <f t="shared" si="16"/>
        <v>4.4092721653949833E-2</v>
      </c>
      <c r="M362" s="1">
        <f t="shared" si="17"/>
        <v>375.18496855345916</v>
      </c>
      <c r="O362">
        <f>SUBTOTAL(9,O218:O290)</f>
        <v>12</v>
      </c>
      <c r="P362">
        <f>SUBTOTAL(9,P218:P290)</f>
        <v>1930.03</v>
      </c>
      <c r="Q362">
        <f>SUBTOTAL(9,Q218:Q290)</f>
        <v>0</v>
      </c>
      <c r="R362">
        <f>SUBTOTAL(9,R218:R290)</f>
        <v>1930.03</v>
      </c>
      <c r="S362">
        <f>SUBTOTAL(9,S218:S290)</f>
        <v>59563</v>
      </c>
    </row>
    <row r="363" spans="1:19" x14ac:dyDescent="0.25">
      <c r="A363" t="str">
        <f t="shared" si="15"/>
        <v>CMBCGKApr-2024</v>
      </c>
      <c r="B363" s="2">
        <v>2024</v>
      </c>
      <c r="C363" s="2" t="s">
        <v>204</v>
      </c>
      <c r="D363" t="s">
        <v>10</v>
      </c>
      <c r="E363" s="2" t="s">
        <v>20</v>
      </c>
      <c r="F363" t="s">
        <v>13</v>
      </c>
      <c r="G363">
        <v>39</v>
      </c>
      <c r="H363">
        <v>3147.0999999999995</v>
      </c>
      <c r="I363">
        <v>2898.7299999999996</v>
      </c>
      <c r="J363">
        <v>6045.83</v>
      </c>
      <c r="K363">
        <v>129402</v>
      </c>
      <c r="L363" s="26">
        <f t="shared" si="16"/>
        <v>4.6721302607378556E-2</v>
      </c>
      <c r="M363" s="1">
        <f t="shared" si="17"/>
        <v>155.02128205128204</v>
      </c>
    </row>
    <row r="364" spans="1:19" x14ac:dyDescent="0.25">
      <c r="A364" t="str">
        <f t="shared" si="15"/>
        <v>CMBCOKApr-2024</v>
      </c>
      <c r="B364" s="2">
        <v>2024</v>
      </c>
      <c r="C364" s="2" t="s">
        <v>204</v>
      </c>
      <c r="D364" t="s">
        <v>10</v>
      </c>
      <c r="E364" s="2" t="s">
        <v>21</v>
      </c>
      <c r="F364" t="s">
        <v>15</v>
      </c>
      <c r="G364">
        <v>20</v>
      </c>
      <c r="H364">
        <v>1114.76</v>
      </c>
      <c r="I364">
        <v>386.36000000000007</v>
      </c>
      <c r="J364">
        <v>1501.1200000000001</v>
      </c>
      <c r="K364">
        <v>10340</v>
      </c>
      <c r="L364" s="26">
        <f t="shared" si="16"/>
        <v>0.14517601547388784</v>
      </c>
      <c r="M364" s="1">
        <f t="shared" si="17"/>
        <v>75.056000000000012</v>
      </c>
    </row>
    <row r="365" spans="1:19" x14ac:dyDescent="0.25">
      <c r="A365" t="str">
        <f t="shared" si="15"/>
        <v>CMBDACApr-2024</v>
      </c>
      <c r="B365" s="2">
        <v>2024</v>
      </c>
      <c r="C365" s="2" t="s">
        <v>204</v>
      </c>
      <c r="D365" t="s">
        <v>10</v>
      </c>
      <c r="E365" s="2" t="s">
        <v>22</v>
      </c>
      <c r="F365" t="s">
        <v>15</v>
      </c>
      <c r="G365">
        <v>10</v>
      </c>
      <c r="H365">
        <v>704.76</v>
      </c>
      <c r="I365">
        <v>128.84</v>
      </c>
      <c r="J365">
        <v>833.6</v>
      </c>
      <c r="K365">
        <v>21650</v>
      </c>
      <c r="L365" s="26">
        <f t="shared" si="16"/>
        <v>3.8503464203233258E-2</v>
      </c>
      <c r="M365" s="1">
        <f t="shared" si="17"/>
        <v>83.36</v>
      </c>
    </row>
    <row r="366" spans="1:19" x14ac:dyDescent="0.25">
      <c r="A366" t="str">
        <f t="shared" si="15"/>
        <v>CMBDELApr-2024</v>
      </c>
      <c r="B366" s="2">
        <v>2024</v>
      </c>
      <c r="C366" s="2" t="s">
        <v>204</v>
      </c>
      <c r="D366" t="s">
        <v>10</v>
      </c>
      <c r="E366" s="2" t="s">
        <v>23</v>
      </c>
      <c r="F366" t="s">
        <v>15</v>
      </c>
      <c r="G366">
        <v>113</v>
      </c>
      <c r="H366">
        <v>13554.900000000001</v>
      </c>
      <c r="I366">
        <v>3431.5299999999997</v>
      </c>
      <c r="J366">
        <v>16986.430000000004</v>
      </c>
      <c r="K366">
        <v>274025</v>
      </c>
      <c r="L366" s="26">
        <f t="shared" si="16"/>
        <v>6.1988614177538558E-2</v>
      </c>
      <c r="M366" s="1">
        <f t="shared" si="17"/>
        <v>150.32238938053101</v>
      </c>
    </row>
    <row r="367" spans="1:19" x14ac:dyDescent="0.25">
      <c r="A367" t="str">
        <f t="shared" si="15"/>
        <v>CMBDMMApr-2024</v>
      </c>
      <c r="B367" s="2">
        <v>2024</v>
      </c>
      <c r="C367" s="2" t="s">
        <v>204</v>
      </c>
      <c r="D367" t="s">
        <v>10</v>
      </c>
      <c r="E367" s="2" t="s">
        <v>24</v>
      </c>
      <c r="F367" t="s">
        <v>11</v>
      </c>
      <c r="G367">
        <v>20</v>
      </c>
      <c r="H367">
        <v>5810.8000000000011</v>
      </c>
      <c r="I367">
        <v>1753.47</v>
      </c>
      <c r="J367">
        <v>7564.2700000000013</v>
      </c>
      <c r="K367">
        <v>77060</v>
      </c>
      <c r="L367" s="26">
        <f t="shared" si="16"/>
        <v>9.8160783804827428E-2</v>
      </c>
      <c r="M367" s="1">
        <f t="shared" si="17"/>
        <v>378.21350000000007</v>
      </c>
    </row>
    <row r="368" spans="1:19" x14ac:dyDescent="0.25">
      <c r="A368" t="str">
        <f t="shared" si="15"/>
        <v>CMBDOHApr-2024</v>
      </c>
      <c r="B368" s="2">
        <v>2024</v>
      </c>
      <c r="C368" s="2" t="s">
        <v>204</v>
      </c>
      <c r="D368" t="s">
        <v>10</v>
      </c>
      <c r="E368" s="2" t="s">
        <v>25</v>
      </c>
      <c r="F368" t="s">
        <v>11</v>
      </c>
      <c r="G368">
        <v>71</v>
      </c>
      <c r="H368">
        <v>12915.029999999999</v>
      </c>
      <c r="I368">
        <v>8551.0400000000027</v>
      </c>
      <c r="J368">
        <v>21466.07</v>
      </c>
      <c r="K368">
        <v>257943</v>
      </c>
      <c r="L368" s="26">
        <f t="shared" si="16"/>
        <v>8.3220207565237278E-2</v>
      </c>
      <c r="M368" s="1">
        <f t="shared" si="17"/>
        <v>302.33901408450703</v>
      </c>
    </row>
    <row r="369" spans="1:13" x14ac:dyDescent="0.25">
      <c r="A369" t="str">
        <f t="shared" si="15"/>
        <v>CMBDXBApr-2024</v>
      </c>
      <c r="B369" s="2">
        <v>2024</v>
      </c>
      <c r="C369" s="2" t="s">
        <v>204</v>
      </c>
      <c r="D369" t="s">
        <v>10</v>
      </c>
      <c r="E369" s="2" t="s">
        <v>26</v>
      </c>
      <c r="F369" t="s">
        <v>11</v>
      </c>
      <c r="G369">
        <v>70</v>
      </c>
      <c r="H369">
        <v>12299.93</v>
      </c>
      <c r="I369">
        <v>5811</v>
      </c>
      <c r="J369">
        <v>18110.930000000004</v>
      </c>
      <c r="K369">
        <v>231630</v>
      </c>
      <c r="L369" s="26">
        <f t="shared" si="16"/>
        <v>7.8189051504554699E-2</v>
      </c>
      <c r="M369" s="1">
        <f t="shared" si="17"/>
        <v>258.72757142857148</v>
      </c>
    </row>
    <row r="370" spans="1:13" x14ac:dyDescent="0.25">
      <c r="A370" t="str">
        <f t="shared" si="15"/>
        <v>CMBFRAApr-2024</v>
      </c>
      <c r="B370" s="2">
        <v>2024</v>
      </c>
      <c r="C370" s="2" t="s">
        <v>204</v>
      </c>
      <c r="D370" t="s">
        <v>10</v>
      </c>
      <c r="E370" s="2" t="s">
        <v>27</v>
      </c>
      <c r="F370" t="s">
        <v>19</v>
      </c>
      <c r="G370">
        <v>572</v>
      </c>
      <c r="H370">
        <v>155143.08000000005</v>
      </c>
      <c r="I370">
        <v>117277.25</v>
      </c>
      <c r="J370">
        <v>272420.32999999996</v>
      </c>
      <c r="K370">
        <v>4629196</v>
      </c>
      <c r="L370" s="26">
        <f t="shared" si="16"/>
        <v>5.8848303247475364E-2</v>
      </c>
      <c r="M370" s="1">
        <f t="shared" si="17"/>
        <v>476.25931818181812</v>
      </c>
    </row>
    <row r="371" spans="1:13" x14ac:dyDescent="0.25">
      <c r="A371" t="str">
        <f t="shared" si="15"/>
        <v>CMBGANApr-2024</v>
      </c>
      <c r="B371" s="2">
        <v>2024</v>
      </c>
      <c r="C371" s="2" t="s">
        <v>204</v>
      </c>
      <c r="D371" t="s">
        <v>10</v>
      </c>
      <c r="E371" s="2" t="s">
        <v>28</v>
      </c>
      <c r="F371" t="s">
        <v>15</v>
      </c>
      <c r="G371">
        <v>11</v>
      </c>
      <c r="H371">
        <v>778.75</v>
      </c>
      <c r="I371">
        <v>367.38</v>
      </c>
      <c r="J371">
        <v>1146.1300000000001</v>
      </c>
      <c r="K371">
        <v>12617</v>
      </c>
      <c r="L371" s="26">
        <f t="shared" si="16"/>
        <v>9.0840136324007295E-2</v>
      </c>
      <c r="M371" s="1">
        <f t="shared" si="17"/>
        <v>104.19363636363637</v>
      </c>
    </row>
    <row r="372" spans="1:13" x14ac:dyDescent="0.25">
      <c r="A372" t="str">
        <f t="shared" si="15"/>
        <v>CMBHYDApr-2024</v>
      </c>
      <c r="B372" s="2">
        <v>2024</v>
      </c>
      <c r="C372" s="2" t="s">
        <v>204</v>
      </c>
      <c r="D372" t="s">
        <v>10</v>
      </c>
      <c r="E372" s="2" t="s">
        <v>29</v>
      </c>
      <c r="F372" t="s">
        <v>15</v>
      </c>
      <c r="G372">
        <v>4</v>
      </c>
      <c r="H372">
        <v>171.66</v>
      </c>
      <c r="I372">
        <v>123.78</v>
      </c>
      <c r="J372">
        <v>295.44</v>
      </c>
      <c r="K372">
        <v>4688</v>
      </c>
      <c r="L372" s="26">
        <f t="shared" si="16"/>
        <v>6.3020477815699652E-2</v>
      </c>
      <c r="M372" s="1">
        <f t="shared" si="17"/>
        <v>73.86</v>
      </c>
    </row>
    <row r="373" spans="1:13" x14ac:dyDescent="0.25">
      <c r="A373" t="str">
        <f t="shared" si="15"/>
        <v>CMBICNApr-2024</v>
      </c>
      <c r="B373" s="2">
        <v>2024</v>
      </c>
      <c r="C373" s="2" t="s">
        <v>204</v>
      </c>
      <c r="D373" t="s">
        <v>10</v>
      </c>
      <c r="E373" s="2" t="s">
        <v>30</v>
      </c>
      <c r="F373" t="s">
        <v>13</v>
      </c>
      <c r="G373">
        <v>130</v>
      </c>
      <c r="H373">
        <v>24994.640000000003</v>
      </c>
      <c r="I373">
        <v>10692.189999999999</v>
      </c>
      <c r="J373">
        <v>35686.83</v>
      </c>
      <c r="K373">
        <v>749450</v>
      </c>
      <c r="L373" s="26">
        <f t="shared" si="16"/>
        <v>4.7617359396891053E-2</v>
      </c>
      <c r="M373" s="1">
        <f t="shared" si="17"/>
        <v>274.51407692307691</v>
      </c>
    </row>
    <row r="374" spans="1:13" x14ac:dyDescent="0.25">
      <c r="A374" t="str">
        <f t="shared" si="15"/>
        <v>CMBIXMApr-2024</v>
      </c>
      <c r="B374" s="2">
        <v>2024</v>
      </c>
      <c r="C374" s="2" t="s">
        <v>204</v>
      </c>
      <c r="D374" t="s">
        <v>10</v>
      </c>
      <c r="E374" s="2" t="s">
        <v>31</v>
      </c>
      <c r="F374" t="s">
        <v>15</v>
      </c>
      <c r="G374">
        <v>9</v>
      </c>
      <c r="H374">
        <v>212.63</v>
      </c>
      <c r="I374">
        <v>165.45999999999998</v>
      </c>
      <c r="J374">
        <v>378.09000000000003</v>
      </c>
      <c r="K374">
        <v>3186</v>
      </c>
      <c r="L374" s="26">
        <f t="shared" si="16"/>
        <v>0.1186723163841808</v>
      </c>
      <c r="M374" s="1">
        <f t="shared" si="17"/>
        <v>42.010000000000005</v>
      </c>
    </row>
    <row r="375" spans="1:13" x14ac:dyDescent="0.25">
      <c r="A375" t="str">
        <f t="shared" si="15"/>
        <v>CMBKHIApr-2024</v>
      </c>
      <c r="B375" s="2">
        <v>2024</v>
      </c>
      <c r="C375" s="2" t="s">
        <v>204</v>
      </c>
      <c r="D375" t="s">
        <v>10</v>
      </c>
      <c r="E375" s="2" t="s">
        <v>32</v>
      </c>
      <c r="F375" t="s">
        <v>15</v>
      </c>
      <c r="G375">
        <v>64</v>
      </c>
      <c r="H375">
        <v>7648.6799999999994</v>
      </c>
      <c r="I375">
        <v>2409.9499999999998</v>
      </c>
      <c r="J375">
        <v>10058.630000000001</v>
      </c>
      <c r="K375">
        <v>154496</v>
      </c>
      <c r="L375" s="26">
        <f t="shared" si="16"/>
        <v>6.5106086888980952E-2</v>
      </c>
      <c r="M375" s="1">
        <f t="shared" si="17"/>
        <v>157.16609375000002</v>
      </c>
    </row>
    <row r="376" spans="1:13" x14ac:dyDescent="0.25">
      <c r="A376" t="str">
        <f t="shared" si="15"/>
        <v>CMBKTMApr-2024</v>
      </c>
      <c r="B376" s="2">
        <v>2024</v>
      </c>
      <c r="C376" s="2" t="s">
        <v>204</v>
      </c>
      <c r="D376" t="s">
        <v>10</v>
      </c>
      <c r="E376" s="2" t="s">
        <v>52</v>
      </c>
      <c r="F376" t="s">
        <v>15</v>
      </c>
      <c r="G376">
        <v>10</v>
      </c>
      <c r="H376">
        <v>2300.0999999999995</v>
      </c>
      <c r="I376">
        <v>409.6</v>
      </c>
      <c r="J376">
        <v>2709.7</v>
      </c>
      <c r="K376">
        <v>23530</v>
      </c>
      <c r="L376" s="26">
        <f t="shared" si="16"/>
        <v>0.1151593710157246</v>
      </c>
      <c r="M376" s="1">
        <f t="shared" si="17"/>
        <v>270.96999999999997</v>
      </c>
    </row>
    <row r="377" spans="1:13" x14ac:dyDescent="0.25">
      <c r="A377" t="str">
        <f t="shared" si="15"/>
        <v>CMBKULApr-2024</v>
      </c>
      <c r="B377" s="2">
        <v>2024</v>
      </c>
      <c r="C377" s="2" t="s">
        <v>204</v>
      </c>
      <c r="D377" t="s">
        <v>10</v>
      </c>
      <c r="E377" s="2" t="s">
        <v>33</v>
      </c>
      <c r="F377" t="s">
        <v>13</v>
      </c>
      <c r="G377">
        <v>117</v>
      </c>
      <c r="H377">
        <v>6582.7799999999988</v>
      </c>
      <c r="I377">
        <v>7763.8400000000011</v>
      </c>
      <c r="J377">
        <v>14346.619999999999</v>
      </c>
      <c r="K377">
        <v>287703</v>
      </c>
      <c r="L377" s="26">
        <f t="shared" si="16"/>
        <v>4.9866077169859191E-2</v>
      </c>
      <c r="M377" s="1">
        <f t="shared" si="17"/>
        <v>122.62068376068375</v>
      </c>
    </row>
    <row r="378" spans="1:13" x14ac:dyDescent="0.25">
      <c r="A378" t="str">
        <f t="shared" si="15"/>
        <v>CMBKWIApr-2024</v>
      </c>
      <c r="B378" s="2">
        <v>2024</v>
      </c>
      <c r="C378" s="2" t="s">
        <v>204</v>
      </c>
      <c r="D378" t="s">
        <v>10</v>
      </c>
      <c r="E378" s="2" t="s">
        <v>34</v>
      </c>
      <c r="F378" t="s">
        <v>11</v>
      </c>
      <c r="G378">
        <v>16</v>
      </c>
      <c r="H378">
        <v>2777.6500000000005</v>
      </c>
      <c r="I378">
        <v>811.68</v>
      </c>
      <c r="J378">
        <v>3589.33</v>
      </c>
      <c r="K378">
        <v>67120</v>
      </c>
      <c r="L378" s="26">
        <f t="shared" si="16"/>
        <v>5.3476311084624549E-2</v>
      </c>
      <c r="M378" s="1">
        <f t="shared" si="17"/>
        <v>224.333125</v>
      </c>
    </row>
    <row r="379" spans="1:13" x14ac:dyDescent="0.25">
      <c r="A379" t="str">
        <f t="shared" si="15"/>
        <v>CMBLHEApr-2024</v>
      </c>
      <c r="B379" s="2">
        <v>2024</v>
      </c>
      <c r="C379" s="2" t="s">
        <v>204</v>
      </c>
      <c r="D379" t="s">
        <v>10</v>
      </c>
      <c r="E379" s="2" t="s">
        <v>35</v>
      </c>
      <c r="F379" t="s">
        <v>15</v>
      </c>
      <c r="G379">
        <v>60</v>
      </c>
      <c r="H379">
        <v>7287.9800000000014</v>
      </c>
      <c r="I379">
        <v>1677.9900000000002</v>
      </c>
      <c r="J379">
        <v>8965.9700000000012</v>
      </c>
      <c r="K379">
        <v>167100</v>
      </c>
      <c r="L379" s="26">
        <f t="shared" si="16"/>
        <v>5.3656313584679836E-2</v>
      </c>
      <c r="M379" s="1">
        <f t="shared" si="17"/>
        <v>149.43283333333335</v>
      </c>
    </row>
    <row r="380" spans="1:13" x14ac:dyDescent="0.25">
      <c r="A380" t="str">
        <f t="shared" si="15"/>
        <v>CMBLHRApr-2024</v>
      </c>
      <c r="B380" s="2">
        <v>2024</v>
      </c>
      <c r="C380" s="2" t="s">
        <v>204</v>
      </c>
      <c r="D380" t="s">
        <v>10</v>
      </c>
      <c r="E380" s="2" t="s">
        <v>36</v>
      </c>
      <c r="F380" t="s">
        <v>19</v>
      </c>
      <c r="G380">
        <v>1214</v>
      </c>
      <c r="H380">
        <v>459568.33</v>
      </c>
      <c r="I380">
        <v>243353.34000000003</v>
      </c>
      <c r="J380">
        <v>702921.66999999993</v>
      </c>
      <c r="K380">
        <v>10584866</v>
      </c>
      <c r="L380" s="26">
        <f t="shared" si="16"/>
        <v>6.6408178431356615E-2</v>
      </c>
      <c r="M380" s="1">
        <f t="shared" si="17"/>
        <v>579.01290774299832</v>
      </c>
    </row>
    <row r="381" spans="1:13" x14ac:dyDescent="0.25">
      <c r="A381" t="str">
        <f t="shared" si="15"/>
        <v>CMBMAAApr-2024</v>
      </c>
      <c r="B381" s="2">
        <v>2024</v>
      </c>
      <c r="C381" s="2" t="s">
        <v>204</v>
      </c>
      <c r="D381" t="s">
        <v>10</v>
      </c>
      <c r="E381" s="2" t="s">
        <v>37</v>
      </c>
      <c r="F381" t="s">
        <v>15</v>
      </c>
      <c r="G381">
        <v>85</v>
      </c>
      <c r="H381">
        <v>3275.3599999999983</v>
      </c>
      <c r="I381">
        <v>2210.8099999999995</v>
      </c>
      <c r="J381">
        <v>5486.17</v>
      </c>
      <c r="K381">
        <v>58310</v>
      </c>
      <c r="L381" s="26">
        <f t="shared" si="16"/>
        <v>9.4086263076659238E-2</v>
      </c>
      <c r="M381" s="1">
        <f t="shared" si="17"/>
        <v>64.543176470588236</v>
      </c>
    </row>
    <row r="382" spans="1:13" x14ac:dyDescent="0.25">
      <c r="A382" t="str">
        <f t="shared" si="15"/>
        <v>CMBMELApr-2024</v>
      </c>
      <c r="B382" s="2">
        <v>2024</v>
      </c>
      <c r="C382" s="2" t="s">
        <v>204</v>
      </c>
      <c r="D382" t="s">
        <v>10</v>
      </c>
      <c r="E382" s="2" t="s">
        <v>38</v>
      </c>
      <c r="F382" t="s">
        <v>13</v>
      </c>
      <c r="G382">
        <v>1148</v>
      </c>
      <c r="H382">
        <v>360211.95</v>
      </c>
      <c r="I382">
        <v>74649.22</v>
      </c>
      <c r="J382">
        <v>434861.16999999987</v>
      </c>
      <c r="K382">
        <v>9653532</v>
      </c>
      <c r="L382" s="26">
        <f t="shared" si="16"/>
        <v>4.5046846066289503E-2</v>
      </c>
      <c r="M382" s="1">
        <f t="shared" si="17"/>
        <v>378.79892857142846</v>
      </c>
    </row>
    <row r="383" spans="1:13" x14ac:dyDescent="0.25">
      <c r="A383" t="str">
        <f t="shared" si="15"/>
        <v>CMBMLEApr-2024</v>
      </c>
      <c r="B383" s="2">
        <v>2024</v>
      </c>
      <c r="C383" s="2" t="s">
        <v>204</v>
      </c>
      <c r="D383" t="s">
        <v>10</v>
      </c>
      <c r="E383" s="2" t="s">
        <v>39</v>
      </c>
      <c r="F383" t="s">
        <v>15</v>
      </c>
      <c r="G383">
        <v>882</v>
      </c>
      <c r="H383">
        <v>67666.040000000008</v>
      </c>
      <c r="I383">
        <v>18371.259999999984</v>
      </c>
      <c r="J383">
        <v>86037.299999999988</v>
      </c>
      <c r="K383">
        <v>677376</v>
      </c>
      <c r="L383" s="26">
        <f t="shared" si="16"/>
        <v>0.12701557185374149</v>
      </c>
      <c r="M383" s="1">
        <f t="shared" si="17"/>
        <v>97.547959183673456</v>
      </c>
    </row>
    <row r="384" spans="1:13" x14ac:dyDescent="0.25">
      <c r="A384" t="str">
        <f t="shared" si="15"/>
        <v>CMBNRTApr-2024</v>
      </c>
      <c r="B384" s="2">
        <v>2024</v>
      </c>
      <c r="C384" s="2" t="s">
        <v>204</v>
      </c>
      <c r="D384" t="s">
        <v>10</v>
      </c>
      <c r="E384" s="2" t="s">
        <v>40</v>
      </c>
      <c r="F384" t="s">
        <v>13</v>
      </c>
      <c r="G384">
        <v>58</v>
      </c>
      <c r="H384">
        <v>19776.95</v>
      </c>
      <c r="I384">
        <v>3454.1900000000005</v>
      </c>
      <c r="J384">
        <v>23231.139999999996</v>
      </c>
      <c r="K384">
        <v>398112</v>
      </c>
      <c r="L384" s="26">
        <f t="shared" si="16"/>
        <v>5.8353277469656767E-2</v>
      </c>
      <c r="M384" s="1">
        <f t="shared" si="17"/>
        <v>400.53689655172406</v>
      </c>
    </row>
    <row r="385" spans="1:13" x14ac:dyDescent="0.25">
      <c r="A385" t="str">
        <f t="shared" si="15"/>
        <v>CMBPEKApr-2024</v>
      </c>
      <c r="B385" s="2">
        <v>2024</v>
      </c>
      <c r="C385" s="2" t="s">
        <v>204</v>
      </c>
      <c r="D385" t="s">
        <v>10</v>
      </c>
      <c r="E385" s="2" t="s">
        <v>177</v>
      </c>
      <c r="F385" t="s">
        <v>13</v>
      </c>
      <c r="G385">
        <v>7</v>
      </c>
      <c r="H385">
        <v>2153.62</v>
      </c>
      <c r="I385">
        <v>542.63</v>
      </c>
      <c r="J385">
        <v>2696.25</v>
      </c>
      <c r="K385">
        <v>36183</v>
      </c>
      <c r="L385" s="26">
        <f t="shared" si="16"/>
        <v>7.4517038388193346E-2</v>
      </c>
      <c r="M385" s="1">
        <f t="shared" si="17"/>
        <v>385.17857142857144</v>
      </c>
    </row>
    <row r="386" spans="1:13" x14ac:dyDescent="0.25">
      <c r="A386" t="str">
        <f t="shared" ref="A386:A449" si="18">D386&amp;E386&amp;C386</f>
        <v>CMBPVGApr-2024</v>
      </c>
      <c r="B386" s="2">
        <v>2024</v>
      </c>
      <c r="C386" s="2" t="s">
        <v>204</v>
      </c>
      <c r="D386" t="s">
        <v>10</v>
      </c>
      <c r="E386" s="2" t="s">
        <v>50</v>
      </c>
      <c r="F386" t="s">
        <v>13</v>
      </c>
      <c r="G386">
        <v>7</v>
      </c>
      <c r="H386">
        <v>3451.1</v>
      </c>
      <c r="I386">
        <v>590.54999999999995</v>
      </c>
      <c r="J386">
        <v>4041.6499999999996</v>
      </c>
      <c r="K386">
        <v>35462</v>
      </c>
      <c r="L386" s="26">
        <f t="shared" ref="L386:L449" si="19">J386/K386</f>
        <v>0.11397129321527268</v>
      </c>
      <c r="M386" s="1">
        <f t="shared" ref="M386:M449" si="20">J386/G386</f>
        <v>577.37857142857138</v>
      </c>
    </row>
    <row r="387" spans="1:13" x14ac:dyDescent="0.25">
      <c r="A387" t="str">
        <f t="shared" si="18"/>
        <v>CMBRUHApr-2024</v>
      </c>
      <c r="B387" s="2">
        <v>2024</v>
      </c>
      <c r="C387" s="2" t="s">
        <v>204</v>
      </c>
      <c r="D387" t="s">
        <v>10</v>
      </c>
      <c r="E387" s="2" t="s">
        <v>41</v>
      </c>
      <c r="F387" t="s">
        <v>11</v>
      </c>
      <c r="G387">
        <v>46</v>
      </c>
      <c r="H387">
        <v>8921.64</v>
      </c>
      <c r="I387">
        <v>4307.4900000000007</v>
      </c>
      <c r="J387">
        <v>13229.130000000001</v>
      </c>
      <c r="K387">
        <v>186070</v>
      </c>
      <c r="L387" s="26">
        <f t="shared" si="19"/>
        <v>7.1097597678293115E-2</v>
      </c>
      <c r="M387" s="1">
        <f t="shared" si="20"/>
        <v>287.58978260869566</v>
      </c>
    </row>
    <row r="388" spans="1:13" x14ac:dyDescent="0.25">
      <c r="A388" t="str">
        <f t="shared" si="18"/>
        <v>CMBSINApr-2024</v>
      </c>
      <c r="B388" s="2">
        <v>2024</v>
      </c>
      <c r="C388" s="2" t="s">
        <v>204</v>
      </c>
      <c r="D388" t="s">
        <v>10</v>
      </c>
      <c r="E388" s="2" t="s">
        <v>42</v>
      </c>
      <c r="F388" t="s">
        <v>13</v>
      </c>
      <c r="G388">
        <v>251</v>
      </c>
      <c r="H388">
        <v>29580.729999999989</v>
      </c>
      <c r="I388">
        <v>15690.699999999995</v>
      </c>
      <c r="J388">
        <v>45271.430000000029</v>
      </c>
      <c r="K388">
        <v>689999</v>
      </c>
      <c r="L388" s="26">
        <f t="shared" si="19"/>
        <v>6.5610863204149619E-2</v>
      </c>
      <c r="M388" s="1">
        <f t="shared" si="20"/>
        <v>180.36426294820728</v>
      </c>
    </row>
    <row r="389" spans="1:13" x14ac:dyDescent="0.25">
      <c r="A389" t="str">
        <f t="shared" si="18"/>
        <v>CMBSYDApr-2024</v>
      </c>
      <c r="B389" s="2">
        <v>2024</v>
      </c>
      <c r="C389" s="2" t="s">
        <v>204</v>
      </c>
      <c r="D389" t="s">
        <v>10</v>
      </c>
      <c r="E389" s="2" t="s">
        <v>53</v>
      </c>
      <c r="F389" t="s">
        <v>13</v>
      </c>
      <c r="G389">
        <v>411</v>
      </c>
      <c r="H389">
        <v>149105.82999999996</v>
      </c>
      <c r="I389">
        <v>27711.660000000003</v>
      </c>
      <c r="J389">
        <v>176817.49</v>
      </c>
      <c r="K389">
        <v>3597894</v>
      </c>
      <c r="L389" s="26">
        <f t="shared" si="19"/>
        <v>4.9144719105120936E-2</v>
      </c>
      <c r="M389" s="1">
        <f t="shared" si="20"/>
        <v>430.21287104622871</v>
      </c>
    </row>
    <row r="390" spans="1:13" x14ac:dyDescent="0.25">
      <c r="A390" t="str">
        <f t="shared" si="18"/>
        <v>CMBTRVApr-2024</v>
      </c>
      <c r="B390" s="2">
        <v>2024</v>
      </c>
      <c r="C390" s="2" t="s">
        <v>204</v>
      </c>
      <c r="D390" t="s">
        <v>10</v>
      </c>
      <c r="E390" s="2" t="s">
        <v>43</v>
      </c>
      <c r="F390" t="s">
        <v>15</v>
      </c>
      <c r="G390">
        <v>8</v>
      </c>
      <c r="H390">
        <v>414.08000000000004</v>
      </c>
      <c r="I390">
        <v>152.24</v>
      </c>
      <c r="J390">
        <v>566.31999999999994</v>
      </c>
      <c r="K390">
        <v>2928</v>
      </c>
      <c r="L390" s="26">
        <f t="shared" si="19"/>
        <v>0.19341530054644807</v>
      </c>
      <c r="M390" s="1">
        <f t="shared" si="20"/>
        <v>70.789999999999992</v>
      </c>
    </row>
    <row r="391" spans="1:13" x14ac:dyDescent="0.25">
      <c r="A391" t="str">
        <f t="shared" si="18"/>
        <v>CMBTRZApr-2024</v>
      </c>
      <c r="B391" s="2">
        <v>2024</v>
      </c>
      <c r="C391" s="2" t="s">
        <v>204</v>
      </c>
      <c r="D391" t="s">
        <v>10</v>
      </c>
      <c r="E391" s="2" t="s">
        <v>44</v>
      </c>
      <c r="F391" t="s">
        <v>15</v>
      </c>
      <c r="G391">
        <v>25</v>
      </c>
      <c r="H391">
        <v>409.53</v>
      </c>
      <c r="I391">
        <v>427.34999999999997</v>
      </c>
      <c r="J391">
        <v>836.88</v>
      </c>
      <c r="K391">
        <v>11075</v>
      </c>
      <c r="L391" s="26">
        <f t="shared" si="19"/>
        <v>7.5564785553047409E-2</v>
      </c>
      <c r="M391" s="1">
        <f t="shared" si="20"/>
        <v>33.475200000000001</v>
      </c>
    </row>
    <row r="392" spans="1:13" x14ac:dyDescent="0.25">
      <c r="A392" t="str">
        <f t="shared" si="18"/>
        <v>CMBJEDApr-2024</v>
      </c>
      <c r="B392" s="2">
        <v>2024</v>
      </c>
      <c r="C392" s="2" t="s">
        <v>204</v>
      </c>
      <c r="D392" t="s">
        <v>10</v>
      </c>
      <c r="E392" s="2" t="s">
        <v>51</v>
      </c>
      <c r="F392" t="s">
        <v>11</v>
      </c>
      <c r="G392">
        <v>5</v>
      </c>
      <c r="H392">
        <v>1132.8800000000001</v>
      </c>
      <c r="I392">
        <v>435.53</v>
      </c>
      <c r="J392">
        <v>1568.4099999999999</v>
      </c>
      <c r="K392">
        <v>23285</v>
      </c>
      <c r="L392" s="26">
        <f t="shared" si="19"/>
        <v>6.7357096843461445E-2</v>
      </c>
      <c r="M392" s="1">
        <f t="shared" si="20"/>
        <v>313.68199999999996</v>
      </c>
    </row>
    <row r="393" spans="1:13" x14ac:dyDescent="0.25">
      <c r="A393" t="str">
        <f t="shared" si="18"/>
        <v>COKCMBApr-2024</v>
      </c>
      <c r="B393" s="2">
        <v>2024</v>
      </c>
      <c r="C393" s="2" t="s">
        <v>204</v>
      </c>
      <c r="D393" t="s">
        <v>21</v>
      </c>
      <c r="E393" s="2" t="s">
        <v>10</v>
      </c>
      <c r="F393" t="s">
        <v>15</v>
      </c>
      <c r="G393">
        <v>63</v>
      </c>
      <c r="H393">
        <v>3394.2400000000002</v>
      </c>
      <c r="I393">
        <v>1268.7</v>
      </c>
      <c r="J393">
        <v>4662.9399999999978</v>
      </c>
      <c r="K393">
        <v>32571</v>
      </c>
      <c r="L393" s="26">
        <f t="shared" si="19"/>
        <v>0.14316232231125842</v>
      </c>
      <c r="M393" s="1">
        <f t="shared" si="20"/>
        <v>74.0149206349206</v>
      </c>
    </row>
    <row r="394" spans="1:13" x14ac:dyDescent="0.25">
      <c r="A394" t="str">
        <f t="shared" si="18"/>
        <v>DACCMBApr-2024</v>
      </c>
      <c r="B394" s="2">
        <v>2024</v>
      </c>
      <c r="C394" s="2" t="s">
        <v>204</v>
      </c>
      <c r="D394" t="s">
        <v>22</v>
      </c>
      <c r="E394" s="2" t="s">
        <v>10</v>
      </c>
      <c r="F394" t="s">
        <v>15</v>
      </c>
      <c r="G394">
        <v>22</v>
      </c>
      <c r="H394">
        <v>5053.99</v>
      </c>
      <c r="I394">
        <v>493.66999999999996</v>
      </c>
      <c r="J394">
        <v>5547.66</v>
      </c>
      <c r="K394">
        <v>47630</v>
      </c>
      <c r="L394" s="26">
        <f t="shared" si="19"/>
        <v>0.11647407096367834</v>
      </c>
      <c r="M394" s="1">
        <f t="shared" si="20"/>
        <v>252.16636363636363</v>
      </c>
    </row>
    <row r="395" spans="1:13" x14ac:dyDescent="0.25">
      <c r="A395" t="str">
        <f t="shared" si="18"/>
        <v>DELCMBApr-2024</v>
      </c>
      <c r="B395" s="2">
        <v>2024</v>
      </c>
      <c r="C395" s="2" t="s">
        <v>204</v>
      </c>
      <c r="D395" t="s">
        <v>23</v>
      </c>
      <c r="E395" s="2" t="s">
        <v>10</v>
      </c>
      <c r="F395" t="s">
        <v>15</v>
      </c>
      <c r="G395">
        <v>167</v>
      </c>
      <c r="H395">
        <v>17128.099999999995</v>
      </c>
      <c r="I395">
        <v>4502.3999999999987</v>
      </c>
      <c r="J395">
        <v>21630.499999999996</v>
      </c>
      <c r="K395">
        <v>404975</v>
      </c>
      <c r="L395" s="26">
        <f t="shared" si="19"/>
        <v>5.3411939008580767E-2</v>
      </c>
      <c r="M395" s="1">
        <f t="shared" si="20"/>
        <v>129.52395209580837</v>
      </c>
    </row>
    <row r="396" spans="1:13" x14ac:dyDescent="0.25">
      <c r="A396" t="str">
        <f t="shared" si="18"/>
        <v>DMMCMBApr-2024</v>
      </c>
      <c r="B396" s="2">
        <v>2024</v>
      </c>
      <c r="C396" s="2" t="s">
        <v>204</v>
      </c>
      <c r="D396" t="s">
        <v>24</v>
      </c>
      <c r="E396" s="2" t="s">
        <v>10</v>
      </c>
      <c r="F396" t="s">
        <v>11</v>
      </c>
      <c r="G396">
        <v>14</v>
      </c>
      <c r="H396">
        <v>4099.88</v>
      </c>
      <c r="I396">
        <v>1378.2099999999998</v>
      </c>
      <c r="J396">
        <v>5478.09</v>
      </c>
      <c r="K396">
        <v>53942</v>
      </c>
      <c r="L396" s="26">
        <f t="shared" si="19"/>
        <v>0.10155518890660339</v>
      </c>
      <c r="M396" s="1">
        <f t="shared" si="20"/>
        <v>391.29214285714289</v>
      </c>
    </row>
    <row r="397" spans="1:13" x14ac:dyDescent="0.25">
      <c r="A397" t="str">
        <f t="shared" si="18"/>
        <v>DOHCMBApr-2024</v>
      </c>
      <c r="B397" s="2">
        <v>2024</v>
      </c>
      <c r="C397" s="2" t="s">
        <v>204</v>
      </c>
      <c r="D397" t="s">
        <v>25</v>
      </c>
      <c r="E397" s="2" t="s">
        <v>10</v>
      </c>
      <c r="F397" t="s">
        <v>11</v>
      </c>
      <c r="G397">
        <v>8</v>
      </c>
      <c r="H397">
        <v>1829.96</v>
      </c>
      <c r="I397">
        <v>949.2</v>
      </c>
      <c r="J397">
        <v>2779.16</v>
      </c>
      <c r="K397">
        <v>29064</v>
      </c>
      <c r="L397" s="26">
        <f t="shared" si="19"/>
        <v>9.5622075419763281E-2</v>
      </c>
      <c r="M397" s="1">
        <f t="shared" si="20"/>
        <v>347.39499999999998</v>
      </c>
    </row>
    <row r="398" spans="1:13" x14ac:dyDescent="0.25">
      <c r="A398" t="str">
        <f t="shared" si="18"/>
        <v>DXBCMBApr-2024</v>
      </c>
      <c r="B398" s="2">
        <v>2024</v>
      </c>
      <c r="C398" s="2" t="s">
        <v>204</v>
      </c>
      <c r="D398" t="s">
        <v>26</v>
      </c>
      <c r="E398" s="2" t="s">
        <v>10</v>
      </c>
      <c r="F398" t="s">
        <v>11</v>
      </c>
      <c r="G398">
        <v>31</v>
      </c>
      <c r="H398">
        <v>8055.550000000002</v>
      </c>
      <c r="I398">
        <v>3270.26</v>
      </c>
      <c r="J398">
        <v>11325.81</v>
      </c>
      <c r="K398">
        <v>102579</v>
      </c>
      <c r="L398" s="26">
        <f t="shared" si="19"/>
        <v>0.11041061035884538</v>
      </c>
      <c r="M398" s="1">
        <f t="shared" si="20"/>
        <v>365.34870967741932</v>
      </c>
    </row>
    <row r="399" spans="1:13" x14ac:dyDescent="0.25">
      <c r="A399" t="str">
        <f t="shared" si="18"/>
        <v>FRACMBApr-2024</v>
      </c>
      <c r="B399" s="2">
        <v>2024</v>
      </c>
      <c r="C399" s="2" t="s">
        <v>204</v>
      </c>
      <c r="D399" t="s">
        <v>27</v>
      </c>
      <c r="E399" s="2" t="s">
        <v>10</v>
      </c>
      <c r="F399" t="s">
        <v>19</v>
      </c>
      <c r="G399">
        <v>107</v>
      </c>
      <c r="H399">
        <v>27053.32</v>
      </c>
      <c r="I399">
        <v>23290.619999999995</v>
      </c>
      <c r="J399">
        <v>50343.939999999995</v>
      </c>
      <c r="K399">
        <v>865951</v>
      </c>
      <c r="L399" s="26">
        <f t="shared" si="19"/>
        <v>5.8137169424136E-2</v>
      </c>
      <c r="M399" s="1">
        <f t="shared" si="20"/>
        <v>470.50411214953266</v>
      </c>
    </row>
    <row r="400" spans="1:13" x14ac:dyDescent="0.25">
      <c r="A400" t="str">
        <f t="shared" si="18"/>
        <v>GANCMBApr-2024</v>
      </c>
      <c r="B400" s="2">
        <v>2024</v>
      </c>
      <c r="C400" s="2" t="s">
        <v>204</v>
      </c>
      <c r="D400" t="s">
        <v>28</v>
      </c>
      <c r="E400" s="2" t="s">
        <v>10</v>
      </c>
      <c r="F400" t="s">
        <v>15</v>
      </c>
      <c r="G400">
        <v>4</v>
      </c>
      <c r="H400">
        <v>317.64</v>
      </c>
      <c r="I400">
        <v>146.76999999999998</v>
      </c>
      <c r="J400">
        <v>464.40999999999997</v>
      </c>
      <c r="K400">
        <v>4588</v>
      </c>
      <c r="L400" s="26">
        <f t="shared" si="19"/>
        <v>0.10122275501307759</v>
      </c>
      <c r="M400" s="1">
        <f t="shared" si="20"/>
        <v>116.10249999999999</v>
      </c>
    </row>
    <row r="401" spans="1:13" x14ac:dyDescent="0.25">
      <c r="A401" t="str">
        <f t="shared" si="18"/>
        <v>HYDCMBApr-2024</v>
      </c>
      <c r="B401" s="2">
        <v>2024</v>
      </c>
      <c r="C401" s="2" t="s">
        <v>204</v>
      </c>
      <c r="D401" t="s">
        <v>29</v>
      </c>
      <c r="E401" s="2" t="s">
        <v>10</v>
      </c>
      <c r="F401" t="s">
        <v>15</v>
      </c>
      <c r="G401">
        <v>2</v>
      </c>
      <c r="H401">
        <v>141.24</v>
      </c>
      <c r="I401">
        <v>53.379999999999995</v>
      </c>
      <c r="J401">
        <v>194.62</v>
      </c>
      <c r="K401">
        <v>2344</v>
      </c>
      <c r="L401" s="26">
        <f t="shared" si="19"/>
        <v>8.3029010238907852E-2</v>
      </c>
      <c r="M401" s="1">
        <f t="shared" si="20"/>
        <v>97.31</v>
      </c>
    </row>
    <row r="402" spans="1:13" x14ac:dyDescent="0.25">
      <c r="A402" t="str">
        <f t="shared" si="18"/>
        <v>ICNCMBApr-2024</v>
      </c>
      <c r="B402" s="2">
        <v>2024</v>
      </c>
      <c r="C402" s="2" t="s">
        <v>204</v>
      </c>
      <c r="D402" t="s">
        <v>30</v>
      </c>
      <c r="E402" s="2" t="s">
        <v>10</v>
      </c>
      <c r="F402" t="s">
        <v>13</v>
      </c>
      <c r="G402">
        <v>146</v>
      </c>
      <c r="H402">
        <v>28837.010000000002</v>
      </c>
      <c r="I402">
        <v>11548.649999999998</v>
      </c>
      <c r="J402">
        <v>40385.660000000003</v>
      </c>
      <c r="K402">
        <v>841690</v>
      </c>
      <c r="L402" s="26">
        <f t="shared" si="19"/>
        <v>4.7981632192374869E-2</v>
      </c>
      <c r="M402" s="1">
        <f t="shared" si="20"/>
        <v>276.61410958904111</v>
      </c>
    </row>
    <row r="403" spans="1:13" x14ac:dyDescent="0.25">
      <c r="A403" t="str">
        <f t="shared" si="18"/>
        <v>IXMCMBApr-2024</v>
      </c>
      <c r="B403" s="2">
        <v>2024</v>
      </c>
      <c r="C403" s="2" t="s">
        <v>204</v>
      </c>
      <c r="D403" t="s">
        <v>31</v>
      </c>
      <c r="E403" s="2" t="s">
        <v>10</v>
      </c>
      <c r="F403" t="s">
        <v>15</v>
      </c>
      <c r="G403">
        <v>34</v>
      </c>
      <c r="H403">
        <v>940.86000000000013</v>
      </c>
      <c r="I403">
        <v>653.39</v>
      </c>
      <c r="J403">
        <v>1594.25</v>
      </c>
      <c r="K403">
        <v>12036</v>
      </c>
      <c r="L403" s="26">
        <f t="shared" si="19"/>
        <v>0.13245679627783316</v>
      </c>
      <c r="M403" s="1">
        <f t="shared" si="20"/>
        <v>46.889705882352942</v>
      </c>
    </row>
    <row r="404" spans="1:13" x14ac:dyDescent="0.25">
      <c r="A404" t="str">
        <f t="shared" si="18"/>
        <v>KHICMBApr-2024</v>
      </c>
      <c r="B404" s="2">
        <v>2024</v>
      </c>
      <c r="C404" s="2" t="s">
        <v>204</v>
      </c>
      <c r="D404" t="s">
        <v>32</v>
      </c>
      <c r="E404" s="2" t="s">
        <v>10</v>
      </c>
      <c r="F404" t="s">
        <v>15</v>
      </c>
      <c r="G404">
        <v>101</v>
      </c>
      <c r="H404">
        <v>10009.190000000002</v>
      </c>
      <c r="I404">
        <v>2234.5699999999997</v>
      </c>
      <c r="J404">
        <v>12243.759999999997</v>
      </c>
      <c r="K404">
        <v>243814</v>
      </c>
      <c r="L404" s="26">
        <f t="shared" si="19"/>
        <v>5.0217624910792638E-2</v>
      </c>
      <c r="M404" s="1">
        <f t="shared" si="20"/>
        <v>121.22534653465343</v>
      </c>
    </row>
    <row r="405" spans="1:13" x14ac:dyDescent="0.25">
      <c r="A405" t="str">
        <f t="shared" si="18"/>
        <v>KTMCMBApr-2024</v>
      </c>
      <c r="B405" s="2">
        <v>2024</v>
      </c>
      <c r="C405" s="2" t="s">
        <v>204</v>
      </c>
      <c r="D405" t="s">
        <v>52</v>
      </c>
      <c r="E405" s="2" t="s">
        <v>10</v>
      </c>
      <c r="F405" t="s">
        <v>15</v>
      </c>
      <c r="G405">
        <v>26</v>
      </c>
      <c r="H405">
        <v>5285.1500000000005</v>
      </c>
      <c r="I405">
        <v>951.45</v>
      </c>
      <c r="J405">
        <v>6236.5999999999995</v>
      </c>
      <c r="K405">
        <v>61178</v>
      </c>
      <c r="L405" s="26">
        <f t="shared" si="19"/>
        <v>0.10194187453005982</v>
      </c>
      <c r="M405" s="1">
        <f t="shared" si="20"/>
        <v>239.86923076923074</v>
      </c>
    </row>
    <row r="406" spans="1:13" x14ac:dyDescent="0.25">
      <c r="A406" t="str">
        <f t="shared" si="18"/>
        <v>KULCMBApr-2024</v>
      </c>
      <c r="B406" s="2">
        <v>2024</v>
      </c>
      <c r="C406" s="2" t="s">
        <v>204</v>
      </c>
      <c r="D406" t="s">
        <v>33</v>
      </c>
      <c r="E406" s="2" t="s">
        <v>10</v>
      </c>
      <c r="F406" t="s">
        <v>13</v>
      </c>
      <c r="G406">
        <v>104</v>
      </c>
      <c r="H406">
        <v>6976.7</v>
      </c>
      <c r="I406">
        <v>6120.7</v>
      </c>
      <c r="J406">
        <v>13097.399999999996</v>
      </c>
      <c r="K406">
        <v>255736</v>
      </c>
      <c r="L406" s="26">
        <f t="shared" si="19"/>
        <v>5.1214533737917213E-2</v>
      </c>
      <c r="M406" s="1">
        <f t="shared" si="20"/>
        <v>125.93653846153842</v>
      </c>
    </row>
    <row r="407" spans="1:13" x14ac:dyDescent="0.25">
      <c r="A407" t="str">
        <f t="shared" si="18"/>
        <v>KWICMBApr-2024</v>
      </c>
      <c r="B407" s="2">
        <v>2024</v>
      </c>
      <c r="C407" s="2" t="s">
        <v>204</v>
      </c>
      <c r="D407" t="s">
        <v>34</v>
      </c>
      <c r="E407" s="2" t="s">
        <v>10</v>
      </c>
      <c r="F407" t="s">
        <v>11</v>
      </c>
      <c r="G407">
        <v>11</v>
      </c>
      <c r="H407">
        <v>1652.3899999999999</v>
      </c>
      <c r="I407">
        <v>608.09999999999991</v>
      </c>
      <c r="J407">
        <v>2260.4899999999998</v>
      </c>
      <c r="K407">
        <v>46145</v>
      </c>
      <c r="L407" s="26">
        <f t="shared" si="19"/>
        <v>4.8986672445552062E-2</v>
      </c>
      <c r="M407" s="1">
        <f t="shared" si="20"/>
        <v>205.49909090909088</v>
      </c>
    </row>
    <row r="408" spans="1:13" x14ac:dyDescent="0.25">
      <c r="A408" t="str">
        <f t="shared" si="18"/>
        <v>LHECMBApr-2024</v>
      </c>
      <c r="B408" s="2">
        <v>2024</v>
      </c>
      <c r="C408" s="2" t="s">
        <v>204</v>
      </c>
      <c r="D408" t="s">
        <v>35</v>
      </c>
      <c r="E408" s="2" t="s">
        <v>10</v>
      </c>
      <c r="F408" t="s">
        <v>15</v>
      </c>
      <c r="G408">
        <v>146</v>
      </c>
      <c r="H408">
        <v>17881.22</v>
      </c>
      <c r="I408">
        <v>3047.9600000000005</v>
      </c>
      <c r="J408">
        <v>20929.179999999997</v>
      </c>
      <c r="K408">
        <v>406610</v>
      </c>
      <c r="L408" s="26">
        <f t="shared" si="19"/>
        <v>5.147236910061237E-2</v>
      </c>
      <c r="M408" s="1">
        <f t="shared" si="20"/>
        <v>143.35054794520545</v>
      </c>
    </row>
    <row r="409" spans="1:13" x14ac:dyDescent="0.25">
      <c r="A409" t="str">
        <f t="shared" si="18"/>
        <v>LHRCMBApr-2024</v>
      </c>
      <c r="B409" s="2">
        <v>2024</v>
      </c>
      <c r="C409" s="2" t="s">
        <v>204</v>
      </c>
      <c r="D409" t="s">
        <v>36</v>
      </c>
      <c r="E409" s="2" t="s">
        <v>10</v>
      </c>
      <c r="F409" t="s">
        <v>19</v>
      </c>
      <c r="G409">
        <v>539</v>
      </c>
      <c r="H409">
        <v>132929.54</v>
      </c>
      <c r="I409">
        <v>117480.03999999996</v>
      </c>
      <c r="J409">
        <v>250409.58000000002</v>
      </c>
      <c r="K409">
        <v>4699541</v>
      </c>
      <c r="L409" s="26">
        <f t="shared" si="19"/>
        <v>5.3283837719470907E-2</v>
      </c>
      <c r="M409" s="1">
        <f t="shared" si="20"/>
        <v>464.58178107606682</v>
      </c>
    </row>
    <row r="410" spans="1:13" x14ac:dyDescent="0.25">
      <c r="A410" t="str">
        <f t="shared" si="18"/>
        <v>MAACMBApr-2024</v>
      </c>
      <c r="B410" s="2">
        <v>2024</v>
      </c>
      <c r="C410" s="2" t="s">
        <v>204</v>
      </c>
      <c r="D410" t="s">
        <v>37</v>
      </c>
      <c r="E410" s="2" t="s">
        <v>10</v>
      </c>
      <c r="F410" t="s">
        <v>15</v>
      </c>
      <c r="G410">
        <v>89</v>
      </c>
      <c r="H410">
        <v>2892.1099999999992</v>
      </c>
      <c r="I410">
        <v>2166.9</v>
      </c>
      <c r="J410">
        <v>5059.0099999999993</v>
      </c>
      <c r="K410">
        <v>61054</v>
      </c>
      <c r="L410" s="26">
        <f t="shared" si="19"/>
        <v>8.2861237592950485E-2</v>
      </c>
      <c r="M410" s="1">
        <f t="shared" si="20"/>
        <v>56.842808988764034</v>
      </c>
    </row>
    <row r="411" spans="1:13" x14ac:dyDescent="0.25">
      <c r="A411" t="str">
        <f t="shared" si="18"/>
        <v>MELCMBApr-2024</v>
      </c>
      <c r="B411" s="2">
        <v>2024</v>
      </c>
      <c r="C411" s="2" t="s">
        <v>204</v>
      </c>
      <c r="D411" t="s">
        <v>38</v>
      </c>
      <c r="E411" s="2" t="s">
        <v>10</v>
      </c>
      <c r="F411" t="s">
        <v>13</v>
      </c>
      <c r="G411">
        <v>655</v>
      </c>
      <c r="H411">
        <v>223306.18</v>
      </c>
      <c r="I411">
        <v>64071.659999999974</v>
      </c>
      <c r="J411">
        <v>287377.83999999997</v>
      </c>
      <c r="K411">
        <v>5507895</v>
      </c>
      <c r="L411" s="26">
        <f t="shared" si="19"/>
        <v>5.2175620631838476E-2</v>
      </c>
      <c r="M411" s="1">
        <f t="shared" si="20"/>
        <v>438.74479389312972</v>
      </c>
    </row>
    <row r="412" spans="1:13" x14ac:dyDescent="0.25">
      <c r="A412" t="str">
        <f t="shared" si="18"/>
        <v>MLECMBApr-2024</v>
      </c>
      <c r="B412" s="2">
        <v>2024</v>
      </c>
      <c r="C412" s="2" t="s">
        <v>204</v>
      </c>
      <c r="D412" t="s">
        <v>39</v>
      </c>
      <c r="E412" s="2" t="s">
        <v>10</v>
      </c>
      <c r="F412" t="s">
        <v>15</v>
      </c>
      <c r="G412">
        <v>780</v>
      </c>
      <c r="H412">
        <v>46986.079999999994</v>
      </c>
      <c r="I412">
        <v>16240.839999999998</v>
      </c>
      <c r="J412">
        <v>63226.920000000006</v>
      </c>
      <c r="K412">
        <v>599040</v>
      </c>
      <c r="L412" s="26">
        <f t="shared" si="19"/>
        <v>0.10554707532051283</v>
      </c>
      <c r="M412" s="1">
        <f t="shared" si="20"/>
        <v>81.060153846153852</v>
      </c>
    </row>
    <row r="413" spans="1:13" x14ac:dyDescent="0.25">
      <c r="A413" t="str">
        <f t="shared" si="18"/>
        <v>NRTCMBApr-2024</v>
      </c>
      <c r="B413" s="2">
        <v>2024</v>
      </c>
      <c r="C413" s="2" t="s">
        <v>204</v>
      </c>
      <c r="D413" t="s">
        <v>40</v>
      </c>
      <c r="E413" s="2" t="s">
        <v>10</v>
      </c>
      <c r="F413" t="s">
        <v>13</v>
      </c>
      <c r="G413">
        <v>254</v>
      </c>
      <c r="H413">
        <v>87864.23000000001</v>
      </c>
      <c r="I413">
        <v>5961.8100000000013</v>
      </c>
      <c r="J413">
        <v>93826.040000000008</v>
      </c>
      <c r="K413">
        <v>1743456</v>
      </c>
      <c r="L413" s="26">
        <f t="shared" si="19"/>
        <v>5.3816121542499498E-2</v>
      </c>
      <c r="M413" s="1">
        <f t="shared" si="20"/>
        <v>369.39385826771655</v>
      </c>
    </row>
    <row r="414" spans="1:13" x14ac:dyDescent="0.25">
      <c r="A414" t="str">
        <f t="shared" si="18"/>
        <v>PEKCMBApr-2024</v>
      </c>
      <c r="B414" s="2">
        <v>2024</v>
      </c>
      <c r="C414" s="2" t="s">
        <v>204</v>
      </c>
      <c r="D414" t="s">
        <v>177</v>
      </c>
      <c r="E414" s="2" t="s">
        <v>10</v>
      </c>
      <c r="F414" t="s">
        <v>13</v>
      </c>
      <c r="G414">
        <v>10</v>
      </c>
      <c r="H414">
        <v>4685.2400000000007</v>
      </c>
      <c r="I414">
        <v>1086.2600000000002</v>
      </c>
      <c r="J414">
        <v>5771.5</v>
      </c>
      <c r="K414">
        <v>51690</v>
      </c>
      <c r="L414" s="26">
        <f t="shared" si="19"/>
        <v>0.11165602631069839</v>
      </c>
      <c r="M414" s="1">
        <f t="shared" si="20"/>
        <v>577.15</v>
      </c>
    </row>
    <row r="415" spans="1:13" x14ac:dyDescent="0.25">
      <c r="A415" t="str">
        <f t="shared" si="18"/>
        <v>PVGCMBApr-2024</v>
      </c>
      <c r="B415" s="2">
        <v>2024</v>
      </c>
      <c r="C415" s="2" t="s">
        <v>204</v>
      </c>
      <c r="D415" t="s">
        <v>50</v>
      </c>
      <c r="E415" s="2" t="s">
        <v>10</v>
      </c>
      <c r="F415" t="s">
        <v>13</v>
      </c>
      <c r="G415">
        <v>16</v>
      </c>
      <c r="H415">
        <v>1507.06</v>
      </c>
      <c r="I415">
        <v>1661.02</v>
      </c>
      <c r="J415">
        <v>3168.08</v>
      </c>
      <c r="K415">
        <v>81056</v>
      </c>
      <c r="L415" s="26">
        <f t="shared" si="19"/>
        <v>3.9085076983813659E-2</v>
      </c>
      <c r="M415" s="1">
        <f t="shared" si="20"/>
        <v>198.005</v>
      </c>
    </row>
    <row r="416" spans="1:13" x14ac:dyDescent="0.25">
      <c r="A416" t="str">
        <f t="shared" si="18"/>
        <v>RUHCMBApr-2024</v>
      </c>
      <c r="B416" s="2">
        <v>2024</v>
      </c>
      <c r="C416" s="2" t="s">
        <v>204</v>
      </c>
      <c r="D416" t="s">
        <v>41</v>
      </c>
      <c r="E416" s="2" t="s">
        <v>10</v>
      </c>
      <c r="F416" t="s">
        <v>11</v>
      </c>
      <c r="G416">
        <v>23</v>
      </c>
      <c r="H416">
        <v>3780.9700000000003</v>
      </c>
      <c r="I416">
        <v>2083.33</v>
      </c>
      <c r="J416">
        <v>5864.3</v>
      </c>
      <c r="K416">
        <v>93035</v>
      </c>
      <c r="L416" s="26">
        <f t="shared" si="19"/>
        <v>6.3033267050034938E-2</v>
      </c>
      <c r="M416" s="1">
        <f t="shared" si="20"/>
        <v>254.96956521739131</v>
      </c>
    </row>
    <row r="417" spans="1:13" x14ac:dyDescent="0.25">
      <c r="A417" t="str">
        <f t="shared" si="18"/>
        <v>SINCMBApr-2024</v>
      </c>
      <c r="B417" s="2">
        <v>2024</v>
      </c>
      <c r="C417" s="2" t="s">
        <v>204</v>
      </c>
      <c r="D417" t="s">
        <v>42</v>
      </c>
      <c r="E417" s="2" t="s">
        <v>10</v>
      </c>
      <c r="F417" t="s">
        <v>13</v>
      </c>
      <c r="G417">
        <v>168</v>
      </c>
      <c r="H417">
        <v>22051.089999999993</v>
      </c>
      <c r="I417">
        <v>12277.58</v>
      </c>
      <c r="J417">
        <v>34328.67</v>
      </c>
      <c r="K417">
        <v>461832</v>
      </c>
      <c r="L417" s="26">
        <f t="shared" si="19"/>
        <v>7.4331510159538525E-2</v>
      </c>
      <c r="M417" s="1">
        <f t="shared" si="20"/>
        <v>204.33732142857141</v>
      </c>
    </row>
    <row r="418" spans="1:13" x14ac:dyDescent="0.25">
      <c r="A418" t="str">
        <f t="shared" si="18"/>
        <v>SYDCMBApr-2024</v>
      </c>
      <c r="B418" s="2">
        <v>2024</v>
      </c>
      <c r="C418" s="2" t="s">
        <v>204</v>
      </c>
      <c r="D418" t="s">
        <v>53</v>
      </c>
      <c r="E418" s="2" t="s">
        <v>10</v>
      </c>
      <c r="F418" t="s">
        <v>13</v>
      </c>
      <c r="G418">
        <v>383</v>
      </c>
      <c r="H418">
        <v>133586.94999999998</v>
      </c>
      <c r="I418">
        <v>32369.379999999994</v>
      </c>
      <c r="J418">
        <v>165956.33000000013</v>
      </c>
      <c r="K418">
        <v>3352782</v>
      </c>
      <c r="L418" s="26">
        <f t="shared" si="19"/>
        <v>4.9498097400904724E-2</v>
      </c>
      <c r="M418" s="1">
        <f t="shared" si="20"/>
        <v>433.30634464751995</v>
      </c>
    </row>
    <row r="419" spans="1:13" x14ac:dyDescent="0.25">
      <c r="A419" t="str">
        <f t="shared" si="18"/>
        <v>TRVCMBApr-2024</v>
      </c>
      <c r="B419" s="2">
        <v>2024</v>
      </c>
      <c r="C419" s="2" t="s">
        <v>204</v>
      </c>
      <c r="D419" t="s">
        <v>43</v>
      </c>
      <c r="E419" s="2" t="s">
        <v>10</v>
      </c>
      <c r="F419" t="s">
        <v>15</v>
      </c>
      <c r="G419">
        <v>26</v>
      </c>
      <c r="H419">
        <v>1118.4099999999999</v>
      </c>
      <c r="I419">
        <v>424.07</v>
      </c>
      <c r="J419">
        <v>1542.4799999999998</v>
      </c>
      <c r="K419">
        <v>9516</v>
      </c>
      <c r="L419" s="26">
        <f t="shared" si="19"/>
        <v>0.162093316519546</v>
      </c>
      <c r="M419" s="1">
        <f t="shared" si="20"/>
        <v>59.326153846153836</v>
      </c>
    </row>
    <row r="420" spans="1:13" x14ac:dyDescent="0.25">
      <c r="A420" t="str">
        <f t="shared" si="18"/>
        <v>TRZCMBApr-2024</v>
      </c>
      <c r="B420" s="2">
        <v>2024</v>
      </c>
      <c r="C420" s="2" t="s">
        <v>204</v>
      </c>
      <c r="D420" t="s">
        <v>44</v>
      </c>
      <c r="E420" s="2" t="s">
        <v>10</v>
      </c>
      <c r="F420" t="s">
        <v>15</v>
      </c>
      <c r="G420">
        <v>33</v>
      </c>
      <c r="H420">
        <v>960.98</v>
      </c>
      <c r="I420">
        <v>454.80000000000007</v>
      </c>
      <c r="J420">
        <v>1415.78</v>
      </c>
      <c r="K420">
        <v>14619</v>
      </c>
      <c r="L420" s="26">
        <f t="shared" si="19"/>
        <v>9.684520145016759E-2</v>
      </c>
      <c r="M420" s="1">
        <f t="shared" si="20"/>
        <v>42.902424242424239</v>
      </c>
    </row>
    <row r="421" spans="1:13" x14ac:dyDescent="0.25">
      <c r="A421" t="str">
        <f t="shared" si="18"/>
        <v>JEDCMBApr-2024</v>
      </c>
      <c r="B421" s="4">
        <v>2024</v>
      </c>
      <c r="C421" s="2" t="s">
        <v>204</v>
      </c>
      <c r="D421" t="s">
        <v>51</v>
      </c>
      <c r="E421" s="2" t="s">
        <v>10</v>
      </c>
      <c r="F421" t="s">
        <v>11</v>
      </c>
      <c r="G421">
        <v>1</v>
      </c>
      <c r="H421">
        <v>270.48</v>
      </c>
      <c r="I421">
        <v>90.96</v>
      </c>
      <c r="J421">
        <v>361.44</v>
      </c>
      <c r="K421">
        <v>4657</v>
      </c>
      <c r="L421" s="26">
        <f t="shared" si="19"/>
        <v>7.7612196693150101E-2</v>
      </c>
      <c r="M421" s="1">
        <f t="shared" si="20"/>
        <v>361.44</v>
      </c>
    </row>
    <row r="422" spans="1:13" x14ac:dyDescent="0.25">
      <c r="A422" t="str">
        <f t="shared" si="18"/>
        <v/>
      </c>
      <c r="L422" s="26" t="e">
        <f t="shared" si="19"/>
        <v>#DIV/0!</v>
      </c>
      <c r="M422" s="1" t="e">
        <f t="shared" si="20"/>
        <v>#DIV/0!</v>
      </c>
    </row>
    <row r="423" spans="1:13" x14ac:dyDescent="0.25">
      <c r="A423" t="str">
        <f t="shared" si="18"/>
        <v/>
      </c>
      <c r="L423" s="26" t="e">
        <f t="shared" si="19"/>
        <v>#DIV/0!</v>
      </c>
      <c r="M423" s="1" t="e">
        <f t="shared" si="20"/>
        <v>#DIV/0!</v>
      </c>
    </row>
    <row r="424" spans="1:13" x14ac:dyDescent="0.25">
      <c r="A424" t="str">
        <f t="shared" si="18"/>
        <v/>
      </c>
      <c r="B424" s="2"/>
      <c r="C424" s="2"/>
      <c r="E424" s="2"/>
      <c r="L424" s="26" t="e">
        <f t="shared" si="19"/>
        <v>#DIV/0!</v>
      </c>
      <c r="M424" s="1" t="e">
        <f t="shared" si="20"/>
        <v>#DIV/0!</v>
      </c>
    </row>
    <row r="425" spans="1:13" x14ac:dyDescent="0.25">
      <c r="A425" t="str">
        <f t="shared" si="18"/>
        <v/>
      </c>
      <c r="B425" s="2"/>
      <c r="C425" s="2"/>
      <c r="E425" s="2"/>
      <c r="L425" s="26" t="e">
        <f t="shared" si="19"/>
        <v>#DIV/0!</v>
      </c>
      <c r="M425" s="1" t="e">
        <f t="shared" si="20"/>
        <v>#DIV/0!</v>
      </c>
    </row>
    <row r="426" spans="1:13" x14ac:dyDescent="0.25">
      <c r="A426" t="str">
        <f t="shared" si="18"/>
        <v/>
      </c>
      <c r="B426" s="2"/>
      <c r="C426" s="2"/>
      <c r="E426" s="2"/>
      <c r="L426" s="26" t="e">
        <f t="shared" si="19"/>
        <v>#DIV/0!</v>
      </c>
      <c r="M426" s="1" t="e">
        <f t="shared" si="20"/>
        <v>#DIV/0!</v>
      </c>
    </row>
    <row r="427" spans="1:13" x14ac:dyDescent="0.25">
      <c r="A427" t="str">
        <f t="shared" si="18"/>
        <v/>
      </c>
      <c r="B427" s="2"/>
      <c r="C427" s="2"/>
      <c r="E427" s="2"/>
      <c r="L427" s="26" t="e">
        <f t="shared" si="19"/>
        <v>#DIV/0!</v>
      </c>
      <c r="M427" s="1" t="e">
        <f t="shared" si="20"/>
        <v>#DIV/0!</v>
      </c>
    </row>
    <row r="428" spans="1:13" x14ac:dyDescent="0.25">
      <c r="A428" t="str">
        <f t="shared" si="18"/>
        <v/>
      </c>
      <c r="B428" s="2"/>
      <c r="C428" s="2"/>
      <c r="E428" s="2"/>
      <c r="L428" s="26" t="e">
        <f t="shared" si="19"/>
        <v>#DIV/0!</v>
      </c>
      <c r="M428" s="1" t="e">
        <f t="shared" si="20"/>
        <v>#DIV/0!</v>
      </c>
    </row>
    <row r="429" spans="1:13" x14ac:dyDescent="0.25">
      <c r="A429" t="str">
        <f t="shared" si="18"/>
        <v/>
      </c>
      <c r="B429" s="4"/>
      <c r="C429" s="2"/>
      <c r="E429" s="2"/>
      <c r="L429" s="26" t="e">
        <f t="shared" si="19"/>
        <v>#DIV/0!</v>
      </c>
      <c r="M429" s="1" t="e">
        <f t="shared" si="20"/>
        <v>#DIV/0!</v>
      </c>
    </row>
    <row r="430" spans="1:13" x14ac:dyDescent="0.25">
      <c r="A430" t="str">
        <f t="shared" si="18"/>
        <v/>
      </c>
      <c r="B430" s="2"/>
      <c r="C430" s="2"/>
      <c r="E430" s="2"/>
      <c r="L430" s="26" t="e">
        <f t="shared" si="19"/>
        <v>#DIV/0!</v>
      </c>
      <c r="M430" s="1" t="e">
        <f t="shared" si="20"/>
        <v>#DIV/0!</v>
      </c>
    </row>
    <row r="431" spans="1:13" x14ac:dyDescent="0.25">
      <c r="A431" t="str">
        <f t="shared" si="18"/>
        <v/>
      </c>
      <c r="B431" s="2"/>
      <c r="C431" s="2"/>
      <c r="E431" s="2"/>
      <c r="L431" s="26" t="e">
        <f t="shared" si="19"/>
        <v>#DIV/0!</v>
      </c>
      <c r="M431" s="1" t="e">
        <f t="shared" si="20"/>
        <v>#DIV/0!</v>
      </c>
    </row>
    <row r="432" spans="1:13" x14ac:dyDescent="0.25">
      <c r="A432" t="str">
        <f t="shared" si="18"/>
        <v/>
      </c>
      <c r="B432" s="2"/>
      <c r="C432" s="2"/>
      <c r="E432" s="2"/>
      <c r="L432" s="26" t="e">
        <f t="shared" si="19"/>
        <v>#DIV/0!</v>
      </c>
      <c r="M432" s="1" t="e">
        <f t="shared" si="20"/>
        <v>#DIV/0!</v>
      </c>
    </row>
    <row r="433" spans="1:13" x14ac:dyDescent="0.25">
      <c r="A433" t="str">
        <f t="shared" si="18"/>
        <v/>
      </c>
      <c r="B433" s="4"/>
      <c r="C433" s="2"/>
      <c r="E433" s="2"/>
      <c r="L433" s="26" t="e">
        <f t="shared" si="19"/>
        <v>#DIV/0!</v>
      </c>
      <c r="M433" s="1" t="e">
        <f t="shared" si="20"/>
        <v>#DIV/0!</v>
      </c>
    </row>
    <row r="434" spans="1:13" x14ac:dyDescent="0.25">
      <c r="A434" t="str">
        <f t="shared" si="18"/>
        <v/>
      </c>
      <c r="L434" s="26" t="e">
        <f t="shared" si="19"/>
        <v>#DIV/0!</v>
      </c>
      <c r="M434" s="1" t="e">
        <f t="shared" si="20"/>
        <v>#DIV/0!</v>
      </c>
    </row>
    <row r="435" spans="1:13" x14ac:dyDescent="0.25">
      <c r="A435" t="str">
        <f t="shared" si="18"/>
        <v/>
      </c>
      <c r="L435" s="26" t="e">
        <f t="shared" si="19"/>
        <v>#DIV/0!</v>
      </c>
      <c r="M435" s="1" t="e">
        <f t="shared" si="20"/>
        <v>#DIV/0!</v>
      </c>
    </row>
    <row r="436" spans="1:13" x14ac:dyDescent="0.25">
      <c r="A436" t="str">
        <f t="shared" si="18"/>
        <v/>
      </c>
      <c r="L436" s="26" t="e">
        <f t="shared" si="19"/>
        <v>#DIV/0!</v>
      </c>
      <c r="M436" s="1" t="e">
        <f t="shared" si="20"/>
        <v>#DIV/0!</v>
      </c>
    </row>
    <row r="437" spans="1:13" x14ac:dyDescent="0.25">
      <c r="A437" t="str">
        <f t="shared" si="18"/>
        <v/>
      </c>
      <c r="L437" s="26" t="e">
        <f t="shared" si="19"/>
        <v>#DIV/0!</v>
      </c>
      <c r="M437" s="1" t="e">
        <f t="shared" si="20"/>
        <v>#DIV/0!</v>
      </c>
    </row>
    <row r="438" spans="1:13" x14ac:dyDescent="0.25">
      <c r="A438" t="str">
        <f t="shared" si="18"/>
        <v/>
      </c>
      <c r="L438" s="26" t="e">
        <f t="shared" si="19"/>
        <v>#DIV/0!</v>
      </c>
      <c r="M438" s="1" t="e">
        <f t="shared" si="20"/>
        <v>#DIV/0!</v>
      </c>
    </row>
    <row r="439" spans="1:13" x14ac:dyDescent="0.25">
      <c r="A439" t="str">
        <f t="shared" si="18"/>
        <v/>
      </c>
      <c r="L439" s="26" t="e">
        <f t="shared" si="19"/>
        <v>#DIV/0!</v>
      </c>
      <c r="M439" s="1" t="e">
        <f t="shared" si="20"/>
        <v>#DIV/0!</v>
      </c>
    </row>
    <row r="440" spans="1:13" x14ac:dyDescent="0.25">
      <c r="A440" t="str">
        <f t="shared" si="18"/>
        <v/>
      </c>
      <c r="L440" s="26" t="e">
        <f t="shared" si="19"/>
        <v>#DIV/0!</v>
      </c>
      <c r="M440" s="1" t="e">
        <f t="shared" si="20"/>
        <v>#DIV/0!</v>
      </c>
    </row>
    <row r="441" spans="1:13" x14ac:dyDescent="0.25">
      <c r="A441" t="str">
        <f t="shared" si="18"/>
        <v/>
      </c>
      <c r="L441" s="26" t="e">
        <f t="shared" si="19"/>
        <v>#DIV/0!</v>
      </c>
      <c r="M441" s="1" t="e">
        <f t="shared" si="20"/>
        <v>#DIV/0!</v>
      </c>
    </row>
    <row r="442" spans="1:13" x14ac:dyDescent="0.25">
      <c r="A442" t="str">
        <f t="shared" si="18"/>
        <v/>
      </c>
      <c r="L442" s="26" t="e">
        <f t="shared" si="19"/>
        <v>#DIV/0!</v>
      </c>
      <c r="M442" s="1" t="e">
        <f t="shared" si="20"/>
        <v>#DIV/0!</v>
      </c>
    </row>
    <row r="443" spans="1:13" x14ac:dyDescent="0.25">
      <c r="A443" t="str">
        <f t="shared" si="18"/>
        <v/>
      </c>
      <c r="L443" s="26" t="e">
        <f t="shared" si="19"/>
        <v>#DIV/0!</v>
      </c>
      <c r="M443" s="1" t="e">
        <f t="shared" si="20"/>
        <v>#DIV/0!</v>
      </c>
    </row>
    <row r="444" spans="1:13" x14ac:dyDescent="0.25">
      <c r="A444" t="str">
        <f t="shared" si="18"/>
        <v/>
      </c>
      <c r="L444" s="26" t="e">
        <f t="shared" si="19"/>
        <v>#DIV/0!</v>
      </c>
      <c r="M444" s="1" t="e">
        <f t="shared" si="20"/>
        <v>#DIV/0!</v>
      </c>
    </row>
    <row r="445" spans="1:13" x14ac:dyDescent="0.25">
      <c r="A445" t="str">
        <f t="shared" si="18"/>
        <v/>
      </c>
      <c r="L445" s="26" t="e">
        <f t="shared" si="19"/>
        <v>#DIV/0!</v>
      </c>
      <c r="M445" s="1" t="e">
        <f t="shared" si="20"/>
        <v>#DIV/0!</v>
      </c>
    </row>
    <row r="446" spans="1:13" x14ac:dyDescent="0.25">
      <c r="A446" t="str">
        <f t="shared" si="18"/>
        <v/>
      </c>
      <c r="L446" s="26" t="e">
        <f t="shared" si="19"/>
        <v>#DIV/0!</v>
      </c>
      <c r="M446" s="1" t="e">
        <f t="shared" si="20"/>
        <v>#DIV/0!</v>
      </c>
    </row>
    <row r="447" spans="1:13" x14ac:dyDescent="0.25">
      <c r="A447" t="str">
        <f t="shared" si="18"/>
        <v/>
      </c>
      <c r="L447" s="26" t="e">
        <f t="shared" si="19"/>
        <v>#DIV/0!</v>
      </c>
      <c r="M447" s="1" t="e">
        <f t="shared" si="20"/>
        <v>#DIV/0!</v>
      </c>
    </row>
    <row r="448" spans="1:13" x14ac:dyDescent="0.25">
      <c r="A448" t="str">
        <f t="shared" si="18"/>
        <v/>
      </c>
      <c r="L448" s="26" t="e">
        <f t="shared" si="19"/>
        <v>#DIV/0!</v>
      </c>
      <c r="M448" s="1" t="e">
        <f t="shared" si="20"/>
        <v>#DIV/0!</v>
      </c>
    </row>
    <row r="449" spans="1:13" x14ac:dyDescent="0.25">
      <c r="A449" t="str">
        <f t="shared" si="18"/>
        <v/>
      </c>
      <c r="L449" s="26" t="e">
        <f t="shared" si="19"/>
        <v>#DIV/0!</v>
      </c>
      <c r="M449" s="1" t="e">
        <f t="shared" si="20"/>
        <v>#DIV/0!</v>
      </c>
    </row>
    <row r="450" spans="1:13" x14ac:dyDescent="0.25">
      <c r="A450" t="str">
        <f t="shared" ref="A450:A513" si="21">D450&amp;E450&amp;C450</f>
        <v/>
      </c>
      <c r="L450" s="26" t="e">
        <f t="shared" ref="L450:L513" si="22">J450/K450</f>
        <v>#DIV/0!</v>
      </c>
      <c r="M450" s="1" t="e">
        <f t="shared" ref="M450:M513" si="23">J450/G450</f>
        <v>#DIV/0!</v>
      </c>
    </row>
    <row r="451" spans="1:13" x14ac:dyDescent="0.25">
      <c r="A451" t="str">
        <f t="shared" si="21"/>
        <v/>
      </c>
      <c r="L451" s="26" t="e">
        <f t="shared" si="22"/>
        <v>#DIV/0!</v>
      </c>
      <c r="M451" s="1" t="e">
        <f t="shared" si="23"/>
        <v>#DIV/0!</v>
      </c>
    </row>
    <row r="452" spans="1:13" x14ac:dyDescent="0.25">
      <c r="A452" t="str">
        <f t="shared" si="21"/>
        <v/>
      </c>
      <c r="L452" s="26" t="e">
        <f t="shared" si="22"/>
        <v>#DIV/0!</v>
      </c>
      <c r="M452" s="1" t="e">
        <f t="shared" si="23"/>
        <v>#DIV/0!</v>
      </c>
    </row>
    <row r="453" spans="1:13" x14ac:dyDescent="0.25">
      <c r="A453" t="str">
        <f t="shared" si="21"/>
        <v/>
      </c>
      <c r="L453" s="26" t="e">
        <f t="shared" si="22"/>
        <v>#DIV/0!</v>
      </c>
      <c r="M453" s="1" t="e">
        <f t="shared" si="23"/>
        <v>#DIV/0!</v>
      </c>
    </row>
    <row r="454" spans="1:13" x14ac:dyDescent="0.25">
      <c r="A454" t="str">
        <f t="shared" si="21"/>
        <v/>
      </c>
      <c r="L454" s="26" t="e">
        <f t="shared" si="22"/>
        <v>#DIV/0!</v>
      </c>
      <c r="M454" s="1" t="e">
        <f t="shared" si="23"/>
        <v>#DIV/0!</v>
      </c>
    </row>
    <row r="455" spans="1:13" x14ac:dyDescent="0.25">
      <c r="A455" t="str">
        <f t="shared" si="21"/>
        <v/>
      </c>
      <c r="L455" s="26" t="e">
        <f t="shared" si="22"/>
        <v>#DIV/0!</v>
      </c>
      <c r="M455" s="1" t="e">
        <f t="shared" si="23"/>
        <v>#DIV/0!</v>
      </c>
    </row>
    <row r="456" spans="1:13" x14ac:dyDescent="0.25">
      <c r="A456" t="str">
        <f t="shared" si="21"/>
        <v/>
      </c>
      <c r="L456" s="26" t="e">
        <f t="shared" si="22"/>
        <v>#DIV/0!</v>
      </c>
      <c r="M456" s="1" t="e">
        <f t="shared" si="23"/>
        <v>#DIV/0!</v>
      </c>
    </row>
    <row r="457" spans="1:13" x14ac:dyDescent="0.25">
      <c r="A457" t="str">
        <f t="shared" si="21"/>
        <v/>
      </c>
      <c r="L457" s="26" t="e">
        <f t="shared" si="22"/>
        <v>#DIV/0!</v>
      </c>
      <c r="M457" s="1" t="e">
        <f t="shared" si="23"/>
        <v>#DIV/0!</v>
      </c>
    </row>
    <row r="458" spans="1:13" x14ac:dyDescent="0.25">
      <c r="A458" t="str">
        <f t="shared" si="21"/>
        <v/>
      </c>
      <c r="L458" s="26" t="e">
        <f t="shared" si="22"/>
        <v>#DIV/0!</v>
      </c>
      <c r="M458" s="1" t="e">
        <f t="shared" si="23"/>
        <v>#DIV/0!</v>
      </c>
    </row>
    <row r="459" spans="1:13" x14ac:dyDescent="0.25">
      <c r="A459" t="str">
        <f t="shared" si="21"/>
        <v/>
      </c>
      <c r="L459" s="26" t="e">
        <f t="shared" si="22"/>
        <v>#DIV/0!</v>
      </c>
      <c r="M459" s="1" t="e">
        <f t="shared" si="23"/>
        <v>#DIV/0!</v>
      </c>
    </row>
    <row r="460" spans="1:13" x14ac:dyDescent="0.25">
      <c r="A460" t="str">
        <f t="shared" si="21"/>
        <v/>
      </c>
      <c r="L460" s="26" t="e">
        <f t="shared" si="22"/>
        <v>#DIV/0!</v>
      </c>
      <c r="M460" s="1" t="e">
        <f t="shared" si="23"/>
        <v>#DIV/0!</v>
      </c>
    </row>
    <row r="461" spans="1:13" x14ac:dyDescent="0.25">
      <c r="A461" t="str">
        <f t="shared" si="21"/>
        <v/>
      </c>
      <c r="L461" s="26" t="e">
        <f t="shared" si="22"/>
        <v>#DIV/0!</v>
      </c>
      <c r="M461" s="1" t="e">
        <f t="shared" si="23"/>
        <v>#DIV/0!</v>
      </c>
    </row>
    <row r="462" spans="1:13" x14ac:dyDescent="0.25">
      <c r="A462" t="str">
        <f t="shared" si="21"/>
        <v/>
      </c>
      <c r="L462" s="26" t="e">
        <f t="shared" si="22"/>
        <v>#DIV/0!</v>
      </c>
      <c r="M462" s="1" t="e">
        <f t="shared" si="23"/>
        <v>#DIV/0!</v>
      </c>
    </row>
    <row r="463" spans="1:13" x14ac:dyDescent="0.25">
      <c r="A463" t="str">
        <f t="shared" si="21"/>
        <v/>
      </c>
      <c r="L463" s="26" t="e">
        <f t="shared" si="22"/>
        <v>#DIV/0!</v>
      </c>
      <c r="M463" s="1" t="e">
        <f t="shared" si="23"/>
        <v>#DIV/0!</v>
      </c>
    </row>
    <row r="464" spans="1:13" x14ac:dyDescent="0.25">
      <c r="A464" t="str">
        <f t="shared" si="21"/>
        <v/>
      </c>
      <c r="L464" s="26" t="e">
        <f t="shared" si="22"/>
        <v>#DIV/0!</v>
      </c>
      <c r="M464" s="1" t="e">
        <f t="shared" si="23"/>
        <v>#DIV/0!</v>
      </c>
    </row>
    <row r="465" spans="1:13" x14ac:dyDescent="0.25">
      <c r="A465" t="str">
        <f t="shared" si="21"/>
        <v/>
      </c>
      <c r="L465" s="26" t="e">
        <f t="shared" si="22"/>
        <v>#DIV/0!</v>
      </c>
      <c r="M465" s="1" t="e">
        <f t="shared" si="23"/>
        <v>#DIV/0!</v>
      </c>
    </row>
    <row r="466" spans="1:13" x14ac:dyDescent="0.25">
      <c r="A466" t="str">
        <f t="shared" si="21"/>
        <v/>
      </c>
      <c r="L466" s="26" t="e">
        <f t="shared" si="22"/>
        <v>#DIV/0!</v>
      </c>
      <c r="M466" s="1" t="e">
        <f t="shared" si="23"/>
        <v>#DIV/0!</v>
      </c>
    </row>
    <row r="467" spans="1:13" x14ac:dyDescent="0.25">
      <c r="A467" t="str">
        <f t="shared" si="21"/>
        <v/>
      </c>
      <c r="L467" s="26" t="e">
        <f t="shared" si="22"/>
        <v>#DIV/0!</v>
      </c>
      <c r="M467" s="1" t="e">
        <f t="shared" si="23"/>
        <v>#DIV/0!</v>
      </c>
    </row>
    <row r="468" spans="1:13" x14ac:dyDescent="0.25">
      <c r="A468" t="str">
        <f t="shared" si="21"/>
        <v/>
      </c>
      <c r="L468" s="26" t="e">
        <f t="shared" si="22"/>
        <v>#DIV/0!</v>
      </c>
      <c r="M468" s="1" t="e">
        <f t="shared" si="23"/>
        <v>#DIV/0!</v>
      </c>
    </row>
    <row r="469" spans="1:13" x14ac:dyDescent="0.25">
      <c r="A469" t="str">
        <f t="shared" si="21"/>
        <v/>
      </c>
      <c r="L469" s="26" t="e">
        <f t="shared" si="22"/>
        <v>#DIV/0!</v>
      </c>
      <c r="M469" s="1" t="e">
        <f t="shared" si="23"/>
        <v>#DIV/0!</v>
      </c>
    </row>
    <row r="470" spans="1:13" x14ac:dyDescent="0.25">
      <c r="A470" t="str">
        <f t="shared" si="21"/>
        <v/>
      </c>
      <c r="L470" s="26" t="e">
        <f t="shared" si="22"/>
        <v>#DIV/0!</v>
      </c>
      <c r="M470" s="1" t="e">
        <f t="shared" si="23"/>
        <v>#DIV/0!</v>
      </c>
    </row>
    <row r="471" spans="1:13" x14ac:dyDescent="0.25">
      <c r="A471" t="str">
        <f t="shared" si="21"/>
        <v/>
      </c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/>
  <sortState xmlns:xlrd2="http://schemas.microsoft.com/office/spreadsheetml/2017/richdata2" ref="B2:K421">
    <sortCondition ref="C2:C421"/>
  </sortState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CAD6-82E2-4F14-A9B1-4B8322350CB6}">
  <dimension ref="A1:O786"/>
  <sheetViews>
    <sheetView zoomScale="85" zoomScaleNormal="85" workbookViewId="0">
      <pane ySplit="1" topLeftCell="A365" activePane="bottomLeft" state="frozen"/>
      <selection pane="bottomLeft" activeCell="P382" sqref="P382"/>
    </sheetView>
  </sheetViews>
  <sheetFormatPr defaultRowHeight="15" x14ac:dyDescent="0.25"/>
  <cols>
    <col min="1" max="1" width="18.42578125" bestFit="1" customWidth="1"/>
    <col min="3" max="3" width="11.140625" bestFit="1" customWidth="1"/>
    <col min="4" max="4" width="11.28515625" bestFit="1" customWidth="1"/>
    <col min="7" max="7" width="11.5703125" bestFit="1" customWidth="1"/>
    <col min="8" max="8" width="14.7109375" bestFit="1" customWidth="1"/>
    <col min="9" max="9" width="11" customWidth="1"/>
    <col min="10" max="10" width="18.28515625" bestFit="1" customWidth="1"/>
    <col min="11" max="12" width="18.28515625" customWidth="1"/>
    <col min="13" max="13" width="9.5703125" style="1" bestFit="1" customWidth="1"/>
  </cols>
  <sheetData>
    <row r="1" spans="1:15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190</v>
      </c>
      <c r="L1" s="27" t="s">
        <v>191</v>
      </c>
      <c r="M1" s="6" t="s">
        <v>46</v>
      </c>
    </row>
    <row r="2" spans="1:15" x14ac:dyDescent="0.25">
      <c r="A2" t="str">
        <f t="shared" ref="A2:A65" si="0">D2&amp;E2&amp;C2</f>
        <v>AUHCMBOct-2024</v>
      </c>
      <c r="B2" s="2">
        <v>2024</v>
      </c>
      <c r="C2" s="2" t="s">
        <v>176</v>
      </c>
      <c r="D2" t="s">
        <v>9</v>
      </c>
      <c r="E2" s="2" t="s">
        <v>10</v>
      </c>
      <c r="F2" t="s">
        <v>11</v>
      </c>
      <c r="G2">
        <v>1373</v>
      </c>
      <c r="H2">
        <v>111109.75</v>
      </c>
      <c r="I2">
        <v>128330.79999999986</v>
      </c>
      <c r="J2">
        <v>239440.55000000028</v>
      </c>
      <c r="K2">
        <v>4591312</v>
      </c>
      <c r="L2" s="26">
        <f t="shared" ref="L2:L65" si="1">J2/K2</f>
        <v>5.2150790449440224E-2</v>
      </c>
      <c r="M2" s="1">
        <f t="shared" ref="M2:M65" si="2">J2/G2</f>
        <v>174.3922432629281</v>
      </c>
      <c r="O2">
        <f>J2/G2</f>
        <v>174.3922432629281</v>
      </c>
    </row>
    <row r="3" spans="1:15" x14ac:dyDescent="0.25">
      <c r="A3" t="str">
        <f t="shared" si="0"/>
        <v>BKKCMBOct-2024</v>
      </c>
      <c r="B3" s="2">
        <v>2024</v>
      </c>
      <c r="C3" s="2" t="s">
        <v>176</v>
      </c>
      <c r="D3" t="s">
        <v>12</v>
      </c>
      <c r="E3" s="2" t="s">
        <v>10</v>
      </c>
      <c r="F3" t="s">
        <v>13</v>
      </c>
      <c r="G3">
        <v>5062</v>
      </c>
      <c r="H3">
        <v>388400.56000000029</v>
      </c>
      <c r="I3">
        <v>393010.03000000032</v>
      </c>
      <c r="J3">
        <v>781410.58999999985</v>
      </c>
      <c r="K3">
        <v>12072870</v>
      </c>
      <c r="L3" s="26">
        <f t="shared" si="1"/>
        <v>6.472450958222857E-2</v>
      </c>
      <c r="M3" s="1">
        <f t="shared" si="2"/>
        <v>154.36795535361514</v>
      </c>
    </row>
    <row r="4" spans="1:15" x14ac:dyDescent="0.25">
      <c r="A4" t="str">
        <f t="shared" si="0"/>
        <v>BLRCMBOct-2024</v>
      </c>
      <c r="B4" s="2">
        <v>2024</v>
      </c>
      <c r="C4" s="2" t="s">
        <v>176</v>
      </c>
      <c r="D4" t="s">
        <v>14</v>
      </c>
      <c r="E4" s="2" t="s">
        <v>10</v>
      </c>
      <c r="F4" t="s">
        <v>15</v>
      </c>
      <c r="G4">
        <v>4643</v>
      </c>
      <c r="H4">
        <v>309718.08999999991</v>
      </c>
      <c r="I4">
        <v>141262.49000000014</v>
      </c>
      <c r="J4">
        <v>450980.58000000019</v>
      </c>
      <c r="K4">
        <v>3319745</v>
      </c>
      <c r="L4" s="26">
        <f t="shared" si="1"/>
        <v>0.13584795820160891</v>
      </c>
      <c r="M4" s="1">
        <f t="shared" si="2"/>
        <v>97.131290114150374</v>
      </c>
    </row>
    <row r="5" spans="1:15" x14ac:dyDescent="0.25">
      <c r="A5" t="str">
        <f t="shared" si="0"/>
        <v>BOMCMBOct-2024</v>
      </c>
      <c r="B5" s="2">
        <v>2024</v>
      </c>
      <c r="C5" s="2" t="s">
        <v>176</v>
      </c>
      <c r="D5" t="s">
        <v>16</v>
      </c>
      <c r="E5" s="2" t="s">
        <v>10</v>
      </c>
      <c r="F5" t="s">
        <v>15</v>
      </c>
      <c r="G5">
        <v>5532</v>
      </c>
      <c r="H5">
        <v>351970.18000000023</v>
      </c>
      <c r="I5">
        <v>178335.86999999997</v>
      </c>
      <c r="J5">
        <v>530306.04999999981</v>
      </c>
      <c r="K5">
        <v>8569068</v>
      </c>
      <c r="L5" s="26">
        <f t="shared" si="1"/>
        <v>6.188608259381298E-2</v>
      </c>
      <c r="M5" s="1">
        <f t="shared" si="2"/>
        <v>95.861541937816312</v>
      </c>
    </row>
    <row r="6" spans="1:15" x14ac:dyDescent="0.25">
      <c r="A6" t="str">
        <f t="shared" si="0"/>
        <v>CAN(blank)Oct-2024</v>
      </c>
      <c r="B6" s="2">
        <v>2024</v>
      </c>
      <c r="C6" s="2" t="s">
        <v>176</v>
      </c>
      <c r="D6" t="s">
        <v>17</v>
      </c>
      <c r="E6" s="2" t="s">
        <v>193</v>
      </c>
      <c r="F6" t="s">
        <v>193</v>
      </c>
      <c r="G6">
        <v>2159</v>
      </c>
      <c r="H6">
        <v>379300.36999999976</v>
      </c>
      <c r="I6">
        <v>219979.72999999992</v>
      </c>
      <c r="J6">
        <v>599280.09999999939</v>
      </c>
      <c r="K6" t="e">
        <v>#N/A</v>
      </c>
      <c r="L6" s="26" t="e">
        <f t="shared" si="1"/>
        <v>#N/A</v>
      </c>
      <c r="M6" s="1">
        <f t="shared" si="2"/>
        <v>277.57299675775795</v>
      </c>
    </row>
    <row r="7" spans="1:15" x14ac:dyDescent="0.25">
      <c r="A7" t="str">
        <f t="shared" si="0"/>
        <v>CDGCMBOct-2024</v>
      </c>
      <c r="B7" s="2">
        <v>2024</v>
      </c>
      <c r="C7" s="2" t="s">
        <v>176</v>
      </c>
      <c r="D7" t="s">
        <v>18</v>
      </c>
      <c r="E7" s="2" t="s">
        <v>10</v>
      </c>
      <c r="F7" t="s">
        <v>19</v>
      </c>
      <c r="G7">
        <v>1544</v>
      </c>
      <c r="H7">
        <v>291997.27</v>
      </c>
      <c r="I7">
        <v>331182.08000000019</v>
      </c>
      <c r="J7">
        <v>623179.34999999974</v>
      </c>
      <c r="K7">
        <v>13137896</v>
      </c>
      <c r="L7" s="26">
        <f t="shared" si="1"/>
        <v>4.7433725308831776E-2</v>
      </c>
      <c r="M7" s="1">
        <f t="shared" si="2"/>
        <v>403.61356865284955</v>
      </c>
    </row>
    <row r="8" spans="1:15" x14ac:dyDescent="0.25">
      <c r="A8" t="str">
        <f t="shared" si="0"/>
        <v>CGKCMBOct-2024</v>
      </c>
      <c r="B8" s="2">
        <v>2024</v>
      </c>
      <c r="C8" s="2" t="s">
        <v>176</v>
      </c>
      <c r="D8" t="s">
        <v>20</v>
      </c>
      <c r="E8" s="2" t="s">
        <v>10</v>
      </c>
      <c r="F8" t="s">
        <v>13</v>
      </c>
      <c r="G8">
        <v>1457</v>
      </c>
      <c r="H8">
        <v>171109.34</v>
      </c>
      <c r="I8">
        <v>104017.00000000004</v>
      </c>
      <c r="J8">
        <v>275126.3400000002</v>
      </c>
      <c r="K8">
        <v>4834326</v>
      </c>
      <c r="L8" s="26">
        <f t="shared" si="1"/>
        <v>5.6911002691998884E-2</v>
      </c>
      <c r="M8" s="1">
        <f t="shared" si="2"/>
        <v>188.83070693205229</v>
      </c>
    </row>
    <row r="9" spans="1:15" x14ac:dyDescent="0.25">
      <c r="A9" t="str">
        <f t="shared" si="0"/>
        <v>CMBAUHOct-2024</v>
      </c>
      <c r="B9" s="2">
        <v>2024</v>
      </c>
      <c r="C9" s="2" t="s">
        <v>176</v>
      </c>
      <c r="D9" t="s">
        <v>10</v>
      </c>
      <c r="E9" s="2" t="s">
        <v>9</v>
      </c>
      <c r="F9" t="s">
        <v>11</v>
      </c>
      <c r="G9">
        <v>1254</v>
      </c>
      <c r="H9">
        <v>101073.21999999996</v>
      </c>
      <c r="I9">
        <v>95716.339999999967</v>
      </c>
      <c r="J9">
        <v>196789.56000000017</v>
      </c>
      <c r="K9">
        <v>4193376</v>
      </c>
      <c r="L9" s="26">
        <f t="shared" si="1"/>
        <v>4.6928670360110843E-2</v>
      </c>
      <c r="M9" s="1">
        <f t="shared" si="2"/>
        <v>156.92947368421068</v>
      </c>
    </row>
    <row r="10" spans="1:15" x14ac:dyDescent="0.25">
      <c r="A10" t="str">
        <f t="shared" si="0"/>
        <v>CMBBKKOct-2024</v>
      </c>
      <c r="B10" s="2">
        <v>2024</v>
      </c>
      <c r="C10" s="2" t="s">
        <v>176</v>
      </c>
      <c r="D10" t="s">
        <v>10</v>
      </c>
      <c r="E10" s="2" t="s">
        <v>12</v>
      </c>
      <c r="F10" t="s">
        <v>13</v>
      </c>
      <c r="G10">
        <v>5124</v>
      </c>
      <c r="H10">
        <v>446522.30999999976</v>
      </c>
      <c r="I10">
        <v>378125.0799999999</v>
      </c>
      <c r="J10">
        <v>824647.39000000013</v>
      </c>
      <c r="K10">
        <v>12220740</v>
      </c>
      <c r="L10" s="26">
        <f t="shared" si="1"/>
        <v>6.7479333493716431E-2</v>
      </c>
      <c r="M10" s="1">
        <f t="shared" si="2"/>
        <v>160.93821038251369</v>
      </c>
    </row>
    <row r="11" spans="1:15" x14ac:dyDescent="0.25">
      <c r="A11" t="str">
        <f t="shared" si="0"/>
        <v>CMBBLROct-2024</v>
      </c>
      <c r="B11" s="2">
        <v>2024</v>
      </c>
      <c r="C11" s="2" t="s">
        <v>176</v>
      </c>
      <c r="D11" t="s">
        <v>10</v>
      </c>
      <c r="E11" s="2" t="s">
        <v>14</v>
      </c>
      <c r="F11" t="s">
        <v>15</v>
      </c>
      <c r="G11">
        <v>3637</v>
      </c>
      <c r="H11">
        <v>240116.10999999955</v>
      </c>
      <c r="I11">
        <v>94631.679999999964</v>
      </c>
      <c r="J11">
        <v>334747.79000000056</v>
      </c>
      <c r="K11">
        <v>2600455</v>
      </c>
      <c r="L11" s="26">
        <f t="shared" si="1"/>
        <v>0.12872662284100303</v>
      </c>
      <c r="M11" s="1">
        <f t="shared" si="2"/>
        <v>92.039535331317168</v>
      </c>
    </row>
    <row r="12" spans="1:15" x14ac:dyDescent="0.25">
      <c r="A12" t="str">
        <f t="shared" si="0"/>
        <v>CMBBOMOct-2024</v>
      </c>
      <c r="B12" s="2">
        <v>2024</v>
      </c>
      <c r="C12" s="2" t="s">
        <v>176</v>
      </c>
      <c r="D12" t="s">
        <v>10</v>
      </c>
      <c r="E12" s="2" t="s">
        <v>16</v>
      </c>
      <c r="F12" t="s">
        <v>15</v>
      </c>
      <c r="G12">
        <v>3621</v>
      </c>
      <c r="H12">
        <v>288691.81999999972</v>
      </c>
      <c r="I12">
        <v>108555.44999999991</v>
      </c>
      <c r="J12">
        <v>397247.27000000019</v>
      </c>
      <c r="K12">
        <v>5608929</v>
      </c>
      <c r="L12" s="26">
        <f t="shared" si="1"/>
        <v>7.0824086024265986E-2</v>
      </c>
      <c r="M12" s="1">
        <f t="shared" si="2"/>
        <v>109.70650925158802</v>
      </c>
    </row>
    <row r="13" spans="1:15" x14ac:dyDescent="0.25">
      <c r="A13" t="str">
        <f t="shared" si="0"/>
        <v>CMBCANOct-2024</v>
      </c>
      <c r="B13" s="2">
        <v>2024</v>
      </c>
      <c r="C13" s="2" t="s">
        <v>176</v>
      </c>
      <c r="D13" t="s">
        <v>10</v>
      </c>
      <c r="E13" s="2" t="s">
        <v>17</v>
      </c>
      <c r="F13" t="s">
        <v>13</v>
      </c>
      <c r="G13">
        <v>2342</v>
      </c>
      <c r="H13">
        <v>442594.89999999985</v>
      </c>
      <c r="I13">
        <v>203080.15999999997</v>
      </c>
      <c r="J13">
        <v>645675.05999999947</v>
      </c>
      <c r="K13">
        <v>9328186</v>
      </c>
      <c r="L13" s="26">
        <f t="shared" si="1"/>
        <v>6.9217644245086821E-2</v>
      </c>
      <c r="M13" s="1">
        <f t="shared" si="2"/>
        <v>275.69387702818079</v>
      </c>
    </row>
    <row r="14" spans="1:15" x14ac:dyDescent="0.25">
      <c r="A14" t="str">
        <f t="shared" si="0"/>
        <v>CMBCDGOct-2024</v>
      </c>
      <c r="B14" s="2">
        <v>2024</v>
      </c>
      <c r="C14" s="2" t="s">
        <v>176</v>
      </c>
      <c r="D14" t="s">
        <v>10</v>
      </c>
      <c r="E14" s="2" t="s">
        <v>18</v>
      </c>
      <c r="F14" t="s">
        <v>19</v>
      </c>
      <c r="G14">
        <v>1252</v>
      </c>
      <c r="H14">
        <v>203290.74000000005</v>
      </c>
      <c r="I14">
        <v>279208.70000000007</v>
      </c>
      <c r="J14">
        <v>482499.43999999994</v>
      </c>
      <c r="K14">
        <v>10653268</v>
      </c>
      <c r="L14" s="26">
        <f t="shared" si="1"/>
        <v>4.5291213926092908E-2</v>
      </c>
      <c r="M14" s="1">
        <f t="shared" si="2"/>
        <v>385.38293929712455</v>
      </c>
    </row>
    <row r="15" spans="1:15" x14ac:dyDescent="0.25">
      <c r="A15" t="str">
        <f t="shared" si="0"/>
        <v>CMBCGKOct-2024</v>
      </c>
      <c r="B15" s="2">
        <v>2024</v>
      </c>
      <c r="C15" s="2" t="s">
        <v>176</v>
      </c>
      <c r="D15" t="s">
        <v>10</v>
      </c>
      <c r="E15" s="2" t="s">
        <v>20</v>
      </c>
      <c r="F15" t="s">
        <v>13</v>
      </c>
      <c r="G15">
        <v>2435</v>
      </c>
      <c r="H15">
        <v>202621.8000000001</v>
      </c>
      <c r="I15">
        <v>169616.55000000025</v>
      </c>
      <c r="J15">
        <v>372238.34999999969</v>
      </c>
      <c r="K15">
        <v>8079330</v>
      </c>
      <c r="L15" s="26">
        <f t="shared" si="1"/>
        <v>4.6072923126051255E-2</v>
      </c>
      <c r="M15" s="1">
        <f t="shared" si="2"/>
        <v>152.86995893223806</v>
      </c>
    </row>
    <row r="16" spans="1:15" x14ac:dyDescent="0.25">
      <c r="A16" t="str">
        <f t="shared" si="0"/>
        <v>CMBCOKOct-2024</v>
      </c>
      <c r="B16" s="2">
        <v>2024</v>
      </c>
      <c r="C16" s="2" t="s">
        <v>176</v>
      </c>
      <c r="D16" t="s">
        <v>10</v>
      </c>
      <c r="E16" s="2" t="s">
        <v>21</v>
      </c>
      <c r="F16" t="s">
        <v>15</v>
      </c>
      <c r="G16">
        <v>2222</v>
      </c>
      <c r="H16">
        <v>100032.31999999985</v>
      </c>
      <c r="I16">
        <v>46018.33</v>
      </c>
      <c r="J16">
        <v>146050.65</v>
      </c>
      <c r="K16">
        <v>1148774</v>
      </c>
      <c r="L16" s="26">
        <f t="shared" si="1"/>
        <v>0.1271361033588852</v>
      </c>
      <c r="M16" s="1">
        <f t="shared" si="2"/>
        <v>65.729365436543645</v>
      </c>
    </row>
    <row r="17" spans="1:13" x14ac:dyDescent="0.25">
      <c r="A17" t="str">
        <f t="shared" si="0"/>
        <v>CMBDACOct-2024</v>
      </c>
      <c r="B17" s="2">
        <v>2024</v>
      </c>
      <c r="C17" s="2" t="s">
        <v>176</v>
      </c>
      <c r="D17" t="s">
        <v>10</v>
      </c>
      <c r="E17" s="2" t="s">
        <v>22</v>
      </c>
      <c r="F17" t="s">
        <v>15</v>
      </c>
      <c r="G17">
        <v>6553</v>
      </c>
      <c r="H17">
        <v>592537.01999999932</v>
      </c>
      <c r="I17">
        <v>115211.37999999986</v>
      </c>
      <c r="J17">
        <v>707748.40000000177</v>
      </c>
      <c r="K17">
        <v>14187245</v>
      </c>
      <c r="L17" s="26">
        <f t="shared" si="1"/>
        <v>4.9886246413592052E-2</v>
      </c>
      <c r="M17" s="1">
        <f t="shared" si="2"/>
        <v>108.00372348542679</v>
      </c>
    </row>
    <row r="18" spans="1:13" x14ac:dyDescent="0.25">
      <c r="A18" t="str">
        <f t="shared" si="0"/>
        <v>CMBDELOct-2024</v>
      </c>
      <c r="B18" s="2">
        <v>2024</v>
      </c>
      <c r="C18" s="2" t="s">
        <v>176</v>
      </c>
      <c r="D18" t="s">
        <v>10</v>
      </c>
      <c r="E18" s="2" t="s">
        <v>23</v>
      </c>
      <c r="F18" t="s">
        <v>15</v>
      </c>
      <c r="G18">
        <v>7150</v>
      </c>
      <c r="H18">
        <v>726993.96000000031</v>
      </c>
      <c r="I18">
        <v>202785.55999999994</v>
      </c>
      <c r="J18">
        <v>929779.5200000013</v>
      </c>
      <c r="K18">
        <v>17338750</v>
      </c>
      <c r="L18" s="26">
        <f t="shared" si="1"/>
        <v>5.3624368538677893E-2</v>
      </c>
      <c r="M18" s="1">
        <f t="shared" si="2"/>
        <v>130.0390937062939</v>
      </c>
    </row>
    <row r="19" spans="1:13" x14ac:dyDescent="0.25">
      <c r="A19" t="str">
        <f t="shared" si="0"/>
        <v>CMBDMMOct-2024</v>
      </c>
      <c r="B19" s="2">
        <v>2024</v>
      </c>
      <c r="C19" s="2" t="s">
        <v>176</v>
      </c>
      <c r="D19" t="s">
        <v>10</v>
      </c>
      <c r="E19" s="2" t="s">
        <v>24</v>
      </c>
      <c r="F19" t="s">
        <v>11</v>
      </c>
      <c r="G19">
        <v>2812</v>
      </c>
      <c r="H19">
        <v>329265.56999999989</v>
      </c>
      <c r="I19">
        <v>181354.00000000012</v>
      </c>
      <c r="J19">
        <v>510619.57000000012</v>
      </c>
      <c r="K19">
        <v>10834636</v>
      </c>
      <c r="L19" s="26">
        <f t="shared" si="1"/>
        <v>4.7128447139340918E-2</v>
      </c>
      <c r="M19" s="1">
        <f t="shared" si="2"/>
        <v>181.58590682788056</v>
      </c>
    </row>
    <row r="20" spans="1:13" x14ac:dyDescent="0.25">
      <c r="A20" t="str">
        <f t="shared" si="0"/>
        <v>CMBDOHOct-2024</v>
      </c>
      <c r="B20" s="2">
        <v>2024</v>
      </c>
      <c r="C20" s="2" t="s">
        <v>176</v>
      </c>
      <c r="D20" t="s">
        <v>10</v>
      </c>
      <c r="E20" s="2" t="s">
        <v>25</v>
      </c>
      <c r="F20" t="s">
        <v>11</v>
      </c>
      <c r="G20">
        <v>4071</v>
      </c>
      <c r="H20">
        <v>335353.25000000023</v>
      </c>
      <c r="I20">
        <v>322224.08000000007</v>
      </c>
      <c r="J20">
        <v>657577.33000000019</v>
      </c>
      <c r="K20">
        <v>14789943</v>
      </c>
      <c r="L20" s="26">
        <f t="shared" si="1"/>
        <v>4.4461113203749347E-2</v>
      </c>
      <c r="M20" s="1">
        <f t="shared" si="2"/>
        <v>161.52722426922136</v>
      </c>
    </row>
    <row r="21" spans="1:13" x14ac:dyDescent="0.25">
      <c r="A21" t="str">
        <f t="shared" si="0"/>
        <v>CMBDXBOct-2024</v>
      </c>
      <c r="B21" s="2">
        <v>2024</v>
      </c>
      <c r="C21" s="2" t="s">
        <v>176</v>
      </c>
      <c r="D21" t="s">
        <v>10</v>
      </c>
      <c r="E21" s="2" t="s">
        <v>26</v>
      </c>
      <c r="F21" t="s">
        <v>11</v>
      </c>
      <c r="G21">
        <v>6256</v>
      </c>
      <c r="H21">
        <v>439965.51000000112</v>
      </c>
      <c r="I21">
        <v>480093.71999999956</v>
      </c>
      <c r="J21">
        <v>920059.23000000021</v>
      </c>
      <c r="K21">
        <v>20701104</v>
      </c>
      <c r="L21" s="26">
        <f t="shared" si="1"/>
        <v>4.444493540054676E-2</v>
      </c>
      <c r="M21" s="1">
        <f t="shared" si="2"/>
        <v>147.06829124040925</v>
      </c>
    </row>
    <row r="22" spans="1:13" x14ac:dyDescent="0.25">
      <c r="A22" t="str">
        <f t="shared" si="0"/>
        <v>CMBFRAOct-2024</v>
      </c>
      <c r="B22" s="2">
        <v>2024</v>
      </c>
      <c r="C22" s="2" t="s">
        <v>176</v>
      </c>
      <c r="D22" t="s">
        <v>10</v>
      </c>
      <c r="E22" s="2" t="s">
        <v>27</v>
      </c>
      <c r="F22" t="s">
        <v>19</v>
      </c>
      <c r="G22">
        <v>1405</v>
      </c>
      <c r="H22">
        <v>215820.51</v>
      </c>
      <c r="I22">
        <v>325695.63999999978</v>
      </c>
      <c r="J22">
        <v>541516.14999999979</v>
      </c>
      <c r="K22">
        <v>11370665</v>
      </c>
      <c r="L22" s="26">
        <f t="shared" si="1"/>
        <v>4.7623964825276255E-2</v>
      </c>
      <c r="M22" s="1">
        <f t="shared" si="2"/>
        <v>385.42074733096069</v>
      </c>
    </row>
    <row r="23" spans="1:13" x14ac:dyDescent="0.25">
      <c r="A23" t="str">
        <f t="shared" si="0"/>
        <v>CMBGANOct-2024</v>
      </c>
      <c r="B23" s="2">
        <v>2024</v>
      </c>
      <c r="C23" s="2" t="s">
        <v>176</v>
      </c>
      <c r="D23" t="s">
        <v>10</v>
      </c>
      <c r="E23" s="2" t="s">
        <v>28</v>
      </c>
      <c r="F23" t="s">
        <v>15</v>
      </c>
      <c r="G23">
        <v>1030</v>
      </c>
      <c r="H23">
        <v>72622.37000000001</v>
      </c>
      <c r="I23">
        <v>26327.100000000009</v>
      </c>
      <c r="J23">
        <v>98949.469999999987</v>
      </c>
      <c r="K23">
        <v>1181410</v>
      </c>
      <c r="L23" s="26">
        <f t="shared" si="1"/>
        <v>8.3755402442843713E-2</v>
      </c>
      <c r="M23" s="1">
        <f t="shared" si="2"/>
        <v>96.067446601941739</v>
      </c>
    </row>
    <row r="24" spans="1:13" x14ac:dyDescent="0.25">
      <c r="A24" t="str">
        <f t="shared" si="0"/>
        <v>CMBHYDOct-2024</v>
      </c>
      <c r="B24" s="2">
        <v>2024</v>
      </c>
      <c r="C24" s="2" t="s">
        <v>176</v>
      </c>
      <c r="D24" t="s">
        <v>10</v>
      </c>
      <c r="E24" s="2" t="s">
        <v>29</v>
      </c>
      <c r="F24" t="s">
        <v>15</v>
      </c>
      <c r="G24">
        <v>1963</v>
      </c>
      <c r="H24">
        <v>113324.78000000006</v>
      </c>
      <c r="I24">
        <v>62082.009999999944</v>
      </c>
      <c r="J24">
        <v>175406.79000000015</v>
      </c>
      <c r="K24">
        <v>2300636</v>
      </c>
      <c r="L24" s="26">
        <f t="shared" si="1"/>
        <v>7.6242738964356016E-2</v>
      </c>
      <c r="M24" s="1">
        <f t="shared" si="2"/>
        <v>89.356490066225248</v>
      </c>
    </row>
    <row r="25" spans="1:13" x14ac:dyDescent="0.25">
      <c r="A25" t="str">
        <f t="shared" si="0"/>
        <v>CMBICNOct-2024</v>
      </c>
      <c r="B25" s="2">
        <v>2024</v>
      </c>
      <c r="C25" s="2" t="s">
        <v>176</v>
      </c>
      <c r="D25" t="s">
        <v>10</v>
      </c>
      <c r="E25" s="2" t="s">
        <v>30</v>
      </c>
      <c r="F25" t="s">
        <v>13</v>
      </c>
      <c r="G25">
        <v>1336</v>
      </c>
      <c r="H25">
        <v>361720.84999999992</v>
      </c>
      <c r="I25">
        <v>150744.36000000002</v>
      </c>
      <c r="J25">
        <v>512465.21000000031</v>
      </c>
      <c r="K25">
        <v>7702040</v>
      </c>
      <c r="L25" s="26">
        <f t="shared" si="1"/>
        <v>6.6536295578833698E-2</v>
      </c>
      <c r="M25" s="1">
        <f t="shared" si="2"/>
        <v>383.5817440119763</v>
      </c>
    </row>
    <row r="26" spans="1:13" x14ac:dyDescent="0.25">
      <c r="A26" t="str">
        <f t="shared" si="0"/>
        <v>CMBIXMOct-2024</v>
      </c>
      <c r="B26" s="2">
        <v>2024</v>
      </c>
      <c r="C26" s="2" t="s">
        <v>176</v>
      </c>
      <c r="D26" t="s">
        <v>10</v>
      </c>
      <c r="E26" s="2" t="s">
        <v>31</v>
      </c>
      <c r="F26" t="s">
        <v>15</v>
      </c>
      <c r="G26">
        <v>1757</v>
      </c>
      <c r="H26">
        <v>53486.700000000063</v>
      </c>
      <c r="I26">
        <v>27071.179999999982</v>
      </c>
      <c r="J26">
        <v>80557.880000000092</v>
      </c>
      <c r="K26">
        <v>621978</v>
      </c>
      <c r="L26" s="26">
        <f t="shared" si="1"/>
        <v>0.12951885758017179</v>
      </c>
      <c r="M26" s="1">
        <f t="shared" si="2"/>
        <v>45.849675583380815</v>
      </c>
    </row>
    <row r="27" spans="1:13" x14ac:dyDescent="0.25">
      <c r="A27" t="str">
        <f t="shared" si="0"/>
        <v>CMBKHIOct-2024</v>
      </c>
      <c r="B27" s="2">
        <v>2024</v>
      </c>
      <c r="C27" s="2" t="s">
        <v>176</v>
      </c>
      <c r="D27" t="s">
        <v>10</v>
      </c>
      <c r="E27" s="2" t="s">
        <v>32</v>
      </c>
      <c r="F27" t="s">
        <v>15</v>
      </c>
      <c r="G27">
        <v>1205</v>
      </c>
      <c r="H27">
        <v>146267.13000000003</v>
      </c>
      <c r="I27">
        <v>41560.039999999979</v>
      </c>
      <c r="J27">
        <v>187827.16999999993</v>
      </c>
      <c r="K27">
        <v>2908870</v>
      </c>
      <c r="L27" s="26">
        <f t="shared" si="1"/>
        <v>6.4570493009312863E-2</v>
      </c>
      <c r="M27" s="1">
        <f t="shared" si="2"/>
        <v>155.87317012448128</v>
      </c>
    </row>
    <row r="28" spans="1:13" x14ac:dyDescent="0.25">
      <c r="A28" t="str">
        <f t="shared" si="0"/>
        <v>CMBKTMOct-2024</v>
      </c>
      <c r="B28" s="2">
        <v>2024</v>
      </c>
      <c r="C28" s="2" t="s">
        <v>176</v>
      </c>
      <c r="D28" t="s">
        <v>10</v>
      </c>
      <c r="E28" s="2" t="s">
        <v>52</v>
      </c>
      <c r="F28" t="s">
        <v>15</v>
      </c>
      <c r="G28">
        <v>2296</v>
      </c>
      <c r="H28">
        <v>396263.02999999997</v>
      </c>
      <c r="I28">
        <v>69592.870000000024</v>
      </c>
      <c r="J28">
        <v>465855.90000000037</v>
      </c>
      <c r="K28">
        <v>5402488</v>
      </c>
      <c r="L28" s="26">
        <f t="shared" si="1"/>
        <v>8.6229881491638738E-2</v>
      </c>
      <c r="M28" s="1">
        <f t="shared" si="2"/>
        <v>202.89891114982595</v>
      </c>
    </row>
    <row r="29" spans="1:13" x14ac:dyDescent="0.25">
      <c r="A29" t="str">
        <f t="shared" si="0"/>
        <v>CMBKULOct-2024</v>
      </c>
      <c r="B29" s="2">
        <v>2024</v>
      </c>
      <c r="C29" s="2" t="s">
        <v>176</v>
      </c>
      <c r="D29" t="s">
        <v>10</v>
      </c>
      <c r="E29" s="2" t="s">
        <v>33</v>
      </c>
      <c r="F29" t="s">
        <v>13</v>
      </c>
      <c r="G29">
        <v>4431</v>
      </c>
      <c r="H29">
        <v>251274.86999999988</v>
      </c>
      <c r="I29">
        <v>291113.71999999951</v>
      </c>
      <c r="J29">
        <v>542388.58999999927</v>
      </c>
      <c r="K29">
        <v>10895829</v>
      </c>
      <c r="L29" s="26">
        <f t="shared" si="1"/>
        <v>4.9779469740209699E-2</v>
      </c>
      <c r="M29" s="1">
        <f t="shared" si="2"/>
        <v>122.40771609117564</v>
      </c>
    </row>
    <row r="30" spans="1:13" x14ac:dyDescent="0.25">
      <c r="A30" t="str">
        <f t="shared" si="0"/>
        <v>CMBKWIOct-2024</v>
      </c>
      <c r="B30" s="2">
        <v>2024</v>
      </c>
      <c r="C30" s="2" t="s">
        <v>176</v>
      </c>
      <c r="D30" t="s">
        <v>10</v>
      </c>
      <c r="E30" s="2" t="s">
        <v>34</v>
      </c>
      <c r="F30" t="s">
        <v>11</v>
      </c>
      <c r="G30">
        <v>5654</v>
      </c>
      <c r="H30">
        <v>615098.21999999974</v>
      </c>
      <c r="I30">
        <v>360402.71000000037</v>
      </c>
      <c r="J30">
        <v>975500.92999999924</v>
      </c>
      <c r="K30">
        <v>23718530</v>
      </c>
      <c r="L30" s="26">
        <f t="shared" si="1"/>
        <v>4.1128220425127496E-2</v>
      </c>
      <c r="M30" s="1">
        <f t="shared" si="2"/>
        <v>172.53288468340983</v>
      </c>
    </row>
    <row r="31" spans="1:13" x14ac:dyDescent="0.25">
      <c r="A31" t="str">
        <f t="shared" si="0"/>
        <v>CMBLHEOct-2024</v>
      </c>
      <c r="B31" s="2">
        <v>2024</v>
      </c>
      <c r="C31" s="2" t="s">
        <v>176</v>
      </c>
      <c r="D31" t="s">
        <v>10</v>
      </c>
      <c r="E31" s="2" t="s">
        <v>35</v>
      </c>
      <c r="F31" t="s">
        <v>15</v>
      </c>
      <c r="G31">
        <v>2651</v>
      </c>
      <c r="H31">
        <v>273433.59000000003</v>
      </c>
      <c r="I31">
        <v>101371.44999999997</v>
      </c>
      <c r="J31">
        <v>374805.0399999998</v>
      </c>
      <c r="K31">
        <v>7383035</v>
      </c>
      <c r="L31" s="26">
        <f t="shared" si="1"/>
        <v>5.0765713558177605E-2</v>
      </c>
      <c r="M31" s="1">
        <f t="shared" si="2"/>
        <v>141.38251225952465</v>
      </c>
    </row>
    <row r="32" spans="1:13" x14ac:dyDescent="0.25">
      <c r="A32" t="str">
        <f t="shared" si="0"/>
        <v>CMBLHROct-2024</v>
      </c>
      <c r="B32" s="2">
        <v>2024</v>
      </c>
      <c r="C32" s="2" t="s">
        <v>176</v>
      </c>
      <c r="D32" t="s">
        <v>10</v>
      </c>
      <c r="E32" s="2" t="s">
        <v>36</v>
      </c>
      <c r="F32" t="s">
        <v>19</v>
      </c>
      <c r="G32">
        <v>6274</v>
      </c>
      <c r="H32">
        <v>1264222.5999999987</v>
      </c>
      <c r="I32">
        <v>1404133.4499999981</v>
      </c>
      <c r="J32">
        <v>2668356.0500000007</v>
      </c>
      <c r="K32">
        <v>54703006</v>
      </c>
      <c r="L32" s="26">
        <f t="shared" si="1"/>
        <v>4.877896563856108E-2</v>
      </c>
      <c r="M32" s="1">
        <f t="shared" si="2"/>
        <v>425.30380140261406</v>
      </c>
    </row>
    <row r="33" spans="1:13" x14ac:dyDescent="0.25">
      <c r="A33" t="str">
        <f t="shared" si="0"/>
        <v>CMBMAAOct-2024</v>
      </c>
      <c r="B33" s="2">
        <v>2024</v>
      </c>
      <c r="C33" s="2" t="s">
        <v>176</v>
      </c>
      <c r="D33" t="s">
        <v>10</v>
      </c>
      <c r="E33" s="2" t="s">
        <v>37</v>
      </c>
      <c r="F33" t="s">
        <v>15</v>
      </c>
      <c r="G33">
        <v>11675</v>
      </c>
      <c r="H33">
        <v>294746.76999999856</v>
      </c>
      <c r="I33">
        <v>274295.13999999984</v>
      </c>
      <c r="J33">
        <v>569041.90999999898</v>
      </c>
      <c r="K33">
        <v>8009050</v>
      </c>
      <c r="L33" s="26">
        <f t="shared" si="1"/>
        <v>7.1049863591811632E-2</v>
      </c>
      <c r="M33" s="1">
        <f t="shared" si="2"/>
        <v>48.740206423982784</v>
      </c>
    </row>
    <row r="34" spans="1:13" x14ac:dyDescent="0.25">
      <c r="A34" t="str">
        <f t="shared" si="0"/>
        <v>CMBMELOct-2024</v>
      </c>
      <c r="B34" s="2">
        <v>2024</v>
      </c>
      <c r="C34" s="2" t="s">
        <v>176</v>
      </c>
      <c r="D34" t="s">
        <v>10</v>
      </c>
      <c r="E34" s="2" t="s">
        <v>38</v>
      </c>
      <c r="F34" t="s">
        <v>13</v>
      </c>
      <c r="G34">
        <v>8751</v>
      </c>
      <c r="H34">
        <v>2891716.1300000018</v>
      </c>
      <c r="I34">
        <v>939132.66999999958</v>
      </c>
      <c r="J34">
        <v>3830848.799999998</v>
      </c>
      <c r="K34">
        <v>73587159</v>
      </c>
      <c r="L34" s="26">
        <f t="shared" si="1"/>
        <v>5.2058658766810088E-2</v>
      </c>
      <c r="M34" s="1">
        <f t="shared" si="2"/>
        <v>437.76126157010606</v>
      </c>
    </row>
    <row r="35" spans="1:13" x14ac:dyDescent="0.25">
      <c r="A35" t="str">
        <f t="shared" si="0"/>
        <v>CMBMLEOct-2024</v>
      </c>
      <c r="B35" s="2">
        <v>2024</v>
      </c>
      <c r="C35" s="2" t="s">
        <v>176</v>
      </c>
      <c r="D35" t="s">
        <v>10</v>
      </c>
      <c r="E35" s="2" t="s">
        <v>39</v>
      </c>
      <c r="F35" t="s">
        <v>15</v>
      </c>
      <c r="G35">
        <v>15310</v>
      </c>
      <c r="H35">
        <v>817536.30999999889</v>
      </c>
      <c r="I35">
        <v>319111.65000000026</v>
      </c>
      <c r="J35">
        <v>1136647.9600000007</v>
      </c>
      <c r="K35">
        <v>11758080</v>
      </c>
      <c r="L35" s="26">
        <f t="shared" si="1"/>
        <v>9.6669520874156381E-2</v>
      </c>
      <c r="M35" s="1">
        <f t="shared" si="2"/>
        <v>74.242192031352104</v>
      </c>
    </row>
    <row r="36" spans="1:13" x14ac:dyDescent="0.25">
      <c r="A36" t="str">
        <f t="shared" si="0"/>
        <v>CMBNRTOct-2024</v>
      </c>
      <c r="B36" s="2">
        <v>2024</v>
      </c>
      <c r="C36" s="2" t="s">
        <v>176</v>
      </c>
      <c r="D36" t="s">
        <v>10</v>
      </c>
      <c r="E36" s="2" t="s">
        <v>40</v>
      </c>
      <c r="F36" t="s">
        <v>13</v>
      </c>
      <c r="G36">
        <v>4097</v>
      </c>
      <c r="H36">
        <v>1110588.8299999989</v>
      </c>
      <c r="I36">
        <v>316393.53000000014</v>
      </c>
      <c r="J36">
        <v>1426982.3599999999</v>
      </c>
      <c r="K36">
        <v>28121808</v>
      </c>
      <c r="L36" s="26">
        <f t="shared" si="1"/>
        <v>5.074290955972674E-2</v>
      </c>
      <c r="M36" s="1">
        <f t="shared" si="2"/>
        <v>348.29933121796432</v>
      </c>
    </row>
    <row r="37" spans="1:13" x14ac:dyDescent="0.25">
      <c r="A37" t="str">
        <f t="shared" si="0"/>
        <v>CMBRUHOct-2024</v>
      </c>
      <c r="B37" s="2">
        <v>2024</v>
      </c>
      <c r="C37" s="2" t="s">
        <v>176</v>
      </c>
      <c r="D37" t="s">
        <v>10</v>
      </c>
      <c r="E37" s="2" t="s">
        <v>41</v>
      </c>
      <c r="F37" t="s">
        <v>11</v>
      </c>
      <c r="G37">
        <v>6498</v>
      </c>
      <c r="H37">
        <v>1012698.2500000006</v>
      </c>
      <c r="I37">
        <v>322399.58</v>
      </c>
      <c r="J37">
        <v>1335097.8299999998</v>
      </c>
      <c r="K37">
        <v>26284410</v>
      </c>
      <c r="L37" s="26">
        <f t="shared" si="1"/>
        <v>5.0794285662109209E-2</v>
      </c>
      <c r="M37" s="1">
        <f t="shared" si="2"/>
        <v>205.46288550323175</v>
      </c>
    </row>
    <row r="38" spans="1:13" x14ac:dyDescent="0.25">
      <c r="A38" t="str">
        <f t="shared" si="0"/>
        <v>CMBSINOct-2024</v>
      </c>
      <c r="B38" s="2">
        <v>2024</v>
      </c>
      <c r="C38" s="2" t="s">
        <v>176</v>
      </c>
      <c r="D38" t="s">
        <v>10</v>
      </c>
      <c r="E38" s="2" t="s">
        <v>42</v>
      </c>
      <c r="F38" t="s">
        <v>13</v>
      </c>
      <c r="G38">
        <v>3994</v>
      </c>
      <c r="H38">
        <v>409131.08999999962</v>
      </c>
      <c r="I38">
        <v>287192.6599999998</v>
      </c>
      <c r="J38">
        <v>696323.75000000035</v>
      </c>
      <c r="K38">
        <v>10979506</v>
      </c>
      <c r="L38" s="26">
        <f t="shared" si="1"/>
        <v>6.3420316906789828E-2</v>
      </c>
      <c r="M38" s="1">
        <f t="shared" si="2"/>
        <v>174.34245117676522</v>
      </c>
    </row>
    <row r="39" spans="1:13" x14ac:dyDescent="0.25">
      <c r="A39" t="str">
        <f t="shared" si="0"/>
        <v>CMBSYDOct-2024</v>
      </c>
      <c r="B39" s="2">
        <v>2024</v>
      </c>
      <c r="C39" s="2" t="s">
        <v>176</v>
      </c>
      <c r="D39" t="s">
        <v>10</v>
      </c>
      <c r="E39" s="2" t="s">
        <v>53</v>
      </c>
      <c r="F39" t="s">
        <v>13</v>
      </c>
      <c r="G39">
        <v>4903</v>
      </c>
      <c r="H39">
        <v>1618591.8399999992</v>
      </c>
      <c r="I39">
        <v>531752.06000000017</v>
      </c>
      <c r="J39">
        <v>2150343.9000000008</v>
      </c>
      <c r="K39">
        <v>42920862</v>
      </c>
      <c r="L39" s="26">
        <f t="shared" si="1"/>
        <v>5.0100203020153715E-2</v>
      </c>
      <c r="M39" s="1">
        <f t="shared" si="2"/>
        <v>438.57717723842563</v>
      </c>
    </row>
    <row r="40" spans="1:13" x14ac:dyDescent="0.25">
      <c r="A40" t="str">
        <f t="shared" si="0"/>
        <v>CMBTRVOct-2024</v>
      </c>
      <c r="B40" s="2">
        <v>2024</v>
      </c>
      <c r="C40" s="2" t="s">
        <v>176</v>
      </c>
      <c r="D40" t="s">
        <v>10</v>
      </c>
      <c r="E40" s="2" t="s">
        <v>43</v>
      </c>
      <c r="F40" t="s">
        <v>15</v>
      </c>
      <c r="G40">
        <v>1650</v>
      </c>
      <c r="H40">
        <v>35783.129999999968</v>
      </c>
      <c r="I40">
        <v>24853.09</v>
      </c>
      <c r="J40">
        <v>60636.22</v>
      </c>
      <c r="K40">
        <v>603900</v>
      </c>
      <c r="L40" s="26">
        <f t="shared" si="1"/>
        <v>0.10040771650935586</v>
      </c>
      <c r="M40" s="1">
        <f t="shared" si="2"/>
        <v>36.749224242424241</v>
      </c>
    </row>
    <row r="41" spans="1:13" x14ac:dyDescent="0.25">
      <c r="A41" t="str">
        <f t="shared" si="0"/>
        <v>CMBTRZOct-2024</v>
      </c>
      <c r="B41" s="2">
        <v>2024</v>
      </c>
      <c r="C41" s="2" t="s">
        <v>176</v>
      </c>
      <c r="D41" t="s">
        <v>10</v>
      </c>
      <c r="E41" s="2" t="s">
        <v>44</v>
      </c>
      <c r="F41" t="s">
        <v>15</v>
      </c>
      <c r="G41">
        <v>3361</v>
      </c>
      <c r="H41">
        <v>106131.81000000013</v>
      </c>
      <c r="I41">
        <v>55334.720000000067</v>
      </c>
      <c r="J41">
        <v>161466.52999999997</v>
      </c>
      <c r="K41">
        <v>1488923</v>
      </c>
      <c r="L41" s="26">
        <f t="shared" si="1"/>
        <v>0.10844518487524202</v>
      </c>
      <c r="M41" s="1">
        <f t="shared" si="2"/>
        <v>48.041216899732213</v>
      </c>
    </row>
    <row r="42" spans="1:13" x14ac:dyDescent="0.25">
      <c r="A42" t="str">
        <f t="shared" si="0"/>
        <v>COKCMBOct-2024</v>
      </c>
      <c r="B42" s="2">
        <v>2024</v>
      </c>
      <c r="C42" s="2" t="s">
        <v>176</v>
      </c>
      <c r="D42" t="s">
        <v>21</v>
      </c>
      <c r="E42" s="2" t="s">
        <v>10</v>
      </c>
      <c r="F42" t="s">
        <v>15</v>
      </c>
      <c r="G42">
        <v>3918</v>
      </c>
      <c r="H42">
        <v>142957.0800000001</v>
      </c>
      <c r="I42">
        <v>80815.949999999779</v>
      </c>
      <c r="J42">
        <v>223773.02999999997</v>
      </c>
      <c r="K42">
        <v>2025606</v>
      </c>
      <c r="L42" s="26">
        <f t="shared" si="1"/>
        <v>0.1104721401891582</v>
      </c>
      <c r="M42" s="1">
        <f t="shared" si="2"/>
        <v>57.114096477794789</v>
      </c>
    </row>
    <row r="43" spans="1:13" x14ac:dyDescent="0.25">
      <c r="A43" t="str">
        <f t="shared" si="0"/>
        <v>DACCMBOct-2024</v>
      </c>
      <c r="B43" s="2">
        <v>2024</v>
      </c>
      <c r="C43" s="2" t="s">
        <v>176</v>
      </c>
      <c r="D43" t="s">
        <v>22</v>
      </c>
      <c r="E43" s="2" t="s">
        <v>10</v>
      </c>
      <c r="F43" t="s">
        <v>15</v>
      </c>
      <c r="G43">
        <v>7084</v>
      </c>
      <c r="H43">
        <v>894408.66000000027</v>
      </c>
      <c r="I43">
        <v>25508.859999999971</v>
      </c>
      <c r="J43">
        <v>919917.52000000037</v>
      </c>
      <c r="K43">
        <v>15336860</v>
      </c>
      <c r="L43" s="26">
        <f t="shared" si="1"/>
        <v>5.9980825279750898E-2</v>
      </c>
      <c r="M43" s="1">
        <f t="shared" si="2"/>
        <v>129.8584867306607</v>
      </c>
    </row>
    <row r="44" spans="1:13" x14ac:dyDescent="0.25">
      <c r="A44" t="str">
        <f t="shared" si="0"/>
        <v>DELCMBOct-2024</v>
      </c>
      <c r="B44" s="2">
        <v>2024</v>
      </c>
      <c r="C44" s="2" t="s">
        <v>176</v>
      </c>
      <c r="D44" t="s">
        <v>23</v>
      </c>
      <c r="E44" s="2" t="s">
        <v>10</v>
      </c>
      <c r="F44" t="s">
        <v>15</v>
      </c>
      <c r="G44">
        <v>7110</v>
      </c>
      <c r="H44">
        <v>706734.91999999981</v>
      </c>
      <c r="I44">
        <v>227709.13</v>
      </c>
      <c r="J44">
        <v>934444.04999999923</v>
      </c>
      <c r="K44">
        <v>17241750</v>
      </c>
      <c r="L44" s="26">
        <f t="shared" si="1"/>
        <v>5.4196589673321978E-2</v>
      </c>
      <c r="M44" s="1">
        <f t="shared" si="2"/>
        <v>131.4267299578058</v>
      </c>
    </row>
    <row r="45" spans="1:13" x14ac:dyDescent="0.25">
      <c r="A45" t="str">
        <f t="shared" si="0"/>
        <v>DMMCMBOct-2024</v>
      </c>
      <c r="B45" s="2">
        <v>2024</v>
      </c>
      <c r="C45" s="2" t="s">
        <v>176</v>
      </c>
      <c r="D45" t="s">
        <v>24</v>
      </c>
      <c r="E45" s="2" t="s">
        <v>10</v>
      </c>
      <c r="F45" t="s">
        <v>11</v>
      </c>
      <c r="G45">
        <v>2632</v>
      </c>
      <c r="H45">
        <v>240802.69999999987</v>
      </c>
      <c r="I45">
        <v>218787.44999999987</v>
      </c>
      <c r="J45">
        <v>459590.15000000014</v>
      </c>
      <c r="K45">
        <v>10141096</v>
      </c>
      <c r="L45" s="26">
        <f t="shared" si="1"/>
        <v>4.531957393954264E-2</v>
      </c>
      <c r="M45" s="1">
        <f t="shared" si="2"/>
        <v>174.6163183890578</v>
      </c>
    </row>
    <row r="46" spans="1:13" x14ac:dyDescent="0.25">
      <c r="A46" t="str">
        <f t="shared" si="0"/>
        <v>DOHCMBOct-2024</v>
      </c>
      <c r="B46" s="2">
        <v>2024</v>
      </c>
      <c r="C46" s="2" t="s">
        <v>176</v>
      </c>
      <c r="D46" t="s">
        <v>25</v>
      </c>
      <c r="E46" s="2" t="s">
        <v>10</v>
      </c>
      <c r="F46" t="s">
        <v>11</v>
      </c>
      <c r="G46">
        <v>3631</v>
      </c>
      <c r="H46">
        <v>362757.24000000005</v>
      </c>
      <c r="I46">
        <v>285864.4800000001</v>
      </c>
      <c r="J46">
        <v>648621.71999999951</v>
      </c>
      <c r="K46">
        <v>13191423</v>
      </c>
      <c r="L46" s="26">
        <f t="shared" si="1"/>
        <v>4.9169958388871275E-2</v>
      </c>
      <c r="M46" s="1">
        <f t="shared" si="2"/>
        <v>178.63445882676936</v>
      </c>
    </row>
    <row r="47" spans="1:13" x14ac:dyDescent="0.25">
      <c r="A47" t="str">
        <f t="shared" si="0"/>
        <v>DXBCMBOct-2024</v>
      </c>
      <c r="B47" s="2">
        <v>2024</v>
      </c>
      <c r="C47" s="2" t="s">
        <v>176</v>
      </c>
      <c r="D47" t="s">
        <v>26</v>
      </c>
      <c r="E47" s="2" t="s">
        <v>10</v>
      </c>
      <c r="F47" t="s">
        <v>11</v>
      </c>
      <c r="G47">
        <v>6362</v>
      </c>
      <c r="H47">
        <v>472560.03999999946</v>
      </c>
      <c r="I47">
        <v>494107.20999999985</v>
      </c>
      <c r="J47">
        <v>966667.24999999872</v>
      </c>
      <c r="K47">
        <v>21051858</v>
      </c>
      <c r="L47" s="26">
        <f t="shared" si="1"/>
        <v>4.5918381645933516E-2</v>
      </c>
      <c r="M47" s="1">
        <f t="shared" si="2"/>
        <v>151.94392486639401</v>
      </c>
    </row>
    <row r="48" spans="1:13" x14ac:dyDescent="0.25">
      <c r="A48" t="str">
        <f t="shared" si="0"/>
        <v>FRACMBOct-2024</v>
      </c>
      <c r="B48" s="2">
        <v>2024</v>
      </c>
      <c r="C48" s="2" t="s">
        <v>176</v>
      </c>
      <c r="D48" t="s">
        <v>27</v>
      </c>
      <c r="E48" s="2" t="s">
        <v>10</v>
      </c>
      <c r="F48" t="s">
        <v>19</v>
      </c>
      <c r="G48">
        <v>1953</v>
      </c>
      <c r="H48">
        <v>333553.20999999985</v>
      </c>
      <c r="I48">
        <v>463483.22999999981</v>
      </c>
      <c r="J48">
        <v>797036.44000000053</v>
      </c>
      <c r="K48">
        <v>15805629</v>
      </c>
      <c r="L48" s="26">
        <f t="shared" si="1"/>
        <v>5.0427378752215465E-2</v>
      </c>
      <c r="M48" s="1">
        <f t="shared" si="2"/>
        <v>408.10877624167972</v>
      </c>
    </row>
    <row r="49" spans="1:13" x14ac:dyDescent="0.25">
      <c r="A49" t="str">
        <f t="shared" si="0"/>
        <v>GANCMBOct-2024</v>
      </c>
      <c r="B49" s="2">
        <v>2024</v>
      </c>
      <c r="C49" s="2" t="s">
        <v>176</v>
      </c>
      <c r="D49" t="s">
        <v>28</v>
      </c>
      <c r="E49" s="2" t="s">
        <v>10</v>
      </c>
      <c r="F49" t="s">
        <v>15</v>
      </c>
      <c r="G49">
        <v>862</v>
      </c>
      <c r="H49">
        <v>72085.010000000038</v>
      </c>
      <c r="I49">
        <v>21167.420000000002</v>
      </c>
      <c r="J49">
        <v>93252.430000000008</v>
      </c>
      <c r="K49">
        <v>988714</v>
      </c>
      <c r="L49" s="26">
        <f t="shared" si="1"/>
        <v>9.4316890425340402E-2</v>
      </c>
      <c r="M49" s="1">
        <f t="shared" si="2"/>
        <v>108.18147331786544</v>
      </c>
    </row>
    <row r="50" spans="1:13" x14ac:dyDescent="0.25">
      <c r="A50" t="str">
        <f t="shared" si="0"/>
        <v>HYDCMBOct-2024</v>
      </c>
      <c r="B50" s="2">
        <v>2024</v>
      </c>
      <c r="C50" s="2" t="s">
        <v>176</v>
      </c>
      <c r="D50" t="s">
        <v>29</v>
      </c>
      <c r="E50" s="2" t="s">
        <v>10</v>
      </c>
      <c r="F50" t="s">
        <v>15</v>
      </c>
      <c r="G50">
        <v>2317</v>
      </c>
      <c r="H50">
        <v>134679.41000000009</v>
      </c>
      <c r="I50">
        <v>80042.320000000007</v>
      </c>
      <c r="J50">
        <v>214721.73</v>
      </c>
      <c r="K50">
        <v>2715524</v>
      </c>
      <c r="L50" s="26">
        <f t="shared" si="1"/>
        <v>7.9071932341603313E-2</v>
      </c>
      <c r="M50" s="1">
        <f t="shared" si="2"/>
        <v>92.672304704359092</v>
      </c>
    </row>
    <row r="51" spans="1:13" x14ac:dyDescent="0.25">
      <c r="A51" t="str">
        <f t="shared" si="0"/>
        <v>ICNCMBOct-2024</v>
      </c>
      <c r="B51" s="2">
        <v>2024</v>
      </c>
      <c r="C51" s="2" t="s">
        <v>176</v>
      </c>
      <c r="D51" t="s">
        <v>30</v>
      </c>
      <c r="E51" s="2" t="s">
        <v>10</v>
      </c>
      <c r="F51" t="s">
        <v>13</v>
      </c>
      <c r="G51">
        <v>1145</v>
      </c>
      <c r="H51">
        <v>233657.05000000008</v>
      </c>
      <c r="I51">
        <v>115797.87999999995</v>
      </c>
      <c r="J51">
        <v>349454.92999999988</v>
      </c>
      <c r="K51">
        <v>6600925</v>
      </c>
      <c r="L51" s="26">
        <f t="shared" si="1"/>
        <v>5.294029700382899E-2</v>
      </c>
      <c r="M51" s="1">
        <f t="shared" si="2"/>
        <v>305.20081222707415</v>
      </c>
    </row>
    <row r="52" spans="1:13" x14ac:dyDescent="0.25">
      <c r="A52" t="str">
        <f t="shared" si="0"/>
        <v>IXMCMBOct-2024</v>
      </c>
      <c r="B52" s="2">
        <v>2024</v>
      </c>
      <c r="C52" s="2" t="s">
        <v>176</v>
      </c>
      <c r="D52" t="s">
        <v>31</v>
      </c>
      <c r="E52" s="2" t="s">
        <v>10</v>
      </c>
      <c r="F52" t="s">
        <v>15</v>
      </c>
      <c r="G52">
        <v>1854</v>
      </c>
      <c r="H52">
        <v>52823.159999999909</v>
      </c>
      <c r="I52">
        <v>36287.479999999938</v>
      </c>
      <c r="J52">
        <v>89110.640000000072</v>
      </c>
      <c r="K52">
        <v>656316</v>
      </c>
      <c r="L52" s="26">
        <f t="shared" si="1"/>
        <v>0.13577398692093454</v>
      </c>
      <c r="M52" s="1">
        <f t="shared" si="2"/>
        <v>48.063991370010825</v>
      </c>
    </row>
    <row r="53" spans="1:13" x14ac:dyDescent="0.25">
      <c r="A53" t="str">
        <f t="shared" si="0"/>
        <v>KHICMBOct-2024</v>
      </c>
      <c r="B53" s="2">
        <v>2024</v>
      </c>
      <c r="C53" s="2" t="s">
        <v>176</v>
      </c>
      <c r="D53" t="s">
        <v>32</v>
      </c>
      <c r="E53" s="2" t="s">
        <v>10</v>
      </c>
      <c r="F53" t="s">
        <v>15</v>
      </c>
      <c r="G53">
        <v>1548</v>
      </c>
      <c r="H53">
        <v>177228.17999999988</v>
      </c>
      <c r="I53">
        <v>55191.689999999995</v>
      </c>
      <c r="J53">
        <v>232419.86999999994</v>
      </c>
      <c r="K53">
        <v>3736872</v>
      </c>
      <c r="L53" s="26">
        <f t="shared" si="1"/>
        <v>6.2196369048765902E-2</v>
      </c>
      <c r="M53" s="1">
        <f t="shared" si="2"/>
        <v>150.1420348837209</v>
      </c>
    </row>
    <row r="54" spans="1:13" x14ac:dyDescent="0.25">
      <c r="A54" t="str">
        <f t="shared" si="0"/>
        <v>KTMCMBOct-2024</v>
      </c>
      <c r="B54" s="2">
        <v>2024</v>
      </c>
      <c r="C54" s="2" t="s">
        <v>176</v>
      </c>
      <c r="D54" t="s">
        <v>52</v>
      </c>
      <c r="E54" s="2" t="s">
        <v>10</v>
      </c>
      <c r="F54" t="s">
        <v>15</v>
      </c>
      <c r="G54">
        <v>2227</v>
      </c>
      <c r="H54">
        <v>367202.61000000028</v>
      </c>
      <c r="I54">
        <v>77547.950000000084</v>
      </c>
      <c r="J54">
        <v>444750.56000000017</v>
      </c>
      <c r="K54">
        <v>5240131</v>
      </c>
      <c r="L54" s="26">
        <f t="shared" si="1"/>
        <v>8.4873939220221822E-2</v>
      </c>
      <c r="M54" s="1">
        <f t="shared" si="2"/>
        <v>199.70837898518192</v>
      </c>
    </row>
    <row r="55" spans="1:13" x14ac:dyDescent="0.25">
      <c r="A55" t="str">
        <f t="shared" si="0"/>
        <v>KULCMBOct-2024</v>
      </c>
      <c r="B55" s="2">
        <v>2024</v>
      </c>
      <c r="C55" s="2" t="s">
        <v>176</v>
      </c>
      <c r="D55" t="s">
        <v>33</v>
      </c>
      <c r="E55" s="2" t="s">
        <v>10</v>
      </c>
      <c r="F55" t="s">
        <v>13</v>
      </c>
      <c r="G55">
        <v>5374</v>
      </c>
      <c r="H55">
        <v>323539.89999999967</v>
      </c>
      <c r="I55">
        <v>299016.5999999998</v>
      </c>
      <c r="J55">
        <v>622556.50000000012</v>
      </c>
      <c r="K55">
        <v>13214666</v>
      </c>
      <c r="L55" s="26">
        <f t="shared" si="1"/>
        <v>4.7111028004794074E-2</v>
      </c>
      <c r="M55" s="1">
        <f t="shared" si="2"/>
        <v>115.84601786378863</v>
      </c>
    </row>
    <row r="56" spans="1:13" x14ac:dyDescent="0.25">
      <c r="A56" t="str">
        <f t="shared" si="0"/>
        <v>KWICMBOct-2024</v>
      </c>
      <c r="B56" s="2">
        <v>2024</v>
      </c>
      <c r="C56" s="2" t="s">
        <v>176</v>
      </c>
      <c r="D56" t="s">
        <v>34</v>
      </c>
      <c r="E56" s="2" t="s">
        <v>10</v>
      </c>
      <c r="F56" t="s">
        <v>11</v>
      </c>
      <c r="G56">
        <v>3908</v>
      </c>
      <c r="H56">
        <v>267409.37</v>
      </c>
      <c r="I56">
        <v>301829.97000000015</v>
      </c>
      <c r="J56">
        <v>569239.3399999995</v>
      </c>
      <c r="K56">
        <v>16394060</v>
      </c>
      <c r="L56" s="26">
        <f t="shared" si="1"/>
        <v>3.4722292098479539E-2</v>
      </c>
      <c r="M56" s="1">
        <f t="shared" si="2"/>
        <v>145.66001535312168</v>
      </c>
    </row>
    <row r="57" spans="1:13" x14ac:dyDescent="0.25">
      <c r="A57" t="str">
        <f t="shared" si="0"/>
        <v>LHECMBOct-2024</v>
      </c>
      <c r="B57" s="2">
        <v>2024</v>
      </c>
      <c r="C57" s="2" t="s">
        <v>176</v>
      </c>
      <c r="D57" t="s">
        <v>35</v>
      </c>
      <c r="E57" s="2" t="s">
        <v>10</v>
      </c>
      <c r="F57" t="s">
        <v>15</v>
      </c>
      <c r="G57">
        <v>2280</v>
      </c>
      <c r="H57">
        <v>233063.82999999996</v>
      </c>
      <c r="I57">
        <v>93139.459999999963</v>
      </c>
      <c r="J57">
        <v>326203.2900000001</v>
      </c>
      <c r="K57">
        <v>6349800</v>
      </c>
      <c r="L57" s="26">
        <f t="shared" si="1"/>
        <v>5.1372214872909397E-2</v>
      </c>
      <c r="M57" s="1">
        <f t="shared" si="2"/>
        <v>143.07161842105268</v>
      </c>
    </row>
    <row r="58" spans="1:13" x14ac:dyDescent="0.25">
      <c r="A58" t="str">
        <f t="shared" si="0"/>
        <v>LHRCMBOct-2024</v>
      </c>
      <c r="B58" s="2">
        <v>2024</v>
      </c>
      <c r="C58" s="2" t="s">
        <v>176</v>
      </c>
      <c r="D58" t="s">
        <v>36</v>
      </c>
      <c r="E58" s="2" t="s">
        <v>10</v>
      </c>
      <c r="F58" t="s">
        <v>19</v>
      </c>
      <c r="G58">
        <v>8353</v>
      </c>
      <c r="H58">
        <v>2017468.3699999999</v>
      </c>
      <c r="I58">
        <v>1879389.6899999981</v>
      </c>
      <c r="J58">
        <v>3896858.0600000005</v>
      </c>
      <c r="K58">
        <v>72829807</v>
      </c>
      <c r="L58" s="26">
        <f t="shared" si="1"/>
        <v>5.3506362580364938E-2</v>
      </c>
      <c r="M58" s="1">
        <f t="shared" si="2"/>
        <v>466.52197533820191</v>
      </c>
    </row>
    <row r="59" spans="1:13" x14ac:dyDescent="0.25">
      <c r="A59" t="str">
        <f t="shared" si="0"/>
        <v>MAACMBOct-2024</v>
      </c>
      <c r="B59" s="2">
        <v>2024</v>
      </c>
      <c r="C59" s="2" t="s">
        <v>176</v>
      </c>
      <c r="D59" t="s">
        <v>37</v>
      </c>
      <c r="E59" s="2" t="s">
        <v>10</v>
      </c>
      <c r="F59" t="s">
        <v>15</v>
      </c>
      <c r="G59">
        <v>10521</v>
      </c>
      <c r="H59">
        <v>270698.86999999947</v>
      </c>
      <c r="I59">
        <v>278783.54000000033</v>
      </c>
      <c r="J59">
        <v>549482.41000000178</v>
      </c>
      <c r="K59">
        <v>7217406</v>
      </c>
      <c r="L59" s="26">
        <f t="shared" si="1"/>
        <v>7.6132949982306908E-2</v>
      </c>
      <c r="M59" s="1">
        <f t="shared" si="2"/>
        <v>52.227203687862541</v>
      </c>
    </row>
    <row r="60" spans="1:13" x14ac:dyDescent="0.25">
      <c r="A60" t="str">
        <f t="shared" si="0"/>
        <v>MELCMBOct-2024</v>
      </c>
      <c r="B60" s="2">
        <v>2024</v>
      </c>
      <c r="C60" s="2" t="s">
        <v>176</v>
      </c>
      <c r="D60" t="s">
        <v>38</v>
      </c>
      <c r="E60" s="2" t="s">
        <v>10</v>
      </c>
      <c r="F60" t="s">
        <v>13</v>
      </c>
      <c r="G60">
        <v>6223</v>
      </c>
      <c r="H60">
        <v>1720933.1300000008</v>
      </c>
      <c r="I60">
        <v>575490.97000000102</v>
      </c>
      <c r="J60">
        <v>2296424.1000000006</v>
      </c>
      <c r="K60">
        <v>52329207</v>
      </c>
      <c r="L60" s="26">
        <f t="shared" si="1"/>
        <v>4.3884175428074053E-2</v>
      </c>
      <c r="M60" s="1">
        <f t="shared" si="2"/>
        <v>369.02203117467468</v>
      </c>
    </row>
    <row r="61" spans="1:13" x14ac:dyDescent="0.25">
      <c r="A61" t="str">
        <f t="shared" si="0"/>
        <v>MLECMBOct-2024</v>
      </c>
      <c r="B61" s="2">
        <v>2024</v>
      </c>
      <c r="C61" s="2" t="s">
        <v>176</v>
      </c>
      <c r="D61" t="s">
        <v>39</v>
      </c>
      <c r="E61" s="2" t="s">
        <v>10</v>
      </c>
      <c r="F61" t="s">
        <v>15</v>
      </c>
      <c r="G61">
        <v>10656</v>
      </c>
      <c r="H61">
        <v>614463.7200000002</v>
      </c>
      <c r="I61">
        <v>221731.24999999945</v>
      </c>
      <c r="J61">
        <v>836194.96999999962</v>
      </c>
      <c r="K61">
        <v>8183808</v>
      </c>
      <c r="L61" s="26">
        <f t="shared" si="1"/>
        <v>0.10217675805688496</v>
      </c>
      <c r="M61" s="1">
        <f t="shared" si="2"/>
        <v>78.471750187687647</v>
      </c>
    </row>
    <row r="62" spans="1:13" x14ac:dyDescent="0.25">
      <c r="A62" t="str">
        <f t="shared" si="0"/>
        <v>NRTCMBOct-2024</v>
      </c>
      <c r="B62" s="2">
        <v>2024</v>
      </c>
      <c r="C62" s="2" t="s">
        <v>176</v>
      </c>
      <c r="D62" t="s">
        <v>40</v>
      </c>
      <c r="E62" s="2" t="s">
        <v>10</v>
      </c>
      <c r="F62" t="s">
        <v>13</v>
      </c>
      <c r="G62">
        <v>3152</v>
      </c>
      <c r="H62">
        <v>980782.01000000013</v>
      </c>
      <c r="I62">
        <v>100676.52000000003</v>
      </c>
      <c r="J62">
        <v>1081458.5300000003</v>
      </c>
      <c r="K62">
        <v>21635328</v>
      </c>
      <c r="L62" s="26">
        <f t="shared" si="1"/>
        <v>4.9985770033160591E-2</v>
      </c>
      <c r="M62" s="1">
        <f t="shared" si="2"/>
        <v>343.1023255076143</v>
      </c>
    </row>
    <row r="63" spans="1:13" x14ac:dyDescent="0.25">
      <c r="A63" t="str">
        <f t="shared" si="0"/>
        <v>RUHCMBOct-2024</v>
      </c>
      <c r="B63" s="2">
        <v>2024</v>
      </c>
      <c r="C63" s="2" t="s">
        <v>176</v>
      </c>
      <c r="D63" t="s">
        <v>41</v>
      </c>
      <c r="E63" s="2" t="s">
        <v>10</v>
      </c>
      <c r="F63" t="s">
        <v>11</v>
      </c>
      <c r="G63">
        <v>6448</v>
      </c>
      <c r="H63">
        <v>574171.46999999951</v>
      </c>
      <c r="I63">
        <v>515963.18999999994</v>
      </c>
      <c r="J63">
        <v>1090134.6599999999</v>
      </c>
      <c r="K63">
        <v>26082160</v>
      </c>
      <c r="L63" s="26">
        <f t="shared" si="1"/>
        <v>4.1796180224337245E-2</v>
      </c>
      <c r="M63" s="1">
        <f t="shared" si="2"/>
        <v>169.06554900744416</v>
      </c>
    </row>
    <row r="64" spans="1:13" x14ac:dyDescent="0.25">
      <c r="A64" t="str">
        <f t="shared" si="0"/>
        <v>SINCMBOct-2024</v>
      </c>
      <c r="B64" s="2">
        <v>2024</v>
      </c>
      <c r="C64" s="2" t="s">
        <v>176</v>
      </c>
      <c r="D64" t="s">
        <v>42</v>
      </c>
      <c r="E64" s="2" t="s">
        <v>10</v>
      </c>
      <c r="F64" t="s">
        <v>13</v>
      </c>
      <c r="G64">
        <v>4210</v>
      </c>
      <c r="H64">
        <v>429030.93999999959</v>
      </c>
      <c r="I64">
        <v>266266.46999999974</v>
      </c>
      <c r="J64">
        <v>695297.41000000015</v>
      </c>
      <c r="K64">
        <v>11573290</v>
      </c>
      <c r="L64" s="26">
        <f t="shared" si="1"/>
        <v>6.0077766132188869E-2</v>
      </c>
      <c r="M64" s="1">
        <f t="shared" si="2"/>
        <v>165.1537790973872</v>
      </c>
    </row>
    <row r="65" spans="1:13" x14ac:dyDescent="0.25">
      <c r="A65" t="str">
        <f t="shared" si="0"/>
        <v>SYDCMBOct-2024</v>
      </c>
      <c r="B65" s="2">
        <v>2024</v>
      </c>
      <c r="C65" s="2" t="s">
        <v>176</v>
      </c>
      <c r="D65" t="s">
        <v>53</v>
      </c>
      <c r="E65" s="2" t="s">
        <v>10</v>
      </c>
      <c r="F65" t="s">
        <v>13</v>
      </c>
      <c r="G65">
        <v>3282</v>
      </c>
      <c r="H65">
        <v>937354.67999999924</v>
      </c>
      <c r="I65">
        <v>308977.15999999986</v>
      </c>
      <c r="J65">
        <v>1246331.8400000005</v>
      </c>
      <c r="K65">
        <v>28730628</v>
      </c>
      <c r="L65" s="26">
        <f t="shared" si="1"/>
        <v>4.3379902451140318E-2</v>
      </c>
      <c r="M65" s="1">
        <f t="shared" si="2"/>
        <v>379.74766605728229</v>
      </c>
    </row>
    <row r="66" spans="1:13" x14ac:dyDescent="0.25">
      <c r="A66" t="str">
        <f t="shared" ref="A66:A129" si="3">D66&amp;E66&amp;C66</f>
        <v>TRVCMBOct-2024</v>
      </c>
      <c r="B66" s="2">
        <v>2024</v>
      </c>
      <c r="C66" s="2" t="s">
        <v>176</v>
      </c>
      <c r="D66" t="s">
        <v>43</v>
      </c>
      <c r="E66" s="2" t="s">
        <v>10</v>
      </c>
      <c r="F66" t="s">
        <v>15</v>
      </c>
      <c r="G66">
        <v>2190</v>
      </c>
      <c r="H66">
        <v>47458.85</v>
      </c>
      <c r="I66">
        <v>37665.949999999924</v>
      </c>
      <c r="J66">
        <v>85124.799999999886</v>
      </c>
      <c r="K66">
        <v>801540</v>
      </c>
      <c r="L66" s="26">
        <f t="shared" ref="L66:L129" si="4">J66/K66</f>
        <v>0.10620156199316302</v>
      </c>
      <c r="M66" s="1">
        <f t="shared" ref="M66:M129" si="5">J66/G66</f>
        <v>38.869771689497668</v>
      </c>
    </row>
    <row r="67" spans="1:13" x14ac:dyDescent="0.25">
      <c r="A67" t="str">
        <f t="shared" si="3"/>
        <v>TRZCMBOct-2024</v>
      </c>
      <c r="B67" s="2">
        <v>2024</v>
      </c>
      <c r="C67" s="2" t="s">
        <v>176</v>
      </c>
      <c r="D67" t="s">
        <v>44</v>
      </c>
      <c r="E67" s="2" t="s">
        <v>10</v>
      </c>
      <c r="F67" t="s">
        <v>15</v>
      </c>
      <c r="G67">
        <v>3276</v>
      </c>
      <c r="H67">
        <v>91806.78</v>
      </c>
      <c r="I67">
        <v>59662.359999999993</v>
      </c>
      <c r="J67">
        <v>151469.13999999998</v>
      </c>
      <c r="K67">
        <v>1451268</v>
      </c>
      <c r="L67" s="26">
        <f t="shared" si="4"/>
        <v>0.1043702059164813</v>
      </c>
      <c r="M67" s="1">
        <f t="shared" si="5"/>
        <v>46.236001221001217</v>
      </c>
    </row>
    <row r="68" spans="1:13" x14ac:dyDescent="0.25">
      <c r="A68" t="str">
        <f t="shared" si="3"/>
        <v>AUHCMBNov-2024</v>
      </c>
      <c r="B68" s="2">
        <v>2024</v>
      </c>
      <c r="C68" s="2" t="s">
        <v>179</v>
      </c>
      <c r="D68" t="s">
        <v>9</v>
      </c>
      <c r="E68" s="2" t="s">
        <v>10</v>
      </c>
      <c r="F68" t="s">
        <v>11</v>
      </c>
      <c r="G68">
        <v>811</v>
      </c>
      <c r="H68">
        <v>68984.340000000011</v>
      </c>
      <c r="I68">
        <v>72369.289999999964</v>
      </c>
      <c r="J68">
        <v>141353.62999999992</v>
      </c>
      <c r="K68">
        <v>2711984</v>
      </c>
      <c r="L68" s="26">
        <f t="shared" si="4"/>
        <v>5.2121852488805215E-2</v>
      </c>
      <c r="M68" s="1">
        <f t="shared" si="5"/>
        <v>174.29547472256462</v>
      </c>
    </row>
    <row r="69" spans="1:13" x14ac:dyDescent="0.25">
      <c r="A69" t="str">
        <f t="shared" si="3"/>
        <v>BKKCMBNov-2024</v>
      </c>
      <c r="B69" s="2">
        <v>2024</v>
      </c>
      <c r="C69" s="2" t="s">
        <v>179</v>
      </c>
      <c r="D69" t="s">
        <v>12</v>
      </c>
      <c r="E69" s="2" t="s">
        <v>10</v>
      </c>
      <c r="F69" t="s">
        <v>13</v>
      </c>
      <c r="G69">
        <v>3414</v>
      </c>
      <c r="H69">
        <v>306720.81999999995</v>
      </c>
      <c r="I69">
        <v>231650.61000000025</v>
      </c>
      <c r="J69">
        <v>538371.4300000004</v>
      </c>
      <c r="K69">
        <v>8142390</v>
      </c>
      <c r="L69" s="26">
        <f t="shared" si="4"/>
        <v>6.611958282519019E-2</v>
      </c>
      <c r="M69" s="1">
        <f t="shared" si="5"/>
        <v>157.69520503807863</v>
      </c>
    </row>
    <row r="70" spans="1:13" x14ac:dyDescent="0.25">
      <c r="A70" t="str">
        <f t="shared" si="3"/>
        <v>BLRCMBNov-2024</v>
      </c>
      <c r="B70" s="2">
        <v>2024</v>
      </c>
      <c r="C70" s="2" t="s">
        <v>179</v>
      </c>
      <c r="D70" t="s">
        <v>14</v>
      </c>
      <c r="E70" s="2" t="s">
        <v>10</v>
      </c>
      <c r="F70" t="s">
        <v>15</v>
      </c>
      <c r="G70">
        <v>2164</v>
      </c>
      <c r="H70">
        <v>115145.35999999994</v>
      </c>
      <c r="I70">
        <v>56409.73</v>
      </c>
      <c r="J70">
        <v>171555.09000000023</v>
      </c>
      <c r="K70">
        <v>1547260</v>
      </c>
      <c r="L70" s="26">
        <f t="shared" si="4"/>
        <v>0.11087670462624266</v>
      </c>
      <c r="M70" s="1">
        <f t="shared" si="5"/>
        <v>79.276843807763512</v>
      </c>
    </row>
    <row r="71" spans="1:13" x14ac:dyDescent="0.25">
      <c r="A71" t="str">
        <f t="shared" si="3"/>
        <v>BOMCMBNov-2024</v>
      </c>
      <c r="B71" s="2">
        <v>2024</v>
      </c>
      <c r="C71" s="2" t="s">
        <v>179</v>
      </c>
      <c r="D71" t="s">
        <v>16</v>
      </c>
      <c r="E71" s="2" t="s">
        <v>10</v>
      </c>
      <c r="F71" t="s">
        <v>15</v>
      </c>
      <c r="G71">
        <v>4804</v>
      </c>
      <c r="H71">
        <v>339687.85</v>
      </c>
      <c r="I71">
        <v>153840.26</v>
      </c>
      <c r="J71">
        <v>493528.11</v>
      </c>
      <c r="K71">
        <v>7441396</v>
      </c>
      <c r="L71" s="26">
        <f t="shared" si="4"/>
        <v>6.6321979101770692E-2</v>
      </c>
      <c r="M71" s="1">
        <f t="shared" si="5"/>
        <v>102.73274562864279</v>
      </c>
    </row>
    <row r="72" spans="1:13" x14ac:dyDescent="0.25">
      <c r="A72" t="str">
        <f t="shared" si="3"/>
        <v>CAN(blank)Nov-2024</v>
      </c>
      <c r="B72" s="2">
        <v>2024</v>
      </c>
      <c r="C72" s="2" t="s">
        <v>179</v>
      </c>
      <c r="D72" t="s">
        <v>17</v>
      </c>
      <c r="E72" s="2" t="s">
        <v>193</v>
      </c>
      <c r="F72" t="s">
        <v>193</v>
      </c>
      <c r="G72">
        <v>720</v>
      </c>
      <c r="H72">
        <v>123534.82000000004</v>
      </c>
      <c r="I72">
        <v>54588.01</v>
      </c>
      <c r="J72">
        <v>178122.82999999996</v>
      </c>
      <c r="K72" t="e">
        <v>#N/A</v>
      </c>
      <c r="L72" s="26" t="e">
        <f t="shared" si="4"/>
        <v>#N/A</v>
      </c>
      <c r="M72" s="1">
        <f t="shared" si="5"/>
        <v>247.3928194444444</v>
      </c>
    </row>
    <row r="73" spans="1:13" x14ac:dyDescent="0.25">
      <c r="A73" t="str">
        <f t="shared" si="3"/>
        <v>CDGCMBNov-2024</v>
      </c>
      <c r="B73" s="2">
        <v>2024</v>
      </c>
      <c r="C73" s="2" t="s">
        <v>179</v>
      </c>
      <c r="D73" t="s">
        <v>18</v>
      </c>
      <c r="E73" s="2" t="s">
        <v>10</v>
      </c>
      <c r="F73" t="s">
        <v>19</v>
      </c>
      <c r="G73">
        <v>1243</v>
      </c>
      <c r="H73">
        <v>218357.23999999993</v>
      </c>
      <c r="I73">
        <v>291554.14</v>
      </c>
      <c r="J73">
        <v>509911.38</v>
      </c>
      <c r="K73">
        <v>10576687</v>
      </c>
      <c r="L73" s="26">
        <f t="shared" si="4"/>
        <v>4.8210879266825234E-2</v>
      </c>
      <c r="M73" s="1">
        <f t="shared" si="5"/>
        <v>410.22637168141591</v>
      </c>
    </row>
    <row r="74" spans="1:13" x14ac:dyDescent="0.25">
      <c r="A74" t="str">
        <f t="shared" si="3"/>
        <v>CGKCMBNov-2024</v>
      </c>
      <c r="B74" s="2">
        <v>2024</v>
      </c>
      <c r="C74" s="2" t="s">
        <v>179</v>
      </c>
      <c r="D74" t="s">
        <v>20</v>
      </c>
      <c r="E74" s="2" t="s">
        <v>10</v>
      </c>
      <c r="F74" t="s">
        <v>13</v>
      </c>
      <c r="G74">
        <v>889</v>
      </c>
      <c r="H74">
        <v>97518.71999999987</v>
      </c>
      <c r="I74">
        <v>59037.179999999971</v>
      </c>
      <c r="J74">
        <v>156555.89999999991</v>
      </c>
      <c r="K74">
        <v>2949702</v>
      </c>
      <c r="L74" s="26">
        <f t="shared" si="4"/>
        <v>5.3075158100716585E-2</v>
      </c>
      <c r="M74" s="1">
        <f t="shared" si="5"/>
        <v>176.10337457817764</v>
      </c>
    </row>
    <row r="75" spans="1:13" x14ac:dyDescent="0.25">
      <c r="A75" t="str">
        <f t="shared" si="3"/>
        <v>CMBAUHNov-2024</v>
      </c>
      <c r="B75" s="2">
        <v>2024</v>
      </c>
      <c r="C75" s="2" t="s">
        <v>179</v>
      </c>
      <c r="D75" t="s">
        <v>10</v>
      </c>
      <c r="E75" s="2" t="s">
        <v>9</v>
      </c>
      <c r="F75" t="s">
        <v>11</v>
      </c>
      <c r="G75">
        <v>944</v>
      </c>
      <c r="H75">
        <v>70944.37</v>
      </c>
      <c r="I75">
        <v>80999.290000000008</v>
      </c>
      <c r="J75">
        <v>151943.65999999997</v>
      </c>
      <c r="K75">
        <v>3156736</v>
      </c>
      <c r="L75" s="26">
        <f t="shared" si="4"/>
        <v>4.8133153991971447E-2</v>
      </c>
      <c r="M75" s="1">
        <f t="shared" si="5"/>
        <v>160.95726694915251</v>
      </c>
    </row>
    <row r="76" spans="1:13" x14ac:dyDescent="0.25">
      <c r="A76" t="str">
        <f t="shared" si="3"/>
        <v>CMBBKKNov-2024</v>
      </c>
      <c r="B76" s="2">
        <v>2024</v>
      </c>
      <c r="C76" s="2" t="s">
        <v>179</v>
      </c>
      <c r="D76" t="s">
        <v>10</v>
      </c>
      <c r="E76" s="2" t="s">
        <v>12</v>
      </c>
      <c r="F76" t="s">
        <v>13</v>
      </c>
      <c r="G76">
        <v>2787</v>
      </c>
      <c r="H76">
        <v>255371.25999999989</v>
      </c>
      <c r="I76">
        <v>180739.47000000009</v>
      </c>
      <c r="J76">
        <v>436110.73000000033</v>
      </c>
      <c r="K76">
        <v>6646995</v>
      </c>
      <c r="L76" s="26">
        <f t="shared" si="4"/>
        <v>6.5610208823686539E-2</v>
      </c>
      <c r="M76" s="1">
        <f t="shared" si="5"/>
        <v>156.48034804449242</v>
      </c>
    </row>
    <row r="77" spans="1:13" x14ac:dyDescent="0.25">
      <c r="A77" t="str">
        <f t="shared" si="3"/>
        <v>CMBBLRNov-2024</v>
      </c>
      <c r="B77" s="2">
        <v>2024</v>
      </c>
      <c r="C77" s="2" t="s">
        <v>179</v>
      </c>
      <c r="D77" t="s">
        <v>10</v>
      </c>
      <c r="E77" s="2" t="s">
        <v>14</v>
      </c>
      <c r="F77" t="s">
        <v>15</v>
      </c>
      <c r="G77">
        <v>2404</v>
      </c>
      <c r="H77">
        <v>129303.68999999997</v>
      </c>
      <c r="I77">
        <v>58364.490000000027</v>
      </c>
      <c r="J77">
        <v>187668.18000000008</v>
      </c>
      <c r="K77">
        <v>1718860</v>
      </c>
      <c r="L77" s="26">
        <f t="shared" si="4"/>
        <v>0.1091817716393424</v>
      </c>
      <c r="M77" s="1">
        <f t="shared" si="5"/>
        <v>78.06496672212981</v>
      </c>
    </row>
    <row r="78" spans="1:13" x14ac:dyDescent="0.25">
      <c r="A78" t="str">
        <f t="shared" si="3"/>
        <v>CMBBOMNov-2024</v>
      </c>
      <c r="B78" s="2">
        <v>2024</v>
      </c>
      <c r="C78" s="2" t="s">
        <v>179</v>
      </c>
      <c r="D78" t="s">
        <v>10</v>
      </c>
      <c r="E78" s="2" t="s">
        <v>16</v>
      </c>
      <c r="F78" t="s">
        <v>15</v>
      </c>
      <c r="G78">
        <v>5011</v>
      </c>
      <c r="H78">
        <v>355817.60000000009</v>
      </c>
      <c r="I78">
        <v>158200.10000000003</v>
      </c>
      <c r="J78">
        <v>514017.6999999996</v>
      </c>
      <c r="K78">
        <v>7762039</v>
      </c>
      <c r="L78" s="26">
        <f t="shared" si="4"/>
        <v>6.6221993988950539E-2</v>
      </c>
      <c r="M78" s="1">
        <f t="shared" si="5"/>
        <v>102.57786868888438</v>
      </c>
    </row>
    <row r="79" spans="1:13" x14ac:dyDescent="0.25">
      <c r="A79" t="str">
        <f t="shared" si="3"/>
        <v>CMBCANNov-2024</v>
      </c>
      <c r="B79" s="2">
        <v>2024</v>
      </c>
      <c r="C79" s="2" t="s">
        <v>179</v>
      </c>
      <c r="D79" t="s">
        <v>10</v>
      </c>
      <c r="E79" s="2" t="s">
        <v>17</v>
      </c>
      <c r="F79" t="s">
        <v>13</v>
      </c>
      <c r="G79">
        <v>549</v>
      </c>
      <c r="H79">
        <v>84413.41</v>
      </c>
      <c r="I79">
        <v>49852.429999999986</v>
      </c>
      <c r="J79">
        <v>134265.84000000005</v>
      </c>
      <c r="K79">
        <v>2186667</v>
      </c>
      <c r="L79" s="26">
        <f t="shared" si="4"/>
        <v>6.1402051615540937E-2</v>
      </c>
      <c r="M79" s="1">
        <f t="shared" si="5"/>
        <v>244.56437158469956</v>
      </c>
    </row>
    <row r="80" spans="1:13" x14ac:dyDescent="0.25">
      <c r="A80" t="str">
        <f t="shared" si="3"/>
        <v>CMBCDGNov-2024</v>
      </c>
      <c r="B80" s="2">
        <v>2024</v>
      </c>
      <c r="C80" s="2" t="s">
        <v>179</v>
      </c>
      <c r="D80" t="s">
        <v>10</v>
      </c>
      <c r="E80" s="2" t="s">
        <v>18</v>
      </c>
      <c r="F80" t="s">
        <v>19</v>
      </c>
      <c r="G80">
        <v>1879</v>
      </c>
      <c r="H80">
        <v>328131.45000000024</v>
      </c>
      <c r="I80">
        <v>436450.9000000002</v>
      </c>
      <c r="J80">
        <v>764582.34999999974</v>
      </c>
      <c r="K80">
        <v>15988411</v>
      </c>
      <c r="L80" s="26">
        <f t="shared" si="4"/>
        <v>4.7821034247868641E-2</v>
      </c>
      <c r="M80" s="1">
        <f t="shared" si="5"/>
        <v>406.90918041511429</v>
      </c>
    </row>
    <row r="81" spans="1:13" x14ac:dyDescent="0.25">
      <c r="A81" t="str">
        <f t="shared" si="3"/>
        <v>CMBCGKNov-2024</v>
      </c>
      <c r="B81" s="2">
        <v>2024</v>
      </c>
      <c r="C81" s="2" t="s">
        <v>179</v>
      </c>
      <c r="D81" t="s">
        <v>10</v>
      </c>
      <c r="E81" s="2" t="s">
        <v>20</v>
      </c>
      <c r="F81" t="s">
        <v>13</v>
      </c>
      <c r="G81">
        <v>1097</v>
      </c>
      <c r="H81">
        <v>84370.510000000038</v>
      </c>
      <c r="I81">
        <v>70057.440000000031</v>
      </c>
      <c r="J81">
        <v>154427.94999999998</v>
      </c>
      <c r="K81">
        <v>3639846</v>
      </c>
      <c r="L81" s="26">
        <f t="shared" si="4"/>
        <v>4.2427055979840901E-2</v>
      </c>
      <c r="M81" s="1">
        <f t="shared" si="5"/>
        <v>140.77297174111212</v>
      </c>
    </row>
    <row r="82" spans="1:13" x14ac:dyDescent="0.25">
      <c r="A82" t="str">
        <f t="shared" si="3"/>
        <v>CMBCOKNov-2024</v>
      </c>
      <c r="B82" s="2">
        <v>2024</v>
      </c>
      <c r="C82" s="2" t="s">
        <v>179</v>
      </c>
      <c r="D82" t="s">
        <v>10</v>
      </c>
      <c r="E82" s="2" t="s">
        <v>21</v>
      </c>
      <c r="F82" t="s">
        <v>15</v>
      </c>
      <c r="G82">
        <v>1721</v>
      </c>
      <c r="H82">
        <v>70156.129999999888</v>
      </c>
      <c r="I82">
        <v>29234.880000000056</v>
      </c>
      <c r="J82">
        <v>99391.009999999849</v>
      </c>
      <c r="K82">
        <v>889757</v>
      </c>
      <c r="L82" s="26">
        <f t="shared" si="4"/>
        <v>0.11170579158129675</v>
      </c>
      <c r="M82" s="1">
        <f t="shared" si="5"/>
        <v>57.751894247530416</v>
      </c>
    </row>
    <row r="83" spans="1:13" x14ac:dyDescent="0.25">
      <c r="A83" t="str">
        <f t="shared" si="3"/>
        <v>CMBDACNov-2024</v>
      </c>
      <c r="B83" s="2">
        <v>2024</v>
      </c>
      <c r="C83" s="2" t="s">
        <v>179</v>
      </c>
      <c r="D83" t="s">
        <v>10</v>
      </c>
      <c r="E83" s="2" t="s">
        <v>22</v>
      </c>
      <c r="F83" t="s">
        <v>15</v>
      </c>
      <c r="G83">
        <v>3195</v>
      </c>
      <c r="H83">
        <v>333682.76999999932</v>
      </c>
      <c r="I83">
        <v>32947.849999999977</v>
      </c>
      <c r="J83">
        <v>366630.62</v>
      </c>
      <c r="K83">
        <v>6917175</v>
      </c>
      <c r="L83" s="26">
        <f t="shared" si="4"/>
        <v>5.3002941229620473E-2</v>
      </c>
      <c r="M83" s="1">
        <f t="shared" si="5"/>
        <v>114.75136776212833</v>
      </c>
    </row>
    <row r="84" spans="1:13" x14ac:dyDescent="0.25">
      <c r="A84" t="str">
        <f t="shared" si="3"/>
        <v>CMBDELNov-2024</v>
      </c>
      <c r="B84" s="2">
        <v>2024</v>
      </c>
      <c r="C84" s="2" t="s">
        <v>179</v>
      </c>
      <c r="D84" t="s">
        <v>10</v>
      </c>
      <c r="E84" s="2" t="s">
        <v>23</v>
      </c>
      <c r="F84" t="s">
        <v>15</v>
      </c>
      <c r="G84">
        <v>5044</v>
      </c>
      <c r="H84">
        <v>582576.52999999933</v>
      </c>
      <c r="I84">
        <v>146781.4499999999</v>
      </c>
      <c r="J84">
        <v>729357.97999999952</v>
      </c>
      <c r="K84">
        <v>12231700</v>
      </c>
      <c r="L84" s="26">
        <f t="shared" si="4"/>
        <v>5.9628504623233033E-2</v>
      </c>
      <c r="M84" s="1">
        <f t="shared" si="5"/>
        <v>144.5991237113401</v>
      </c>
    </row>
    <row r="85" spans="1:13" x14ac:dyDescent="0.25">
      <c r="A85" t="str">
        <f t="shared" si="3"/>
        <v>CMBDMMNov-2024</v>
      </c>
      <c r="B85" s="2">
        <v>2024</v>
      </c>
      <c r="C85" s="2" t="s">
        <v>179</v>
      </c>
      <c r="D85" t="s">
        <v>10</v>
      </c>
      <c r="E85" s="2" t="s">
        <v>24</v>
      </c>
      <c r="F85" t="s">
        <v>11</v>
      </c>
      <c r="G85">
        <v>1969</v>
      </c>
      <c r="H85">
        <v>237008.14000000004</v>
      </c>
      <c r="I85">
        <v>131228.21000000005</v>
      </c>
      <c r="J85">
        <v>368236.35</v>
      </c>
      <c r="K85">
        <v>7586557</v>
      </c>
      <c r="L85" s="26">
        <f t="shared" si="4"/>
        <v>4.8538006107381779E-2</v>
      </c>
      <c r="M85" s="1">
        <f t="shared" si="5"/>
        <v>187.016937531742</v>
      </c>
    </row>
    <row r="86" spans="1:13" x14ac:dyDescent="0.25">
      <c r="A86" t="str">
        <f t="shared" si="3"/>
        <v>CMBDOHNov-2024</v>
      </c>
      <c r="B86" s="2">
        <v>2024</v>
      </c>
      <c r="C86" s="2" t="s">
        <v>179</v>
      </c>
      <c r="D86" t="s">
        <v>10</v>
      </c>
      <c r="E86" s="2" t="s">
        <v>25</v>
      </c>
      <c r="F86" t="s">
        <v>11</v>
      </c>
      <c r="G86">
        <v>1799</v>
      </c>
      <c r="H86">
        <v>196070.18000000005</v>
      </c>
      <c r="I86">
        <v>153691.98000000004</v>
      </c>
      <c r="J86">
        <v>349762.16000000015</v>
      </c>
      <c r="K86">
        <v>6535767</v>
      </c>
      <c r="L86" s="26">
        <f t="shared" si="4"/>
        <v>5.3515090118726717E-2</v>
      </c>
      <c r="M86" s="1">
        <f t="shared" si="5"/>
        <v>194.42032240133415</v>
      </c>
    </row>
    <row r="87" spans="1:13" x14ac:dyDescent="0.25">
      <c r="A87" t="str">
        <f t="shared" si="3"/>
        <v>CMBDXBNov-2024</v>
      </c>
      <c r="B87" s="2">
        <v>2024</v>
      </c>
      <c r="C87" s="2" t="s">
        <v>179</v>
      </c>
      <c r="D87" t="s">
        <v>10</v>
      </c>
      <c r="E87" s="2" t="s">
        <v>26</v>
      </c>
      <c r="F87" t="s">
        <v>11</v>
      </c>
      <c r="G87">
        <v>3153</v>
      </c>
      <c r="H87">
        <v>258153.91000000003</v>
      </c>
      <c r="I87">
        <v>241483.53000000014</v>
      </c>
      <c r="J87">
        <v>499637.44000000082</v>
      </c>
      <c r="K87">
        <v>10433277</v>
      </c>
      <c r="L87" s="26">
        <f t="shared" si="4"/>
        <v>4.7888831093049748E-2</v>
      </c>
      <c r="M87" s="1">
        <f t="shared" si="5"/>
        <v>158.46414208690163</v>
      </c>
    </row>
    <row r="88" spans="1:13" x14ac:dyDescent="0.25">
      <c r="A88" t="str">
        <f t="shared" si="3"/>
        <v>CMBFRANov-2024</v>
      </c>
      <c r="B88" s="2">
        <v>2024</v>
      </c>
      <c r="C88" s="2" t="s">
        <v>179</v>
      </c>
      <c r="D88" t="s">
        <v>10</v>
      </c>
      <c r="E88" s="2" t="s">
        <v>27</v>
      </c>
      <c r="F88" t="s">
        <v>19</v>
      </c>
      <c r="G88">
        <v>1272</v>
      </c>
      <c r="H88">
        <v>254037.06000000011</v>
      </c>
      <c r="I88">
        <v>299273.36999999982</v>
      </c>
      <c r="J88">
        <v>553310.43000000017</v>
      </c>
      <c r="K88">
        <v>10294296</v>
      </c>
      <c r="L88" s="26">
        <f t="shared" si="4"/>
        <v>5.3749224813430675E-2</v>
      </c>
      <c r="M88" s="1">
        <f t="shared" si="5"/>
        <v>434.99247641509447</v>
      </c>
    </row>
    <row r="89" spans="1:13" x14ac:dyDescent="0.25">
      <c r="A89" t="str">
        <f t="shared" si="3"/>
        <v>CMBGANNov-2024</v>
      </c>
      <c r="B89" s="2">
        <v>2024</v>
      </c>
      <c r="C89" s="2" t="s">
        <v>179</v>
      </c>
      <c r="D89" t="s">
        <v>10</v>
      </c>
      <c r="E89" s="2" t="s">
        <v>28</v>
      </c>
      <c r="F89" t="s">
        <v>15</v>
      </c>
      <c r="G89">
        <v>418</v>
      </c>
      <c r="H89">
        <v>36956.779999999992</v>
      </c>
      <c r="I89">
        <v>10528.819999999994</v>
      </c>
      <c r="J89">
        <v>47485.600000000006</v>
      </c>
      <c r="K89">
        <v>479446</v>
      </c>
      <c r="L89" s="26">
        <f t="shared" si="4"/>
        <v>9.9042645052831821E-2</v>
      </c>
      <c r="M89" s="1">
        <f t="shared" si="5"/>
        <v>113.6019138755981</v>
      </c>
    </row>
    <row r="90" spans="1:13" x14ac:dyDescent="0.25">
      <c r="A90" t="str">
        <f t="shared" si="3"/>
        <v>CMBHYDNov-2024</v>
      </c>
      <c r="B90" s="2">
        <v>2024</v>
      </c>
      <c r="C90" s="2" t="s">
        <v>179</v>
      </c>
      <c r="D90" t="s">
        <v>10</v>
      </c>
      <c r="E90" s="2" t="s">
        <v>29</v>
      </c>
      <c r="F90" t="s">
        <v>15</v>
      </c>
      <c r="G90">
        <v>556</v>
      </c>
      <c r="H90">
        <v>29423.170000000002</v>
      </c>
      <c r="I90">
        <v>15376.61</v>
      </c>
      <c r="J90">
        <v>44799.780000000021</v>
      </c>
      <c r="K90">
        <v>651632</v>
      </c>
      <c r="L90" s="26">
        <f t="shared" si="4"/>
        <v>6.8750122768679284E-2</v>
      </c>
      <c r="M90" s="1">
        <f t="shared" si="5"/>
        <v>80.575143884892128</v>
      </c>
    </row>
    <row r="91" spans="1:13" x14ac:dyDescent="0.25">
      <c r="A91" t="str">
        <f t="shared" si="3"/>
        <v>CMBICNNov-2024</v>
      </c>
      <c r="B91" s="2">
        <v>2024</v>
      </c>
      <c r="C91" s="2" t="s">
        <v>179</v>
      </c>
      <c r="D91" t="s">
        <v>10</v>
      </c>
      <c r="E91" s="2" t="s">
        <v>30</v>
      </c>
      <c r="F91" t="s">
        <v>13</v>
      </c>
      <c r="G91">
        <v>877</v>
      </c>
      <c r="H91">
        <v>237717.36000000002</v>
      </c>
      <c r="I91">
        <v>99323.349999999977</v>
      </c>
      <c r="J91">
        <v>337040.70999999996</v>
      </c>
      <c r="K91">
        <v>5055905</v>
      </c>
      <c r="L91" s="26">
        <f t="shared" si="4"/>
        <v>6.6662785396481933E-2</v>
      </c>
      <c r="M91" s="1">
        <f t="shared" si="5"/>
        <v>384.31095781071832</v>
      </c>
    </row>
    <row r="92" spans="1:13" x14ac:dyDescent="0.25">
      <c r="A92" t="str">
        <f t="shared" si="3"/>
        <v>CMBIXMNov-2024</v>
      </c>
      <c r="B92" s="2">
        <v>2024</v>
      </c>
      <c r="C92" s="2" t="s">
        <v>179</v>
      </c>
      <c r="D92" t="s">
        <v>10</v>
      </c>
      <c r="E92" s="2" t="s">
        <v>31</v>
      </c>
      <c r="F92" t="s">
        <v>15</v>
      </c>
      <c r="G92">
        <v>1326</v>
      </c>
      <c r="H92">
        <v>36624.759999999966</v>
      </c>
      <c r="I92">
        <v>23058.839999999935</v>
      </c>
      <c r="J92">
        <v>59683.599999999969</v>
      </c>
      <c r="K92">
        <v>469404</v>
      </c>
      <c r="L92" s="26">
        <f t="shared" si="4"/>
        <v>0.12714761697812538</v>
      </c>
      <c r="M92" s="1">
        <f t="shared" si="5"/>
        <v>45.010256410256389</v>
      </c>
    </row>
    <row r="93" spans="1:13" x14ac:dyDescent="0.25">
      <c r="A93" t="str">
        <f t="shared" si="3"/>
        <v>CMBKHINov-2024</v>
      </c>
      <c r="B93" s="2">
        <v>2024</v>
      </c>
      <c r="C93" s="2" t="s">
        <v>179</v>
      </c>
      <c r="D93" t="s">
        <v>10</v>
      </c>
      <c r="E93" s="2" t="s">
        <v>32</v>
      </c>
      <c r="F93" t="s">
        <v>15</v>
      </c>
      <c r="G93">
        <v>944</v>
      </c>
      <c r="H93">
        <v>105021.45999999995</v>
      </c>
      <c r="I93">
        <v>29835.790000000008</v>
      </c>
      <c r="J93">
        <v>134857.24999999991</v>
      </c>
      <c r="K93">
        <v>2278816</v>
      </c>
      <c r="L93" s="26">
        <f t="shared" si="4"/>
        <v>5.9178648034768896E-2</v>
      </c>
      <c r="M93" s="1">
        <f t="shared" si="5"/>
        <v>142.85725635593212</v>
      </c>
    </row>
    <row r="94" spans="1:13" x14ac:dyDescent="0.25">
      <c r="A94" t="str">
        <f t="shared" si="3"/>
        <v>CMBKTMNov-2024</v>
      </c>
      <c r="B94" s="2">
        <v>2024</v>
      </c>
      <c r="C94" s="2" t="s">
        <v>179</v>
      </c>
      <c r="D94" t="s">
        <v>10</v>
      </c>
      <c r="E94" s="2" t="s">
        <v>52</v>
      </c>
      <c r="F94" t="s">
        <v>15</v>
      </c>
      <c r="G94">
        <v>1032</v>
      </c>
      <c r="H94">
        <v>158340.87999999995</v>
      </c>
      <c r="I94">
        <v>27818.990000000023</v>
      </c>
      <c r="J94">
        <v>186159.86999999997</v>
      </c>
      <c r="K94">
        <v>2428296</v>
      </c>
      <c r="L94" s="26">
        <f t="shared" si="4"/>
        <v>7.666275857638441E-2</v>
      </c>
      <c r="M94" s="1">
        <f t="shared" si="5"/>
        <v>180.38747093023252</v>
      </c>
    </row>
    <row r="95" spans="1:13" x14ac:dyDescent="0.25">
      <c r="A95" t="str">
        <f t="shared" si="3"/>
        <v>CMBKULNov-2024</v>
      </c>
      <c r="B95" s="2">
        <v>2024</v>
      </c>
      <c r="C95" s="2" t="s">
        <v>179</v>
      </c>
      <c r="D95" t="s">
        <v>10</v>
      </c>
      <c r="E95" s="2" t="s">
        <v>33</v>
      </c>
      <c r="F95" t="s">
        <v>13</v>
      </c>
      <c r="G95">
        <v>2956</v>
      </c>
      <c r="H95">
        <v>172693.64000000007</v>
      </c>
      <c r="I95">
        <v>158072.61999999991</v>
      </c>
      <c r="J95">
        <v>330766.26000000018</v>
      </c>
      <c r="K95">
        <v>7268804</v>
      </c>
      <c r="L95" s="26">
        <f t="shared" si="4"/>
        <v>4.5504908372821742E-2</v>
      </c>
      <c r="M95" s="1">
        <f t="shared" si="5"/>
        <v>111.89656968876866</v>
      </c>
    </row>
    <row r="96" spans="1:13" x14ac:dyDescent="0.25">
      <c r="A96" t="str">
        <f t="shared" si="3"/>
        <v>CMBKWINov-2024</v>
      </c>
      <c r="B96" s="2">
        <v>2024</v>
      </c>
      <c r="C96" s="2" t="s">
        <v>179</v>
      </c>
      <c r="D96" t="s">
        <v>10</v>
      </c>
      <c r="E96" s="2" t="s">
        <v>34</v>
      </c>
      <c r="F96" t="s">
        <v>11</v>
      </c>
      <c r="G96">
        <v>2690</v>
      </c>
      <c r="H96">
        <v>290159.96999999974</v>
      </c>
      <c r="I96">
        <v>177744.19000000009</v>
      </c>
      <c r="J96">
        <v>467904.16</v>
      </c>
      <c r="K96">
        <v>11284550</v>
      </c>
      <c r="L96" s="26">
        <f t="shared" si="4"/>
        <v>4.1464139908104443E-2</v>
      </c>
      <c r="M96" s="1">
        <f t="shared" si="5"/>
        <v>173.94206691449813</v>
      </c>
    </row>
    <row r="97" spans="1:13" x14ac:dyDescent="0.25">
      <c r="A97" t="str">
        <f t="shared" si="3"/>
        <v>CMBLHENov-2024</v>
      </c>
      <c r="B97" s="2">
        <v>2024</v>
      </c>
      <c r="C97" s="2" t="s">
        <v>179</v>
      </c>
      <c r="D97" t="s">
        <v>10</v>
      </c>
      <c r="E97" s="2" t="s">
        <v>35</v>
      </c>
      <c r="F97" t="s">
        <v>15</v>
      </c>
      <c r="G97">
        <v>1647</v>
      </c>
      <c r="H97">
        <v>172120.47000000009</v>
      </c>
      <c r="I97">
        <v>59562.930000000008</v>
      </c>
      <c r="J97">
        <v>231683.4000000002</v>
      </c>
      <c r="K97">
        <v>4586895</v>
      </c>
      <c r="L97" s="26">
        <f t="shared" si="4"/>
        <v>5.0509854705634245E-2</v>
      </c>
      <c r="M97" s="1">
        <f t="shared" si="5"/>
        <v>140.66994535519137</v>
      </c>
    </row>
    <row r="98" spans="1:13" x14ac:dyDescent="0.25">
      <c r="A98" t="str">
        <f t="shared" si="3"/>
        <v>CMBLHRNov-2024</v>
      </c>
      <c r="B98" s="2">
        <v>2024</v>
      </c>
      <c r="C98" s="2" t="s">
        <v>179</v>
      </c>
      <c r="D98" t="s">
        <v>10</v>
      </c>
      <c r="E98" s="2" t="s">
        <v>36</v>
      </c>
      <c r="F98" t="s">
        <v>19</v>
      </c>
      <c r="G98">
        <v>7688</v>
      </c>
      <c r="H98">
        <v>1786644.3299999991</v>
      </c>
      <c r="I98">
        <v>1742903.34</v>
      </c>
      <c r="J98">
        <v>3529547.6699999995</v>
      </c>
      <c r="K98">
        <v>67031672</v>
      </c>
      <c r="L98" s="26">
        <f t="shared" si="4"/>
        <v>5.2654925122559967E-2</v>
      </c>
      <c r="M98" s="1">
        <f t="shared" si="5"/>
        <v>459.09829214360036</v>
      </c>
    </row>
    <row r="99" spans="1:13" x14ac:dyDescent="0.25">
      <c r="A99" t="str">
        <f t="shared" si="3"/>
        <v>CMBMAANov-2024</v>
      </c>
      <c r="B99" s="2">
        <v>2024</v>
      </c>
      <c r="C99" s="2" t="s">
        <v>179</v>
      </c>
      <c r="D99" t="s">
        <v>10</v>
      </c>
      <c r="E99" s="2" t="s">
        <v>37</v>
      </c>
      <c r="F99" t="s">
        <v>15</v>
      </c>
      <c r="G99">
        <v>6526</v>
      </c>
      <c r="H99">
        <v>153210.44000000015</v>
      </c>
      <c r="I99">
        <v>159346.12000000011</v>
      </c>
      <c r="J99">
        <v>312556.56000000011</v>
      </c>
      <c r="K99">
        <v>4476836</v>
      </c>
      <c r="L99" s="26">
        <f t="shared" si="4"/>
        <v>6.9816397116177611E-2</v>
      </c>
      <c r="M99" s="1">
        <f t="shared" si="5"/>
        <v>47.894048421697839</v>
      </c>
    </row>
    <row r="100" spans="1:13" x14ac:dyDescent="0.25">
      <c r="A100" t="str">
        <f t="shared" si="3"/>
        <v>CMBMELNov-2024</v>
      </c>
      <c r="B100" s="2">
        <v>2024</v>
      </c>
      <c r="C100" s="2" t="s">
        <v>179</v>
      </c>
      <c r="D100" t="s">
        <v>10</v>
      </c>
      <c r="E100" s="2" t="s">
        <v>38</v>
      </c>
      <c r="F100" t="s">
        <v>13</v>
      </c>
      <c r="G100">
        <v>6427</v>
      </c>
      <c r="H100">
        <v>1797699.3500000006</v>
      </c>
      <c r="I100">
        <v>723009.08000000007</v>
      </c>
      <c r="J100">
        <v>2520708.4300000034</v>
      </c>
      <c r="K100">
        <v>54044643</v>
      </c>
      <c r="L100" s="26">
        <f t="shared" si="4"/>
        <v>4.6641226402402237E-2</v>
      </c>
      <c r="M100" s="1">
        <f t="shared" si="5"/>
        <v>392.20607281780042</v>
      </c>
    </row>
    <row r="101" spans="1:13" x14ac:dyDescent="0.25">
      <c r="A101" t="str">
        <f t="shared" si="3"/>
        <v>CMBMLENov-2024</v>
      </c>
      <c r="B101" s="2">
        <v>2024</v>
      </c>
      <c r="C101" s="2" t="s">
        <v>179</v>
      </c>
      <c r="D101" t="s">
        <v>10</v>
      </c>
      <c r="E101" s="2" t="s">
        <v>39</v>
      </c>
      <c r="F101" t="s">
        <v>15</v>
      </c>
      <c r="G101">
        <v>9218</v>
      </c>
      <c r="H101">
        <v>572222.63999999943</v>
      </c>
      <c r="I101">
        <v>165374.56000000014</v>
      </c>
      <c r="J101">
        <v>737597.19999999856</v>
      </c>
      <c r="K101">
        <v>7079424</v>
      </c>
      <c r="L101" s="26">
        <f t="shared" si="4"/>
        <v>0.10418887186302142</v>
      </c>
      <c r="M101" s="1">
        <f t="shared" si="5"/>
        <v>80.017053590800444</v>
      </c>
    </row>
    <row r="102" spans="1:13" x14ac:dyDescent="0.25">
      <c r="A102" t="str">
        <f t="shared" si="3"/>
        <v>CMBNRTNov-2024</v>
      </c>
      <c r="B102" s="2">
        <v>2024</v>
      </c>
      <c r="C102" s="2" t="s">
        <v>179</v>
      </c>
      <c r="D102" t="s">
        <v>10</v>
      </c>
      <c r="E102" s="2" t="s">
        <v>40</v>
      </c>
      <c r="F102" t="s">
        <v>13</v>
      </c>
      <c r="G102">
        <v>2873</v>
      </c>
      <c r="H102">
        <v>830067.42000000016</v>
      </c>
      <c r="I102">
        <v>104356.17999999998</v>
      </c>
      <c r="J102">
        <v>934423.59999999974</v>
      </c>
      <c r="K102">
        <v>19720272</v>
      </c>
      <c r="L102" s="26">
        <f t="shared" si="4"/>
        <v>4.7383910323346441E-2</v>
      </c>
      <c r="M102" s="1">
        <f t="shared" si="5"/>
        <v>325.24316045944994</v>
      </c>
    </row>
    <row r="103" spans="1:13" x14ac:dyDescent="0.25">
      <c r="A103" t="str">
        <f t="shared" si="3"/>
        <v>CMBRUHNov-2024</v>
      </c>
      <c r="B103" s="2">
        <v>2024</v>
      </c>
      <c r="C103" s="2" t="s">
        <v>179</v>
      </c>
      <c r="D103" t="s">
        <v>10</v>
      </c>
      <c r="E103" s="2" t="s">
        <v>41</v>
      </c>
      <c r="F103" t="s">
        <v>11</v>
      </c>
      <c r="G103">
        <v>4438</v>
      </c>
      <c r="H103">
        <v>685012.07</v>
      </c>
      <c r="I103">
        <v>263714.45</v>
      </c>
      <c r="J103">
        <v>948726.5199999999</v>
      </c>
      <c r="K103">
        <v>17951710</v>
      </c>
      <c r="L103" s="26">
        <f t="shared" si="4"/>
        <v>5.2848810503289094E-2</v>
      </c>
      <c r="M103" s="1">
        <f t="shared" si="5"/>
        <v>213.77343848580441</v>
      </c>
    </row>
    <row r="104" spans="1:13" x14ac:dyDescent="0.25">
      <c r="A104" t="str">
        <f t="shared" si="3"/>
        <v>CMBSINNov-2024</v>
      </c>
      <c r="B104" s="2">
        <v>2024</v>
      </c>
      <c r="C104" s="2" t="s">
        <v>179</v>
      </c>
      <c r="D104" t="s">
        <v>10</v>
      </c>
      <c r="E104" s="2" t="s">
        <v>42</v>
      </c>
      <c r="F104" t="s">
        <v>13</v>
      </c>
      <c r="G104">
        <v>3104</v>
      </c>
      <c r="H104">
        <v>352613.07000000018</v>
      </c>
      <c r="I104">
        <v>191844.81999999989</v>
      </c>
      <c r="J104">
        <v>544457.89000000013</v>
      </c>
      <c r="K104">
        <v>8532896</v>
      </c>
      <c r="L104" s="26">
        <f t="shared" si="4"/>
        <v>6.3806929089490858E-2</v>
      </c>
      <c r="M104" s="1">
        <f t="shared" si="5"/>
        <v>175.40524806701035</v>
      </c>
    </row>
    <row r="105" spans="1:13" x14ac:dyDescent="0.25">
      <c r="A105" t="str">
        <f t="shared" si="3"/>
        <v>CMBSYDNov-2024</v>
      </c>
      <c r="B105" s="2">
        <v>2024</v>
      </c>
      <c r="C105" s="2" t="s">
        <v>179</v>
      </c>
      <c r="D105" t="s">
        <v>10</v>
      </c>
      <c r="E105" s="2" t="s">
        <v>53</v>
      </c>
      <c r="F105" t="s">
        <v>13</v>
      </c>
      <c r="G105">
        <v>3437</v>
      </c>
      <c r="H105">
        <v>995721.24000000057</v>
      </c>
      <c r="I105">
        <v>372732.73999999993</v>
      </c>
      <c r="J105">
        <v>1368453.9799999993</v>
      </c>
      <c r="K105">
        <v>30087498</v>
      </c>
      <c r="L105" s="26">
        <f t="shared" si="4"/>
        <v>4.5482478469961153E-2</v>
      </c>
      <c r="M105" s="1">
        <f t="shared" si="5"/>
        <v>398.15361652603997</v>
      </c>
    </row>
    <row r="106" spans="1:13" x14ac:dyDescent="0.25">
      <c r="A106" t="str">
        <f t="shared" si="3"/>
        <v>CMBTRVNov-2024</v>
      </c>
      <c r="B106" s="2">
        <v>2024</v>
      </c>
      <c r="C106" s="2" t="s">
        <v>179</v>
      </c>
      <c r="D106" t="s">
        <v>10</v>
      </c>
      <c r="E106" s="2" t="s">
        <v>43</v>
      </c>
      <c r="F106" t="s">
        <v>15</v>
      </c>
      <c r="G106">
        <v>1182</v>
      </c>
      <c r="H106">
        <v>22701.919999999987</v>
      </c>
      <c r="I106">
        <v>14783.639999999989</v>
      </c>
      <c r="J106">
        <v>37485.560000000027</v>
      </c>
      <c r="K106">
        <v>432612</v>
      </c>
      <c r="L106" s="26">
        <f t="shared" si="4"/>
        <v>8.6649376346472184E-2</v>
      </c>
      <c r="M106" s="1">
        <f t="shared" si="5"/>
        <v>31.71367174280882</v>
      </c>
    </row>
    <row r="107" spans="1:13" x14ac:dyDescent="0.25">
      <c r="A107" t="str">
        <f t="shared" si="3"/>
        <v>CMBTRZNov-2024</v>
      </c>
      <c r="B107" s="2">
        <v>2024</v>
      </c>
      <c r="C107" s="2" t="s">
        <v>179</v>
      </c>
      <c r="D107" t="s">
        <v>10</v>
      </c>
      <c r="E107" s="2" t="s">
        <v>44</v>
      </c>
      <c r="F107" t="s">
        <v>15</v>
      </c>
      <c r="G107">
        <v>1452</v>
      </c>
      <c r="H107">
        <v>41168.070000000022</v>
      </c>
      <c r="I107">
        <v>23371.429999999964</v>
      </c>
      <c r="J107">
        <v>64539.499999999978</v>
      </c>
      <c r="K107">
        <v>643236</v>
      </c>
      <c r="L107" s="26">
        <f t="shared" si="4"/>
        <v>0.10033564663669318</v>
      </c>
      <c r="M107" s="1">
        <f t="shared" si="5"/>
        <v>44.44869146005508</v>
      </c>
    </row>
    <row r="108" spans="1:13" x14ac:dyDescent="0.25">
      <c r="A108" t="str">
        <f t="shared" si="3"/>
        <v>COKCMBNov-2024</v>
      </c>
      <c r="B108" s="2">
        <v>2024</v>
      </c>
      <c r="C108" s="2" t="s">
        <v>179</v>
      </c>
      <c r="D108" t="s">
        <v>21</v>
      </c>
      <c r="E108" s="2" t="s">
        <v>10</v>
      </c>
      <c r="F108" t="s">
        <v>15</v>
      </c>
      <c r="G108">
        <v>1649</v>
      </c>
      <c r="H108">
        <v>75014.199999999953</v>
      </c>
      <c r="I108">
        <v>33640.690000000024</v>
      </c>
      <c r="J108">
        <v>108654.88999999997</v>
      </c>
      <c r="K108">
        <v>852533</v>
      </c>
      <c r="L108" s="26">
        <f t="shared" si="4"/>
        <v>0.12744948289391728</v>
      </c>
      <c r="M108" s="1">
        <f t="shared" si="5"/>
        <v>65.89138265615523</v>
      </c>
    </row>
    <row r="109" spans="1:13" x14ac:dyDescent="0.25">
      <c r="A109" t="str">
        <f t="shared" si="3"/>
        <v>DACCMBNov-2024</v>
      </c>
      <c r="B109" s="2">
        <v>2024</v>
      </c>
      <c r="C109" s="2" t="s">
        <v>179</v>
      </c>
      <c r="D109" t="s">
        <v>22</v>
      </c>
      <c r="E109" s="2" t="s">
        <v>10</v>
      </c>
      <c r="F109" t="s">
        <v>15</v>
      </c>
      <c r="G109">
        <v>3833</v>
      </c>
      <c r="H109">
        <v>458139.61999999941</v>
      </c>
      <c r="I109">
        <v>17634.55999999999</v>
      </c>
      <c r="J109">
        <v>475774.18000000023</v>
      </c>
      <c r="K109">
        <v>8298445</v>
      </c>
      <c r="L109" s="26">
        <f t="shared" si="4"/>
        <v>5.7332931651652839E-2</v>
      </c>
      <c r="M109" s="1">
        <f t="shared" si="5"/>
        <v>124.12579702582839</v>
      </c>
    </row>
    <row r="110" spans="1:13" x14ac:dyDescent="0.25">
      <c r="A110" t="str">
        <f t="shared" si="3"/>
        <v>DELCMBNov-2024</v>
      </c>
      <c r="B110" s="2">
        <v>2024</v>
      </c>
      <c r="C110" s="2" t="s">
        <v>179</v>
      </c>
      <c r="D110" t="s">
        <v>23</v>
      </c>
      <c r="E110" s="2" t="s">
        <v>10</v>
      </c>
      <c r="F110" t="s">
        <v>15</v>
      </c>
      <c r="G110">
        <v>6157</v>
      </c>
      <c r="H110">
        <v>647450.23999999987</v>
      </c>
      <c r="I110">
        <v>198857.44999999981</v>
      </c>
      <c r="J110">
        <v>846307.68999999959</v>
      </c>
      <c r="K110">
        <v>14930725</v>
      </c>
      <c r="L110" s="26">
        <f t="shared" si="4"/>
        <v>5.6682290377727776E-2</v>
      </c>
      <c r="M110" s="1">
        <f t="shared" si="5"/>
        <v>137.45455416598986</v>
      </c>
    </row>
    <row r="111" spans="1:13" x14ac:dyDescent="0.25">
      <c r="A111" t="str">
        <f t="shared" si="3"/>
        <v>DMMCMBNov-2024</v>
      </c>
      <c r="B111" s="2">
        <v>2024</v>
      </c>
      <c r="C111" s="2" t="s">
        <v>179</v>
      </c>
      <c r="D111" t="s">
        <v>24</v>
      </c>
      <c r="E111" s="2" t="s">
        <v>10</v>
      </c>
      <c r="F111" t="s">
        <v>11</v>
      </c>
      <c r="G111">
        <v>1302</v>
      </c>
      <c r="H111">
        <v>126365.54</v>
      </c>
      <c r="I111">
        <v>101422.30000000006</v>
      </c>
      <c r="J111">
        <v>227787.83999999994</v>
      </c>
      <c r="K111">
        <v>5016606</v>
      </c>
      <c r="L111" s="26">
        <f t="shared" si="4"/>
        <v>4.5406763058529996E-2</v>
      </c>
      <c r="M111" s="1">
        <f t="shared" si="5"/>
        <v>174.95225806451609</v>
      </c>
    </row>
    <row r="112" spans="1:13" x14ac:dyDescent="0.25">
      <c r="A112" t="str">
        <f t="shared" si="3"/>
        <v>DOHCMBNov-2024</v>
      </c>
      <c r="B112" s="2">
        <v>2024</v>
      </c>
      <c r="C112" s="2" t="s">
        <v>179</v>
      </c>
      <c r="D112" t="s">
        <v>25</v>
      </c>
      <c r="E112" s="2" t="s">
        <v>10</v>
      </c>
      <c r="F112" t="s">
        <v>11</v>
      </c>
      <c r="G112">
        <v>1760</v>
      </c>
      <c r="H112">
        <v>150690.66999999993</v>
      </c>
      <c r="I112">
        <v>141788.91999999995</v>
      </c>
      <c r="J112">
        <v>292479.58999999997</v>
      </c>
      <c r="K112">
        <v>6394080</v>
      </c>
      <c r="L112" s="26">
        <f t="shared" si="4"/>
        <v>4.5742247516452714E-2</v>
      </c>
      <c r="M112" s="1">
        <f t="shared" si="5"/>
        <v>166.18158522727271</v>
      </c>
    </row>
    <row r="113" spans="1:13" x14ac:dyDescent="0.25">
      <c r="A113" t="str">
        <f t="shared" si="3"/>
        <v>DXBCMBNov-2024</v>
      </c>
      <c r="B113" s="2">
        <v>2024</v>
      </c>
      <c r="C113" s="2" t="s">
        <v>179</v>
      </c>
      <c r="D113" t="s">
        <v>26</v>
      </c>
      <c r="E113" s="2" t="s">
        <v>10</v>
      </c>
      <c r="F113" t="s">
        <v>11</v>
      </c>
      <c r="G113">
        <v>3207</v>
      </c>
      <c r="H113">
        <v>287273.45999999985</v>
      </c>
      <c r="I113">
        <v>248868.83000000025</v>
      </c>
      <c r="J113">
        <v>536142.29000000015</v>
      </c>
      <c r="K113">
        <v>10611963</v>
      </c>
      <c r="L113" s="26">
        <f t="shared" si="4"/>
        <v>5.0522442454803147E-2</v>
      </c>
      <c r="M113" s="1">
        <f t="shared" si="5"/>
        <v>167.17876208294362</v>
      </c>
    </row>
    <row r="114" spans="1:13" x14ac:dyDescent="0.25">
      <c r="A114" t="str">
        <f t="shared" si="3"/>
        <v>FRACMBNov-2024</v>
      </c>
      <c r="B114" s="2">
        <v>2024</v>
      </c>
      <c r="C114" s="2" t="s">
        <v>179</v>
      </c>
      <c r="D114" t="s">
        <v>27</v>
      </c>
      <c r="E114" s="2" t="s">
        <v>10</v>
      </c>
      <c r="F114" t="s">
        <v>19</v>
      </c>
      <c r="G114">
        <v>1489</v>
      </c>
      <c r="H114">
        <v>293494.63000000006</v>
      </c>
      <c r="I114">
        <v>361065.78000000009</v>
      </c>
      <c r="J114">
        <v>654560.41</v>
      </c>
      <c r="K114">
        <v>12050477</v>
      </c>
      <c r="L114" s="26">
        <f t="shared" si="4"/>
        <v>5.4318215785151079E-2</v>
      </c>
      <c r="M114" s="1">
        <f t="shared" si="5"/>
        <v>439.59732034922769</v>
      </c>
    </row>
    <row r="115" spans="1:13" x14ac:dyDescent="0.25">
      <c r="A115" t="str">
        <f t="shared" si="3"/>
        <v>GANCMBNov-2024</v>
      </c>
      <c r="B115" s="2">
        <v>2024</v>
      </c>
      <c r="C115" s="2" t="s">
        <v>179</v>
      </c>
      <c r="D115" t="s">
        <v>28</v>
      </c>
      <c r="E115" s="2" t="s">
        <v>10</v>
      </c>
      <c r="F115" t="s">
        <v>15</v>
      </c>
      <c r="G115">
        <v>334</v>
      </c>
      <c r="H115">
        <v>30173.13</v>
      </c>
      <c r="I115">
        <v>8741</v>
      </c>
      <c r="J115">
        <v>38914.130000000005</v>
      </c>
      <c r="K115">
        <v>383098</v>
      </c>
      <c r="L115" s="26">
        <f t="shared" si="4"/>
        <v>0.10157748147993464</v>
      </c>
      <c r="M115" s="1">
        <f t="shared" si="5"/>
        <v>116.50937125748504</v>
      </c>
    </row>
    <row r="116" spans="1:13" x14ac:dyDescent="0.25">
      <c r="A116" t="str">
        <f t="shared" si="3"/>
        <v>HYDCMBNov-2024</v>
      </c>
      <c r="B116" s="2">
        <v>2024</v>
      </c>
      <c r="C116" s="2" t="s">
        <v>179</v>
      </c>
      <c r="D116" t="s">
        <v>29</v>
      </c>
      <c r="E116" s="2" t="s">
        <v>10</v>
      </c>
      <c r="F116" t="s">
        <v>15</v>
      </c>
      <c r="G116">
        <v>636</v>
      </c>
      <c r="H116">
        <v>31657.429999999997</v>
      </c>
      <c r="I116">
        <v>17281.71999999999</v>
      </c>
      <c r="J116">
        <v>48939.150000000009</v>
      </c>
      <c r="K116">
        <v>745392</v>
      </c>
      <c r="L116" s="26">
        <f t="shared" si="4"/>
        <v>6.5655587932255788E-2</v>
      </c>
      <c r="M116" s="1">
        <f t="shared" si="5"/>
        <v>76.948349056603789</v>
      </c>
    </row>
    <row r="117" spans="1:13" x14ac:dyDescent="0.25">
      <c r="A117" t="str">
        <f t="shared" si="3"/>
        <v>ICNCMBNov-2024</v>
      </c>
      <c r="B117" s="2">
        <v>2024</v>
      </c>
      <c r="C117" s="2" t="s">
        <v>179</v>
      </c>
      <c r="D117" t="s">
        <v>30</v>
      </c>
      <c r="E117" s="2" t="s">
        <v>10</v>
      </c>
      <c r="F117" t="s">
        <v>13</v>
      </c>
      <c r="G117">
        <v>960</v>
      </c>
      <c r="H117">
        <v>186013.63999999998</v>
      </c>
      <c r="I117">
        <v>97942.649999999965</v>
      </c>
      <c r="J117">
        <v>283956.2899999998</v>
      </c>
      <c r="K117">
        <v>5534400</v>
      </c>
      <c r="L117" s="26">
        <f t="shared" si="4"/>
        <v>5.1307511202659695E-2</v>
      </c>
      <c r="M117" s="1">
        <f t="shared" si="5"/>
        <v>295.78780208333313</v>
      </c>
    </row>
    <row r="118" spans="1:13" x14ac:dyDescent="0.25">
      <c r="A118" t="str">
        <f t="shared" si="3"/>
        <v>IXMCMBNov-2024</v>
      </c>
      <c r="B118" s="2">
        <v>2024</v>
      </c>
      <c r="C118" s="2" t="s">
        <v>179</v>
      </c>
      <c r="D118" t="s">
        <v>31</v>
      </c>
      <c r="E118" s="2" t="s">
        <v>10</v>
      </c>
      <c r="F118" t="s">
        <v>15</v>
      </c>
      <c r="G118">
        <v>1881</v>
      </c>
      <c r="H118">
        <v>49088.85999999995</v>
      </c>
      <c r="I118">
        <v>28855.739999999962</v>
      </c>
      <c r="J118">
        <v>77944.599999999933</v>
      </c>
      <c r="K118">
        <v>665874</v>
      </c>
      <c r="L118" s="26">
        <f t="shared" si="4"/>
        <v>0.11705607967873792</v>
      </c>
      <c r="M118" s="1">
        <f t="shared" si="5"/>
        <v>41.43785220627322</v>
      </c>
    </row>
    <row r="119" spans="1:13" x14ac:dyDescent="0.25">
      <c r="A119" t="str">
        <f t="shared" si="3"/>
        <v>KHICMBNov-2024</v>
      </c>
      <c r="B119" s="2">
        <v>2024</v>
      </c>
      <c r="C119" s="2" t="s">
        <v>179</v>
      </c>
      <c r="D119" t="s">
        <v>32</v>
      </c>
      <c r="E119" s="2" t="s">
        <v>10</v>
      </c>
      <c r="F119" t="s">
        <v>15</v>
      </c>
      <c r="G119">
        <v>744</v>
      </c>
      <c r="H119">
        <v>75034.809999999954</v>
      </c>
      <c r="I119">
        <v>23612.139999999992</v>
      </c>
      <c r="J119">
        <v>98646.950000000026</v>
      </c>
      <c r="K119">
        <v>1796016</v>
      </c>
      <c r="L119" s="26">
        <f t="shared" si="4"/>
        <v>5.4925429394838368E-2</v>
      </c>
      <c r="M119" s="1">
        <f t="shared" si="5"/>
        <v>132.58998655913982</v>
      </c>
    </row>
    <row r="120" spans="1:13" x14ac:dyDescent="0.25">
      <c r="A120" t="str">
        <f t="shared" si="3"/>
        <v>KTMCMBNov-2024</v>
      </c>
      <c r="B120" s="2">
        <v>2024</v>
      </c>
      <c r="C120" s="2" t="s">
        <v>179</v>
      </c>
      <c r="D120" t="s">
        <v>52</v>
      </c>
      <c r="E120" s="2" t="s">
        <v>10</v>
      </c>
      <c r="F120" t="s">
        <v>15</v>
      </c>
      <c r="G120">
        <v>1557</v>
      </c>
      <c r="H120">
        <v>316170.69</v>
      </c>
      <c r="I120">
        <v>49102.95</v>
      </c>
      <c r="J120">
        <v>365273.63999999996</v>
      </c>
      <c r="K120">
        <v>3663621</v>
      </c>
      <c r="L120" s="26">
        <f t="shared" si="4"/>
        <v>9.9702900491071528E-2</v>
      </c>
      <c r="M120" s="1">
        <f t="shared" si="5"/>
        <v>234.60092485549131</v>
      </c>
    </row>
    <row r="121" spans="1:13" x14ac:dyDescent="0.25">
      <c r="A121" t="str">
        <f t="shared" si="3"/>
        <v>KULCMBNov-2024</v>
      </c>
      <c r="B121" s="2">
        <v>2024</v>
      </c>
      <c r="C121" s="2" t="s">
        <v>179</v>
      </c>
      <c r="D121" t="s">
        <v>33</v>
      </c>
      <c r="E121" s="2" t="s">
        <v>10</v>
      </c>
      <c r="F121" t="s">
        <v>13</v>
      </c>
      <c r="G121">
        <v>4047</v>
      </c>
      <c r="H121">
        <v>260107.07000000009</v>
      </c>
      <c r="I121">
        <v>211235.30000000005</v>
      </c>
      <c r="J121">
        <v>471342.37000000005</v>
      </c>
      <c r="K121">
        <v>9951573</v>
      </c>
      <c r="L121" s="26">
        <f t="shared" si="4"/>
        <v>4.7363604728619287E-2</v>
      </c>
      <c r="M121" s="1">
        <f t="shared" si="5"/>
        <v>116.46710402767484</v>
      </c>
    </row>
    <row r="122" spans="1:13" x14ac:dyDescent="0.25">
      <c r="A122" t="str">
        <f t="shared" si="3"/>
        <v>KWICMBNov-2024</v>
      </c>
      <c r="B122" s="2">
        <v>2024</v>
      </c>
      <c r="C122" s="2" t="s">
        <v>179</v>
      </c>
      <c r="D122" t="s">
        <v>34</v>
      </c>
      <c r="E122" s="2" t="s">
        <v>10</v>
      </c>
      <c r="F122" t="s">
        <v>11</v>
      </c>
      <c r="G122">
        <v>2104</v>
      </c>
      <c r="H122">
        <v>148421.68000000005</v>
      </c>
      <c r="I122">
        <v>155226.11999999997</v>
      </c>
      <c r="J122">
        <v>303647.79999999987</v>
      </c>
      <c r="K122">
        <v>8826280</v>
      </c>
      <c r="L122" s="26">
        <f t="shared" si="4"/>
        <v>3.4402692867210177E-2</v>
      </c>
      <c r="M122" s="1">
        <f t="shared" si="5"/>
        <v>144.31929657794672</v>
      </c>
    </row>
    <row r="123" spans="1:13" x14ac:dyDescent="0.25">
      <c r="A123" t="str">
        <f t="shared" si="3"/>
        <v>LHECMBNov-2024</v>
      </c>
      <c r="B123" s="2">
        <v>2024</v>
      </c>
      <c r="C123" s="2" t="s">
        <v>179</v>
      </c>
      <c r="D123" t="s">
        <v>35</v>
      </c>
      <c r="E123" s="2" t="s">
        <v>10</v>
      </c>
      <c r="F123" t="s">
        <v>15</v>
      </c>
      <c r="G123">
        <v>1073</v>
      </c>
      <c r="H123">
        <v>117528.13999999997</v>
      </c>
      <c r="I123">
        <v>35397.209999999992</v>
      </c>
      <c r="J123">
        <v>152925.35</v>
      </c>
      <c r="K123">
        <v>2988305</v>
      </c>
      <c r="L123" s="26">
        <f t="shared" si="4"/>
        <v>5.1174612363865134E-2</v>
      </c>
      <c r="M123" s="1">
        <f t="shared" si="5"/>
        <v>142.5212954333644</v>
      </c>
    </row>
    <row r="124" spans="1:13" x14ac:dyDescent="0.25">
      <c r="A124" t="str">
        <f t="shared" si="3"/>
        <v>LHRCMBNov-2024</v>
      </c>
      <c r="B124" s="2">
        <v>2024</v>
      </c>
      <c r="C124" s="2" t="s">
        <v>179</v>
      </c>
      <c r="D124" t="s">
        <v>36</v>
      </c>
      <c r="E124" s="2" t="s">
        <v>10</v>
      </c>
      <c r="F124" t="s">
        <v>19</v>
      </c>
      <c r="G124">
        <v>7406</v>
      </c>
      <c r="H124">
        <v>1736388.1899999985</v>
      </c>
      <c r="I124">
        <v>1725203.25</v>
      </c>
      <c r="J124">
        <v>3461591.4399999948</v>
      </c>
      <c r="K124">
        <v>64572914</v>
      </c>
      <c r="L124" s="26">
        <f t="shared" si="4"/>
        <v>5.3607483781822125E-2</v>
      </c>
      <c r="M124" s="1">
        <f t="shared" si="5"/>
        <v>467.40365109370708</v>
      </c>
    </row>
    <row r="125" spans="1:13" x14ac:dyDescent="0.25">
      <c r="A125" t="str">
        <f t="shared" si="3"/>
        <v>MAACMBNov-2024</v>
      </c>
      <c r="B125" s="2">
        <v>2024</v>
      </c>
      <c r="C125" s="2" t="s">
        <v>179</v>
      </c>
      <c r="D125" t="s">
        <v>37</v>
      </c>
      <c r="E125" s="2" t="s">
        <v>10</v>
      </c>
      <c r="F125" t="s">
        <v>15</v>
      </c>
      <c r="G125">
        <v>6666</v>
      </c>
      <c r="H125">
        <v>157489.12000000005</v>
      </c>
      <c r="I125">
        <v>166536.05000000002</v>
      </c>
      <c r="J125">
        <v>324025.16999999981</v>
      </c>
      <c r="K125">
        <v>4572876</v>
      </c>
      <c r="L125" s="26">
        <f t="shared" si="4"/>
        <v>7.08580705009276E-2</v>
      </c>
      <c r="M125" s="1">
        <f t="shared" si="5"/>
        <v>48.608636363636336</v>
      </c>
    </row>
    <row r="126" spans="1:13" x14ac:dyDescent="0.25">
      <c r="A126" t="str">
        <f t="shared" si="3"/>
        <v>MELCMBNov-2024</v>
      </c>
      <c r="B126" s="2">
        <v>2024</v>
      </c>
      <c r="C126" s="2" t="s">
        <v>179</v>
      </c>
      <c r="D126" t="s">
        <v>38</v>
      </c>
      <c r="E126" s="2" t="s">
        <v>10</v>
      </c>
      <c r="F126" t="s">
        <v>13</v>
      </c>
      <c r="G126">
        <v>5941</v>
      </c>
      <c r="H126">
        <v>1896607.7000000014</v>
      </c>
      <c r="I126">
        <v>599291.4099999998</v>
      </c>
      <c r="J126">
        <v>2495899.1099999994</v>
      </c>
      <c r="K126">
        <v>49957869</v>
      </c>
      <c r="L126" s="26">
        <f t="shared" si="4"/>
        <v>4.9960079562240724E-2</v>
      </c>
      <c r="M126" s="1">
        <f t="shared" si="5"/>
        <v>420.11430903888225</v>
      </c>
    </row>
    <row r="127" spans="1:13" x14ac:dyDescent="0.25">
      <c r="A127" t="str">
        <f t="shared" si="3"/>
        <v>MLECMBNov-2024</v>
      </c>
      <c r="B127" s="2">
        <v>2024</v>
      </c>
      <c r="C127" s="2" t="s">
        <v>179</v>
      </c>
      <c r="D127" t="s">
        <v>39</v>
      </c>
      <c r="E127" s="2" t="s">
        <v>10</v>
      </c>
      <c r="F127" t="s">
        <v>15</v>
      </c>
      <c r="G127">
        <v>6884</v>
      </c>
      <c r="H127">
        <v>376783.67000000027</v>
      </c>
      <c r="I127">
        <v>110280.69999999997</v>
      </c>
      <c r="J127">
        <v>487064.37000000034</v>
      </c>
      <c r="K127">
        <v>5286912</v>
      </c>
      <c r="L127" s="26">
        <f t="shared" si="4"/>
        <v>9.2126437890398094E-2</v>
      </c>
      <c r="M127" s="1">
        <f t="shared" si="5"/>
        <v>70.753104299825736</v>
      </c>
    </row>
    <row r="128" spans="1:13" x14ac:dyDescent="0.25">
      <c r="A128" t="str">
        <f t="shared" si="3"/>
        <v>NRTCMBNov-2024</v>
      </c>
      <c r="B128" s="2">
        <v>2024</v>
      </c>
      <c r="C128" s="2" t="s">
        <v>179</v>
      </c>
      <c r="D128" t="s">
        <v>40</v>
      </c>
      <c r="E128" s="2" t="s">
        <v>10</v>
      </c>
      <c r="F128" t="s">
        <v>13</v>
      </c>
      <c r="G128">
        <v>2625</v>
      </c>
      <c r="H128">
        <v>805467.02999999991</v>
      </c>
      <c r="I128">
        <v>78587.210000000021</v>
      </c>
      <c r="J128">
        <v>884054.24000000034</v>
      </c>
      <c r="K128">
        <v>18018000</v>
      </c>
      <c r="L128" s="26">
        <f t="shared" si="4"/>
        <v>4.9065059385059402E-2</v>
      </c>
      <c r="M128" s="1">
        <f t="shared" si="5"/>
        <v>336.78256761904777</v>
      </c>
    </row>
    <row r="129" spans="1:13" x14ac:dyDescent="0.25">
      <c r="A129" t="str">
        <f t="shared" si="3"/>
        <v>RUHCMBNov-2024</v>
      </c>
      <c r="B129" s="2">
        <v>2024</v>
      </c>
      <c r="C129" s="2" t="s">
        <v>179</v>
      </c>
      <c r="D129" t="s">
        <v>41</v>
      </c>
      <c r="E129" s="2" t="s">
        <v>10</v>
      </c>
      <c r="F129" t="s">
        <v>11</v>
      </c>
      <c r="G129">
        <v>3363</v>
      </c>
      <c r="H129">
        <v>351330.66999999987</v>
      </c>
      <c r="I129">
        <v>261293.65000000011</v>
      </c>
      <c r="J129">
        <v>612624.32000000041</v>
      </c>
      <c r="K129">
        <v>13603335</v>
      </c>
      <c r="L129" s="26">
        <f t="shared" si="4"/>
        <v>4.5034862406902458E-2</v>
      </c>
      <c r="M129" s="1">
        <f t="shared" si="5"/>
        <v>182.16601843592042</v>
      </c>
    </row>
    <row r="130" spans="1:13" x14ac:dyDescent="0.25">
      <c r="A130" t="str">
        <f t="shared" ref="A130:A193" si="6">D130&amp;E130&amp;C130</f>
        <v>SINCMBNov-2024</v>
      </c>
      <c r="B130" s="2">
        <v>2024</v>
      </c>
      <c r="C130" s="2" t="s">
        <v>179</v>
      </c>
      <c r="D130" t="s">
        <v>42</v>
      </c>
      <c r="E130" s="2" t="s">
        <v>10</v>
      </c>
      <c r="F130" t="s">
        <v>13</v>
      </c>
      <c r="G130">
        <v>3215</v>
      </c>
      <c r="H130">
        <v>367511.16999999993</v>
      </c>
      <c r="I130">
        <v>179445.12999999998</v>
      </c>
      <c r="J130">
        <v>546956.30000000028</v>
      </c>
      <c r="K130">
        <v>8838035</v>
      </c>
      <c r="L130" s="26">
        <f t="shared" ref="L130:L193" si="7">J130/K130</f>
        <v>6.1886641091600143E-2</v>
      </c>
      <c r="M130" s="1">
        <f t="shared" ref="M130:M193" si="8">J130/G130</f>
        <v>170.12637636080879</v>
      </c>
    </row>
    <row r="131" spans="1:13" x14ac:dyDescent="0.25">
      <c r="A131" t="str">
        <f t="shared" si="6"/>
        <v>SYDCMBNov-2024</v>
      </c>
      <c r="B131" s="2">
        <v>2024</v>
      </c>
      <c r="C131" s="2" t="s">
        <v>179</v>
      </c>
      <c r="D131" t="s">
        <v>53</v>
      </c>
      <c r="E131" s="2" t="s">
        <v>10</v>
      </c>
      <c r="F131" t="s">
        <v>13</v>
      </c>
      <c r="G131">
        <v>3379</v>
      </c>
      <c r="H131">
        <v>1068487.3400000001</v>
      </c>
      <c r="I131">
        <v>331872.75000000012</v>
      </c>
      <c r="J131">
        <v>1400360.0899999996</v>
      </c>
      <c r="K131">
        <v>29579766</v>
      </c>
      <c r="L131" s="26">
        <f t="shared" si="7"/>
        <v>4.7341824475555336E-2</v>
      </c>
      <c r="M131" s="1">
        <f t="shared" si="8"/>
        <v>414.43033145901143</v>
      </c>
    </row>
    <row r="132" spans="1:13" x14ac:dyDescent="0.25">
      <c r="A132" t="str">
        <f t="shared" si="6"/>
        <v>TRVCMBNov-2024</v>
      </c>
      <c r="B132" s="2">
        <v>2024</v>
      </c>
      <c r="C132" s="2" t="s">
        <v>179</v>
      </c>
      <c r="D132" t="s">
        <v>43</v>
      </c>
      <c r="E132" s="2" t="s">
        <v>10</v>
      </c>
      <c r="F132" t="s">
        <v>15</v>
      </c>
      <c r="G132">
        <v>903</v>
      </c>
      <c r="H132">
        <v>25209.559999999987</v>
      </c>
      <c r="I132">
        <v>14453.599999999999</v>
      </c>
      <c r="J132">
        <v>39663.160000000003</v>
      </c>
      <c r="K132">
        <v>330498</v>
      </c>
      <c r="L132" s="26">
        <f t="shared" si="7"/>
        <v>0.12001028750552198</v>
      </c>
      <c r="M132" s="1">
        <f t="shared" si="8"/>
        <v>43.923765227021043</v>
      </c>
    </row>
    <row r="133" spans="1:13" x14ac:dyDescent="0.25">
      <c r="A133" t="str">
        <f t="shared" si="6"/>
        <v>TRZCMBNov-2024</v>
      </c>
      <c r="B133" s="2">
        <v>2024</v>
      </c>
      <c r="C133" s="2" t="s">
        <v>179</v>
      </c>
      <c r="D133" t="s">
        <v>44</v>
      </c>
      <c r="E133" s="2" t="s">
        <v>10</v>
      </c>
      <c r="F133" t="s">
        <v>15</v>
      </c>
      <c r="G133">
        <v>2723</v>
      </c>
      <c r="H133">
        <v>77132.030000000013</v>
      </c>
      <c r="I133">
        <v>43071.040000000088</v>
      </c>
      <c r="J133">
        <v>120203.07000000007</v>
      </c>
      <c r="K133">
        <v>1206289</v>
      </c>
      <c r="L133" s="26">
        <f t="shared" si="7"/>
        <v>9.964699172420545E-2</v>
      </c>
      <c r="M133" s="1">
        <f t="shared" si="8"/>
        <v>44.143617333823016</v>
      </c>
    </row>
    <row r="134" spans="1:13" x14ac:dyDescent="0.25">
      <c r="A134" t="str">
        <f t="shared" si="6"/>
        <v>AUHCMBDec-2024</v>
      </c>
      <c r="B134" s="2">
        <v>2024</v>
      </c>
      <c r="C134" s="2" t="s">
        <v>188</v>
      </c>
      <c r="D134" t="s">
        <v>9</v>
      </c>
      <c r="E134" s="2" t="s">
        <v>10</v>
      </c>
      <c r="F134" t="s">
        <v>11</v>
      </c>
      <c r="G134">
        <v>1001</v>
      </c>
      <c r="H134">
        <v>118934.48999999987</v>
      </c>
      <c r="I134">
        <v>84065.399999999936</v>
      </c>
      <c r="J134">
        <v>202999.89000000004</v>
      </c>
      <c r="K134">
        <v>3347344</v>
      </c>
      <c r="L134" s="26">
        <f t="shared" si="7"/>
        <v>6.0645063668389038E-2</v>
      </c>
      <c r="M134" s="1">
        <f t="shared" si="8"/>
        <v>202.79709290709295</v>
      </c>
    </row>
    <row r="135" spans="1:13" x14ac:dyDescent="0.25">
      <c r="A135" t="str">
        <f t="shared" si="6"/>
        <v>BKKCMBDec-2024</v>
      </c>
      <c r="B135" s="2">
        <v>2024</v>
      </c>
      <c r="C135" s="2" t="s">
        <v>188</v>
      </c>
      <c r="D135" t="s">
        <v>12</v>
      </c>
      <c r="E135" s="2" t="s">
        <v>10</v>
      </c>
      <c r="F135" t="s">
        <v>13</v>
      </c>
      <c r="G135">
        <v>1439</v>
      </c>
      <c r="H135">
        <v>169826.93000000002</v>
      </c>
      <c r="I135">
        <v>101762.92999999992</v>
      </c>
      <c r="J135">
        <v>271589.85999999993</v>
      </c>
      <c r="K135">
        <v>3432015</v>
      </c>
      <c r="L135" s="26">
        <f t="shared" si="7"/>
        <v>7.9134228725690287E-2</v>
      </c>
      <c r="M135" s="1">
        <f t="shared" si="8"/>
        <v>188.73513551077133</v>
      </c>
    </row>
    <row r="136" spans="1:13" x14ac:dyDescent="0.25">
      <c r="A136" t="str">
        <f t="shared" si="6"/>
        <v>BLRCMBDec-2024</v>
      </c>
      <c r="B136" s="2">
        <v>2024</v>
      </c>
      <c r="C136" s="2" t="s">
        <v>188</v>
      </c>
      <c r="D136" t="s">
        <v>14</v>
      </c>
      <c r="E136" s="2" t="s">
        <v>10</v>
      </c>
      <c r="F136" t="s">
        <v>15</v>
      </c>
      <c r="G136">
        <v>1936</v>
      </c>
      <c r="H136">
        <v>124123.60999999999</v>
      </c>
      <c r="I136">
        <v>60050.570000000022</v>
      </c>
      <c r="J136">
        <v>184174.18000000005</v>
      </c>
      <c r="K136">
        <v>1384240</v>
      </c>
      <c r="L136" s="26">
        <f t="shared" si="7"/>
        <v>0.13305075709414557</v>
      </c>
      <c r="M136" s="1">
        <f t="shared" si="8"/>
        <v>95.13129132231407</v>
      </c>
    </row>
    <row r="137" spans="1:13" x14ac:dyDescent="0.25">
      <c r="A137" t="str">
        <f t="shared" si="6"/>
        <v>BOMCMBDec-2024</v>
      </c>
      <c r="B137" s="2">
        <v>2024</v>
      </c>
      <c r="C137" s="2" t="s">
        <v>188</v>
      </c>
      <c r="D137" t="s">
        <v>16</v>
      </c>
      <c r="E137" s="2" t="s">
        <v>10</v>
      </c>
      <c r="F137" t="s">
        <v>15</v>
      </c>
      <c r="G137">
        <v>3064</v>
      </c>
      <c r="H137">
        <v>237580.95000000022</v>
      </c>
      <c r="I137">
        <v>103052.53999999994</v>
      </c>
      <c r="J137">
        <v>340633.49</v>
      </c>
      <c r="K137">
        <v>4746136</v>
      </c>
      <c r="L137" s="26">
        <f t="shared" si="7"/>
        <v>7.1770697257727126E-2</v>
      </c>
      <c r="M137" s="1">
        <f t="shared" si="8"/>
        <v>111.17281005221932</v>
      </c>
    </row>
    <row r="138" spans="1:13" x14ac:dyDescent="0.25">
      <c r="A138" t="str">
        <f t="shared" si="6"/>
        <v>CAN(blank)Dec-2024</v>
      </c>
      <c r="B138" s="2">
        <v>2024</v>
      </c>
      <c r="C138" s="2" t="s">
        <v>188</v>
      </c>
      <c r="D138" t="s">
        <v>17</v>
      </c>
      <c r="E138" s="2" t="s">
        <v>193</v>
      </c>
      <c r="F138" t="s">
        <v>193</v>
      </c>
      <c r="G138">
        <v>90</v>
      </c>
      <c r="H138">
        <v>17936.019999999997</v>
      </c>
      <c r="I138">
        <v>7657.7600000000011</v>
      </c>
      <c r="J138">
        <v>25593.779999999992</v>
      </c>
      <c r="K138" t="e">
        <v>#N/A</v>
      </c>
      <c r="L138" s="26" t="e">
        <f t="shared" si="7"/>
        <v>#N/A</v>
      </c>
      <c r="M138" s="1">
        <f t="shared" si="8"/>
        <v>284.37533333333323</v>
      </c>
    </row>
    <row r="139" spans="1:13" x14ac:dyDescent="0.25">
      <c r="A139" t="str">
        <f t="shared" si="6"/>
        <v>CDGCMBDec-2024</v>
      </c>
      <c r="B139" s="2">
        <v>2024</v>
      </c>
      <c r="C139" s="2" t="s">
        <v>188</v>
      </c>
      <c r="D139" t="s">
        <v>18</v>
      </c>
      <c r="E139" s="2" t="s">
        <v>10</v>
      </c>
      <c r="F139" t="s">
        <v>19</v>
      </c>
      <c r="G139">
        <v>1694</v>
      </c>
      <c r="H139">
        <v>606340.2100000002</v>
      </c>
      <c r="I139">
        <v>412175.35000000027</v>
      </c>
      <c r="J139">
        <v>1018515.5600000006</v>
      </c>
      <c r="K139">
        <v>14414246</v>
      </c>
      <c r="L139" s="26">
        <f t="shared" si="7"/>
        <v>7.0660342552777339E-2</v>
      </c>
      <c r="M139" s="1">
        <f t="shared" si="8"/>
        <v>601.24885478158239</v>
      </c>
    </row>
    <row r="140" spans="1:13" x14ac:dyDescent="0.25">
      <c r="A140" t="str">
        <f t="shared" si="6"/>
        <v>CGKCMBDec-2024</v>
      </c>
      <c r="B140" s="2">
        <v>2024</v>
      </c>
      <c r="C140" s="2" t="s">
        <v>188</v>
      </c>
      <c r="D140" t="s">
        <v>20</v>
      </c>
      <c r="E140" s="2" t="s">
        <v>10</v>
      </c>
      <c r="F140" t="s">
        <v>13</v>
      </c>
      <c r="G140">
        <v>586</v>
      </c>
      <c r="H140">
        <v>65523.409999999989</v>
      </c>
      <c r="I140">
        <v>41858.209999999941</v>
      </c>
      <c r="J140">
        <v>107381.61999999997</v>
      </c>
      <c r="K140">
        <v>1944348</v>
      </c>
      <c r="L140" s="26">
        <f t="shared" si="7"/>
        <v>5.5227572430449678E-2</v>
      </c>
      <c r="M140" s="1">
        <f t="shared" si="8"/>
        <v>183.24508532423204</v>
      </c>
    </row>
    <row r="141" spans="1:13" x14ac:dyDescent="0.25">
      <c r="A141" t="str">
        <f t="shared" si="6"/>
        <v>CMBAUHDec-2024</v>
      </c>
      <c r="B141" s="2">
        <v>2024</v>
      </c>
      <c r="C141" s="2" t="s">
        <v>188</v>
      </c>
      <c r="D141" t="s">
        <v>10</v>
      </c>
      <c r="E141" s="2" t="s">
        <v>9</v>
      </c>
      <c r="F141" t="s">
        <v>11</v>
      </c>
      <c r="G141">
        <v>796</v>
      </c>
      <c r="H141">
        <v>81561.999999999971</v>
      </c>
      <c r="I141">
        <v>71119.189999999988</v>
      </c>
      <c r="J141">
        <v>152681.19</v>
      </c>
      <c r="K141">
        <v>2661824</v>
      </c>
      <c r="L141" s="26">
        <f t="shared" si="7"/>
        <v>5.7359611304128297E-2</v>
      </c>
      <c r="M141" s="1">
        <f t="shared" si="8"/>
        <v>191.81054020100504</v>
      </c>
    </row>
    <row r="142" spans="1:13" x14ac:dyDescent="0.25">
      <c r="A142" t="str">
        <f t="shared" si="6"/>
        <v>CMBBKKDec-2024</v>
      </c>
      <c r="B142" s="2">
        <v>2024</v>
      </c>
      <c r="C142" s="2" t="s">
        <v>188</v>
      </c>
      <c r="D142" t="s">
        <v>10</v>
      </c>
      <c r="E142" s="2" t="s">
        <v>12</v>
      </c>
      <c r="F142" t="s">
        <v>13</v>
      </c>
      <c r="G142">
        <v>1466</v>
      </c>
      <c r="H142">
        <v>170989.63999999987</v>
      </c>
      <c r="I142">
        <v>105851.28000000003</v>
      </c>
      <c r="J142">
        <v>276840.9200000001</v>
      </c>
      <c r="K142">
        <v>3496410</v>
      </c>
      <c r="L142" s="26">
        <f t="shared" si="7"/>
        <v>7.9178620356308363E-2</v>
      </c>
      <c r="M142" s="1">
        <f t="shared" si="8"/>
        <v>188.84100954979542</v>
      </c>
    </row>
    <row r="143" spans="1:13" x14ac:dyDescent="0.25">
      <c r="A143" t="str">
        <f t="shared" si="6"/>
        <v>CMBBLRDec-2024</v>
      </c>
      <c r="B143" s="2">
        <v>2024</v>
      </c>
      <c r="C143" s="2" t="s">
        <v>188</v>
      </c>
      <c r="D143" t="s">
        <v>10</v>
      </c>
      <c r="E143" s="2" t="s">
        <v>14</v>
      </c>
      <c r="F143" t="s">
        <v>15</v>
      </c>
      <c r="G143">
        <v>1586</v>
      </c>
      <c r="H143">
        <v>100329.23</v>
      </c>
      <c r="I143">
        <v>39088.11</v>
      </c>
      <c r="J143">
        <v>139417.34000000003</v>
      </c>
      <c r="K143">
        <v>1133990</v>
      </c>
      <c r="L143" s="26">
        <f t="shared" si="7"/>
        <v>0.12294406476247588</v>
      </c>
      <c r="M143" s="1">
        <f t="shared" si="8"/>
        <v>87.905006305170261</v>
      </c>
    </row>
    <row r="144" spans="1:13" x14ac:dyDescent="0.25">
      <c r="A144" t="str">
        <f t="shared" si="6"/>
        <v>CMBBOMDec-2024</v>
      </c>
      <c r="B144" s="2">
        <v>2024</v>
      </c>
      <c r="C144" s="2" t="s">
        <v>188</v>
      </c>
      <c r="D144" t="s">
        <v>10</v>
      </c>
      <c r="E144" s="2" t="s">
        <v>16</v>
      </c>
      <c r="F144" t="s">
        <v>15</v>
      </c>
      <c r="G144">
        <v>2194</v>
      </c>
      <c r="H144">
        <v>206348.57999999996</v>
      </c>
      <c r="I144">
        <v>63638.280000000013</v>
      </c>
      <c r="J144">
        <v>269986.86000000034</v>
      </c>
      <c r="K144">
        <v>3398506</v>
      </c>
      <c r="L144" s="26">
        <f t="shared" si="7"/>
        <v>7.9442808104502494E-2</v>
      </c>
      <c r="M144" s="1">
        <f t="shared" si="8"/>
        <v>123.05690975387435</v>
      </c>
    </row>
    <row r="145" spans="1:13" x14ac:dyDescent="0.25">
      <c r="A145" t="str">
        <f t="shared" si="6"/>
        <v>CMBCANDec-2024</v>
      </c>
      <c r="B145" s="2">
        <v>2024</v>
      </c>
      <c r="C145" s="2" t="s">
        <v>188</v>
      </c>
      <c r="D145" t="s">
        <v>10</v>
      </c>
      <c r="E145" s="2" t="s">
        <v>17</v>
      </c>
      <c r="F145" t="s">
        <v>13</v>
      </c>
      <c r="G145">
        <v>63</v>
      </c>
      <c r="H145">
        <v>12337.360000000002</v>
      </c>
      <c r="I145">
        <v>5770.3900000000021</v>
      </c>
      <c r="J145">
        <v>18107.750000000004</v>
      </c>
      <c r="K145">
        <v>250929</v>
      </c>
      <c r="L145" s="26">
        <f t="shared" si="7"/>
        <v>7.2162842875873268E-2</v>
      </c>
      <c r="M145" s="1">
        <f t="shared" si="8"/>
        <v>287.42460317460325</v>
      </c>
    </row>
    <row r="146" spans="1:13" x14ac:dyDescent="0.25">
      <c r="A146" t="str">
        <f t="shared" si="6"/>
        <v>CMBCDGDec-2024</v>
      </c>
      <c r="B146" s="2">
        <v>2024</v>
      </c>
      <c r="C146" s="2" t="s">
        <v>188</v>
      </c>
      <c r="D146" t="s">
        <v>10</v>
      </c>
      <c r="E146" s="2" t="s">
        <v>18</v>
      </c>
      <c r="F146" t="s">
        <v>19</v>
      </c>
      <c r="G146">
        <v>1049</v>
      </c>
      <c r="H146">
        <v>203679.42999999993</v>
      </c>
      <c r="I146">
        <v>234488.80999999994</v>
      </c>
      <c r="J146">
        <v>438168.23999999964</v>
      </c>
      <c r="K146">
        <v>8925941</v>
      </c>
      <c r="L146" s="26">
        <f t="shared" si="7"/>
        <v>4.9089304981962088E-2</v>
      </c>
      <c r="M146" s="1">
        <f t="shared" si="8"/>
        <v>417.7008960915154</v>
      </c>
    </row>
    <row r="147" spans="1:13" x14ac:dyDescent="0.25">
      <c r="A147" t="str">
        <f t="shared" si="6"/>
        <v>CMBCGKDec-2024</v>
      </c>
      <c r="B147" s="2">
        <v>2024</v>
      </c>
      <c r="C147" s="2" t="s">
        <v>188</v>
      </c>
      <c r="D147" t="s">
        <v>10</v>
      </c>
      <c r="E147" s="2" t="s">
        <v>20</v>
      </c>
      <c r="F147" t="s">
        <v>13</v>
      </c>
      <c r="G147">
        <v>387</v>
      </c>
      <c r="H147">
        <v>37733.960000000014</v>
      </c>
      <c r="I147">
        <v>26191.479999999996</v>
      </c>
      <c r="J147">
        <v>63925.439999999988</v>
      </c>
      <c r="K147">
        <v>1284066</v>
      </c>
      <c r="L147" s="26">
        <f t="shared" si="7"/>
        <v>4.9783609253729939E-2</v>
      </c>
      <c r="M147" s="1">
        <f t="shared" si="8"/>
        <v>165.18201550387593</v>
      </c>
    </row>
    <row r="148" spans="1:13" x14ac:dyDescent="0.25">
      <c r="A148" t="str">
        <f t="shared" si="6"/>
        <v>CMBCOKDec-2024</v>
      </c>
      <c r="B148" s="2">
        <v>2024</v>
      </c>
      <c r="C148" s="2" t="s">
        <v>188</v>
      </c>
      <c r="D148" t="s">
        <v>10</v>
      </c>
      <c r="E148" s="2" t="s">
        <v>21</v>
      </c>
      <c r="F148" t="s">
        <v>15</v>
      </c>
      <c r="G148">
        <v>1638</v>
      </c>
      <c r="H148">
        <v>76364.280000000072</v>
      </c>
      <c r="I148">
        <v>25360.240000000016</v>
      </c>
      <c r="J148">
        <v>101724.52000000006</v>
      </c>
      <c r="K148">
        <v>846846</v>
      </c>
      <c r="L148" s="26">
        <f t="shared" si="7"/>
        <v>0.12012162778120232</v>
      </c>
      <c r="M148" s="1">
        <f t="shared" si="8"/>
        <v>62.102881562881599</v>
      </c>
    </row>
    <row r="149" spans="1:13" x14ac:dyDescent="0.25">
      <c r="A149" t="str">
        <f t="shared" si="6"/>
        <v>CMBDACDec-2024</v>
      </c>
      <c r="B149" s="2">
        <v>2024</v>
      </c>
      <c r="C149" s="2" t="s">
        <v>188</v>
      </c>
      <c r="D149" t="s">
        <v>10</v>
      </c>
      <c r="E149" s="2" t="s">
        <v>22</v>
      </c>
      <c r="F149" t="s">
        <v>15</v>
      </c>
      <c r="G149">
        <v>555</v>
      </c>
      <c r="H149">
        <v>85419.589999999982</v>
      </c>
      <c r="I149">
        <v>4100.0100000000048</v>
      </c>
      <c r="J149">
        <v>89519.599999999919</v>
      </c>
      <c r="K149">
        <v>1201575</v>
      </c>
      <c r="L149" s="26">
        <f t="shared" si="7"/>
        <v>7.4501882945300885E-2</v>
      </c>
      <c r="M149" s="1">
        <f t="shared" si="8"/>
        <v>161.29657657657643</v>
      </c>
    </row>
    <row r="150" spans="1:13" x14ac:dyDescent="0.25">
      <c r="A150" t="str">
        <f t="shared" si="6"/>
        <v>CMBDELDec-2024</v>
      </c>
      <c r="B150" s="2">
        <v>2024</v>
      </c>
      <c r="C150" s="2" t="s">
        <v>188</v>
      </c>
      <c r="D150" t="s">
        <v>10</v>
      </c>
      <c r="E150" s="2" t="s">
        <v>23</v>
      </c>
      <c r="F150" t="s">
        <v>15</v>
      </c>
      <c r="G150">
        <v>2767</v>
      </c>
      <c r="H150">
        <v>347477.97999999975</v>
      </c>
      <c r="I150">
        <v>78589.380000000063</v>
      </c>
      <c r="J150">
        <v>426067.36000000022</v>
      </c>
      <c r="K150">
        <v>6709975</v>
      </c>
      <c r="L150" s="26">
        <f t="shared" si="7"/>
        <v>6.3497607666198497E-2</v>
      </c>
      <c r="M150" s="1">
        <f t="shared" si="8"/>
        <v>153.98169859053135</v>
      </c>
    </row>
    <row r="151" spans="1:13" x14ac:dyDescent="0.25">
      <c r="A151" t="str">
        <f t="shared" si="6"/>
        <v>CMBDMMDec-2024</v>
      </c>
      <c r="B151" s="2">
        <v>2024</v>
      </c>
      <c r="C151" s="2" t="s">
        <v>188</v>
      </c>
      <c r="D151" t="s">
        <v>10</v>
      </c>
      <c r="E151" s="2" t="s">
        <v>24</v>
      </c>
      <c r="F151" t="s">
        <v>11</v>
      </c>
      <c r="G151">
        <v>712</v>
      </c>
      <c r="H151">
        <v>75477.740000000049</v>
      </c>
      <c r="I151">
        <v>55674.149999999965</v>
      </c>
      <c r="J151">
        <v>131151.89000000004</v>
      </c>
      <c r="K151">
        <v>2743336</v>
      </c>
      <c r="L151" s="26">
        <f t="shared" si="7"/>
        <v>4.7807446845738198E-2</v>
      </c>
      <c r="M151" s="1">
        <f t="shared" si="8"/>
        <v>184.20209269662928</v>
      </c>
    </row>
    <row r="152" spans="1:13" x14ac:dyDescent="0.25">
      <c r="A152" t="str">
        <f t="shared" si="6"/>
        <v>CMBDOHDec-2024</v>
      </c>
      <c r="B152" s="2">
        <v>2024</v>
      </c>
      <c r="C152" s="2" t="s">
        <v>188</v>
      </c>
      <c r="D152" t="s">
        <v>10</v>
      </c>
      <c r="E152" s="2" t="s">
        <v>25</v>
      </c>
      <c r="F152" t="s">
        <v>11</v>
      </c>
      <c r="G152">
        <v>1108</v>
      </c>
      <c r="H152">
        <v>128264.49999999991</v>
      </c>
      <c r="I152">
        <v>94727.870000000024</v>
      </c>
      <c r="J152">
        <v>222992.37000000008</v>
      </c>
      <c r="K152">
        <v>4025364</v>
      </c>
      <c r="L152" s="26">
        <f t="shared" si="7"/>
        <v>5.5396821256413105E-2</v>
      </c>
      <c r="M152" s="1">
        <f t="shared" si="8"/>
        <v>201.25665162454882</v>
      </c>
    </row>
    <row r="153" spans="1:13" x14ac:dyDescent="0.25">
      <c r="A153" t="str">
        <f t="shared" si="6"/>
        <v>CMBDXBDec-2024</v>
      </c>
      <c r="B153" s="2">
        <v>2024</v>
      </c>
      <c r="C153" s="2" t="s">
        <v>188</v>
      </c>
      <c r="D153" t="s">
        <v>10</v>
      </c>
      <c r="E153" s="2" t="s">
        <v>26</v>
      </c>
      <c r="F153" t="s">
        <v>11</v>
      </c>
      <c r="G153">
        <v>1996</v>
      </c>
      <c r="H153">
        <v>207411.95999999996</v>
      </c>
      <c r="I153">
        <v>149880.72999999981</v>
      </c>
      <c r="J153">
        <v>357292.68999999994</v>
      </c>
      <c r="K153">
        <v>6604764</v>
      </c>
      <c r="L153" s="26">
        <f t="shared" si="7"/>
        <v>5.4096208433791114E-2</v>
      </c>
      <c r="M153" s="1">
        <f t="shared" si="8"/>
        <v>179.00435370741479</v>
      </c>
    </row>
    <row r="154" spans="1:13" x14ac:dyDescent="0.25">
      <c r="A154" t="str">
        <f t="shared" si="6"/>
        <v>CMBFRADec-2024</v>
      </c>
      <c r="B154" s="2">
        <v>2024</v>
      </c>
      <c r="C154" s="2" t="s">
        <v>188</v>
      </c>
      <c r="D154" t="s">
        <v>10</v>
      </c>
      <c r="E154" s="2" t="s">
        <v>27</v>
      </c>
      <c r="F154" t="s">
        <v>19</v>
      </c>
      <c r="G154">
        <v>978</v>
      </c>
      <c r="H154">
        <v>187462.50999999998</v>
      </c>
      <c r="I154">
        <v>231108.05000000002</v>
      </c>
      <c r="J154">
        <v>418570.55999999988</v>
      </c>
      <c r="K154">
        <v>7914954</v>
      </c>
      <c r="L154" s="26">
        <f t="shared" si="7"/>
        <v>5.2883511388695362E-2</v>
      </c>
      <c r="M154" s="1">
        <f t="shared" si="8"/>
        <v>427.98625766871152</v>
      </c>
    </row>
    <row r="155" spans="1:13" x14ac:dyDescent="0.25">
      <c r="A155" t="str">
        <f t="shared" si="6"/>
        <v>CMBGANDec-2024</v>
      </c>
      <c r="B155" s="2">
        <v>2024</v>
      </c>
      <c r="C155" s="2" t="s">
        <v>188</v>
      </c>
      <c r="D155" t="s">
        <v>10</v>
      </c>
      <c r="E155" s="2" t="s">
        <v>28</v>
      </c>
      <c r="F155" t="s">
        <v>15</v>
      </c>
      <c r="G155">
        <v>128</v>
      </c>
      <c r="H155">
        <v>11676.25</v>
      </c>
      <c r="I155">
        <v>2771.56</v>
      </c>
      <c r="J155">
        <v>14447.81</v>
      </c>
      <c r="K155">
        <v>146816</v>
      </c>
      <c r="L155" s="26">
        <f t="shared" si="7"/>
        <v>9.8407598626852652E-2</v>
      </c>
      <c r="M155" s="1">
        <f t="shared" si="8"/>
        <v>112.873515625</v>
      </c>
    </row>
    <row r="156" spans="1:13" x14ac:dyDescent="0.25">
      <c r="A156" t="str">
        <f t="shared" si="6"/>
        <v>CMBHYDDec-2024</v>
      </c>
      <c r="B156" s="2">
        <v>2024</v>
      </c>
      <c r="C156" s="2" t="s">
        <v>188</v>
      </c>
      <c r="D156" t="s">
        <v>10</v>
      </c>
      <c r="E156" s="2" t="s">
        <v>29</v>
      </c>
      <c r="F156" t="s">
        <v>15</v>
      </c>
      <c r="G156">
        <v>269</v>
      </c>
      <c r="H156">
        <v>15781.289999999995</v>
      </c>
      <c r="I156">
        <v>6020.55</v>
      </c>
      <c r="J156">
        <v>21801.839999999993</v>
      </c>
      <c r="K156">
        <v>315268</v>
      </c>
      <c r="L156" s="26">
        <f t="shared" si="7"/>
        <v>6.9153355240620662E-2</v>
      </c>
      <c r="M156" s="1">
        <f t="shared" si="8"/>
        <v>81.047732342007407</v>
      </c>
    </row>
    <row r="157" spans="1:13" x14ac:dyDescent="0.25">
      <c r="A157" t="str">
        <f t="shared" si="6"/>
        <v>CMBICNDec-2024</v>
      </c>
      <c r="B157" s="2">
        <v>2024</v>
      </c>
      <c r="C157" s="2" t="s">
        <v>188</v>
      </c>
      <c r="D157" t="s">
        <v>10</v>
      </c>
      <c r="E157" s="2" t="s">
        <v>30</v>
      </c>
      <c r="F157" t="s">
        <v>13</v>
      </c>
      <c r="G157">
        <v>879</v>
      </c>
      <c r="H157">
        <v>168322.68</v>
      </c>
      <c r="I157">
        <v>87423.799999999959</v>
      </c>
      <c r="J157">
        <v>255746.48000000004</v>
      </c>
      <c r="K157">
        <v>5067435</v>
      </c>
      <c r="L157" s="26">
        <f t="shared" si="7"/>
        <v>5.0468625645913569E-2</v>
      </c>
      <c r="M157" s="1">
        <f t="shared" si="8"/>
        <v>290.95162684869172</v>
      </c>
    </row>
    <row r="158" spans="1:13" x14ac:dyDescent="0.25">
      <c r="A158" t="str">
        <f t="shared" si="6"/>
        <v>CMBIXMDec-2024</v>
      </c>
      <c r="B158" s="2">
        <v>2024</v>
      </c>
      <c r="C158" s="2" t="s">
        <v>188</v>
      </c>
      <c r="D158" t="s">
        <v>10</v>
      </c>
      <c r="E158" s="2" t="s">
        <v>31</v>
      </c>
      <c r="F158" t="s">
        <v>15</v>
      </c>
      <c r="G158">
        <v>620</v>
      </c>
      <c r="H158">
        <v>21588.360000000008</v>
      </c>
      <c r="I158">
        <v>8909.8900000000031</v>
      </c>
      <c r="J158">
        <v>30498.25</v>
      </c>
      <c r="K158">
        <v>219480</v>
      </c>
      <c r="L158" s="26">
        <f t="shared" si="7"/>
        <v>0.13895685256059778</v>
      </c>
      <c r="M158" s="1">
        <f t="shared" si="8"/>
        <v>49.19072580645161</v>
      </c>
    </row>
    <row r="159" spans="1:13" x14ac:dyDescent="0.25">
      <c r="A159" t="str">
        <f t="shared" si="6"/>
        <v>CMBKHIDec-2024</v>
      </c>
      <c r="B159" s="2">
        <v>2024</v>
      </c>
      <c r="C159" s="2" t="s">
        <v>188</v>
      </c>
      <c r="D159" t="s">
        <v>10</v>
      </c>
      <c r="E159" s="2" t="s">
        <v>32</v>
      </c>
      <c r="F159" t="s">
        <v>15</v>
      </c>
      <c r="G159">
        <v>583</v>
      </c>
      <c r="H159">
        <v>89159.429999999964</v>
      </c>
      <c r="I159">
        <v>17104.649999999998</v>
      </c>
      <c r="J159">
        <v>106264.08000000005</v>
      </c>
      <c r="K159">
        <v>1407362</v>
      </c>
      <c r="L159" s="26">
        <f t="shared" si="7"/>
        <v>7.5505861320683695E-2</v>
      </c>
      <c r="M159" s="1">
        <f t="shared" si="8"/>
        <v>182.27114922813044</v>
      </c>
    </row>
    <row r="160" spans="1:13" x14ac:dyDescent="0.25">
      <c r="A160" t="str">
        <f t="shared" si="6"/>
        <v>CMBKTMDec-2024</v>
      </c>
      <c r="B160" s="2">
        <v>2024</v>
      </c>
      <c r="C160" s="2" t="s">
        <v>188</v>
      </c>
      <c r="D160" t="s">
        <v>10</v>
      </c>
      <c r="E160" s="2" t="s">
        <v>52</v>
      </c>
      <c r="F160" t="s">
        <v>15</v>
      </c>
      <c r="G160">
        <v>411</v>
      </c>
      <c r="H160">
        <v>52269.939999999995</v>
      </c>
      <c r="I160">
        <v>11642.879999999996</v>
      </c>
      <c r="J160">
        <v>63912.820000000022</v>
      </c>
      <c r="K160">
        <v>967083</v>
      </c>
      <c r="L160" s="26">
        <f t="shared" si="7"/>
        <v>6.6088246820593499E-2</v>
      </c>
      <c r="M160" s="1">
        <f t="shared" si="8"/>
        <v>155.50564476885651</v>
      </c>
    </row>
    <row r="161" spans="1:13" x14ac:dyDescent="0.25">
      <c r="A161" t="str">
        <f t="shared" si="6"/>
        <v>CMBKULDec-2024</v>
      </c>
      <c r="B161" s="2">
        <v>2024</v>
      </c>
      <c r="C161" s="2" t="s">
        <v>188</v>
      </c>
      <c r="D161" t="s">
        <v>10</v>
      </c>
      <c r="E161" s="2" t="s">
        <v>33</v>
      </c>
      <c r="F161" t="s">
        <v>13</v>
      </c>
      <c r="G161">
        <v>1676</v>
      </c>
      <c r="H161">
        <v>122892.64999999995</v>
      </c>
      <c r="I161">
        <v>105631.00000000017</v>
      </c>
      <c r="J161">
        <v>228523.65</v>
      </c>
      <c r="K161">
        <v>4121284</v>
      </c>
      <c r="L161" s="26">
        <f t="shared" si="7"/>
        <v>5.5449624437432607E-2</v>
      </c>
      <c r="M161" s="1">
        <f t="shared" si="8"/>
        <v>136.35062649164678</v>
      </c>
    </row>
    <row r="162" spans="1:13" x14ac:dyDescent="0.25">
      <c r="A162" t="str">
        <f t="shared" si="6"/>
        <v>CMBKWIDec-2024</v>
      </c>
      <c r="B162" s="2">
        <v>2024</v>
      </c>
      <c r="C162" s="2" t="s">
        <v>188</v>
      </c>
      <c r="D162" t="s">
        <v>10</v>
      </c>
      <c r="E162" s="2" t="s">
        <v>34</v>
      </c>
      <c r="F162" t="s">
        <v>11</v>
      </c>
      <c r="G162">
        <v>793</v>
      </c>
      <c r="H162">
        <v>70947.989999999976</v>
      </c>
      <c r="I162">
        <v>63274.76</v>
      </c>
      <c r="J162">
        <v>134222.74999999994</v>
      </c>
      <c r="K162">
        <v>3326635</v>
      </c>
      <c r="L162" s="26">
        <f t="shared" si="7"/>
        <v>4.0347904113315687E-2</v>
      </c>
      <c r="M162" s="1">
        <f t="shared" si="8"/>
        <v>169.25945775535934</v>
      </c>
    </row>
    <row r="163" spans="1:13" x14ac:dyDescent="0.25">
      <c r="A163" t="str">
        <f t="shared" si="6"/>
        <v>CMBLHEDec-2024</v>
      </c>
      <c r="B163" s="2">
        <v>2024</v>
      </c>
      <c r="C163" s="2" t="s">
        <v>188</v>
      </c>
      <c r="D163" t="s">
        <v>10</v>
      </c>
      <c r="E163" s="2" t="s">
        <v>35</v>
      </c>
      <c r="F163" t="s">
        <v>15</v>
      </c>
      <c r="G163">
        <v>653</v>
      </c>
      <c r="H163">
        <v>82187.8</v>
      </c>
      <c r="I163">
        <v>22037.709999999995</v>
      </c>
      <c r="J163">
        <v>104225.50999999997</v>
      </c>
      <c r="K163">
        <v>1818605</v>
      </c>
      <c r="L163" s="26">
        <f t="shared" si="7"/>
        <v>5.7310691436568119E-2</v>
      </c>
      <c r="M163" s="1">
        <f t="shared" si="8"/>
        <v>159.61027565084223</v>
      </c>
    </row>
    <row r="164" spans="1:13" x14ac:dyDescent="0.25">
      <c r="A164" t="str">
        <f t="shared" si="6"/>
        <v>CMBLHRDec-2024</v>
      </c>
      <c r="B164" s="2">
        <v>2024</v>
      </c>
      <c r="C164" s="2" t="s">
        <v>188</v>
      </c>
      <c r="D164" t="s">
        <v>10</v>
      </c>
      <c r="E164" s="2" t="s">
        <v>36</v>
      </c>
      <c r="F164" t="s">
        <v>19</v>
      </c>
      <c r="G164">
        <v>4841</v>
      </c>
      <c r="H164">
        <v>1315887.320000001</v>
      </c>
      <c r="I164">
        <v>1081542.3800000006</v>
      </c>
      <c r="J164">
        <v>2397429.6999999993</v>
      </c>
      <c r="K164">
        <v>42208679</v>
      </c>
      <c r="L164" s="26">
        <f t="shared" si="7"/>
        <v>5.6799448757920125E-2</v>
      </c>
      <c r="M164" s="1">
        <f t="shared" si="8"/>
        <v>495.23439372030555</v>
      </c>
    </row>
    <row r="165" spans="1:13" x14ac:dyDescent="0.25">
      <c r="A165" t="str">
        <f t="shared" si="6"/>
        <v>CMBMAADec-2024</v>
      </c>
      <c r="B165" s="2">
        <v>2024</v>
      </c>
      <c r="C165" s="2" t="s">
        <v>188</v>
      </c>
      <c r="D165" t="s">
        <v>10</v>
      </c>
      <c r="E165" s="2" t="s">
        <v>37</v>
      </c>
      <c r="F165" t="s">
        <v>15</v>
      </c>
      <c r="G165">
        <v>3635</v>
      </c>
      <c r="H165">
        <v>104762.60000000015</v>
      </c>
      <c r="I165">
        <v>91879.480000000083</v>
      </c>
      <c r="J165">
        <v>196642.08000000016</v>
      </c>
      <c r="K165">
        <v>2493610</v>
      </c>
      <c r="L165" s="26">
        <f t="shared" si="7"/>
        <v>7.8858394055205172E-2</v>
      </c>
      <c r="M165" s="1">
        <f t="shared" si="8"/>
        <v>54.096858321870748</v>
      </c>
    </row>
    <row r="166" spans="1:13" x14ac:dyDescent="0.25">
      <c r="A166" t="str">
        <f t="shared" si="6"/>
        <v>CMBMELDec-2024</v>
      </c>
      <c r="B166" s="2">
        <v>2024</v>
      </c>
      <c r="C166" s="2" t="s">
        <v>188</v>
      </c>
      <c r="D166" t="s">
        <v>10</v>
      </c>
      <c r="E166" s="2" t="s">
        <v>38</v>
      </c>
      <c r="F166" t="s">
        <v>13</v>
      </c>
      <c r="G166">
        <v>5026</v>
      </c>
      <c r="H166">
        <v>1573321.7800000021</v>
      </c>
      <c r="I166">
        <v>591490.32999999961</v>
      </c>
      <c r="J166">
        <v>2164812.1100000013</v>
      </c>
      <c r="K166">
        <v>42263634</v>
      </c>
      <c r="L166" s="26">
        <f t="shared" si="7"/>
        <v>5.122162732149349E-2</v>
      </c>
      <c r="M166" s="1">
        <f t="shared" si="8"/>
        <v>430.72266414643877</v>
      </c>
    </row>
    <row r="167" spans="1:13" x14ac:dyDescent="0.25">
      <c r="A167" t="str">
        <f t="shared" si="6"/>
        <v>CMBMLEDec-2024</v>
      </c>
      <c r="B167" s="2">
        <v>2024</v>
      </c>
      <c r="C167" s="2" t="s">
        <v>188</v>
      </c>
      <c r="D167" t="s">
        <v>10</v>
      </c>
      <c r="E167" s="2" t="s">
        <v>39</v>
      </c>
      <c r="F167" t="s">
        <v>15</v>
      </c>
      <c r="G167">
        <v>5140</v>
      </c>
      <c r="H167">
        <v>378591.71999999986</v>
      </c>
      <c r="I167">
        <v>103365.39999999998</v>
      </c>
      <c r="J167">
        <v>481957.1199999997</v>
      </c>
      <c r="K167">
        <v>3947520</v>
      </c>
      <c r="L167" s="26">
        <f t="shared" si="7"/>
        <v>0.12209111543450057</v>
      </c>
      <c r="M167" s="1">
        <f t="shared" si="8"/>
        <v>93.765976653696441</v>
      </c>
    </row>
    <row r="168" spans="1:13" x14ac:dyDescent="0.25">
      <c r="A168" t="str">
        <f t="shared" si="6"/>
        <v>CMBNRTDec-2024</v>
      </c>
      <c r="B168" s="2">
        <v>2024</v>
      </c>
      <c r="C168" s="2" t="s">
        <v>188</v>
      </c>
      <c r="D168" t="s">
        <v>10</v>
      </c>
      <c r="E168" s="2" t="s">
        <v>40</v>
      </c>
      <c r="F168" t="s">
        <v>13</v>
      </c>
      <c r="G168">
        <v>1001</v>
      </c>
      <c r="H168">
        <v>329041.54999999987</v>
      </c>
      <c r="I168">
        <v>41462.999999999993</v>
      </c>
      <c r="J168">
        <v>370504.54999999993</v>
      </c>
      <c r="K168">
        <v>6870864</v>
      </c>
      <c r="L168" s="26">
        <f t="shared" si="7"/>
        <v>5.392401159446613E-2</v>
      </c>
      <c r="M168" s="1">
        <f t="shared" si="8"/>
        <v>370.13441558441554</v>
      </c>
    </row>
    <row r="169" spans="1:13" x14ac:dyDescent="0.25">
      <c r="A169" t="str">
        <f t="shared" si="6"/>
        <v>CMBRUHDec-2024</v>
      </c>
      <c r="B169" s="2">
        <v>2024</v>
      </c>
      <c r="C169" s="2" t="s">
        <v>188</v>
      </c>
      <c r="D169" t="s">
        <v>10</v>
      </c>
      <c r="E169" s="2" t="s">
        <v>41</v>
      </c>
      <c r="F169" t="s">
        <v>11</v>
      </c>
      <c r="G169">
        <v>1370</v>
      </c>
      <c r="H169">
        <v>189026.08000000005</v>
      </c>
      <c r="I169">
        <v>108314.98999999995</v>
      </c>
      <c r="J169">
        <v>297341.06999999983</v>
      </c>
      <c r="K169">
        <v>5541650</v>
      </c>
      <c r="L169" s="26">
        <f t="shared" si="7"/>
        <v>5.365569279907606E-2</v>
      </c>
      <c r="M169" s="1">
        <f t="shared" si="8"/>
        <v>217.03727737226265</v>
      </c>
    </row>
    <row r="170" spans="1:13" x14ac:dyDescent="0.25">
      <c r="A170" t="str">
        <f t="shared" si="6"/>
        <v>CMBSINDec-2024</v>
      </c>
      <c r="B170" s="2">
        <v>2024</v>
      </c>
      <c r="C170" s="2" t="s">
        <v>188</v>
      </c>
      <c r="D170" t="s">
        <v>10</v>
      </c>
      <c r="E170" s="2" t="s">
        <v>42</v>
      </c>
      <c r="F170" t="s">
        <v>13</v>
      </c>
      <c r="G170">
        <v>1941</v>
      </c>
      <c r="H170">
        <v>257696.63000000006</v>
      </c>
      <c r="I170">
        <v>129421.05</v>
      </c>
      <c r="J170">
        <v>387117.68000000011</v>
      </c>
      <c r="K170">
        <v>5335809</v>
      </c>
      <c r="L170" s="26">
        <f t="shared" si="7"/>
        <v>7.2550887784776419E-2</v>
      </c>
      <c r="M170" s="1">
        <f t="shared" si="8"/>
        <v>199.44239052035039</v>
      </c>
    </row>
    <row r="171" spans="1:13" x14ac:dyDescent="0.25">
      <c r="A171" t="str">
        <f t="shared" si="6"/>
        <v>CMBSYDDec-2024</v>
      </c>
      <c r="B171" s="2">
        <v>2024</v>
      </c>
      <c r="C171" s="2" t="s">
        <v>188</v>
      </c>
      <c r="D171" t="s">
        <v>10</v>
      </c>
      <c r="E171" s="2" t="s">
        <v>53</v>
      </c>
      <c r="F171" t="s">
        <v>13</v>
      </c>
      <c r="G171">
        <v>2545</v>
      </c>
      <c r="H171">
        <v>840250.55</v>
      </c>
      <c r="I171">
        <v>282595.46999999997</v>
      </c>
      <c r="J171">
        <v>1122846.0200000003</v>
      </c>
      <c r="K171">
        <v>22278930</v>
      </c>
      <c r="L171" s="26">
        <f t="shared" si="7"/>
        <v>5.0399459040447646E-2</v>
      </c>
      <c r="M171" s="1">
        <f t="shared" si="8"/>
        <v>441.19686444007868</v>
      </c>
    </row>
    <row r="172" spans="1:13" x14ac:dyDescent="0.25">
      <c r="A172" t="str">
        <f t="shared" si="6"/>
        <v>CMBTRVDec-2024</v>
      </c>
      <c r="B172" s="2">
        <v>2024</v>
      </c>
      <c r="C172" s="2" t="s">
        <v>188</v>
      </c>
      <c r="D172" t="s">
        <v>10</v>
      </c>
      <c r="E172" s="2" t="s">
        <v>43</v>
      </c>
      <c r="F172" t="s">
        <v>15</v>
      </c>
      <c r="G172">
        <v>891</v>
      </c>
      <c r="H172">
        <v>27997.340000000004</v>
      </c>
      <c r="I172">
        <v>10733.739999999985</v>
      </c>
      <c r="J172">
        <v>38731.079999999994</v>
      </c>
      <c r="K172">
        <v>326106</v>
      </c>
      <c r="L172" s="26">
        <f t="shared" si="7"/>
        <v>0.11876837592684586</v>
      </c>
      <c r="M172" s="1">
        <f t="shared" si="8"/>
        <v>43.46922558922558</v>
      </c>
    </row>
    <row r="173" spans="1:13" x14ac:dyDescent="0.25">
      <c r="A173" t="str">
        <f t="shared" si="6"/>
        <v>CMBTRZDec-2024</v>
      </c>
      <c r="B173" s="2">
        <v>2024</v>
      </c>
      <c r="C173" s="2" t="s">
        <v>188</v>
      </c>
      <c r="D173" t="s">
        <v>10</v>
      </c>
      <c r="E173" s="2" t="s">
        <v>44</v>
      </c>
      <c r="F173" t="s">
        <v>15</v>
      </c>
      <c r="G173">
        <v>795</v>
      </c>
      <c r="H173">
        <v>24930.099999999995</v>
      </c>
      <c r="I173">
        <v>12252.319999999991</v>
      </c>
      <c r="J173">
        <v>37182.419999999991</v>
      </c>
      <c r="K173">
        <v>352185</v>
      </c>
      <c r="L173" s="26">
        <f t="shared" si="7"/>
        <v>0.10557638741002595</v>
      </c>
      <c r="M173" s="1">
        <f t="shared" si="8"/>
        <v>46.770339622641501</v>
      </c>
    </row>
    <row r="174" spans="1:13" x14ac:dyDescent="0.25">
      <c r="A174" t="str">
        <f t="shared" si="6"/>
        <v>COKCMBDec-2024</v>
      </c>
      <c r="B174" s="2">
        <v>2024</v>
      </c>
      <c r="C174" s="2" t="s">
        <v>188</v>
      </c>
      <c r="D174" t="s">
        <v>21</v>
      </c>
      <c r="E174" s="2" t="s">
        <v>10</v>
      </c>
      <c r="F174" t="s">
        <v>15</v>
      </c>
      <c r="G174">
        <v>1012</v>
      </c>
      <c r="H174">
        <v>65449.09</v>
      </c>
      <c r="I174">
        <v>23340.17</v>
      </c>
      <c r="J174">
        <v>88789.260000000038</v>
      </c>
      <c r="K174">
        <v>523204</v>
      </c>
      <c r="L174" s="26">
        <f t="shared" si="7"/>
        <v>0.16970294569613389</v>
      </c>
      <c r="M174" s="1">
        <f t="shared" si="8"/>
        <v>87.73642292490122</v>
      </c>
    </row>
    <row r="175" spans="1:13" x14ac:dyDescent="0.25">
      <c r="A175" t="str">
        <f t="shared" si="6"/>
        <v>DACCMBDec-2024</v>
      </c>
      <c r="B175" s="2">
        <v>2024</v>
      </c>
      <c r="C175" s="2" t="s">
        <v>188</v>
      </c>
      <c r="D175" t="s">
        <v>22</v>
      </c>
      <c r="E175" s="2" t="s">
        <v>10</v>
      </c>
      <c r="F175" t="s">
        <v>15</v>
      </c>
      <c r="G175">
        <v>909</v>
      </c>
      <c r="H175">
        <v>144587.85</v>
      </c>
      <c r="I175">
        <v>9001.8699999999972</v>
      </c>
      <c r="J175">
        <v>153589.72000000012</v>
      </c>
      <c r="K175">
        <v>1967985</v>
      </c>
      <c r="L175" s="26">
        <f t="shared" si="7"/>
        <v>7.8044151759286848E-2</v>
      </c>
      <c r="M175" s="1">
        <f t="shared" si="8"/>
        <v>168.96558855885601</v>
      </c>
    </row>
    <row r="176" spans="1:13" x14ac:dyDescent="0.25">
      <c r="A176" t="str">
        <f t="shared" si="6"/>
        <v>DELCMBDec-2024</v>
      </c>
      <c r="B176" s="2">
        <v>2024</v>
      </c>
      <c r="C176" s="2" t="s">
        <v>188</v>
      </c>
      <c r="D176" t="s">
        <v>23</v>
      </c>
      <c r="E176" s="2" t="s">
        <v>10</v>
      </c>
      <c r="F176" t="s">
        <v>15</v>
      </c>
      <c r="G176">
        <v>3652</v>
      </c>
      <c r="H176">
        <v>419531.5300000002</v>
      </c>
      <c r="I176">
        <v>137167.86999999994</v>
      </c>
      <c r="J176">
        <v>556699.39999999991</v>
      </c>
      <c r="K176">
        <v>8856100</v>
      </c>
      <c r="L176" s="26">
        <f t="shared" si="7"/>
        <v>6.2860559388444107E-2</v>
      </c>
      <c r="M176" s="1">
        <f t="shared" si="8"/>
        <v>152.43685651697697</v>
      </c>
    </row>
    <row r="177" spans="1:13" x14ac:dyDescent="0.25">
      <c r="A177" t="str">
        <f t="shared" si="6"/>
        <v>DMMCMBDec-2024</v>
      </c>
      <c r="B177" s="2">
        <v>2024</v>
      </c>
      <c r="C177" s="2" t="s">
        <v>188</v>
      </c>
      <c r="D177" t="s">
        <v>24</v>
      </c>
      <c r="E177" s="2" t="s">
        <v>10</v>
      </c>
      <c r="F177" t="s">
        <v>11</v>
      </c>
      <c r="G177">
        <v>658</v>
      </c>
      <c r="H177">
        <v>91202.170000000042</v>
      </c>
      <c r="I177">
        <v>52473.020000000033</v>
      </c>
      <c r="J177">
        <v>143675.19000000003</v>
      </c>
      <c r="K177">
        <v>2535274</v>
      </c>
      <c r="L177" s="26">
        <f t="shared" si="7"/>
        <v>5.6670478220500045E-2</v>
      </c>
      <c r="M177" s="1">
        <f t="shared" si="8"/>
        <v>218.35135258358667</v>
      </c>
    </row>
    <row r="178" spans="1:13" x14ac:dyDescent="0.25">
      <c r="A178" t="str">
        <f t="shared" si="6"/>
        <v>DOHCMBDec-2024</v>
      </c>
      <c r="B178" s="2">
        <v>2024</v>
      </c>
      <c r="C178" s="2" t="s">
        <v>188</v>
      </c>
      <c r="D178" t="s">
        <v>25</v>
      </c>
      <c r="E178" s="2" t="s">
        <v>10</v>
      </c>
      <c r="F178" t="s">
        <v>11</v>
      </c>
      <c r="G178">
        <v>1089</v>
      </c>
      <c r="H178">
        <v>230464.22999999995</v>
      </c>
      <c r="I178">
        <v>167818.60000000009</v>
      </c>
      <c r="J178">
        <v>398282.82999999996</v>
      </c>
      <c r="K178">
        <v>3956337</v>
      </c>
      <c r="L178" s="26">
        <f t="shared" si="7"/>
        <v>0.10066959159444708</v>
      </c>
      <c r="M178" s="1">
        <f t="shared" si="8"/>
        <v>365.73262626262624</v>
      </c>
    </row>
    <row r="179" spans="1:13" x14ac:dyDescent="0.25">
      <c r="A179" t="str">
        <f t="shared" si="6"/>
        <v>DXBCMBDec-2024</v>
      </c>
      <c r="B179" s="2">
        <v>2024</v>
      </c>
      <c r="C179" s="2" t="s">
        <v>188</v>
      </c>
      <c r="D179" t="s">
        <v>26</v>
      </c>
      <c r="E179" s="2" t="s">
        <v>10</v>
      </c>
      <c r="F179" t="s">
        <v>11</v>
      </c>
      <c r="G179">
        <v>2875</v>
      </c>
      <c r="H179">
        <v>359087.31999999989</v>
      </c>
      <c r="I179">
        <v>230152.01999999987</v>
      </c>
      <c r="J179">
        <v>589239.3399999995</v>
      </c>
      <c r="K179">
        <v>9513375</v>
      </c>
      <c r="L179" s="26">
        <f t="shared" si="7"/>
        <v>6.193799151195023E-2</v>
      </c>
      <c r="M179" s="1">
        <f t="shared" si="8"/>
        <v>204.95281391304331</v>
      </c>
    </row>
    <row r="180" spans="1:13" x14ac:dyDescent="0.25">
      <c r="A180" t="str">
        <f t="shared" si="6"/>
        <v>FRACMBDec-2024</v>
      </c>
      <c r="B180" s="2">
        <v>2024</v>
      </c>
      <c r="C180" s="2" t="s">
        <v>188</v>
      </c>
      <c r="D180" t="s">
        <v>27</v>
      </c>
      <c r="E180" s="2" t="s">
        <v>10</v>
      </c>
      <c r="F180" t="s">
        <v>19</v>
      </c>
      <c r="G180">
        <v>2195</v>
      </c>
      <c r="H180">
        <v>758373.0199999999</v>
      </c>
      <c r="I180">
        <v>533538.27</v>
      </c>
      <c r="J180">
        <v>1291911.2900000012</v>
      </c>
      <c r="K180">
        <v>17764135</v>
      </c>
      <c r="L180" s="26">
        <f t="shared" si="7"/>
        <v>7.2725820311543524E-2</v>
      </c>
      <c r="M180" s="1">
        <f t="shared" si="8"/>
        <v>588.57006378132178</v>
      </c>
    </row>
    <row r="181" spans="1:13" x14ac:dyDescent="0.25">
      <c r="A181" t="str">
        <f t="shared" si="6"/>
        <v>GANCMBDec-2024</v>
      </c>
      <c r="B181" s="2">
        <v>2024</v>
      </c>
      <c r="C181" s="2" t="s">
        <v>188</v>
      </c>
      <c r="D181" t="s">
        <v>28</v>
      </c>
      <c r="E181" s="2" t="s">
        <v>10</v>
      </c>
      <c r="F181" t="s">
        <v>15</v>
      </c>
      <c r="G181">
        <v>478</v>
      </c>
      <c r="H181">
        <v>44289.14</v>
      </c>
      <c r="I181">
        <v>13330.900000000003</v>
      </c>
      <c r="J181">
        <v>57620.039999999994</v>
      </c>
      <c r="K181">
        <v>548266</v>
      </c>
      <c r="L181" s="26">
        <f t="shared" si="7"/>
        <v>0.10509504510584278</v>
      </c>
      <c r="M181" s="1">
        <f t="shared" si="8"/>
        <v>120.54401673640166</v>
      </c>
    </row>
    <row r="182" spans="1:13" x14ac:dyDescent="0.25">
      <c r="A182" t="str">
        <f t="shared" si="6"/>
        <v>HYDCMBDec-2024</v>
      </c>
      <c r="B182" s="2">
        <v>2024</v>
      </c>
      <c r="C182" s="2" t="s">
        <v>188</v>
      </c>
      <c r="D182" t="s">
        <v>29</v>
      </c>
      <c r="E182" s="2" t="s">
        <v>10</v>
      </c>
      <c r="F182" t="s">
        <v>15</v>
      </c>
      <c r="G182">
        <v>499</v>
      </c>
      <c r="H182">
        <v>30300.560000000001</v>
      </c>
      <c r="I182">
        <v>14973.990000000003</v>
      </c>
      <c r="J182">
        <v>45274.549999999988</v>
      </c>
      <c r="K182">
        <v>584828</v>
      </c>
      <c r="L182" s="26">
        <f t="shared" si="7"/>
        <v>7.7415154541164224E-2</v>
      </c>
      <c r="M182" s="1">
        <f t="shared" si="8"/>
        <v>90.730561122244467</v>
      </c>
    </row>
    <row r="183" spans="1:13" x14ac:dyDescent="0.25">
      <c r="A183" t="str">
        <f t="shared" si="6"/>
        <v>ICNCMBDec-2024</v>
      </c>
      <c r="B183" s="2">
        <v>2024</v>
      </c>
      <c r="C183" s="2" t="s">
        <v>188</v>
      </c>
      <c r="D183" t="s">
        <v>30</v>
      </c>
      <c r="E183" s="2" t="s">
        <v>10</v>
      </c>
      <c r="F183" t="s">
        <v>13</v>
      </c>
      <c r="G183">
        <v>940</v>
      </c>
      <c r="H183">
        <v>188133.81000000003</v>
      </c>
      <c r="I183">
        <v>93579.480000000025</v>
      </c>
      <c r="J183">
        <v>281713.28999999998</v>
      </c>
      <c r="K183">
        <v>5419100</v>
      </c>
      <c r="L183" s="26">
        <f t="shared" si="7"/>
        <v>5.1985254008968272E-2</v>
      </c>
      <c r="M183" s="1">
        <f t="shared" si="8"/>
        <v>299.69498936170208</v>
      </c>
    </row>
    <row r="184" spans="1:13" x14ac:dyDescent="0.25">
      <c r="A184" t="str">
        <f t="shared" si="6"/>
        <v>IXMCMBDec-2024</v>
      </c>
      <c r="B184" s="2">
        <v>2024</v>
      </c>
      <c r="C184" s="2" t="s">
        <v>188</v>
      </c>
      <c r="D184" t="s">
        <v>31</v>
      </c>
      <c r="E184" s="2" t="s">
        <v>10</v>
      </c>
      <c r="F184" t="s">
        <v>15</v>
      </c>
      <c r="G184">
        <v>879</v>
      </c>
      <c r="H184">
        <v>21744.039999999986</v>
      </c>
      <c r="I184">
        <v>14667.089999999997</v>
      </c>
      <c r="J184">
        <v>36411.130000000005</v>
      </c>
      <c r="K184">
        <v>311166</v>
      </c>
      <c r="L184" s="26">
        <f t="shared" si="7"/>
        <v>0.11701513018774547</v>
      </c>
      <c r="M184" s="1">
        <f t="shared" si="8"/>
        <v>41.423356086461894</v>
      </c>
    </row>
    <row r="185" spans="1:13" x14ac:dyDescent="0.25">
      <c r="A185" t="str">
        <f t="shared" si="6"/>
        <v>KHICMBDec-2024</v>
      </c>
      <c r="B185" s="2">
        <v>2024</v>
      </c>
      <c r="C185" s="2" t="s">
        <v>188</v>
      </c>
      <c r="D185" t="s">
        <v>32</v>
      </c>
      <c r="E185" s="2" t="s">
        <v>10</v>
      </c>
      <c r="F185" t="s">
        <v>15</v>
      </c>
      <c r="G185">
        <v>664</v>
      </c>
      <c r="H185">
        <v>68005.999999999985</v>
      </c>
      <c r="I185">
        <v>23989.510000000006</v>
      </c>
      <c r="J185">
        <v>91995.510000000024</v>
      </c>
      <c r="K185">
        <v>1602896</v>
      </c>
      <c r="L185" s="26">
        <f t="shared" si="7"/>
        <v>5.7393311855541487E-2</v>
      </c>
      <c r="M185" s="1">
        <f t="shared" si="8"/>
        <v>138.54745481927714</v>
      </c>
    </row>
    <row r="186" spans="1:13" x14ac:dyDescent="0.25">
      <c r="A186" t="str">
        <f t="shared" si="6"/>
        <v>KTMCMBDec-2024</v>
      </c>
      <c r="B186" s="2">
        <v>2024</v>
      </c>
      <c r="C186" s="2" t="s">
        <v>188</v>
      </c>
      <c r="D186" t="s">
        <v>52</v>
      </c>
      <c r="E186" s="2" t="s">
        <v>10</v>
      </c>
      <c r="F186" t="s">
        <v>15</v>
      </c>
      <c r="G186">
        <v>797</v>
      </c>
      <c r="H186">
        <v>131635.14999999994</v>
      </c>
      <c r="I186">
        <v>25882.280000000021</v>
      </c>
      <c r="J186">
        <v>157517.42999999996</v>
      </c>
      <c r="K186">
        <v>1875341</v>
      </c>
      <c r="L186" s="26">
        <f t="shared" si="7"/>
        <v>8.3994020287510365E-2</v>
      </c>
      <c r="M186" s="1">
        <f t="shared" si="8"/>
        <v>197.63792973651186</v>
      </c>
    </row>
    <row r="187" spans="1:13" x14ac:dyDescent="0.25">
      <c r="A187" t="str">
        <f t="shared" si="6"/>
        <v>KULCMBDec-2024</v>
      </c>
      <c r="B187" s="2">
        <v>2024</v>
      </c>
      <c r="C187" s="2" t="s">
        <v>188</v>
      </c>
      <c r="D187" t="s">
        <v>33</v>
      </c>
      <c r="E187" s="2" t="s">
        <v>10</v>
      </c>
      <c r="F187" t="s">
        <v>13</v>
      </c>
      <c r="G187">
        <v>1869</v>
      </c>
      <c r="H187">
        <v>154049.78</v>
      </c>
      <c r="I187">
        <v>110598.69000000005</v>
      </c>
      <c r="J187">
        <v>264648.47000000009</v>
      </c>
      <c r="K187">
        <v>4595871</v>
      </c>
      <c r="L187" s="26">
        <f t="shared" si="7"/>
        <v>5.7583963953731533E-2</v>
      </c>
      <c r="M187" s="1">
        <f t="shared" si="8"/>
        <v>141.59896736222584</v>
      </c>
    </row>
    <row r="188" spans="1:13" x14ac:dyDescent="0.25">
      <c r="A188" t="str">
        <f t="shared" si="6"/>
        <v>KWICMBDec-2024</v>
      </c>
      <c r="B188" s="2">
        <v>2024</v>
      </c>
      <c r="C188" s="2" t="s">
        <v>188</v>
      </c>
      <c r="D188" t="s">
        <v>34</v>
      </c>
      <c r="E188" s="2" t="s">
        <v>10</v>
      </c>
      <c r="F188" t="s">
        <v>11</v>
      </c>
      <c r="G188">
        <v>683</v>
      </c>
      <c r="H188">
        <v>105724.31000000004</v>
      </c>
      <c r="I188">
        <v>49936.130000000005</v>
      </c>
      <c r="J188">
        <v>155660.44000000006</v>
      </c>
      <c r="K188">
        <v>2865185</v>
      </c>
      <c r="L188" s="26">
        <f t="shared" si="7"/>
        <v>5.4328233604461859E-2</v>
      </c>
      <c r="M188" s="1">
        <f t="shared" si="8"/>
        <v>227.9069399707175</v>
      </c>
    </row>
    <row r="189" spans="1:13" x14ac:dyDescent="0.25">
      <c r="A189" t="str">
        <f t="shared" si="6"/>
        <v>LHECMBDec-2024</v>
      </c>
      <c r="B189" s="2">
        <v>2024</v>
      </c>
      <c r="C189" s="2" t="s">
        <v>188</v>
      </c>
      <c r="D189" t="s">
        <v>35</v>
      </c>
      <c r="E189" s="2" t="s">
        <v>10</v>
      </c>
      <c r="F189" t="s">
        <v>15</v>
      </c>
      <c r="G189">
        <v>671</v>
      </c>
      <c r="H189">
        <v>66619.62000000001</v>
      </c>
      <c r="I189">
        <v>21650.489999999994</v>
      </c>
      <c r="J189">
        <v>88270.109999999986</v>
      </c>
      <c r="K189">
        <v>1868735</v>
      </c>
      <c r="L189" s="26">
        <f t="shared" si="7"/>
        <v>4.7235220617155446E-2</v>
      </c>
      <c r="M189" s="1">
        <f t="shared" si="8"/>
        <v>131.55008941877793</v>
      </c>
    </row>
    <row r="190" spans="1:13" x14ac:dyDescent="0.25">
      <c r="A190" t="str">
        <f t="shared" si="6"/>
        <v>LHRCMBDec-2024</v>
      </c>
      <c r="B190" s="2">
        <v>2024</v>
      </c>
      <c r="C190" s="2" t="s">
        <v>188</v>
      </c>
      <c r="D190" t="s">
        <v>36</v>
      </c>
      <c r="E190" s="2" t="s">
        <v>10</v>
      </c>
      <c r="F190" t="s">
        <v>19</v>
      </c>
      <c r="G190">
        <v>6168</v>
      </c>
      <c r="H190">
        <v>3100129.7800000017</v>
      </c>
      <c r="I190">
        <v>1437948.6299999985</v>
      </c>
      <c r="J190">
        <v>4538078.4100000076</v>
      </c>
      <c r="K190">
        <v>53778792</v>
      </c>
      <c r="L190" s="26">
        <f t="shared" si="7"/>
        <v>8.4384164114359575E-2</v>
      </c>
      <c r="M190" s="1">
        <f t="shared" si="8"/>
        <v>735.74552691310112</v>
      </c>
    </row>
    <row r="191" spans="1:13" x14ac:dyDescent="0.25">
      <c r="A191" t="str">
        <f t="shared" si="6"/>
        <v>MAACMBDec-2024</v>
      </c>
      <c r="B191" s="2">
        <v>2024</v>
      </c>
      <c r="C191" s="2" t="s">
        <v>188</v>
      </c>
      <c r="D191" t="s">
        <v>37</v>
      </c>
      <c r="E191" s="2" t="s">
        <v>10</v>
      </c>
      <c r="F191" t="s">
        <v>15</v>
      </c>
      <c r="G191">
        <v>4260</v>
      </c>
      <c r="H191">
        <v>125041.18000000004</v>
      </c>
      <c r="I191">
        <v>121136.27000000043</v>
      </c>
      <c r="J191">
        <v>246177.44999999978</v>
      </c>
      <c r="K191">
        <v>2922360</v>
      </c>
      <c r="L191" s="26">
        <f t="shared" si="7"/>
        <v>8.4239262103231557E-2</v>
      </c>
      <c r="M191" s="1">
        <f t="shared" si="8"/>
        <v>57.788133802816851</v>
      </c>
    </row>
    <row r="192" spans="1:13" x14ac:dyDescent="0.25">
      <c r="A192" t="str">
        <f t="shared" si="6"/>
        <v>MELCMBDec-2024</v>
      </c>
      <c r="B192" s="2">
        <v>2024</v>
      </c>
      <c r="C192" s="2" t="s">
        <v>188</v>
      </c>
      <c r="D192" t="s">
        <v>38</v>
      </c>
      <c r="E192" s="2" t="s">
        <v>10</v>
      </c>
      <c r="F192" t="s">
        <v>13</v>
      </c>
      <c r="G192">
        <v>6034</v>
      </c>
      <c r="H192">
        <v>3063782.7100000032</v>
      </c>
      <c r="I192">
        <v>560855.13000000059</v>
      </c>
      <c r="J192">
        <v>3624637.8400000026</v>
      </c>
      <c r="K192">
        <v>50739906</v>
      </c>
      <c r="L192" s="26">
        <f t="shared" si="7"/>
        <v>7.1435643574113097E-2</v>
      </c>
      <c r="M192" s="1">
        <f t="shared" si="8"/>
        <v>600.70232681471703</v>
      </c>
    </row>
    <row r="193" spans="1:13" x14ac:dyDescent="0.25">
      <c r="A193" t="str">
        <f t="shared" si="6"/>
        <v>MLECMBDec-2024</v>
      </c>
      <c r="B193" s="2">
        <v>2024</v>
      </c>
      <c r="C193" s="2" t="s">
        <v>188</v>
      </c>
      <c r="D193" t="s">
        <v>39</v>
      </c>
      <c r="E193" s="2" t="s">
        <v>10</v>
      </c>
      <c r="F193" t="s">
        <v>15</v>
      </c>
      <c r="G193">
        <v>4091</v>
      </c>
      <c r="H193">
        <v>246321.01000000018</v>
      </c>
      <c r="I193">
        <v>87749.870000000039</v>
      </c>
      <c r="J193">
        <v>334070.88000000024</v>
      </c>
      <c r="K193">
        <v>3141888</v>
      </c>
      <c r="L193" s="26">
        <f t="shared" si="7"/>
        <v>0.10632806770960652</v>
      </c>
      <c r="M193" s="1">
        <f t="shared" si="8"/>
        <v>81.659956000977814</v>
      </c>
    </row>
    <row r="194" spans="1:13" x14ac:dyDescent="0.25">
      <c r="A194" t="str">
        <f t="shared" ref="A194:A257" si="9">D194&amp;E194&amp;C194</f>
        <v>NRTCMBDec-2024</v>
      </c>
      <c r="B194" s="2">
        <v>2024</v>
      </c>
      <c r="C194" s="2" t="s">
        <v>188</v>
      </c>
      <c r="D194" t="s">
        <v>40</v>
      </c>
      <c r="E194" s="2" t="s">
        <v>10</v>
      </c>
      <c r="F194" t="s">
        <v>13</v>
      </c>
      <c r="G194">
        <v>1970</v>
      </c>
      <c r="H194">
        <v>755550.8200000003</v>
      </c>
      <c r="I194">
        <v>40258.359999999993</v>
      </c>
      <c r="J194">
        <v>795809.18000000017</v>
      </c>
      <c r="K194">
        <v>13522080</v>
      </c>
      <c r="L194" s="26">
        <f t="shared" ref="L194:L257" si="10">J194/K194</f>
        <v>5.885257149787608E-2</v>
      </c>
      <c r="M194" s="1">
        <f t="shared" ref="M194:M257" si="11">J194/G194</f>
        <v>403.96405076142139</v>
      </c>
    </row>
    <row r="195" spans="1:13" x14ac:dyDescent="0.25">
      <c r="A195" t="str">
        <f t="shared" si="9"/>
        <v>RUHCMBDec-2024</v>
      </c>
      <c r="B195" s="2">
        <v>2024</v>
      </c>
      <c r="C195" s="2" t="s">
        <v>188</v>
      </c>
      <c r="D195" t="s">
        <v>41</v>
      </c>
      <c r="E195" s="2" t="s">
        <v>10</v>
      </c>
      <c r="F195" t="s">
        <v>11</v>
      </c>
      <c r="G195">
        <v>1560</v>
      </c>
      <c r="H195">
        <v>219754.85999999996</v>
      </c>
      <c r="I195">
        <v>128741.63999999998</v>
      </c>
      <c r="J195">
        <v>348496.50000000006</v>
      </c>
      <c r="K195">
        <v>6310200</v>
      </c>
      <c r="L195" s="26">
        <f t="shared" si="10"/>
        <v>5.5227488827612449E-2</v>
      </c>
      <c r="M195" s="1">
        <f t="shared" si="11"/>
        <v>223.39519230769235</v>
      </c>
    </row>
    <row r="196" spans="1:13" x14ac:dyDescent="0.25">
      <c r="A196" t="str">
        <f t="shared" si="9"/>
        <v>SINCMBDec-2024</v>
      </c>
      <c r="B196" s="2">
        <v>2024</v>
      </c>
      <c r="C196" s="2" t="s">
        <v>188</v>
      </c>
      <c r="D196" t="s">
        <v>42</v>
      </c>
      <c r="E196" s="2" t="s">
        <v>10</v>
      </c>
      <c r="F196" t="s">
        <v>13</v>
      </c>
      <c r="G196">
        <v>1507</v>
      </c>
      <c r="H196">
        <v>253552.57000000015</v>
      </c>
      <c r="I196">
        <v>88808.319999999949</v>
      </c>
      <c r="J196">
        <v>342360.88999999984</v>
      </c>
      <c r="K196">
        <v>4142743</v>
      </c>
      <c r="L196" s="26">
        <f t="shared" si="10"/>
        <v>8.264111242237325E-2</v>
      </c>
      <c r="M196" s="1">
        <f t="shared" si="11"/>
        <v>227.18041804910408</v>
      </c>
    </row>
    <row r="197" spans="1:13" x14ac:dyDescent="0.25">
      <c r="A197" t="str">
        <f t="shared" si="9"/>
        <v>SYDCMBDec-2024</v>
      </c>
      <c r="B197" s="2">
        <v>2024</v>
      </c>
      <c r="C197" s="2" t="s">
        <v>188</v>
      </c>
      <c r="D197" t="s">
        <v>53</v>
      </c>
      <c r="E197" s="2" t="s">
        <v>10</v>
      </c>
      <c r="F197" t="s">
        <v>13</v>
      </c>
      <c r="G197">
        <v>3493</v>
      </c>
      <c r="H197">
        <v>1831525.5499999982</v>
      </c>
      <c r="I197">
        <v>317293.07999999967</v>
      </c>
      <c r="J197">
        <v>2148818.6299999994</v>
      </c>
      <c r="K197">
        <v>30577722</v>
      </c>
      <c r="L197" s="26">
        <f t="shared" si="10"/>
        <v>7.0273993268694102E-2</v>
      </c>
      <c r="M197" s="1">
        <f t="shared" si="11"/>
        <v>615.17853707414815</v>
      </c>
    </row>
    <row r="198" spans="1:13" x14ac:dyDescent="0.25">
      <c r="A198" t="str">
        <f t="shared" si="9"/>
        <v>TRVCMBDec-2024</v>
      </c>
      <c r="B198" s="2">
        <v>2024</v>
      </c>
      <c r="C198" s="2" t="s">
        <v>188</v>
      </c>
      <c r="D198" t="s">
        <v>43</v>
      </c>
      <c r="E198" s="2" t="s">
        <v>10</v>
      </c>
      <c r="F198" t="s">
        <v>15</v>
      </c>
      <c r="G198">
        <v>592</v>
      </c>
      <c r="H198">
        <v>22949.46</v>
      </c>
      <c r="I198">
        <v>11570.020000000002</v>
      </c>
      <c r="J198">
        <v>34519.480000000003</v>
      </c>
      <c r="K198">
        <v>216672</v>
      </c>
      <c r="L198" s="26">
        <f t="shared" si="10"/>
        <v>0.15931675527987005</v>
      </c>
      <c r="M198" s="1">
        <f t="shared" si="11"/>
        <v>58.30993243243244</v>
      </c>
    </row>
    <row r="199" spans="1:13" x14ac:dyDescent="0.25">
      <c r="A199" t="str">
        <f t="shared" si="9"/>
        <v>TRZCMBDec-2024</v>
      </c>
      <c r="B199" s="4">
        <v>2024</v>
      </c>
      <c r="C199" s="2" t="s">
        <v>188</v>
      </c>
      <c r="D199" t="s">
        <v>44</v>
      </c>
      <c r="E199" s="2" t="s">
        <v>10</v>
      </c>
      <c r="F199" t="s">
        <v>15</v>
      </c>
      <c r="G199">
        <v>1183</v>
      </c>
      <c r="H199">
        <v>34089.410000000011</v>
      </c>
      <c r="I199">
        <v>19869.319999999934</v>
      </c>
      <c r="J199">
        <v>53958.730000000025</v>
      </c>
      <c r="K199">
        <v>524069</v>
      </c>
      <c r="L199" s="26">
        <f t="shared" si="10"/>
        <v>0.10296111771541538</v>
      </c>
      <c r="M199" s="1">
        <f t="shared" si="11"/>
        <v>45.611775147929016</v>
      </c>
    </row>
    <row r="200" spans="1:13" x14ac:dyDescent="0.25">
      <c r="A200" t="str">
        <f t="shared" si="9"/>
        <v>AUHCMBJan-2025</v>
      </c>
      <c r="B200" s="2">
        <v>2025</v>
      </c>
      <c r="C200" s="2" t="s">
        <v>195</v>
      </c>
      <c r="D200" t="s">
        <v>9</v>
      </c>
      <c r="E200" s="2" t="s">
        <v>10</v>
      </c>
      <c r="F200" t="s">
        <v>11</v>
      </c>
      <c r="G200">
        <v>307</v>
      </c>
      <c r="H200">
        <v>29796.12</v>
      </c>
      <c r="I200">
        <v>23471.049999999988</v>
      </c>
      <c r="J200">
        <v>53267.169999999969</v>
      </c>
      <c r="K200">
        <v>1026608</v>
      </c>
      <c r="L200" s="26">
        <f t="shared" si="10"/>
        <v>5.1886572089833674E-2</v>
      </c>
      <c r="M200" s="1">
        <f t="shared" si="11"/>
        <v>173.50869706840382</v>
      </c>
    </row>
    <row r="201" spans="1:13" x14ac:dyDescent="0.25">
      <c r="A201" t="str">
        <f t="shared" si="9"/>
        <v>BKKCMBJan-2025</v>
      </c>
      <c r="B201" s="2">
        <v>2025</v>
      </c>
      <c r="C201" s="2" t="s">
        <v>195</v>
      </c>
      <c r="D201" t="s">
        <v>12</v>
      </c>
      <c r="E201" s="2" t="s">
        <v>10</v>
      </c>
      <c r="F201" t="s">
        <v>13</v>
      </c>
      <c r="G201">
        <v>865</v>
      </c>
      <c r="H201">
        <v>93925.03</v>
      </c>
      <c r="I201">
        <v>60726.320000000029</v>
      </c>
      <c r="J201">
        <v>154651.35</v>
      </c>
      <c r="K201">
        <v>2063025</v>
      </c>
      <c r="L201" s="26">
        <f t="shared" si="10"/>
        <v>7.4963391136801547E-2</v>
      </c>
      <c r="M201" s="1">
        <f t="shared" si="11"/>
        <v>178.78768786127168</v>
      </c>
    </row>
    <row r="202" spans="1:13" x14ac:dyDescent="0.25">
      <c r="A202" t="str">
        <f t="shared" si="9"/>
        <v>BLRCMBJan-2025</v>
      </c>
      <c r="B202" s="2">
        <v>2025</v>
      </c>
      <c r="C202" s="2" t="s">
        <v>195</v>
      </c>
      <c r="D202" t="s">
        <v>14</v>
      </c>
      <c r="E202" s="2" t="s">
        <v>10</v>
      </c>
      <c r="F202" t="s">
        <v>15</v>
      </c>
      <c r="G202">
        <v>750</v>
      </c>
      <c r="H202">
        <v>39209.220000000016</v>
      </c>
      <c r="I202">
        <v>19317.01999999999</v>
      </c>
      <c r="J202">
        <v>58526.239999999998</v>
      </c>
      <c r="K202">
        <v>536250</v>
      </c>
      <c r="L202" s="26">
        <f t="shared" si="10"/>
        <v>0.10913984149184149</v>
      </c>
      <c r="M202" s="1">
        <f t="shared" si="11"/>
        <v>78.034986666666668</v>
      </c>
    </row>
    <row r="203" spans="1:13" x14ac:dyDescent="0.25">
      <c r="A203" t="str">
        <f t="shared" si="9"/>
        <v>BOMCMBJan-2025</v>
      </c>
      <c r="B203" s="2">
        <v>2025</v>
      </c>
      <c r="C203" s="2" t="s">
        <v>195</v>
      </c>
      <c r="D203" t="s">
        <v>16</v>
      </c>
      <c r="E203" s="2" t="s">
        <v>10</v>
      </c>
      <c r="F203" t="s">
        <v>15</v>
      </c>
      <c r="G203">
        <v>1341</v>
      </c>
      <c r="H203">
        <v>114169.64000000001</v>
      </c>
      <c r="I203">
        <v>43778.69</v>
      </c>
      <c r="J203">
        <v>157948.32999999996</v>
      </c>
      <c r="K203">
        <v>2077209</v>
      </c>
      <c r="L203" s="26">
        <f t="shared" si="10"/>
        <v>7.6038727927714531E-2</v>
      </c>
      <c r="M203" s="1">
        <f t="shared" si="11"/>
        <v>117.7839895600298</v>
      </c>
    </row>
    <row r="204" spans="1:13" x14ac:dyDescent="0.25">
      <c r="A204" t="str">
        <f t="shared" si="9"/>
        <v>CAN(blank)Jan-2025</v>
      </c>
      <c r="B204" s="2">
        <v>2025</v>
      </c>
      <c r="C204" s="2" t="s">
        <v>195</v>
      </c>
      <c r="D204" t="s">
        <v>17</v>
      </c>
      <c r="E204" s="2" t="s">
        <v>193</v>
      </c>
      <c r="F204" t="s">
        <v>193</v>
      </c>
      <c r="G204">
        <v>76</v>
      </c>
      <c r="H204">
        <v>14213.159999999998</v>
      </c>
      <c r="I204">
        <v>6696.9199999999992</v>
      </c>
      <c r="J204">
        <v>20910.080000000002</v>
      </c>
      <c r="K204" t="e">
        <v>#N/A</v>
      </c>
      <c r="L204" s="26" t="e">
        <f t="shared" si="10"/>
        <v>#N/A</v>
      </c>
      <c r="M204" s="1">
        <f t="shared" si="11"/>
        <v>275.13263157894738</v>
      </c>
    </row>
    <row r="205" spans="1:13" x14ac:dyDescent="0.25">
      <c r="A205" t="str">
        <f t="shared" si="9"/>
        <v>CDGCMBJan-2025</v>
      </c>
      <c r="B205" s="2">
        <v>2025</v>
      </c>
      <c r="C205" s="2" t="s">
        <v>195</v>
      </c>
      <c r="D205" t="s">
        <v>18</v>
      </c>
      <c r="E205" s="2" t="s">
        <v>10</v>
      </c>
      <c r="F205" t="s">
        <v>19</v>
      </c>
      <c r="G205">
        <v>983</v>
      </c>
      <c r="H205">
        <v>262021.88</v>
      </c>
      <c r="I205">
        <v>228543.63000000006</v>
      </c>
      <c r="J205">
        <v>490565.5100000003</v>
      </c>
      <c r="K205">
        <v>8364347</v>
      </c>
      <c r="L205" s="26">
        <f t="shared" si="10"/>
        <v>5.8649588545286353E-2</v>
      </c>
      <c r="M205" s="1">
        <f t="shared" si="11"/>
        <v>499.04934893184162</v>
      </c>
    </row>
    <row r="206" spans="1:13" x14ac:dyDescent="0.25">
      <c r="A206" t="str">
        <f t="shared" si="9"/>
        <v>CGKCMBJan-2025</v>
      </c>
      <c r="B206" s="2">
        <v>2025</v>
      </c>
      <c r="C206" s="2" t="s">
        <v>195</v>
      </c>
      <c r="D206" t="s">
        <v>20</v>
      </c>
      <c r="E206" s="2" t="s">
        <v>10</v>
      </c>
      <c r="F206" t="s">
        <v>13</v>
      </c>
      <c r="G206">
        <v>212</v>
      </c>
      <c r="H206">
        <v>23278.649999999994</v>
      </c>
      <c r="I206">
        <v>14289.090000000002</v>
      </c>
      <c r="J206">
        <v>37567.74</v>
      </c>
      <c r="K206">
        <v>703416</v>
      </c>
      <c r="L206" s="26">
        <f t="shared" si="10"/>
        <v>5.3407571053260085E-2</v>
      </c>
      <c r="M206" s="1">
        <f t="shared" si="11"/>
        <v>177.20632075471698</v>
      </c>
    </row>
    <row r="207" spans="1:13" x14ac:dyDescent="0.25">
      <c r="A207" t="str">
        <f t="shared" si="9"/>
        <v>CMBAUHJan-2025</v>
      </c>
      <c r="B207" s="2">
        <v>2025</v>
      </c>
      <c r="C207" s="2" t="s">
        <v>195</v>
      </c>
      <c r="D207" t="s">
        <v>10</v>
      </c>
      <c r="E207" s="2" t="s">
        <v>9</v>
      </c>
      <c r="F207" t="s">
        <v>11</v>
      </c>
      <c r="G207">
        <v>862</v>
      </c>
      <c r="H207">
        <v>126006.0900000001</v>
      </c>
      <c r="I207">
        <v>92649.490000000136</v>
      </c>
      <c r="J207">
        <v>218655.57999999993</v>
      </c>
      <c r="K207">
        <v>2882528</v>
      </c>
      <c r="L207" s="26">
        <f t="shared" si="10"/>
        <v>7.5855492123580393E-2</v>
      </c>
      <c r="M207" s="1">
        <f t="shared" si="11"/>
        <v>253.66076566125281</v>
      </c>
    </row>
    <row r="208" spans="1:13" x14ac:dyDescent="0.25">
      <c r="A208" t="str">
        <f t="shared" si="9"/>
        <v>CMBBKKJan-2025</v>
      </c>
      <c r="B208" s="2">
        <v>2025</v>
      </c>
      <c r="C208" s="2" t="s">
        <v>195</v>
      </c>
      <c r="D208" t="s">
        <v>10</v>
      </c>
      <c r="E208" s="2" t="s">
        <v>12</v>
      </c>
      <c r="F208" t="s">
        <v>13</v>
      </c>
      <c r="G208">
        <v>593</v>
      </c>
      <c r="H208">
        <v>72201.709999999992</v>
      </c>
      <c r="I208">
        <v>43310.489999999983</v>
      </c>
      <c r="J208">
        <v>115512.2</v>
      </c>
      <c r="K208">
        <v>1414305</v>
      </c>
      <c r="L208" s="26">
        <f t="shared" si="10"/>
        <v>8.1674179190485779E-2</v>
      </c>
      <c r="M208" s="1">
        <f t="shared" si="11"/>
        <v>194.79291736930858</v>
      </c>
    </row>
    <row r="209" spans="1:13" x14ac:dyDescent="0.25">
      <c r="A209" t="str">
        <f t="shared" si="9"/>
        <v>CMBBLRJan-2025</v>
      </c>
      <c r="B209" s="2">
        <v>2025</v>
      </c>
      <c r="C209" s="2" t="s">
        <v>195</v>
      </c>
      <c r="D209" t="s">
        <v>10</v>
      </c>
      <c r="E209" s="2" t="s">
        <v>14</v>
      </c>
      <c r="F209" t="s">
        <v>15</v>
      </c>
      <c r="G209">
        <v>936</v>
      </c>
      <c r="H209">
        <v>51213.69</v>
      </c>
      <c r="I209">
        <v>29380.189999999995</v>
      </c>
      <c r="J209">
        <v>80593.88</v>
      </c>
      <c r="K209">
        <v>669240</v>
      </c>
      <c r="L209" s="26">
        <f t="shared" si="10"/>
        <v>0.12042597573366805</v>
      </c>
      <c r="M209" s="1">
        <f t="shared" si="11"/>
        <v>86.10457264957266</v>
      </c>
    </row>
    <row r="210" spans="1:13" x14ac:dyDescent="0.25">
      <c r="A210" t="str">
        <f t="shared" si="9"/>
        <v>CMBBOMJan-2025</v>
      </c>
      <c r="B210" s="2">
        <v>2025</v>
      </c>
      <c r="C210" s="2" t="s">
        <v>195</v>
      </c>
      <c r="D210" t="s">
        <v>10</v>
      </c>
      <c r="E210" s="2" t="s">
        <v>16</v>
      </c>
      <c r="F210" t="s">
        <v>15</v>
      </c>
      <c r="G210">
        <v>1603</v>
      </c>
      <c r="H210">
        <v>140534.39999999991</v>
      </c>
      <c r="I210">
        <v>59886.609999999986</v>
      </c>
      <c r="J210">
        <v>200421.00999999992</v>
      </c>
      <c r="K210">
        <v>2483047</v>
      </c>
      <c r="L210" s="26">
        <f t="shared" si="10"/>
        <v>8.0715753668778686E-2</v>
      </c>
      <c r="M210" s="1">
        <f t="shared" si="11"/>
        <v>125.02870243293819</v>
      </c>
    </row>
    <row r="211" spans="1:13" x14ac:dyDescent="0.25">
      <c r="A211" t="str">
        <f t="shared" si="9"/>
        <v>CMBCANJan-2025</v>
      </c>
      <c r="B211" s="2">
        <v>2025</v>
      </c>
      <c r="C211" s="2" t="s">
        <v>195</v>
      </c>
      <c r="D211" t="s">
        <v>10</v>
      </c>
      <c r="E211" s="2" t="s">
        <v>17</v>
      </c>
      <c r="F211" t="s">
        <v>13</v>
      </c>
      <c r="G211">
        <v>40</v>
      </c>
      <c r="H211">
        <v>7257.8300000000017</v>
      </c>
      <c r="I211">
        <v>4241.4699999999993</v>
      </c>
      <c r="J211">
        <v>11499.300000000001</v>
      </c>
      <c r="K211">
        <v>159320</v>
      </c>
      <c r="L211" s="26">
        <f t="shared" si="10"/>
        <v>7.2177378860155669E-2</v>
      </c>
      <c r="M211" s="1">
        <f t="shared" si="11"/>
        <v>287.48250000000002</v>
      </c>
    </row>
    <row r="212" spans="1:13" x14ac:dyDescent="0.25">
      <c r="A212" t="str">
        <f t="shared" si="9"/>
        <v>CMBCDGJan-2025</v>
      </c>
      <c r="B212" s="2">
        <v>2025</v>
      </c>
      <c r="C212" s="2" t="s">
        <v>195</v>
      </c>
      <c r="D212" t="s">
        <v>10</v>
      </c>
      <c r="E212" s="2" t="s">
        <v>18</v>
      </c>
      <c r="F212" t="s">
        <v>19</v>
      </c>
      <c r="G212">
        <v>1433</v>
      </c>
      <c r="H212">
        <v>530854.6599999998</v>
      </c>
      <c r="I212">
        <v>338784.74999999988</v>
      </c>
      <c r="J212">
        <v>869639.40999999992</v>
      </c>
      <c r="K212">
        <v>12193397</v>
      </c>
      <c r="L212" s="26">
        <f t="shared" si="10"/>
        <v>7.1320519622218484E-2</v>
      </c>
      <c r="M212" s="1">
        <f t="shared" si="11"/>
        <v>606.86630146545701</v>
      </c>
    </row>
    <row r="213" spans="1:13" x14ac:dyDescent="0.25">
      <c r="A213" t="str">
        <f t="shared" si="9"/>
        <v>CMBCGKJan-2025</v>
      </c>
      <c r="B213" s="2">
        <v>2025</v>
      </c>
      <c r="C213" s="2" t="s">
        <v>195</v>
      </c>
      <c r="D213" t="s">
        <v>10</v>
      </c>
      <c r="E213" s="2" t="s">
        <v>20</v>
      </c>
      <c r="F213" t="s">
        <v>13</v>
      </c>
      <c r="G213">
        <v>309</v>
      </c>
      <c r="H213">
        <v>35696.179999999993</v>
      </c>
      <c r="I213">
        <v>21447.840000000011</v>
      </c>
      <c r="J213">
        <v>57144.02</v>
      </c>
      <c r="K213">
        <v>1025262</v>
      </c>
      <c r="L213" s="26">
        <f t="shared" si="10"/>
        <v>5.5736016744988105E-2</v>
      </c>
      <c r="M213" s="1">
        <f t="shared" si="11"/>
        <v>184.93210355987054</v>
      </c>
    </row>
    <row r="214" spans="1:13" x14ac:dyDescent="0.25">
      <c r="A214" t="str">
        <f t="shared" si="9"/>
        <v>CMBCOKJan-2025</v>
      </c>
      <c r="B214" s="2">
        <v>2025</v>
      </c>
      <c r="C214" s="2" t="s">
        <v>195</v>
      </c>
      <c r="D214" t="s">
        <v>10</v>
      </c>
      <c r="E214" s="2" t="s">
        <v>21</v>
      </c>
      <c r="F214" t="s">
        <v>15</v>
      </c>
      <c r="G214">
        <v>282</v>
      </c>
      <c r="H214">
        <v>20680.500000000004</v>
      </c>
      <c r="I214">
        <v>5864.8899999999994</v>
      </c>
      <c r="J214">
        <v>26545.39</v>
      </c>
      <c r="K214">
        <v>145794</v>
      </c>
      <c r="L214" s="26">
        <f t="shared" si="10"/>
        <v>0.182074639559927</v>
      </c>
      <c r="M214" s="1">
        <f t="shared" si="11"/>
        <v>94.132588652482269</v>
      </c>
    </row>
    <row r="215" spans="1:13" x14ac:dyDescent="0.25">
      <c r="A215" t="str">
        <f t="shared" si="9"/>
        <v>CMBDACJan-2025</v>
      </c>
      <c r="B215" s="2">
        <v>2025</v>
      </c>
      <c r="C215" s="2" t="s">
        <v>195</v>
      </c>
      <c r="D215" t="s">
        <v>10</v>
      </c>
      <c r="E215" s="2" t="s">
        <v>22</v>
      </c>
      <c r="F215" t="s">
        <v>15</v>
      </c>
      <c r="G215">
        <v>453</v>
      </c>
      <c r="H215">
        <v>76044.23</v>
      </c>
      <c r="I215">
        <v>1682.3599999999994</v>
      </c>
      <c r="J215">
        <v>77726.589999999982</v>
      </c>
      <c r="K215">
        <v>980745</v>
      </c>
      <c r="L215" s="26">
        <f t="shared" si="10"/>
        <v>7.9252598789695566E-2</v>
      </c>
      <c r="M215" s="1">
        <f t="shared" si="11"/>
        <v>171.5818763796909</v>
      </c>
    </row>
    <row r="216" spans="1:13" x14ac:dyDescent="0.25">
      <c r="A216" t="str">
        <f t="shared" si="9"/>
        <v>CMBDELJan-2025</v>
      </c>
      <c r="B216" s="2">
        <v>2025</v>
      </c>
      <c r="C216" s="2" t="s">
        <v>195</v>
      </c>
      <c r="D216" t="s">
        <v>10</v>
      </c>
      <c r="E216" s="2" t="s">
        <v>23</v>
      </c>
      <c r="F216" t="s">
        <v>15</v>
      </c>
      <c r="G216">
        <v>2392</v>
      </c>
      <c r="H216">
        <v>278481.01999999996</v>
      </c>
      <c r="I216">
        <v>84269.150000000038</v>
      </c>
      <c r="J216">
        <v>362750.17000000027</v>
      </c>
      <c r="K216">
        <v>5800600</v>
      </c>
      <c r="L216" s="26">
        <f t="shared" si="10"/>
        <v>6.2536663448608809E-2</v>
      </c>
      <c r="M216" s="1">
        <f t="shared" si="11"/>
        <v>151.65140886287637</v>
      </c>
    </row>
    <row r="217" spans="1:13" x14ac:dyDescent="0.25">
      <c r="A217" t="str">
        <f t="shared" si="9"/>
        <v>CMBDMMJan-2025</v>
      </c>
      <c r="B217" s="2">
        <v>2025</v>
      </c>
      <c r="C217" s="2" t="s">
        <v>195</v>
      </c>
      <c r="D217" t="s">
        <v>10</v>
      </c>
      <c r="E217" s="2" t="s">
        <v>24</v>
      </c>
      <c r="F217" t="s">
        <v>11</v>
      </c>
      <c r="G217">
        <v>474</v>
      </c>
      <c r="H217">
        <v>69365.269999999946</v>
      </c>
      <c r="I217">
        <v>38595.289999999994</v>
      </c>
      <c r="J217">
        <v>107960.56000000001</v>
      </c>
      <c r="K217">
        <v>1826322</v>
      </c>
      <c r="L217" s="26">
        <f t="shared" si="10"/>
        <v>5.9113650276347768E-2</v>
      </c>
      <c r="M217" s="1">
        <f t="shared" si="11"/>
        <v>227.76489451476795</v>
      </c>
    </row>
    <row r="218" spans="1:13" x14ac:dyDescent="0.25">
      <c r="A218" t="str">
        <f t="shared" si="9"/>
        <v>CMBDOHJan-2025</v>
      </c>
      <c r="B218" s="2">
        <v>2025</v>
      </c>
      <c r="C218" s="2" t="s">
        <v>195</v>
      </c>
      <c r="D218" t="s">
        <v>10</v>
      </c>
      <c r="E218" s="2" t="s">
        <v>25</v>
      </c>
      <c r="F218" t="s">
        <v>11</v>
      </c>
      <c r="G218">
        <v>1057</v>
      </c>
      <c r="H218">
        <v>235772.94</v>
      </c>
      <c r="I218">
        <v>168274.10000000006</v>
      </c>
      <c r="J218">
        <v>404047.03999999963</v>
      </c>
      <c r="K218">
        <v>3840081</v>
      </c>
      <c r="L218" s="26">
        <f t="shared" si="10"/>
        <v>0.10521836388347007</v>
      </c>
      <c r="M218" s="1">
        <f t="shared" si="11"/>
        <v>382.25831598864676</v>
      </c>
    </row>
    <row r="219" spans="1:13" x14ac:dyDescent="0.25">
      <c r="A219" t="str">
        <f t="shared" si="9"/>
        <v>CMBDXBJan-2025</v>
      </c>
      <c r="B219" s="2">
        <v>2025</v>
      </c>
      <c r="C219" s="2" t="s">
        <v>195</v>
      </c>
      <c r="D219" t="s">
        <v>10</v>
      </c>
      <c r="E219" s="2" t="s">
        <v>26</v>
      </c>
      <c r="F219" t="s">
        <v>11</v>
      </c>
      <c r="G219">
        <v>1327</v>
      </c>
      <c r="H219">
        <v>167876.78999999992</v>
      </c>
      <c r="I219">
        <v>112058.40999999981</v>
      </c>
      <c r="J219">
        <v>279935.1999999999</v>
      </c>
      <c r="K219">
        <v>4391043</v>
      </c>
      <c r="L219" s="26">
        <f t="shared" si="10"/>
        <v>6.3751413957913852E-2</v>
      </c>
      <c r="M219" s="1">
        <f t="shared" si="11"/>
        <v>210.95342878673694</v>
      </c>
    </row>
    <row r="220" spans="1:13" x14ac:dyDescent="0.25">
      <c r="A220" t="str">
        <f t="shared" si="9"/>
        <v>CMBFRAJan-2025</v>
      </c>
      <c r="B220" s="2">
        <v>2025</v>
      </c>
      <c r="C220" s="2" t="s">
        <v>195</v>
      </c>
      <c r="D220" t="s">
        <v>10</v>
      </c>
      <c r="E220" s="2" t="s">
        <v>27</v>
      </c>
      <c r="F220" t="s">
        <v>19</v>
      </c>
      <c r="G220">
        <v>2066</v>
      </c>
      <c r="H220">
        <v>714828.28999999934</v>
      </c>
      <c r="I220">
        <v>490315.41999999987</v>
      </c>
      <c r="J220">
        <v>1205143.7100000011</v>
      </c>
      <c r="K220">
        <v>16720138</v>
      </c>
      <c r="L220" s="26">
        <f t="shared" si="10"/>
        <v>7.2077378189103536E-2</v>
      </c>
      <c r="M220" s="1">
        <f t="shared" si="11"/>
        <v>583.3222216844149</v>
      </c>
    </row>
    <row r="221" spans="1:13" x14ac:dyDescent="0.25">
      <c r="A221" t="str">
        <f t="shared" si="9"/>
        <v>CMBGANJan-2025</v>
      </c>
      <c r="B221" s="2">
        <v>2025</v>
      </c>
      <c r="C221" s="2" t="s">
        <v>195</v>
      </c>
      <c r="D221" t="s">
        <v>10</v>
      </c>
      <c r="E221" s="2" t="s">
        <v>28</v>
      </c>
      <c r="F221" t="s">
        <v>15</v>
      </c>
      <c r="G221">
        <v>556</v>
      </c>
      <c r="H221">
        <v>46841.520000000004</v>
      </c>
      <c r="I221">
        <v>15743.06</v>
      </c>
      <c r="J221">
        <v>62584.58</v>
      </c>
      <c r="K221">
        <v>637732</v>
      </c>
      <c r="L221" s="26">
        <f t="shared" si="10"/>
        <v>9.8136176324851193E-2</v>
      </c>
      <c r="M221" s="1">
        <f t="shared" si="11"/>
        <v>112.56219424460431</v>
      </c>
    </row>
    <row r="222" spans="1:13" x14ac:dyDescent="0.25">
      <c r="A222" t="str">
        <f t="shared" si="9"/>
        <v>CMBHYDJan-2025</v>
      </c>
      <c r="B222" s="2">
        <v>2025</v>
      </c>
      <c r="C222" s="2" t="s">
        <v>195</v>
      </c>
      <c r="D222" t="s">
        <v>10</v>
      </c>
      <c r="E222" s="2" t="s">
        <v>29</v>
      </c>
      <c r="F222" t="s">
        <v>15</v>
      </c>
      <c r="G222">
        <v>162</v>
      </c>
      <c r="H222">
        <v>9508.0399999999972</v>
      </c>
      <c r="I222">
        <v>5529.0599999999986</v>
      </c>
      <c r="J222">
        <v>15037.099999999999</v>
      </c>
      <c r="K222">
        <v>189864</v>
      </c>
      <c r="L222" s="26">
        <f t="shared" si="10"/>
        <v>7.9199321619685667E-2</v>
      </c>
      <c r="M222" s="1">
        <f t="shared" si="11"/>
        <v>92.821604938271591</v>
      </c>
    </row>
    <row r="223" spans="1:13" x14ac:dyDescent="0.25">
      <c r="A223" t="str">
        <f t="shared" si="9"/>
        <v>CMBICNJan-2025</v>
      </c>
      <c r="B223" s="2">
        <v>2025</v>
      </c>
      <c r="C223" s="2" t="s">
        <v>195</v>
      </c>
      <c r="D223" t="s">
        <v>10</v>
      </c>
      <c r="E223" s="2" t="s">
        <v>30</v>
      </c>
      <c r="F223" t="s">
        <v>13</v>
      </c>
      <c r="G223">
        <v>983</v>
      </c>
      <c r="H223">
        <v>188207.36999999997</v>
      </c>
      <c r="I223">
        <v>99006.810000000012</v>
      </c>
      <c r="J223">
        <v>287214.17999999993</v>
      </c>
      <c r="K223">
        <v>5666995</v>
      </c>
      <c r="L223" s="26">
        <f t="shared" si="10"/>
        <v>5.0681918724120971E-2</v>
      </c>
      <c r="M223" s="1">
        <f t="shared" si="11"/>
        <v>292.18126144455744</v>
      </c>
    </row>
    <row r="224" spans="1:13" x14ac:dyDescent="0.25">
      <c r="A224" t="str">
        <f t="shared" si="9"/>
        <v>CMBIXMJan-2025</v>
      </c>
      <c r="B224" s="2">
        <v>2025</v>
      </c>
      <c r="C224" s="2" t="s">
        <v>195</v>
      </c>
      <c r="D224" t="s">
        <v>10</v>
      </c>
      <c r="E224" s="2" t="s">
        <v>31</v>
      </c>
      <c r="F224" t="s">
        <v>15</v>
      </c>
      <c r="G224">
        <v>274</v>
      </c>
      <c r="H224">
        <v>9725.4699999999957</v>
      </c>
      <c r="I224">
        <v>5367.390000000004</v>
      </c>
      <c r="J224">
        <v>15092.859999999995</v>
      </c>
      <c r="K224">
        <v>96996</v>
      </c>
      <c r="L224" s="26">
        <f t="shared" si="10"/>
        <v>0.15560291146026636</v>
      </c>
      <c r="M224" s="1">
        <f t="shared" si="11"/>
        <v>55.08343065693429</v>
      </c>
    </row>
    <row r="225" spans="1:13" x14ac:dyDescent="0.25">
      <c r="A225" t="str">
        <f t="shared" si="9"/>
        <v>CMBKHIJan-2025</v>
      </c>
      <c r="B225" s="2">
        <v>2025</v>
      </c>
      <c r="C225" s="2" t="s">
        <v>195</v>
      </c>
      <c r="D225" t="s">
        <v>10</v>
      </c>
      <c r="E225" s="2" t="s">
        <v>32</v>
      </c>
      <c r="F225" t="s">
        <v>15</v>
      </c>
      <c r="G225">
        <v>484</v>
      </c>
      <c r="H225">
        <v>48379.430000000008</v>
      </c>
      <c r="I225">
        <v>18358.59</v>
      </c>
      <c r="J225">
        <v>66738.020000000033</v>
      </c>
      <c r="K225">
        <v>1168376</v>
      </c>
      <c r="L225" s="26">
        <f t="shared" si="10"/>
        <v>5.7120327702725862E-2</v>
      </c>
      <c r="M225" s="1">
        <f t="shared" si="11"/>
        <v>137.88847107438022</v>
      </c>
    </row>
    <row r="226" spans="1:13" x14ac:dyDescent="0.25">
      <c r="A226" t="str">
        <f t="shared" si="9"/>
        <v>CMBKTMJan-2025</v>
      </c>
      <c r="B226" s="2">
        <v>2025</v>
      </c>
      <c r="C226" s="2" t="s">
        <v>195</v>
      </c>
      <c r="D226" t="s">
        <v>10</v>
      </c>
      <c r="E226" s="2" t="s">
        <v>52</v>
      </c>
      <c r="F226" t="s">
        <v>15</v>
      </c>
      <c r="G226">
        <v>191</v>
      </c>
      <c r="H226">
        <v>30722.220000000005</v>
      </c>
      <c r="I226">
        <v>5453.3399999999974</v>
      </c>
      <c r="J226">
        <v>36175.560000000005</v>
      </c>
      <c r="K226">
        <v>449423</v>
      </c>
      <c r="L226" s="26">
        <f t="shared" si="10"/>
        <v>8.0493343687350241E-2</v>
      </c>
      <c r="M226" s="1">
        <f t="shared" si="11"/>
        <v>189.40083769633512</v>
      </c>
    </row>
    <row r="227" spans="1:13" x14ac:dyDescent="0.25">
      <c r="A227" t="str">
        <f t="shared" si="9"/>
        <v>CMBKULJan-2025</v>
      </c>
      <c r="B227" s="2">
        <v>2025</v>
      </c>
      <c r="C227" s="2" t="s">
        <v>195</v>
      </c>
      <c r="D227" t="s">
        <v>10</v>
      </c>
      <c r="E227" s="2" t="s">
        <v>33</v>
      </c>
      <c r="F227" t="s">
        <v>13</v>
      </c>
      <c r="G227">
        <v>719</v>
      </c>
      <c r="H227">
        <v>53357.23000000001</v>
      </c>
      <c r="I227">
        <v>43423.73</v>
      </c>
      <c r="J227">
        <v>96780.96000000005</v>
      </c>
      <c r="K227">
        <v>1768021</v>
      </c>
      <c r="L227" s="26">
        <f t="shared" si="10"/>
        <v>5.473971180206573E-2</v>
      </c>
      <c r="M227" s="1">
        <f t="shared" si="11"/>
        <v>134.60495132127963</v>
      </c>
    </row>
    <row r="228" spans="1:13" x14ac:dyDescent="0.25">
      <c r="A228" t="str">
        <f t="shared" si="9"/>
        <v>CMBKWIJan-2025</v>
      </c>
      <c r="B228" s="2">
        <v>2025</v>
      </c>
      <c r="C228" s="2" t="s">
        <v>195</v>
      </c>
      <c r="D228" t="s">
        <v>10</v>
      </c>
      <c r="E228" s="2" t="s">
        <v>34</v>
      </c>
      <c r="F228" t="s">
        <v>11</v>
      </c>
      <c r="G228">
        <v>658</v>
      </c>
      <c r="H228">
        <v>99764.969999999987</v>
      </c>
      <c r="I228">
        <v>48264.300000000017</v>
      </c>
      <c r="J228">
        <v>148029.27000000005</v>
      </c>
      <c r="K228">
        <v>2760310</v>
      </c>
      <c r="L228" s="26">
        <f t="shared" si="10"/>
        <v>5.3627770069303825E-2</v>
      </c>
      <c r="M228" s="1">
        <f t="shared" si="11"/>
        <v>224.96849544072955</v>
      </c>
    </row>
    <row r="229" spans="1:13" x14ac:dyDescent="0.25">
      <c r="A229" t="str">
        <f t="shared" si="9"/>
        <v>CMBLHEJan-2025</v>
      </c>
      <c r="B229" s="2">
        <v>2025</v>
      </c>
      <c r="C229" s="2" t="s">
        <v>195</v>
      </c>
      <c r="D229" t="s">
        <v>10</v>
      </c>
      <c r="E229" s="2" t="s">
        <v>35</v>
      </c>
      <c r="F229" t="s">
        <v>15</v>
      </c>
      <c r="G229">
        <v>322</v>
      </c>
      <c r="H229">
        <v>34589.460000000006</v>
      </c>
      <c r="I229">
        <v>13091.949999999999</v>
      </c>
      <c r="J229">
        <v>47681.409999999989</v>
      </c>
      <c r="K229">
        <v>896770</v>
      </c>
      <c r="L229" s="26">
        <f t="shared" si="10"/>
        <v>5.3170166263367409E-2</v>
      </c>
      <c r="M229" s="1">
        <f t="shared" si="11"/>
        <v>148.07891304347822</v>
      </c>
    </row>
    <row r="230" spans="1:13" x14ac:dyDescent="0.25">
      <c r="A230" t="str">
        <f t="shared" si="9"/>
        <v>CMBLHRJan-2025</v>
      </c>
      <c r="B230" s="2">
        <v>2025</v>
      </c>
      <c r="C230" s="2" t="s">
        <v>195</v>
      </c>
      <c r="D230" t="s">
        <v>10</v>
      </c>
      <c r="E230" s="2" t="s">
        <v>36</v>
      </c>
      <c r="F230" t="s">
        <v>19</v>
      </c>
      <c r="G230">
        <v>5057</v>
      </c>
      <c r="H230">
        <v>2618691.0799999987</v>
      </c>
      <c r="I230">
        <v>1172643.3400000001</v>
      </c>
      <c r="J230">
        <v>3791334.4200000004</v>
      </c>
      <c r="K230">
        <v>44091983</v>
      </c>
      <c r="L230" s="26">
        <f t="shared" si="10"/>
        <v>8.5986933724436942E-2</v>
      </c>
      <c r="M230" s="1">
        <f t="shared" si="11"/>
        <v>749.72007514336576</v>
      </c>
    </row>
    <row r="231" spans="1:13" x14ac:dyDescent="0.25">
      <c r="A231" t="str">
        <f t="shared" si="9"/>
        <v>CMBMAAJan-2025</v>
      </c>
      <c r="B231" s="2">
        <v>2025</v>
      </c>
      <c r="C231" s="2" t="s">
        <v>195</v>
      </c>
      <c r="D231" t="s">
        <v>10</v>
      </c>
      <c r="E231" s="2" t="s">
        <v>37</v>
      </c>
      <c r="F231" t="s">
        <v>15</v>
      </c>
      <c r="G231">
        <v>2048</v>
      </c>
      <c r="H231">
        <v>54119.69000000001</v>
      </c>
      <c r="I231">
        <v>59420.959999999941</v>
      </c>
      <c r="J231">
        <v>113540.65000000013</v>
      </c>
      <c r="K231">
        <v>1404928</v>
      </c>
      <c r="L231" s="26">
        <f t="shared" si="10"/>
        <v>8.0815991993895858E-2</v>
      </c>
      <c r="M231" s="1">
        <f t="shared" si="11"/>
        <v>55.439770507812561</v>
      </c>
    </row>
    <row r="232" spans="1:13" x14ac:dyDescent="0.25">
      <c r="A232" t="str">
        <f t="shared" si="9"/>
        <v>CMBMELJan-2025</v>
      </c>
      <c r="B232" s="2">
        <v>2025</v>
      </c>
      <c r="C232" s="2" t="s">
        <v>195</v>
      </c>
      <c r="D232" t="s">
        <v>10</v>
      </c>
      <c r="E232" s="2" t="s">
        <v>38</v>
      </c>
      <c r="F232" t="s">
        <v>13</v>
      </c>
      <c r="G232">
        <v>6317</v>
      </c>
      <c r="H232">
        <v>2997191.8599999971</v>
      </c>
      <c r="I232">
        <v>636481.48999999987</v>
      </c>
      <c r="J232">
        <v>3633673.3500000047</v>
      </c>
      <c r="K232">
        <v>53119653</v>
      </c>
      <c r="L232" s="26">
        <f t="shared" si="10"/>
        <v>6.8405442143983974E-2</v>
      </c>
      <c r="M232" s="1">
        <f t="shared" si="11"/>
        <v>575.22136298876126</v>
      </c>
    </row>
    <row r="233" spans="1:13" x14ac:dyDescent="0.25">
      <c r="A233" t="str">
        <f t="shared" si="9"/>
        <v>CMBMLEJan-2025</v>
      </c>
      <c r="B233" s="2">
        <v>2025</v>
      </c>
      <c r="C233" s="2" t="s">
        <v>195</v>
      </c>
      <c r="D233" t="s">
        <v>10</v>
      </c>
      <c r="E233" s="2" t="s">
        <v>39</v>
      </c>
      <c r="F233" t="s">
        <v>15</v>
      </c>
      <c r="G233">
        <v>4414</v>
      </c>
      <c r="H233">
        <v>367255.04000000027</v>
      </c>
      <c r="I233">
        <v>96471.689999999959</v>
      </c>
      <c r="J233">
        <v>463726.72999999946</v>
      </c>
      <c r="K233">
        <v>3389952</v>
      </c>
      <c r="L233" s="26">
        <f t="shared" si="10"/>
        <v>0.13679448263574218</v>
      </c>
      <c r="M233" s="1">
        <f t="shared" si="11"/>
        <v>105.05816266424999</v>
      </c>
    </row>
    <row r="234" spans="1:13" x14ac:dyDescent="0.25">
      <c r="A234" t="str">
        <f t="shared" si="9"/>
        <v>CMBNRTJan-2025</v>
      </c>
      <c r="B234" s="2">
        <v>2025</v>
      </c>
      <c r="C234" s="2" t="s">
        <v>195</v>
      </c>
      <c r="D234" t="s">
        <v>10</v>
      </c>
      <c r="E234" s="2" t="s">
        <v>40</v>
      </c>
      <c r="F234" t="s">
        <v>13</v>
      </c>
      <c r="G234">
        <v>1424</v>
      </c>
      <c r="H234">
        <v>544247.58999999985</v>
      </c>
      <c r="I234">
        <v>15372.009999999995</v>
      </c>
      <c r="J234">
        <v>559619.59999999986</v>
      </c>
      <c r="K234">
        <v>9774336</v>
      </c>
      <c r="L234" s="26">
        <f t="shared" si="10"/>
        <v>5.7253976126869374E-2</v>
      </c>
      <c r="M234" s="1">
        <f t="shared" si="11"/>
        <v>392.99129213483138</v>
      </c>
    </row>
    <row r="235" spans="1:13" x14ac:dyDescent="0.25">
      <c r="A235" t="str">
        <f t="shared" si="9"/>
        <v>CMBRUHJan-2025</v>
      </c>
      <c r="B235" s="2">
        <v>2025</v>
      </c>
      <c r="C235" s="2" t="s">
        <v>195</v>
      </c>
      <c r="D235" t="s">
        <v>10</v>
      </c>
      <c r="E235" s="2" t="s">
        <v>41</v>
      </c>
      <c r="F235" t="s">
        <v>11</v>
      </c>
      <c r="G235">
        <v>957</v>
      </c>
      <c r="H235">
        <v>162665.44999999998</v>
      </c>
      <c r="I235">
        <v>80563.84000000004</v>
      </c>
      <c r="J235">
        <v>243229.28999999998</v>
      </c>
      <c r="K235">
        <v>3871065</v>
      </c>
      <c r="L235" s="26">
        <f t="shared" si="10"/>
        <v>6.2832654579553684E-2</v>
      </c>
      <c r="M235" s="1">
        <f t="shared" si="11"/>
        <v>254.15808777429464</v>
      </c>
    </row>
    <row r="236" spans="1:13" x14ac:dyDescent="0.25">
      <c r="A236" t="str">
        <f t="shared" si="9"/>
        <v>CMBSINJan-2025</v>
      </c>
      <c r="B236" s="2">
        <v>2025</v>
      </c>
      <c r="C236" s="2" t="s">
        <v>195</v>
      </c>
      <c r="D236" t="s">
        <v>10</v>
      </c>
      <c r="E236" s="2" t="s">
        <v>42</v>
      </c>
      <c r="F236" t="s">
        <v>13</v>
      </c>
      <c r="G236">
        <v>1027</v>
      </c>
      <c r="H236">
        <v>211515.59999999998</v>
      </c>
      <c r="I236">
        <v>69029.399999999994</v>
      </c>
      <c r="J236">
        <v>280544.99999999994</v>
      </c>
      <c r="K236">
        <v>2823223</v>
      </c>
      <c r="L236" s="26">
        <f t="shared" si="10"/>
        <v>9.9370471266350527E-2</v>
      </c>
      <c r="M236" s="1">
        <f t="shared" si="11"/>
        <v>273.16942551119763</v>
      </c>
    </row>
    <row r="237" spans="1:13" x14ac:dyDescent="0.25">
      <c r="A237" t="str">
        <f t="shared" si="9"/>
        <v>CMBSYDJan-2025</v>
      </c>
      <c r="B237" s="2">
        <v>2025</v>
      </c>
      <c r="C237" s="2" t="s">
        <v>195</v>
      </c>
      <c r="D237" t="s">
        <v>10</v>
      </c>
      <c r="E237" s="2" t="s">
        <v>53</v>
      </c>
      <c r="F237" t="s">
        <v>13</v>
      </c>
      <c r="G237">
        <v>3554</v>
      </c>
      <c r="H237">
        <v>1851832.6899999981</v>
      </c>
      <c r="I237">
        <v>348774.81000000006</v>
      </c>
      <c r="J237">
        <v>2200607.4999999986</v>
      </c>
      <c r="K237">
        <v>31111716</v>
      </c>
      <c r="L237" s="26">
        <f t="shared" si="10"/>
        <v>7.0732437259326958E-2</v>
      </c>
      <c r="M237" s="1">
        <f t="shared" si="11"/>
        <v>619.19175576814814</v>
      </c>
    </row>
    <row r="238" spans="1:13" x14ac:dyDescent="0.25">
      <c r="A238" t="str">
        <f t="shared" si="9"/>
        <v>CMBTRVJan-2025</v>
      </c>
      <c r="B238" s="2">
        <v>2025</v>
      </c>
      <c r="C238" s="2" t="s">
        <v>195</v>
      </c>
      <c r="D238" t="s">
        <v>10</v>
      </c>
      <c r="E238" s="2" t="s">
        <v>43</v>
      </c>
      <c r="F238" t="s">
        <v>15</v>
      </c>
      <c r="G238">
        <v>84</v>
      </c>
      <c r="H238">
        <v>4775.1500000000005</v>
      </c>
      <c r="I238">
        <v>1740.41</v>
      </c>
      <c r="J238">
        <v>6515.5599999999977</v>
      </c>
      <c r="K238">
        <v>30744</v>
      </c>
      <c r="L238" s="26">
        <f t="shared" si="10"/>
        <v>0.21192948217538374</v>
      </c>
      <c r="M238" s="1">
        <f t="shared" si="11"/>
        <v>77.566190476190442</v>
      </c>
    </row>
    <row r="239" spans="1:13" x14ac:dyDescent="0.25">
      <c r="A239" t="str">
        <f t="shared" si="9"/>
        <v>CMBTRZJan-2025</v>
      </c>
      <c r="B239" s="2">
        <v>2025</v>
      </c>
      <c r="C239" s="2" t="s">
        <v>195</v>
      </c>
      <c r="D239" t="s">
        <v>10</v>
      </c>
      <c r="E239" s="2" t="s">
        <v>44</v>
      </c>
      <c r="F239" t="s">
        <v>15</v>
      </c>
      <c r="G239">
        <v>299</v>
      </c>
      <c r="H239">
        <v>10947.44</v>
      </c>
      <c r="I239">
        <v>6514.220000000003</v>
      </c>
      <c r="J239">
        <v>17461.660000000003</v>
      </c>
      <c r="K239">
        <v>132457</v>
      </c>
      <c r="L239" s="26">
        <f t="shared" si="10"/>
        <v>0.13182889541511589</v>
      </c>
      <c r="M239" s="1">
        <f t="shared" si="11"/>
        <v>58.400200668896332</v>
      </c>
    </row>
    <row r="240" spans="1:13" x14ac:dyDescent="0.25">
      <c r="A240" t="str">
        <f t="shared" si="9"/>
        <v>COKCMBJan-2025</v>
      </c>
      <c r="B240" s="2">
        <v>2025</v>
      </c>
      <c r="C240" s="2" t="s">
        <v>195</v>
      </c>
      <c r="D240" t="s">
        <v>21</v>
      </c>
      <c r="E240" s="2" t="s">
        <v>10</v>
      </c>
      <c r="F240" t="s">
        <v>15</v>
      </c>
      <c r="G240">
        <v>1366</v>
      </c>
      <c r="H240">
        <v>62427.309999999961</v>
      </c>
      <c r="I240">
        <v>21844.370000000006</v>
      </c>
      <c r="J240">
        <v>84271.679999999964</v>
      </c>
      <c r="K240">
        <v>706222</v>
      </c>
      <c r="L240" s="26">
        <f t="shared" si="10"/>
        <v>0.11932746360209674</v>
      </c>
      <c r="M240" s="1">
        <f t="shared" si="11"/>
        <v>61.692298682284012</v>
      </c>
    </row>
    <row r="241" spans="1:13" x14ac:dyDescent="0.25">
      <c r="A241" t="str">
        <f t="shared" si="9"/>
        <v>DACCMBJan-2025</v>
      </c>
      <c r="B241" s="2">
        <v>2025</v>
      </c>
      <c r="C241" s="2" t="s">
        <v>195</v>
      </c>
      <c r="D241" t="s">
        <v>22</v>
      </c>
      <c r="E241" s="2" t="s">
        <v>10</v>
      </c>
      <c r="F241" t="s">
        <v>15</v>
      </c>
      <c r="G241">
        <v>354</v>
      </c>
      <c r="H241">
        <v>42388.820000000043</v>
      </c>
      <c r="I241">
        <v>3498.11</v>
      </c>
      <c r="J241">
        <v>45886.93</v>
      </c>
      <c r="K241">
        <v>766410</v>
      </c>
      <c r="L241" s="26">
        <f t="shared" si="10"/>
        <v>5.9872561683694106E-2</v>
      </c>
      <c r="M241" s="1">
        <f t="shared" si="11"/>
        <v>129.62409604519775</v>
      </c>
    </row>
    <row r="242" spans="1:13" x14ac:dyDescent="0.25">
      <c r="A242" t="str">
        <f t="shared" si="9"/>
        <v>DELCMBJan-2025</v>
      </c>
      <c r="B242" s="2">
        <v>2025</v>
      </c>
      <c r="C242" s="2" t="s">
        <v>195</v>
      </c>
      <c r="D242" t="s">
        <v>23</v>
      </c>
      <c r="E242" s="2" t="s">
        <v>10</v>
      </c>
      <c r="F242" t="s">
        <v>15</v>
      </c>
      <c r="G242">
        <v>1719</v>
      </c>
      <c r="H242">
        <v>188338.98999999996</v>
      </c>
      <c r="I242">
        <v>58219.070000000036</v>
      </c>
      <c r="J242">
        <v>246558.05999999982</v>
      </c>
      <c r="K242">
        <v>4168575</v>
      </c>
      <c r="L242" s="26">
        <f t="shared" si="10"/>
        <v>5.9146845144923584E-2</v>
      </c>
      <c r="M242" s="1">
        <f t="shared" si="11"/>
        <v>143.4310994764397</v>
      </c>
    </row>
    <row r="243" spans="1:13" x14ac:dyDescent="0.25">
      <c r="A243" t="str">
        <f t="shared" si="9"/>
        <v>DMMCMBJan-2025</v>
      </c>
      <c r="B243" s="2">
        <v>2025</v>
      </c>
      <c r="C243" s="2" t="s">
        <v>195</v>
      </c>
      <c r="D243" t="s">
        <v>24</v>
      </c>
      <c r="E243" s="2" t="s">
        <v>10</v>
      </c>
      <c r="F243" t="s">
        <v>11</v>
      </c>
      <c r="G243">
        <v>84</v>
      </c>
      <c r="H243">
        <v>14670.12</v>
      </c>
      <c r="I243">
        <v>5086.3199999999979</v>
      </c>
      <c r="J243">
        <v>19756.440000000002</v>
      </c>
      <c r="K243">
        <v>323652</v>
      </c>
      <c r="L243" s="26">
        <f t="shared" si="10"/>
        <v>6.1042230543917546E-2</v>
      </c>
      <c r="M243" s="1">
        <f t="shared" si="11"/>
        <v>235.1957142857143</v>
      </c>
    </row>
    <row r="244" spans="1:13" x14ac:dyDescent="0.25">
      <c r="A244" t="str">
        <f t="shared" si="9"/>
        <v>DOHCMBJan-2025</v>
      </c>
      <c r="B244" s="2">
        <v>2025</v>
      </c>
      <c r="C244" s="2" t="s">
        <v>195</v>
      </c>
      <c r="D244" t="s">
        <v>25</v>
      </c>
      <c r="E244" s="2" t="s">
        <v>10</v>
      </c>
      <c r="F244" t="s">
        <v>11</v>
      </c>
      <c r="G244">
        <v>108</v>
      </c>
      <c r="H244">
        <v>15507.759999999987</v>
      </c>
      <c r="I244">
        <v>8795.8399999999983</v>
      </c>
      <c r="J244">
        <v>24303.600000000002</v>
      </c>
      <c r="K244">
        <v>392364</v>
      </c>
      <c r="L244" s="26">
        <f t="shared" si="10"/>
        <v>6.1941462519497205E-2</v>
      </c>
      <c r="M244" s="1">
        <f t="shared" si="11"/>
        <v>225.03333333333336</v>
      </c>
    </row>
    <row r="245" spans="1:13" x14ac:dyDescent="0.25">
      <c r="A245" t="str">
        <f t="shared" si="9"/>
        <v>DXBCMBJan-2025</v>
      </c>
      <c r="B245" s="2">
        <v>2025</v>
      </c>
      <c r="C245" s="2" t="s">
        <v>195</v>
      </c>
      <c r="D245" t="s">
        <v>26</v>
      </c>
      <c r="E245" s="2" t="s">
        <v>10</v>
      </c>
      <c r="F245" t="s">
        <v>11</v>
      </c>
      <c r="G245">
        <v>575</v>
      </c>
      <c r="H245">
        <v>82177.849999999977</v>
      </c>
      <c r="I245">
        <v>44431.94000000001</v>
      </c>
      <c r="J245">
        <v>126609.78999999998</v>
      </c>
      <c r="K245">
        <v>1902675</v>
      </c>
      <c r="L245" s="26">
        <f t="shared" si="10"/>
        <v>6.6543045974746071E-2</v>
      </c>
      <c r="M245" s="1">
        <f t="shared" si="11"/>
        <v>220.19093913043474</v>
      </c>
    </row>
    <row r="246" spans="1:13" x14ac:dyDescent="0.25">
      <c r="A246" t="str">
        <f t="shared" si="9"/>
        <v>FRACMBJan-2025</v>
      </c>
      <c r="B246" s="2">
        <v>2025</v>
      </c>
      <c r="C246" s="2" t="s">
        <v>195</v>
      </c>
      <c r="D246" t="s">
        <v>27</v>
      </c>
      <c r="E246" s="2" t="s">
        <v>10</v>
      </c>
      <c r="F246" t="s">
        <v>19</v>
      </c>
      <c r="G246">
        <v>1178</v>
      </c>
      <c r="H246">
        <v>311414.17999999982</v>
      </c>
      <c r="I246">
        <v>281320.43000000005</v>
      </c>
      <c r="J246">
        <v>592734.6100000001</v>
      </c>
      <c r="K246">
        <v>9533554</v>
      </c>
      <c r="L246" s="26">
        <f t="shared" si="10"/>
        <v>6.2173519969572745E-2</v>
      </c>
      <c r="M246" s="1">
        <f t="shared" si="11"/>
        <v>503.17029711375221</v>
      </c>
    </row>
    <row r="247" spans="1:13" x14ac:dyDescent="0.25">
      <c r="A247" t="str">
        <f t="shared" si="9"/>
        <v>GANCMBJan-2025</v>
      </c>
      <c r="B247" s="2">
        <v>2025</v>
      </c>
      <c r="C247" s="2" t="s">
        <v>195</v>
      </c>
      <c r="D247" t="s">
        <v>28</v>
      </c>
      <c r="E247" s="2" t="s">
        <v>10</v>
      </c>
      <c r="F247" t="s">
        <v>15</v>
      </c>
      <c r="G247">
        <v>24</v>
      </c>
      <c r="H247">
        <v>1809.78</v>
      </c>
      <c r="I247">
        <v>674.5</v>
      </c>
      <c r="J247">
        <v>2484.2800000000002</v>
      </c>
      <c r="K247">
        <v>27528</v>
      </c>
      <c r="L247" s="26">
        <f t="shared" si="10"/>
        <v>9.0245568148793961E-2</v>
      </c>
      <c r="M247" s="1">
        <f t="shared" si="11"/>
        <v>103.51166666666667</v>
      </c>
    </row>
    <row r="248" spans="1:13" x14ac:dyDescent="0.25">
      <c r="A248" t="str">
        <f t="shared" si="9"/>
        <v>HYDCMBJan-2025</v>
      </c>
      <c r="B248" s="2">
        <v>2025</v>
      </c>
      <c r="C248" s="2" t="s">
        <v>195</v>
      </c>
      <c r="D248" t="s">
        <v>29</v>
      </c>
      <c r="E248" s="2" t="s">
        <v>10</v>
      </c>
      <c r="F248" t="s">
        <v>15</v>
      </c>
      <c r="G248">
        <v>166</v>
      </c>
      <c r="H248">
        <v>11769.670000000004</v>
      </c>
      <c r="I248">
        <v>4916.7799999999979</v>
      </c>
      <c r="J248">
        <v>16686.45</v>
      </c>
      <c r="K248">
        <v>194552</v>
      </c>
      <c r="L248" s="26">
        <f t="shared" si="10"/>
        <v>8.5768586290554713E-2</v>
      </c>
      <c r="M248" s="1">
        <f t="shared" si="11"/>
        <v>100.52078313253013</v>
      </c>
    </row>
    <row r="249" spans="1:13" x14ac:dyDescent="0.25">
      <c r="A249" t="str">
        <f t="shared" si="9"/>
        <v>ICNCMBJan-2025</v>
      </c>
      <c r="B249" s="2">
        <v>2025</v>
      </c>
      <c r="C249" s="2" t="s">
        <v>195</v>
      </c>
      <c r="D249" t="s">
        <v>30</v>
      </c>
      <c r="E249" s="2" t="s">
        <v>10</v>
      </c>
      <c r="F249" t="s">
        <v>13</v>
      </c>
      <c r="G249">
        <v>962</v>
      </c>
      <c r="H249">
        <v>197090.99999999997</v>
      </c>
      <c r="I249">
        <v>95753.109999999986</v>
      </c>
      <c r="J249">
        <v>292844.11</v>
      </c>
      <c r="K249">
        <v>5545930</v>
      </c>
      <c r="L249" s="26">
        <f t="shared" si="10"/>
        <v>5.2803427017650777E-2</v>
      </c>
      <c r="M249" s="1">
        <f t="shared" si="11"/>
        <v>304.41175675675674</v>
      </c>
    </row>
    <row r="250" spans="1:13" x14ac:dyDescent="0.25">
      <c r="A250" t="str">
        <f t="shared" si="9"/>
        <v>IXMCMBJan-2025</v>
      </c>
      <c r="B250" s="2">
        <v>2025</v>
      </c>
      <c r="C250" s="2" t="s">
        <v>195</v>
      </c>
      <c r="D250" t="s">
        <v>31</v>
      </c>
      <c r="E250" s="2" t="s">
        <v>10</v>
      </c>
      <c r="F250" t="s">
        <v>15</v>
      </c>
      <c r="G250">
        <v>572</v>
      </c>
      <c r="H250">
        <v>16763.170000000002</v>
      </c>
      <c r="I250">
        <v>8371.9600000000137</v>
      </c>
      <c r="J250">
        <v>25135.12999999999</v>
      </c>
      <c r="K250">
        <v>202488</v>
      </c>
      <c r="L250" s="26">
        <f t="shared" si="10"/>
        <v>0.12413145470348855</v>
      </c>
      <c r="M250" s="1">
        <f t="shared" si="11"/>
        <v>43.942534965034945</v>
      </c>
    </row>
    <row r="251" spans="1:13" x14ac:dyDescent="0.25">
      <c r="A251" t="str">
        <f t="shared" si="9"/>
        <v>KHICMBJan-2025</v>
      </c>
      <c r="B251" s="2">
        <v>2025</v>
      </c>
      <c r="C251" s="2" t="s">
        <v>195</v>
      </c>
      <c r="D251" t="s">
        <v>32</v>
      </c>
      <c r="E251" s="2" t="s">
        <v>10</v>
      </c>
      <c r="F251" t="s">
        <v>15</v>
      </c>
      <c r="G251">
        <v>558</v>
      </c>
      <c r="H251">
        <v>76169.42</v>
      </c>
      <c r="I251">
        <v>18437.619999999995</v>
      </c>
      <c r="J251">
        <v>94607.039999999979</v>
      </c>
      <c r="K251">
        <v>1347012</v>
      </c>
      <c r="L251" s="26">
        <f t="shared" si="10"/>
        <v>7.0234741784037547E-2</v>
      </c>
      <c r="M251" s="1">
        <f t="shared" si="11"/>
        <v>169.54666666666662</v>
      </c>
    </row>
    <row r="252" spans="1:13" x14ac:dyDescent="0.25">
      <c r="A252" t="str">
        <f t="shared" si="9"/>
        <v>KTMCMBJan-2025</v>
      </c>
      <c r="B252" s="2">
        <v>2025</v>
      </c>
      <c r="C252" s="2" t="s">
        <v>195</v>
      </c>
      <c r="D252" t="s">
        <v>52</v>
      </c>
      <c r="E252" s="2" t="s">
        <v>10</v>
      </c>
      <c r="F252" t="s">
        <v>15</v>
      </c>
      <c r="G252">
        <v>309</v>
      </c>
      <c r="H252">
        <v>43218.619999999988</v>
      </c>
      <c r="I252">
        <v>9659.9399999999951</v>
      </c>
      <c r="J252">
        <v>52878.559999999969</v>
      </c>
      <c r="K252">
        <v>727077</v>
      </c>
      <c r="L252" s="26">
        <f t="shared" si="10"/>
        <v>7.272759281341587E-2</v>
      </c>
      <c r="M252" s="1">
        <f t="shared" si="11"/>
        <v>171.12802588996755</v>
      </c>
    </row>
    <row r="253" spans="1:13" x14ac:dyDescent="0.25">
      <c r="A253" t="str">
        <f t="shared" si="9"/>
        <v>KULCMBJan-2025</v>
      </c>
      <c r="B253" s="2">
        <v>2025</v>
      </c>
      <c r="C253" s="2" t="s">
        <v>195</v>
      </c>
      <c r="D253" t="s">
        <v>33</v>
      </c>
      <c r="E253" s="2" t="s">
        <v>10</v>
      </c>
      <c r="F253" t="s">
        <v>13</v>
      </c>
      <c r="G253">
        <v>967</v>
      </c>
      <c r="H253">
        <v>79157.619999999966</v>
      </c>
      <c r="I253">
        <v>57472.859999999971</v>
      </c>
      <c r="J253">
        <v>136630.48000000004</v>
      </c>
      <c r="K253">
        <v>2377853</v>
      </c>
      <c r="L253" s="26">
        <f t="shared" si="10"/>
        <v>5.7459599058478403E-2</v>
      </c>
      <c r="M253" s="1">
        <f t="shared" si="11"/>
        <v>141.29315408479837</v>
      </c>
    </row>
    <row r="254" spans="1:13" x14ac:dyDescent="0.25">
      <c r="A254" t="str">
        <f t="shared" si="9"/>
        <v>KWICMBJan-2025</v>
      </c>
      <c r="B254" s="2">
        <v>2025</v>
      </c>
      <c r="C254" s="2" t="s">
        <v>195</v>
      </c>
      <c r="D254" t="s">
        <v>34</v>
      </c>
      <c r="E254" s="2" t="s">
        <v>10</v>
      </c>
      <c r="F254" t="s">
        <v>11</v>
      </c>
      <c r="G254">
        <v>54</v>
      </c>
      <c r="H254">
        <v>7924.97</v>
      </c>
      <c r="I254">
        <v>3493.6300000000006</v>
      </c>
      <c r="J254">
        <v>11418.6</v>
      </c>
      <c r="K254">
        <v>226530</v>
      </c>
      <c r="L254" s="26">
        <f t="shared" si="10"/>
        <v>5.0406568666401801E-2</v>
      </c>
      <c r="M254" s="1">
        <f t="shared" si="11"/>
        <v>211.45555555555555</v>
      </c>
    </row>
    <row r="255" spans="1:13" x14ac:dyDescent="0.25">
      <c r="A255" t="str">
        <f t="shared" si="9"/>
        <v>LHECMBJan-2025</v>
      </c>
      <c r="B255" s="2">
        <v>2025</v>
      </c>
      <c r="C255" s="2" t="s">
        <v>195</v>
      </c>
      <c r="D255" t="s">
        <v>35</v>
      </c>
      <c r="E255" s="2" t="s">
        <v>10</v>
      </c>
      <c r="F255" t="s">
        <v>15</v>
      </c>
      <c r="G255">
        <v>551</v>
      </c>
      <c r="H255">
        <v>70768.799999999988</v>
      </c>
      <c r="I255">
        <v>18516.400000000001</v>
      </c>
      <c r="J255">
        <v>89285.200000000026</v>
      </c>
      <c r="K255">
        <v>1534535</v>
      </c>
      <c r="L255" s="26">
        <f t="shared" si="10"/>
        <v>5.8183879807238041E-2</v>
      </c>
      <c r="M255" s="1">
        <f t="shared" si="11"/>
        <v>162.04210526315794</v>
      </c>
    </row>
    <row r="256" spans="1:13" x14ac:dyDescent="0.25">
      <c r="A256" t="str">
        <f t="shared" si="9"/>
        <v>LHRCMBJan-2025</v>
      </c>
      <c r="B256" s="2">
        <v>2025</v>
      </c>
      <c r="C256" s="2" t="s">
        <v>195</v>
      </c>
      <c r="D256" t="s">
        <v>36</v>
      </c>
      <c r="E256" s="2" t="s">
        <v>10</v>
      </c>
      <c r="F256" t="s">
        <v>19</v>
      </c>
      <c r="G256">
        <v>3206</v>
      </c>
      <c r="H256">
        <v>1145340.8400000001</v>
      </c>
      <c r="I256">
        <v>734752.24000000081</v>
      </c>
      <c r="J256">
        <v>1880093.0800000017</v>
      </c>
      <c r="K256">
        <v>27953114</v>
      </c>
      <c r="L256" s="26">
        <f t="shared" si="10"/>
        <v>6.7258806299720378E-2</v>
      </c>
      <c r="M256" s="1">
        <f t="shared" si="11"/>
        <v>586.42953212726195</v>
      </c>
    </row>
    <row r="257" spans="1:13" x14ac:dyDescent="0.25">
      <c r="A257" t="str">
        <f t="shared" si="9"/>
        <v>MAACMBJan-2025</v>
      </c>
      <c r="B257" s="2">
        <v>2025</v>
      </c>
      <c r="C257" s="2" t="s">
        <v>195</v>
      </c>
      <c r="D257" t="s">
        <v>37</v>
      </c>
      <c r="E257" s="2" t="s">
        <v>10</v>
      </c>
      <c r="F257" t="s">
        <v>15</v>
      </c>
      <c r="G257">
        <v>1930</v>
      </c>
      <c r="H257">
        <v>60902.719999999958</v>
      </c>
      <c r="I257">
        <v>47860.960000000021</v>
      </c>
      <c r="J257">
        <v>108763.68000000017</v>
      </c>
      <c r="K257">
        <v>1323980</v>
      </c>
      <c r="L257" s="26">
        <f t="shared" si="10"/>
        <v>8.214903548391983E-2</v>
      </c>
      <c r="M257" s="1">
        <f t="shared" si="11"/>
        <v>56.354238341969001</v>
      </c>
    </row>
    <row r="258" spans="1:13" x14ac:dyDescent="0.25">
      <c r="A258" t="str">
        <f t="shared" ref="A258:A321" si="12">D258&amp;E258&amp;C258</f>
        <v>MELCMBJan-2025</v>
      </c>
      <c r="B258" s="2">
        <v>2025</v>
      </c>
      <c r="C258" s="2" t="s">
        <v>195</v>
      </c>
      <c r="D258" t="s">
        <v>38</v>
      </c>
      <c r="E258" s="2" t="s">
        <v>10</v>
      </c>
      <c r="F258" t="s">
        <v>13</v>
      </c>
      <c r="G258">
        <v>3482</v>
      </c>
      <c r="H258">
        <v>1159143.0899999992</v>
      </c>
      <c r="I258">
        <v>446987.75999999978</v>
      </c>
      <c r="J258">
        <v>1606130.8499999999</v>
      </c>
      <c r="K258">
        <v>29280138</v>
      </c>
      <c r="L258" s="26">
        <f t="shared" ref="L258:L321" si="13">J258/K258</f>
        <v>5.485393716382074E-2</v>
      </c>
      <c r="M258" s="1">
        <f t="shared" ref="M258:M321" si="14">J258/G258</f>
        <v>461.26675761056862</v>
      </c>
    </row>
    <row r="259" spans="1:13" x14ac:dyDescent="0.25">
      <c r="A259" t="str">
        <f t="shared" si="12"/>
        <v>MLECMBJan-2025</v>
      </c>
      <c r="B259" s="2">
        <v>2025</v>
      </c>
      <c r="C259" s="2" t="s">
        <v>195</v>
      </c>
      <c r="D259" t="s">
        <v>39</v>
      </c>
      <c r="E259" s="2" t="s">
        <v>10</v>
      </c>
      <c r="F259" t="s">
        <v>15</v>
      </c>
      <c r="G259">
        <v>2024</v>
      </c>
      <c r="H259">
        <v>182571.48000000027</v>
      </c>
      <c r="I259">
        <v>43323.450000000055</v>
      </c>
      <c r="J259">
        <v>225894.92999999996</v>
      </c>
      <c r="K259">
        <v>1554432</v>
      </c>
      <c r="L259" s="26">
        <f t="shared" si="13"/>
        <v>0.14532313410943673</v>
      </c>
      <c r="M259" s="1">
        <f t="shared" si="14"/>
        <v>111.60816699604742</v>
      </c>
    </row>
    <row r="260" spans="1:13" x14ac:dyDescent="0.25">
      <c r="A260" t="str">
        <f t="shared" si="12"/>
        <v>NRTCMBJan-2025</v>
      </c>
      <c r="B260" s="2">
        <v>2025</v>
      </c>
      <c r="C260" s="2" t="s">
        <v>195</v>
      </c>
      <c r="D260" t="s">
        <v>40</v>
      </c>
      <c r="E260" s="2" t="s">
        <v>10</v>
      </c>
      <c r="F260" t="s">
        <v>13</v>
      </c>
      <c r="G260">
        <v>588</v>
      </c>
      <c r="H260">
        <v>172131.31999999989</v>
      </c>
      <c r="I260">
        <v>38495.330000000009</v>
      </c>
      <c r="J260">
        <v>210626.64999999994</v>
      </c>
      <c r="K260">
        <v>4036032</v>
      </c>
      <c r="L260" s="26">
        <f t="shared" si="13"/>
        <v>5.2186565914244469E-2</v>
      </c>
      <c r="M260" s="1">
        <f t="shared" si="14"/>
        <v>358.20858843537405</v>
      </c>
    </row>
    <row r="261" spans="1:13" x14ac:dyDescent="0.25">
      <c r="A261" t="str">
        <f t="shared" si="12"/>
        <v>PEKCMBJan-2025</v>
      </c>
      <c r="B261" s="2">
        <v>2025</v>
      </c>
      <c r="C261" s="2" t="s">
        <v>195</v>
      </c>
      <c r="D261" t="s">
        <v>177</v>
      </c>
      <c r="E261" s="2" t="s">
        <v>10</v>
      </c>
      <c r="F261" t="s">
        <v>13</v>
      </c>
      <c r="G261">
        <v>8</v>
      </c>
      <c r="H261">
        <v>1739.92</v>
      </c>
      <c r="I261">
        <v>885.08</v>
      </c>
      <c r="J261">
        <v>2625</v>
      </c>
      <c r="K261">
        <v>41352</v>
      </c>
      <c r="L261" s="26">
        <f t="shared" si="13"/>
        <v>6.3479396401625074E-2</v>
      </c>
      <c r="M261" s="1">
        <f t="shared" si="14"/>
        <v>328.125</v>
      </c>
    </row>
    <row r="262" spans="1:13" x14ac:dyDescent="0.25">
      <c r="A262" t="str">
        <f t="shared" si="12"/>
        <v>RUHCMBJan-2025</v>
      </c>
      <c r="B262" s="2">
        <v>2025</v>
      </c>
      <c r="C262" s="2" t="s">
        <v>195</v>
      </c>
      <c r="D262" t="s">
        <v>41</v>
      </c>
      <c r="E262" s="2" t="s">
        <v>10</v>
      </c>
      <c r="F262" t="s">
        <v>11</v>
      </c>
      <c r="G262">
        <v>279</v>
      </c>
      <c r="H262">
        <v>45781.400000000016</v>
      </c>
      <c r="I262">
        <v>19513.630000000005</v>
      </c>
      <c r="J262">
        <v>65295.02999999997</v>
      </c>
      <c r="K262">
        <v>1128555</v>
      </c>
      <c r="L262" s="26">
        <f t="shared" si="13"/>
        <v>5.7857197921235538E-2</v>
      </c>
      <c r="M262" s="1">
        <f t="shared" si="14"/>
        <v>234.03236559139773</v>
      </c>
    </row>
    <row r="263" spans="1:13" x14ac:dyDescent="0.25">
      <c r="A263" t="str">
        <f t="shared" si="12"/>
        <v>SINCMBJan-2025</v>
      </c>
      <c r="B263" s="2">
        <v>2025</v>
      </c>
      <c r="C263" s="2" t="s">
        <v>195</v>
      </c>
      <c r="D263" t="s">
        <v>42</v>
      </c>
      <c r="E263" s="2" t="s">
        <v>10</v>
      </c>
      <c r="F263" t="s">
        <v>13</v>
      </c>
      <c r="G263">
        <v>624</v>
      </c>
      <c r="H263">
        <v>95745.79999999993</v>
      </c>
      <c r="I263">
        <v>40875.700000000004</v>
      </c>
      <c r="J263">
        <v>136621.50000000003</v>
      </c>
      <c r="K263">
        <v>1715376</v>
      </c>
      <c r="L263" s="26">
        <f t="shared" si="13"/>
        <v>7.9645220639673178E-2</v>
      </c>
      <c r="M263" s="1">
        <f t="shared" si="14"/>
        <v>218.94471153846158</v>
      </c>
    </row>
    <row r="264" spans="1:13" x14ac:dyDescent="0.25">
      <c r="A264" t="str">
        <f t="shared" si="12"/>
        <v>SYDCMBJan-2025</v>
      </c>
      <c r="B264" s="2">
        <v>2025</v>
      </c>
      <c r="C264" s="2" t="s">
        <v>195</v>
      </c>
      <c r="D264" t="s">
        <v>53</v>
      </c>
      <c r="E264" s="2" t="s">
        <v>10</v>
      </c>
      <c r="F264" t="s">
        <v>13</v>
      </c>
      <c r="G264">
        <v>1966</v>
      </c>
      <c r="H264">
        <v>701525.14999999991</v>
      </c>
      <c r="I264">
        <v>246207.98999999985</v>
      </c>
      <c r="J264">
        <v>947733.13999999932</v>
      </c>
      <c r="K264">
        <v>17210364</v>
      </c>
      <c r="L264" s="26">
        <f t="shared" si="13"/>
        <v>5.5067582533408321E-2</v>
      </c>
      <c r="M264" s="1">
        <f t="shared" si="14"/>
        <v>482.06161749745644</v>
      </c>
    </row>
    <row r="265" spans="1:13" x14ac:dyDescent="0.25">
      <c r="A265" t="str">
        <f t="shared" si="12"/>
        <v>TRVCMBJan-2025</v>
      </c>
      <c r="B265" s="2">
        <v>2025</v>
      </c>
      <c r="C265" s="2" t="s">
        <v>195</v>
      </c>
      <c r="D265" t="s">
        <v>43</v>
      </c>
      <c r="E265" s="2" t="s">
        <v>10</v>
      </c>
      <c r="F265" t="s">
        <v>15</v>
      </c>
      <c r="G265">
        <v>426</v>
      </c>
      <c r="H265">
        <v>15546.250000000007</v>
      </c>
      <c r="I265">
        <v>5909.2</v>
      </c>
      <c r="J265">
        <v>21455.45</v>
      </c>
      <c r="K265">
        <v>155916</v>
      </c>
      <c r="L265" s="26">
        <f t="shared" si="13"/>
        <v>0.13760903306908848</v>
      </c>
      <c r="M265" s="1">
        <f t="shared" si="14"/>
        <v>50.364906103286387</v>
      </c>
    </row>
    <row r="266" spans="1:13" x14ac:dyDescent="0.25">
      <c r="A266" t="str">
        <f t="shared" si="12"/>
        <v>TRZCMBJan-2025</v>
      </c>
      <c r="B266" s="2">
        <v>2025</v>
      </c>
      <c r="C266" s="2" t="s">
        <v>195</v>
      </c>
      <c r="D266" t="s">
        <v>44</v>
      </c>
      <c r="E266" s="2" t="s">
        <v>10</v>
      </c>
      <c r="F266" t="s">
        <v>15</v>
      </c>
      <c r="G266">
        <v>702</v>
      </c>
      <c r="H266">
        <v>20823.390000000029</v>
      </c>
      <c r="I266">
        <v>11295.089999999987</v>
      </c>
      <c r="J266">
        <v>32118.480000000007</v>
      </c>
      <c r="K266">
        <v>310986</v>
      </c>
      <c r="L266" s="26">
        <f t="shared" si="13"/>
        <v>0.10327950454361291</v>
      </c>
      <c r="M266" s="1">
        <f t="shared" si="14"/>
        <v>45.75282051282052</v>
      </c>
    </row>
    <row r="267" spans="1:13" x14ac:dyDescent="0.25">
      <c r="A267" t="str">
        <f t="shared" si="12"/>
        <v>AUHCMBFeb-2025</v>
      </c>
      <c r="B267" s="2">
        <v>2025</v>
      </c>
      <c r="C267" s="2" t="s">
        <v>197</v>
      </c>
      <c r="D267" t="s">
        <v>9</v>
      </c>
      <c r="E267" s="2" t="s">
        <v>10</v>
      </c>
      <c r="F267" t="s">
        <v>11</v>
      </c>
      <c r="G267">
        <v>34</v>
      </c>
      <c r="H267">
        <v>5004.5400000000009</v>
      </c>
      <c r="I267">
        <v>2908.86</v>
      </c>
      <c r="J267">
        <v>7913.4000000000005</v>
      </c>
      <c r="K267">
        <v>113696</v>
      </c>
      <c r="L267" s="26">
        <f t="shared" si="13"/>
        <v>6.9601393188854499E-2</v>
      </c>
      <c r="M267" s="1">
        <f t="shared" si="14"/>
        <v>232.74705882352941</v>
      </c>
    </row>
    <row r="268" spans="1:13" x14ac:dyDescent="0.25">
      <c r="A268" t="str">
        <f t="shared" si="12"/>
        <v>BKKCMBFeb-2025</v>
      </c>
      <c r="B268" s="2">
        <v>2025</v>
      </c>
      <c r="C268" s="2" t="s">
        <v>197</v>
      </c>
      <c r="D268" t="s">
        <v>12</v>
      </c>
      <c r="E268" s="2" t="s">
        <v>10</v>
      </c>
      <c r="F268" t="s">
        <v>13</v>
      </c>
      <c r="G268">
        <v>315</v>
      </c>
      <c r="H268">
        <v>36185.679999999993</v>
      </c>
      <c r="I268">
        <v>23267.040000000001</v>
      </c>
      <c r="J268">
        <v>59452.720000000023</v>
      </c>
      <c r="K268">
        <v>751275</v>
      </c>
      <c r="L268" s="26">
        <f t="shared" si="13"/>
        <v>7.9135762537020427E-2</v>
      </c>
      <c r="M268" s="1">
        <f t="shared" si="14"/>
        <v>188.73879365079372</v>
      </c>
    </row>
    <row r="269" spans="1:13" x14ac:dyDescent="0.25">
      <c r="A269" t="str">
        <f t="shared" si="12"/>
        <v>BLRCMBFeb-2025</v>
      </c>
      <c r="B269" s="2">
        <v>2025</v>
      </c>
      <c r="C269" s="2" t="s">
        <v>197</v>
      </c>
      <c r="D269" t="s">
        <v>14</v>
      </c>
      <c r="E269" s="2" t="s">
        <v>10</v>
      </c>
      <c r="F269" t="s">
        <v>15</v>
      </c>
      <c r="G269">
        <v>116</v>
      </c>
      <c r="H269">
        <v>5623.130000000001</v>
      </c>
      <c r="I269">
        <v>2971.7500000000005</v>
      </c>
      <c r="J269">
        <v>8594.8799999999974</v>
      </c>
      <c r="K269">
        <v>82940</v>
      </c>
      <c r="L269" s="26">
        <f t="shared" si="13"/>
        <v>0.10362768266216539</v>
      </c>
      <c r="M269" s="1">
        <f t="shared" si="14"/>
        <v>74.093793103448249</v>
      </c>
    </row>
    <row r="270" spans="1:13" x14ac:dyDescent="0.25">
      <c r="A270" t="str">
        <f t="shared" si="12"/>
        <v>BOMCMBFeb-2025</v>
      </c>
      <c r="B270" s="2">
        <v>2025</v>
      </c>
      <c r="C270" s="2" t="s">
        <v>197</v>
      </c>
      <c r="D270" t="s">
        <v>16</v>
      </c>
      <c r="E270" s="2" t="s">
        <v>10</v>
      </c>
      <c r="F270" t="s">
        <v>15</v>
      </c>
      <c r="G270">
        <v>270</v>
      </c>
      <c r="H270">
        <v>21709.339999999989</v>
      </c>
      <c r="I270">
        <v>8912.0000000000018</v>
      </c>
      <c r="J270">
        <v>30621.339999999993</v>
      </c>
      <c r="K270">
        <v>418230</v>
      </c>
      <c r="L270" s="26">
        <f t="shared" si="13"/>
        <v>7.3216507663247485E-2</v>
      </c>
      <c r="M270" s="1">
        <f t="shared" si="14"/>
        <v>113.41237037037034</v>
      </c>
    </row>
    <row r="271" spans="1:13" x14ac:dyDescent="0.25">
      <c r="A271" t="str">
        <f t="shared" si="12"/>
        <v>CAN(blank)Feb-2025</v>
      </c>
      <c r="B271" s="2">
        <v>2025</v>
      </c>
      <c r="C271" s="2" t="s">
        <v>197</v>
      </c>
      <c r="D271" t="s">
        <v>17</v>
      </c>
      <c r="E271" s="2" t="s">
        <v>193</v>
      </c>
      <c r="F271" t="s">
        <v>193</v>
      </c>
      <c r="G271">
        <v>18</v>
      </c>
      <c r="H271">
        <v>4769.12</v>
      </c>
      <c r="I271">
        <v>1990.4200000000003</v>
      </c>
      <c r="J271">
        <v>6759.5400000000009</v>
      </c>
      <c r="K271" t="e">
        <v>#N/A</v>
      </c>
      <c r="L271" s="26" t="e">
        <f t="shared" si="13"/>
        <v>#N/A</v>
      </c>
      <c r="M271" s="1">
        <f t="shared" si="14"/>
        <v>375.53000000000003</v>
      </c>
    </row>
    <row r="272" spans="1:13" x14ac:dyDescent="0.25">
      <c r="A272" t="str">
        <f t="shared" si="12"/>
        <v>CDGCMBFeb-2025</v>
      </c>
      <c r="B272" s="2">
        <v>2025</v>
      </c>
      <c r="C272" s="2" t="s">
        <v>197</v>
      </c>
      <c r="D272" t="s">
        <v>18</v>
      </c>
      <c r="E272" s="2" t="s">
        <v>10</v>
      </c>
      <c r="F272" t="s">
        <v>19</v>
      </c>
      <c r="G272">
        <v>784</v>
      </c>
      <c r="H272">
        <v>205227.5499999999</v>
      </c>
      <c r="I272">
        <v>181194.56999999995</v>
      </c>
      <c r="J272">
        <v>386422.11999999982</v>
      </c>
      <c r="K272">
        <v>6671056</v>
      </c>
      <c r="L272" s="26">
        <f t="shared" si="13"/>
        <v>5.7925180061447513E-2</v>
      </c>
      <c r="M272" s="1">
        <f t="shared" si="14"/>
        <v>492.88535714285689</v>
      </c>
    </row>
    <row r="273" spans="1:13" x14ac:dyDescent="0.25">
      <c r="A273" t="str">
        <f t="shared" si="12"/>
        <v>CGKCMBFeb-2025</v>
      </c>
      <c r="B273" s="2">
        <v>2025</v>
      </c>
      <c r="C273" s="2" t="s">
        <v>197</v>
      </c>
      <c r="D273" t="s">
        <v>20</v>
      </c>
      <c r="E273" s="2" t="s">
        <v>10</v>
      </c>
      <c r="F273" t="s">
        <v>13</v>
      </c>
      <c r="G273">
        <v>51</v>
      </c>
      <c r="H273">
        <v>7702.69</v>
      </c>
      <c r="I273">
        <v>3598.2300000000005</v>
      </c>
      <c r="J273">
        <v>11300.92</v>
      </c>
      <c r="K273">
        <v>169218</v>
      </c>
      <c r="L273" s="26">
        <f t="shared" si="13"/>
        <v>6.6783202732569824E-2</v>
      </c>
      <c r="M273" s="1">
        <f t="shared" si="14"/>
        <v>221.58666666666667</v>
      </c>
    </row>
    <row r="274" spans="1:13" x14ac:dyDescent="0.25">
      <c r="A274" t="str">
        <f t="shared" si="12"/>
        <v>CMBAUHFeb-2025</v>
      </c>
      <c r="B274" s="2">
        <v>2025</v>
      </c>
      <c r="C274" s="2" t="s">
        <v>197</v>
      </c>
      <c r="D274" t="s">
        <v>10</v>
      </c>
      <c r="E274" s="2" t="s">
        <v>9</v>
      </c>
      <c r="F274" t="s">
        <v>11</v>
      </c>
      <c r="G274">
        <v>146</v>
      </c>
      <c r="H274">
        <v>17057.210000000003</v>
      </c>
      <c r="I274">
        <v>12150.689999999997</v>
      </c>
      <c r="J274">
        <v>29207.899999999994</v>
      </c>
      <c r="K274">
        <v>488224</v>
      </c>
      <c r="L274" s="26">
        <f t="shared" si="13"/>
        <v>5.9824793537392659E-2</v>
      </c>
      <c r="M274" s="1">
        <f t="shared" si="14"/>
        <v>200.05410958904105</v>
      </c>
    </row>
    <row r="275" spans="1:13" x14ac:dyDescent="0.25">
      <c r="A275" t="str">
        <f t="shared" si="12"/>
        <v>CMBBKKFeb-2025</v>
      </c>
      <c r="B275" s="2">
        <v>2025</v>
      </c>
      <c r="C275" s="2" t="s">
        <v>197</v>
      </c>
      <c r="D275" t="s">
        <v>10</v>
      </c>
      <c r="E275" s="2" t="s">
        <v>12</v>
      </c>
      <c r="F275" t="s">
        <v>13</v>
      </c>
      <c r="G275">
        <v>373</v>
      </c>
      <c r="H275">
        <v>41518.740000000005</v>
      </c>
      <c r="I275">
        <v>25974.500000000004</v>
      </c>
      <c r="J275">
        <v>67493.239999999991</v>
      </c>
      <c r="K275">
        <v>889605</v>
      </c>
      <c r="L275" s="26">
        <f t="shared" si="13"/>
        <v>7.586877321957497E-2</v>
      </c>
      <c r="M275" s="1">
        <f t="shared" si="14"/>
        <v>180.94702412868631</v>
      </c>
    </row>
    <row r="276" spans="1:13" x14ac:dyDescent="0.25">
      <c r="A276" t="str">
        <f t="shared" si="12"/>
        <v>CMBBLRFeb-2025</v>
      </c>
      <c r="B276" s="2">
        <v>2025</v>
      </c>
      <c r="C276" s="2" t="s">
        <v>197</v>
      </c>
      <c r="D276" t="s">
        <v>10</v>
      </c>
      <c r="E276" s="2" t="s">
        <v>14</v>
      </c>
      <c r="F276" t="s">
        <v>15</v>
      </c>
      <c r="G276">
        <v>111</v>
      </c>
      <c r="H276">
        <v>5656.0200000000013</v>
      </c>
      <c r="I276">
        <v>3165.3400000000006</v>
      </c>
      <c r="J276">
        <v>8821.3600000000024</v>
      </c>
      <c r="K276">
        <v>79365</v>
      </c>
      <c r="L276" s="26">
        <f t="shared" si="13"/>
        <v>0.11114924714924718</v>
      </c>
      <c r="M276" s="1">
        <f t="shared" si="14"/>
        <v>79.471711711711734</v>
      </c>
    </row>
    <row r="277" spans="1:13" x14ac:dyDescent="0.25">
      <c r="A277" t="str">
        <f t="shared" si="12"/>
        <v>CMBBOMFeb-2025</v>
      </c>
      <c r="B277" s="2">
        <v>2025</v>
      </c>
      <c r="C277" s="2" t="s">
        <v>197</v>
      </c>
      <c r="D277" t="s">
        <v>10</v>
      </c>
      <c r="E277" s="2" t="s">
        <v>16</v>
      </c>
      <c r="F277" t="s">
        <v>15</v>
      </c>
      <c r="G277">
        <v>267</v>
      </c>
      <c r="H277">
        <v>24103.749999999996</v>
      </c>
      <c r="I277">
        <v>9739.4700000000012</v>
      </c>
      <c r="J277">
        <v>33843.219999999994</v>
      </c>
      <c r="K277">
        <v>413583</v>
      </c>
      <c r="L277" s="26">
        <f t="shared" si="13"/>
        <v>8.1829330509232717E-2</v>
      </c>
      <c r="M277" s="1">
        <f t="shared" si="14"/>
        <v>126.75363295880148</v>
      </c>
    </row>
    <row r="278" spans="1:13" x14ac:dyDescent="0.25">
      <c r="A278" t="str">
        <f t="shared" si="12"/>
        <v>CMBCANFeb-2025</v>
      </c>
      <c r="B278" s="2">
        <v>2025</v>
      </c>
      <c r="C278" s="2" t="s">
        <v>197</v>
      </c>
      <c r="D278" t="s">
        <v>10</v>
      </c>
      <c r="E278" s="2" t="s">
        <v>17</v>
      </c>
      <c r="F278" t="s">
        <v>13</v>
      </c>
      <c r="G278">
        <v>35</v>
      </c>
      <c r="H278">
        <v>12234.39</v>
      </c>
      <c r="I278">
        <v>3444.43</v>
      </c>
      <c r="J278">
        <v>15678.820000000002</v>
      </c>
      <c r="K278">
        <v>139405</v>
      </c>
      <c r="L278" s="26">
        <f t="shared" si="13"/>
        <v>0.1124695670886984</v>
      </c>
      <c r="M278" s="1">
        <f t="shared" si="14"/>
        <v>447.96628571428573</v>
      </c>
    </row>
    <row r="279" spans="1:13" x14ac:dyDescent="0.25">
      <c r="A279" t="str">
        <f t="shared" si="12"/>
        <v>CMBCDGFeb-2025</v>
      </c>
      <c r="B279" s="2">
        <v>2025</v>
      </c>
      <c r="C279" s="2" t="s">
        <v>197</v>
      </c>
      <c r="D279" t="s">
        <v>10</v>
      </c>
      <c r="E279" s="2" t="s">
        <v>18</v>
      </c>
      <c r="F279" t="s">
        <v>19</v>
      </c>
      <c r="G279">
        <v>885</v>
      </c>
      <c r="H279">
        <v>229644.50999999995</v>
      </c>
      <c r="I279">
        <v>204692.39999999997</v>
      </c>
      <c r="J279">
        <v>434336.91000000009</v>
      </c>
      <c r="K279">
        <v>7530465</v>
      </c>
      <c r="L279" s="26">
        <f t="shared" si="13"/>
        <v>5.7677302796042489E-2</v>
      </c>
      <c r="M279" s="1">
        <f t="shared" si="14"/>
        <v>490.77616949152554</v>
      </c>
    </row>
    <row r="280" spans="1:13" x14ac:dyDescent="0.25">
      <c r="A280" t="str">
        <f t="shared" si="12"/>
        <v>CMBCGKFeb-2025</v>
      </c>
      <c r="B280" s="2">
        <v>2025</v>
      </c>
      <c r="C280" s="2" t="s">
        <v>197</v>
      </c>
      <c r="D280" t="s">
        <v>10</v>
      </c>
      <c r="E280" s="2" t="s">
        <v>20</v>
      </c>
      <c r="F280" t="s">
        <v>13</v>
      </c>
      <c r="G280">
        <v>55</v>
      </c>
      <c r="H280">
        <v>8283.73</v>
      </c>
      <c r="I280">
        <v>3877.8800000000006</v>
      </c>
      <c r="J280">
        <v>12161.61</v>
      </c>
      <c r="K280">
        <v>182490</v>
      </c>
      <c r="L280" s="26">
        <f t="shared" si="13"/>
        <v>6.664261055400296E-2</v>
      </c>
      <c r="M280" s="1">
        <f t="shared" si="14"/>
        <v>221.12018181818183</v>
      </c>
    </row>
    <row r="281" spans="1:13" x14ac:dyDescent="0.25">
      <c r="A281" t="str">
        <f t="shared" si="12"/>
        <v>CMBCOKFeb-2025</v>
      </c>
      <c r="B281" s="2">
        <v>2025</v>
      </c>
      <c r="C281" s="2" t="s">
        <v>197</v>
      </c>
      <c r="D281" t="s">
        <v>10</v>
      </c>
      <c r="E281" s="2" t="s">
        <v>21</v>
      </c>
      <c r="F281" t="s">
        <v>15</v>
      </c>
      <c r="G281">
        <v>118</v>
      </c>
      <c r="H281">
        <v>10994.66</v>
      </c>
      <c r="I281">
        <v>3069.6300000000028</v>
      </c>
      <c r="J281">
        <v>14064.289999999999</v>
      </c>
      <c r="K281">
        <v>61006</v>
      </c>
      <c r="L281" s="26">
        <f t="shared" si="13"/>
        <v>0.23053945513556043</v>
      </c>
      <c r="M281" s="1">
        <f t="shared" si="14"/>
        <v>119.18889830508473</v>
      </c>
    </row>
    <row r="282" spans="1:13" x14ac:dyDescent="0.25">
      <c r="A282" t="str">
        <f t="shared" si="12"/>
        <v>CMBDACFeb-2025</v>
      </c>
      <c r="B282" s="2">
        <v>2025</v>
      </c>
      <c r="C282" s="2" t="s">
        <v>197</v>
      </c>
      <c r="D282" t="s">
        <v>10</v>
      </c>
      <c r="E282" s="2" t="s">
        <v>22</v>
      </c>
      <c r="F282" t="s">
        <v>15</v>
      </c>
      <c r="G282">
        <v>25</v>
      </c>
      <c r="H282">
        <v>3280.11</v>
      </c>
      <c r="I282">
        <v>71.569999999999993</v>
      </c>
      <c r="J282">
        <v>3351.6800000000003</v>
      </c>
      <c r="K282">
        <v>54125</v>
      </c>
      <c r="L282" s="26">
        <f t="shared" si="13"/>
        <v>6.1924803695150119E-2</v>
      </c>
      <c r="M282" s="1">
        <f t="shared" si="14"/>
        <v>134.06720000000001</v>
      </c>
    </row>
    <row r="283" spans="1:13" x14ac:dyDescent="0.25">
      <c r="A283" t="str">
        <f t="shared" si="12"/>
        <v>CMBDELFeb-2025</v>
      </c>
      <c r="B283" s="2">
        <v>2025</v>
      </c>
      <c r="C283" s="2" t="s">
        <v>197</v>
      </c>
      <c r="D283" t="s">
        <v>10</v>
      </c>
      <c r="E283" s="2" t="s">
        <v>23</v>
      </c>
      <c r="F283" t="s">
        <v>15</v>
      </c>
      <c r="G283">
        <v>565</v>
      </c>
      <c r="H283">
        <v>62069.239999999976</v>
      </c>
      <c r="I283">
        <v>20589.790000000005</v>
      </c>
      <c r="J283">
        <v>82659.03</v>
      </c>
      <c r="K283">
        <v>1370125</v>
      </c>
      <c r="L283" s="26">
        <f t="shared" si="13"/>
        <v>6.0329553872821823E-2</v>
      </c>
      <c r="M283" s="1">
        <f t="shared" si="14"/>
        <v>146.29916814159293</v>
      </c>
    </row>
    <row r="284" spans="1:13" x14ac:dyDescent="0.25">
      <c r="A284" t="str">
        <f t="shared" si="12"/>
        <v>CMBDMMFeb-2025</v>
      </c>
      <c r="B284" s="2">
        <v>2025</v>
      </c>
      <c r="C284" s="2" t="s">
        <v>197</v>
      </c>
      <c r="D284" t="s">
        <v>10</v>
      </c>
      <c r="E284" s="2" t="s">
        <v>24</v>
      </c>
      <c r="F284" t="s">
        <v>11</v>
      </c>
      <c r="G284">
        <v>115</v>
      </c>
      <c r="H284">
        <v>17942.789999999997</v>
      </c>
      <c r="I284">
        <v>9384.9100000000017</v>
      </c>
      <c r="J284">
        <v>27327.699999999993</v>
      </c>
      <c r="K284">
        <v>443095</v>
      </c>
      <c r="L284" s="26">
        <f t="shared" si="13"/>
        <v>6.167458445705773E-2</v>
      </c>
      <c r="M284" s="1">
        <f t="shared" si="14"/>
        <v>237.63217391304343</v>
      </c>
    </row>
    <row r="285" spans="1:13" x14ac:dyDescent="0.25">
      <c r="A285" t="str">
        <f t="shared" si="12"/>
        <v>CMBDOHFeb-2025</v>
      </c>
      <c r="B285" s="2">
        <v>2025</v>
      </c>
      <c r="C285" s="2" t="s">
        <v>197</v>
      </c>
      <c r="D285" t="s">
        <v>10</v>
      </c>
      <c r="E285" s="2" t="s">
        <v>25</v>
      </c>
      <c r="F285" t="s">
        <v>11</v>
      </c>
      <c r="G285">
        <v>108</v>
      </c>
      <c r="H285">
        <v>19748.3</v>
      </c>
      <c r="I285">
        <v>10737.85</v>
      </c>
      <c r="J285">
        <v>30486.149999999994</v>
      </c>
      <c r="K285">
        <v>392364</v>
      </c>
      <c r="L285" s="26">
        <f t="shared" si="13"/>
        <v>7.7698642077254784E-2</v>
      </c>
      <c r="M285" s="1">
        <f t="shared" si="14"/>
        <v>282.27916666666664</v>
      </c>
    </row>
    <row r="286" spans="1:13" x14ac:dyDescent="0.25">
      <c r="A286" t="str">
        <f t="shared" si="12"/>
        <v>CMBDXBFeb-2025</v>
      </c>
      <c r="B286" s="2">
        <v>2025</v>
      </c>
      <c r="C286" s="2" t="s">
        <v>197</v>
      </c>
      <c r="D286" t="s">
        <v>10</v>
      </c>
      <c r="E286" s="2" t="s">
        <v>26</v>
      </c>
      <c r="F286" t="s">
        <v>11</v>
      </c>
      <c r="G286">
        <v>148</v>
      </c>
      <c r="H286">
        <v>21880.420000000002</v>
      </c>
      <c r="I286">
        <v>13380.990000000007</v>
      </c>
      <c r="J286">
        <v>35261.410000000003</v>
      </c>
      <c r="K286">
        <v>489732</v>
      </c>
      <c r="L286" s="26">
        <f t="shared" si="13"/>
        <v>7.2001441604796101E-2</v>
      </c>
      <c r="M286" s="1">
        <f t="shared" si="14"/>
        <v>238.2527702702703</v>
      </c>
    </row>
    <row r="287" spans="1:13" x14ac:dyDescent="0.25">
      <c r="A287" t="str">
        <f t="shared" si="12"/>
        <v>CMBFRAFeb-2025</v>
      </c>
      <c r="B287" s="2">
        <v>2025</v>
      </c>
      <c r="C287" s="2" t="s">
        <v>197</v>
      </c>
      <c r="D287" t="s">
        <v>10</v>
      </c>
      <c r="E287" s="2" t="s">
        <v>27</v>
      </c>
      <c r="F287" t="s">
        <v>19</v>
      </c>
      <c r="G287">
        <v>978</v>
      </c>
      <c r="H287">
        <v>258269.5400000001</v>
      </c>
      <c r="I287">
        <v>233822.38999999998</v>
      </c>
      <c r="J287">
        <v>492091.93000000023</v>
      </c>
      <c r="K287">
        <v>7914954</v>
      </c>
      <c r="L287" s="26">
        <f t="shared" si="13"/>
        <v>6.2172430818928349E-2</v>
      </c>
      <c r="M287" s="1">
        <f t="shared" si="14"/>
        <v>503.16148261758713</v>
      </c>
    </row>
    <row r="288" spans="1:13" x14ac:dyDescent="0.25">
      <c r="A288" t="str">
        <f t="shared" si="12"/>
        <v>CMBGANFeb-2025</v>
      </c>
      <c r="B288" s="2">
        <v>2025</v>
      </c>
      <c r="C288" s="2" t="s">
        <v>197</v>
      </c>
      <c r="D288" t="s">
        <v>10</v>
      </c>
      <c r="E288" s="2" t="s">
        <v>28</v>
      </c>
      <c r="F288" t="s">
        <v>15</v>
      </c>
      <c r="G288">
        <v>137</v>
      </c>
      <c r="H288">
        <v>12292.82</v>
      </c>
      <c r="I288">
        <v>4489.6400000000012</v>
      </c>
      <c r="J288">
        <v>16782.460000000003</v>
      </c>
      <c r="K288">
        <v>157139</v>
      </c>
      <c r="L288" s="26">
        <f t="shared" si="13"/>
        <v>0.10680009418412999</v>
      </c>
      <c r="M288" s="1">
        <f t="shared" si="14"/>
        <v>122.49970802919709</v>
      </c>
    </row>
    <row r="289" spans="1:13" x14ac:dyDescent="0.25">
      <c r="A289" t="str">
        <f t="shared" si="12"/>
        <v>CMBHYDFeb-2025</v>
      </c>
      <c r="B289" s="2">
        <v>2025</v>
      </c>
      <c r="C289" s="2" t="s">
        <v>197</v>
      </c>
      <c r="D289" t="s">
        <v>10</v>
      </c>
      <c r="E289" s="2" t="s">
        <v>29</v>
      </c>
      <c r="F289" t="s">
        <v>15</v>
      </c>
      <c r="G289">
        <v>30</v>
      </c>
      <c r="H289">
        <v>2918.24</v>
      </c>
      <c r="I289">
        <v>977.34</v>
      </c>
      <c r="J289">
        <v>3895.58</v>
      </c>
      <c r="K289">
        <v>35160</v>
      </c>
      <c r="L289" s="26">
        <f t="shared" si="13"/>
        <v>0.1107957906712173</v>
      </c>
      <c r="M289" s="1">
        <f t="shared" si="14"/>
        <v>129.85266666666666</v>
      </c>
    </row>
    <row r="290" spans="1:13" x14ac:dyDescent="0.25">
      <c r="A290" t="str">
        <f t="shared" si="12"/>
        <v>CMBICNFeb-2025</v>
      </c>
      <c r="B290" s="2">
        <v>2025</v>
      </c>
      <c r="C290" s="2" t="s">
        <v>197</v>
      </c>
      <c r="D290" t="s">
        <v>10</v>
      </c>
      <c r="E290" s="2" t="s">
        <v>30</v>
      </c>
      <c r="F290" t="s">
        <v>13</v>
      </c>
      <c r="G290">
        <v>558</v>
      </c>
      <c r="H290">
        <v>120920.72999999998</v>
      </c>
      <c r="I290">
        <v>54943.930000000008</v>
      </c>
      <c r="J290">
        <v>175864.65999999997</v>
      </c>
      <c r="K290">
        <v>3216870</v>
      </c>
      <c r="L290" s="26">
        <f t="shared" si="13"/>
        <v>5.4669495503393041E-2</v>
      </c>
      <c r="M290" s="1">
        <f t="shared" si="14"/>
        <v>315.16964157706087</v>
      </c>
    </row>
    <row r="291" spans="1:13" x14ac:dyDescent="0.25">
      <c r="A291" t="str">
        <f t="shared" si="12"/>
        <v>CMBIXMFeb-2025</v>
      </c>
      <c r="B291" s="2">
        <v>2025</v>
      </c>
      <c r="C291" s="2" t="s">
        <v>197</v>
      </c>
      <c r="D291" t="s">
        <v>10</v>
      </c>
      <c r="E291" s="2" t="s">
        <v>31</v>
      </c>
      <c r="F291" t="s">
        <v>15</v>
      </c>
      <c r="G291">
        <v>25</v>
      </c>
      <c r="H291">
        <v>1320.6599999999999</v>
      </c>
      <c r="I291">
        <v>463.70000000000005</v>
      </c>
      <c r="J291">
        <v>1784.3600000000001</v>
      </c>
      <c r="K291">
        <v>8850</v>
      </c>
      <c r="L291" s="26">
        <f t="shared" si="13"/>
        <v>0.20162259887005651</v>
      </c>
      <c r="M291" s="1">
        <f t="shared" si="14"/>
        <v>71.374400000000009</v>
      </c>
    </row>
    <row r="292" spans="1:13" x14ac:dyDescent="0.25">
      <c r="A292" t="str">
        <f t="shared" si="12"/>
        <v>CMBKHIFeb-2025</v>
      </c>
      <c r="B292" s="2">
        <v>2025</v>
      </c>
      <c r="C292" s="2" t="s">
        <v>197</v>
      </c>
      <c r="D292" t="s">
        <v>10</v>
      </c>
      <c r="E292" s="2" t="s">
        <v>32</v>
      </c>
      <c r="F292" t="s">
        <v>15</v>
      </c>
      <c r="G292">
        <v>123</v>
      </c>
      <c r="H292">
        <v>10231.560000000001</v>
      </c>
      <c r="I292">
        <v>4897.04</v>
      </c>
      <c r="J292">
        <v>15128.600000000002</v>
      </c>
      <c r="K292">
        <v>296922</v>
      </c>
      <c r="L292" s="26">
        <f t="shared" si="13"/>
        <v>5.0951428321242623E-2</v>
      </c>
      <c r="M292" s="1">
        <f t="shared" si="14"/>
        <v>122.99674796747969</v>
      </c>
    </row>
    <row r="293" spans="1:13" x14ac:dyDescent="0.25">
      <c r="A293" t="str">
        <f t="shared" si="12"/>
        <v>CMBKTMFeb-2025</v>
      </c>
      <c r="B293" s="2">
        <v>2025</v>
      </c>
      <c r="C293" s="2" t="s">
        <v>197</v>
      </c>
      <c r="D293" t="s">
        <v>10</v>
      </c>
      <c r="E293" s="2" t="s">
        <v>52</v>
      </c>
      <c r="F293" t="s">
        <v>15</v>
      </c>
      <c r="G293">
        <v>40</v>
      </c>
      <c r="H293">
        <v>8175.35</v>
      </c>
      <c r="I293">
        <v>1284.3899999999999</v>
      </c>
      <c r="J293">
        <v>9459.7400000000016</v>
      </c>
      <c r="K293">
        <v>94120</v>
      </c>
      <c r="L293" s="26">
        <f t="shared" si="13"/>
        <v>0.10050722481937953</v>
      </c>
      <c r="M293" s="1">
        <f t="shared" si="14"/>
        <v>236.49350000000004</v>
      </c>
    </row>
    <row r="294" spans="1:13" x14ac:dyDescent="0.25">
      <c r="A294" t="str">
        <f t="shared" si="12"/>
        <v>CMBKULFeb-2025</v>
      </c>
      <c r="B294" s="2">
        <v>2025</v>
      </c>
      <c r="C294" s="2" t="s">
        <v>197</v>
      </c>
      <c r="D294" t="s">
        <v>10</v>
      </c>
      <c r="E294" s="2" t="s">
        <v>33</v>
      </c>
      <c r="F294" t="s">
        <v>13</v>
      </c>
      <c r="G294">
        <v>424</v>
      </c>
      <c r="H294">
        <v>37501.230000000003</v>
      </c>
      <c r="I294">
        <v>28789.819999999985</v>
      </c>
      <c r="J294">
        <v>66291.049999999988</v>
      </c>
      <c r="K294">
        <v>1042616</v>
      </c>
      <c r="L294" s="26">
        <f t="shared" si="13"/>
        <v>6.3581462398428559E-2</v>
      </c>
      <c r="M294" s="1">
        <f t="shared" si="14"/>
        <v>156.34681603773583</v>
      </c>
    </row>
    <row r="295" spans="1:13" x14ac:dyDescent="0.25">
      <c r="A295" t="str">
        <f t="shared" si="12"/>
        <v>CMBKWIFeb-2025</v>
      </c>
      <c r="B295" s="2">
        <v>2025</v>
      </c>
      <c r="C295" s="2" t="s">
        <v>197</v>
      </c>
      <c r="D295" t="s">
        <v>10</v>
      </c>
      <c r="E295" s="2" t="s">
        <v>34</v>
      </c>
      <c r="F295" t="s">
        <v>11</v>
      </c>
      <c r="G295">
        <v>248</v>
      </c>
      <c r="H295">
        <v>29583.839999999997</v>
      </c>
      <c r="I295">
        <v>18364.840000000004</v>
      </c>
      <c r="J295">
        <v>47948.679999999986</v>
      </c>
      <c r="K295">
        <v>1040360</v>
      </c>
      <c r="L295" s="26">
        <f t="shared" si="13"/>
        <v>4.6088546272444138E-2</v>
      </c>
      <c r="M295" s="1">
        <f t="shared" si="14"/>
        <v>193.34145161290317</v>
      </c>
    </row>
    <row r="296" spans="1:13" x14ac:dyDescent="0.25">
      <c r="A296" t="str">
        <f t="shared" si="12"/>
        <v>CMBLHEFeb-2025</v>
      </c>
      <c r="B296" s="2">
        <v>2025</v>
      </c>
      <c r="C296" s="2" t="s">
        <v>197</v>
      </c>
      <c r="D296" t="s">
        <v>10</v>
      </c>
      <c r="E296" s="2" t="s">
        <v>35</v>
      </c>
      <c r="F296" t="s">
        <v>15</v>
      </c>
      <c r="G296">
        <v>93</v>
      </c>
      <c r="H296">
        <v>11321.850000000004</v>
      </c>
      <c r="I296">
        <v>3845.3599999999997</v>
      </c>
      <c r="J296">
        <v>15167.209999999995</v>
      </c>
      <c r="K296">
        <v>259005</v>
      </c>
      <c r="L296" s="26">
        <f t="shared" si="13"/>
        <v>5.8559525877878785E-2</v>
      </c>
      <c r="M296" s="1">
        <f t="shared" si="14"/>
        <v>163.08827956989242</v>
      </c>
    </row>
    <row r="297" spans="1:13" x14ac:dyDescent="0.25">
      <c r="A297" t="str">
        <f t="shared" si="12"/>
        <v>CMBLHRFeb-2025</v>
      </c>
      <c r="B297" s="2">
        <v>2025</v>
      </c>
      <c r="C297" s="2" t="s">
        <v>197</v>
      </c>
      <c r="D297" t="s">
        <v>10</v>
      </c>
      <c r="E297" s="2" t="s">
        <v>36</v>
      </c>
      <c r="F297" t="s">
        <v>19</v>
      </c>
      <c r="G297">
        <v>3050</v>
      </c>
      <c r="H297">
        <v>987365.79</v>
      </c>
      <c r="I297">
        <v>712159.99000000057</v>
      </c>
      <c r="J297">
        <v>1699525.7800000017</v>
      </c>
      <c r="K297">
        <v>26592950</v>
      </c>
      <c r="L297" s="26">
        <f t="shared" si="13"/>
        <v>6.3908884873622576E-2</v>
      </c>
      <c r="M297" s="1">
        <f t="shared" si="14"/>
        <v>557.22156721311535</v>
      </c>
    </row>
    <row r="298" spans="1:13" x14ac:dyDescent="0.25">
      <c r="A298" t="str">
        <f t="shared" si="12"/>
        <v>CMBMAAFeb-2025</v>
      </c>
      <c r="B298" s="2">
        <v>2025</v>
      </c>
      <c r="C298" s="2" t="s">
        <v>197</v>
      </c>
      <c r="D298" t="s">
        <v>10</v>
      </c>
      <c r="E298" s="2" t="s">
        <v>37</v>
      </c>
      <c r="F298" t="s">
        <v>15</v>
      </c>
      <c r="G298">
        <v>421</v>
      </c>
      <c r="H298">
        <v>9930.510000000002</v>
      </c>
      <c r="I298">
        <v>12546.689999999999</v>
      </c>
      <c r="J298">
        <v>22477.199999999993</v>
      </c>
      <c r="K298">
        <v>288806</v>
      </c>
      <c r="L298" s="26">
        <f t="shared" si="13"/>
        <v>7.7828022963511823E-2</v>
      </c>
      <c r="M298" s="1">
        <f t="shared" si="14"/>
        <v>53.390023752969107</v>
      </c>
    </row>
    <row r="299" spans="1:13" x14ac:dyDescent="0.25">
      <c r="A299" t="str">
        <f t="shared" si="12"/>
        <v>CMBMELFeb-2025</v>
      </c>
      <c r="B299" s="2">
        <v>2025</v>
      </c>
      <c r="C299" s="2" t="s">
        <v>197</v>
      </c>
      <c r="D299" t="s">
        <v>10</v>
      </c>
      <c r="E299" s="2" t="s">
        <v>38</v>
      </c>
      <c r="F299" t="s">
        <v>13</v>
      </c>
      <c r="G299">
        <v>2055</v>
      </c>
      <c r="H299">
        <v>739128.48999999953</v>
      </c>
      <c r="I299">
        <v>207421.13999999998</v>
      </c>
      <c r="J299">
        <v>946549.62999999919</v>
      </c>
      <c r="K299">
        <v>17280495</v>
      </c>
      <c r="L299" s="26">
        <f t="shared" si="13"/>
        <v>5.4775608569083187E-2</v>
      </c>
      <c r="M299" s="1">
        <f t="shared" si="14"/>
        <v>460.60809245742053</v>
      </c>
    </row>
    <row r="300" spans="1:13" x14ac:dyDescent="0.25">
      <c r="A300" t="str">
        <f t="shared" si="12"/>
        <v>CMBMLEFeb-2025</v>
      </c>
      <c r="B300" s="2">
        <v>2025</v>
      </c>
      <c r="C300" s="2" t="s">
        <v>197</v>
      </c>
      <c r="D300" t="s">
        <v>10</v>
      </c>
      <c r="E300" s="2" t="s">
        <v>39</v>
      </c>
      <c r="F300" t="s">
        <v>15</v>
      </c>
      <c r="G300">
        <v>1985</v>
      </c>
      <c r="H300">
        <v>187818.34999999995</v>
      </c>
      <c r="I300">
        <v>45369.30999999999</v>
      </c>
      <c r="J300">
        <v>233187.66000000003</v>
      </c>
      <c r="K300">
        <v>1524480</v>
      </c>
      <c r="L300" s="26">
        <f t="shared" si="13"/>
        <v>0.15296209855163731</v>
      </c>
      <c r="M300" s="1">
        <f t="shared" si="14"/>
        <v>117.47489168765745</v>
      </c>
    </row>
    <row r="301" spans="1:13" x14ac:dyDescent="0.25">
      <c r="A301" t="str">
        <f t="shared" si="12"/>
        <v>CMBNRTFeb-2025</v>
      </c>
      <c r="B301" s="2">
        <v>2025</v>
      </c>
      <c r="C301" s="2" t="s">
        <v>197</v>
      </c>
      <c r="D301" t="s">
        <v>10</v>
      </c>
      <c r="E301" s="2" t="s">
        <v>40</v>
      </c>
      <c r="F301" t="s">
        <v>13</v>
      </c>
      <c r="G301">
        <v>271</v>
      </c>
      <c r="H301">
        <v>98761.97000000003</v>
      </c>
      <c r="I301">
        <v>5245.84</v>
      </c>
      <c r="J301">
        <v>104007.81</v>
      </c>
      <c r="K301">
        <v>1860144</v>
      </c>
      <c r="L301" s="26">
        <f t="shared" si="13"/>
        <v>5.5913848605269267E-2</v>
      </c>
      <c r="M301" s="1">
        <f t="shared" si="14"/>
        <v>383.79265682656825</v>
      </c>
    </row>
    <row r="302" spans="1:13" x14ac:dyDescent="0.25">
      <c r="A302" t="str">
        <f t="shared" si="12"/>
        <v>CMBPEKFeb-2025</v>
      </c>
      <c r="B302" s="2">
        <v>2025</v>
      </c>
      <c r="C302" s="2" t="s">
        <v>197</v>
      </c>
      <c r="D302" t="s">
        <v>10</v>
      </c>
      <c r="E302" s="2" t="s">
        <v>177</v>
      </c>
      <c r="F302" t="s">
        <v>13</v>
      </c>
      <c r="G302">
        <v>9</v>
      </c>
      <c r="H302">
        <v>1883.66</v>
      </c>
      <c r="I302">
        <v>992.18000000000006</v>
      </c>
      <c r="J302">
        <v>2875.84</v>
      </c>
      <c r="K302">
        <v>46521</v>
      </c>
      <c r="L302" s="26">
        <f t="shared" si="13"/>
        <v>6.1818103652114105E-2</v>
      </c>
      <c r="M302" s="1">
        <f t="shared" si="14"/>
        <v>319.53777777777782</v>
      </c>
    </row>
    <row r="303" spans="1:13" x14ac:dyDescent="0.25">
      <c r="A303" t="str">
        <f t="shared" si="12"/>
        <v>CMBRUHFeb-2025</v>
      </c>
      <c r="B303" s="2">
        <v>2025</v>
      </c>
      <c r="C303" s="2" t="s">
        <v>197</v>
      </c>
      <c r="D303" t="s">
        <v>10</v>
      </c>
      <c r="E303" s="2" t="s">
        <v>41</v>
      </c>
      <c r="F303" t="s">
        <v>11</v>
      </c>
      <c r="G303">
        <v>239</v>
      </c>
      <c r="H303">
        <v>42003.010000000009</v>
      </c>
      <c r="I303">
        <v>19565.12000000001</v>
      </c>
      <c r="J303">
        <v>61568.12999999999</v>
      </c>
      <c r="K303">
        <v>966755</v>
      </c>
      <c r="L303" s="26">
        <f t="shared" si="13"/>
        <v>6.3685349442206135E-2</v>
      </c>
      <c r="M303" s="1">
        <f t="shared" si="14"/>
        <v>257.6072384937238</v>
      </c>
    </row>
    <row r="304" spans="1:13" x14ac:dyDescent="0.25">
      <c r="A304" t="str">
        <f t="shared" si="12"/>
        <v>CMBSINFeb-2025</v>
      </c>
      <c r="B304" s="2">
        <v>2025</v>
      </c>
      <c r="C304" s="2" t="s">
        <v>197</v>
      </c>
      <c r="D304" t="s">
        <v>10</v>
      </c>
      <c r="E304" s="2" t="s">
        <v>42</v>
      </c>
      <c r="F304" t="s">
        <v>13</v>
      </c>
      <c r="G304">
        <v>471</v>
      </c>
      <c r="H304">
        <v>70820.239999999991</v>
      </c>
      <c r="I304">
        <v>32246.93</v>
      </c>
      <c r="J304">
        <v>103067.16999999998</v>
      </c>
      <c r="K304">
        <v>1294779</v>
      </c>
      <c r="L304" s="26">
        <f t="shared" si="13"/>
        <v>7.9602132873640971E-2</v>
      </c>
      <c r="M304" s="1">
        <f t="shared" si="14"/>
        <v>218.82626326963904</v>
      </c>
    </row>
    <row r="305" spans="1:13" x14ac:dyDescent="0.25">
      <c r="A305" t="str">
        <f t="shared" si="12"/>
        <v>CMBSYDFeb-2025</v>
      </c>
      <c r="B305" s="2">
        <v>2025</v>
      </c>
      <c r="C305" s="2" t="s">
        <v>197</v>
      </c>
      <c r="D305" t="s">
        <v>10</v>
      </c>
      <c r="E305" s="2" t="s">
        <v>53</v>
      </c>
      <c r="F305" t="s">
        <v>13</v>
      </c>
      <c r="G305">
        <v>902</v>
      </c>
      <c r="H305">
        <v>407968.93999999971</v>
      </c>
      <c r="I305">
        <v>89494.909999999945</v>
      </c>
      <c r="J305">
        <v>497463.85000000009</v>
      </c>
      <c r="K305">
        <v>7896108</v>
      </c>
      <c r="L305" s="26">
        <f t="shared" si="13"/>
        <v>6.3001145627694058E-2</v>
      </c>
      <c r="M305" s="1">
        <f t="shared" si="14"/>
        <v>551.51202882483381</v>
      </c>
    </row>
    <row r="306" spans="1:13" x14ac:dyDescent="0.25">
      <c r="A306" t="str">
        <f t="shared" si="12"/>
        <v>CMBTRVFeb-2025</v>
      </c>
      <c r="B306" s="2">
        <v>2025</v>
      </c>
      <c r="C306" s="2" t="s">
        <v>197</v>
      </c>
      <c r="D306" t="s">
        <v>10</v>
      </c>
      <c r="E306" s="2" t="s">
        <v>43</v>
      </c>
      <c r="F306" t="s">
        <v>15</v>
      </c>
      <c r="G306">
        <v>7</v>
      </c>
      <c r="H306">
        <v>205.04000000000002</v>
      </c>
      <c r="I306">
        <v>91.69</v>
      </c>
      <c r="J306">
        <v>296.73</v>
      </c>
      <c r="K306">
        <v>2562</v>
      </c>
      <c r="L306" s="26">
        <f t="shared" si="13"/>
        <v>0.11581967213114755</v>
      </c>
      <c r="M306" s="1">
        <f t="shared" si="14"/>
        <v>42.39</v>
      </c>
    </row>
    <row r="307" spans="1:13" x14ac:dyDescent="0.25">
      <c r="A307" t="str">
        <f t="shared" si="12"/>
        <v>CMBTRZFeb-2025</v>
      </c>
      <c r="B307" s="2">
        <v>2025</v>
      </c>
      <c r="C307" s="2" t="s">
        <v>197</v>
      </c>
      <c r="D307" t="s">
        <v>10</v>
      </c>
      <c r="E307" s="2" t="s">
        <v>44</v>
      </c>
      <c r="F307" t="s">
        <v>15</v>
      </c>
      <c r="G307">
        <v>50</v>
      </c>
      <c r="H307">
        <v>2433.1299999999997</v>
      </c>
      <c r="I307">
        <v>936.93999999999994</v>
      </c>
      <c r="J307">
        <v>3370.0700000000006</v>
      </c>
      <c r="K307">
        <v>22150</v>
      </c>
      <c r="L307" s="26">
        <f t="shared" si="13"/>
        <v>0.15214762979683977</v>
      </c>
      <c r="M307" s="1">
        <f t="shared" si="14"/>
        <v>67.40140000000001</v>
      </c>
    </row>
    <row r="308" spans="1:13" x14ac:dyDescent="0.25">
      <c r="A308" t="str">
        <f t="shared" si="12"/>
        <v>COKCMBFeb-2025</v>
      </c>
      <c r="B308" s="2">
        <v>2025</v>
      </c>
      <c r="C308" s="2" t="s">
        <v>197</v>
      </c>
      <c r="D308" t="s">
        <v>21</v>
      </c>
      <c r="E308" s="2" t="s">
        <v>10</v>
      </c>
      <c r="F308" t="s">
        <v>15</v>
      </c>
      <c r="G308">
        <v>264</v>
      </c>
      <c r="H308">
        <v>22330.15</v>
      </c>
      <c r="I308">
        <v>6445.6899999999987</v>
      </c>
      <c r="J308">
        <v>28775.84</v>
      </c>
      <c r="K308">
        <v>136488</v>
      </c>
      <c r="L308" s="26">
        <f t="shared" si="13"/>
        <v>0.21083054920579097</v>
      </c>
      <c r="M308" s="1">
        <f t="shared" si="14"/>
        <v>108.99939393939394</v>
      </c>
    </row>
    <row r="309" spans="1:13" x14ac:dyDescent="0.25">
      <c r="A309" t="str">
        <f t="shared" si="12"/>
        <v>DACCMBFeb-2025</v>
      </c>
      <c r="B309" s="2">
        <v>2025</v>
      </c>
      <c r="C309" s="2" t="s">
        <v>197</v>
      </c>
      <c r="D309" t="s">
        <v>22</v>
      </c>
      <c r="E309" s="2" t="s">
        <v>10</v>
      </c>
      <c r="F309" t="s">
        <v>15</v>
      </c>
      <c r="G309">
        <v>59</v>
      </c>
      <c r="H309">
        <v>9789.8799999999992</v>
      </c>
      <c r="I309">
        <v>537.16000000000008</v>
      </c>
      <c r="J309">
        <v>10327.039999999999</v>
      </c>
      <c r="K309">
        <v>127735</v>
      </c>
      <c r="L309" s="26">
        <f t="shared" si="13"/>
        <v>8.0847379340039924E-2</v>
      </c>
      <c r="M309" s="1">
        <f t="shared" si="14"/>
        <v>175.03457627118644</v>
      </c>
    </row>
    <row r="310" spans="1:13" x14ac:dyDescent="0.25">
      <c r="A310" t="str">
        <f t="shared" si="12"/>
        <v>DELCMBFeb-2025</v>
      </c>
      <c r="B310" s="2">
        <v>2025</v>
      </c>
      <c r="C310" s="2" t="s">
        <v>197</v>
      </c>
      <c r="D310" t="s">
        <v>23</v>
      </c>
      <c r="E310" s="2" t="s">
        <v>10</v>
      </c>
      <c r="F310" t="s">
        <v>15</v>
      </c>
      <c r="G310">
        <v>655</v>
      </c>
      <c r="H310">
        <v>69421.429999999993</v>
      </c>
      <c r="I310">
        <v>24005.570000000003</v>
      </c>
      <c r="J310">
        <v>93427.000000000029</v>
      </c>
      <c r="K310">
        <v>1588375</v>
      </c>
      <c r="L310" s="26">
        <f t="shared" si="13"/>
        <v>5.8819233493350137E-2</v>
      </c>
      <c r="M310" s="1">
        <f t="shared" si="14"/>
        <v>142.63664122137408</v>
      </c>
    </row>
    <row r="311" spans="1:13" x14ac:dyDescent="0.25">
      <c r="A311" t="str">
        <f t="shared" si="12"/>
        <v>DMMCMBFeb-2025</v>
      </c>
      <c r="B311" s="2">
        <v>2025</v>
      </c>
      <c r="C311" s="2" t="s">
        <v>197</v>
      </c>
      <c r="D311" t="s">
        <v>24</v>
      </c>
      <c r="E311" s="2" t="s">
        <v>10</v>
      </c>
      <c r="F311" t="s">
        <v>11</v>
      </c>
      <c r="G311">
        <v>16</v>
      </c>
      <c r="H311">
        <v>3922.68</v>
      </c>
      <c r="I311">
        <v>1016.74</v>
      </c>
      <c r="J311">
        <v>4939.4199999999992</v>
      </c>
      <c r="K311">
        <v>61648</v>
      </c>
      <c r="L311" s="26">
        <f t="shared" si="13"/>
        <v>8.0122956138074214E-2</v>
      </c>
      <c r="M311" s="1">
        <f t="shared" si="14"/>
        <v>308.71374999999995</v>
      </c>
    </row>
    <row r="312" spans="1:13" x14ac:dyDescent="0.25">
      <c r="A312" t="str">
        <f t="shared" si="12"/>
        <v>DOHCMBFeb-2025</v>
      </c>
      <c r="B312" s="2">
        <v>2025</v>
      </c>
      <c r="C312" s="2" t="s">
        <v>197</v>
      </c>
      <c r="D312" t="s">
        <v>25</v>
      </c>
      <c r="E312" s="2" t="s">
        <v>10</v>
      </c>
      <c r="F312" t="s">
        <v>11</v>
      </c>
      <c r="G312">
        <v>29</v>
      </c>
      <c r="H312">
        <v>7139.2599999999993</v>
      </c>
      <c r="I312">
        <v>4039.3599999999997</v>
      </c>
      <c r="J312">
        <v>11178.619999999999</v>
      </c>
      <c r="K312">
        <v>105357</v>
      </c>
      <c r="L312" s="26">
        <f t="shared" si="13"/>
        <v>0.10610229979972853</v>
      </c>
      <c r="M312" s="1">
        <f t="shared" si="14"/>
        <v>385.46965517241375</v>
      </c>
    </row>
    <row r="313" spans="1:13" x14ac:dyDescent="0.25">
      <c r="A313" t="str">
        <f t="shared" si="12"/>
        <v>DXBCMBFeb-2025</v>
      </c>
      <c r="B313" s="2">
        <v>2025</v>
      </c>
      <c r="C313" s="2" t="s">
        <v>197</v>
      </c>
      <c r="D313" t="s">
        <v>26</v>
      </c>
      <c r="E313" s="2" t="s">
        <v>10</v>
      </c>
      <c r="F313" t="s">
        <v>11</v>
      </c>
      <c r="G313">
        <v>152</v>
      </c>
      <c r="H313">
        <v>23319.199999999997</v>
      </c>
      <c r="I313">
        <v>14615.670000000002</v>
      </c>
      <c r="J313">
        <v>37934.869999999995</v>
      </c>
      <c r="K313">
        <v>502968</v>
      </c>
      <c r="L313" s="26">
        <f t="shared" si="13"/>
        <v>7.5422034801418764E-2</v>
      </c>
      <c r="M313" s="1">
        <f t="shared" si="14"/>
        <v>249.57151315789471</v>
      </c>
    </row>
    <row r="314" spans="1:13" x14ac:dyDescent="0.25">
      <c r="A314" t="str">
        <f t="shared" si="12"/>
        <v>FRACMBFeb-2025</v>
      </c>
      <c r="B314" s="2">
        <v>2025</v>
      </c>
      <c r="C314" s="2" t="s">
        <v>197</v>
      </c>
      <c r="D314" t="s">
        <v>27</v>
      </c>
      <c r="E314" s="2" t="s">
        <v>10</v>
      </c>
      <c r="F314" t="s">
        <v>19</v>
      </c>
      <c r="G314">
        <v>797</v>
      </c>
      <c r="H314">
        <v>199226.34000000003</v>
      </c>
      <c r="I314">
        <v>190477.28000000009</v>
      </c>
      <c r="J314">
        <v>389703.62</v>
      </c>
      <c r="K314">
        <v>6450121</v>
      </c>
      <c r="L314" s="26">
        <f t="shared" si="13"/>
        <v>6.0418032467918041E-2</v>
      </c>
      <c r="M314" s="1">
        <f t="shared" si="14"/>
        <v>488.9631367628607</v>
      </c>
    </row>
    <row r="315" spans="1:13" x14ac:dyDescent="0.25">
      <c r="A315" t="str">
        <f t="shared" si="12"/>
        <v>GANCMBFeb-2025</v>
      </c>
      <c r="B315" s="2">
        <v>2025</v>
      </c>
      <c r="C315" s="2" t="s">
        <v>197</v>
      </c>
      <c r="D315" t="s">
        <v>28</v>
      </c>
      <c r="E315" s="2" t="s">
        <v>10</v>
      </c>
      <c r="F315" t="s">
        <v>15</v>
      </c>
      <c r="G315">
        <v>168</v>
      </c>
      <c r="H315">
        <v>16222.109999999999</v>
      </c>
      <c r="I315">
        <v>5734.4999999999991</v>
      </c>
      <c r="J315">
        <v>21956.610000000004</v>
      </c>
      <c r="K315">
        <v>192696</v>
      </c>
      <c r="L315" s="26">
        <f t="shared" si="13"/>
        <v>0.11394429567816666</v>
      </c>
      <c r="M315" s="1">
        <f t="shared" si="14"/>
        <v>130.69410714285718</v>
      </c>
    </row>
    <row r="316" spans="1:13" x14ac:dyDescent="0.25">
      <c r="A316" t="str">
        <f t="shared" si="12"/>
        <v>HYDCMBFeb-2025</v>
      </c>
      <c r="B316" s="2">
        <v>2025</v>
      </c>
      <c r="C316" s="2" t="s">
        <v>197</v>
      </c>
      <c r="D316" t="s">
        <v>29</v>
      </c>
      <c r="E316" s="2" t="s">
        <v>10</v>
      </c>
      <c r="F316" t="s">
        <v>15</v>
      </c>
      <c r="G316">
        <v>30</v>
      </c>
      <c r="H316">
        <v>2419.1799999999998</v>
      </c>
      <c r="I316">
        <v>1138.1299999999999</v>
      </c>
      <c r="J316">
        <v>3557.3100000000004</v>
      </c>
      <c r="K316">
        <v>35160</v>
      </c>
      <c r="L316" s="26">
        <f t="shared" si="13"/>
        <v>0.10117491467576793</v>
      </c>
      <c r="M316" s="1">
        <f t="shared" si="14"/>
        <v>118.57700000000001</v>
      </c>
    </row>
    <row r="317" spans="1:13" x14ac:dyDescent="0.25">
      <c r="A317" t="str">
        <f t="shared" si="12"/>
        <v>ICNCMBFeb-2025</v>
      </c>
      <c r="B317" s="2">
        <v>2025</v>
      </c>
      <c r="C317" s="2" t="s">
        <v>197</v>
      </c>
      <c r="D317" t="s">
        <v>30</v>
      </c>
      <c r="E317" s="2" t="s">
        <v>10</v>
      </c>
      <c r="F317" t="s">
        <v>13</v>
      </c>
      <c r="G317">
        <v>193</v>
      </c>
      <c r="H317">
        <v>52841.329999999994</v>
      </c>
      <c r="I317">
        <v>18812.869999999995</v>
      </c>
      <c r="J317">
        <v>71654.2</v>
      </c>
      <c r="K317">
        <v>1112645</v>
      </c>
      <c r="L317" s="26">
        <f t="shared" si="13"/>
        <v>6.4399875971221723E-2</v>
      </c>
      <c r="M317" s="1">
        <f t="shared" si="14"/>
        <v>371.26528497409328</v>
      </c>
    </row>
    <row r="318" spans="1:13" x14ac:dyDescent="0.25">
      <c r="A318" t="str">
        <f t="shared" si="12"/>
        <v>IXMCMBFeb-2025</v>
      </c>
      <c r="B318" s="2">
        <v>2025</v>
      </c>
      <c r="C318" s="2" t="s">
        <v>197</v>
      </c>
      <c r="D318" t="s">
        <v>31</v>
      </c>
      <c r="E318" s="2" t="s">
        <v>10</v>
      </c>
      <c r="F318" t="s">
        <v>15</v>
      </c>
      <c r="G318">
        <v>190</v>
      </c>
      <c r="H318">
        <v>9910.61</v>
      </c>
      <c r="I318">
        <v>4388.4500000000071</v>
      </c>
      <c r="J318">
        <v>14299.060000000003</v>
      </c>
      <c r="K318">
        <v>67260</v>
      </c>
      <c r="L318" s="26">
        <f t="shared" si="13"/>
        <v>0.21259381504608985</v>
      </c>
      <c r="M318" s="1">
        <f t="shared" si="14"/>
        <v>75.258210526315807</v>
      </c>
    </row>
    <row r="319" spans="1:13" x14ac:dyDescent="0.25">
      <c r="A319" t="str">
        <f t="shared" si="12"/>
        <v>KHICMBFeb-2025</v>
      </c>
      <c r="B319" s="2">
        <v>2025</v>
      </c>
      <c r="C319" s="2" t="s">
        <v>197</v>
      </c>
      <c r="D319" t="s">
        <v>32</v>
      </c>
      <c r="E319" s="2" t="s">
        <v>10</v>
      </c>
      <c r="F319" t="s">
        <v>15</v>
      </c>
      <c r="G319">
        <v>182</v>
      </c>
      <c r="H319">
        <v>21452.83</v>
      </c>
      <c r="I319">
        <v>6142.1499999999978</v>
      </c>
      <c r="J319">
        <v>27594.98</v>
      </c>
      <c r="K319">
        <v>439348</v>
      </c>
      <c r="L319" s="26">
        <f t="shared" si="13"/>
        <v>6.2808935058313684E-2</v>
      </c>
      <c r="M319" s="1">
        <f t="shared" si="14"/>
        <v>151.62076923076924</v>
      </c>
    </row>
    <row r="320" spans="1:13" x14ac:dyDescent="0.25">
      <c r="A320" t="str">
        <f t="shared" si="12"/>
        <v>KTMCMBFeb-2025</v>
      </c>
      <c r="B320" s="2">
        <v>2025</v>
      </c>
      <c r="C320" s="2" t="s">
        <v>197</v>
      </c>
      <c r="D320" t="s">
        <v>52</v>
      </c>
      <c r="E320" s="2" t="s">
        <v>10</v>
      </c>
      <c r="F320" t="s">
        <v>15</v>
      </c>
      <c r="G320">
        <v>106</v>
      </c>
      <c r="H320">
        <v>17242.039999999994</v>
      </c>
      <c r="I320">
        <v>3767.0599999999959</v>
      </c>
      <c r="J320">
        <v>21009.100000000006</v>
      </c>
      <c r="K320">
        <v>249418</v>
      </c>
      <c r="L320" s="26">
        <f t="shared" si="13"/>
        <v>8.4232493244272691E-2</v>
      </c>
      <c r="M320" s="1">
        <f t="shared" si="14"/>
        <v>198.19905660377364</v>
      </c>
    </row>
    <row r="321" spans="1:13" x14ac:dyDescent="0.25">
      <c r="A321" t="str">
        <f t="shared" si="12"/>
        <v>KULCMBFeb-2025</v>
      </c>
      <c r="B321" s="2">
        <v>2025</v>
      </c>
      <c r="C321" s="2" t="s">
        <v>197</v>
      </c>
      <c r="D321" t="s">
        <v>33</v>
      </c>
      <c r="E321" s="2" t="s">
        <v>10</v>
      </c>
      <c r="F321" t="s">
        <v>13</v>
      </c>
      <c r="G321">
        <v>148</v>
      </c>
      <c r="H321">
        <v>11955.210000000001</v>
      </c>
      <c r="I321">
        <v>9138.2800000000025</v>
      </c>
      <c r="J321">
        <v>21093.49</v>
      </c>
      <c r="K321">
        <v>363932</v>
      </c>
      <c r="L321" s="26">
        <f t="shared" si="13"/>
        <v>5.7959976039479909E-2</v>
      </c>
      <c r="M321" s="1">
        <f t="shared" si="14"/>
        <v>142.52358108108109</v>
      </c>
    </row>
    <row r="322" spans="1:13" x14ac:dyDescent="0.25">
      <c r="A322" t="str">
        <f t="shared" ref="A322:A385" si="15">D322&amp;E322&amp;C322</f>
        <v>KWICMBFeb-2025</v>
      </c>
      <c r="B322" s="2">
        <v>2025</v>
      </c>
      <c r="C322" s="2" t="s">
        <v>197</v>
      </c>
      <c r="D322" t="s">
        <v>34</v>
      </c>
      <c r="E322" s="2" t="s">
        <v>10</v>
      </c>
      <c r="F322" t="s">
        <v>11</v>
      </c>
      <c r="G322">
        <v>25</v>
      </c>
      <c r="H322">
        <v>5957.1600000000008</v>
      </c>
      <c r="I322">
        <v>1569.77</v>
      </c>
      <c r="J322">
        <v>7526.9300000000012</v>
      </c>
      <c r="K322">
        <v>104875</v>
      </c>
      <c r="L322" s="26">
        <f t="shared" ref="L322:L385" si="16">J322/K322</f>
        <v>7.1770488676996438E-2</v>
      </c>
      <c r="M322" s="1">
        <f t="shared" ref="M322:M385" si="17">J322/G322</f>
        <v>301.07720000000006</v>
      </c>
    </row>
    <row r="323" spans="1:13" x14ac:dyDescent="0.25">
      <c r="A323" t="str">
        <f t="shared" si="15"/>
        <v>LHECMBFeb-2025</v>
      </c>
      <c r="B323" s="2">
        <v>2025</v>
      </c>
      <c r="C323" s="2" t="s">
        <v>197</v>
      </c>
      <c r="D323" t="s">
        <v>35</v>
      </c>
      <c r="E323" s="2" t="s">
        <v>10</v>
      </c>
      <c r="F323" t="s">
        <v>15</v>
      </c>
      <c r="G323">
        <v>227</v>
      </c>
      <c r="H323">
        <v>26190.620000000003</v>
      </c>
      <c r="I323">
        <v>7074.5499999999993</v>
      </c>
      <c r="J323">
        <v>33265.169999999991</v>
      </c>
      <c r="K323">
        <v>632195</v>
      </c>
      <c r="L323" s="26">
        <f t="shared" si="16"/>
        <v>5.2618527511290016E-2</v>
      </c>
      <c r="M323" s="1">
        <f t="shared" si="17"/>
        <v>146.54259911894269</v>
      </c>
    </row>
    <row r="324" spans="1:13" x14ac:dyDescent="0.25">
      <c r="A324" t="str">
        <f t="shared" si="15"/>
        <v>LHRCMBFeb-2025</v>
      </c>
      <c r="B324" s="2">
        <v>2025</v>
      </c>
      <c r="C324" s="2" t="s">
        <v>197</v>
      </c>
      <c r="D324" t="s">
        <v>36</v>
      </c>
      <c r="E324" s="2" t="s">
        <v>10</v>
      </c>
      <c r="F324" t="s">
        <v>19</v>
      </c>
      <c r="G324">
        <v>2550</v>
      </c>
      <c r="H324">
        <v>828427.00000000012</v>
      </c>
      <c r="I324">
        <v>600702.47999999952</v>
      </c>
      <c r="J324">
        <v>1429129.4799999991</v>
      </c>
      <c r="K324">
        <v>22233450</v>
      </c>
      <c r="L324" s="26">
        <f t="shared" si="16"/>
        <v>6.4278349963680814E-2</v>
      </c>
      <c r="M324" s="1">
        <f t="shared" si="17"/>
        <v>560.44293333333292</v>
      </c>
    </row>
    <row r="325" spans="1:13" x14ac:dyDescent="0.25">
      <c r="A325" t="str">
        <f t="shared" si="15"/>
        <v>MAACMBFeb-2025</v>
      </c>
      <c r="B325" s="2">
        <v>2025</v>
      </c>
      <c r="C325" s="2" t="s">
        <v>197</v>
      </c>
      <c r="D325" t="s">
        <v>37</v>
      </c>
      <c r="E325" s="2" t="s">
        <v>10</v>
      </c>
      <c r="F325" t="s">
        <v>15</v>
      </c>
      <c r="G325">
        <v>530</v>
      </c>
      <c r="H325">
        <v>17295.010000000006</v>
      </c>
      <c r="I325">
        <v>14621.470000000001</v>
      </c>
      <c r="J325">
        <v>31916.48</v>
      </c>
      <c r="K325">
        <v>363580</v>
      </c>
      <c r="L325" s="26">
        <f t="shared" si="16"/>
        <v>8.7783926508608834E-2</v>
      </c>
      <c r="M325" s="1">
        <f t="shared" si="17"/>
        <v>60.21977358490566</v>
      </c>
    </row>
    <row r="326" spans="1:13" x14ac:dyDescent="0.25">
      <c r="A326" t="str">
        <f t="shared" si="15"/>
        <v>MELCMBFeb-2025</v>
      </c>
      <c r="B326" s="2">
        <v>2025</v>
      </c>
      <c r="C326" s="2" t="s">
        <v>197</v>
      </c>
      <c r="D326" t="s">
        <v>38</v>
      </c>
      <c r="E326" s="2" t="s">
        <v>10</v>
      </c>
      <c r="F326" t="s">
        <v>13</v>
      </c>
      <c r="G326">
        <v>1457</v>
      </c>
      <c r="H326">
        <v>461697.41000000027</v>
      </c>
      <c r="I326">
        <v>185772.6400000001</v>
      </c>
      <c r="J326">
        <v>647470.05000000005</v>
      </c>
      <c r="K326">
        <v>12251913</v>
      </c>
      <c r="L326" s="26">
        <f t="shared" si="16"/>
        <v>5.2846445285728037E-2</v>
      </c>
      <c r="M326" s="1">
        <f t="shared" si="17"/>
        <v>444.38575840768704</v>
      </c>
    </row>
    <row r="327" spans="1:13" x14ac:dyDescent="0.25">
      <c r="A327" t="str">
        <f t="shared" si="15"/>
        <v>MLECMBFeb-2025</v>
      </c>
      <c r="B327" s="2">
        <v>2025</v>
      </c>
      <c r="C327" s="2" t="s">
        <v>197</v>
      </c>
      <c r="D327" t="s">
        <v>39</v>
      </c>
      <c r="E327" s="2" t="s">
        <v>10</v>
      </c>
      <c r="F327" t="s">
        <v>15</v>
      </c>
      <c r="G327">
        <v>1162</v>
      </c>
      <c r="H327">
        <v>80883.119999999952</v>
      </c>
      <c r="I327">
        <v>29678.830000000013</v>
      </c>
      <c r="J327">
        <v>110561.95000000004</v>
      </c>
      <c r="K327">
        <v>892416</v>
      </c>
      <c r="L327" s="26">
        <f t="shared" si="16"/>
        <v>0.12389059586560533</v>
      </c>
      <c r="M327" s="1">
        <f t="shared" si="17"/>
        <v>95.147977624784886</v>
      </c>
    </row>
    <row r="328" spans="1:13" x14ac:dyDescent="0.25">
      <c r="A328" t="str">
        <f t="shared" si="15"/>
        <v>NRTCMBFeb-2025</v>
      </c>
      <c r="B328" s="2">
        <v>2025</v>
      </c>
      <c r="C328" s="2" t="s">
        <v>197</v>
      </c>
      <c r="D328" t="s">
        <v>40</v>
      </c>
      <c r="E328" s="2" t="s">
        <v>10</v>
      </c>
      <c r="F328" t="s">
        <v>13</v>
      </c>
      <c r="G328">
        <v>143</v>
      </c>
      <c r="H328">
        <v>59916.539999999986</v>
      </c>
      <c r="I328">
        <v>4236.96</v>
      </c>
      <c r="J328">
        <v>64153.500000000007</v>
      </c>
      <c r="K328">
        <v>981552</v>
      </c>
      <c r="L328" s="26">
        <f t="shared" si="16"/>
        <v>6.535924739596069E-2</v>
      </c>
      <c r="M328" s="1">
        <f t="shared" si="17"/>
        <v>448.62587412587419</v>
      </c>
    </row>
    <row r="329" spans="1:13" x14ac:dyDescent="0.25">
      <c r="A329" t="str">
        <f t="shared" si="15"/>
        <v>RUHCMBFeb-2025</v>
      </c>
      <c r="B329" s="2">
        <v>2025</v>
      </c>
      <c r="C329" s="2" t="s">
        <v>197</v>
      </c>
      <c r="D329" t="s">
        <v>41</v>
      </c>
      <c r="E329" s="2" t="s">
        <v>10</v>
      </c>
      <c r="F329" t="s">
        <v>11</v>
      </c>
      <c r="G329">
        <v>60</v>
      </c>
      <c r="H329">
        <v>9623.3299999999963</v>
      </c>
      <c r="I329">
        <v>4152.380000000001</v>
      </c>
      <c r="J329">
        <v>13775.71</v>
      </c>
      <c r="K329">
        <v>242700</v>
      </c>
      <c r="L329" s="26">
        <f t="shared" si="16"/>
        <v>5.6760238978162333E-2</v>
      </c>
      <c r="M329" s="1">
        <f t="shared" si="17"/>
        <v>229.59516666666664</v>
      </c>
    </row>
    <row r="330" spans="1:13" x14ac:dyDescent="0.25">
      <c r="A330" t="str">
        <f t="shared" si="15"/>
        <v>SINCMBFeb-2025</v>
      </c>
      <c r="B330" s="2">
        <v>2025</v>
      </c>
      <c r="C330" s="2" t="s">
        <v>197</v>
      </c>
      <c r="D330" t="s">
        <v>42</v>
      </c>
      <c r="E330" s="2" t="s">
        <v>10</v>
      </c>
      <c r="F330" t="s">
        <v>13</v>
      </c>
      <c r="G330">
        <v>156</v>
      </c>
      <c r="H330">
        <v>33789.460000000006</v>
      </c>
      <c r="I330">
        <v>9670.39</v>
      </c>
      <c r="J330">
        <v>43459.85000000002</v>
      </c>
      <c r="K330">
        <v>428844</v>
      </c>
      <c r="L330" s="26">
        <f t="shared" si="16"/>
        <v>0.10134186324164503</v>
      </c>
      <c r="M330" s="1">
        <f t="shared" si="17"/>
        <v>278.58878205128218</v>
      </c>
    </row>
    <row r="331" spans="1:13" x14ac:dyDescent="0.25">
      <c r="A331" t="str">
        <f t="shared" si="15"/>
        <v>SYDCMBFeb-2025</v>
      </c>
      <c r="B331" s="2">
        <v>2025</v>
      </c>
      <c r="C331" s="2" t="s">
        <v>197</v>
      </c>
      <c r="D331" t="s">
        <v>53</v>
      </c>
      <c r="E331" s="2" t="s">
        <v>10</v>
      </c>
      <c r="F331" t="s">
        <v>13</v>
      </c>
      <c r="G331">
        <v>527</v>
      </c>
      <c r="H331">
        <v>221979.91999999993</v>
      </c>
      <c r="I331">
        <v>62984.789999999979</v>
      </c>
      <c r="J331">
        <v>284964.7099999999</v>
      </c>
      <c r="K331">
        <v>4613358</v>
      </c>
      <c r="L331" s="26">
        <f t="shared" si="16"/>
        <v>6.1769476810600847E-2</v>
      </c>
      <c r="M331" s="1">
        <f t="shared" si="17"/>
        <v>540.72999999999979</v>
      </c>
    </row>
    <row r="332" spans="1:13" x14ac:dyDescent="0.25">
      <c r="A332" t="str">
        <f t="shared" si="15"/>
        <v>TRVCMBFeb-2025</v>
      </c>
      <c r="B332" s="2">
        <v>2025</v>
      </c>
      <c r="C332" s="2" t="s">
        <v>197</v>
      </c>
      <c r="D332" t="s">
        <v>43</v>
      </c>
      <c r="E332" s="2" t="s">
        <v>10</v>
      </c>
      <c r="F332" t="s">
        <v>15</v>
      </c>
      <c r="G332">
        <v>35</v>
      </c>
      <c r="H332">
        <v>1758.1399999999999</v>
      </c>
      <c r="I332">
        <v>753.41</v>
      </c>
      <c r="J332">
        <v>2511.5499999999997</v>
      </c>
      <c r="K332">
        <v>12810</v>
      </c>
      <c r="L332" s="26">
        <f t="shared" si="16"/>
        <v>0.19606167056986726</v>
      </c>
      <c r="M332" s="1">
        <f t="shared" si="17"/>
        <v>71.758571428571415</v>
      </c>
    </row>
    <row r="333" spans="1:13" x14ac:dyDescent="0.25">
      <c r="A333" t="str">
        <f t="shared" si="15"/>
        <v>TRZCMBFeb-2025</v>
      </c>
      <c r="B333" s="2">
        <v>2025</v>
      </c>
      <c r="C333" s="2" t="s">
        <v>197</v>
      </c>
      <c r="D333" t="s">
        <v>44</v>
      </c>
      <c r="E333" s="2" t="s">
        <v>10</v>
      </c>
      <c r="F333" t="s">
        <v>15</v>
      </c>
      <c r="G333">
        <v>229</v>
      </c>
      <c r="H333">
        <v>5373.2999999999965</v>
      </c>
      <c r="I333">
        <v>3767.4100000000017</v>
      </c>
      <c r="J333">
        <v>9140.7099999999991</v>
      </c>
      <c r="K333">
        <v>101447</v>
      </c>
      <c r="L333" s="26">
        <f t="shared" si="16"/>
        <v>9.010330517413033E-2</v>
      </c>
      <c r="M333" s="1">
        <f t="shared" si="17"/>
        <v>39.915764192139733</v>
      </c>
    </row>
    <row r="334" spans="1:13" x14ac:dyDescent="0.25">
      <c r="A334" t="str">
        <f t="shared" si="15"/>
        <v>AUHCMBMar-2025</v>
      </c>
      <c r="B334" s="2">
        <v>2025</v>
      </c>
      <c r="C334" s="2" t="s">
        <v>199</v>
      </c>
      <c r="D334" t="s">
        <v>9</v>
      </c>
      <c r="E334" s="2" t="s">
        <v>10</v>
      </c>
      <c r="F334" t="s">
        <v>11</v>
      </c>
      <c r="G334">
        <v>28</v>
      </c>
      <c r="H334">
        <v>4215.3900000000003</v>
      </c>
      <c r="I334">
        <v>2153.09</v>
      </c>
      <c r="J334">
        <v>6368.48</v>
      </c>
      <c r="K334">
        <v>93632</v>
      </c>
      <c r="L334" s="26">
        <f t="shared" si="16"/>
        <v>6.8016062884483933E-2</v>
      </c>
      <c r="M334" s="1">
        <f t="shared" si="17"/>
        <v>227.44571428571427</v>
      </c>
    </row>
    <row r="335" spans="1:13" x14ac:dyDescent="0.25">
      <c r="A335" t="str">
        <f t="shared" si="15"/>
        <v>BKKCMBMar-2025</v>
      </c>
      <c r="B335" s="2">
        <v>2025</v>
      </c>
      <c r="C335" s="2" t="s">
        <v>199</v>
      </c>
      <c r="D335" t="s">
        <v>12</v>
      </c>
      <c r="E335" s="2" t="s">
        <v>10</v>
      </c>
      <c r="F335" t="s">
        <v>13</v>
      </c>
      <c r="G335">
        <v>217</v>
      </c>
      <c r="H335">
        <v>25992.889999999996</v>
      </c>
      <c r="I335">
        <v>14861.78</v>
      </c>
      <c r="J335">
        <v>40854.67</v>
      </c>
      <c r="K335">
        <v>517545</v>
      </c>
      <c r="L335" s="26">
        <f t="shared" si="16"/>
        <v>7.8939357930228285E-2</v>
      </c>
      <c r="M335" s="1">
        <f t="shared" si="17"/>
        <v>188.27036866359447</v>
      </c>
    </row>
    <row r="336" spans="1:13" x14ac:dyDescent="0.25">
      <c r="A336" t="str">
        <f t="shared" si="15"/>
        <v>BLRCMBMar-2025</v>
      </c>
      <c r="B336" s="2">
        <v>2025</v>
      </c>
      <c r="C336" s="2" t="s">
        <v>199</v>
      </c>
      <c r="D336" t="s">
        <v>14</v>
      </c>
      <c r="E336" s="2" t="s">
        <v>10</v>
      </c>
      <c r="F336" t="s">
        <v>15</v>
      </c>
      <c r="G336">
        <v>28</v>
      </c>
      <c r="H336">
        <v>1556.61</v>
      </c>
      <c r="I336">
        <v>626.81999999999994</v>
      </c>
      <c r="J336">
        <v>2183.4299999999998</v>
      </c>
      <c r="K336">
        <v>20020</v>
      </c>
      <c r="L336" s="26">
        <f t="shared" si="16"/>
        <v>0.10906243756243755</v>
      </c>
      <c r="M336" s="1">
        <f t="shared" si="17"/>
        <v>77.979642857142849</v>
      </c>
    </row>
    <row r="337" spans="1:13" x14ac:dyDescent="0.25">
      <c r="A337" t="str">
        <f t="shared" si="15"/>
        <v>BOMCMBMar-2025</v>
      </c>
      <c r="B337" s="2">
        <v>2025</v>
      </c>
      <c r="C337" s="2" t="s">
        <v>199</v>
      </c>
      <c r="D337" t="s">
        <v>16</v>
      </c>
      <c r="E337" s="2" t="s">
        <v>10</v>
      </c>
      <c r="F337" t="s">
        <v>15</v>
      </c>
      <c r="G337">
        <v>94</v>
      </c>
      <c r="H337">
        <v>7666.2800000000025</v>
      </c>
      <c r="I337">
        <v>3003.380000000001</v>
      </c>
      <c r="J337">
        <v>10669.659999999996</v>
      </c>
      <c r="K337">
        <v>145606</v>
      </c>
      <c r="L337" s="26">
        <f t="shared" si="16"/>
        <v>7.3277612186310973E-2</v>
      </c>
      <c r="M337" s="1">
        <f t="shared" si="17"/>
        <v>113.50702127659571</v>
      </c>
    </row>
    <row r="338" spans="1:13" x14ac:dyDescent="0.25">
      <c r="A338" t="str">
        <f t="shared" si="15"/>
        <v>CAN(blank)Mar-2025</v>
      </c>
      <c r="B338" s="2">
        <v>2025</v>
      </c>
      <c r="C338" s="2" t="s">
        <v>199</v>
      </c>
      <c r="D338" t="s">
        <v>17</v>
      </c>
      <c r="E338" s="2" t="s">
        <v>193</v>
      </c>
      <c r="F338" t="s">
        <v>193</v>
      </c>
      <c r="G338">
        <v>2</v>
      </c>
      <c r="H338">
        <v>309.56</v>
      </c>
      <c r="I338">
        <v>163.37</v>
      </c>
      <c r="J338">
        <v>472.92999999999995</v>
      </c>
      <c r="K338" t="e">
        <v>#N/A</v>
      </c>
      <c r="L338" s="26" t="e">
        <f t="shared" si="16"/>
        <v>#N/A</v>
      </c>
      <c r="M338" s="1">
        <f t="shared" si="17"/>
        <v>236.46499999999997</v>
      </c>
    </row>
    <row r="339" spans="1:13" x14ac:dyDescent="0.25">
      <c r="A339" t="str">
        <f t="shared" si="15"/>
        <v>CDGCMBMar-2025</v>
      </c>
      <c r="B339" s="2">
        <v>2025</v>
      </c>
      <c r="C339" s="2" t="s">
        <v>199</v>
      </c>
      <c r="D339" t="s">
        <v>18</v>
      </c>
      <c r="E339" s="2" t="s">
        <v>10</v>
      </c>
      <c r="F339" t="s">
        <v>19</v>
      </c>
      <c r="G339">
        <v>203</v>
      </c>
      <c r="H339">
        <v>85778.039999999979</v>
      </c>
      <c r="I339">
        <v>46125.979999999996</v>
      </c>
      <c r="J339">
        <v>131904.02000000002</v>
      </c>
      <c r="K339">
        <v>1727327</v>
      </c>
      <c r="L339" s="26">
        <f t="shared" si="16"/>
        <v>7.6363085854618151E-2</v>
      </c>
      <c r="M339" s="1">
        <f t="shared" si="17"/>
        <v>649.77349753694591</v>
      </c>
    </row>
    <row r="340" spans="1:13" x14ac:dyDescent="0.25">
      <c r="A340" t="str">
        <f t="shared" si="15"/>
        <v>CGKCMBMar-2025</v>
      </c>
      <c r="B340" s="2">
        <v>2025</v>
      </c>
      <c r="C340" s="2" t="s">
        <v>199</v>
      </c>
      <c r="D340" t="s">
        <v>20</v>
      </c>
      <c r="E340" s="2" t="s">
        <v>10</v>
      </c>
      <c r="F340" t="s">
        <v>13</v>
      </c>
      <c r="G340">
        <v>65</v>
      </c>
      <c r="H340">
        <v>7919.6400000000021</v>
      </c>
      <c r="I340">
        <v>5019.8900000000003</v>
      </c>
      <c r="J340">
        <v>12939.53</v>
      </c>
      <c r="K340">
        <v>215670</v>
      </c>
      <c r="L340" s="26">
        <f t="shared" si="16"/>
        <v>5.9996893401956693E-2</v>
      </c>
      <c r="M340" s="1">
        <f t="shared" si="17"/>
        <v>199.06969230769232</v>
      </c>
    </row>
    <row r="341" spans="1:13" x14ac:dyDescent="0.25">
      <c r="A341" t="str">
        <f t="shared" si="15"/>
        <v>CMBAUHMar-2025</v>
      </c>
      <c r="B341" s="2">
        <v>2025</v>
      </c>
      <c r="C341" s="2" t="s">
        <v>199</v>
      </c>
      <c r="D341" t="s">
        <v>10</v>
      </c>
      <c r="E341" s="2" t="s">
        <v>9</v>
      </c>
      <c r="F341" t="s">
        <v>11</v>
      </c>
      <c r="G341">
        <v>63</v>
      </c>
      <c r="H341">
        <v>10241.279999999999</v>
      </c>
      <c r="I341">
        <v>5350.65</v>
      </c>
      <c r="J341">
        <v>15591.93</v>
      </c>
      <c r="K341">
        <v>210672</v>
      </c>
      <c r="L341" s="26">
        <f t="shared" si="16"/>
        <v>7.4010452267031221E-2</v>
      </c>
      <c r="M341" s="1">
        <f t="shared" si="17"/>
        <v>247.49095238095239</v>
      </c>
    </row>
    <row r="342" spans="1:13" x14ac:dyDescent="0.25">
      <c r="A342" t="str">
        <f t="shared" si="15"/>
        <v>CMBBKKMar-2025</v>
      </c>
      <c r="B342" s="2">
        <v>2025</v>
      </c>
      <c r="C342" s="2" t="s">
        <v>199</v>
      </c>
      <c r="D342" t="s">
        <v>10</v>
      </c>
      <c r="E342" s="2" t="s">
        <v>12</v>
      </c>
      <c r="F342" t="s">
        <v>13</v>
      </c>
      <c r="G342">
        <v>200</v>
      </c>
      <c r="H342">
        <v>26365.25</v>
      </c>
      <c r="I342">
        <v>14175.07</v>
      </c>
      <c r="J342">
        <v>40540.319999999985</v>
      </c>
      <c r="K342">
        <v>477000</v>
      </c>
      <c r="L342" s="26">
        <f t="shared" si="16"/>
        <v>8.4990188679245252E-2</v>
      </c>
      <c r="M342" s="1">
        <f t="shared" si="17"/>
        <v>202.70159999999993</v>
      </c>
    </row>
    <row r="343" spans="1:13" x14ac:dyDescent="0.25">
      <c r="A343" t="str">
        <f t="shared" si="15"/>
        <v>CMBBLRMar-2025</v>
      </c>
      <c r="B343" s="2">
        <v>2025</v>
      </c>
      <c r="C343" s="2" t="s">
        <v>199</v>
      </c>
      <c r="D343" t="s">
        <v>10</v>
      </c>
      <c r="E343" s="2" t="s">
        <v>14</v>
      </c>
      <c r="F343" t="s">
        <v>15</v>
      </c>
      <c r="G343">
        <v>47</v>
      </c>
      <c r="H343">
        <v>2357.1</v>
      </c>
      <c r="I343">
        <v>1173.6100000000001</v>
      </c>
      <c r="J343">
        <v>3530.7099999999996</v>
      </c>
      <c r="K343">
        <v>33605</v>
      </c>
      <c r="L343" s="26">
        <f t="shared" si="16"/>
        <v>0.10506502008629667</v>
      </c>
      <c r="M343" s="1">
        <f t="shared" si="17"/>
        <v>75.121489361702118</v>
      </c>
    </row>
    <row r="344" spans="1:13" x14ac:dyDescent="0.25">
      <c r="A344" t="str">
        <f t="shared" si="15"/>
        <v>CMBBOMMar-2025</v>
      </c>
      <c r="B344" s="2">
        <v>2025</v>
      </c>
      <c r="C344" s="2" t="s">
        <v>199</v>
      </c>
      <c r="D344" t="s">
        <v>10</v>
      </c>
      <c r="E344" s="2" t="s">
        <v>16</v>
      </c>
      <c r="F344" t="s">
        <v>15</v>
      </c>
      <c r="G344">
        <v>112</v>
      </c>
      <c r="H344">
        <v>8659.85</v>
      </c>
      <c r="I344">
        <v>4211.9100000000008</v>
      </c>
      <c r="J344">
        <v>12871.760000000002</v>
      </c>
      <c r="K344">
        <v>173488</v>
      </c>
      <c r="L344" s="26">
        <f t="shared" si="16"/>
        <v>7.4193950013833818E-2</v>
      </c>
      <c r="M344" s="1">
        <f t="shared" si="17"/>
        <v>114.92642857142859</v>
      </c>
    </row>
    <row r="345" spans="1:13" x14ac:dyDescent="0.25">
      <c r="A345" t="str">
        <f t="shared" si="15"/>
        <v>CMBCANMar-2025</v>
      </c>
      <c r="B345" s="2">
        <v>2025</v>
      </c>
      <c r="C345" s="2" t="s">
        <v>199</v>
      </c>
      <c r="D345" t="s">
        <v>10</v>
      </c>
      <c r="E345" s="2" t="s">
        <v>17</v>
      </c>
      <c r="F345" t="s">
        <v>13</v>
      </c>
      <c r="G345">
        <v>5</v>
      </c>
      <c r="H345">
        <v>462.15000000000003</v>
      </c>
      <c r="I345">
        <v>303.27</v>
      </c>
      <c r="J345">
        <v>765.42000000000007</v>
      </c>
      <c r="K345">
        <v>19915</v>
      </c>
      <c r="L345" s="26">
        <f t="shared" si="16"/>
        <v>3.8434345970374095E-2</v>
      </c>
      <c r="M345" s="1">
        <f t="shared" si="17"/>
        <v>153.084</v>
      </c>
    </row>
    <row r="346" spans="1:13" x14ac:dyDescent="0.25">
      <c r="A346" t="str">
        <f t="shared" si="15"/>
        <v>CMBCDGMar-2025</v>
      </c>
      <c r="B346" s="2">
        <v>2025</v>
      </c>
      <c r="C346" s="2" t="s">
        <v>199</v>
      </c>
      <c r="D346" t="s">
        <v>10</v>
      </c>
      <c r="E346" s="2" t="s">
        <v>18</v>
      </c>
      <c r="F346" t="s">
        <v>19</v>
      </c>
      <c r="G346">
        <v>520</v>
      </c>
      <c r="H346">
        <v>175129.4</v>
      </c>
      <c r="I346">
        <v>119383.51000000001</v>
      </c>
      <c r="J346">
        <v>294512.91000000027</v>
      </c>
      <c r="K346">
        <v>4424680</v>
      </c>
      <c r="L346" s="26">
        <f t="shared" si="16"/>
        <v>6.6561403310521947E-2</v>
      </c>
      <c r="M346" s="1">
        <f t="shared" si="17"/>
        <v>566.37098076923132</v>
      </c>
    </row>
    <row r="347" spans="1:13" x14ac:dyDescent="0.25">
      <c r="A347" t="str">
        <f t="shared" si="15"/>
        <v>CMBCGKMar-2025</v>
      </c>
      <c r="B347" s="2">
        <v>2025</v>
      </c>
      <c r="C347" s="2" t="s">
        <v>199</v>
      </c>
      <c r="D347" t="s">
        <v>10</v>
      </c>
      <c r="E347" s="2" t="s">
        <v>20</v>
      </c>
      <c r="F347" t="s">
        <v>13</v>
      </c>
      <c r="G347">
        <v>23</v>
      </c>
      <c r="H347">
        <v>2748.2599999999998</v>
      </c>
      <c r="I347">
        <v>1446.55</v>
      </c>
      <c r="J347">
        <v>4194.8100000000004</v>
      </c>
      <c r="K347">
        <v>76314</v>
      </c>
      <c r="L347" s="26">
        <f t="shared" si="16"/>
        <v>5.4967764761380614E-2</v>
      </c>
      <c r="M347" s="1">
        <f t="shared" si="17"/>
        <v>182.38304347826087</v>
      </c>
    </row>
    <row r="348" spans="1:13" x14ac:dyDescent="0.25">
      <c r="A348" t="str">
        <f t="shared" si="15"/>
        <v>CMBCOKMar-2025</v>
      </c>
      <c r="B348" s="2">
        <v>2025</v>
      </c>
      <c r="C348" s="2" t="s">
        <v>199</v>
      </c>
      <c r="D348" t="s">
        <v>10</v>
      </c>
      <c r="E348" s="2" t="s">
        <v>21</v>
      </c>
      <c r="F348" t="s">
        <v>15</v>
      </c>
      <c r="G348">
        <v>35</v>
      </c>
      <c r="H348">
        <v>2608.98</v>
      </c>
      <c r="I348">
        <v>626.21000000000015</v>
      </c>
      <c r="J348">
        <v>3235.19</v>
      </c>
      <c r="K348">
        <v>18095</v>
      </c>
      <c r="L348" s="26">
        <f t="shared" si="16"/>
        <v>0.17878916827852998</v>
      </c>
      <c r="M348" s="1">
        <f t="shared" si="17"/>
        <v>92.433999999999997</v>
      </c>
    </row>
    <row r="349" spans="1:13" x14ac:dyDescent="0.25">
      <c r="A349" t="str">
        <f t="shared" si="15"/>
        <v>CMBDACMar-2025</v>
      </c>
      <c r="B349" s="2">
        <v>2025</v>
      </c>
      <c r="C349" s="2" t="s">
        <v>199</v>
      </c>
      <c r="D349" t="s">
        <v>10</v>
      </c>
      <c r="E349" s="2" t="s">
        <v>22</v>
      </c>
      <c r="F349" t="s">
        <v>15</v>
      </c>
      <c r="G349">
        <v>11</v>
      </c>
      <c r="H349">
        <v>2249.25</v>
      </c>
      <c r="I349">
        <v>227.76000000000002</v>
      </c>
      <c r="J349">
        <v>2477.0099999999998</v>
      </c>
      <c r="K349">
        <v>23815</v>
      </c>
      <c r="L349" s="26">
        <f t="shared" si="16"/>
        <v>0.10401049758555531</v>
      </c>
      <c r="M349" s="1">
        <f t="shared" si="17"/>
        <v>225.18272727272725</v>
      </c>
    </row>
    <row r="350" spans="1:13" x14ac:dyDescent="0.25">
      <c r="A350" t="str">
        <f t="shared" si="15"/>
        <v>CMBDELMar-2025</v>
      </c>
      <c r="B350" s="2">
        <v>2025</v>
      </c>
      <c r="C350" s="2" t="s">
        <v>199</v>
      </c>
      <c r="D350" t="s">
        <v>10</v>
      </c>
      <c r="E350" s="2" t="s">
        <v>23</v>
      </c>
      <c r="F350" t="s">
        <v>15</v>
      </c>
      <c r="G350">
        <v>178</v>
      </c>
      <c r="H350">
        <v>23475.969999999998</v>
      </c>
      <c r="I350">
        <v>7167.8300000000008</v>
      </c>
      <c r="J350">
        <v>30643.80000000001</v>
      </c>
      <c r="K350">
        <v>431650</v>
      </c>
      <c r="L350" s="26">
        <f t="shared" si="16"/>
        <v>7.0992239082590086E-2</v>
      </c>
      <c r="M350" s="1">
        <f t="shared" si="17"/>
        <v>172.15617977528095</v>
      </c>
    </row>
    <row r="351" spans="1:13" x14ac:dyDescent="0.25">
      <c r="A351" t="str">
        <f t="shared" si="15"/>
        <v>CMBDMMMar-2025</v>
      </c>
      <c r="B351" s="2">
        <v>2025</v>
      </c>
      <c r="C351" s="2" t="s">
        <v>199</v>
      </c>
      <c r="D351" t="s">
        <v>10</v>
      </c>
      <c r="E351" s="2" t="s">
        <v>24</v>
      </c>
      <c r="F351" t="s">
        <v>11</v>
      </c>
      <c r="G351">
        <v>25</v>
      </c>
      <c r="H351">
        <v>5847.64</v>
      </c>
      <c r="I351">
        <v>2102.31</v>
      </c>
      <c r="J351">
        <v>7949.949999999998</v>
      </c>
      <c r="K351">
        <v>96325</v>
      </c>
      <c r="L351" s="26">
        <f t="shared" si="16"/>
        <v>8.253257202180117E-2</v>
      </c>
      <c r="M351" s="1">
        <f t="shared" si="17"/>
        <v>317.99799999999993</v>
      </c>
    </row>
    <row r="352" spans="1:13" x14ac:dyDescent="0.25">
      <c r="A352" t="str">
        <f t="shared" si="15"/>
        <v>CMBDOHMar-2025</v>
      </c>
      <c r="B352" s="2">
        <v>2025</v>
      </c>
      <c r="C352" s="2" t="s">
        <v>199</v>
      </c>
      <c r="D352" t="s">
        <v>10</v>
      </c>
      <c r="E352" s="2" t="s">
        <v>25</v>
      </c>
      <c r="F352" t="s">
        <v>11</v>
      </c>
      <c r="G352">
        <v>47</v>
      </c>
      <c r="H352">
        <v>9136.1799999999967</v>
      </c>
      <c r="I352">
        <v>5564.8</v>
      </c>
      <c r="J352">
        <v>14700.979999999998</v>
      </c>
      <c r="K352">
        <v>170751</v>
      </c>
      <c r="L352" s="26">
        <f t="shared" si="16"/>
        <v>8.6096011150739948E-2</v>
      </c>
      <c r="M352" s="1">
        <f t="shared" si="17"/>
        <v>312.78680851063825</v>
      </c>
    </row>
    <row r="353" spans="1:13" x14ac:dyDescent="0.25">
      <c r="A353" t="str">
        <f t="shared" si="15"/>
        <v>CMBDXBMar-2025</v>
      </c>
      <c r="B353" s="2">
        <v>2025</v>
      </c>
      <c r="C353" s="2" t="s">
        <v>199</v>
      </c>
      <c r="D353" t="s">
        <v>10</v>
      </c>
      <c r="E353" s="2" t="s">
        <v>26</v>
      </c>
      <c r="F353" t="s">
        <v>11</v>
      </c>
      <c r="G353">
        <v>40</v>
      </c>
      <c r="H353">
        <v>7733.6500000000005</v>
      </c>
      <c r="I353">
        <v>3320.3500000000004</v>
      </c>
      <c r="J353">
        <v>11054</v>
      </c>
      <c r="K353">
        <v>132360</v>
      </c>
      <c r="L353" s="26">
        <f t="shared" si="16"/>
        <v>8.3514656996071315E-2</v>
      </c>
      <c r="M353" s="1">
        <f t="shared" si="17"/>
        <v>276.35000000000002</v>
      </c>
    </row>
    <row r="354" spans="1:13" x14ac:dyDescent="0.25">
      <c r="A354" t="str">
        <f t="shared" si="15"/>
        <v>CMBFRAMar-2025</v>
      </c>
      <c r="B354" s="2">
        <v>2025</v>
      </c>
      <c r="C354" s="2" t="s">
        <v>199</v>
      </c>
      <c r="D354" t="s">
        <v>10</v>
      </c>
      <c r="E354" s="2" t="s">
        <v>27</v>
      </c>
      <c r="F354" t="s">
        <v>19</v>
      </c>
      <c r="G354">
        <v>777</v>
      </c>
      <c r="H354">
        <v>200852.91999999995</v>
      </c>
      <c r="I354">
        <v>180412.31000000006</v>
      </c>
      <c r="J354">
        <v>381265.23000000027</v>
      </c>
      <c r="K354">
        <v>6288261</v>
      </c>
      <c r="L354" s="26">
        <f t="shared" si="16"/>
        <v>6.0631266736542948E-2</v>
      </c>
      <c r="M354" s="1">
        <f t="shared" si="17"/>
        <v>490.68884169884205</v>
      </c>
    </row>
    <row r="355" spans="1:13" x14ac:dyDescent="0.25">
      <c r="A355" t="str">
        <f t="shared" si="15"/>
        <v>CMBGANMar-2025</v>
      </c>
      <c r="B355" s="2">
        <v>2025</v>
      </c>
      <c r="C355" s="2" t="s">
        <v>199</v>
      </c>
      <c r="D355" t="s">
        <v>10</v>
      </c>
      <c r="E355" s="2" t="s">
        <v>28</v>
      </c>
      <c r="F355" t="s">
        <v>15</v>
      </c>
      <c r="G355">
        <v>147</v>
      </c>
      <c r="H355">
        <v>8896.5799999999981</v>
      </c>
      <c r="I355">
        <v>5261.7099999999991</v>
      </c>
      <c r="J355">
        <v>14158.29</v>
      </c>
      <c r="K355">
        <v>168609</v>
      </c>
      <c r="L355" s="26">
        <f t="shared" si="16"/>
        <v>8.3971140330587335E-2</v>
      </c>
      <c r="M355" s="1">
        <f t="shared" si="17"/>
        <v>96.314897959183682</v>
      </c>
    </row>
    <row r="356" spans="1:13" x14ac:dyDescent="0.25">
      <c r="A356" t="str">
        <f t="shared" si="15"/>
        <v>CMBHYDMar-2025</v>
      </c>
      <c r="B356" s="2">
        <v>2025</v>
      </c>
      <c r="C356" s="2" t="s">
        <v>199</v>
      </c>
      <c r="D356" t="s">
        <v>10</v>
      </c>
      <c r="E356" s="2" t="s">
        <v>29</v>
      </c>
      <c r="F356" t="s">
        <v>15</v>
      </c>
      <c r="G356">
        <v>2</v>
      </c>
      <c r="H356">
        <v>214.06</v>
      </c>
      <c r="I356">
        <v>113.06</v>
      </c>
      <c r="J356">
        <v>327.12</v>
      </c>
      <c r="K356">
        <v>2344</v>
      </c>
      <c r="L356" s="26">
        <f t="shared" si="16"/>
        <v>0.13955631399317406</v>
      </c>
      <c r="M356" s="1">
        <f t="shared" si="17"/>
        <v>163.56</v>
      </c>
    </row>
    <row r="357" spans="1:13" x14ac:dyDescent="0.25">
      <c r="A357" t="str">
        <f t="shared" si="15"/>
        <v>CMBICNMar-2025</v>
      </c>
      <c r="B357" s="2">
        <v>2025</v>
      </c>
      <c r="C357" s="2" t="s">
        <v>199</v>
      </c>
      <c r="D357" t="s">
        <v>10</v>
      </c>
      <c r="E357" s="2" t="s">
        <v>30</v>
      </c>
      <c r="F357" t="s">
        <v>13</v>
      </c>
      <c r="G357">
        <v>152</v>
      </c>
      <c r="H357">
        <v>31850.309999999998</v>
      </c>
      <c r="I357">
        <v>14445.06</v>
      </c>
      <c r="J357">
        <v>46295.370000000017</v>
      </c>
      <c r="K357">
        <v>876280</v>
      </c>
      <c r="L357" s="26">
        <f t="shared" si="16"/>
        <v>5.2831709042771735E-2</v>
      </c>
      <c r="M357" s="1">
        <f t="shared" si="17"/>
        <v>304.57480263157908</v>
      </c>
    </row>
    <row r="358" spans="1:13" x14ac:dyDescent="0.25">
      <c r="A358" t="str">
        <f t="shared" si="15"/>
        <v>CMBIXMMar-2025</v>
      </c>
      <c r="B358" s="2">
        <v>2025</v>
      </c>
      <c r="C358" s="2" t="s">
        <v>199</v>
      </c>
      <c r="D358" t="s">
        <v>10</v>
      </c>
      <c r="E358" s="2" t="s">
        <v>31</v>
      </c>
      <c r="F358" t="s">
        <v>15</v>
      </c>
      <c r="G358">
        <v>31</v>
      </c>
      <c r="H358">
        <v>1126.2100000000003</v>
      </c>
      <c r="I358">
        <v>645.05000000000007</v>
      </c>
      <c r="J358">
        <v>1771.2599999999998</v>
      </c>
      <c r="K358">
        <v>10974</v>
      </c>
      <c r="L358" s="26">
        <f t="shared" si="16"/>
        <v>0.16140513942044832</v>
      </c>
      <c r="M358" s="1">
        <f t="shared" si="17"/>
        <v>57.137419354838705</v>
      </c>
    </row>
    <row r="359" spans="1:13" x14ac:dyDescent="0.25">
      <c r="A359" t="str">
        <f t="shared" si="15"/>
        <v>CMBKHIMar-2025</v>
      </c>
      <c r="B359" s="2">
        <v>2025</v>
      </c>
      <c r="C359" s="2" t="s">
        <v>199</v>
      </c>
      <c r="D359" t="s">
        <v>10</v>
      </c>
      <c r="E359" s="2" t="s">
        <v>32</v>
      </c>
      <c r="F359" t="s">
        <v>15</v>
      </c>
      <c r="G359">
        <v>56</v>
      </c>
      <c r="H359">
        <v>5689.92</v>
      </c>
      <c r="I359">
        <v>2071.7000000000003</v>
      </c>
      <c r="J359">
        <v>7761.6200000000008</v>
      </c>
      <c r="K359">
        <v>135184</v>
      </c>
      <c r="L359" s="26">
        <f t="shared" si="16"/>
        <v>5.7415226654041904E-2</v>
      </c>
      <c r="M359" s="1">
        <f t="shared" si="17"/>
        <v>138.60035714285715</v>
      </c>
    </row>
    <row r="360" spans="1:13" x14ac:dyDescent="0.25">
      <c r="A360" t="str">
        <f t="shared" si="15"/>
        <v>CMBKTMMar-2025</v>
      </c>
      <c r="B360" s="2">
        <v>2025</v>
      </c>
      <c r="C360" s="2" t="s">
        <v>199</v>
      </c>
      <c r="D360" t="s">
        <v>10</v>
      </c>
      <c r="E360" s="2" t="s">
        <v>52</v>
      </c>
      <c r="F360" t="s">
        <v>15</v>
      </c>
      <c r="G360">
        <v>38</v>
      </c>
      <c r="H360">
        <v>5691.54</v>
      </c>
      <c r="I360">
        <v>1279.9600000000003</v>
      </c>
      <c r="J360">
        <v>6971.4999999999991</v>
      </c>
      <c r="K360">
        <v>89414</v>
      </c>
      <c r="L360" s="26">
        <f t="shared" si="16"/>
        <v>7.79687744648489E-2</v>
      </c>
      <c r="M360" s="1">
        <f t="shared" si="17"/>
        <v>183.46052631578945</v>
      </c>
    </row>
    <row r="361" spans="1:13" x14ac:dyDescent="0.25">
      <c r="A361" t="str">
        <f t="shared" si="15"/>
        <v>CMBKULMar-2025</v>
      </c>
      <c r="B361" s="2">
        <v>2025</v>
      </c>
      <c r="C361" s="2" t="s">
        <v>199</v>
      </c>
      <c r="D361" t="s">
        <v>10</v>
      </c>
      <c r="E361" s="2" t="s">
        <v>33</v>
      </c>
      <c r="F361" t="s">
        <v>13</v>
      </c>
      <c r="G361">
        <v>67</v>
      </c>
      <c r="H361">
        <v>7945.9899999999989</v>
      </c>
      <c r="I361">
        <v>4329.3999999999996</v>
      </c>
      <c r="J361">
        <v>12275.389999999998</v>
      </c>
      <c r="K361">
        <v>164753</v>
      </c>
      <c r="L361" s="26">
        <f t="shared" si="16"/>
        <v>7.4507839007483923E-2</v>
      </c>
      <c r="M361" s="1">
        <f t="shared" si="17"/>
        <v>183.21477611940296</v>
      </c>
    </row>
    <row r="362" spans="1:13" x14ac:dyDescent="0.25">
      <c r="A362" t="str">
        <f t="shared" si="15"/>
        <v>CMBKWIMar-2025</v>
      </c>
      <c r="B362" s="2">
        <v>2025</v>
      </c>
      <c r="C362" s="2" t="s">
        <v>199</v>
      </c>
      <c r="D362" t="s">
        <v>10</v>
      </c>
      <c r="E362" s="2" t="s">
        <v>34</v>
      </c>
      <c r="F362" t="s">
        <v>11</v>
      </c>
      <c r="G362">
        <v>23</v>
      </c>
      <c r="H362">
        <v>2859.35</v>
      </c>
      <c r="I362">
        <v>1693.6100000000001</v>
      </c>
      <c r="J362">
        <v>4552.9599999999991</v>
      </c>
      <c r="K362">
        <v>96485</v>
      </c>
      <c r="L362" s="26">
        <f t="shared" si="16"/>
        <v>4.7188267606363674E-2</v>
      </c>
      <c r="M362" s="1">
        <f t="shared" si="17"/>
        <v>197.95478260869561</v>
      </c>
    </row>
    <row r="363" spans="1:13" x14ac:dyDescent="0.25">
      <c r="A363" t="str">
        <f t="shared" si="15"/>
        <v>CMBLHEMar-2025</v>
      </c>
      <c r="B363" s="2">
        <v>2025</v>
      </c>
      <c r="C363" s="2" t="s">
        <v>199</v>
      </c>
      <c r="D363" t="s">
        <v>10</v>
      </c>
      <c r="E363" s="2" t="s">
        <v>35</v>
      </c>
      <c r="F363" t="s">
        <v>15</v>
      </c>
      <c r="G363">
        <v>87</v>
      </c>
      <c r="H363">
        <v>8388.5699999999979</v>
      </c>
      <c r="I363">
        <v>2768.68</v>
      </c>
      <c r="J363">
        <v>11157.25</v>
      </c>
      <c r="K363">
        <v>242295</v>
      </c>
      <c r="L363" s="26">
        <f t="shared" si="16"/>
        <v>4.6048205699663634E-2</v>
      </c>
      <c r="M363" s="1">
        <f t="shared" si="17"/>
        <v>128.24425287356323</v>
      </c>
    </row>
    <row r="364" spans="1:13" x14ac:dyDescent="0.25">
      <c r="A364" t="str">
        <f t="shared" si="15"/>
        <v>CMBLHRMar-2025</v>
      </c>
      <c r="B364" s="2">
        <v>2025</v>
      </c>
      <c r="C364" s="2" t="s">
        <v>199</v>
      </c>
      <c r="D364" t="s">
        <v>10</v>
      </c>
      <c r="E364" s="2" t="s">
        <v>36</v>
      </c>
      <c r="F364" t="s">
        <v>19</v>
      </c>
      <c r="G364">
        <v>1727</v>
      </c>
      <c r="H364">
        <v>561127.41000000038</v>
      </c>
      <c r="I364">
        <v>397079.74999999988</v>
      </c>
      <c r="J364">
        <v>958207.16000000015</v>
      </c>
      <c r="K364">
        <v>15057713</v>
      </c>
      <c r="L364" s="26">
        <f t="shared" si="16"/>
        <v>6.3635637098409303E-2</v>
      </c>
      <c r="M364" s="1">
        <f t="shared" si="17"/>
        <v>554.83911986103078</v>
      </c>
    </row>
    <row r="365" spans="1:13" x14ac:dyDescent="0.25">
      <c r="A365" t="str">
        <f t="shared" si="15"/>
        <v>CMBMAAMar-2025</v>
      </c>
      <c r="B365" s="2">
        <v>2025</v>
      </c>
      <c r="C365" s="2" t="s">
        <v>199</v>
      </c>
      <c r="D365" t="s">
        <v>10</v>
      </c>
      <c r="E365" s="2" t="s">
        <v>37</v>
      </c>
      <c r="F365" t="s">
        <v>15</v>
      </c>
      <c r="G365">
        <v>154</v>
      </c>
      <c r="H365">
        <v>6770.5599999999995</v>
      </c>
      <c r="I365">
        <v>4021.0300000000007</v>
      </c>
      <c r="J365">
        <v>10791.589999999997</v>
      </c>
      <c r="K365">
        <v>105644</v>
      </c>
      <c r="L365" s="26">
        <f t="shared" si="16"/>
        <v>0.10215052440271095</v>
      </c>
      <c r="M365" s="1">
        <f t="shared" si="17"/>
        <v>70.075259740259725</v>
      </c>
    </row>
    <row r="366" spans="1:13" x14ac:dyDescent="0.25">
      <c r="A366" t="str">
        <f t="shared" si="15"/>
        <v>CMBMELMar-2025</v>
      </c>
      <c r="B366" s="2">
        <v>2025</v>
      </c>
      <c r="C366" s="2" t="s">
        <v>199</v>
      </c>
      <c r="D366" t="s">
        <v>10</v>
      </c>
      <c r="E366" s="2" t="s">
        <v>38</v>
      </c>
      <c r="F366" t="s">
        <v>13</v>
      </c>
      <c r="G366">
        <v>706</v>
      </c>
      <c r="H366">
        <v>235932.40000000008</v>
      </c>
      <c r="I366">
        <v>61790.91</v>
      </c>
      <c r="J366">
        <v>297723.30999999982</v>
      </c>
      <c r="K366">
        <v>5936754</v>
      </c>
      <c r="L366" s="26">
        <f t="shared" si="16"/>
        <v>5.0149174110970376E-2</v>
      </c>
      <c r="M366" s="1">
        <f t="shared" si="17"/>
        <v>421.70440509914988</v>
      </c>
    </row>
    <row r="367" spans="1:13" x14ac:dyDescent="0.25">
      <c r="A367" t="str">
        <f t="shared" si="15"/>
        <v>CMBMLEMar-2025</v>
      </c>
      <c r="B367" s="2">
        <v>2025</v>
      </c>
      <c r="C367" s="2" t="s">
        <v>199</v>
      </c>
      <c r="D367" t="s">
        <v>10</v>
      </c>
      <c r="E367" s="2" t="s">
        <v>39</v>
      </c>
      <c r="F367" t="s">
        <v>15</v>
      </c>
      <c r="G367">
        <v>1157</v>
      </c>
      <c r="H367">
        <v>124615.00999999998</v>
      </c>
      <c r="I367">
        <v>23772.25999999998</v>
      </c>
      <c r="J367">
        <v>148387.27000000002</v>
      </c>
      <c r="K367">
        <v>888576</v>
      </c>
      <c r="L367" s="26">
        <f t="shared" si="16"/>
        <v>0.16699446080020169</v>
      </c>
      <c r="M367" s="1">
        <f t="shared" si="17"/>
        <v>128.25174589455489</v>
      </c>
    </row>
    <row r="368" spans="1:13" x14ac:dyDescent="0.25">
      <c r="A368" t="str">
        <f t="shared" si="15"/>
        <v>CMBNRTMar-2025</v>
      </c>
      <c r="B368" s="2">
        <v>2025</v>
      </c>
      <c r="C368" s="2" t="s">
        <v>199</v>
      </c>
      <c r="D368" t="s">
        <v>10</v>
      </c>
      <c r="E368" s="2" t="s">
        <v>40</v>
      </c>
      <c r="F368" t="s">
        <v>13</v>
      </c>
      <c r="G368">
        <v>118</v>
      </c>
      <c r="H368">
        <v>54098.79</v>
      </c>
      <c r="I368">
        <v>3526.39</v>
      </c>
      <c r="J368">
        <v>57625.180000000008</v>
      </c>
      <c r="K368">
        <v>809952</v>
      </c>
      <c r="L368" s="26">
        <f t="shared" si="16"/>
        <v>7.114641361463396E-2</v>
      </c>
      <c r="M368" s="1">
        <f t="shared" si="17"/>
        <v>488.34898305084749</v>
      </c>
    </row>
    <row r="369" spans="1:13" x14ac:dyDescent="0.25">
      <c r="A369" t="str">
        <f t="shared" si="15"/>
        <v>CMBRUHMar-2025</v>
      </c>
      <c r="B369" s="2">
        <v>2025</v>
      </c>
      <c r="C369" s="2" t="s">
        <v>199</v>
      </c>
      <c r="D369" t="s">
        <v>10</v>
      </c>
      <c r="E369" s="2" t="s">
        <v>41</v>
      </c>
      <c r="F369" t="s">
        <v>11</v>
      </c>
      <c r="G369">
        <v>57</v>
      </c>
      <c r="H369">
        <v>9956.0000000000036</v>
      </c>
      <c r="I369">
        <v>4353.84</v>
      </c>
      <c r="J369">
        <v>14309.839999999998</v>
      </c>
      <c r="K369">
        <v>230565</v>
      </c>
      <c r="L369" s="26">
        <f t="shared" si="16"/>
        <v>6.2064233513325955E-2</v>
      </c>
      <c r="M369" s="1">
        <f t="shared" si="17"/>
        <v>251.04982456140348</v>
      </c>
    </row>
    <row r="370" spans="1:13" x14ac:dyDescent="0.25">
      <c r="A370" t="str">
        <f t="shared" si="15"/>
        <v>CMBSINMar-2025</v>
      </c>
      <c r="B370" s="2">
        <v>2025</v>
      </c>
      <c r="C370" s="2" t="s">
        <v>199</v>
      </c>
      <c r="D370" t="s">
        <v>10</v>
      </c>
      <c r="E370" s="2" t="s">
        <v>42</v>
      </c>
      <c r="F370" t="s">
        <v>13</v>
      </c>
      <c r="G370">
        <v>129</v>
      </c>
      <c r="H370">
        <v>30310.100000000009</v>
      </c>
      <c r="I370">
        <v>9320.25</v>
      </c>
      <c r="J370">
        <v>39630.35</v>
      </c>
      <c r="K370">
        <v>354621</v>
      </c>
      <c r="L370" s="26">
        <f t="shared" si="16"/>
        <v>0.11175409803705928</v>
      </c>
      <c r="M370" s="1">
        <f t="shared" si="17"/>
        <v>307.21201550387593</v>
      </c>
    </row>
    <row r="371" spans="1:13" x14ac:dyDescent="0.25">
      <c r="A371" t="str">
        <f t="shared" si="15"/>
        <v>CMBSYDMar-2025</v>
      </c>
      <c r="B371" s="2">
        <v>2025</v>
      </c>
      <c r="C371" s="2" t="s">
        <v>199</v>
      </c>
      <c r="D371" t="s">
        <v>10</v>
      </c>
      <c r="E371" s="2" t="s">
        <v>53</v>
      </c>
      <c r="F371" t="s">
        <v>13</v>
      </c>
      <c r="G371">
        <v>256</v>
      </c>
      <c r="H371">
        <v>138705.68000000002</v>
      </c>
      <c r="I371">
        <v>24169.499999999993</v>
      </c>
      <c r="J371">
        <v>162875.18000000002</v>
      </c>
      <c r="K371">
        <v>2241024</v>
      </c>
      <c r="L371" s="26">
        <f t="shared" si="16"/>
        <v>7.2678909284327173E-2</v>
      </c>
      <c r="M371" s="1">
        <f t="shared" si="17"/>
        <v>636.23117187500009</v>
      </c>
    </row>
    <row r="372" spans="1:13" x14ac:dyDescent="0.25">
      <c r="A372" t="str">
        <f t="shared" si="15"/>
        <v>CMBTRVMar-2025</v>
      </c>
      <c r="B372" s="2">
        <v>2025</v>
      </c>
      <c r="C372" s="2" t="s">
        <v>199</v>
      </c>
      <c r="D372" t="s">
        <v>10</v>
      </c>
      <c r="E372" s="2" t="s">
        <v>43</v>
      </c>
      <c r="F372" t="s">
        <v>15</v>
      </c>
      <c r="G372">
        <v>2</v>
      </c>
      <c r="H372">
        <v>87.18</v>
      </c>
      <c r="I372">
        <v>19.22</v>
      </c>
      <c r="J372">
        <v>106.4</v>
      </c>
      <c r="K372">
        <v>732</v>
      </c>
      <c r="L372" s="26">
        <f t="shared" si="16"/>
        <v>0.14535519125683061</v>
      </c>
      <c r="M372" s="1">
        <f t="shared" si="17"/>
        <v>53.2</v>
      </c>
    </row>
    <row r="373" spans="1:13" x14ac:dyDescent="0.25">
      <c r="A373" t="str">
        <f t="shared" si="15"/>
        <v>CMBTRZMar-2025</v>
      </c>
      <c r="B373" s="2">
        <v>2025</v>
      </c>
      <c r="C373" s="2" t="s">
        <v>199</v>
      </c>
      <c r="D373" t="s">
        <v>10</v>
      </c>
      <c r="E373" s="2" t="s">
        <v>44</v>
      </c>
      <c r="F373" t="s">
        <v>15</v>
      </c>
      <c r="G373">
        <v>21</v>
      </c>
      <c r="H373">
        <v>1069.5899999999999</v>
      </c>
      <c r="I373">
        <v>408.03000000000003</v>
      </c>
      <c r="J373">
        <v>1477.6200000000003</v>
      </c>
      <c r="K373">
        <v>9303</v>
      </c>
      <c r="L373" s="26">
        <f t="shared" si="16"/>
        <v>0.15883263463398908</v>
      </c>
      <c r="M373" s="1">
        <f t="shared" si="17"/>
        <v>70.362857142857166</v>
      </c>
    </row>
    <row r="374" spans="1:13" x14ac:dyDescent="0.25">
      <c r="A374" t="str">
        <f t="shared" si="15"/>
        <v>COKCMBMar-2025</v>
      </c>
      <c r="B374" s="2">
        <v>2025</v>
      </c>
      <c r="C374" s="2" t="s">
        <v>199</v>
      </c>
      <c r="D374" t="s">
        <v>21</v>
      </c>
      <c r="E374" s="2" t="s">
        <v>10</v>
      </c>
      <c r="F374" t="s">
        <v>15</v>
      </c>
      <c r="G374">
        <v>81</v>
      </c>
      <c r="H374">
        <v>8834.58</v>
      </c>
      <c r="I374">
        <v>2411.71</v>
      </c>
      <c r="J374">
        <v>11246.29</v>
      </c>
      <c r="K374">
        <v>41877</v>
      </c>
      <c r="L374" s="26">
        <f t="shared" si="16"/>
        <v>0.26855529288153401</v>
      </c>
      <c r="M374" s="1">
        <f t="shared" si="17"/>
        <v>138.84308641975309</v>
      </c>
    </row>
    <row r="375" spans="1:13" x14ac:dyDescent="0.25">
      <c r="A375" t="str">
        <f t="shared" si="15"/>
        <v>DACCMBMar-2025</v>
      </c>
      <c r="B375" s="2">
        <v>2025</v>
      </c>
      <c r="C375" s="2" t="s">
        <v>199</v>
      </c>
      <c r="D375" t="s">
        <v>22</v>
      </c>
      <c r="E375" s="2" t="s">
        <v>10</v>
      </c>
      <c r="F375" t="s">
        <v>15</v>
      </c>
      <c r="G375">
        <v>15</v>
      </c>
      <c r="H375">
        <v>1811.82</v>
      </c>
      <c r="I375">
        <v>328.73</v>
      </c>
      <c r="J375">
        <v>2140.5500000000002</v>
      </c>
      <c r="K375">
        <v>32475</v>
      </c>
      <c r="L375" s="26">
        <f t="shared" si="16"/>
        <v>6.5913779830638952E-2</v>
      </c>
      <c r="M375" s="1">
        <f t="shared" si="17"/>
        <v>142.70333333333335</v>
      </c>
    </row>
    <row r="376" spans="1:13" x14ac:dyDescent="0.25">
      <c r="A376" t="str">
        <f t="shared" si="15"/>
        <v>DELCMBMar-2025</v>
      </c>
      <c r="B376" s="2">
        <v>2025</v>
      </c>
      <c r="C376" s="2" t="s">
        <v>199</v>
      </c>
      <c r="D376" t="s">
        <v>23</v>
      </c>
      <c r="E376" s="2" t="s">
        <v>10</v>
      </c>
      <c r="F376" t="s">
        <v>15</v>
      </c>
      <c r="G376">
        <v>298</v>
      </c>
      <c r="H376">
        <v>35701.350000000006</v>
      </c>
      <c r="I376">
        <v>10387.660000000002</v>
      </c>
      <c r="J376">
        <v>46089.01</v>
      </c>
      <c r="K376">
        <v>722650</v>
      </c>
      <c r="L376" s="26">
        <f t="shared" si="16"/>
        <v>6.3777776240226944E-2</v>
      </c>
      <c r="M376" s="1">
        <f t="shared" si="17"/>
        <v>154.66110738255034</v>
      </c>
    </row>
    <row r="377" spans="1:13" x14ac:dyDescent="0.25">
      <c r="A377" t="str">
        <f t="shared" si="15"/>
        <v>DMMCMBMar-2025</v>
      </c>
      <c r="B377" s="2">
        <v>2025</v>
      </c>
      <c r="C377" s="2" t="s">
        <v>199</v>
      </c>
      <c r="D377" t="s">
        <v>24</v>
      </c>
      <c r="E377" s="2" t="s">
        <v>10</v>
      </c>
      <c r="F377" t="s">
        <v>11</v>
      </c>
      <c r="G377">
        <v>7</v>
      </c>
      <c r="H377">
        <v>1475.7800000000002</v>
      </c>
      <c r="I377">
        <v>633.89</v>
      </c>
      <c r="J377">
        <v>2109.6699999999996</v>
      </c>
      <c r="K377">
        <v>26971</v>
      </c>
      <c r="L377" s="26">
        <f t="shared" si="16"/>
        <v>7.8219939935486246E-2</v>
      </c>
      <c r="M377" s="1">
        <f t="shared" si="17"/>
        <v>301.3814285714285</v>
      </c>
    </row>
    <row r="378" spans="1:13" x14ac:dyDescent="0.25">
      <c r="A378" t="str">
        <f t="shared" si="15"/>
        <v>DOHCMBMar-2025</v>
      </c>
      <c r="B378" s="2">
        <v>2025</v>
      </c>
      <c r="C378" s="2" t="s">
        <v>199</v>
      </c>
      <c r="D378" t="s">
        <v>25</v>
      </c>
      <c r="E378" s="2" t="s">
        <v>10</v>
      </c>
      <c r="F378" t="s">
        <v>11</v>
      </c>
      <c r="G378">
        <v>18</v>
      </c>
      <c r="H378">
        <v>4574.58</v>
      </c>
      <c r="I378">
        <v>2159.33</v>
      </c>
      <c r="J378">
        <v>6733.91</v>
      </c>
      <c r="K378">
        <v>65394</v>
      </c>
      <c r="L378" s="26">
        <f t="shared" si="16"/>
        <v>0.10297443190506773</v>
      </c>
      <c r="M378" s="1">
        <f t="shared" si="17"/>
        <v>374.10611111111109</v>
      </c>
    </row>
    <row r="379" spans="1:13" x14ac:dyDescent="0.25">
      <c r="A379" t="str">
        <f t="shared" si="15"/>
        <v>DXBCMBMar-2025</v>
      </c>
      <c r="B379" s="2">
        <v>2025</v>
      </c>
      <c r="C379" s="2" t="s">
        <v>199</v>
      </c>
      <c r="D379" t="s">
        <v>26</v>
      </c>
      <c r="E379" s="2" t="s">
        <v>10</v>
      </c>
      <c r="F379" t="s">
        <v>11</v>
      </c>
      <c r="G379">
        <v>69</v>
      </c>
      <c r="H379">
        <v>12408.85</v>
      </c>
      <c r="I379">
        <v>7107.0300000000007</v>
      </c>
      <c r="J379">
        <v>19515.88</v>
      </c>
      <c r="K379">
        <v>228321</v>
      </c>
      <c r="L379" s="26">
        <f t="shared" si="16"/>
        <v>8.5475624230797867E-2</v>
      </c>
      <c r="M379" s="1">
        <f t="shared" si="17"/>
        <v>282.83884057971017</v>
      </c>
    </row>
    <row r="380" spans="1:13" x14ac:dyDescent="0.25">
      <c r="A380" t="str">
        <f t="shared" si="15"/>
        <v>FRACMBMar-2025</v>
      </c>
      <c r="B380" s="2">
        <v>2025</v>
      </c>
      <c r="C380" s="2" t="s">
        <v>199</v>
      </c>
      <c r="D380" t="s">
        <v>27</v>
      </c>
      <c r="E380" s="2" t="s">
        <v>10</v>
      </c>
      <c r="F380" t="s">
        <v>19</v>
      </c>
      <c r="G380">
        <v>362</v>
      </c>
      <c r="H380">
        <v>87991.020000000033</v>
      </c>
      <c r="I380">
        <v>87319.78</v>
      </c>
      <c r="J380">
        <v>175310.80000000002</v>
      </c>
      <c r="K380">
        <v>2929666</v>
      </c>
      <c r="L380" s="26">
        <f t="shared" si="16"/>
        <v>5.9839858878111024E-2</v>
      </c>
      <c r="M380" s="1">
        <f t="shared" si="17"/>
        <v>484.28397790055254</v>
      </c>
    </row>
    <row r="381" spans="1:13" x14ac:dyDescent="0.25">
      <c r="A381" t="str">
        <f t="shared" si="15"/>
        <v>GANCMBMar-2025</v>
      </c>
      <c r="B381" s="2">
        <v>2025</v>
      </c>
      <c r="C381" s="2" t="s">
        <v>199</v>
      </c>
      <c r="D381" t="s">
        <v>28</v>
      </c>
      <c r="E381" s="2" t="s">
        <v>10</v>
      </c>
      <c r="F381" t="s">
        <v>15</v>
      </c>
      <c r="G381">
        <v>138</v>
      </c>
      <c r="H381">
        <v>9787.6699999999983</v>
      </c>
      <c r="I381">
        <v>4982.7899999999991</v>
      </c>
      <c r="J381">
        <v>14770.460000000001</v>
      </c>
      <c r="K381">
        <v>158286</v>
      </c>
      <c r="L381" s="26">
        <f t="shared" si="16"/>
        <v>9.3315012066765235E-2</v>
      </c>
      <c r="M381" s="1">
        <f t="shared" si="17"/>
        <v>107.03231884057972</v>
      </c>
    </row>
    <row r="382" spans="1:13" x14ac:dyDescent="0.25">
      <c r="A382" t="str">
        <f t="shared" si="15"/>
        <v>HYDCMBMar-2025</v>
      </c>
      <c r="B382" s="2">
        <v>2025</v>
      </c>
      <c r="C382" s="2" t="s">
        <v>199</v>
      </c>
      <c r="D382" t="s">
        <v>29</v>
      </c>
      <c r="E382" s="2" t="s">
        <v>10</v>
      </c>
      <c r="F382" t="s">
        <v>15</v>
      </c>
      <c r="G382">
        <v>6</v>
      </c>
      <c r="H382">
        <v>369.09</v>
      </c>
      <c r="I382">
        <v>120.78</v>
      </c>
      <c r="J382">
        <v>489.87</v>
      </c>
      <c r="K382">
        <v>7032</v>
      </c>
      <c r="L382" s="26">
        <f t="shared" si="16"/>
        <v>6.9662969283276449E-2</v>
      </c>
      <c r="M382" s="1">
        <f t="shared" si="17"/>
        <v>81.644999999999996</v>
      </c>
    </row>
    <row r="383" spans="1:13" x14ac:dyDescent="0.25">
      <c r="A383" t="str">
        <f t="shared" si="15"/>
        <v>ICNCMBMar-2025</v>
      </c>
      <c r="B383" s="2">
        <v>2025</v>
      </c>
      <c r="C383" s="2" t="s">
        <v>199</v>
      </c>
      <c r="D383" t="s">
        <v>30</v>
      </c>
      <c r="E383" s="2" t="s">
        <v>10</v>
      </c>
      <c r="F383" t="s">
        <v>13</v>
      </c>
      <c r="G383">
        <v>38</v>
      </c>
      <c r="H383">
        <v>11146.460000000001</v>
      </c>
      <c r="I383">
        <v>3409.9700000000003</v>
      </c>
      <c r="J383">
        <v>14556.430000000002</v>
      </c>
      <c r="K383">
        <v>219070</v>
      </c>
      <c r="L383" s="26">
        <f t="shared" si="16"/>
        <v>6.6446478294609035E-2</v>
      </c>
      <c r="M383" s="1">
        <f t="shared" si="17"/>
        <v>383.06394736842111</v>
      </c>
    </row>
    <row r="384" spans="1:13" x14ac:dyDescent="0.25">
      <c r="A384" t="str">
        <f t="shared" si="15"/>
        <v>IXMCMBMar-2025</v>
      </c>
      <c r="B384" s="2">
        <v>2025</v>
      </c>
      <c r="C384" s="2" t="s">
        <v>199</v>
      </c>
      <c r="D384" t="s">
        <v>31</v>
      </c>
      <c r="E384" s="2" t="s">
        <v>10</v>
      </c>
      <c r="F384" t="s">
        <v>15</v>
      </c>
      <c r="G384">
        <v>46</v>
      </c>
      <c r="H384">
        <v>1766.24</v>
      </c>
      <c r="I384">
        <v>827.76</v>
      </c>
      <c r="J384">
        <v>2594.0000000000005</v>
      </c>
      <c r="K384">
        <v>16284</v>
      </c>
      <c r="L384" s="26">
        <f t="shared" si="16"/>
        <v>0.15929746990911328</v>
      </c>
      <c r="M384" s="1">
        <f t="shared" si="17"/>
        <v>56.3913043478261</v>
      </c>
    </row>
    <row r="385" spans="1:13" x14ac:dyDescent="0.25">
      <c r="A385" t="str">
        <f t="shared" si="15"/>
        <v>KHICMBMar-2025</v>
      </c>
      <c r="B385" s="2">
        <v>2025</v>
      </c>
      <c r="C385" s="2" t="s">
        <v>199</v>
      </c>
      <c r="D385" t="s">
        <v>32</v>
      </c>
      <c r="E385" s="2" t="s">
        <v>10</v>
      </c>
      <c r="F385" t="s">
        <v>15</v>
      </c>
      <c r="G385">
        <v>36</v>
      </c>
      <c r="H385">
        <v>3323.5699999999997</v>
      </c>
      <c r="I385">
        <v>1184.4000000000001</v>
      </c>
      <c r="J385">
        <v>4507.97</v>
      </c>
      <c r="K385">
        <v>86904</v>
      </c>
      <c r="L385" s="26">
        <f t="shared" si="16"/>
        <v>5.1872986283715367E-2</v>
      </c>
      <c r="M385" s="1">
        <f t="shared" si="17"/>
        <v>125.2213888888889</v>
      </c>
    </row>
    <row r="386" spans="1:13" x14ac:dyDescent="0.25">
      <c r="A386" t="str">
        <f t="shared" ref="A386:A449" si="18">D386&amp;E386&amp;C386</f>
        <v>KTMCMBMar-2025</v>
      </c>
      <c r="B386" s="2">
        <v>2025</v>
      </c>
      <c r="C386" s="2" t="s">
        <v>199</v>
      </c>
      <c r="D386" t="s">
        <v>52</v>
      </c>
      <c r="E386" s="2" t="s">
        <v>10</v>
      </c>
      <c r="F386" t="s">
        <v>15</v>
      </c>
      <c r="G386">
        <v>64</v>
      </c>
      <c r="H386">
        <v>13876.19</v>
      </c>
      <c r="I386">
        <v>2254.2499999999986</v>
      </c>
      <c r="J386">
        <v>16130.44</v>
      </c>
      <c r="K386">
        <v>150592</v>
      </c>
      <c r="L386" s="26">
        <f t="shared" ref="L386:L449" si="19">J386/K386</f>
        <v>0.10711352528686784</v>
      </c>
      <c r="M386" s="1">
        <f t="shared" ref="M386:M449" si="20">J386/G386</f>
        <v>252.03812500000001</v>
      </c>
    </row>
    <row r="387" spans="1:13" x14ac:dyDescent="0.25">
      <c r="A387" t="str">
        <f t="shared" si="18"/>
        <v>KULCMBMar-2025</v>
      </c>
      <c r="B387" s="2">
        <v>2025</v>
      </c>
      <c r="C387" s="2" t="s">
        <v>199</v>
      </c>
      <c r="D387" t="s">
        <v>33</v>
      </c>
      <c r="E387" s="2" t="s">
        <v>10</v>
      </c>
      <c r="F387" t="s">
        <v>13</v>
      </c>
      <c r="G387">
        <v>40</v>
      </c>
      <c r="H387">
        <v>5575.2899999999991</v>
      </c>
      <c r="I387">
        <v>2532.3300000000004</v>
      </c>
      <c r="J387">
        <v>8107.6200000000008</v>
      </c>
      <c r="K387">
        <v>98360</v>
      </c>
      <c r="L387" s="26">
        <f t="shared" si="19"/>
        <v>8.2428019520130139E-2</v>
      </c>
      <c r="M387" s="1">
        <f t="shared" si="20"/>
        <v>202.69050000000001</v>
      </c>
    </row>
    <row r="388" spans="1:13" x14ac:dyDescent="0.25">
      <c r="A388" t="str">
        <f t="shared" si="18"/>
        <v>KWICMBMar-2025</v>
      </c>
      <c r="B388" s="2">
        <v>2025</v>
      </c>
      <c r="C388" s="2" t="s">
        <v>199</v>
      </c>
      <c r="D388" t="s">
        <v>34</v>
      </c>
      <c r="E388" s="2" t="s">
        <v>10</v>
      </c>
      <c r="F388" t="s">
        <v>11</v>
      </c>
      <c r="G388">
        <v>3</v>
      </c>
      <c r="H388">
        <v>303.91000000000003</v>
      </c>
      <c r="I388">
        <v>203.64000000000001</v>
      </c>
      <c r="J388">
        <v>507.55</v>
      </c>
      <c r="K388">
        <v>12585</v>
      </c>
      <c r="L388" s="26">
        <f t="shared" si="19"/>
        <v>4.0329757647993646E-2</v>
      </c>
      <c r="M388" s="1">
        <f t="shared" si="20"/>
        <v>169.18333333333334</v>
      </c>
    </row>
    <row r="389" spans="1:13" x14ac:dyDescent="0.25">
      <c r="A389" t="str">
        <f t="shared" si="18"/>
        <v>LHECMBMar-2025</v>
      </c>
      <c r="B389" s="2">
        <v>2025</v>
      </c>
      <c r="C389" s="2" t="s">
        <v>199</v>
      </c>
      <c r="D389" t="s">
        <v>35</v>
      </c>
      <c r="E389" s="2" t="s">
        <v>10</v>
      </c>
      <c r="F389" t="s">
        <v>15</v>
      </c>
      <c r="G389">
        <v>71</v>
      </c>
      <c r="H389">
        <v>6193.4</v>
      </c>
      <c r="I389">
        <v>2038.26</v>
      </c>
      <c r="J389">
        <v>8231.66</v>
      </c>
      <c r="K389">
        <v>197735</v>
      </c>
      <c r="L389" s="26">
        <f t="shared" si="19"/>
        <v>4.1629756998002379E-2</v>
      </c>
      <c r="M389" s="1">
        <f t="shared" si="20"/>
        <v>115.93887323943662</v>
      </c>
    </row>
    <row r="390" spans="1:13" x14ac:dyDescent="0.25">
      <c r="A390" t="str">
        <f t="shared" si="18"/>
        <v>LHRCMBMar-2025</v>
      </c>
      <c r="B390" s="2">
        <v>2025</v>
      </c>
      <c r="C390" s="2" t="s">
        <v>199</v>
      </c>
      <c r="D390" t="s">
        <v>36</v>
      </c>
      <c r="E390" s="2" t="s">
        <v>10</v>
      </c>
      <c r="F390" t="s">
        <v>19</v>
      </c>
      <c r="G390">
        <v>1092</v>
      </c>
      <c r="H390">
        <v>338960.24</v>
      </c>
      <c r="I390">
        <v>256242.24000000011</v>
      </c>
      <c r="J390">
        <v>595202.48000000033</v>
      </c>
      <c r="K390">
        <v>9521148</v>
      </c>
      <c r="L390" s="26">
        <f t="shared" si="19"/>
        <v>6.2513730487121971E-2</v>
      </c>
      <c r="M390" s="1">
        <f t="shared" si="20"/>
        <v>545.0572161172164</v>
      </c>
    </row>
    <row r="391" spans="1:13" x14ac:dyDescent="0.25">
      <c r="A391" t="str">
        <f t="shared" si="18"/>
        <v>MAACMBMar-2025</v>
      </c>
      <c r="B391" s="2">
        <v>2025</v>
      </c>
      <c r="C391" s="2" t="s">
        <v>199</v>
      </c>
      <c r="D391" t="s">
        <v>37</v>
      </c>
      <c r="E391" s="2" t="s">
        <v>10</v>
      </c>
      <c r="F391" t="s">
        <v>15</v>
      </c>
      <c r="G391">
        <v>98</v>
      </c>
      <c r="H391">
        <v>4780.6099999999988</v>
      </c>
      <c r="I391">
        <v>2747.8900000000003</v>
      </c>
      <c r="J391">
        <v>7528.4999999999991</v>
      </c>
      <c r="K391">
        <v>67228</v>
      </c>
      <c r="L391" s="26">
        <f t="shared" si="19"/>
        <v>0.11198458975426905</v>
      </c>
      <c r="M391" s="1">
        <f t="shared" si="20"/>
        <v>76.821428571428555</v>
      </c>
    </row>
    <row r="392" spans="1:13" x14ac:dyDescent="0.25">
      <c r="A392" t="str">
        <f t="shared" si="18"/>
        <v>MELCMBMar-2025</v>
      </c>
      <c r="B392" s="2">
        <v>2025</v>
      </c>
      <c r="C392" s="2" t="s">
        <v>199</v>
      </c>
      <c r="D392" t="s">
        <v>38</v>
      </c>
      <c r="E392" s="2" t="s">
        <v>10</v>
      </c>
      <c r="F392" t="s">
        <v>13</v>
      </c>
      <c r="G392">
        <v>1011</v>
      </c>
      <c r="H392">
        <v>314815.66000000003</v>
      </c>
      <c r="I392">
        <v>114872.29</v>
      </c>
      <c r="J392">
        <v>429687.94999999972</v>
      </c>
      <c r="K392">
        <v>8501499</v>
      </c>
      <c r="L392" s="26">
        <f t="shared" si="19"/>
        <v>5.0542610191449733E-2</v>
      </c>
      <c r="M392" s="1">
        <f t="shared" si="20"/>
        <v>425.01280909990084</v>
      </c>
    </row>
    <row r="393" spans="1:13" x14ac:dyDescent="0.25">
      <c r="A393" t="str">
        <f t="shared" si="18"/>
        <v>MLECMBMar-2025</v>
      </c>
      <c r="B393" s="2">
        <v>2025</v>
      </c>
      <c r="C393" s="2" t="s">
        <v>199</v>
      </c>
      <c r="D393" t="s">
        <v>39</v>
      </c>
      <c r="E393" s="2" t="s">
        <v>10</v>
      </c>
      <c r="F393" t="s">
        <v>15</v>
      </c>
      <c r="G393">
        <v>535</v>
      </c>
      <c r="H393">
        <v>47261.98</v>
      </c>
      <c r="I393">
        <v>13015.210000000001</v>
      </c>
      <c r="J393">
        <v>60277.190000000017</v>
      </c>
      <c r="K393">
        <v>410880</v>
      </c>
      <c r="L393" s="26">
        <f t="shared" si="19"/>
        <v>0.14670266257788167</v>
      </c>
      <c r="M393" s="1">
        <f t="shared" si="20"/>
        <v>112.66764485981311</v>
      </c>
    </row>
    <row r="394" spans="1:13" x14ac:dyDescent="0.25">
      <c r="A394" t="str">
        <f t="shared" si="18"/>
        <v>NRTCMBMar-2025</v>
      </c>
      <c r="B394" s="2">
        <v>2025</v>
      </c>
      <c r="C394" s="2" t="s">
        <v>199</v>
      </c>
      <c r="D394" t="s">
        <v>40</v>
      </c>
      <c r="E394" s="2" t="s">
        <v>10</v>
      </c>
      <c r="F394" t="s">
        <v>13</v>
      </c>
      <c r="G394">
        <v>103</v>
      </c>
      <c r="H394">
        <v>44130.329999999994</v>
      </c>
      <c r="I394">
        <v>2273.65</v>
      </c>
      <c r="J394">
        <v>46403.979999999996</v>
      </c>
      <c r="K394">
        <v>706992</v>
      </c>
      <c r="L394" s="26">
        <f t="shared" si="19"/>
        <v>6.5635792201326176E-2</v>
      </c>
      <c r="M394" s="1">
        <f t="shared" si="20"/>
        <v>450.52407766990285</v>
      </c>
    </row>
    <row r="395" spans="1:13" x14ac:dyDescent="0.25">
      <c r="A395" t="str">
        <f t="shared" si="18"/>
        <v>RUHCMBMar-2025</v>
      </c>
      <c r="B395" s="2">
        <v>2025</v>
      </c>
      <c r="C395" s="2" t="s">
        <v>199</v>
      </c>
      <c r="D395" t="s">
        <v>41</v>
      </c>
      <c r="E395" s="2" t="s">
        <v>10</v>
      </c>
      <c r="F395" t="s">
        <v>11</v>
      </c>
      <c r="G395">
        <v>55</v>
      </c>
      <c r="H395">
        <v>11362.159999999998</v>
      </c>
      <c r="I395">
        <v>4868.2199999999993</v>
      </c>
      <c r="J395">
        <v>16230.38</v>
      </c>
      <c r="K395">
        <v>222475</v>
      </c>
      <c r="L395" s="26">
        <f t="shared" si="19"/>
        <v>7.2953725137655911E-2</v>
      </c>
      <c r="M395" s="1">
        <f t="shared" si="20"/>
        <v>295.09781818181818</v>
      </c>
    </row>
    <row r="396" spans="1:13" x14ac:dyDescent="0.25">
      <c r="A396" t="str">
        <f t="shared" si="18"/>
        <v>SINCMBMar-2025</v>
      </c>
      <c r="B396" s="2">
        <v>2025</v>
      </c>
      <c r="C396" s="2" t="s">
        <v>199</v>
      </c>
      <c r="D396" t="s">
        <v>42</v>
      </c>
      <c r="E396" s="2" t="s">
        <v>10</v>
      </c>
      <c r="F396" t="s">
        <v>13</v>
      </c>
      <c r="G396">
        <v>131</v>
      </c>
      <c r="H396">
        <v>21083.639999999996</v>
      </c>
      <c r="I396">
        <v>8829.9500000000007</v>
      </c>
      <c r="J396">
        <v>29913.59</v>
      </c>
      <c r="K396">
        <v>360119</v>
      </c>
      <c r="L396" s="26">
        <f t="shared" si="19"/>
        <v>8.3065847678128621E-2</v>
      </c>
      <c r="M396" s="1">
        <f t="shared" si="20"/>
        <v>228.34801526717558</v>
      </c>
    </row>
    <row r="397" spans="1:13" x14ac:dyDescent="0.25">
      <c r="A397" t="str">
        <f t="shared" si="18"/>
        <v>SYDCMBMar-2025</v>
      </c>
      <c r="B397" s="2">
        <v>2025</v>
      </c>
      <c r="C397" s="2" t="s">
        <v>199</v>
      </c>
      <c r="D397" t="s">
        <v>53</v>
      </c>
      <c r="E397" s="2" t="s">
        <v>10</v>
      </c>
      <c r="F397" t="s">
        <v>13</v>
      </c>
      <c r="G397">
        <v>478</v>
      </c>
      <c r="H397">
        <v>196773.28999999995</v>
      </c>
      <c r="I397">
        <v>52243.080000000016</v>
      </c>
      <c r="J397">
        <v>249016.37</v>
      </c>
      <c r="K397">
        <v>4184412</v>
      </c>
      <c r="L397" s="26">
        <f t="shared" si="19"/>
        <v>5.9510480803515522E-2</v>
      </c>
      <c r="M397" s="1">
        <f t="shared" si="20"/>
        <v>520.9547489539749</v>
      </c>
    </row>
    <row r="398" spans="1:13" x14ac:dyDescent="0.25">
      <c r="A398" t="str">
        <f t="shared" si="18"/>
        <v>TRVCMBMar-2025</v>
      </c>
      <c r="B398" s="2">
        <v>2025</v>
      </c>
      <c r="C398" s="2" t="s">
        <v>199</v>
      </c>
      <c r="D398" t="s">
        <v>43</v>
      </c>
      <c r="E398" s="2" t="s">
        <v>10</v>
      </c>
      <c r="F398" t="s">
        <v>15</v>
      </c>
      <c r="G398">
        <v>10</v>
      </c>
      <c r="H398">
        <v>366.78</v>
      </c>
      <c r="I398">
        <v>172.21</v>
      </c>
      <c r="J398">
        <v>538.99</v>
      </c>
      <c r="K398">
        <v>3660</v>
      </c>
      <c r="L398" s="26">
        <f t="shared" si="19"/>
        <v>0.14726502732240437</v>
      </c>
      <c r="M398" s="1">
        <f t="shared" si="20"/>
        <v>53.899000000000001</v>
      </c>
    </row>
    <row r="399" spans="1:13" x14ac:dyDescent="0.25">
      <c r="A399" t="str">
        <f t="shared" si="18"/>
        <v>TRZCMBMar-2025</v>
      </c>
      <c r="B399" s="4">
        <v>2025</v>
      </c>
      <c r="C399" s="2" t="s">
        <v>199</v>
      </c>
      <c r="D399" t="s">
        <v>44</v>
      </c>
      <c r="E399" s="2" t="s">
        <v>10</v>
      </c>
      <c r="F399" t="s">
        <v>15</v>
      </c>
      <c r="G399">
        <v>43</v>
      </c>
      <c r="H399">
        <v>1765.0800000000002</v>
      </c>
      <c r="I399">
        <v>634.93999999999983</v>
      </c>
      <c r="J399">
        <v>2400.02</v>
      </c>
      <c r="K399">
        <v>19049</v>
      </c>
      <c r="L399" s="26">
        <f t="shared" si="19"/>
        <v>0.12599191558612</v>
      </c>
      <c r="M399" s="1">
        <f t="shared" si="20"/>
        <v>55.814418604651159</v>
      </c>
    </row>
    <row r="400" spans="1:13" x14ac:dyDescent="0.25">
      <c r="A400" t="str">
        <f t="shared" si="18"/>
        <v/>
      </c>
      <c r="B400" s="2"/>
      <c r="C400" s="2"/>
      <c r="E400" s="2"/>
      <c r="H400" s="3"/>
      <c r="I400" s="3"/>
      <c r="J400" s="3"/>
      <c r="L400" s="26" t="e">
        <f t="shared" si="19"/>
        <v>#DIV/0!</v>
      </c>
      <c r="M400" s="1" t="e">
        <f t="shared" si="20"/>
        <v>#DIV/0!</v>
      </c>
    </row>
    <row r="401" spans="1:13" x14ac:dyDescent="0.25">
      <c r="A401" t="str">
        <f t="shared" si="18"/>
        <v/>
      </c>
      <c r="B401" s="4"/>
      <c r="C401" s="2"/>
      <c r="E401" s="2"/>
      <c r="H401" s="3"/>
      <c r="I401" s="3"/>
      <c r="J401" s="3"/>
      <c r="L401" s="26" t="e">
        <f t="shared" si="19"/>
        <v>#DIV/0!</v>
      </c>
      <c r="M401" s="1" t="e">
        <f t="shared" si="20"/>
        <v>#DIV/0!</v>
      </c>
    </row>
    <row r="402" spans="1:13" x14ac:dyDescent="0.25">
      <c r="A402" t="str">
        <f t="shared" si="18"/>
        <v/>
      </c>
      <c r="B402" s="4"/>
      <c r="C402" s="2"/>
      <c r="E402" s="2"/>
      <c r="G402" s="3"/>
      <c r="H402" s="3"/>
      <c r="I402" s="3"/>
      <c r="J402" s="3"/>
      <c r="K402" s="3"/>
      <c r="L402" s="26" t="e">
        <f t="shared" si="19"/>
        <v>#DIV/0!</v>
      </c>
      <c r="M402" s="1" t="e">
        <f t="shared" si="20"/>
        <v>#DIV/0!</v>
      </c>
    </row>
    <row r="403" spans="1:13" x14ac:dyDescent="0.25">
      <c r="A403" t="str">
        <f t="shared" si="18"/>
        <v/>
      </c>
      <c r="B403" s="4"/>
      <c r="C403" s="2"/>
      <c r="E403" s="2"/>
      <c r="G403" s="3"/>
      <c r="H403" s="3"/>
      <c r="I403" s="3"/>
      <c r="J403" s="3"/>
      <c r="K403" s="3"/>
      <c r="L403" s="26" t="e">
        <f t="shared" si="19"/>
        <v>#DIV/0!</v>
      </c>
      <c r="M403" s="1" t="e">
        <f t="shared" si="20"/>
        <v>#DIV/0!</v>
      </c>
    </row>
    <row r="404" spans="1:13" x14ac:dyDescent="0.25">
      <c r="A404" t="str">
        <f t="shared" si="18"/>
        <v/>
      </c>
      <c r="B404" s="4"/>
      <c r="C404" s="2"/>
      <c r="E404" s="2"/>
      <c r="G404" s="3"/>
      <c r="H404" s="3"/>
      <c r="I404" s="3"/>
      <c r="J404" s="3"/>
      <c r="K404" s="3"/>
      <c r="L404" s="26" t="e">
        <f t="shared" si="19"/>
        <v>#DIV/0!</v>
      </c>
      <c r="M404" s="1" t="e">
        <f t="shared" si="20"/>
        <v>#DIV/0!</v>
      </c>
    </row>
    <row r="405" spans="1:13" x14ac:dyDescent="0.25">
      <c r="A405" t="str">
        <f t="shared" si="18"/>
        <v/>
      </c>
      <c r="B405" s="4"/>
      <c r="C405" s="2"/>
      <c r="E405" s="2"/>
      <c r="G405" s="3"/>
      <c r="H405" s="3"/>
      <c r="I405" s="3"/>
      <c r="J405" s="3"/>
      <c r="K405" s="3"/>
      <c r="L405" s="26" t="e">
        <f t="shared" si="19"/>
        <v>#DIV/0!</v>
      </c>
      <c r="M405" s="1" t="e">
        <f t="shared" si="20"/>
        <v>#DIV/0!</v>
      </c>
    </row>
    <row r="406" spans="1:13" x14ac:dyDescent="0.25">
      <c r="A406" t="str">
        <f t="shared" si="18"/>
        <v/>
      </c>
      <c r="B406" s="4"/>
      <c r="C406" s="2"/>
      <c r="E406" s="2"/>
      <c r="G406" s="3"/>
      <c r="H406" s="3"/>
      <c r="I406" s="3"/>
      <c r="J406" s="3"/>
      <c r="K406" s="3"/>
      <c r="L406" s="26" t="e">
        <f t="shared" si="19"/>
        <v>#DIV/0!</v>
      </c>
      <c r="M406" s="1" t="e">
        <f t="shared" si="20"/>
        <v>#DIV/0!</v>
      </c>
    </row>
    <row r="407" spans="1:13" x14ac:dyDescent="0.25">
      <c r="A407" t="str">
        <f t="shared" si="18"/>
        <v/>
      </c>
      <c r="B407" s="2"/>
      <c r="C407" s="2"/>
      <c r="E407" s="2"/>
      <c r="G407" s="3"/>
      <c r="H407" s="3"/>
      <c r="I407" s="3"/>
      <c r="J407" s="3"/>
      <c r="K407" s="3"/>
      <c r="L407" s="26" t="e">
        <f t="shared" si="19"/>
        <v>#DIV/0!</v>
      </c>
      <c r="M407" s="1" t="e">
        <f t="shared" si="20"/>
        <v>#DIV/0!</v>
      </c>
    </row>
    <row r="408" spans="1:13" x14ac:dyDescent="0.25">
      <c r="A408" t="str">
        <f t="shared" si="18"/>
        <v/>
      </c>
      <c r="B408" s="2"/>
      <c r="C408" s="2"/>
      <c r="E408" s="2"/>
      <c r="G408" s="3"/>
      <c r="H408" s="3"/>
      <c r="I408" s="3"/>
      <c r="J408" s="3"/>
      <c r="K408" s="3"/>
      <c r="L408" s="26" t="e">
        <f t="shared" si="19"/>
        <v>#DIV/0!</v>
      </c>
      <c r="M408" s="1" t="e">
        <f t="shared" si="20"/>
        <v>#DIV/0!</v>
      </c>
    </row>
    <row r="409" spans="1:13" x14ac:dyDescent="0.25">
      <c r="A409" t="str">
        <f t="shared" si="18"/>
        <v/>
      </c>
      <c r="B409" s="4"/>
      <c r="C409" s="2"/>
      <c r="E409" s="2"/>
      <c r="G409" s="3"/>
      <c r="H409" s="3"/>
      <c r="I409" s="3"/>
      <c r="J409" s="3"/>
      <c r="K409" s="3"/>
      <c r="L409" s="26" t="e">
        <f t="shared" si="19"/>
        <v>#DIV/0!</v>
      </c>
      <c r="M409" s="1" t="e">
        <f t="shared" si="20"/>
        <v>#DIV/0!</v>
      </c>
    </row>
    <row r="410" spans="1:13" x14ac:dyDescent="0.25">
      <c r="A410" t="str">
        <f t="shared" si="18"/>
        <v/>
      </c>
      <c r="B410" s="2"/>
      <c r="C410" s="2"/>
      <c r="E410" s="2"/>
      <c r="G410" s="3"/>
      <c r="H410" s="3"/>
      <c r="I410" s="3"/>
      <c r="J410" s="3"/>
      <c r="K410" s="3"/>
      <c r="L410" s="26" t="e">
        <f t="shared" si="19"/>
        <v>#DIV/0!</v>
      </c>
      <c r="M410" s="1" t="e">
        <f t="shared" si="20"/>
        <v>#DIV/0!</v>
      </c>
    </row>
    <row r="411" spans="1:13" x14ac:dyDescent="0.25">
      <c r="A411" t="str">
        <f t="shared" si="18"/>
        <v/>
      </c>
      <c r="B411" s="2"/>
      <c r="C411" s="2"/>
      <c r="E411" s="2"/>
      <c r="G411" s="3"/>
      <c r="H411" s="3"/>
      <c r="I411" s="3"/>
      <c r="J411" s="3"/>
      <c r="K411" s="3"/>
      <c r="L411" s="26" t="e">
        <f t="shared" si="19"/>
        <v>#DIV/0!</v>
      </c>
      <c r="M411" s="1" t="e">
        <f t="shared" si="20"/>
        <v>#DIV/0!</v>
      </c>
    </row>
    <row r="412" spans="1:13" x14ac:dyDescent="0.25">
      <c r="A412" t="str">
        <f t="shared" si="18"/>
        <v/>
      </c>
      <c r="B412" s="2"/>
      <c r="C412" s="2"/>
      <c r="E412" s="2"/>
      <c r="G412" s="3"/>
      <c r="H412" s="3"/>
      <c r="I412" s="3"/>
      <c r="J412" s="3"/>
      <c r="K412" s="3"/>
      <c r="L412" s="26" t="e">
        <f t="shared" si="19"/>
        <v>#DIV/0!</v>
      </c>
      <c r="M412" s="1" t="e">
        <f t="shared" si="20"/>
        <v>#DIV/0!</v>
      </c>
    </row>
    <row r="413" spans="1:13" x14ac:dyDescent="0.25">
      <c r="A413" t="str">
        <f t="shared" si="18"/>
        <v/>
      </c>
      <c r="B413" s="2"/>
      <c r="C413" s="2"/>
      <c r="E413" s="2"/>
      <c r="G413" s="3"/>
      <c r="H413" s="3"/>
      <c r="I413" s="3"/>
      <c r="J413" s="3"/>
      <c r="K413" s="3"/>
      <c r="L413" s="26" t="e">
        <f t="shared" si="19"/>
        <v>#DIV/0!</v>
      </c>
      <c r="M413" s="1" t="e">
        <f t="shared" si="20"/>
        <v>#DIV/0!</v>
      </c>
    </row>
    <row r="414" spans="1:13" x14ac:dyDescent="0.25">
      <c r="A414" t="str">
        <f t="shared" si="18"/>
        <v/>
      </c>
      <c r="B414" s="2"/>
      <c r="C414" s="2"/>
      <c r="E414" s="2"/>
      <c r="G414" s="3"/>
      <c r="H414" s="3"/>
      <c r="I414" s="3"/>
      <c r="J414" s="3"/>
      <c r="K414" s="3"/>
      <c r="L414" s="26" t="e">
        <f t="shared" si="19"/>
        <v>#DIV/0!</v>
      </c>
      <c r="M414" s="1" t="e">
        <f t="shared" si="20"/>
        <v>#DIV/0!</v>
      </c>
    </row>
    <row r="415" spans="1:13" x14ac:dyDescent="0.25">
      <c r="A415" t="str">
        <f t="shared" si="18"/>
        <v/>
      </c>
      <c r="B415" s="2"/>
      <c r="C415" s="2"/>
      <c r="E415" s="2"/>
      <c r="G415" s="3"/>
      <c r="H415" s="3"/>
      <c r="I415" s="3"/>
      <c r="J415" s="3"/>
      <c r="K415" s="3"/>
      <c r="L415" s="26" t="e">
        <f t="shared" si="19"/>
        <v>#DIV/0!</v>
      </c>
      <c r="M415" s="1" t="e">
        <f t="shared" si="20"/>
        <v>#DIV/0!</v>
      </c>
    </row>
    <row r="416" spans="1:13" x14ac:dyDescent="0.25">
      <c r="A416" t="str">
        <f t="shared" si="18"/>
        <v/>
      </c>
      <c r="B416" s="2"/>
      <c r="C416" s="2"/>
      <c r="E416" s="2"/>
      <c r="G416" s="3"/>
      <c r="H416" s="3"/>
      <c r="I416" s="3"/>
      <c r="J416" s="3"/>
      <c r="K416" s="3"/>
      <c r="L416" s="26" t="e">
        <f t="shared" si="19"/>
        <v>#DIV/0!</v>
      </c>
      <c r="M416" s="1" t="e">
        <f t="shared" si="20"/>
        <v>#DIV/0!</v>
      </c>
    </row>
    <row r="417" spans="1:13" x14ac:dyDescent="0.25">
      <c r="A417" t="str">
        <f t="shared" si="18"/>
        <v/>
      </c>
      <c r="B417" s="2"/>
      <c r="C417" s="2"/>
      <c r="E417" s="2"/>
      <c r="G417" s="3"/>
      <c r="H417" s="3"/>
      <c r="I417" s="3"/>
      <c r="J417" s="3"/>
      <c r="K417" s="3"/>
      <c r="L417" s="26" t="e">
        <f t="shared" si="19"/>
        <v>#DIV/0!</v>
      </c>
      <c r="M417" s="1" t="e">
        <f t="shared" si="20"/>
        <v>#DIV/0!</v>
      </c>
    </row>
    <row r="418" spans="1:13" x14ac:dyDescent="0.25">
      <c r="A418" t="str">
        <f t="shared" si="18"/>
        <v/>
      </c>
      <c r="B418" s="2"/>
      <c r="C418" s="2"/>
      <c r="E418" s="2"/>
      <c r="G418" s="3"/>
      <c r="H418" s="3"/>
      <c r="I418" s="3"/>
      <c r="J418" s="3"/>
      <c r="K418" s="3"/>
      <c r="L418" s="26" t="e">
        <f t="shared" si="19"/>
        <v>#DIV/0!</v>
      </c>
      <c r="M418" s="1" t="e">
        <f t="shared" si="20"/>
        <v>#DIV/0!</v>
      </c>
    </row>
    <row r="419" spans="1:13" x14ac:dyDescent="0.25">
      <c r="A419" t="str">
        <f t="shared" si="18"/>
        <v/>
      </c>
      <c r="B419" s="2"/>
      <c r="C419" s="2"/>
      <c r="E419" s="2"/>
      <c r="G419" s="3"/>
      <c r="H419" s="3"/>
      <c r="I419" s="3"/>
      <c r="J419" s="3"/>
      <c r="K419" s="3"/>
      <c r="L419" s="26" t="e">
        <f t="shared" si="19"/>
        <v>#DIV/0!</v>
      </c>
      <c r="M419" s="1" t="e">
        <f t="shared" si="20"/>
        <v>#DIV/0!</v>
      </c>
    </row>
    <row r="420" spans="1:13" x14ac:dyDescent="0.25">
      <c r="A420" t="str">
        <f t="shared" si="18"/>
        <v/>
      </c>
      <c r="B420" s="2"/>
      <c r="C420" s="2"/>
      <c r="E420" s="2"/>
      <c r="G420" s="3"/>
      <c r="H420" s="3"/>
      <c r="I420" s="3"/>
      <c r="J420" s="3"/>
      <c r="K420" s="3"/>
      <c r="L420" s="26" t="e">
        <f t="shared" si="19"/>
        <v>#DIV/0!</v>
      </c>
      <c r="M420" s="1" t="e">
        <f t="shared" si="20"/>
        <v>#DIV/0!</v>
      </c>
    </row>
    <row r="421" spans="1:13" x14ac:dyDescent="0.25">
      <c r="A421" t="str">
        <f t="shared" si="18"/>
        <v/>
      </c>
      <c r="B421" s="2"/>
      <c r="C421" s="2"/>
      <c r="E421" s="2"/>
      <c r="G421" s="3"/>
      <c r="H421" s="3"/>
      <c r="I421" s="3"/>
      <c r="J421" s="3"/>
      <c r="K421" s="3"/>
      <c r="L421" s="26" t="e">
        <f t="shared" si="19"/>
        <v>#DIV/0!</v>
      </c>
      <c r="M421" s="1" t="e">
        <f t="shared" si="20"/>
        <v>#DIV/0!</v>
      </c>
    </row>
    <row r="422" spans="1:13" x14ac:dyDescent="0.25">
      <c r="A422" t="str">
        <f t="shared" si="18"/>
        <v/>
      </c>
      <c r="B422" s="2"/>
      <c r="C422" s="2"/>
      <c r="E422" s="2"/>
      <c r="G422" s="3"/>
      <c r="H422" s="3"/>
      <c r="I422" s="3"/>
      <c r="J422" s="3"/>
      <c r="K422" s="3"/>
      <c r="L422" s="26" t="e">
        <f t="shared" si="19"/>
        <v>#DIV/0!</v>
      </c>
      <c r="M422" s="1" t="e">
        <f t="shared" si="20"/>
        <v>#DIV/0!</v>
      </c>
    </row>
    <row r="423" spans="1:13" x14ac:dyDescent="0.25">
      <c r="A423" t="str">
        <f t="shared" si="18"/>
        <v/>
      </c>
      <c r="B423" s="2"/>
      <c r="C423" s="2"/>
      <c r="E423" s="2"/>
      <c r="G423" s="3"/>
      <c r="H423" s="3"/>
      <c r="I423" s="3"/>
      <c r="J423" s="3"/>
      <c r="K423" s="3"/>
      <c r="L423" s="26" t="e">
        <f t="shared" si="19"/>
        <v>#DIV/0!</v>
      </c>
      <c r="M423" s="1" t="e">
        <f t="shared" si="20"/>
        <v>#DIV/0!</v>
      </c>
    </row>
    <row r="424" spans="1:13" x14ac:dyDescent="0.25">
      <c r="A424" t="str">
        <f t="shared" si="18"/>
        <v/>
      </c>
      <c r="B424" s="2"/>
      <c r="C424" s="2"/>
      <c r="E424" s="2"/>
      <c r="G424" s="3"/>
      <c r="H424" s="3"/>
      <c r="I424" s="3"/>
      <c r="J424" s="3"/>
      <c r="K424" s="3"/>
      <c r="L424" s="26" t="e">
        <f t="shared" si="19"/>
        <v>#DIV/0!</v>
      </c>
      <c r="M424" s="1" t="e">
        <f t="shared" si="20"/>
        <v>#DIV/0!</v>
      </c>
    </row>
    <row r="425" spans="1:13" x14ac:dyDescent="0.25">
      <c r="A425" t="str">
        <f t="shared" si="18"/>
        <v/>
      </c>
      <c r="B425" s="2"/>
      <c r="C425" s="2"/>
      <c r="E425" s="2"/>
      <c r="G425" s="3"/>
      <c r="H425" s="3"/>
      <c r="I425" s="3"/>
      <c r="J425" s="3"/>
      <c r="K425" s="3"/>
      <c r="L425" s="26" t="e">
        <f t="shared" si="19"/>
        <v>#DIV/0!</v>
      </c>
      <c r="M425" s="1" t="e">
        <f t="shared" si="20"/>
        <v>#DIV/0!</v>
      </c>
    </row>
    <row r="426" spans="1:13" x14ac:dyDescent="0.25">
      <c r="A426" t="str">
        <f t="shared" si="18"/>
        <v/>
      </c>
      <c r="B426" s="2"/>
      <c r="C426" s="2"/>
      <c r="E426" s="2"/>
      <c r="G426" s="3"/>
      <c r="H426" s="3"/>
      <c r="I426" s="3"/>
      <c r="J426" s="3"/>
      <c r="K426" s="3"/>
      <c r="L426" s="26" t="e">
        <f t="shared" si="19"/>
        <v>#DIV/0!</v>
      </c>
      <c r="M426" s="1" t="e">
        <f t="shared" si="20"/>
        <v>#DIV/0!</v>
      </c>
    </row>
    <row r="427" spans="1:13" x14ac:dyDescent="0.25">
      <c r="A427" t="str">
        <f t="shared" si="18"/>
        <v/>
      </c>
      <c r="B427" s="2"/>
      <c r="C427" s="2"/>
      <c r="E427" s="2"/>
      <c r="G427" s="3"/>
      <c r="H427" s="3"/>
      <c r="I427" s="3"/>
      <c r="J427" s="3"/>
      <c r="K427" s="3"/>
      <c r="L427" s="26" t="e">
        <f t="shared" si="19"/>
        <v>#DIV/0!</v>
      </c>
      <c r="M427" s="1" t="e">
        <f t="shared" si="20"/>
        <v>#DIV/0!</v>
      </c>
    </row>
    <row r="428" spans="1:13" x14ac:dyDescent="0.25">
      <c r="A428" t="str">
        <f t="shared" si="18"/>
        <v/>
      </c>
      <c r="B428" s="2"/>
      <c r="C428" s="2"/>
      <c r="E428" s="2"/>
      <c r="G428" s="3"/>
      <c r="H428" s="3"/>
      <c r="I428" s="3"/>
      <c r="J428" s="3"/>
      <c r="K428" s="3"/>
      <c r="L428" s="26" t="e">
        <f t="shared" si="19"/>
        <v>#DIV/0!</v>
      </c>
      <c r="M428" s="1" t="e">
        <f t="shared" si="20"/>
        <v>#DIV/0!</v>
      </c>
    </row>
    <row r="429" spans="1:13" x14ac:dyDescent="0.25">
      <c r="A429" t="str">
        <f t="shared" si="18"/>
        <v/>
      </c>
      <c r="B429" s="2"/>
      <c r="C429" s="2"/>
      <c r="E429" s="2"/>
      <c r="G429" s="3"/>
      <c r="H429" s="3"/>
      <c r="I429" s="3"/>
      <c r="J429" s="3"/>
      <c r="K429" s="3"/>
      <c r="L429" s="26" t="e">
        <f t="shared" si="19"/>
        <v>#DIV/0!</v>
      </c>
      <c r="M429" s="1" t="e">
        <f t="shared" si="20"/>
        <v>#DIV/0!</v>
      </c>
    </row>
    <row r="430" spans="1:13" x14ac:dyDescent="0.25">
      <c r="A430" t="str">
        <f t="shared" si="18"/>
        <v/>
      </c>
      <c r="B430" s="2"/>
      <c r="C430" s="2"/>
      <c r="E430" s="2"/>
      <c r="G430" s="3"/>
      <c r="H430" s="3"/>
      <c r="I430" s="3"/>
      <c r="J430" s="3"/>
      <c r="K430" s="3"/>
      <c r="L430" s="26" t="e">
        <f t="shared" si="19"/>
        <v>#DIV/0!</v>
      </c>
      <c r="M430" s="1" t="e">
        <f t="shared" si="20"/>
        <v>#DIV/0!</v>
      </c>
    </row>
    <row r="431" spans="1:13" x14ac:dyDescent="0.25">
      <c r="A431" t="str">
        <f t="shared" si="18"/>
        <v/>
      </c>
      <c r="B431" s="2"/>
      <c r="C431" s="2"/>
      <c r="E431" s="2"/>
      <c r="G431" s="3"/>
      <c r="H431" s="3"/>
      <c r="I431" s="3"/>
      <c r="J431" s="3"/>
      <c r="K431" s="3"/>
      <c r="L431" s="26" t="e">
        <f t="shared" si="19"/>
        <v>#DIV/0!</v>
      </c>
      <c r="M431" s="1" t="e">
        <f t="shared" si="20"/>
        <v>#DIV/0!</v>
      </c>
    </row>
    <row r="432" spans="1:13" x14ac:dyDescent="0.25">
      <c r="A432" t="str">
        <f t="shared" si="18"/>
        <v/>
      </c>
      <c r="B432" s="2"/>
      <c r="C432" s="2"/>
      <c r="E432" s="2"/>
      <c r="G432" s="3"/>
      <c r="H432" s="3"/>
      <c r="I432" s="3"/>
      <c r="J432" s="3"/>
      <c r="K432" s="3"/>
      <c r="L432" s="26" t="e">
        <f t="shared" si="19"/>
        <v>#DIV/0!</v>
      </c>
      <c r="M432" s="1" t="e">
        <f t="shared" si="20"/>
        <v>#DIV/0!</v>
      </c>
    </row>
    <row r="433" spans="1:13" x14ac:dyDescent="0.25">
      <c r="A433" t="str">
        <f t="shared" si="18"/>
        <v/>
      </c>
      <c r="B433" s="2"/>
      <c r="C433" s="2"/>
      <c r="E433" s="2"/>
      <c r="G433" s="3"/>
      <c r="H433" s="3"/>
      <c r="I433" s="3"/>
      <c r="J433" s="3"/>
      <c r="K433" s="3"/>
      <c r="L433" s="26" t="e">
        <f t="shared" si="19"/>
        <v>#DIV/0!</v>
      </c>
      <c r="M433" s="1" t="e">
        <f t="shared" si="20"/>
        <v>#DIV/0!</v>
      </c>
    </row>
    <row r="434" spans="1:13" x14ac:dyDescent="0.25">
      <c r="A434" t="str">
        <f t="shared" si="18"/>
        <v/>
      </c>
      <c r="B434" s="2"/>
      <c r="C434" s="2"/>
      <c r="E434" s="2"/>
      <c r="G434" s="3"/>
      <c r="H434" s="3"/>
      <c r="I434" s="3"/>
      <c r="J434" s="3"/>
      <c r="K434" s="3"/>
      <c r="L434" s="26" t="e">
        <f t="shared" si="19"/>
        <v>#DIV/0!</v>
      </c>
      <c r="M434" s="1" t="e">
        <f t="shared" si="20"/>
        <v>#DIV/0!</v>
      </c>
    </row>
    <row r="435" spans="1:13" x14ac:dyDescent="0.25">
      <c r="A435" t="str">
        <f t="shared" si="18"/>
        <v/>
      </c>
      <c r="B435" s="2"/>
      <c r="C435" s="2"/>
      <c r="E435" s="2"/>
      <c r="G435" s="3"/>
      <c r="H435" s="3"/>
      <c r="I435" s="3"/>
      <c r="J435" s="3"/>
      <c r="K435" s="3"/>
      <c r="L435" s="26" t="e">
        <f t="shared" si="19"/>
        <v>#DIV/0!</v>
      </c>
      <c r="M435" s="1" t="e">
        <f t="shared" si="20"/>
        <v>#DIV/0!</v>
      </c>
    </row>
    <row r="436" spans="1:13" x14ac:dyDescent="0.25">
      <c r="A436" t="str">
        <f t="shared" si="18"/>
        <v/>
      </c>
      <c r="B436" s="2"/>
      <c r="C436" s="2"/>
      <c r="E436" s="2"/>
      <c r="G436" s="3"/>
      <c r="H436" s="3"/>
      <c r="I436" s="3"/>
      <c r="J436" s="3"/>
      <c r="K436" s="3"/>
      <c r="L436" s="26" t="e">
        <f t="shared" si="19"/>
        <v>#DIV/0!</v>
      </c>
      <c r="M436" s="1" t="e">
        <f t="shared" si="20"/>
        <v>#DIV/0!</v>
      </c>
    </row>
    <row r="437" spans="1:13" x14ac:dyDescent="0.25">
      <c r="A437" t="str">
        <f t="shared" si="18"/>
        <v/>
      </c>
      <c r="B437" s="2"/>
      <c r="C437" s="2"/>
      <c r="E437" s="2"/>
      <c r="G437" s="3"/>
      <c r="H437" s="3"/>
      <c r="I437" s="3"/>
      <c r="J437" s="3"/>
      <c r="K437" s="3"/>
      <c r="L437" s="26" t="e">
        <f t="shared" si="19"/>
        <v>#DIV/0!</v>
      </c>
      <c r="M437" s="1" t="e">
        <f t="shared" si="20"/>
        <v>#DIV/0!</v>
      </c>
    </row>
    <row r="438" spans="1:13" x14ac:dyDescent="0.25">
      <c r="A438" t="str">
        <f t="shared" si="18"/>
        <v/>
      </c>
      <c r="B438" s="2"/>
      <c r="C438" s="2"/>
      <c r="E438" s="2"/>
      <c r="G438" s="3"/>
      <c r="H438" s="3"/>
      <c r="I438" s="3"/>
      <c r="J438" s="3"/>
      <c r="K438" s="3"/>
      <c r="L438" s="26" t="e">
        <f t="shared" si="19"/>
        <v>#DIV/0!</v>
      </c>
      <c r="M438" s="1" t="e">
        <f t="shared" si="20"/>
        <v>#DIV/0!</v>
      </c>
    </row>
    <row r="439" spans="1:13" x14ac:dyDescent="0.25">
      <c r="A439" t="str">
        <f t="shared" si="18"/>
        <v/>
      </c>
      <c r="B439" s="2"/>
      <c r="C439" s="2"/>
      <c r="E439" s="2"/>
      <c r="G439" s="3"/>
      <c r="H439" s="3"/>
      <c r="I439" s="3"/>
      <c r="J439" s="3"/>
      <c r="K439" s="3"/>
      <c r="L439" s="26" t="e">
        <f t="shared" si="19"/>
        <v>#DIV/0!</v>
      </c>
      <c r="M439" s="1" t="e">
        <f t="shared" si="20"/>
        <v>#DIV/0!</v>
      </c>
    </row>
    <row r="440" spans="1:13" x14ac:dyDescent="0.25">
      <c r="A440" t="str">
        <f t="shared" si="18"/>
        <v/>
      </c>
      <c r="B440" s="2"/>
      <c r="C440" s="2"/>
      <c r="E440" s="2"/>
      <c r="G440" s="3"/>
      <c r="H440" s="3"/>
      <c r="I440" s="3"/>
      <c r="J440" s="3"/>
      <c r="K440" s="3"/>
      <c r="L440" s="26" t="e">
        <f t="shared" si="19"/>
        <v>#DIV/0!</v>
      </c>
      <c r="M440" s="1" t="e">
        <f t="shared" si="20"/>
        <v>#DIV/0!</v>
      </c>
    </row>
    <row r="441" spans="1:13" x14ac:dyDescent="0.25">
      <c r="A441" t="str">
        <f t="shared" si="18"/>
        <v/>
      </c>
      <c r="B441" s="2"/>
      <c r="C441" s="2"/>
      <c r="E441" s="2"/>
      <c r="G441" s="3"/>
      <c r="H441" s="3"/>
      <c r="I441" s="3"/>
      <c r="J441" s="3"/>
      <c r="K441" s="3"/>
      <c r="L441" s="26" t="e">
        <f t="shared" si="19"/>
        <v>#DIV/0!</v>
      </c>
      <c r="M441" s="1" t="e">
        <f t="shared" si="20"/>
        <v>#DIV/0!</v>
      </c>
    </row>
    <row r="442" spans="1:13" x14ac:dyDescent="0.25">
      <c r="A442" t="str">
        <f t="shared" si="18"/>
        <v/>
      </c>
      <c r="B442" s="2"/>
      <c r="C442" s="2"/>
      <c r="E442" s="2"/>
      <c r="G442" s="3"/>
      <c r="H442" s="3"/>
      <c r="I442" s="3"/>
      <c r="J442" s="3"/>
      <c r="K442" s="3"/>
      <c r="L442" s="26" t="e">
        <f t="shared" si="19"/>
        <v>#DIV/0!</v>
      </c>
      <c r="M442" s="1" t="e">
        <f t="shared" si="20"/>
        <v>#DIV/0!</v>
      </c>
    </row>
    <row r="443" spans="1:13" x14ac:dyDescent="0.25">
      <c r="A443" t="str">
        <f t="shared" si="18"/>
        <v/>
      </c>
      <c r="B443" s="2"/>
      <c r="C443" s="2"/>
      <c r="E443" s="2"/>
      <c r="G443" s="3"/>
      <c r="H443" s="3"/>
      <c r="I443" s="3"/>
      <c r="J443" s="3"/>
      <c r="K443" s="3"/>
      <c r="L443" s="26" t="e">
        <f t="shared" si="19"/>
        <v>#DIV/0!</v>
      </c>
      <c r="M443" s="1" t="e">
        <f t="shared" si="20"/>
        <v>#DIV/0!</v>
      </c>
    </row>
    <row r="444" spans="1:13" x14ac:dyDescent="0.25">
      <c r="A444" t="str">
        <f t="shared" si="18"/>
        <v/>
      </c>
      <c r="B444" s="2"/>
      <c r="C444" s="2"/>
      <c r="E444" s="2"/>
      <c r="G444" s="3"/>
      <c r="H444" s="3"/>
      <c r="I444" s="3"/>
      <c r="J444" s="3"/>
      <c r="K444" s="3"/>
      <c r="L444" s="26" t="e">
        <f t="shared" si="19"/>
        <v>#DIV/0!</v>
      </c>
      <c r="M444" s="1" t="e">
        <f t="shared" si="20"/>
        <v>#DIV/0!</v>
      </c>
    </row>
    <row r="445" spans="1:13" x14ac:dyDescent="0.25">
      <c r="A445" t="str">
        <f t="shared" si="18"/>
        <v/>
      </c>
      <c r="B445" s="2"/>
      <c r="C445" s="2"/>
      <c r="E445" s="2"/>
      <c r="G445" s="3"/>
      <c r="H445" s="3"/>
      <c r="I445" s="3"/>
      <c r="J445" s="3"/>
      <c r="K445" s="3"/>
      <c r="L445" s="26" t="e">
        <f t="shared" si="19"/>
        <v>#DIV/0!</v>
      </c>
      <c r="M445" s="1" t="e">
        <f t="shared" si="20"/>
        <v>#DIV/0!</v>
      </c>
    </row>
    <row r="446" spans="1:13" x14ac:dyDescent="0.25">
      <c r="A446" t="str">
        <f t="shared" si="18"/>
        <v/>
      </c>
      <c r="B446" s="2"/>
      <c r="C446" s="2"/>
      <c r="E446" s="2"/>
      <c r="G446" s="3"/>
      <c r="H446" s="3"/>
      <c r="I446" s="3"/>
      <c r="J446" s="3"/>
      <c r="K446" s="3"/>
      <c r="L446" s="26" t="e">
        <f t="shared" si="19"/>
        <v>#DIV/0!</v>
      </c>
      <c r="M446" s="1" t="e">
        <f t="shared" si="20"/>
        <v>#DIV/0!</v>
      </c>
    </row>
    <row r="447" spans="1:13" x14ac:dyDescent="0.25">
      <c r="A447" t="str">
        <f t="shared" si="18"/>
        <v/>
      </c>
      <c r="B447" s="2"/>
      <c r="C447" s="2"/>
      <c r="E447" s="2"/>
      <c r="G447" s="3"/>
      <c r="H447" s="3"/>
      <c r="I447" s="3"/>
      <c r="J447" s="3"/>
      <c r="K447" s="3"/>
      <c r="L447" s="26" t="e">
        <f t="shared" si="19"/>
        <v>#DIV/0!</v>
      </c>
      <c r="M447" s="1" t="e">
        <f t="shared" si="20"/>
        <v>#DIV/0!</v>
      </c>
    </row>
    <row r="448" spans="1:13" x14ac:dyDescent="0.25">
      <c r="A448" t="str">
        <f t="shared" si="18"/>
        <v/>
      </c>
      <c r="B448" s="2"/>
      <c r="C448" s="2"/>
      <c r="E448" s="2"/>
      <c r="G448" s="3"/>
      <c r="H448" s="3"/>
      <c r="I448" s="3"/>
      <c r="J448" s="3"/>
      <c r="K448" s="3"/>
      <c r="L448" s="26" t="e">
        <f t="shared" si="19"/>
        <v>#DIV/0!</v>
      </c>
      <c r="M448" s="1" t="e">
        <f t="shared" si="20"/>
        <v>#DIV/0!</v>
      </c>
    </row>
    <row r="449" spans="1:13" x14ac:dyDescent="0.25">
      <c r="A449" t="str">
        <f t="shared" si="18"/>
        <v/>
      </c>
      <c r="B449" s="2"/>
      <c r="C449" s="2"/>
      <c r="E449" s="2"/>
      <c r="G449" s="3"/>
      <c r="H449" s="3"/>
      <c r="I449" s="3"/>
      <c r="J449" s="3"/>
      <c r="K449" s="3"/>
      <c r="L449" s="26" t="e">
        <f t="shared" si="19"/>
        <v>#DIV/0!</v>
      </c>
      <c r="M449" s="1" t="e">
        <f t="shared" si="20"/>
        <v>#DIV/0!</v>
      </c>
    </row>
    <row r="450" spans="1:13" x14ac:dyDescent="0.25">
      <c r="A450" t="str">
        <f t="shared" ref="A450:A513" si="21">D450&amp;E450&amp;C450</f>
        <v/>
      </c>
      <c r="B450" s="2"/>
      <c r="C450" s="2"/>
      <c r="E450" s="2"/>
      <c r="G450" s="3"/>
      <c r="H450" s="3"/>
      <c r="I450" s="3"/>
      <c r="J450" s="3"/>
      <c r="K450" s="3"/>
      <c r="L450" s="26" t="e">
        <f t="shared" ref="L450:L513" si="22">J450/K450</f>
        <v>#DIV/0!</v>
      </c>
      <c r="M450" s="1" t="e">
        <f t="shared" ref="M450:M513" si="23">J450/G450</f>
        <v>#DIV/0!</v>
      </c>
    </row>
    <row r="451" spans="1:13" x14ac:dyDescent="0.25">
      <c r="A451" t="str">
        <f t="shared" si="21"/>
        <v/>
      </c>
      <c r="B451" s="2"/>
      <c r="C451" s="2"/>
      <c r="E451" s="2"/>
      <c r="G451" s="3"/>
      <c r="H451" s="3"/>
      <c r="I451" s="3"/>
      <c r="J451" s="3"/>
      <c r="K451" s="3"/>
      <c r="L451" s="26" t="e">
        <f t="shared" si="22"/>
        <v>#DIV/0!</v>
      </c>
      <c r="M451" s="1" t="e">
        <f t="shared" si="23"/>
        <v>#DIV/0!</v>
      </c>
    </row>
    <row r="452" spans="1:13" x14ac:dyDescent="0.25">
      <c r="A452" t="str">
        <f t="shared" si="21"/>
        <v/>
      </c>
      <c r="B452" s="2"/>
      <c r="C452" s="2"/>
      <c r="E452" s="2"/>
      <c r="G452" s="3"/>
      <c r="H452" s="3"/>
      <c r="I452" s="3"/>
      <c r="J452" s="3"/>
      <c r="K452" s="3"/>
      <c r="L452" s="26" t="e">
        <f t="shared" si="22"/>
        <v>#DIV/0!</v>
      </c>
      <c r="M452" s="1" t="e">
        <f t="shared" si="23"/>
        <v>#DIV/0!</v>
      </c>
    </row>
    <row r="453" spans="1:13" x14ac:dyDescent="0.25">
      <c r="A453" t="str">
        <f t="shared" si="21"/>
        <v/>
      </c>
      <c r="B453" s="2"/>
      <c r="C453" s="2"/>
      <c r="E453" s="2"/>
      <c r="G453" s="3"/>
      <c r="H453" s="3"/>
      <c r="I453" s="3"/>
      <c r="J453" s="3"/>
      <c r="K453" s="3"/>
      <c r="L453" s="26" t="e">
        <f t="shared" si="22"/>
        <v>#DIV/0!</v>
      </c>
      <c r="M453" s="1" t="e">
        <f t="shared" si="23"/>
        <v>#DIV/0!</v>
      </c>
    </row>
    <row r="454" spans="1:13" x14ac:dyDescent="0.25">
      <c r="A454" t="str">
        <f t="shared" si="21"/>
        <v/>
      </c>
      <c r="B454" s="2"/>
      <c r="C454" s="2"/>
      <c r="E454" s="2"/>
      <c r="G454" s="3"/>
      <c r="H454" s="3"/>
      <c r="I454" s="3"/>
      <c r="J454" s="3"/>
      <c r="K454" s="3"/>
      <c r="L454" s="26" t="e">
        <f t="shared" si="22"/>
        <v>#DIV/0!</v>
      </c>
      <c r="M454" s="1" t="e">
        <f t="shared" si="23"/>
        <v>#DIV/0!</v>
      </c>
    </row>
    <row r="455" spans="1:13" x14ac:dyDescent="0.25">
      <c r="A455" t="str">
        <f t="shared" si="21"/>
        <v/>
      </c>
      <c r="B455" s="2"/>
      <c r="C455" s="2"/>
      <c r="E455" s="2"/>
      <c r="G455" s="3"/>
      <c r="H455" s="3"/>
      <c r="I455" s="3"/>
      <c r="J455" s="3"/>
      <c r="K455" s="3"/>
      <c r="L455" s="26" t="e">
        <f t="shared" si="22"/>
        <v>#DIV/0!</v>
      </c>
      <c r="M455" s="1" t="e">
        <f t="shared" si="23"/>
        <v>#DIV/0!</v>
      </c>
    </row>
    <row r="456" spans="1:13" x14ac:dyDescent="0.25">
      <c r="A456" t="str">
        <f t="shared" si="21"/>
        <v/>
      </c>
      <c r="B456" s="2"/>
      <c r="C456" s="2"/>
      <c r="E456" s="2"/>
      <c r="G456" s="3"/>
      <c r="H456" s="3"/>
      <c r="I456" s="3"/>
      <c r="J456" s="3"/>
      <c r="K456" s="3"/>
      <c r="L456" s="26" t="e">
        <f t="shared" si="22"/>
        <v>#DIV/0!</v>
      </c>
      <c r="M456" s="1" t="e">
        <f t="shared" si="23"/>
        <v>#DIV/0!</v>
      </c>
    </row>
    <row r="457" spans="1:13" x14ac:dyDescent="0.25">
      <c r="A457" t="str">
        <f t="shared" si="21"/>
        <v/>
      </c>
      <c r="B457" s="2"/>
      <c r="C457" s="2"/>
      <c r="E457" s="2"/>
      <c r="G457" s="3"/>
      <c r="H457" s="3"/>
      <c r="I457" s="3"/>
      <c r="J457" s="3"/>
      <c r="K457" s="3"/>
      <c r="L457" s="26" t="e">
        <f t="shared" si="22"/>
        <v>#DIV/0!</v>
      </c>
      <c r="M457" s="1" t="e">
        <f t="shared" si="23"/>
        <v>#DIV/0!</v>
      </c>
    </row>
    <row r="458" spans="1:13" x14ac:dyDescent="0.25">
      <c r="A458" t="str">
        <f t="shared" si="21"/>
        <v/>
      </c>
      <c r="B458" s="2"/>
      <c r="C458" s="2"/>
      <c r="E458" s="2"/>
      <c r="G458" s="3"/>
      <c r="H458" s="3"/>
      <c r="I458" s="3"/>
      <c r="J458" s="3"/>
      <c r="K458" s="3"/>
      <c r="L458" s="26" t="e">
        <f t="shared" si="22"/>
        <v>#DIV/0!</v>
      </c>
      <c r="M458" s="1" t="e">
        <f t="shared" si="23"/>
        <v>#DIV/0!</v>
      </c>
    </row>
    <row r="459" spans="1:13" x14ac:dyDescent="0.25">
      <c r="A459" t="str">
        <f t="shared" si="21"/>
        <v/>
      </c>
      <c r="B459" s="2"/>
      <c r="C459" s="2"/>
      <c r="E459" s="2"/>
      <c r="G459" s="3"/>
      <c r="H459" s="3"/>
      <c r="I459" s="3"/>
      <c r="J459" s="3"/>
      <c r="K459" s="3"/>
      <c r="L459" s="26" t="e">
        <f t="shared" si="22"/>
        <v>#DIV/0!</v>
      </c>
      <c r="M459" s="1" t="e">
        <f t="shared" si="23"/>
        <v>#DIV/0!</v>
      </c>
    </row>
    <row r="460" spans="1:13" x14ac:dyDescent="0.25">
      <c r="A460" t="str">
        <f t="shared" si="21"/>
        <v/>
      </c>
      <c r="B460" s="2"/>
      <c r="C460" s="2"/>
      <c r="E460" s="2"/>
      <c r="G460" s="3"/>
      <c r="H460" s="3"/>
      <c r="I460" s="3"/>
      <c r="J460" s="3"/>
      <c r="K460" s="3"/>
      <c r="L460" s="26" t="e">
        <f t="shared" si="22"/>
        <v>#DIV/0!</v>
      </c>
      <c r="M460" s="1" t="e">
        <f t="shared" si="23"/>
        <v>#DIV/0!</v>
      </c>
    </row>
    <row r="461" spans="1:13" x14ac:dyDescent="0.25">
      <c r="A461" t="str">
        <f t="shared" si="21"/>
        <v/>
      </c>
      <c r="B461" s="2"/>
      <c r="C461" s="2"/>
      <c r="E461" s="2"/>
      <c r="G461" s="3"/>
      <c r="H461" s="3"/>
      <c r="I461" s="3"/>
      <c r="J461" s="3"/>
      <c r="K461" s="3"/>
      <c r="L461" s="26" t="e">
        <f t="shared" si="22"/>
        <v>#DIV/0!</v>
      </c>
      <c r="M461" s="1" t="e">
        <f t="shared" si="23"/>
        <v>#DIV/0!</v>
      </c>
    </row>
    <row r="462" spans="1:13" x14ac:dyDescent="0.25">
      <c r="A462" t="str">
        <f t="shared" si="21"/>
        <v/>
      </c>
      <c r="B462" s="2"/>
      <c r="C462" s="2"/>
      <c r="E462" s="2"/>
      <c r="G462" s="3"/>
      <c r="H462" s="3"/>
      <c r="I462" s="3"/>
      <c r="J462" s="3"/>
      <c r="K462" s="3"/>
      <c r="L462" s="26" t="e">
        <f t="shared" si="22"/>
        <v>#DIV/0!</v>
      </c>
      <c r="M462" s="1" t="e">
        <f t="shared" si="23"/>
        <v>#DIV/0!</v>
      </c>
    </row>
    <row r="463" spans="1:13" x14ac:dyDescent="0.25">
      <c r="A463" t="str">
        <f t="shared" si="21"/>
        <v/>
      </c>
      <c r="B463" s="2"/>
      <c r="C463" s="2"/>
      <c r="E463" s="2"/>
      <c r="G463" s="3"/>
      <c r="H463" s="3"/>
      <c r="I463" s="3"/>
      <c r="J463" s="3"/>
      <c r="K463" s="3"/>
      <c r="L463" s="26" t="e">
        <f t="shared" si="22"/>
        <v>#DIV/0!</v>
      </c>
      <c r="M463" s="1" t="e">
        <f t="shared" si="23"/>
        <v>#DIV/0!</v>
      </c>
    </row>
    <row r="464" spans="1:13" x14ac:dyDescent="0.25">
      <c r="A464" t="str">
        <f t="shared" si="21"/>
        <v/>
      </c>
      <c r="B464" s="2"/>
      <c r="C464" s="2"/>
      <c r="E464" s="2"/>
      <c r="G464" s="3"/>
      <c r="H464" s="3"/>
      <c r="I464" s="3"/>
      <c r="J464" s="3"/>
      <c r="K464" s="3"/>
      <c r="L464" s="26" t="e">
        <f t="shared" si="22"/>
        <v>#DIV/0!</v>
      </c>
      <c r="M464" s="1" t="e">
        <f t="shared" si="23"/>
        <v>#DIV/0!</v>
      </c>
    </row>
    <row r="465" spans="1:13" x14ac:dyDescent="0.25">
      <c r="A465" t="str">
        <f t="shared" si="21"/>
        <v/>
      </c>
      <c r="B465" s="2"/>
      <c r="C465" s="2"/>
      <c r="E465" s="2"/>
      <c r="G465" s="3"/>
      <c r="H465" s="3"/>
      <c r="I465" s="3"/>
      <c r="J465" s="3"/>
      <c r="K465" s="3"/>
      <c r="L465" s="26" t="e">
        <f t="shared" si="22"/>
        <v>#DIV/0!</v>
      </c>
      <c r="M465" s="1" t="e">
        <f t="shared" si="23"/>
        <v>#DIV/0!</v>
      </c>
    </row>
    <row r="466" spans="1:13" x14ac:dyDescent="0.25">
      <c r="A466" t="str">
        <f t="shared" si="21"/>
        <v/>
      </c>
      <c r="B466" s="2"/>
      <c r="C466" s="2"/>
      <c r="E466" s="2"/>
      <c r="G466" s="3"/>
      <c r="H466" s="3"/>
      <c r="I466" s="3"/>
      <c r="J466" s="3"/>
      <c r="K466" s="3"/>
      <c r="L466" s="26" t="e">
        <f t="shared" si="22"/>
        <v>#DIV/0!</v>
      </c>
      <c r="M466" s="1" t="e">
        <f t="shared" si="23"/>
        <v>#DIV/0!</v>
      </c>
    </row>
    <row r="467" spans="1:13" x14ac:dyDescent="0.25">
      <c r="A467" t="str">
        <f t="shared" si="21"/>
        <v/>
      </c>
      <c r="B467" s="2"/>
      <c r="C467" s="2"/>
      <c r="E467" s="2"/>
      <c r="G467" s="3"/>
      <c r="H467" s="3"/>
      <c r="I467" s="3"/>
      <c r="J467" s="3"/>
      <c r="K467" s="3"/>
      <c r="L467" s="26" t="e">
        <f t="shared" si="22"/>
        <v>#DIV/0!</v>
      </c>
      <c r="M467" s="1" t="e">
        <f t="shared" si="23"/>
        <v>#DIV/0!</v>
      </c>
    </row>
    <row r="468" spans="1:13" x14ac:dyDescent="0.25">
      <c r="A468" t="str">
        <f t="shared" si="21"/>
        <v/>
      </c>
      <c r="B468" s="2"/>
      <c r="C468" s="2"/>
      <c r="E468" s="2"/>
      <c r="G468" s="3"/>
      <c r="H468" s="3"/>
      <c r="I468" s="3"/>
      <c r="J468" s="3"/>
      <c r="K468" s="3"/>
      <c r="L468" s="26" t="e">
        <f t="shared" si="22"/>
        <v>#DIV/0!</v>
      </c>
      <c r="M468" s="1" t="e">
        <f t="shared" si="23"/>
        <v>#DIV/0!</v>
      </c>
    </row>
    <row r="469" spans="1:13" x14ac:dyDescent="0.25">
      <c r="A469" t="str">
        <f t="shared" si="21"/>
        <v/>
      </c>
      <c r="B469" s="2"/>
      <c r="C469" s="2"/>
      <c r="E469" s="2"/>
      <c r="G469" s="3"/>
      <c r="H469" s="3"/>
      <c r="I469" s="3"/>
      <c r="J469" s="3"/>
      <c r="K469" s="3"/>
      <c r="L469" s="26" t="e">
        <f t="shared" si="22"/>
        <v>#DIV/0!</v>
      </c>
      <c r="M469" s="1" t="e">
        <f t="shared" si="23"/>
        <v>#DIV/0!</v>
      </c>
    </row>
    <row r="470" spans="1:13" x14ac:dyDescent="0.25">
      <c r="A470" t="str">
        <f t="shared" si="21"/>
        <v/>
      </c>
      <c r="B470" s="2"/>
      <c r="C470" s="2"/>
      <c r="E470" s="2"/>
      <c r="G470" s="3"/>
      <c r="H470" s="3"/>
      <c r="I470" s="3"/>
      <c r="J470" s="3"/>
      <c r="K470" s="3"/>
      <c r="L470" s="26" t="e">
        <f t="shared" si="22"/>
        <v>#DIV/0!</v>
      </c>
      <c r="M470" s="1" t="e">
        <f t="shared" si="23"/>
        <v>#DIV/0!</v>
      </c>
    </row>
    <row r="471" spans="1:13" x14ac:dyDescent="0.25">
      <c r="A471" t="str">
        <f t="shared" si="21"/>
        <v/>
      </c>
      <c r="B471" s="2"/>
      <c r="C471" s="2"/>
      <c r="E471" s="2"/>
      <c r="G471" s="3"/>
      <c r="H471" s="3"/>
      <c r="I471" s="3"/>
      <c r="J471" s="3"/>
      <c r="K471" s="3"/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B472" s="2"/>
      <c r="C472" s="2"/>
      <c r="E472" s="2"/>
      <c r="G472" s="3"/>
      <c r="H472" s="3"/>
      <c r="I472" s="3"/>
      <c r="J472" s="3"/>
      <c r="K472" s="3"/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B473" s="2"/>
      <c r="C473" s="2"/>
      <c r="E473" s="2"/>
      <c r="G473" s="3"/>
      <c r="H473" s="3"/>
      <c r="I473" s="3"/>
      <c r="J473" s="3"/>
      <c r="K473" s="3"/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B474" s="2"/>
      <c r="C474" s="2"/>
      <c r="E474" s="2"/>
      <c r="G474" s="3"/>
      <c r="H474" s="3"/>
      <c r="I474" s="3"/>
      <c r="J474" s="3"/>
      <c r="K474" s="3"/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B475" s="2"/>
      <c r="C475" s="2"/>
      <c r="E475" s="2"/>
      <c r="G475" s="3"/>
      <c r="H475" s="3"/>
      <c r="I475" s="3"/>
      <c r="J475" s="3"/>
      <c r="K475" s="3"/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B476" s="2"/>
      <c r="C476" s="2"/>
      <c r="E476" s="2"/>
      <c r="G476" s="3"/>
      <c r="H476" s="3"/>
      <c r="I476" s="3"/>
      <c r="J476" s="3"/>
      <c r="K476" s="3"/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B477" s="2"/>
      <c r="C477" s="2"/>
      <c r="E477" s="2"/>
      <c r="G477" s="3"/>
      <c r="H477" s="3"/>
      <c r="I477" s="3"/>
      <c r="J477" s="3"/>
      <c r="K477" s="3"/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B478" s="2"/>
      <c r="C478" s="2"/>
      <c r="E478" s="2"/>
      <c r="G478" s="3"/>
      <c r="H478" s="3"/>
      <c r="I478" s="3"/>
      <c r="J478" s="3"/>
      <c r="K478" s="3"/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B479" s="4"/>
      <c r="C479" s="2"/>
      <c r="E479" s="2"/>
      <c r="G479" s="3"/>
      <c r="H479" s="3"/>
      <c r="I479" s="3"/>
      <c r="J479" s="3"/>
      <c r="K479" s="3"/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B480" s="2"/>
      <c r="C480" s="2"/>
      <c r="E480" s="2"/>
      <c r="G480" s="3"/>
      <c r="H480" s="3"/>
      <c r="I480" s="3"/>
      <c r="J480" s="3"/>
      <c r="K480" s="3"/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B481" s="2"/>
      <c r="C481" s="2"/>
      <c r="E481" s="2"/>
      <c r="G481" s="3"/>
      <c r="H481" s="3"/>
      <c r="I481" s="3"/>
      <c r="J481" s="3"/>
      <c r="K481" s="3"/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B482" s="2"/>
      <c r="C482" s="2"/>
      <c r="E482" s="2"/>
      <c r="G482" s="3"/>
      <c r="H482" s="3"/>
      <c r="I482" s="3"/>
      <c r="J482" s="3"/>
      <c r="K482" s="3"/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B483" s="2"/>
      <c r="C483" s="2"/>
      <c r="E483" s="2"/>
      <c r="G483" s="3"/>
      <c r="H483" s="3"/>
      <c r="I483" s="3"/>
      <c r="J483" s="3"/>
      <c r="K483" s="3"/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B484" s="2"/>
      <c r="C484" s="2"/>
      <c r="E484" s="2"/>
      <c r="G484" s="3"/>
      <c r="H484" s="3"/>
      <c r="I484" s="3"/>
      <c r="J484" s="3"/>
      <c r="K484" s="3"/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B485" s="2"/>
      <c r="C485" s="2"/>
      <c r="E485" s="2"/>
      <c r="G485" s="3"/>
      <c r="H485" s="3"/>
      <c r="I485" s="3"/>
      <c r="J485" s="3"/>
      <c r="K485" s="3"/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B486" s="2"/>
      <c r="C486" s="2"/>
      <c r="E486" s="2"/>
      <c r="G486" s="3"/>
      <c r="H486" s="3"/>
      <c r="I486" s="3"/>
      <c r="J486" s="3"/>
      <c r="K486" s="3"/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B487" s="2"/>
      <c r="C487" s="2"/>
      <c r="E487" s="2"/>
      <c r="G487" s="3"/>
      <c r="H487" s="3"/>
      <c r="I487" s="3"/>
      <c r="J487" s="3"/>
      <c r="K487" s="3"/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B488" s="2"/>
      <c r="C488" s="2"/>
      <c r="E488" s="2"/>
      <c r="G488" s="3"/>
      <c r="H488" s="3"/>
      <c r="I488" s="3"/>
      <c r="J488" s="3"/>
      <c r="K488" s="3"/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B489" s="2"/>
      <c r="C489" s="2"/>
      <c r="E489" s="2"/>
      <c r="G489" s="3"/>
      <c r="H489" s="3"/>
      <c r="I489" s="3"/>
      <c r="J489" s="3"/>
      <c r="K489" s="3"/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B490" s="2"/>
      <c r="C490" s="2"/>
      <c r="E490" s="2"/>
      <c r="G490" s="3"/>
      <c r="H490" s="3"/>
      <c r="I490" s="3"/>
      <c r="J490" s="3"/>
      <c r="K490" s="3"/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B491" s="2"/>
      <c r="C491" s="2"/>
      <c r="E491" s="2"/>
      <c r="G491" s="3"/>
      <c r="H491" s="3"/>
      <c r="I491" s="3"/>
      <c r="J491" s="3"/>
      <c r="K491" s="3"/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B492" s="2"/>
      <c r="C492" s="2"/>
      <c r="E492" s="2"/>
      <c r="G492" s="3"/>
      <c r="H492" s="3"/>
      <c r="I492" s="3"/>
      <c r="J492" s="3"/>
      <c r="K492" s="3"/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B493" s="2"/>
      <c r="C493" s="2"/>
      <c r="E493" s="2"/>
      <c r="G493" s="3"/>
      <c r="H493" s="3"/>
      <c r="I493" s="3"/>
      <c r="J493" s="3"/>
      <c r="K493" s="3"/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B494" s="2"/>
      <c r="C494" s="2"/>
      <c r="E494" s="2"/>
      <c r="G494" s="3"/>
      <c r="H494" s="3"/>
      <c r="I494" s="3"/>
      <c r="J494" s="3"/>
      <c r="K494" s="3"/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B495" s="2"/>
      <c r="C495" s="2"/>
      <c r="E495" s="2"/>
      <c r="G495" s="3"/>
      <c r="H495" s="3"/>
      <c r="I495" s="3"/>
      <c r="J495" s="3"/>
      <c r="K495" s="3"/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B496" s="2"/>
      <c r="C496" s="2"/>
      <c r="E496" s="2"/>
      <c r="G496" s="3"/>
      <c r="H496" s="3"/>
      <c r="I496" s="3"/>
      <c r="J496" s="3"/>
      <c r="K496" s="3"/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B497" s="2"/>
      <c r="C497" s="2"/>
      <c r="E497" s="2"/>
      <c r="G497" s="3"/>
      <c r="H497" s="3"/>
      <c r="I497" s="3"/>
      <c r="J497" s="3"/>
      <c r="K497" s="3"/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B498" s="2"/>
      <c r="C498" s="2"/>
      <c r="E498" s="2"/>
      <c r="G498" s="3"/>
      <c r="H498" s="3"/>
      <c r="I498" s="3"/>
      <c r="J498" s="3"/>
      <c r="K498" s="3"/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B499" s="2"/>
      <c r="C499" s="2"/>
      <c r="E499" s="2"/>
      <c r="G499" s="3"/>
      <c r="H499" s="3"/>
      <c r="I499" s="3"/>
      <c r="J499" s="3"/>
      <c r="K499" s="3"/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B500" s="2"/>
      <c r="C500" s="2"/>
      <c r="E500" s="2"/>
      <c r="G500" s="3"/>
      <c r="H500" s="3"/>
      <c r="I500" s="3"/>
      <c r="J500" s="3"/>
      <c r="K500" s="3"/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B501" s="2"/>
      <c r="C501" s="2"/>
      <c r="E501" s="2"/>
      <c r="G501" s="3"/>
      <c r="H501" s="3"/>
      <c r="I501" s="3"/>
      <c r="J501" s="3"/>
      <c r="K501" s="3"/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B502" s="2"/>
      <c r="C502" s="2"/>
      <c r="E502" s="2"/>
      <c r="G502" s="3"/>
      <c r="H502" s="3"/>
      <c r="I502" s="3"/>
      <c r="J502" s="3"/>
      <c r="K502" s="3"/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B503" s="2"/>
      <c r="C503" s="2"/>
      <c r="E503" s="2"/>
      <c r="G503" s="3"/>
      <c r="H503" s="3"/>
      <c r="I503" s="3"/>
      <c r="J503" s="3"/>
      <c r="K503" s="3"/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B504" s="2"/>
      <c r="C504" s="2"/>
      <c r="E504" s="2"/>
      <c r="G504" s="3"/>
      <c r="H504" s="3"/>
      <c r="I504" s="3"/>
      <c r="J504" s="3"/>
      <c r="K504" s="3"/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B505" s="2"/>
      <c r="C505" s="2"/>
      <c r="E505" s="2"/>
      <c r="G505" s="3"/>
      <c r="H505" s="3"/>
      <c r="I505" s="3"/>
      <c r="J505" s="3"/>
      <c r="K505" s="3"/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B506" s="2"/>
      <c r="C506" s="2"/>
      <c r="E506" s="2"/>
      <c r="G506" s="3"/>
      <c r="H506" s="3"/>
      <c r="I506" s="3"/>
      <c r="J506" s="3"/>
      <c r="K506" s="3"/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B507" s="2"/>
      <c r="C507" s="2"/>
      <c r="E507" s="2"/>
      <c r="G507" s="3"/>
      <c r="H507" s="3"/>
      <c r="I507" s="3"/>
      <c r="J507" s="3"/>
      <c r="K507" s="3"/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B508" s="2"/>
      <c r="C508" s="2"/>
      <c r="E508" s="2"/>
      <c r="G508" s="3"/>
      <c r="H508" s="3"/>
      <c r="I508" s="3"/>
      <c r="J508" s="3"/>
      <c r="K508" s="3"/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B509" s="2"/>
      <c r="C509" s="2"/>
      <c r="E509" s="2"/>
      <c r="G509" s="3"/>
      <c r="H509" s="3"/>
      <c r="I509" s="3"/>
      <c r="J509" s="3"/>
      <c r="K509" s="3"/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B510" s="2"/>
      <c r="C510" s="2"/>
      <c r="E510" s="2"/>
      <c r="G510" s="3"/>
      <c r="H510" s="3"/>
      <c r="I510" s="3"/>
      <c r="J510" s="3"/>
      <c r="K510" s="3"/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B511" s="2"/>
      <c r="C511" s="2"/>
      <c r="E511" s="2"/>
      <c r="G511" s="3"/>
      <c r="H511" s="3"/>
      <c r="I511" s="3"/>
      <c r="J511" s="3"/>
      <c r="K511" s="3"/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B512" s="2"/>
      <c r="C512" s="2"/>
      <c r="E512" s="2"/>
      <c r="G512" s="3"/>
      <c r="H512" s="3"/>
      <c r="I512" s="3"/>
      <c r="J512" s="3"/>
      <c r="K512" s="3"/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B513" s="2"/>
      <c r="C513" s="2"/>
      <c r="E513" s="2"/>
      <c r="G513" s="3"/>
      <c r="H513" s="3"/>
      <c r="I513" s="3"/>
      <c r="J513" s="3"/>
      <c r="K513" s="3"/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B514" s="2"/>
      <c r="C514" s="2"/>
      <c r="E514" s="2"/>
      <c r="G514" s="3"/>
      <c r="H514" s="3"/>
      <c r="I514" s="3"/>
      <c r="J514" s="3"/>
      <c r="K514" s="3"/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B515" s="2"/>
      <c r="C515" s="2"/>
      <c r="E515" s="2"/>
      <c r="G515" s="3"/>
      <c r="H515" s="3"/>
      <c r="I515" s="3"/>
      <c r="J515" s="3"/>
      <c r="K515" s="3"/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B516" s="2"/>
      <c r="C516" s="2"/>
      <c r="E516" s="2"/>
      <c r="G516" s="3"/>
      <c r="H516" s="3"/>
      <c r="I516" s="3"/>
      <c r="J516" s="3"/>
      <c r="K516" s="3"/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B517" s="2"/>
      <c r="C517" s="2"/>
      <c r="E517" s="2"/>
      <c r="G517" s="3"/>
      <c r="H517" s="3"/>
      <c r="I517" s="3"/>
      <c r="J517" s="3"/>
      <c r="K517" s="3"/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B518" s="2"/>
      <c r="C518" s="2"/>
      <c r="E518" s="2"/>
      <c r="G518" s="3"/>
      <c r="H518" s="3"/>
      <c r="I518" s="3"/>
      <c r="J518" s="3"/>
      <c r="K518" s="3"/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B519" s="2"/>
      <c r="C519" s="2"/>
      <c r="E519" s="2"/>
      <c r="G519" s="3"/>
      <c r="H519" s="3"/>
      <c r="I519" s="3"/>
      <c r="J519" s="3"/>
      <c r="K519" s="3"/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B520" s="2"/>
      <c r="C520" s="2"/>
      <c r="E520" s="2"/>
      <c r="G520" s="3"/>
      <c r="H520" s="3"/>
      <c r="I520" s="3"/>
      <c r="J520" s="3"/>
      <c r="K520" s="3"/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B521" s="2"/>
      <c r="C521" s="2"/>
      <c r="E521" s="2"/>
      <c r="G521" s="3"/>
      <c r="H521" s="3"/>
      <c r="I521" s="3"/>
      <c r="J521" s="3"/>
      <c r="K521" s="3"/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B522" s="2"/>
      <c r="C522" s="2"/>
      <c r="E522" s="2"/>
      <c r="G522" s="3"/>
      <c r="H522" s="3"/>
      <c r="I522" s="3"/>
      <c r="J522" s="3"/>
      <c r="K522" s="3"/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B523" s="2"/>
      <c r="C523" s="2"/>
      <c r="E523" s="2"/>
      <c r="G523" s="3"/>
      <c r="H523" s="3"/>
      <c r="I523" s="3"/>
      <c r="J523" s="3"/>
      <c r="K523" s="3"/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B524" s="2"/>
      <c r="C524" s="2"/>
      <c r="E524" s="2"/>
      <c r="G524" s="3"/>
      <c r="H524" s="3"/>
      <c r="I524" s="3"/>
      <c r="J524" s="3"/>
      <c r="K524" s="3"/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B525" s="2"/>
      <c r="C525" s="2"/>
      <c r="E525" s="2"/>
      <c r="G525" s="3"/>
      <c r="H525" s="3"/>
      <c r="I525" s="3"/>
      <c r="J525" s="3"/>
      <c r="K525" s="3"/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B526" s="2"/>
      <c r="C526" s="2"/>
      <c r="E526" s="2"/>
      <c r="G526" s="3"/>
      <c r="H526" s="3"/>
      <c r="I526" s="3"/>
      <c r="J526" s="3"/>
      <c r="K526" s="3"/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B527" s="2"/>
      <c r="C527" s="2"/>
      <c r="E527" s="2"/>
      <c r="G527" s="3"/>
      <c r="H527" s="3"/>
      <c r="I527" s="3"/>
      <c r="J527" s="3"/>
      <c r="K527" s="3"/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B528" s="2"/>
      <c r="C528" s="2"/>
      <c r="E528" s="2"/>
      <c r="G528" s="3"/>
      <c r="H528" s="3"/>
      <c r="I528" s="3"/>
      <c r="J528" s="3"/>
      <c r="K528" s="3"/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B529" s="2"/>
      <c r="C529" s="2"/>
      <c r="E529" s="2"/>
      <c r="G529" s="3"/>
      <c r="H529" s="3"/>
      <c r="I529" s="3"/>
      <c r="J529" s="3"/>
      <c r="K529" s="3"/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B530" s="2"/>
      <c r="C530" s="2"/>
      <c r="E530" s="2"/>
      <c r="G530" s="3"/>
      <c r="H530" s="3"/>
      <c r="I530" s="3"/>
      <c r="J530" s="3"/>
      <c r="K530" s="3"/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B531" s="2"/>
      <c r="C531" s="2"/>
      <c r="E531" s="2"/>
      <c r="G531" s="3"/>
      <c r="H531" s="3"/>
      <c r="I531" s="3"/>
      <c r="J531" s="3"/>
      <c r="K531" s="3"/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B532" s="2"/>
      <c r="C532" s="2"/>
      <c r="E532" s="2"/>
      <c r="G532" s="3"/>
      <c r="H532" s="3"/>
      <c r="I532" s="3"/>
      <c r="J532" s="3"/>
      <c r="K532" s="3"/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B533" s="2"/>
      <c r="C533" s="2"/>
      <c r="E533" s="2"/>
      <c r="G533" s="3"/>
      <c r="H533" s="3"/>
      <c r="I533" s="3"/>
      <c r="J533" s="3"/>
      <c r="K533" s="3"/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B534" s="2"/>
      <c r="C534" s="2"/>
      <c r="E534" s="2"/>
      <c r="G534" s="3"/>
      <c r="H534" s="3"/>
      <c r="I534" s="3"/>
      <c r="J534" s="3"/>
      <c r="K534" s="3"/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B535" s="2"/>
      <c r="C535" s="2"/>
      <c r="E535" s="2"/>
      <c r="G535" s="3"/>
      <c r="H535" s="3"/>
      <c r="I535" s="3"/>
      <c r="J535" s="3"/>
      <c r="K535" s="3"/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B536" s="2"/>
      <c r="C536" s="2"/>
      <c r="E536" s="2"/>
      <c r="G536" s="3"/>
      <c r="H536" s="3"/>
      <c r="I536" s="3"/>
      <c r="J536" s="3"/>
      <c r="K536" s="3"/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B537" s="2"/>
      <c r="C537" s="2"/>
      <c r="E537" s="2"/>
      <c r="G537" s="3"/>
      <c r="H537" s="3"/>
      <c r="I537" s="3"/>
      <c r="J537" s="3"/>
      <c r="K537" s="3"/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B538" s="2"/>
      <c r="C538" s="2"/>
      <c r="E538" s="2"/>
      <c r="G538" s="3"/>
      <c r="H538" s="3"/>
      <c r="I538" s="3"/>
      <c r="J538" s="3"/>
      <c r="K538" s="3"/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B539" s="2"/>
      <c r="C539" s="2"/>
      <c r="E539" s="2"/>
      <c r="G539" s="3"/>
      <c r="H539" s="3"/>
      <c r="I539" s="3"/>
      <c r="J539" s="3"/>
      <c r="K539" s="3"/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B540" s="2"/>
      <c r="C540" s="2"/>
      <c r="E540" s="2"/>
      <c r="G540" s="3"/>
      <c r="H540" s="3"/>
      <c r="I540" s="3"/>
      <c r="J540" s="3"/>
      <c r="K540" s="3"/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B541" s="2"/>
      <c r="C541" s="2"/>
      <c r="E541" s="2"/>
      <c r="G541" s="3"/>
      <c r="H541" s="3"/>
      <c r="I541" s="3"/>
      <c r="J541" s="3"/>
      <c r="K541" s="3"/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B542" s="2"/>
      <c r="C542" s="2"/>
      <c r="E542" s="2"/>
      <c r="G542" s="3"/>
      <c r="H542" s="3"/>
      <c r="I542" s="3"/>
      <c r="J542" s="3"/>
      <c r="K542" s="3"/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B543" s="2"/>
      <c r="C543" s="2"/>
      <c r="E543" s="2"/>
      <c r="G543" s="3"/>
      <c r="H543" s="3"/>
      <c r="I543" s="3"/>
      <c r="J543" s="3"/>
      <c r="K543" s="3"/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B544" s="2"/>
      <c r="C544" s="2"/>
      <c r="E544" s="2"/>
      <c r="G544" s="3"/>
      <c r="H544" s="3"/>
      <c r="I544" s="3"/>
      <c r="J544" s="3"/>
      <c r="K544" s="3"/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B545" s="2"/>
      <c r="C545" s="2"/>
      <c r="E545" s="2"/>
      <c r="G545" s="3"/>
      <c r="H545" s="3"/>
      <c r="I545" s="3"/>
      <c r="J545" s="3"/>
      <c r="K545" s="3"/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B546" s="2"/>
      <c r="C546" s="2"/>
      <c r="E546" s="2"/>
      <c r="G546" s="3"/>
      <c r="H546" s="3"/>
      <c r="I546" s="3"/>
      <c r="J546" s="3"/>
      <c r="K546" s="3"/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B547" s="2"/>
      <c r="C547" s="2"/>
      <c r="E547" s="2"/>
      <c r="G547" s="3"/>
      <c r="H547" s="3"/>
      <c r="I547" s="3"/>
      <c r="J547" s="3"/>
      <c r="K547" s="3"/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B548" s="2"/>
      <c r="C548" s="2"/>
      <c r="E548" s="2"/>
      <c r="G548" s="3"/>
      <c r="H548" s="3"/>
      <c r="I548" s="3"/>
      <c r="J548" s="3"/>
      <c r="K548" s="3"/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B549" s="2"/>
      <c r="C549" s="2"/>
      <c r="E549" s="2"/>
      <c r="G549" s="3"/>
      <c r="H549" s="3"/>
      <c r="I549" s="3"/>
      <c r="J549" s="3"/>
      <c r="K549" s="3"/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B550" s="2"/>
      <c r="C550" s="2"/>
      <c r="E550" s="2"/>
      <c r="G550" s="3"/>
      <c r="H550" s="3"/>
      <c r="I550" s="3"/>
      <c r="J550" s="3"/>
      <c r="K550" s="3"/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B551" s="2"/>
      <c r="C551" s="2"/>
      <c r="E551" s="2"/>
      <c r="G551" s="3"/>
      <c r="H551" s="3"/>
      <c r="I551" s="3"/>
      <c r="J551" s="3"/>
      <c r="K551" s="3"/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B552" s="2"/>
      <c r="C552" s="2"/>
      <c r="E552" s="2"/>
      <c r="G552" s="3"/>
      <c r="H552" s="3"/>
      <c r="I552" s="3"/>
      <c r="J552" s="3"/>
      <c r="K552" s="3"/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B553" s="2"/>
      <c r="C553" s="2"/>
      <c r="E553" s="2"/>
      <c r="G553" s="3"/>
      <c r="H553" s="3"/>
      <c r="I553" s="3"/>
      <c r="J553" s="3"/>
      <c r="K553" s="3"/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B554" s="2"/>
      <c r="C554" s="2"/>
      <c r="E554" s="2"/>
      <c r="G554" s="3"/>
      <c r="H554" s="3"/>
      <c r="I554" s="3"/>
      <c r="J554" s="3"/>
      <c r="K554" s="3"/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B555" s="2"/>
      <c r="C555" s="2"/>
      <c r="E555" s="2"/>
      <c r="G555" s="3"/>
      <c r="H555" s="3"/>
      <c r="I555" s="3"/>
      <c r="J555" s="3"/>
      <c r="K555" s="3"/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B556" s="2"/>
      <c r="C556" s="2"/>
      <c r="E556" s="2"/>
      <c r="G556" s="3"/>
      <c r="H556" s="3"/>
      <c r="I556" s="3"/>
      <c r="J556" s="3"/>
      <c r="K556" s="3"/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B557" s="2"/>
      <c r="C557" s="2"/>
      <c r="E557" s="2"/>
      <c r="G557" s="3"/>
      <c r="H557" s="3"/>
      <c r="I557" s="3"/>
      <c r="J557" s="3"/>
      <c r="K557" s="3"/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B558" s="2"/>
      <c r="C558" s="2"/>
      <c r="E558" s="2"/>
      <c r="G558" s="3"/>
      <c r="H558" s="3"/>
      <c r="I558" s="3"/>
      <c r="J558" s="3"/>
      <c r="K558" s="3"/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B559" s="2"/>
      <c r="C559" s="2"/>
      <c r="E559" s="2"/>
      <c r="G559" s="3"/>
      <c r="H559" s="3"/>
      <c r="I559" s="3"/>
      <c r="J559" s="3"/>
      <c r="K559" s="3"/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B560" s="2"/>
      <c r="C560" s="2"/>
      <c r="E560" s="2"/>
      <c r="G560" s="3"/>
      <c r="H560" s="3"/>
      <c r="I560" s="3"/>
      <c r="J560" s="3"/>
      <c r="K560" s="3"/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B561" s="2"/>
      <c r="C561" s="2"/>
      <c r="E561" s="2"/>
      <c r="G561" s="3"/>
      <c r="H561" s="3"/>
      <c r="I561" s="3"/>
      <c r="J561" s="3"/>
      <c r="K561" s="3"/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B562" s="2"/>
      <c r="C562" s="2"/>
      <c r="E562" s="2"/>
      <c r="G562" s="3"/>
      <c r="H562" s="3"/>
      <c r="I562" s="3"/>
      <c r="J562" s="3"/>
      <c r="K562" s="3"/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B563" s="2"/>
      <c r="C563" s="2"/>
      <c r="E563" s="2"/>
      <c r="G563" s="3"/>
      <c r="H563" s="3"/>
      <c r="I563" s="3"/>
      <c r="J563" s="3"/>
      <c r="K563" s="3"/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B564" s="2"/>
      <c r="C564" s="2"/>
      <c r="E564" s="2"/>
      <c r="G564" s="3"/>
      <c r="H564" s="3"/>
      <c r="I564" s="3"/>
      <c r="J564" s="3"/>
      <c r="K564" s="3"/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B565" s="2"/>
      <c r="C565" s="2"/>
      <c r="E565" s="2"/>
      <c r="G565" s="3"/>
      <c r="H565" s="3"/>
      <c r="I565" s="3"/>
      <c r="J565" s="3"/>
      <c r="K565" s="3"/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B566" s="2"/>
      <c r="C566" s="2"/>
      <c r="E566" s="2"/>
      <c r="G566" s="3"/>
      <c r="H566" s="3"/>
      <c r="I566" s="3"/>
      <c r="J566" s="3"/>
      <c r="K566" s="3"/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B567" s="2"/>
      <c r="C567" s="2"/>
      <c r="E567" s="2"/>
      <c r="G567" s="3"/>
      <c r="H567" s="3"/>
      <c r="I567" s="3"/>
      <c r="J567" s="3"/>
      <c r="K567" s="3"/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B568" s="2"/>
      <c r="C568" s="2"/>
      <c r="E568" s="2"/>
      <c r="G568" s="3"/>
      <c r="H568" s="3"/>
      <c r="I568" s="3"/>
      <c r="J568" s="3"/>
      <c r="K568" s="3"/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B569" s="2"/>
      <c r="C569" s="2"/>
      <c r="E569" s="2"/>
      <c r="G569" s="3"/>
      <c r="H569" s="3"/>
      <c r="I569" s="3"/>
      <c r="J569" s="3"/>
      <c r="K569" s="3"/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B570" s="2"/>
      <c r="C570" s="2"/>
      <c r="E570" s="2"/>
      <c r="G570" s="3"/>
      <c r="H570" s="3"/>
      <c r="I570" s="3"/>
      <c r="J570" s="3"/>
      <c r="K570" s="3"/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B571" s="2"/>
      <c r="C571" s="2"/>
      <c r="E571" s="2"/>
      <c r="G571" s="3"/>
      <c r="H571" s="3"/>
      <c r="I571" s="3"/>
      <c r="J571" s="3"/>
      <c r="K571" s="3"/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B572" s="2"/>
      <c r="C572" s="2"/>
      <c r="E572" s="2"/>
      <c r="G572" s="3"/>
      <c r="H572" s="3"/>
      <c r="I572" s="3"/>
      <c r="J572" s="3"/>
      <c r="K572" s="3"/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B573" s="2"/>
      <c r="C573" s="2"/>
      <c r="E573" s="2"/>
      <c r="G573" s="3"/>
      <c r="H573" s="3"/>
      <c r="I573" s="3"/>
      <c r="J573" s="3"/>
      <c r="K573" s="3"/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B574" s="2"/>
      <c r="C574" s="2"/>
      <c r="E574" s="2"/>
      <c r="G574" s="3"/>
      <c r="H574" s="3"/>
      <c r="I574" s="3"/>
      <c r="J574" s="3"/>
      <c r="K574" s="3"/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B575" s="2"/>
      <c r="C575" s="2"/>
      <c r="E575" s="2"/>
      <c r="G575" s="3"/>
      <c r="H575" s="3"/>
      <c r="I575" s="3"/>
      <c r="J575" s="3"/>
      <c r="K575" s="3"/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B576" s="2"/>
      <c r="C576" s="2"/>
      <c r="E576" s="2"/>
      <c r="G576" s="3"/>
      <c r="H576" s="3"/>
      <c r="I576" s="3"/>
      <c r="J576" s="3"/>
      <c r="K576" s="3"/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B577" s="2"/>
      <c r="C577" s="2"/>
      <c r="E577" s="2"/>
      <c r="G577" s="3"/>
      <c r="H577" s="3"/>
      <c r="I577" s="3"/>
      <c r="J577" s="3"/>
      <c r="K577" s="3"/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B578" s="2"/>
      <c r="C578" s="2"/>
      <c r="E578" s="2"/>
      <c r="G578" s="3"/>
      <c r="H578" s="3"/>
      <c r="I578" s="3"/>
      <c r="J578" s="3"/>
      <c r="K578" s="3"/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B579" s="2"/>
      <c r="C579" s="2"/>
      <c r="E579" s="2"/>
      <c r="G579" s="3"/>
      <c r="H579" s="3"/>
      <c r="I579" s="3"/>
      <c r="J579" s="3"/>
      <c r="K579" s="3"/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B580" s="2"/>
      <c r="C580" s="2"/>
      <c r="E580" s="2"/>
      <c r="G580" s="3"/>
      <c r="H580" s="3"/>
      <c r="I580" s="3"/>
      <c r="J580" s="3"/>
      <c r="K580" s="3"/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B581" s="2"/>
      <c r="C581" s="2"/>
      <c r="E581" s="2"/>
      <c r="G581" s="3"/>
      <c r="H581" s="3"/>
      <c r="I581" s="3"/>
      <c r="J581" s="3"/>
      <c r="K581" s="3"/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B582" s="2"/>
      <c r="C582" s="2"/>
      <c r="E582" s="2"/>
      <c r="G582" s="3"/>
      <c r="H582" s="3"/>
      <c r="I582" s="3"/>
      <c r="J582" s="3"/>
      <c r="K582" s="3"/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B583" s="2"/>
      <c r="C583" s="2"/>
      <c r="E583" s="2"/>
      <c r="G583" s="3"/>
      <c r="H583" s="3"/>
      <c r="I583" s="3"/>
      <c r="J583" s="3"/>
      <c r="K583" s="3"/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B584" s="2"/>
      <c r="C584" s="2"/>
      <c r="E584" s="2"/>
      <c r="G584" s="3"/>
      <c r="H584" s="3"/>
      <c r="I584" s="3"/>
      <c r="J584" s="3"/>
      <c r="K584" s="3"/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B585" s="2"/>
      <c r="C585" s="2"/>
      <c r="E585" s="2"/>
      <c r="G585" s="3"/>
      <c r="H585" s="3"/>
      <c r="I585" s="3"/>
      <c r="J585" s="3"/>
      <c r="K585" s="3"/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B586" s="2"/>
      <c r="C586" s="2"/>
      <c r="E586" s="2"/>
      <c r="G586" s="3"/>
      <c r="H586" s="3"/>
      <c r="I586" s="3"/>
      <c r="J586" s="3"/>
      <c r="K586" s="3"/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B587" s="2"/>
      <c r="C587" s="2"/>
      <c r="E587" s="2"/>
      <c r="G587" s="3"/>
      <c r="H587" s="3"/>
      <c r="I587" s="3"/>
      <c r="J587" s="3"/>
      <c r="K587" s="3"/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B588" s="2"/>
      <c r="C588" s="2"/>
      <c r="E588" s="2"/>
      <c r="G588" s="3"/>
      <c r="H588" s="3"/>
      <c r="I588" s="3"/>
      <c r="J588" s="3"/>
      <c r="K588" s="3"/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B589" s="2"/>
      <c r="C589" s="2"/>
      <c r="E589" s="2"/>
      <c r="G589" s="3"/>
      <c r="H589" s="3"/>
      <c r="I589" s="3"/>
      <c r="J589" s="3"/>
      <c r="K589" s="3"/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B590" s="2"/>
      <c r="C590" s="2"/>
      <c r="E590" s="2"/>
      <c r="G590" s="3"/>
      <c r="H590" s="3"/>
      <c r="I590" s="3"/>
      <c r="J590" s="3"/>
      <c r="K590" s="3"/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B591" s="2"/>
      <c r="C591" s="2"/>
      <c r="E591" s="2"/>
      <c r="G591" s="3"/>
      <c r="H591" s="3"/>
      <c r="I591" s="3"/>
      <c r="J591" s="3"/>
      <c r="K591" s="3"/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B592" s="2"/>
      <c r="C592" s="2"/>
      <c r="E592" s="2"/>
      <c r="G592" s="3"/>
      <c r="H592" s="3"/>
      <c r="I592" s="3"/>
      <c r="J592" s="3"/>
      <c r="K592" s="3"/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B593" s="2"/>
      <c r="C593" s="2"/>
      <c r="E593" s="2"/>
      <c r="G593" s="3"/>
      <c r="H593" s="3"/>
      <c r="I593" s="3"/>
      <c r="J593" s="3"/>
      <c r="K593" s="3"/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B594" s="2"/>
      <c r="C594" s="2"/>
      <c r="E594" s="2"/>
      <c r="G594" s="3"/>
      <c r="H594" s="3"/>
      <c r="I594" s="3"/>
      <c r="J594" s="3"/>
      <c r="K594" s="3"/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B595" s="2"/>
      <c r="C595" s="2"/>
      <c r="E595" s="2"/>
      <c r="G595" s="3"/>
      <c r="H595" s="3"/>
      <c r="I595" s="3"/>
      <c r="J595" s="3"/>
      <c r="K595" s="3"/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B596" s="2"/>
      <c r="C596" s="2"/>
      <c r="E596" s="2"/>
      <c r="G596" s="3"/>
      <c r="H596" s="3"/>
      <c r="I596" s="3"/>
      <c r="J596" s="3"/>
      <c r="K596" s="3"/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B597" s="2"/>
      <c r="C597" s="2"/>
      <c r="E597" s="2"/>
      <c r="G597" s="3"/>
      <c r="H597" s="3"/>
      <c r="I597" s="3"/>
      <c r="J597" s="3"/>
      <c r="K597" s="3"/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B598" s="2"/>
      <c r="C598" s="2"/>
      <c r="E598" s="2"/>
      <c r="G598" s="3"/>
      <c r="H598" s="3"/>
      <c r="I598" s="3"/>
      <c r="J598" s="3"/>
      <c r="K598" s="3"/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B599" s="2"/>
      <c r="C599" s="2"/>
      <c r="E599" s="2"/>
      <c r="G599" s="3"/>
      <c r="H599" s="3"/>
      <c r="I599" s="3"/>
      <c r="J599" s="3"/>
      <c r="K599" s="3"/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B600" s="2"/>
      <c r="C600" s="2"/>
      <c r="E600" s="2"/>
      <c r="G600" s="3"/>
      <c r="H600" s="3"/>
      <c r="I600" s="3"/>
      <c r="J600" s="3"/>
      <c r="K600" s="3"/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B601" s="2"/>
      <c r="C601" s="2"/>
      <c r="E601" s="2"/>
      <c r="G601" s="3"/>
      <c r="H601" s="3"/>
      <c r="I601" s="3"/>
      <c r="J601" s="3"/>
      <c r="K601" s="3"/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B602" s="2"/>
      <c r="C602" s="2"/>
      <c r="E602" s="2"/>
      <c r="G602" s="3"/>
      <c r="H602" s="3"/>
      <c r="I602" s="3"/>
      <c r="J602" s="3"/>
      <c r="K602" s="3"/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B603" s="2"/>
      <c r="C603" s="2"/>
      <c r="E603" s="2"/>
      <c r="G603" s="3"/>
      <c r="H603" s="3"/>
      <c r="I603" s="3"/>
      <c r="J603" s="3"/>
      <c r="K603" s="3"/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B604" s="2"/>
      <c r="C604" s="2"/>
      <c r="E604" s="2"/>
      <c r="G604" s="3"/>
      <c r="H604" s="3"/>
      <c r="I604" s="3"/>
      <c r="J604" s="3"/>
      <c r="K604" s="3"/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B605" s="2"/>
      <c r="C605" s="2"/>
      <c r="E605" s="2"/>
      <c r="G605" s="3"/>
      <c r="H605" s="3"/>
      <c r="I605" s="3"/>
      <c r="J605" s="3"/>
      <c r="K605" s="3"/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B606" s="2"/>
      <c r="C606" s="2"/>
      <c r="E606" s="2"/>
      <c r="G606" s="3"/>
      <c r="H606" s="3"/>
      <c r="I606" s="3"/>
      <c r="J606" s="3"/>
      <c r="K606" s="3"/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B607" s="2"/>
      <c r="C607" s="2"/>
      <c r="E607" s="2"/>
      <c r="G607" s="3"/>
      <c r="H607" s="3"/>
      <c r="I607" s="3"/>
      <c r="J607" s="3"/>
      <c r="K607" s="3"/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B608" s="2"/>
      <c r="C608" s="2"/>
      <c r="E608" s="2"/>
      <c r="G608" s="3"/>
      <c r="H608" s="3"/>
      <c r="I608" s="3"/>
      <c r="J608" s="3"/>
      <c r="K608" s="3"/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B609" s="2"/>
      <c r="C609" s="2"/>
      <c r="E609" s="2"/>
      <c r="G609" s="3"/>
      <c r="H609" s="3"/>
      <c r="I609" s="3"/>
      <c r="J609" s="3"/>
      <c r="K609" s="3"/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B610" s="2"/>
      <c r="C610" s="2"/>
      <c r="E610" s="2"/>
      <c r="G610" s="3"/>
      <c r="H610" s="3"/>
      <c r="I610" s="3"/>
      <c r="J610" s="3"/>
      <c r="K610" s="3"/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B611" s="2"/>
      <c r="C611" s="2"/>
      <c r="E611" s="2"/>
      <c r="G611" s="3"/>
      <c r="H611" s="3"/>
      <c r="I611" s="3"/>
      <c r="J611" s="3"/>
      <c r="K611" s="3"/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B612" s="2"/>
      <c r="C612" s="2"/>
      <c r="E612" s="2"/>
      <c r="G612" s="3"/>
      <c r="H612" s="3"/>
      <c r="I612" s="3"/>
      <c r="J612" s="3"/>
      <c r="K612" s="3"/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B613" s="2"/>
      <c r="C613" s="2"/>
      <c r="E613" s="2"/>
      <c r="G613" s="3"/>
      <c r="H613" s="3"/>
      <c r="I613" s="3"/>
      <c r="J613" s="3"/>
      <c r="K613" s="3"/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B614" s="2"/>
      <c r="C614" s="2"/>
      <c r="E614" s="2"/>
      <c r="G614" s="3"/>
      <c r="H614" s="3"/>
      <c r="I614" s="3"/>
      <c r="J614" s="3"/>
      <c r="K614" s="3"/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B615" s="2"/>
      <c r="C615" s="2"/>
      <c r="E615" s="2"/>
      <c r="G615" s="3"/>
      <c r="H615" s="3"/>
      <c r="I615" s="3"/>
      <c r="J615" s="3"/>
      <c r="K615" s="3"/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B616" s="2"/>
      <c r="C616" s="2"/>
      <c r="E616" s="2"/>
      <c r="G616" s="3"/>
      <c r="H616" s="3"/>
      <c r="I616" s="3"/>
      <c r="J616" s="3"/>
      <c r="K616" s="3"/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B617" s="2"/>
      <c r="C617" s="2"/>
      <c r="E617" s="2"/>
      <c r="G617" s="3"/>
      <c r="H617" s="3"/>
      <c r="I617" s="3"/>
      <c r="J617" s="3"/>
      <c r="K617" s="3"/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B618" s="2"/>
      <c r="C618" s="2"/>
      <c r="E618" s="2"/>
      <c r="G618" s="3"/>
      <c r="H618" s="3"/>
      <c r="I618" s="3"/>
      <c r="J618" s="3"/>
      <c r="K618" s="3"/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B619" s="2"/>
      <c r="C619" s="2"/>
      <c r="E619" s="2"/>
      <c r="G619" s="3"/>
      <c r="H619" s="3"/>
      <c r="I619" s="3"/>
      <c r="J619" s="3"/>
      <c r="K619" s="3"/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B620" s="2"/>
      <c r="C620" s="2"/>
      <c r="E620" s="2"/>
      <c r="G620" s="3"/>
      <c r="H620" s="3"/>
      <c r="I620" s="3"/>
      <c r="J620" s="3"/>
      <c r="K620" s="3"/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B621" s="2"/>
      <c r="C621" s="2"/>
      <c r="E621" s="2"/>
      <c r="G621" s="3"/>
      <c r="H621" s="3"/>
      <c r="I621" s="3"/>
      <c r="J621" s="3"/>
      <c r="K621" s="3"/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B622" s="2"/>
      <c r="C622" s="2"/>
      <c r="E622" s="2"/>
      <c r="G622" s="3"/>
      <c r="H622" s="3"/>
      <c r="I622" s="3"/>
      <c r="J622" s="3"/>
      <c r="K622" s="3"/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B623" s="2"/>
      <c r="C623" s="2"/>
      <c r="E623" s="2"/>
      <c r="G623" s="3"/>
      <c r="H623" s="3"/>
      <c r="I623" s="3"/>
      <c r="J623" s="3"/>
      <c r="K623" s="3"/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B624" s="2"/>
      <c r="C624" s="2"/>
      <c r="E624" s="2"/>
      <c r="G624" s="3"/>
      <c r="H624" s="3"/>
      <c r="I624" s="3"/>
      <c r="J624" s="3"/>
      <c r="K624" s="3"/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B625" s="2"/>
      <c r="C625" s="2"/>
      <c r="E625" s="2"/>
      <c r="G625" s="3"/>
      <c r="H625" s="3"/>
      <c r="I625" s="3"/>
      <c r="J625" s="3"/>
      <c r="K625" s="3"/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B626" s="2"/>
      <c r="C626" s="2"/>
      <c r="E626" s="2"/>
      <c r="G626" s="3"/>
      <c r="H626" s="3"/>
      <c r="I626" s="3"/>
      <c r="J626" s="3"/>
      <c r="K626" s="3"/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B627" s="2"/>
      <c r="C627" s="2"/>
      <c r="E627" s="2"/>
      <c r="G627" s="3"/>
      <c r="H627" s="3"/>
      <c r="I627" s="3"/>
      <c r="J627" s="3"/>
      <c r="K627" s="3"/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B628" s="2"/>
      <c r="C628" s="2"/>
      <c r="E628" s="2"/>
      <c r="G628" s="3"/>
      <c r="H628" s="3"/>
      <c r="I628" s="3"/>
      <c r="J628" s="3"/>
      <c r="K628" s="3"/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B629" s="2"/>
      <c r="C629" s="2"/>
      <c r="E629" s="2"/>
      <c r="G629" s="3"/>
      <c r="H629" s="3"/>
      <c r="I629" s="3"/>
      <c r="J629" s="3"/>
      <c r="K629" s="3"/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B630" s="2"/>
      <c r="C630" s="2"/>
      <c r="E630" s="2"/>
      <c r="G630" s="3"/>
      <c r="H630" s="3"/>
      <c r="I630" s="3"/>
      <c r="J630" s="3"/>
      <c r="K630" s="3"/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B631" s="2"/>
      <c r="C631" s="2"/>
      <c r="E631" s="2"/>
      <c r="G631" s="3"/>
      <c r="H631" s="3"/>
      <c r="I631" s="3"/>
      <c r="J631" s="3"/>
      <c r="K631" s="3"/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B632" s="2"/>
      <c r="C632" s="2"/>
      <c r="E632" s="2"/>
      <c r="G632" s="3"/>
      <c r="H632" s="3"/>
      <c r="I632" s="3"/>
      <c r="J632" s="3"/>
      <c r="K632" s="3"/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B633" s="2"/>
      <c r="C633" s="2"/>
      <c r="E633" s="2"/>
      <c r="G633" s="3"/>
      <c r="H633" s="3"/>
      <c r="I633" s="3"/>
      <c r="J633" s="3"/>
      <c r="K633" s="3"/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B634" s="2"/>
      <c r="C634" s="2"/>
      <c r="E634" s="2"/>
      <c r="G634" s="3"/>
      <c r="H634" s="3"/>
      <c r="I634" s="3"/>
      <c r="J634" s="3"/>
      <c r="K634" s="3"/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B635" s="2"/>
      <c r="C635" s="2"/>
      <c r="E635" s="2"/>
      <c r="G635" s="3"/>
      <c r="H635" s="3"/>
      <c r="I635" s="3"/>
      <c r="J635" s="3"/>
      <c r="K635" s="3"/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B636" s="2"/>
      <c r="C636" s="2"/>
      <c r="E636" s="2"/>
      <c r="G636" s="3"/>
      <c r="H636" s="3"/>
      <c r="I636" s="3"/>
      <c r="J636" s="3"/>
      <c r="K636" s="3"/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B637" s="2"/>
      <c r="C637" s="2"/>
      <c r="E637" s="2"/>
      <c r="G637" s="3"/>
      <c r="H637" s="3"/>
      <c r="I637" s="3"/>
      <c r="J637" s="3"/>
      <c r="K637" s="3"/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B638" s="2"/>
      <c r="C638" s="2"/>
      <c r="E638" s="2"/>
      <c r="G638" s="3"/>
      <c r="H638" s="3"/>
      <c r="I638" s="3"/>
      <c r="J638" s="3"/>
      <c r="K638" s="3"/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B639" s="2"/>
      <c r="C639" s="2"/>
      <c r="E639" s="2"/>
      <c r="G639" s="3"/>
      <c r="H639" s="3"/>
      <c r="I639" s="3"/>
      <c r="J639" s="3"/>
      <c r="K639" s="3"/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B640" s="2"/>
      <c r="C640" s="2"/>
      <c r="E640" s="2"/>
      <c r="G640" s="3"/>
      <c r="H640" s="3"/>
      <c r="I640" s="3"/>
      <c r="J640" s="3"/>
      <c r="K640" s="3"/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B641" s="2"/>
      <c r="C641" s="2"/>
      <c r="E641" s="2"/>
      <c r="G641" s="3"/>
      <c r="H641" s="3"/>
      <c r="I641" s="3"/>
      <c r="J641" s="3"/>
      <c r="K641" s="3"/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B642" s="2"/>
      <c r="C642" s="2"/>
      <c r="E642" s="2"/>
      <c r="G642" s="3"/>
      <c r="H642" s="3"/>
      <c r="I642" s="3"/>
      <c r="J642" s="3"/>
      <c r="K642" s="3"/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B643" s="2"/>
      <c r="C643" s="2"/>
      <c r="E643" s="2"/>
      <c r="G643" s="3"/>
      <c r="H643" s="3"/>
      <c r="I643" s="3"/>
      <c r="J643" s="3"/>
      <c r="K643" s="3"/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B644" s="2"/>
      <c r="C644" s="2"/>
      <c r="E644" s="2"/>
      <c r="G644" s="3"/>
      <c r="H644" s="3"/>
      <c r="I644" s="3"/>
      <c r="J644" s="3"/>
      <c r="K644" s="3"/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B645" s="2"/>
      <c r="C645" s="2"/>
      <c r="E645" s="2"/>
      <c r="G645" s="3"/>
      <c r="H645" s="3"/>
      <c r="I645" s="3"/>
      <c r="J645" s="3"/>
      <c r="K645" s="3"/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B646" s="2"/>
      <c r="C646" s="2"/>
      <c r="E646" s="2"/>
      <c r="G646" s="3"/>
      <c r="H646" s="3"/>
      <c r="I646" s="3"/>
      <c r="J646" s="3"/>
      <c r="K646" s="3"/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B647" s="2"/>
      <c r="C647" s="2"/>
      <c r="E647" s="2"/>
      <c r="G647" s="3"/>
      <c r="H647" s="3"/>
      <c r="I647" s="3"/>
      <c r="J647" s="3"/>
      <c r="K647" s="3"/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B648" s="2"/>
      <c r="C648" s="2"/>
      <c r="E648" s="2"/>
      <c r="G648" s="3"/>
      <c r="H648" s="3"/>
      <c r="I648" s="3"/>
      <c r="J648" s="3"/>
      <c r="K648" s="3"/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B649" s="2"/>
      <c r="C649" s="2"/>
      <c r="E649" s="2"/>
      <c r="G649" s="3"/>
      <c r="H649" s="3"/>
      <c r="I649" s="3"/>
      <c r="J649" s="3"/>
      <c r="K649" s="3"/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B650" s="2"/>
      <c r="C650" s="2"/>
      <c r="E650" s="2"/>
      <c r="G650" s="3"/>
      <c r="H650" s="3"/>
      <c r="I650" s="3"/>
      <c r="J650" s="3"/>
      <c r="K650" s="3"/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B651" s="2"/>
      <c r="C651" s="2"/>
      <c r="E651" s="2"/>
      <c r="G651" s="3"/>
      <c r="H651" s="3"/>
      <c r="I651" s="3"/>
      <c r="J651" s="3"/>
      <c r="K651" s="3"/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B652" s="2"/>
      <c r="C652" s="2"/>
      <c r="E652" s="2"/>
      <c r="G652" s="3"/>
      <c r="H652" s="3"/>
      <c r="I652" s="3"/>
      <c r="J652" s="3"/>
      <c r="K652" s="3"/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B653" s="2"/>
      <c r="C653" s="2"/>
      <c r="E653" s="2"/>
      <c r="G653" s="3"/>
      <c r="H653" s="3"/>
      <c r="I653" s="3"/>
      <c r="J653" s="3"/>
      <c r="K653" s="3"/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B654" s="2"/>
      <c r="C654" s="2"/>
      <c r="E654" s="2"/>
      <c r="G654" s="3"/>
      <c r="H654" s="3"/>
      <c r="I654" s="3"/>
      <c r="J654" s="3"/>
      <c r="K654" s="3"/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B655" s="2"/>
      <c r="C655" s="2"/>
      <c r="E655" s="2"/>
      <c r="G655" s="3"/>
      <c r="H655" s="3"/>
      <c r="I655" s="3"/>
      <c r="J655" s="3"/>
      <c r="K655" s="3"/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B656" s="2"/>
      <c r="C656" s="2"/>
      <c r="E656" s="2"/>
      <c r="G656" s="3"/>
      <c r="H656" s="3"/>
      <c r="I656" s="3"/>
      <c r="J656" s="3"/>
      <c r="K656" s="3"/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B657" s="2"/>
      <c r="C657" s="2"/>
      <c r="E657" s="2"/>
      <c r="G657" s="3"/>
      <c r="H657" s="3"/>
      <c r="I657" s="3"/>
      <c r="J657" s="3"/>
      <c r="K657" s="3"/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B658" s="2"/>
      <c r="C658" s="2"/>
      <c r="E658" s="2"/>
      <c r="G658" s="3"/>
      <c r="H658" s="3"/>
      <c r="I658" s="3"/>
      <c r="J658" s="3"/>
      <c r="K658" s="3"/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B659" s="2"/>
      <c r="C659" s="2"/>
      <c r="E659" s="2"/>
      <c r="G659" s="3"/>
      <c r="H659" s="3"/>
      <c r="I659" s="3"/>
      <c r="J659" s="3"/>
      <c r="K659" s="3"/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B660" s="2"/>
      <c r="C660" s="2"/>
      <c r="E660" s="2"/>
      <c r="G660" s="3"/>
      <c r="H660" s="3"/>
      <c r="I660" s="3"/>
      <c r="J660" s="3"/>
      <c r="K660" s="3"/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B661" s="2"/>
      <c r="C661" s="2"/>
      <c r="E661" s="2"/>
      <c r="G661" s="3"/>
      <c r="H661" s="3"/>
      <c r="I661" s="3"/>
      <c r="J661" s="3"/>
      <c r="K661" s="3"/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B662" s="2"/>
      <c r="C662" s="2"/>
      <c r="E662" s="2"/>
      <c r="G662" s="3"/>
      <c r="H662" s="3"/>
      <c r="I662" s="3"/>
      <c r="J662" s="3"/>
      <c r="K662" s="3"/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B663" s="2"/>
      <c r="C663" s="2"/>
      <c r="E663" s="2"/>
      <c r="G663" s="3"/>
      <c r="H663" s="3"/>
      <c r="I663" s="3"/>
      <c r="J663" s="3"/>
      <c r="K663" s="3"/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B664" s="2"/>
      <c r="C664" s="2"/>
      <c r="E664" s="2"/>
      <c r="G664" s="3"/>
      <c r="H664" s="3"/>
      <c r="I664" s="3"/>
      <c r="J664" s="3"/>
      <c r="K664" s="3"/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B665" s="2"/>
      <c r="C665" s="2"/>
      <c r="E665" s="2"/>
      <c r="G665" s="3"/>
      <c r="H665" s="3"/>
      <c r="I665" s="3"/>
      <c r="J665" s="3"/>
      <c r="K665" s="3"/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B666" s="2"/>
      <c r="C666" s="2"/>
      <c r="E666" s="2"/>
      <c r="G666" s="3"/>
      <c r="H666" s="3"/>
      <c r="I666" s="3"/>
      <c r="J666" s="3"/>
      <c r="K666" s="3"/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B667" s="2"/>
      <c r="C667" s="2"/>
      <c r="E667" s="2"/>
      <c r="G667" s="3"/>
      <c r="H667" s="3"/>
      <c r="I667" s="3"/>
      <c r="J667" s="3"/>
      <c r="K667" s="3"/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B668" s="2"/>
      <c r="C668" s="2"/>
      <c r="E668" s="2"/>
      <c r="G668" s="3"/>
      <c r="H668" s="3"/>
      <c r="I668" s="3"/>
      <c r="J668" s="3"/>
      <c r="K668" s="3"/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B669" s="2"/>
      <c r="C669" s="2"/>
      <c r="E669" s="2"/>
      <c r="G669" s="3"/>
      <c r="H669" s="3"/>
      <c r="I669" s="3"/>
      <c r="J669" s="3"/>
      <c r="K669" s="3"/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B670" s="2"/>
      <c r="C670" s="2"/>
      <c r="E670" s="2"/>
      <c r="G670" s="3"/>
      <c r="H670" s="3"/>
      <c r="I670" s="3"/>
      <c r="J670" s="3"/>
      <c r="K670" s="3"/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B671" s="2"/>
      <c r="C671" s="2"/>
      <c r="E671" s="2"/>
      <c r="G671" s="3"/>
      <c r="H671" s="3"/>
      <c r="I671" s="3"/>
      <c r="J671" s="3"/>
      <c r="K671" s="3"/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B672" s="2"/>
      <c r="C672" s="2"/>
      <c r="E672" s="2"/>
      <c r="G672" s="3"/>
      <c r="H672" s="3"/>
      <c r="I672" s="3"/>
      <c r="J672" s="3"/>
      <c r="K672" s="3"/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B673" s="2"/>
      <c r="C673" s="2"/>
      <c r="E673" s="2"/>
      <c r="G673" s="3"/>
      <c r="H673" s="3"/>
      <c r="I673" s="3"/>
      <c r="J673" s="3"/>
      <c r="K673" s="3"/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B674" s="2"/>
      <c r="C674" s="2"/>
      <c r="E674" s="2"/>
      <c r="G674" s="3"/>
      <c r="H674" s="3"/>
      <c r="I674" s="3"/>
      <c r="J674" s="3"/>
      <c r="K674" s="3"/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B675" s="2"/>
      <c r="C675" s="2"/>
      <c r="E675" s="2"/>
      <c r="G675" s="3"/>
      <c r="H675" s="3"/>
      <c r="I675" s="3"/>
      <c r="J675" s="3"/>
      <c r="K675" s="3"/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B676" s="2"/>
      <c r="C676" s="2"/>
      <c r="E676" s="2"/>
      <c r="G676" s="3"/>
      <c r="H676" s="3"/>
      <c r="I676" s="3"/>
      <c r="J676" s="3"/>
      <c r="K676" s="3"/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B677" s="2"/>
      <c r="C677" s="2"/>
      <c r="E677" s="2"/>
      <c r="G677" s="3"/>
      <c r="H677" s="3"/>
      <c r="I677" s="3"/>
      <c r="J677" s="3"/>
      <c r="K677" s="3"/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B678" s="2"/>
      <c r="C678" s="2"/>
      <c r="E678" s="2"/>
      <c r="G678" s="3"/>
      <c r="H678" s="3"/>
      <c r="I678" s="3"/>
      <c r="J678" s="3"/>
      <c r="K678" s="3"/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B679" s="2"/>
      <c r="C679" s="2"/>
      <c r="E679" s="2"/>
      <c r="G679" s="3"/>
      <c r="H679" s="3"/>
      <c r="I679" s="3"/>
      <c r="J679" s="3"/>
      <c r="K679" s="3"/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B680" s="2"/>
      <c r="C680" s="2"/>
      <c r="E680" s="2"/>
      <c r="G680" s="3"/>
      <c r="H680" s="3"/>
      <c r="I680" s="3"/>
      <c r="J680" s="3"/>
      <c r="K680" s="3"/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B681" s="2"/>
      <c r="C681" s="2"/>
      <c r="E681" s="2"/>
      <c r="G681" s="3"/>
      <c r="H681" s="3"/>
      <c r="I681" s="3"/>
      <c r="J681" s="3"/>
      <c r="K681" s="3"/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B682" s="2"/>
      <c r="C682" s="2"/>
      <c r="E682" s="2"/>
      <c r="G682" s="3"/>
      <c r="H682" s="3"/>
      <c r="I682" s="3"/>
      <c r="J682" s="3"/>
      <c r="K682" s="3"/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B683" s="2"/>
      <c r="C683" s="2"/>
      <c r="E683" s="2"/>
      <c r="G683" s="3"/>
      <c r="H683" s="3"/>
      <c r="I683" s="3"/>
      <c r="J683" s="3"/>
      <c r="K683" s="3"/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B684" s="2"/>
      <c r="C684" s="2"/>
      <c r="E684" s="2"/>
      <c r="G684" s="3"/>
      <c r="H684" s="3"/>
      <c r="I684" s="3"/>
      <c r="J684" s="3"/>
      <c r="K684" s="3"/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B685" s="2"/>
      <c r="C685" s="2"/>
      <c r="E685" s="2"/>
      <c r="G685" s="3"/>
      <c r="H685" s="3"/>
      <c r="I685" s="3"/>
      <c r="J685" s="3"/>
      <c r="K685" s="3"/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B686" s="2"/>
      <c r="C686" s="2"/>
      <c r="E686" s="2"/>
      <c r="G686" s="3"/>
      <c r="H686" s="3"/>
      <c r="I686" s="3"/>
      <c r="J686" s="3"/>
      <c r="K686" s="3"/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B687" s="2"/>
      <c r="C687" s="2"/>
      <c r="E687" s="2"/>
      <c r="G687" s="3"/>
      <c r="H687" s="3"/>
      <c r="I687" s="3"/>
      <c r="J687" s="3"/>
      <c r="K687" s="3"/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B688" s="2"/>
      <c r="C688" s="2"/>
      <c r="E688" s="2"/>
      <c r="G688" s="3"/>
      <c r="H688" s="3"/>
      <c r="I688" s="3"/>
      <c r="J688" s="3"/>
      <c r="K688" s="3"/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B689" s="2"/>
      <c r="C689" s="2"/>
      <c r="E689" s="2"/>
      <c r="G689" s="3"/>
      <c r="H689" s="3"/>
      <c r="I689" s="3"/>
      <c r="J689" s="3"/>
      <c r="K689" s="3"/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B690" s="2"/>
      <c r="C690" s="2"/>
      <c r="E690" s="2"/>
      <c r="G690" s="3"/>
      <c r="H690" s="3"/>
      <c r="I690" s="3"/>
      <c r="J690" s="3"/>
      <c r="K690" s="3"/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B691" s="2"/>
      <c r="C691" s="2"/>
      <c r="E691" s="2"/>
      <c r="G691" s="3"/>
      <c r="H691" s="3"/>
      <c r="I691" s="3"/>
      <c r="J691" s="3"/>
      <c r="K691" s="3"/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B692" s="2"/>
      <c r="C692" s="2"/>
      <c r="E692" s="2"/>
      <c r="G692" s="3"/>
      <c r="H692" s="3"/>
      <c r="I692" s="3"/>
      <c r="J692" s="3"/>
      <c r="K692" s="3"/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B693" s="2"/>
      <c r="C693" s="2"/>
      <c r="E693" s="2"/>
      <c r="G693" s="3"/>
      <c r="H693" s="3"/>
      <c r="I693" s="3"/>
      <c r="J693" s="3"/>
      <c r="K693" s="3"/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B694" s="2"/>
      <c r="C694" s="2"/>
      <c r="E694" s="2"/>
      <c r="G694" s="3"/>
      <c r="H694" s="3"/>
      <c r="I694" s="3"/>
      <c r="J694" s="3"/>
      <c r="K694" s="3"/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B695" s="2"/>
      <c r="C695" s="2"/>
      <c r="E695" s="2"/>
      <c r="G695" s="3"/>
      <c r="H695" s="3"/>
      <c r="I695" s="3"/>
      <c r="J695" s="3"/>
      <c r="K695" s="3"/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B696" s="2"/>
      <c r="C696" s="2"/>
      <c r="E696" s="2"/>
      <c r="G696" s="3"/>
      <c r="H696" s="3"/>
      <c r="I696" s="3"/>
      <c r="J696" s="3"/>
      <c r="K696" s="3"/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B697" s="2"/>
      <c r="C697" s="2"/>
      <c r="E697" s="2"/>
      <c r="G697" s="3"/>
      <c r="H697" s="3"/>
      <c r="I697" s="3"/>
      <c r="J697" s="3"/>
      <c r="K697" s="3"/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B698" s="2"/>
      <c r="C698" s="2"/>
      <c r="E698" s="2"/>
      <c r="G698" s="3"/>
      <c r="H698" s="3"/>
      <c r="I698" s="3"/>
      <c r="J698" s="3"/>
      <c r="K698" s="3"/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B699" s="2"/>
      <c r="C699" s="2"/>
      <c r="E699" s="2"/>
      <c r="G699" s="3"/>
      <c r="H699" s="3"/>
      <c r="I699" s="3"/>
      <c r="J699" s="3"/>
      <c r="K699" s="3"/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B700" s="2"/>
      <c r="C700" s="2"/>
      <c r="E700" s="2"/>
      <c r="G700" s="3"/>
      <c r="H700" s="3"/>
      <c r="I700" s="3"/>
      <c r="J700" s="3"/>
      <c r="K700" s="3"/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6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6" si="37">J770/K770</f>
        <v>#DIV/0!</v>
      </c>
      <c r="M770" s="1" t="e">
        <f t="shared" ref="M770:M786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2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2"/>
      <c r="C784" s="2"/>
      <c r="E784" s="2"/>
      <c r="G784" s="3"/>
      <c r="H784" s="3"/>
      <c r="I784" s="3"/>
      <c r="J784" s="3"/>
      <c r="K784" s="3"/>
      <c r="L784" s="26" t="e">
        <f t="shared" si="37"/>
        <v>#DIV/0!</v>
      </c>
      <c r="M784" s="1" t="e">
        <f t="shared" si="38"/>
        <v>#DIV/0!</v>
      </c>
    </row>
    <row r="785" spans="1:13" x14ac:dyDescent="0.25">
      <c r="A785" t="str">
        <f t="shared" si="36"/>
        <v/>
      </c>
      <c r="B785" s="4"/>
      <c r="C785" s="2"/>
      <c r="E785" s="2"/>
      <c r="G785" s="3"/>
      <c r="H785" s="3"/>
      <c r="I785" s="3"/>
      <c r="J785" s="3"/>
      <c r="K785" s="3"/>
      <c r="L785" s="26" t="e">
        <f t="shared" si="37"/>
        <v>#DIV/0!</v>
      </c>
      <c r="M785" s="1" t="e">
        <f t="shared" si="38"/>
        <v>#DIV/0!</v>
      </c>
    </row>
    <row r="786" spans="1:13" x14ac:dyDescent="0.25">
      <c r="A786" t="str">
        <f t="shared" si="36"/>
        <v/>
      </c>
      <c r="B786" s="9"/>
      <c r="C786" s="9"/>
      <c r="D786" s="9"/>
      <c r="E786" s="9"/>
      <c r="F786" s="9"/>
      <c r="G786" s="10"/>
      <c r="H786" s="10"/>
      <c r="I786" s="10"/>
      <c r="J786" s="10"/>
      <c r="K786" s="25"/>
      <c r="L786" s="26" t="e">
        <f t="shared" si="37"/>
        <v>#DIV/0!</v>
      </c>
      <c r="M786" s="1" t="e">
        <f t="shared" si="38"/>
        <v>#DIV/0!</v>
      </c>
    </row>
  </sheetData>
  <autoFilter ref="A1:M786" xr:uid="{82F52BC2-2112-460F-9982-14B98F4BC225}"/>
  <sortState xmlns:xlrd2="http://schemas.microsoft.com/office/spreadsheetml/2017/richdata2" ref="B2:K399">
    <sortCondition ref="C2:C399"/>
  </sortState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DEAF9-5FAE-4620-A292-8D31C776BA5C}">
  <dimension ref="A1:S786"/>
  <sheetViews>
    <sheetView zoomScale="85" zoomScaleNormal="85" workbookViewId="0">
      <pane ySplit="1" topLeftCell="A2" activePane="bottomLeft" state="frozen"/>
      <selection pane="bottomLeft" activeCell="D214" sqref="D214"/>
    </sheetView>
  </sheetViews>
  <sheetFormatPr defaultRowHeight="15" x14ac:dyDescent="0.25"/>
  <cols>
    <col min="1" max="1" width="18.42578125" bestFit="1" customWidth="1"/>
    <col min="2" max="2" width="9.5703125" bestFit="1" customWidth="1"/>
    <col min="3" max="3" width="11.140625" bestFit="1" customWidth="1"/>
    <col min="4" max="4" width="11.28515625" bestFit="1" customWidth="1"/>
    <col min="7" max="7" width="10.5703125" bestFit="1" customWidth="1"/>
    <col min="8" max="8" width="14.85546875" bestFit="1" customWidth="1"/>
    <col min="9" max="9" width="11" customWidth="1"/>
    <col min="10" max="10" width="18.42578125" bestFit="1" customWidth="1"/>
    <col min="11" max="12" width="18.28515625" customWidth="1"/>
    <col min="13" max="13" width="9.5703125" style="1" bestFit="1" customWidth="1"/>
  </cols>
  <sheetData>
    <row r="1" spans="1:13" x14ac:dyDescent="0.25">
      <c r="A1" s="5" t="s">
        <v>45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194</v>
      </c>
      <c r="L1" s="27" t="s">
        <v>192</v>
      </c>
      <c r="M1" s="6" t="s">
        <v>46</v>
      </c>
    </row>
    <row r="2" spans="1:13" x14ac:dyDescent="0.25">
      <c r="A2" t="str">
        <f t="shared" ref="A2:A65" si="0">D2&amp;E2&amp;C2</f>
        <v>AUHCMBJan-2024</v>
      </c>
      <c r="B2" s="2">
        <v>2024</v>
      </c>
      <c r="C2" s="2" t="s">
        <v>196</v>
      </c>
      <c r="D2" t="s">
        <v>9</v>
      </c>
      <c r="E2" s="2" t="s">
        <v>10</v>
      </c>
      <c r="F2" t="s">
        <v>11</v>
      </c>
      <c r="G2">
        <v>108</v>
      </c>
      <c r="H2">
        <v>17317.769999999997</v>
      </c>
      <c r="I2">
        <v>12247.45</v>
      </c>
      <c r="J2">
        <v>29565.220000000005</v>
      </c>
      <c r="K2">
        <v>361152</v>
      </c>
      <c r="L2" s="26">
        <f t="shared" ref="L2:L65" si="1">J2/K2</f>
        <v>8.1863647439305354E-2</v>
      </c>
      <c r="M2" s="1">
        <f t="shared" ref="M2:M65" si="2">J2/G2</f>
        <v>273.7520370370371</v>
      </c>
    </row>
    <row r="3" spans="1:13" x14ac:dyDescent="0.25">
      <c r="A3" t="str">
        <f t="shared" si="0"/>
        <v>BKKCMBJan-2024</v>
      </c>
      <c r="B3" s="2">
        <v>2024</v>
      </c>
      <c r="C3" s="2" t="s">
        <v>196</v>
      </c>
      <c r="D3" t="s">
        <v>12</v>
      </c>
      <c r="E3" s="2" t="s">
        <v>10</v>
      </c>
      <c r="F3" t="s">
        <v>13</v>
      </c>
      <c r="G3">
        <v>1064</v>
      </c>
      <c r="H3">
        <v>120325.41000000003</v>
      </c>
      <c r="I3">
        <v>72780.349999999962</v>
      </c>
      <c r="J3">
        <v>193105.75999999989</v>
      </c>
      <c r="K3">
        <v>2537640</v>
      </c>
      <c r="L3" s="26">
        <f t="shared" si="1"/>
        <v>7.6096593685471503E-2</v>
      </c>
      <c r="M3" s="1">
        <f t="shared" si="2"/>
        <v>181.49037593984951</v>
      </c>
    </row>
    <row r="4" spans="1:13" x14ac:dyDescent="0.25">
      <c r="A4" t="str">
        <f t="shared" si="0"/>
        <v>BLRCMBJan-2024</v>
      </c>
      <c r="B4" s="2">
        <v>2024</v>
      </c>
      <c r="C4" s="2" t="s">
        <v>196</v>
      </c>
      <c r="D4" t="s">
        <v>14</v>
      </c>
      <c r="E4" s="2" t="s">
        <v>10</v>
      </c>
      <c r="F4" t="s">
        <v>15</v>
      </c>
      <c r="G4">
        <v>792</v>
      </c>
      <c r="H4">
        <v>35961.130000000019</v>
      </c>
      <c r="I4">
        <v>18789.089999999997</v>
      </c>
      <c r="J4">
        <v>54750.219999999994</v>
      </c>
      <c r="K4">
        <v>566280</v>
      </c>
      <c r="L4" s="26">
        <f t="shared" si="1"/>
        <v>9.6684007911280623E-2</v>
      </c>
      <c r="M4" s="1">
        <f t="shared" si="2"/>
        <v>69.129065656565643</v>
      </c>
    </row>
    <row r="5" spans="1:13" x14ac:dyDescent="0.25">
      <c r="A5" t="str">
        <f t="shared" si="0"/>
        <v>BOMCMBJan-2024</v>
      </c>
      <c r="B5" s="2">
        <v>2024</v>
      </c>
      <c r="C5" s="2" t="s">
        <v>196</v>
      </c>
      <c r="D5" t="s">
        <v>16</v>
      </c>
      <c r="E5" t="s">
        <v>10</v>
      </c>
      <c r="F5" t="s">
        <v>15</v>
      </c>
      <c r="G5">
        <v>1117</v>
      </c>
      <c r="H5">
        <v>95886.920000000027</v>
      </c>
      <c r="I5">
        <v>36155.909999999989</v>
      </c>
      <c r="J5">
        <v>132042.82999999999</v>
      </c>
      <c r="K5">
        <v>1730233</v>
      </c>
      <c r="L5" s="26">
        <f t="shared" si="1"/>
        <v>7.631505698943436E-2</v>
      </c>
      <c r="M5" s="1">
        <f t="shared" si="2"/>
        <v>118.21202327663383</v>
      </c>
    </row>
    <row r="6" spans="1:13" x14ac:dyDescent="0.25">
      <c r="A6" t="str">
        <f t="shared" si="0"/>
        <v>CANCMBJan-2024</v>
      </c>
      <c r="B6" s="2">
        <v>2024</v>
      </c>
      <c r="C6" s="2" t="s">
        <v>196</v>
      </c>
      <c r="D6" t="s">
        <v>17</v>
      </c>
      <c r="E6" s="2" t="s">
        <v>10</v>
      </c>
      <c r="F6" t="s">
        <v>13</v>
      </c>
      <c r="G6">
        <v>48</v>
      </c>
      <c r="H6">
        <v>10851.759999999998</v>
      </c>
      <c r="I6">
        <v>4499.2899999999991</v>
      </c>
      <c r="J6">
        <v>15351.05</v>
      </c>
      <c r="K6">
        <v>191184</v>
      </c>
      <c r="L6" s="26">
        <f t="shared" si="1"/>
        <v>8.0294637626579624E-2</v>
      </c>
      <c r="M6" s="1">
        <f t="shared" si="2"/>
        <v>319.81354166666665</v>
      </c>
    </row>
    <row r="7" spans="1:13" x14ac:dyDescent="0.25">
      <c r="A7" t="str">
        <f t="shared" si="0"/>
        <v>CDGCMBJan-2024</v>
      </c>
      <c r="B7" s="2">
        <v>2024</v>
      </c>
      <c r="C7" s="2" t="s">
        <v>196</v>
      </c>
      <c r="D7" t="s">
        <v>18</v>
      </c>
      <c r="E7" s="2" t="s">
        <v>10</v>
      </c>
      <c r="F7" t="s">
        <v>19</v>
      </c>
      <c r="G7">
        <v>1105</v>
      </c>
      <c r="H7">
        <v>250245.72000000003</v>
      </c>
      <c r="I7">
        <v>227974.80999999997</v>
      </c>
      <c r="J7">
        <v>478220.53000000026</v>
      </c>
      <c r="K7">
        <v>9402445</v>
      </c>
      <c r="L7" s="26">
        <f t="shared" si="1"/>
        <v>5.0861295120577708E-2</v>
      </c>
      <c r="M7" s="1">
        <f t="shared" si="2"/>
        <v>432.77876018099573</v>
      </c>
    </row>
    <row r="8" spans="1:13" x14ac:dyDescent="0.25">
      <c r="A8" t="str">
        <f t="shared" si="0"/>
        <v>CGKCMBJan-2024</v>
      </c>
      <c r="B8" s="2">
        <v>2024</v>
      </c>
      <c r="C8" s="2" t="s">
        <v>196</v>
      </c>
      <c r="D8" t="s">
        <v>20</v>
      </c>
      <c r="E8" s="2" t="s">
        <v>10</v>
      </c>
      <c r="F8" t="s">
        <v>13</v>
      </c>
      <c r="G8">
        <v>141</v>
      </c>
      <c r="H8">
        <v>15904.6</v>
      </c>
      <c r="I8">
        <v>11739.340000000006</v>
      </c>
      <c r="J8">
        <v>27643.939999999991</v>
      </c>
      <c r="K8">
        <v>467838</v>
      </c>
      <c r="L8" s="26">
        <f t="shared" si="1"/>
        <v>5.9088701644586357E-2</v>
      </c>
      <c r="M8" s="1">
        <f t="shared" si="2"/>
        <v>196.05631205673754</v>
      </c>
    </row>
    <row r="9" spans="1:13" x14ac:dyDescent="0.25">
      <c r="A9" t="str">
        <f t="shared" si="0"/>
        <v>CMBAUHJan-2024</v>
      </c>
      <c r="B9" s="2">
        <v>2024</v>
      </c>
      <c r="C9" s="2" t="s">
        <v>196</v>
      </c>
      <c r="D9" t="s">
        <v>10</v>
      </c>
      <c r="E9" s="2" t="s">
        <v>9</v>
      </c>
      <c r="F9" t="s">
        <v>11</v>
      </c>
      <c r="G9">
        <v>918</v>
      </c>
      <c r="H9">
        <v>181383.57000000009</v>
      </c>
      <c r="I9">
        <v>150704.20000000001</v>
      </c>
      <c r="J9">
        <v>332087.77000000037</v>
      </c>
      <c r="K9">
        <v>3069792</v>
      </c>
      <c r="L9" s="26">
        <f t="shared" si="1"/>
        <v>0.10817924146000783</v>
      </c>
      <c r="M9" s="1">
        <f t="shared" si="2"/>
        <v>361.75138344226622</v>
      </c>
    </row>
    <row r="10" spans="1:13" x14ac:dyDescent="0.25">
      <c r="A10" t="str">
        <f t="shared" si="0"/>
        <v>CMBBKKJan-2024</v>
      </c>
      <c r="B10" s="2">
        <v>2024</v>
      </c>
      <c r="C10" s="2" t="s">
        <v>196</v>
      </c>
      <c r="D10" t="s">
        <v>10</v>
      </c>
      <c r="E10" s="2" t="s">
        <v>12</v>
      </c>
      <c r="F10" t="s">
        <v>13</v>
      </c>
      <c r="G10">
        <v>909</v>
      </c>
      <c r="H10">
        <v>110321.23000000003</v>
      </c>
      <c r="I10">
        <v>62520.790000000008</v>
      </c>
      <c r="J10">
        <v>172842.02</v>
      </c>
      <c r="K10">
        <v>2167965</v>
      </c>
      <c r="L10" s="26">
        <f t="shared" si="1"/>
        <v>7.9725466047652974E-2</v>
      </c>
      <c r="M10" s="1">
        <f t="shared" si="2"/>
        <v>190.14523652365236</v>
      </c>
    </row>
    <row r="11" spans="1:13" x14ac:dyDescent="0.25">
      <c r="A11" t="str">
        <f t="shared" si="0"/>
        <v>CMBBLRJan-2024</v>
      </c>
      <c r="B11" s="2">
        <v>2024</v>
      </c>
      <c r="C11" s="2" t="s">
        <v>196</v>
      </c>
      <c r="D11" t="s">
        <v>10</v>
      </c>
      <c r="E11" s="2" t="s">
        <v>14</v>
      </c>
      <c r="F11" t="s">
        <v>15</v>
      </c>
      <c r="G11">
        <v>746</v>
      </c>
      <c r="H11">
        <v>51133.439999999995</v>
      </c>
      <c r="I11">
        <v>22112.239999999998</v>
      </c>
      <c r="J11">
        <v>73245.680000000008</v>
      </c>
      <c r="K11">
        <v>533390</v>
      </c>
      <c r="L11" s="26">
        <f t="shared" si="1"/>
        <v>0.13732105963741353</v>
      </c>
      <c r="M11" s="1">
        <f t="shared" si="2"/>
        <v>98.184557640750683</v>
      </c>
    </row>
    <row r="12" spans="1:13" x14ac:dyDescent="0.25">
      <c r="A12" t="str">
        <f t="shared" si="0"/>
        <v>CMBBOMJan-2024</v>
      </c>
      <c r="B12" s="2">
        <v>2024</v>
      </c>
      <c r="C12" s="2" t="s">
        <v>196</v>
      </c>
      <c r="D12" t="s">
        <v>10</v>
      </c>
      <c r="E12" s="2" t="s">
        <v>16</v>
      </c>
      <c r="F12" t="s">
        <v>15</v>
      </c>
      <c r="G12">
        <v>1441</v>
      </c>
      <c r="H12">
        <v>148686.50000000003</v>
      </c>
      <c r="I12">
        <v>50717.070000000007</v>
      </c>
      <c r="J12">
        <v>199403.57000000007</v>
      </c>
      <c r="K12">
        <v>2232109</v>
      </c>
      <c r="L12" s="26">
        <f t="shared" si="1"/>
        <v>8.9334154380453668E-2</v>
      </c>
      <c r="M12" s="1">
        <f t="shared" si="2"/>
        <v>138.37860513532274</v>
      </c>
    </row>
    <row r="13" spans="1:13" x14ac:dyDescent="0.25">
      <c r="A13" t="str">
        <f t="shared" si="0"/>
        <v>CMBCANJan-2024</v>
      </c>
      <c r="B13" s="2">
        <v>2024</v>
      </c>
      <c r="C13" s="2" t="s">
        <v>196</v>
      </c>
      <c r="D13" t="s">
        <v>10</v>
      </c>
      <c r="E13" s="2" t="s">
        <v>17</v>
      </c>
      <c r="F13" t="s">
        <v>13</v>
      </c>
      <c r="G13">
        <v>34</v>
      </c>
      <c r="H13">
        <v>6188.84</v>
      </c>
      <c r="I13">
        <v>3254.86</v>
      </c>
      <c r="J13">
        <v>9443.7000000000007</v>
      </c>
      <c r="K13">
        <v>135422</v>
      </c>
      <c r="L13" s="26">
        <f t="shared" si="1"/>
        <v>6.9735345807918958E-2</v>
      </c>
      <c r="M13" s="1">
        <f t="shared" si="2"/>
        <v>277.75588235294117</v>
      </c>
    </row>
    <row r="14" spans="1:13" x14ac:dyDescent="0.25">
      <c r="A14" t="str">
        <f t="shared" si="0"/>
        <v>CMBCDGJan-2024</v>
      </c>
      <c r="B14" s="2">
        <v>2024</v>
      </c>
      <c r="C14" s="2" t="s">
        <v>196</v>
      </c>
      <c r="D14" t="s">
        <v>10</v>
      </c>
      <c r="E14" s="2" t="s">
        <v>18</v>
      </c>
      <c r="F14" t="s">
        <v>19</v>
      </c>
      <c r="G14">
        <v>1593</v>
      </c>
      <c r="H14">
        <v>519901.19999999995</v>
      </c>
      <c r="I14">
        <v>341544.56000000029</v>
      </c>
      <c r="J14">
        <v>861445.75999999989</v>
      </c>
      <c r="K14">
        <v>13554837</v>
      </c>
      <c r="L14" s="26">
        <f t="shared" si="1"/>
        <v>6.3552646188220471E-2</v>
      </c>
      <c r="M14" s="1">
        <f t="shared" si="2"/>
        <v>540.76946641556799</v>
      </c>
    </row>
    <row r="15" spans="1:13" x14ac:dyDescent="0.25">
      <c r="A15" t="str">
        <f t="shared" si="0"/>
        <v>CMBCGKJan-2024</v>
      </c>
      <c r="B15" s="2">
        <v>2024</v>
      </c>
      <c r="C15" s="2" t="s">
        <v>196</v>
      </c>
      <c r="D15" t="s">
        <v>10</v>
      </c>
      <c r="E15" s="2" t="s">
        <v>20</v>
      </c>
      <c r="F15" t="s">
        <v>13</v>
      </c>
      <c r="G15">
        <v>341</v>
      </c>
      <c r="H15">
        <v>44357.340000000004</v>
      </c>
      <c r="I15">
        <v>26211.37</v>
      </c>
      <c r="J15">
        <v>70568.710000000021</v>
      </c>
      <c r="K15">
        <v>1131438</v>
      </c>
      <c r="L15" s="26">
        <f t="shared" si="1"/>
        <v>6.2370814839169286E-2</v>
      </c>
      <c r="M15" s="1">
        <f t="shared" si="2"/>
        <v>206.94636363636369</v>
      </c>
    </row>
    <row r="16" spans="1:13" x14ac:dyDescent="0.25">
      <c r="A16" t="str">
        <f t="shared" si="0"/>
        <v>CMBCOKJan-2024</v>
      </c>
      <c r="B16" s="2">
        <v>2024</v>
      </c>
      <c r="C16" s="2" t="s">
        <v>196</v>
      </c>
      <c r="D16" t="s">
        <v>10</v>
      </c>
      <c r="E16" s="2" t="s">
        <v>21</v>
      </c>
      <c r="F16" t="s">
        <v>15</v>
      </c>
      <c r="G16">
        <v>505</v>
      </c>
      <c r="H16">
        <v>35032.99</v>
      </c>
      <c r="I16">
        <v>12407.929999999997</v>
      </c>
      <c r="J16">
        <v>47440.920000000006</v>
      </c>
      <c r="K16">
        <v>261085</v>
      </c>
      <c r="L16" s="26">
        <f t="shared" si="1"/>
        <v>0.1817068004672808</v>
      </c>
      <c r="M16" s="1">
        <f t="shared" si="2"/>
        <v>93.942415841584165</v>
      </c>
    </row>
    <row r="17" spans="1:13" x14ac:dyDescent="0.25">
      <c r="A17" t="str">
        <f t="shared" si="0"/>
        <v>CMBDACJan-2024</v>
      </c>
      <c r="B17" s="2">
        <v>2024</v>
      </c>
      <c r="C17" s="2" t="s">
        <v>196</v>
      </c>
      <c r="D17" t="s">
        <v>10</v>
      </c>
      <c r="E17" s="2" t="s">
        <v>22</v>
      </c>
      <c r="F17" t="s">
        <v>15</v>
      </c>
      <c r="G17">
        <v>286</v>
      </c>
      <c r="H17">
        <v>61004.95</v>
      </c>
      <c r="I17">
        <v>1144.9399999999998</v>
      </c>
      <c r="J17">
        <v>62149.889999999992</v>
      </c>
      <c r="K17">
        <v>619190</v>
      </c>
      <c r="L17" s="26">
        <f t="shared" si="1"/>
        <v>0.10037289038905665</v>
      </c>
      <c r="M17" s="1">
        <f t="shared" si="2"/>
        <v>217.30730769230766</v>
      </c>
    </row>
    <row r="18" spans="1:13" x14ac:dyDescent="0.25">
      <c r="A18" t="str">
        <f t="shared" si="0"/>
        <v>CMBDELJan-2024</v>
      </c>
      <c r="B18" s="2">
        <v>2024</v>
      </c>
      <c r="C18" s="2" t="s">
        <v>196</v>
      </c>
      <c r="D18" t="s">
        <v>10</v>
      </c>
      <c r="E18" s="2" t="s">
        <v>23</v>
      </c>
      <c r="F18" t="s">
        <v>15</v>
      </c>
      <c r="G18">
        <v>2288</v>
      </c>
      <c r="H18">
        <v>232865.13000000003</v>
      </c>
      <c r="I18">
        <v>76712.079999999987</v>
      </c>
      <c r="J18">
        <v>309577.2100000002</v>
      </c>
      <c r="K18">
        <v>5548400</v>
      </c>
      <c r="L18" s="26">
        <f t="shared" si="1"/>
        <v>5.5795762742412262E-2</v>
      </c>
      <c r="M18" s="1">
        <f t="shared" si="2"/>
        <v>135.30472465034973</v>
      </c>
    </row>
    <row r="19" spans="1:13" x14ac:dyDescent="0.25">
      <c r="A19" t="str">
        <f t="shared" si="0"/>
        <v>CMBDMMJan-2024</v>
      </c>
      <c r="B19" s="2">
        <v>2024</v>
      </c>
      <c r="C19" s="2" t="s">
        <v>196</v>
      </c>
      <c r="D19" t="s">
        <v>10</v>
      </c>
      <c r="E19" s="2" t="s">
        <v>24</v>
      </c>
      <c r="F19" t="s">
        <v>11</v>
      </c>
      <c r="G19">
        <v>399</v>
      </c>
      <c r="H19">
        <v>70925.36</v>
      </c>
      <c r="I19">
        <v>36397.529999999992</v>
      </c>
      <c r="J19">
        <v>107322.88999999997</v>
      </c>
      <c r="K19">
        <v>1537347</v>
      </c>
      <c r="L19" s="26">
        <f t="shared" si="1"/>
        <v>6.9810452682445776E-2</v>
      </c>
      <c r="M19" s="1">
        <f t="shared" si="2"/>
        <v>268.97967418546358</v>
      </c>
    </row>
    <row r="20" spans="1:13" x14ac:dyDescent="0.25">
      <c r="A20" t="str">
        <f t="shared" si="0"/>
        <v>CMBDOHJan-2024</v>
      </c>
      <c r="B20" s="2">
        <v>2024</v>
      </c>
      <c r="C20" s="2" t="s">
        <v>196</v>
      </c>
      <c r="D20" t="s">
        <v>10</v>
      </c>
      <c r="E20" s="2" t="s">
        <v>25</v>
      </c>
      <c r="F20" t="s">
        <v>11</v>
      </c>
      <c r="G20">
        <v>1479</v>
      </c>
      <c r="H20">
        <v>304359.74999999977</v>
      </c>
      <c r="I20">
        <v>255937.7300000001</v>
      </c>
      <c r="J20">
        <v>560297.4800000001</v>
      </c>
      <c r="K20">
        <v>5373207</v>
      </c>
      <c r="L20" s="26">
        <f t="shared" si="1"/>
        <v>0.1042761762202722</v>
      </c>
      <c r="M20" s="1">
        <f t="shared" si="2"/>
        <v>378.83534820824889</v>
      </c>
    </row>
    <row r="21" spans="1:13" x14ac:dyDescent="0.25">
      <c r="A21" t="str">
        <f t="shared" si="0"/>
        <v>CMBDXBJan-2024</v>
      </c>
      <c r="B21" s="2">
        <v>2024</v>
      </c>
      <c r="C21" s="2" t="s">
        <v>196</v>
      </c>
      <c r="D21" t="s">
        <v>10</v>
      </c>
      <c r="E21" s="2" t="s">
        <v>26</v>
      </c>
      <c r="F21" t="s">
        <v>11</v>
      </c>
      <c r="G21">
        <v>1077</v>
      </c>
      <c r="H21">
        <v>142785.69999999995</v>
      </c>
      <c r="I21">
        <v>110629.34000000007</v>
      </c>
      <c r="J21">
        <v>253415.04000000024</v>
      </c>
      <c r="K21">
        <v>3563793</v>
      </c>
      <c r="L21" s="26">
        <f t="shared" si="1"/>
        <v>7.1108237768018584E-2</v>
      </c>
      <c r="M21" s="1">
        <f t="shared" si="2"/>
        <v>235.29715877437349</v>
      </c>
    </row>
    <row r="22" spans="1:13" x14ac:dyDescent="0.25">
      <c r="A22" t="str">
        <f t="shared" si="0"/>
        <v>CMBFRAJan-2024</v>
      </c>
      <c r="B22" s="2">
        <v>2024</v>
      </c>
      <c r="C22" s="2" t="s">
        <v>196</v>
      </c>
      <c r="D22" t="s">
        <v>10</v>
      </c>
      <c r="E22" s="2" t="s">
        <v>27</v>
      </c>
      <c r="F22" t="s">
        <v>19</v>
      </c>
      <c r="G22">
        <v>2031</v>
      </c>
      <c r="H22">
        <v>686892.23000000021</v>
      </c>
      <c r="I22">
        <v>447181.90000000014</v>
      </c>
      <c r="J22">
        <v>1134074.1300000001</v>
      </c>
      <c r="K22">
        <v>16436883</v>
      </c>
      <c r="L22" s="26">
        <f t="shared" si="1"/>
        <v>6.8995692796499197E-2</v>
      </c>
      <c r="M22" s="1">
        <f t="shared" si="2"/>
        <v>558.38214180206796</v>
      </c>
    </row>
    <row r="23" spans="1:13" x14ac:dyDescent="0.25">
      <c r="A23" t="str">
        <f t="shared" si="0"/>
        <v>CMBGANJan-2024</v>
      </c>
      <c r="B23" s="2">
        <v>2024</v>
      </c>
      <c r="C23" s="2" t="s">
        <v>196</v>
      </c>
      <c r="D23" t="s">
        <v>10</v>
      </c>
      <c r="E23" s="2" t="s">
        <v>28</v>
      </c>
      <c r="F23" t="s">
        <v>15</v>
      </c>
      <c r="G23">
        <v>504</v>
      </c>
      <c r="H23">
        <v>41972.359999999993</v>
      </c>
      <c r="I23">
        <v>13637.470000000001</v>
      </c>
      <c r="J23">
        <v>55609.829999999994</v>
      </c>
      <c r="K23">
        <v>578088</v>
      </c>
      <c r="L23" s="26">
        <f t="shared" si="1"/>
        <v>9.6196132768713402E-2</v>
      </c>
      <c r="M23" s="1">
        <f t="shared" si="2"/>
        <v>110.33696428571427</v>
      </c>
    </row>
    <row r="24" spans="1:13" x14ac:dyDescent="0.25">
      <c r="A24" t="str">
        <f t="shared" si="0"/>
        <v>CMBHYDJan-2024</v>
      </c>
      <c r="B24" s="2">
        <v>2024</v>
      </c>
      <c r="C24" s="2" t="s">
        <v>196</v>
      </c>
      <c r="D24" t="s">
        <v>10</v>
      </c>
      <c r="E24" s="2" t="s">
        <v>29</v>
      </c>
      <c r="F24" t="s">
        <v>15</v>
      </c>
      <c r="G24">
        <v>346</v>
      </c>
      <c r="H24">
        <v>20202.989999999998</v>
      </c>
      <c r="I24">
        <v>11258.689999999997</v>
      </c>
      <c r="J24">
        <v>31461.68</v>
      </c>
      <c r="K24">
        <v>405512</v>
      </c>
      <c r="L24" s="26">
        <f t="shared" si="1"/>
        <v>7.7585077630255087E-2</v>
      </c>
      <c r="M24" s="1">
        <f t="shared" si="2"/>
        <v>90.92971098265896</v>
      </c>
    </row>
    <row r="25" spans="1:13" x14ac:dyDescent="0.25">
      <c r="A25" t="str">
        <f t="shared" si="0"/>
        <v>CMBICNJan-2024</v>
      </c>
      <c r="B25" s="2">
        <v>2024</v>
      </c>
      <c r="C25" s="2" t="s">
        <v>196</v>
      </c>
      <c r="D25" t="s">
        <v>10</v>
      </c>
      <c r="E25" s="2" t="s">
        <v>30</v>
      </c>
      <c r="F25" t="s">
        <v>13</v>
      </c>
      <c r="G25">
        <v>580</v>
      </c>
      <c r="H25">
        <v>146015.95999999993</v>
      </c>
      <c r="I25">
        <v>49691.859999999993</v>
      </c>
      <c r="J25">
        <v>195707.81999999998</v>
      </c>
      <c r="K25">
        <v>3343700</v>
      </c>
      <c r="L25" s="26">
        <f t="shared" si="1"/>
        <v>5.8530316715016295E-2</v>
      </c>
      <c r="M25" s="1">
        <f t="shared" si="2"/>
        <v>337.42727586206894</v>
      </c>
    </row>
    <row r="26" spans="1:13" x14ac:dyDescent="0.25">
      <c r="A26" t="str">
        <f t="shared" si="0"/>
        <v>CMBIXMJan-2024</v>
      </c>
      <c r="B26" s="2">
        <v>2024</v>
      </c>
      <c r="C26" s="2" t="s">
        <v>196</v>
      </c>
      <c r="D26" t="s">
        <v>10</v>
      </c>
      <c r="E26" s="2" t="s">
        <v>31</v>
      </c>
      <c r="F26" t="s">
        <v>15</v>
      </c>
      <c r="G26">
        <v>188</v>
      </c>
      <c r="H26">
        <v>5627.8999999999969</v>
      </c>
      <c r="I26">
        <v>3491.31</v>
      </c>
      <c r="J26">
        <v>9119.2099999999991</v>
      </c>
      <c r="K26">
        <v>66552</v>
      </c>
      <c r="L26" s="26">
        <f t="shared" si="1"/>
        <v>0.1370238309893016</v>
      </c>
      <c r="M26" s="1">
        <f t="shared" si="2"/>
        <v>48.506436170212758</v>
      </c>
    </row>
    <row r="27" spans="1:13" x14ac:dyDescent="0.25">
      <c r="A27" t="str">
        <f t="shared" si="0"/>
        <v>CMBKHIJan-2024</v>
      </c>
      <c r="B27" s="2">
        <v>2024</v>
      </c>
      <c r="C27" s="2" t="s">
        <v>196</v>
      </c>
      <c r="D27" t="s">
        <v>10</v>
      </c>
      <c r="E27" s="2" t="s">
        <v>32</v>
      </c>
      <c r="F27" t="s">
        <v>15</v>
      </c>
      <c r="G27">
        <v>651</v>
      </c>
      <c r="H27">
        <v>80676.760000000009</v>
      </c>
      <c r="I27">
        <v>21493.889999999996</v>
      </c>
      <c r="J27">
        <v>102170.65</v>
      </c>
      <c r="K27">
        <v>1571514</v>
      </c>
      <c r="L27" s="26">
        <f t="shared" si="1"/>
        <v>6.5014151957920832E-2</v>
      </c>
      <c r="M27" s="1">
        <f t="shared" si="2"/>
        <v>156.94416282642089</v>
      </c>
    </row>
    <row r="28" spans="1:13" x14ac:dyDescent="0.25">
      <c r="A28" t="str">
        <f t="shared" si="0"/>
        <v>CMBKTMJan-2024</v>
      </c>
      <c r="B28" s="2">
        <v>2024</v>
      </c>
      <c r="C28" s="2" t="s">
        <v>196</v>
      </c>
      <c r="D28" t="s">
        <v>10</v>
      </c>
      <c r="E28" s="2" t="s">
        <v>52</v>
      </c>
      <c r="F28" t="s">
        <v>15</v>
      </c>
      <c r="G28">
        <v>288</v>
      </c>
      <c r="H28">
        <v>35835.65</v>
      </c>
      <c r="I28">
        <v>13141.380000000001</v>
      </c>
      <c r="J28">
        <v>48977.03</v>
      </c>
      <c r="K28">
        <v>677664</v>
      </c>
      <c r="L28" s="26">
        <f t="shared" si="1"/>
        <v>7.227332424328281E-2</v>
      </c>
      <c r="M28" s="1">
        <f t="shared" si="2"/>
        <v>170.05913194444443</v>
      </c>
    </row>
    <row r="29" spans="1:13" x14ac:dyDescent="0.25">
      <c r="A29" t="str">
        <f t="shared" si="0"/>
        <v>CMBKULJan-2024</v>
      </c>
      <c r="B29" s="2">
        <v>2024</v>
      </c>
      <c r="C29" s="2" t="s">
        <v>196</v>
      </c>
      <c r="D29" t="s">
        <v>10</v>
      </c>
      <c r="E29" s="2" t="s">
        <v>33</v>
      </c>
      <c r="F29" t="s">
        <v>13</v>
      </c>
      <c r="G29">
        <v>1776</v>
      </c>
      <c r="H29">
        <v>155744.43000000011</v>
      </c>
      <c r="I29">
        <v>107892.22000000006</v>
      </c>
      <c r="J29">
        <v>263636.64999999967</v>
      </c>
      <c r="K29">
        <v>4367184</v>
      </c>
      <c r="L29" s="26">
        <f t="shared" si="1"/>
        <v>6.0367653389460957E-2</v>
      </c>
      <c r="M29" s="1">
        <f t="shared" si="2"/>
        <v>148.4440596846845</v>
      </c>
    </row>
    <row r="30" spans="1:13" x14ac:dyDescent="0.25">
      <c r="A30" t="str">
        <f t="shared" si="0"/>
        <v>CMBKWIJan-2024</v>
      </c>
      <c r="B30" s="2">
        <v>2024</v>
      </c>
      <c r="C30" s="2" t="s">
        <v>196</v>
      </c>
      <c r="D30" t="s">
        <v>10</v>
      </c>
      <c r="E30" s="2" t="s">
        <v>34</v>
      </c>
      <c r="F30" t="s">
        <v>11</v>
      </c>
      <c r="G30">
        <v>475</v>
      </c>
      <c r="H30">
        <v>74505.240000000034</v>
      </c>
      <c r="I30">
        <v>35723.380000000012</v>
      </c>
      <c r="J30">
        <v>110228.62000000001</v>
      </c>
      <c r="K30">
        <v>1992625</v>
      </c>
      <c r="L30" s="26">
        <f t="shared" si="1"/>
        <v>5.5318296217301305E-2</v>
      </c>
      <c r="M30" s="1">
        <f t="shared" si="2"/>
        <v>232.06025263157898</v>
      </c>
    </row>
    <row r="31" spans="1:13" x14ac:dyDescent="0.25">
      <c r="A31" t="str">
        <f t="shared" si="0"/>
        <v>CMBLHEJan-2024</v>
      </c>
      <c r="B31" s="2">
        <v>2024</v>
      </c>
      <c r="C31" s="2" t="s">
        <v>196</v>
      </c>
      <c r="D31" t="s">
        <v>10</v>
      </c>
      <c r="E31" s="2" t="s">
        <v>35</v>
      </c>
      <c r="F31" t="s">
        <v>15</v>
      </c>
      <c r="G31">
        <v>552</v>
      </c>
      <c r="H31">
        <v>68910.979999999967</v>
      </c>
      <c r="I31">
        <v>15769.400000000003</v>
      </c>
      <c r="J31">
        <v>84680.38</v>
      </c>
      <c r="K31">
        <v>1537320</v>
      </c>
      <c r="L31" s="26">
        <f t="shared" si="1"/>
        <v>5.5083118674056152E-2</v>
      </c>
      <c r="M31" s="1">
        <f t="shared" si="2"/>
        <v>153.40648550724637</v>
      </c>
    </row>
    <row r="32" spans="1:13" x14ac:dyDescent="0.25">
      <c r="A32" t="str">
        <f t="shared" si="0"/>
        <v>CMBLHRJan-2024</v>
      </c>
      <c r="B32" s="2">
        <v>2024</v>
      </c>
      <c r="C32" s="2" t="s">
        <v>196</v>
      </c>
      <c r="D32" t="s">
        <v>10</v>
      </c>
      <c r="E32" s="2" t="s">
        <v>36</v>
      </c>
      <c r="F32" t="s">
        <v>19</v>
      </c>
      <c r="G32">
        <v>4508</v>
      </c>
      <c r="H32">
        <v>2163811.4599999976</v>
      </c>
      <c r="I32">
        <v>927897.88000000035</v>
      </c>
      <c r="J32">
        <v>3091709.3400000022</v>
      </c>
      <c r="K32">
        <v>39305252</v>
      </c>
      <c r="L32" s="26">
        <f t="shared" si="1"/>
        <v>7.8658936978702035E-2</v>
      </c>
      <c r="M32" s="1">
        <f t="shared" si="2"/>
        <v>685.82727151730307</v>
      </c>
    </row>
    <row r="33" spans="1:13" x14ac:dyDescent="0.25">
      <c r="A33" t="str">
        <f t="shared" si="0"/>
        <v>CMBMAAJan-2024</v>
      </c>
      <c r="B33" s="2">
        <v>2024</v>
      </c>
      <c r="C33" s="2" t="s">
        <v>196</v>
      </c>
      <c r="D33" t="s">
        <v>10</v>
      </c>
      <c r="E33" s="2" t="s">
        <v>37</v>
      </c>
      <c r="F33" t="s">
        <v>15</v>
      </c>
      <c r="G33">
        <v>1759</v>
      </c>
      <c r="H33">
        <v>66392.81</v>
      </c>
      <c r="I33">
        <v>51632.100000000013</v>
      </c>
      <c r="J33">
        <v>118024.90999999997</v>
      </c>
      <c r="K33">
        <v>1206674</v>
      </c>
      <c r="L33" s="26">
        <f t="shared" si="1"/>
        <v>9.7810104468978337E-2</v>
      </c>
      <c r="M33" s="1">
        <f t="shared" si="2"/>
        <v>67.097731665719138</v>
      </c>
    </row>
    <row r="34" spans="1:13" x14ac:dyDescent="0.25">
      <c r="A34" t="str">
        <f t="shared" si="0"/>
        <v>CMBMELJan-2024</v>
      </c>
      <c r="B34" s="2">
        <v>2024</v>
      </c>
      <c r="C34" s="2" t="s">
        <v>196</v>
      </c>
      <c r="D34" t="s">
        <v>10</v>
      </c>
      <c r="E34" s="2" t="s">
        <v>38</v>
      </c>
      <c r="F34" t="s">
        <v>13</v>
      </c>
      <c r="G34">
        <v>6147</v>
      </c>
      <c r="H34">
        <v>3602144.7299999949</v>
      </c>
      <c r="I34">
        <v>461807.76000000007</v>
      </c>
      <c r="J34">
        <v>4063952.49</v>
      </c>
      <c r="K34">
        <v>51690123</v>
      </c>
      <c r="L34" s="26">
        <f t="shared" si="1"/>
        <v>7.8621451336070527E-2</v>
      </c>
      <c r="M34" s="1">
        <f t="shared" si="2"/>
        <v>661.12778428501713</v>
      </c>
    </row>
    <row r="35" spans="1:13" x14ac:dyDescent="0.25">
      <c r="A35" t="str">
        <f t="shared" si="0"/>
        <v>CMBMLEJan-2024</v>
      </c>
      <c r="B35" s="2">
        <v>2024</v>
      </c>
      <c r="C35" s="2" t="s">
        <v>196</v>
      </c>
      <c r="D35" t="s">
        <v>10</v>
      </c>
      <c r="E35" s="2" t="s">
        <v>39</v>
      </c>
      <c r="F35" t="s">
        <v>15</v>
      </c>
      <c r="G35">
        <v>3599</v>
      </c>
      <c r="H35">
        <v>259304.56000000003</v>
      </c>
      <c r="I35">
        <v>89120.880000000034</v>
      </c>
      <c r="J35">
        <v>348425.43999999983</v>
      </c>
      <c r="K35">
        <v>2764032</v>
      </c>
      <c r="L35" s="26">
        <f t="shared" si="1"/>
        <v>0.12605694868945072</v>
      </c>
      <c r="M35" s="1">
        <f t="shared" si="2"/>
        <v>96.811736593498139</v>
      </c>
    </row>
    <row r="36" spans="1:13" x14ac:dyDescent="0.25">
      <c r="A36" t="str">
        <f t="shared" si="0"/>
        <v>CMBNRTJan-2024</v>
      </c>
      <c r="B36" s="2">
        <v>2024</v>
      </c>
      <c r="C36" s="2" t="s">
        <v>196</v>
      </c>
      <c r="D36" t="s">
        <v>10</v>
      </c>
      <c r="E36" s="2" t="s">
        <v>40</v>
      </c>
      <c r="F36" t="s">
        <v>13</v>
      </c>
      <c r="G36">
        <v>1707</v>
      </c>
      <c r="H36">
        <v>681794.31</v>
      </c>
      <c r="I36">
        <v>20302.919999999995</v>
      </c>
      <c r="J36">
        <v>702097.23000000045</v>
      </c>
      <c r="K36">
        <v>11716848</v>
      </c>
      <c r="L36" s="26">
        <f t="shared" si="1"/>
        <v>5.9922022543947011E-2</v>
      </c>
      <c r="M36" s="1">
        <f t="shared" si="2"/>
        <v>411.30476274165227</v>
      </c>
    </row>
    <row r="37" spans="1:13" x14ac:dyDescent="0.25">
      <c r="A37" t="str">
        <f t="shared" si="0"/>
        <v>CMBPVGJan-2024</v>
      </c>
      <c r="B37" s="2">
        <v>2024</v>
      </c>
      <c r="C37" s="2" t="s">
        <v>196</v>
      </c>
      <c r="D37" t="s">
        <v>10</v>
      </c>
      <c r="E37" s="2" t="s">
        <v>50</v>
      </c>
      <c r="F37" t="s">
        <v>13</v>
      </c>
      <c r="G37">
        <v>42</v>
      </c>
      <c r="H37">
        <v>5049.5200000000004</v>
      </c>
      <c r="I37">
        <v>3889.9100000000003</v>
      </c>
      <c r="J37">
        <v>8939.4299999999985</v>
      </c>
      <c r="K37">
        <v>212772</v>
      </c>
      <c r="L37" s="26">
        <f t="shared" si="1"/>
        <v>4.2014127798770506E-2</v>
      </c>
      <c r="M37" s="1">
        <f t="shared" si="2"/>
        <v>212.84357142857138</v>
      </c>
    </row>
    <row r="38" spans="1:13" x14ac:dyDescent="0.25">
      <c r="A38" t="str">
        <f t="shared" si="0"/>
        <v>CMBRUHJan-2024</v>
      </c>
      <c r="B38" s="2">
        <v>2024</v>
      </c>
      <c r="C38" s="2" t="s">
        <v>196</v>
      </c>
      <c r="D38" t="s">
        <v>10</v>
      </c>
      <c r="E38" s="2" t="s">
        <v>41</v>
      </c>
      <c r="F38" t="s">
        <v>11</v>
      </c>
      <c r="G38">
        <v>790</v>
      </c>
      <c r="H38">
        <v>151716.61000000002</v>
      </c>
      <c r="I38">
        <v>73359.530000000042</v>
      </c>
      <c r="J38">
        <v>225076.13999999984</v>
      </c>
      <c r="K38">
        <v>3195550</v>
      </c>
      <c r="L38" s="26">
        <f t="shared" si="1"/>
        <v>7.0434241366900796E-2</v>
      </c>
      <c r="M38" s="1">
        <f t="shared" si="2"/>
        <v>284.90650632911371</v>
      </c>
    </row>
    <row r="39" spans="1:13" x14ac:dyDescent="0.25">
      <c r="A39" t="str">
        <f t="shared" si="0"/>
        <v>CMBSINJan-2024</v>
      </c>
      <c r="B39" s="2">
        <v>2024</v>
      </c>
      <c r="C39" s="2" t="s">
        <v>196</v>
      </c>
      <c r="D39" t="s">
        <v>10</v>
      </c>
      <c r="E39" s="2" t="s">
        <v>42</v>
      </c>
      <c r="F39" t="s">
        <v>13</v>
      </c>
      <c r="G39">
        <v>2371</v>
      </c>
      <c r="H39">
        <v>355886.84000000008</v>
      </c>
      <c r="I39">
        <v>188008.18000000011</v>
      </c>
      <c r="J39">
        <v>543895.02000000014</v>
      </c>
      <c r="K39">
        <v>6517879</v>
      </c>
      <c r="L39" s="26">
        <f t="shared" si="1"/>
        <v>8.3446627346104488E-2</v>
      </c>
      <c r="M39" s="1">
        <f t="shared" si="2"/>
        <v>229.39477857444123</v>
      </c>
    </row>
    <row r="40" spans="1:13" x14ac:dyDescent="0.25">
      <c r="A40" t="str">
        <f t="shared" si="0"/>
        <v>CMBSYDJan-2024</v>
      </c>
      <c r="B40" s="2">
        <v>2024</v>
      </c>
      <c r="C40" s="2" t="s">
        <v>196</v>
      </c>
      <c r="D40" t="s">
        <v>10</v>
      </c>
      <c r="E40" s="2" t="s">
        <v>53</v>
      </c>
      <c r="F40" t="s">
        <v>13</v>
      </c>
      <c r="G40">
        <v>2765</v>
      </c>
      <c r="H40">
        <v>1612105.6200000003</v>
      </c>
      <c r="I40">
        <v>215587.66000000012</v>
      </c>
      <c r="J40">
        <v>1827693.2799999996</v>
      </c>
      <c r="K40">
        <v>24204810</v>
      </c>
      <c r="L40" s="26">
        <f t="shared" si="1"/>
        <v>7.5509507407825124E-2</v>
      </c>
      <c r="M40" s="1">
        <f t="shared" si="2"/>
        <v>661.01022784810107</v>
      </c>
    </row>
    <row r="41" spans="1:13" x14ac:dyDescent="0.25">
      <c r="A41" t="str">
        <f t="shared" si="0"/>
        <v>CMBTRVJan-2024</v>
      </c>
      <c r="B41" s="2">
        <v>2024</v>
      </c>
      <c r="C41" s="2" t="s">
        <v>196</v>
      </c>
      <c r="D41" t="s">
        <v>10</v>
      </c>
      <c r="E41" s="2" t="s">
        <v>43</v>
      </c>
      <c r="F41" t="s">
        <v>15</v>
      </c>
      <c r="G41">
        <v>164</v>
      </c>
      <c r="H41">
        <v>8650.3999999999978</v>
      </c>
      <c r="I41">
        <v>3549.1400000000003</v>
      </c>
      <c r="J41">
        <v>12199.539999999999</v>
      </c>
      <c r="K41">
        <v>60024</v>
      </c>
      <c r="L41" s="26">
        <f t="shared" si="1"/>
        <v>0.203244368919099</v>
      </c>
      <c r="M41" s="1">
        <f t="shared" si="2"/>
        <v>74.387439024390233</v>
      </c>
    </row>
    <row r="42" spans="1:13" x14ac:dyDescent="0.25">
      <c r="A42" t="str">
        <f t="shared" si="0"/>
        <v>CMBTRZJan-2024</v>
      </c>
      <c r="B42" s="2">
        <v>2024</v>
      </c>
      <c r="C42" s="2" t="s">
        <v>196</v>
      </c>
      <c r="D42" t="s">
        <v>10</v>
      </c>
      <c r="E42" s="2" t="s">
        <v>44</v>
      </c>
      <c r="F42" t="s">
        <v>15</v>
      </c>
      <c r="G42">
        <v>300</v>
      </c>
      <c r="H42">
        <v>13124.19</v>
      </c>
      <c r="I42">
        <v>7066.71</v>
      </c>
      <c r="J42">
        <v>20190.900000000016</v>
      </c>
      <c r="K42">
        <v>132900</v>
      </c>
      <c r="L42" s="26">
        <f t="shared" si="1"/>
        <v>0.15192550790067733</v>
      </c>
      <c r="M42" s="1">
        <f t="shared" si="2"/>
        <v>67.303000000000054</v>
      </c>
    </row>
    <row r="43" spans="1:13" x14ac:dyDescent="0.25">
      <c r="A43" t="str">
        <f t="shared" si="0"/>
        <v>CMBJEDJan-2024</v>
      </c>
      <c r="B43" s="2">
        <v>2024</v>
      </c>
      <c r="C43" s="2" t="s">
        <v>196</v>
      </c>
      <c r="D43" t="s">
        <v>10</v>
      </c>
      <c r="E43" s="2" t="s">
        <v>51</v>
      </c>
      <c r="F43" t="s">
        <v>11</v>
      </c>
      <c r="G43">
        <v>157</v>
      </c>
      <c r="H43">
        <v>27470.21999999999</v>
      </c>
      <c r="I43">
        <v>14437.550000000001</v>
      </c>
      <c r="J43">
        <v>41907.769999999997</v>
      </c>
      <c r="K43">
        <v>731149</v>
      </c>
      <c r="L43" s="26">
        <f t="shared" si="1"/>
        <v>5.7317687639591927E-2</v>
      </c>
      <c r="M43" s="1">
        <f t="shared" si="2"/>
        <v>266.92847133757959</v>
      </c>
    </row>
    <row r="44" spans="1:13" x14ac:dyDescent="0.25">
      <c r="A44" t="str">
        <f t="shared" si="0"/>
        <v>COKCMBJan-2024</v>
      </c>
      <c r="B44" s="2">
        <v>2024</v>
      </c>
      <c r="C44" s="2" t="s">
        <v>196</v>
      </c>
      <c r="D44" t="s">
        <v>21</v>
      </c>
      <c r="E44" s="2" t="s">
        <v>10</v>
      </c>
      <c r="F44" t="s">
        <v>15</v>
      </c>
      <c r="G44">
        <v>1990</v>
      </c>
      <c r="H44">
        <v>103971.76999999996</v>
      </c>
      <c r="I44">
        <v>34106.21000000005</v>
      </c>
      <c r="J44">
        <v>138077.97999999992</v>
      </c>
      <c r="K44">
        <v>1028830</v>
      </c>
      <c r="L44" s="26">
        <f t="shared" si="1"/>
        <v>0.13420874196903271</v>
      </c>
      <c r="M44" s="1">
        <f t="shared" si="2"/>
        <v>69.385919597989911</v>
      </c>
    </row>
    <row r="45" spans="1:13" x14ac:dyDescent="0.25">
      <c r="A45" t="str">
        <f t="shared" si="0"/>
        <v>DACCMBJan-2024</v>
      </c>
      <c r="B45" s="2">
        <v>2024</v>
      </c>
      <c r="C45" s="2" t="s">
        <v>196</v>
      </c>
      <c r="D45" t="s">
        <v>22</v>
      </c>
      <c r="E45" s="2" t="s">
        <v>10</v>
      </c>
      <c r="F45" t="s">
        <v>15</v>
      </c>
      <c r="G45">
        <v>111</v>
      </c>
      <c r="H45">
        <v>20489.640000000007</v>
      </c>
      <c r="I45">
        <v>1934.0799999999997</v>
      </c>
      <c r="J45">
        <v>22423.720000000012</v>
      </c>
      <c r="K45">
        <v>240315</v>
      </c>
      <c r="L45" s="26">
        <f t="shared" si="1"/>
        <v>9.3309697688450627E-2</v>
      </c>
      <c r="M45" s="1">
        <f t="shared" si="2"/>
        <v>202.0154954954956</v>
      </c>
    </row>
    <row r="46" spans="1:13" x14ac:dyDescent="0.25">
      <c r="A46" t="str">
        <f t="shared" si="0"/>
        <v>DELCMBJan-2024</v>
      </c>
      <c r="B46" s="2">
        <v>2024</v>
      </c>
      <c r="C46" s="2" t="s">
        <v>196</v>
      </c>
      <c r="D46" t="s">
        <v>23</v>
      </c>
      <c r="E46" s="2" t="s">
        <v>10</v>
      </c>
      <c r="F46" t="s">
        <v>15</v>
      </c>
      <c r="G46">
        <v>1498</v>
      </c>
      <c r="H46">
        <v>145034.25000000012</v>
      </c>
      <c r="I46">
        <v>52604.179999999964</v>
      </c>
      <c r="J46">
        <v>197638.43000000011</v>
      </c>
      <c r="K46">
        <v>3632650</v>
      </c>
      <c r="L46" s="26">
        <f t="shared" si="1"/>
        <v>5.4406130510784169E-2</v>
      </c>
      <c r="M46" s="1">
        <f t="shared" si="2"/>
        <v>131.93486648865161</v>
      </c>
    </row>
    <row r="47" spans="1:13" x14ac:dyDescent="0.25">
      <c r="A47" t="str">
        <f t="shared" si="0"/>
        <v>DMMCMBJan-2024</v>
      </c>
      <c r="B47" s="2">
        <v>2024</v>
      </c>
      <c r="C47" s="2" t="s">
        <v>196</v>
      </c>
      <c r="D47" t="s">
        <v>24</v>
      </c>
      <c r="E47" s="2" t="s">
        <v>10</v>
      </c>
      <c r="F47" t="s">
        <v>11</v>
      </c>
      <c r="G47">
        <v>104</v>
      </c>
      <c r="H47">
        <v>19599.010000000006</v>
      </c>
      <c r="I47">
        <v>8790.6299999999974</v>
      </c>
      <c r="J47">
        <v>28389.640000000003</v>
      </c>
      <c r="K47">
        <v>400712</v>
      </c>
      <c r="L47" s="26">
        <f t="shared" si="1"/>
        <v>7.0847990576773351E-2</v>
      </c>
      <c r="M47" s="1">
        <f t="shared" si="2"/>
        <v>272.9773076923077</v>
      </c>
    </row>
    <row r="48" spans="1:13" x14ac:dyDescent="0.25">
      <c r="A48" t="str">
        <f t="shared" si="0"/>
        <v>DOHCMBJan-2024</v>
      </c>
      <c r="B48" s="2">
        <v>2024</v>
      </c>
      <c r="C48" s="2" t="s">
        <v>196</v>
      </c>
      <c r="D48" t="s">
        <v>25</v>
      </c>
      <c r="E48" s="2" t="s">
        <v>10</v>
      </c>
      <c r="F48" t="s">
        <v>11</v>
      </c>
      <c r="G48">
        <v>274</v>
      </c>
      <c r="H48">
        <v>37579.1</v>
      </c>
      <c r="I48">
        <v>23741.069999999992</v>
      </c>
      <c r="J48">
        <v>61320.169999999991</v>
      </c>
      <c r="K48">
        <v>995442</v>
      </c>
      <c r="L48" s="26">
        <f t="shared" si="1"/>
        <v>6.1600947116959091E-2</v>
      </c>
      <c r="M48" s="1">
        <f t="shared" si="2"/>
        <v>223.79624087591239</v>
      </c>
    </row>
    <row r="49" spans="1:13" x14ac:dyDescent="0.25">
      <c r="A49" t="str">
        <f t="shared" si="0"/>
        <v>DXBCMBJan-2024</v>
      </c>
      <c r="B49" s="2">
        <v>2024</v>
      </c>
      <c r="C49" s="2" t="s">
        <v>196</v>
      </c>
      <c r="D49" t="s">
        <v>26</v>
      </c>
      <c r="E49" s="2" t="s">
        <v>10</v>
      </c>
      <c r="F49" t="s">
        <v>11</v>
      </c>
      <c r="G49">
        <v>290</v>
      </c>
      <c r="H49">
        <v>43128.790000000008</v>
      </c>
      <c r="I49">
        <v>26581.040000000008</v>
      </c>
      <c r="J49">
        <v>69709.829999999973</v>
      </c>
      <c r="K49">
        <v>959610</v>
      </c>
      <c r="L49" s="26">
        <f t="shared" si="1"/>
        <v>7.2643917841623135E-2</v>
      </c>
      <c r="M49" s="1">
        <f t="shared" si="2"/>
        <v>240.37872413793093</v>
      </c>
    </row>
    <row r="50" spans="1:13" x14ac:dyDescent="0.25">
      <c r="A50" t="str">
        <f t="shared" si="0"/>
        <v>FRACMBJan-2024</v>
      </c>
      <c r="B50" s="2">
        <v>2024</v>
      </c>
      <c r="C50" s="2" t="s">
        <v>196</v>
      </c>
      <c r="D50" t="s">
        <v>27</v>
      </c>
      <c r="E50" s="2" t="s">
        <v>10</v>
      </c>
      <c r="F50" t="s">
        <v>19</v>
      </c>
      <c r="G50">
        <v>1166</v>
      </c>
      <c r="H50">
        <v>276185.56999999995</v>
      </c>
      <c r="I50">
        <v>250993.58000000016</v>
      </c>
      <c r="J50">
        <v>527179.14999999956</v>
      </c>
      <c r="K50">
        <v>9436438</v>
      </c>
      <c r="L50" s="26">
        <f t="shared" si="1"/>
        <v>5.5866329011010255E-2</v>
      </c>
      <c r="M50" s="1">
        <f t="shared" si="2"/>
        <v>452.12620068610596</v>
      </c>
    </row>
    <row r="51" spans="1:13" x14ac:dyDescent="0.25">
      <c r="A51" t="str">
        <f t="shared" si="0"/>
        <v>GANCMBJan-2024</v>
      </c>
      <c r="B51" s="2">
        <v>2024</v>
      </c>
      <c r="C51" s="2" t="s">
        <v>196</v>
      </c>
      <c r="D51" t="s">
        <v>28</v>
      </c>
      <c r="E51" s="2" t="s">
        <v>10</v>
      </c>
      <c r="F51" t="s">
        <v>15</v>
      </c>
      <c r="G51">
        <v>86</v>
      </c>
      <c r="H51">
        <v>5595.9800000000005</v>
      </c>
      <c r="I51">
        <v>2505.39</v>
      </c>
      <c r="J51">
        <v>8101.369999999999</v>
      </c>
      <c r="K51">
        <v>98642</v>
      </c>
      <c r="L51" s="26">
        <f t="shared" si="1"/>
        <v>8.2129011982725403E-2</v>
      </c>
      <c r="M51" s="1">
        <f t="shared" si="2"/>
        <v>94.201976744186041</v>
      </c>
    </row>
    <row r="52" spans="1:13" x14ac:dyDescent="0.25">
      <c r="A52" t="str">
        <f t="shared" si="0"/>
        <v>HYDCMBJan-2024</v>
      </c>
      <c r="B52" s="2">
        <v>2024</v>
      </c>
      <c r="C52" s="2" t="s">
        <v>196</v>
      </c>
      <c r="D52" t="s">
        <v>29</v>
      </c>
      <c r="E52" s="2" t="s">
        <v>10</v>
      </c>
      <c r="F52" t="s">
        <v>15</v>
      </c>
      <c r="G52">
        <v>484</v>
      </c>
      <c r="H52">
        <v>28079.989999999983</v>
      </c>
      <c r="I52">
        <v>15736.159999999993</v>
      </c>
      <c r="J52">
        <v>43816.150000000016</v>
      </c>
      <c r="K52">
        <v>567248</v>
      </c>
      <c r="L52" s="26">
        <f t="shared" si="1"/>
        <v>7.7243375031732175E-2</v>
      </c>
      <c r="M52" s="1">
        <f t="shared" si="2"/>
        <v>90.529235537190118</v>
      </c>
    </row>
    <row r="53" spans="1:13" x14ac:dyDescent="0.25">
      <c r="A53" t="str">
        <f t="shared" si="0"/>
        <v>ICNCMBJan-2024</v>
      </c>
      <c r="B53" s="2">
        <v>2024</v>
      </c>
      <c r="C53" s="2" t="s">
        <v>196</v>
      </c>
      <c r="D53" t="s">
        <v>30</v>
      </c>
      <c r="E53" s="2" t="s">
        <v>10</v>
      </c>
      <c r="F53" t="s">
        <v>13</v>
      </c>
      <c r="G53">
        <v>454</v>
      </c>
      <c r="H53">
        <v>114495.83000000002</v>
      </c>
      <c r="I53">
        <v>37370.81</v>
      </c>
      <c r="J53">
        <v>151866.64000000004</v>
      </c>
      <c r="K53">
        <v>2617310</v>
      </c>
      <c r="L53" s="26">
        <f t="shared" si="1"/>
        <v>5.8023940610779784E-2</v>
      </c>
      <c r="M53" s="1">
        <f t="shared" si="2"/>
        <v>334.50801762114548</v>
      </c>
    </row>
    <row r="54" spans="1:13" x14ac:dyDescent="0.25">
      <c r="A54" t="str">
        <f t="shared" si="0"/>
        <v>IXMCMBJan-2024</v>
      </c>
      <c r="B54" s="2">
        <v>2024</v>
      </c>
      <c r="C54" s="2" t="s">
        <v>196</v>
      </c>
      <c r="D54" t="s">
        <v>31</v>
      </c>
      <c r="E54" s="2" t="s">
        <v>10</v>
      </c>
      <c r="F54" t="s">
        <v>15</v>
      </c>
      <c r="G54">
        <v>524</v>
      </c>
      <c r="H54">
        <v>14954.70999999999</v>
      </c>
      <c r="I54">
        <v>8141.24</v>
      </c>
      <c r="J54">
        <v>23095.950000000015</v>
      </c>
      <c r="K54">
        <v>185496</v>
      </c>
      <c r="L54" s="26">
        <f t="shared" si="1"/>
        <v>0.1245091538362014</v>
      </c>
      <c r="M54" s="1">
        <f t="shared" si="2"/>
        <v>44.076240458015299</v>
      </c>
    </row>
    <row r="55" spans="1:13" x14ac:dyDescent="0.25">
      <c r="A55" t="str">
        <f t="shared" si="0"/>
        <v>KHICMBJan-2024</v>
      </c>
      <c r="B55" s="2">
        <v>2024</v>
      </c>
      <c r="C55" s="2" t="s">
        <v>196</v>
      </c>
      <c r="D55" t="s">
        <v>32</v>
      </c>
      <c r="E55" s="2" t="s">
        <v>10</v>
      </c>
      <c r="F55" t="s">
        <v>15</v>
      </c>
      <c r="G55">
        <v>1130</v>
      </c>
      <c r="H55">
        <v>183165.62000000014</v>
      </c>
      <c r="I55">
        <v>25673.220000000005</v>
      </c>
      <c r="J55">
        <v>208838.83999999991</v>
      </c>
      <c r="K55">
        <v>2727820</v>
      </c>
      <c r="L55" s="26">
        <f t="shared" si="1"/>
        <v>7.6558878518377282E-2</v>
      </c>
      <c r="M55" s="1">
        <f t="shared" si="2"/>
        <v>184.81313274336276</v>
      </c>
    </row>
    <row r="56" spans="1:13" x14ac:dyDescent="0.25">
      <c r="A56" t="str">
        <f t="shared" si="0"/>
        <v>KTMCMBJan-2024</v>
      </c>
      <c r="B56" s="2">
        <v>2024</v>
      </c>
      <c r="C56" s="2" t="s">
        <v>196</v>
      </c>
      <c r="D56" t="s">
        <v>52</v>
      </c>
      <c r="E56" s="2" t="s">
        <v>10</v>
      </c>
      <c r="F56" t="s">
        <v>15</v>
      </c>
      <c r="G56">
        <v>159</v>
      </c>
      <c r="H56">
        <v>25885.999999999996</v>
      </c>
      <c r="I56">
        <v>6498.8199999999961</v>
      </c>
      <c r="J56">
        <v>32384.820000000003</v>
      </c>
      <c r="K56">
        <v>374127</v>
      </c>
      <c r="L56" s="26">
        <f t="shared" si="1"/>
        <v>8.6561034087355368E-2</v>
      </c>
      <c r="M56" s="1">
        <f t="shared" si="2"/>
        <v>203.6781132075472</v>
      </c>
    </row>
    <row r="57" spans="1:13" x14ac:dyDescent="0.25">
      <c r="A57" t="str">
        <f t="shared" si="0"/>
        <v>KULCMBJan-2024</v>
      </c>
      <c r="B57" s="2">
        <v>2024</v>
      </c>
      <c r="C57" s="2" t="s">
        <v>196</v>
      </c>
      <c r="D57" t="s">
        <v>33</v>
      </c>
      <c r="E57" s="2" t="s">
        <v>10</v>
      </c>
      <c r="F57" t="s">
        <v>13</v>
      </c>
      <c r="G57">
        <v>1078</v>
      </c>
      <c r="H57">
        <v>86741.560000000027</v>
      </c>
      <c r="I57">
        <v>66676.36000000003</v>
      </c>
      <c r="J57">
        <v>153417.92000000007</v>
      </c>
      <c r="K57">
        <v>2650802</v>
      </c>
      <c r="L57" s="26">
        <f t="shared" si="1"/>
        <v>5.7876039025170523E-2</v>
      </c>
      <c r="M57" s="1">
        <f t="shared" si="2"/>
        <v>142.3171799628943</v>
      </c>
    </row>
    <row r="58" spans="1:13" x14ac:dyDescent="0.25">
      <c r="A58" t="str">
        <f t="shared" si="0"/>
        <v>KWICMBJan-2024</v>
      </c>
      <c r="B58" s="2">
        <v>2024</v>
      </c>
      <c r="C58" s="2" t="s">
        <v>196</v>
      </c>
      <c r="D58" t="s">
        <v>34</v>
      </c>
      <c r="E58" s="2" t="s">
        <v>10</v>
      </c>
      <c r="F58" t="s">
        <v>11</v>
      </c>
      <c r="G58">
        <v>112</v>
      </c>
      <c r="H58">
        <v>23207.949999999997</v>
      </c>
      <c r="I58">
        <v>7334.9000000000015</v>
      </c>
      <c r="J58">
        <v>30542.850000000013</v>
      </c>
      <c r="K58">
        <v>469840</v>
      </c>
      <c r="L58" s="26">
        <f t="shared" si="1"/>
        <v>6.5006917248425028E-2</v>
      </c>
      <c r="M58" s="1">
        <f t="shared" si="2"/>
        <v>272.70401785714296</v>
      </c>
    </row>
    <row r="59" spans="1:13" x14ac:dyDescent="0.25">
      <c r="A59" t="str">
        <f t="shared" si="0"/>
        <v>LHECMBJan-2024</v>
      </c>
      <c r="B59" s="2">
        <v>2024</v>
      </c>
      <c r="C59" s="2" t="s">
        <v>196</v>
      </c>
      <c r="D59" t="s">
        <v>35</v>
      </c>
      <c r="E59" s="2" t="s">
        <v>10</v>
      </c>
      <c r="F59" t="s">
        <v>15</v>
      </c>
      <c r="G59">
        <v>1234</v>
      </c>
      <c r="H59">
        <v>218487.96999999997</v>
      </c>
      <c r="I59">
        <v>31141.249999999989</v>
      </c>
      <c r="J59">
        <v>249629.21999999991</v>
      </c>
      <c r="K59">
        <v>3436690</v>
      </c>
      <c r="L59" s="26">
        <f t="shared" si="1"/>
        <v>7.263652526122516E-2</v>
      </c>
      <c r="M59" s="1">
        <f t="shared" si="2"/>
        <v>202.2927228525121</v>
      </c>
    </row>
    <row r="60" spans="1:13" x14ac:dyDescent="0.25">
      <c r="A60" t="str">
        <f t="shared" si="0"/>
        <v>LHRCMBJan-2024</v>
      </c>
      <c r="B60" s="2">
        <v>2024</v>
      </c>
      <c r="C60" s="2" t="s">
        <v>196</v>
      </c>
      <c r="D60" t="s">
        <v>36</v>
      </c>
      <c r="E60" s="2" t="s">
        <v>10</v>
      </c>
      <c r="F60" t="s">
        <v>19</v>
      </c>
      <c r="G60">
        <v>3468</v>
      </c>
      <c r="H60">
        <v>1131131.7999999984</v>
      </c>
      <c r="I60">
        <v>724546.6800000004</v>
      </c>
      <c r="J60">
        <v>1855678.4800000009</v>
      </c>
      <c r="K60">
        <v>30237492</v>
      </c>
      <c r="L60" s="26">
        <f t="shared" si="1"/>
        <v>6.1370118923884324E-2</v>
      </c>
      <c r="M60" s="1">
        <f t="shared" si="2"/>
        <v>535.08606689734745</v>
      </c>
    </row>
    <row r="61" spans="1:13" x14ac:dyDescent="0.25">
      <c r="A61" t="str">
        <f t="shared" si="0"/>
        <v>MAACMBJan-2024</v>
      </c>
      <c r="B61" s="2">
        <v>2024</v>
      </c>
      <c r="C61" s="2" t="s">
        <v>196</v>
      </c>
      <c r="D61" t="s">
        <v>37</v>
      </c>
      <c r="E61" s="2" t="s">
        <v>10</v>
      </c>
      <c r="F61" t="s">
        <v>15</v>
      </c>
      <c r="G61">
        <v>1734</v>
      </c>
      <c r="H61">
        <v>64749.700000000033</v>
      </c>
      <c r="I61">
        <v>43740.449999999983</v>
      </c>
      <c r="J61">
        <v>108490.15000000004</v>
      </c>
      <c r="K61">
        <v>1189524</v>
      </c>
      <c r="L61" s="26">
        <f t="shared" si="1"/>
        <v>9.1204675147369907E-2</v>
      </c>
      <c r="M61" s="1">
        <f t="shared" si="2"/>
        <v>62.566407151095753</v>
      </c>
    </row>
    <row r="62" spans="1:13" x14ac:dyDescent="0.25">
      <c r="A62" t="str">
        <f t="shared" si="0"/>
        <v>MELCMBJan-2024</v>
      </c>
      <c r="B62" s="2">
        <v>2024</v>
      </c>
      <c r="C62" s="2" t="s">
        <v>196</v>
      </c>
      <c r="D62" t="s">
        <v>38</v>
      </c>
      <c r="E62" s="2" t="s">
        <v>10</v>
      </c>
      <c r="F62" t="s">
        <v>13</v>
      </c>
      <c r="G62">
        <v>4052</v>
      </c>
      <c r="H62">
        <v>1514287.3399999999</v>
      </c>
      <c r="I62">
        <v>399846.95000000007</v>
      </c>
      <c r="J62">
        <v>1914134.2899999998</v>
      </c>
      <c r="K62">
        <v>34073268</v>
      </c>
      <c r="L62" s="26">
        <f t="shared" si="1"/>
        <v>5.6177009202639433E-2</v>
      </c>
      <c r="M62" s="1">
        <f t="shared" si="2"/>
        <v>472.39247038499502</v>
      </c>
    </row>
    <row r="63" spans="1:13" x14ac:dyDescent="0.25">
      <c r="A63" t="str">
        <f t="shared" si="0"/>
        <v>MLECMBJan-2024</v>
      </c>
      <c r="B63" s="2">
        <v>2024</v>
      </c>
      <c r="C63" s="2" t="s">
        <v>196</v>
      </c>
      <c r="D63" t="s">
        <v>39</v>
      </c>
      <c r="E63" s="2" t="s">
        <v>10</v>
      </c>
      <c r="F63" t="s">
        <v>15</v>
      </c>
      <c r="G63">
        <v>2167</v>
      </c>
      <c r="H63">
        <v>173321.69999999987</v>
      </c>
      <c r="I63">
        <v>48180.259999999973</v>
      </c>
      <c r="J63">
        <v>221501.95999999993</v>
      </c>
      <c r="K63">
        <v>1664256</v>
      </c>
      <c r="L63" s="26">
        <f t="shared" si="1"/>
        <v>0.13309368270266109</v>
      </c>
      <c r="M63" s="1">
        <f t="shared" si="2"/>
        <v>102.21594831564371</v>
      </c>
    </row>
    <row r="64" spans="1:13" x14ac:dyDescent="0.25">
      <c r="A64" t="str">
        <f t="shared" si="0"/>
        <v>NRTCMBJan-2024</v>
      </c>
      <c r="B64" s="2">
        <v>2024</v>
      </c>
      <c r="C64" s="2" t="s">
        <v>196</v>
      </c>
      <c r="D64" t="s">
        <v>40</v>
      </c>
      <c r="E64" s="2" t="s">
        <v>10</v>
      </c>
      <c r="F64" t="s">
        <v>13</v>
      </c>
      <c r="G64">
        <v>620</v>
      </c>
      <c r="H64">
        <v>202088.00000000003</v>
      </c>
      <c r="I64">
        <v>40357.95999999997</v>
      </c>
      <c r="J64">
        <v>242445.96000000002</v>
      </c>
      <c r="K64">
        <v>4255680</v>
      </c>
      <c r="L64" s="26">
        <f t="shared" si="1"/>
        <v>5.6969969546582455E-2</v>
      </c>
      <c r="M64" s="1">
        <f t="shared" si="2"/>
        <v>391.04187096774194</v>
      </c>
    </row>
    <row r="65" spans="1:13" x14ac:dyDescent="0.25">
      <c r="A65" t="str">
        <f t="shared" si="0"/>
        <v>PVGCMBJan-2024</v>
      </c>
      <c r="B65" s="2">
        <v>2024</v>
      </c>
      <c r="C65" s="2" t="s">
        <v>196</v>
      </c>
      <c r="D65" t="s">
        <v>50</v>
      </c>
      <c r="E65" s="2" t="s">
        <v>10</v>
      </c>
      <c r="F65" t="s">
        <v>13</v>
      </c>
      <c r="G65">
        <v>53</v>
      </c>
      <c r="H65">
        <v>12300.199999999997</v>
      </c>
      <c r="I65">
        <v>5139.78</v>
      </c>
      <c r="J65">
        <v>17439.98</v>
      </c>
      <c r="K65">
        <v>268498</v>
      </c>
      <c r="L65" s="26">
        <f t="shared" si="1"/>
        <v>6.4953854404874528E-2</v>
      </c>
      <c r="M65" s="1">
        <f t="shared" si="2"/>
        <v>329.05622641509433</v>
      </c>
    </row>
    <row r="66" spans="1:13" x14ac:dyDescent="0.25">
      <c r="A66" t="str">
        <f t="shared" ref="A66:A129" si="3">D66&amp;E66&amp;C66</f>
        <v>RUHCMBJan-2024</v>
      </c>
      <c r="B66" s="2">
        <v>2024</v>
      </c>
      <c r="C66" s="2" t="s">
        <v>196</v>
      </c>
      <c r="D66" t="s">
        <v>41</v>
      </c>
      <c r="E66" s="2" t="s">
        <v>10</v>
      </c>
      <c r="F66" t="s">
        <v>11</v>
      </c>
      <c r="G66">
        <v>208</v>
      </c>
      <c r="H66">
        <v>43862.059999999983</v>
      </c>
      <c r="I66">
        <v>17743.740000000005</v>
      </c>
      <c r="J66">
        <v>61605.799999999996</v>
      </c>
      <c r="K66">
        <v>841360</v>
      </c>
      <c r="L66" s="26">
        <f t="shared" ref="L66:L129" si="4">J66/K66</f>
        <v>7.3221688694494622E-2</v>
      </c>
      <c r="M66" s="1">
        <f t="shared" ref="M66:M129" si="5">J66/G66</f>
        <v>296.18173076923074</v>
      </c>
    </row>
    <row r="67" spans="1:13" x14ac:dyDescent="0.25">
      <c r="A67" t="str">
        <f t="shared" si="3"/>
        <v>SINCMBJan-2024</v>
      </c>
      <c r="B67" s="2">
        <v>2024</v>
      </c>
      <c r="C67" s="2" t="s">
        <v>196</v>
      </c>
      <c r="D67" t="s">
        <v>42</v>
      </c>
      <c r="E67" s="2" t="s">
        <v>10</v>
      </c>
      <c r="F67" t="s">
        <v>13</v>
      </c>
      <c r="G67">
        <v>1027</v>
      </c>
      <c r="H67">
        <v>116076.12000000004</v>
      </c>
      <c r="I67">
        <v>78245.839999999953</v>
      </c>
      <c r="J67">
        <v>194321.96000000005</v>
      </c>
      <c r="K67">
        <v>2823223</v>
      </c>
      <c r="L67" s="26">
        <f t="shared" si="4"/>
        <v>6.8829830303876113E-2</v>
      </c>
      <c r="M67" s="1">
        <f t="shared" si="5"/>
        <v>189.21320350535547</v>
      </c>
    </row>
    <row r="68" spans="1:13" x14ac:dyDescent="0.25">
      <c r="A68" t="str">
        <f t="shared" si="3"/>
        <v>SYDCMBJan-2024</v>
      </c>
      <c r="B68" s="2">
        <v>2024</v>
      </c>
      <c r="C68" s="2" t="s">
        <v>196</v>
      </c>
      <c r="D68" t="s">
        <v>53</v>
      </c>
      <c r="E68" s="2" t="s">
        <v>10</v>
      </c>
      <c r="F68" t="s">
        <v>13</v>
      </c>
      <c r="G68">
        <v>1736</v>
      </c>
      <c r="H68">
        <v>713556.82999999949</v>
      </c>
      <c r="I68">
        <v>169098.08999999991</v>
      </c>
      <c r="J68">
        <v>882654.92000000039</v>
      </c>
      <c r="K68">
        <v>15196944</v>
      </c>
      <c r="L68" s="26">
        <f t="shared" si="4"/>
        <v>5.8081079985555013E-2</v>
      </c>
      <c r="M68" s="1">
        <f t="shared" si="5"/>
        <v>508.44177419354861</v>
      </c>
    </row>
    <row r="69" spans="1:13" x14ac:dyDescent="0.25">
      <c r="A69" t="str">
        <f t="shared" si="3"/>
        <v>TRVCMBJan-2024</v>
      </c>
      <c r="B69" s="2">
        <v>2024</v>
      </c>
      <c r="C69" s="2" t="s">
        <v>196</v>
      </c>
      <c r="D69" t="s">
        <v>43</v>
      </c>
      <c r="E69" s="2" t="s">
        <v>10</v>
      </c>
      <c r="F69" t="s">
        <v>15</v>
      </c>
      <c r="G69">
        <v>759</v>
      </c>
      <c r="H69">
        <v>29240.590000000004</v>
      </c>
      <c r="I69">
        <v>11284.53</v>
      </c>
      <c r="J69">
        <v>40525.119999999988</v>
      </c>
      <c r="K69">
        <v>277794</v>
      </c>
      <c r="L69" s="26">
        <f t="shared" si="4"/>
        <v>0.14588191249631016</v>
      </c>
      <c r="M69" s="1">
        <f t="shared" si="5"/>
        <v>53.392779973649525</v>
      </c>
    </row>
    <row r="70" spans="1:13" x14ac:dyDescent="0.25">
      <c r="A70" t="str">
        <f t="shared" si="3"/>
        <v>TRZCMBJan-2024</v>
      </c>
      <c r="B70" s="2">
        <v>2024</v>
      </c>
      <c r="C70" s="2" t="s">
        <v>196</v>
      </c>
      <c r="D70" t="s">
        <v>44</v>
      </c>
      <c r="E70" s="2" t="s">
        <v>10</v>
      </c>
      <c r="F70" t="s">
        <v>15</v>
      </c>
      <c r="G70">
        <v>594</v>
      </c>
      <c r="H70">
        <v>18982.839999999989</v>
      </c>
      <c r="I70">
        <v>10651.300000000017</v>
      </c>
      <c r="J70">
        <v>29634.140000000007</v>
      </c>
      <c r="K70">
        <v>263142</v>
      </c>
      <c r="L70" s="26">
        <f t="shared" si="4"/>
        <v>0.11261653403865596</v>
      </c>
      <c r="M70" s="1">
        <f t="shared" si="5"/>
        <v>49.889124579124591</v>
      </c>
    </row>
    <row r="71" spans="1:13" x14ac:dyDescent="0.25">
      <c r="A71" t="str">
        <f t="shared" si="3"/>
        <v>JEDCMBJan-2024</v>
      </c>
      <c r="B71" s="2">
        <v>2024</v>
      </c>
      <c r="C71" s="2" t="s">
        <v>196</v>
      </c>
      <c r="D71" t="s">
        <v>51</v>
      </c>
      <c r="E71" s="2" t="s">
        <v>10</v>
      </c>
      <c r="F71" t="s">
        <v>11</v>
      </c>
      <c r="G71">
        <v>66</v>
      </c>
      <c r="H71">
        <v>15520.8</v>
      </c>
      <c r="I71">
        <v>4972.0600000000004</v>
      </c>
      <c r="J71">
        <v>20492.859999999997</v>
      </c>
      <c r="K71">
        <v>307362</v>
      </c>
      <c r="L71" s="26">
        <f t="shared" si="4"/>
        <v>6.6673368861472779E-2</v>
      </c>
      <c r="M71" s="1">
        <f t="shared" si="5"/>
        <v>310.49787878787873</v>
      </c>
    </row>
    <row r="72" spans="1:13" x14ac:dyDescent="0.25">
      <c r="A72" t="str">
        <f t="shared" si="3"/>
        <v>AUHCMBFeb-2024</v>
      </c>
      <c r="B72" s="2">
        <v>2024</v>
      </c>
      <c r="C72" s="2" t="s">
        <v>198</v>
      </c>
      <c r="D72" t="s">
        <v>9</v>
      </c>
      <c r="E72" s="2" t="s">
        <v>10</v>
      </c>
      <c r="F72" t="s">
        <v>11</v>
      </c>
      <c r="G72">
        <v>113</v>
      </c>
      <c r="H72">
        <v>18488.349999999999</v>
      </c>
      <c r="I72">
        <v>17541.64</v>
      </c>
      <c r="J72">
        <v>36029.990000000005</v>
      </c>
      <c r="K72">
        <v>377872</v>
      </c>
      <c r="L72" s="26">
        <f t="shared" si="4"/>
        <v>9.5349721598848303E-2</v>
      </c>
      <c r="M72" s="1">
        <f t="shared" si="5"/>
        <v>318.84946902654872</v>
      </c>
    </row>
    <row r="73" spans="1:13" x14ac:dyDescent="0.25">
      <c r="A73" t="str">
        <f t="shared" si="3"/>
        <v>BKKCMBFeb-2024</v>
      </c>
      <c r="B73" s="2">
        <v>2024</v>
      </c>
      <c r="C73" s="2" t="s">
        <v>198</v>
      </c>
      <c r="D73" t="s">
        <v>12</v>
      </c>
      <c r="E73" s="2" t="s">
        <v>10</v>
      </c>
      <c r="F73" t="s">
        <v>13</v>
      </c>
      <c r="G73">
        <v>442</v>
      </c>
      <c r="H73">
        <v>45301.50999999998</v>
      </c>
      <c r="I73">
        <v>32729.31</v>
      </c>
      <c r="J73">
        <v>78030.820000000036</v>
      </c>
      <c r="K73">
        <v>1054170</v>
      </c>
      <c r="L73" s="26">
        <f t="shared" si="4"/>
        <v>7.4021097166491204E-2</v>
      </c>
      <c r="M73" s="1">
        <f t="shared" si="5"/>
        <v>176.54031674208153</v>
      </c>
    </row>
    <row r="74" spans="1:13" x14ac:dyDescent="0.25">
      <c r="A74" t="str">
        <f t="shared" si="3"/>
        <v>BLRCMBFeb-2024</v>
      </c>
      <c r="B74" s="2">
        <v>2024</v>
      </c>
      <c r="C74" s="2" t="s">
        <v>198</v>
      </c>
      <c r="D74" t="s">
        <v>14</v>
      </c>
      <c r="E74" s="2" t="s">
        <v>10</v>
      </c>
      <c r="F74" t="s">
        <v>15</v>
      </c>
      <c r="G74">
        <v>160</v>
      </c>
      <c r="H74">
        <v>6476.1</v>
      </c>
      <c r="I74">
        <v>3965.2600000000007</v>
      </c>
      <c r="J74">
        <v>10441.359999999997</v>
      </c>
      <c r="K74">
        <v>114400</v>
      </c>
      <c r="L74" s="26">
        <f t="shared" si="4"/>
        <v>9.1270629370629339E-2</v>
      </c>
      <c r="M74" s="1">
        <f t="shared" si="5"/>
        <v>65.258499999999984</v>
      </c>
    </row>
    <row r="75" spans="1:13" x14ac:dyDescent="0.25">
      <c r="A75" t="str">
        <f t="shared" si="3"/>
        <v>BOMCMBFeb-2024</v>
      </c>
      <c r="B75" s="2">
        <v>2024</v>
      </c>
      <c r="C75" s="2" t="s">
        <v>198</v>
      </c>
      <c r="D75" t="s">
        <v>16</v>
      </c>
      <c r="E75" t="s">
        <v>10</v>
      </c>
      <c r="F75" t="s">
        <v>15</v>
      </c>
      <c r="G75">
        <v>258</v>
      </c>
      <c r="H75">
        <v>24398.559999999994</v>
      </c>
      <c r="I75">
        <v>7907.3399999999983</v>
      </c>
      <c r="J75">
        <v>32305.900000000005</v>
      </c>
      <c r="K75">
        <v>399642</v>
      </c>
      <c r="L75" s="26">
        <f t="shared" si="4"/>
        <v>8.0837099203787399E-2</v>
      </c>
      <c r="M75" s="1">
        <f t="shared" si="5"/>
        <v>125.21666666666668</v>
      </c>
    </row>
    <row r="76" spans="1:13" x14ac:dyDescent="0.25">
      <c r="A76" t="str">
        <f t="shared" si="3"/>
        <v>CANCMBFeb-2024</v>
      </c>
      <c r="B76" s="2">
        <v>2024</v>
      </c>
      <c r="C76" s="2" t="s">
        <v>198</v>
      </c>
      <c r="D76" t="s">
        <v>17</v>
      </c>
      <c r="E76" s="2" t="s">
        <v>10</v>
      </c>
      <c r="F76" t="s">
        <v>13</v>
      </c>
      <c r="G76">
        <v>17</v>
      </c>
      <c r="H76">
        <v>3240.1200000000003</v>
      </c>
      <c r="I76">
        <v>1877.8200000000002</v>
      </c>
      <c r="J76">
        <v>5117.9400000000005</v>
      </c>
      <c r="K76">
        <v>67711</v>
      </c>
      <c r="L76" s="26">
        <f t="shared" si="4"/>
        <v>7.5585060034558643E-2</v>
      </c>
      <c r="M76" s="1">
        <f t="shared" si="5"/>
        <v>301.05529411764707</v>
      </c>
    </row>
    <row r="77" spans="1:13" x14ac:dyDescent="0.25">
      <c r="A77" t="str">
        <f t="shared" si="3"/>
        <v>CDGCMBFeb-2024</v>
      </c>
      <c r="B77" s="2">
        <v>2024</v>
      </c>
      <c r="C77" s="2" t="s">
        <v>198</v>
      </c>
      <c r="D77" t="s">
        <v>18</v>
      </c>
      <c r="E77" s="2" t="s">
        <v>10</v>
      </c>
      <c r="F77" t="s">
        <v>19</v>
      </c>
      <c r="G77">
        <v>830</v>
      </c>
      <c r="H77">
        <v>223378.66</v>
      </c>
      <c r="I77">
        <v>175463.84000000011</v>
      </c>
      <c r="J77">
        <v>398842.49999999988</v>
      </c>
      <c r="K77">
        <v>7062470</v>
      </c>
      <c r="L77" s="26">
        <f t="shared" si="4"/>
        <v>5.6473514223777214E-2</v>
      </c>
      <c r="M77" s="1">
        <f t="shared" si="5"/>
        <v>480.53313253012033</v>
      </c>
    </row>
    <row r="78" spans="1:13" x14ac:dyDescent="0.25">
      <c r="A78" t="str">
        <f t="shared" si="3"/>
        <v>CGKCMBFeb-2024</v>
      </c>
      <c r="B78" s="2">
        <v>2024</v>
      </c>
      <c r="C78" s="2" t="s">
        <v>198</v>
      </c>
      <c r="D78" t="s">
        <v>20</v>
      </c>
      <c r="E78" s="2" t="s">
        <v>10</v>
      </c>
      <c r="F78" t="s">
        <v>13</v>
      </c>
      <c r="G78">
        <v>63</v>
      </c>
      <c r="H78">
        <v>6355.4899999999989</v>
      </c>
      <c r="I78">
        <v>4821.9400000000014</v>
      </c>
      <c r="J78">
        <v>11177.43</v>
      </c>
      <c r="K78">
        <v>209034</v>
      </c>
      <c r="L78" s="26">
        <f t="shared" si="4"/>
        <v>5.3471827549585238E-2</v>
      </c>
      <c r="M78" s="1">
        <f t="shared" si="5"/>
        <v>177.41952380952381</v>
      </c>
    </row>
    <row r="79" spans="1:13" x14ac:dyDescent="0.25">
      <c r="A79" t="str">
        <f t="shared" si="3"/>
        <v>CMBAUHFeb-2024</v>
      </c>
      <c r="B79" s="2">
        <v>2024</v>
      </c>
      <c r="C79" s="2" t="s">
        <v>198</v>
      </c>
      <c r="D79" t="s">
        <v>10</v>
      </c>
      <c r="E79" s="2" t="s">
        <v>9</v>
      </c>
      <c r="F79" t="s">
        <v>11</v>
      </c>
      <c r="G79">
        <v>167</v>
      </c>
      <c r="H79">
        <v>22988.950000000004</v>
      </c>
      <c r="I79">
        <v>23248.289999999994</v>
      </c>
      <c r="J79">
        <v>46237.24</v>
      </c>
      <c r="K79">
        <v>558448</v>
      </c>
      <c r="L79" s="26">
        <f t="shared" si="4"/>
        <v>8.2795963097727979E-2</v>
      </c>
      <c r="M79" s="1">
        <f t="shared" si="5"/>
        <v>276.86970059880241</v>
      </c>
    </row>
    <row r="80" spans="1:13" x14ac:dyDescent="0.25">
      <c r="A80" t="str">
        <f t="shared" si="3"/>
        <v>CMBBKKFeb-2024</v>
      </c>
      <c r="B80" s="2">
        <v>2024</v>
      </c>
      <c r="C80" s="2" t="s">
        <v>198</v>
      </c>
      <c r="D80" t="s">
        <v>10</v>
      </c>
      <c r="E80" s="2" t="s">
        <v>12</v>
      </c>
      <c r="F80" t="s">
        <v>13</v>
      </c>
      <c r="G80">
        <v>376</v>
      </c>
      <c r="H80">
        <v>47634.869999999988</v>
      </c>
      <c r="I80">
        <v>28568.159999999996</v>
      </c>
      <c r="J80">
        <v>76203.029999999984</v>
      </c>
      <c r="K80">
        <v>896760</v>
      </c>
      <c r="L80" s="26">
        <f t="shared" si="4"/>
        <v>8.4975946741603081E-2</v>
      </c>
      <c r="M80" s="1">
        <f t="shared" si="5"/>
        <v>202.66763297872336</v>
      </c>
    </row>
    <row r="81" spans="1:13" x14ac:dyDescent="0.25">
      <c r="A81" t="str">
        <f t="shared" si="3"/>
        <v>CMBBLRFeb-2024</v>
      </c>
      <c r="B81" s="2">
        <v>2024</v>
      </c>
      <c r="C81" s="2" t="s">
        <v>198</v>
      </c>
      <c r="D81" t="s">
        <v>10</v>
      </c>
      <c r="E81" s="2" t="s">
        <v>14</v>
      </c>
      <c r="F81" t="s">
        <v>15</v>
      </c>
      <c r="G81">
        <v>127</v>
      </c>
      <c r="H81">
        <v>6252.4500000000007</v>
      </c>
      <c r="I81">
        <v>3486.3499999999995</v>
      </c>
      <c r="J81">
        <v>9738.7999999999956</v>
      </c>
      <c r="K81">
        <v>90805</v>
      </c>
      <c r="L81" s="26">
        <f t="shared" si="4"/>
        <v>0.10724960079290784</v>
      </c>
      <c r="M81" s="1">
        <f t="shared" si="5"/>
        <v>76.683464566929104</v>
      </c>
    </row>
    <row r="82" spans="1:13" x14ac:dyDescent="0.25">
      <c r="A82" t="str">
        <f t="shared" si="3"/>
        <v>CMBBOMFeb-2024</v>
      </c>
      <c r="B82" s="2">
        <v>2024</v>
      </c>
      <c r="C82" s="2" t="s">
        <v>198</v>
      </c>
      <c r="D82" t="s">
        <v>10</v>
      </c>
      <c r="E82" s="2" t="s">
        <v>16</v>
      </c>
      <c r="F82" t="s">
        <v>15</v>
      </c>
      <c r="G82">
        <v>317</v>
      </c>
      <c r="H82">
        <v>25781.119999999999</v>
      </c>
      <c r="I82">
        <v>11185.080000000002</v>
      </c>
      <c r="J82">
        <v>36966.200000000004</v>
      </c>
      <c r="K82">
        <v>491033</v>
      </c>
      <c r="L82" s="26">
        <f t="shared" si="4"/>
        <v>7.5282516653666864E-2</v>
      </c>
      <c r="M82" s="1">
        <f t="shared" si="5"/>
        <v>116.61261829652999</v>
      </c>
    </row>
    <row r="83" spans="1:13" x14ac:dyDescent="0.25">
      <c r="A83" t="str">
        <f t="shared" si="3"/>
        <v>CMBCANFeb-2024</v>
      </c>
      <c r="B83" s="2">
        <v>2024</v>
      </c>
      <c r="C83" s="2" t="s">
        <v>198</v>
      </c>
      <c r="D83" t="s">
        <v>10</v>
      </c>
      <c r="E83" s="2" t="s">
        <v>17</v>
      </c>
      <c r="F83" t="s">
        <v>13</v>
      </c>
      <c r="G83">
        <v>45</v>
      </c>
      <c r="H83">
        <v>10157.300000000001</v>
      </c>
      <c r="I83">
        <v>4607.2199999999993</v>
      </c>
      <c r="J83">
        <v>14764.52</v>
      </c>
      <c r="K83">
        <v>179235</v>
      </c>
      <c r="L83" s="26">
        <f t="shared" si="4"/>
        <v>8.2375205735486928E-2</v>
      </c>
      <c r="M83" s="1">
        <f t="shared" si="5"/>
        <v>328.10044444444446</v>
      </c>
    </row>
    <row r="84" spans="1:13" x14ac:dyDescent="0.25">
      <c r="A84" t="str">
        <f t="shared" si="3"/>
        <v>CMBCDGFeb-2024</v>
      </c>
      <c r="B84" s="2">
        <v>2024</v>
      </c>
      <c r="C84" s="2" t="s">
        <v>198</v>
      </c>
      <c r="D84" t="s">
        <v>10</v>
      </c>
      <c r="E84" s="2" t="s">
        <v>18</v>
      </c>
      <c r="F84" t="s">
        <v>19</v>
      </c>
      <c r="G84">
        <v>1112</v>
      </c>
      <c r="H84">
        <v>269762.82</v>
      </c>
      <c r="I84">
        <v>217524.67999999993</v>
      </c>
      <c r="J84">
        <v>487287.50000000006</v>
      </c>
      <c r="K84">
        <v>9462008</v>
      </c>
      <c r="L84" s="26">
        <f t="shared" si="4"/>
        <v>5.1499375185478605E-2</v>
      </c>
      <c r="M84" s="1">
        <f t="shared" si="5"/>
        <v>438.20818345323744</v>
      </c>
    </row>
    <row r="85" spans="1:13" x14ac:dyDescent="0.25">
      <c r="A85" t="str">
        <f t="shared" si="3"/>
        <v>CMBCGKFeb-2024</v>
      </c>
      <c r="B85" s="2">
        <v>2024</v>
      </c>
      <c r="C85" s="2" t="s">
        <v>198</v>
      </c>
      <c r="D85" t="s">
        <v>10</v>
      </c>
      <c r="E85" s="2" t="s">
        <v>20</v>
      </c>
      <c r="F85" t="s">
        <v>13</v>
      </c>
      <c r="G85">
        <v>34</v>
      </c>
      <c r="H85">
        <v>3673.8</v>
      </c>
      <c r="I85">
        <v>2856.66</v>
      </c>
      <c r="J85">
        <v>6530.4600000000009</v>
      </c>
      <c r="K85">
        <v>112812</v>
      </c>
      <c r="L85" s="26">
        <f t="shared" si="4"/>
        <v>5.7887990639293702E-2</v>
      </c>
      <c r="M85" s="1">
        <f t="shared" si="5"/>
        <v>192.07235294117649</v>
      </c>
    </row>
    <row r="86" spans="1:13" x14ac:dyDescent="0.25">
      <c r="A86" t="str">
        <f t="shared" si="3"/>
        <v>CMBCOKFeb-2024</v>
      </c>
      <c r="B86" s="2">
        <v>2024</v>
      </c>
      <c r="C86" s="2" t="s">
        <v>198</v>
      </c>
      <c r="D86" t="s">
        <v>10</v>
      </c>
      <c r="E86" s="2" t="s">
        <v>21</v>
      </c>
      <c r="F86" t="s">
        <v>15</v>
      </c>
      <c r="G86">
        <v>107</v>
      </c>
      <c r="H86">
        <v>7364.02</v>
      </c>
      <c r="I86">
        <v>2808.2799999999997</v>
      </c>
      <c r="J86">
        <v>10172.300000000001</v>
      </c>
      <c r="K86">
        <v>55319</v>
      </c>
      <c r="L86" s="26">
        <f t="shared" si="4"/>
        <v>0.18388437968871457</v>
      </c>
      <c r="M86" s="1">
        <f t="shared" si="5"/>
        <v>95.068224299065434</v>
      </c>
    </row>
    <row r="87" spans="1:13" x14ac:dyDescent="0.25">
      <c r="A87" t="str">
        <f t="shared" si="3"/>
        <v>CMBDACFeb-2024</v>
      </c>
      <c r="B87" s="2">
        <v>2024</v>
      </c>
      <c r="C87" s="2" t="s">
        <v>198</v>
      </c>
      <c r="D87" t="s">
        <v>10</v>
      </c>
      <c r="E87" s="2" t="s">
        <v>22</v>
      </c>
      <c r="F87" t="s">
        <v>15</v>
      </c>
      <c r="G87">
        <v>44</v>
      </c>
      <c r="H87">
        <v>6941.920000000001</v>
      </c>
      <c r="I87">
        <v>423.24</v>
      </c>
      <c r="J87">
        <v>7365.16</v>
      </c>
      <c r="K87">
        <v>95260</v>
      </c>
      <c r="L87" s="26">
        <f t="shared" si="4"/>
        <v>7.731639722863741E-2</v>
      </c>
      <c r="M87" s="1">
        <f t="shared" si="5"/>
        <v>167.39</v>
      </c>
    </row>
    <row r="88" spans="1:13" x14ac:dyDescent="0.25">
      <c r="A88" t="str">
        <f t="shared" si="3"/>
        <v>CMBDELFeb-2024</v>
      </c>
      <c r="B88" s="2">
        <v>2024</v>
      </c>
      <c r="C88" s="2" t="s">
        <v>198</v>
      </c>
      <c r="D88" t="s">
        <v>10</v>
      </c>
      <c r="E88" s="2" t="s">
        <v>23</v>
      </c>
      <c r="F88" t="s">
        <v>15</v>
      </c>
      <c r="G88">
        <v>659</v>
      </c>
      <c r="H88">
        <v>58145.109999999993</v>
      </c>
      <c r="I88">
        <v>22355.269999999986</v>
      </c>
      <c r="J88">
        <v>80500.379999999976</v>
      </c>
      <c r="K88">
        <v>1598075</v>
      </c>
      <c r="L88" s="26">
        <f t="shared" si="4"/>
        <v>5.0373342928210489E-2</v>
      </c>
      <c r="M88" s="1">
        <f t="shared" si="5"/>
        <v>122.15535660091044</v>
      </c>
    </row>
    <row r="89" spans="1:13" x14ac:dyDescent="0.25">
      <c r="A89" t="str">
        <f t="shared" si="3"/>
        <v>CMBDMMFeb-2024</v>
      </c>
      <c r="B89" s="2">
        <v>2024</v>
      </c>
      <c r="C89" s="2" t="s">
        <v>198</v>
      </c>
      <c r="D89" t="s">
        <v>10</v>
      </c>
      <c r="E89" s="2" t="s">
        <v>24</v>
      </c>
      <c r="F89" t="s">
        <v>11</v>
      </c>
      <c r="G89">
        <v>96</v>
      </c>
      <c r="H89">
        <v>17908.55</v>
      </c>
      <c r="I89">
        <v>8997.9300000000021</v>
      </c>
      <c r="J89">
        <v>26906.479999999996</v>
      </c>
      <c r="K89">
        <v>369888</v>
      </c>
      <c r="L89" s="26">
        <f t="shared" si="4"/>
        <v>7.2742235487498905E-2</v>
      </c>
      <c r="M89" s="1">
        <f t="shared" si="5"/>
        <v>280.27583333333331</v>
      </c>
    </row>
    <row r="90" spans="1:13" x14ac:dyDescent="0.25">
      <c r="A90" t="str">
        <f t="shared" si="3"/>
        <v>CMBDOHFeb-2024</v>
      </c>
      <c r="B90" s="2">
        <v>2024</v>
      </c>
      <c r="C90" s="2" t="s">
        <v>198</v>
      </c>
      <c r="D90" t="s">
        <v>10</v>
      </c>
      <c r="E90" s="2" t="s">
        <v>25</v>
      </c>
      <c r="F90" t="s">
        <v>11</v>
      </c>
      <c r="G90">
        <v>161</v>
      </c>
      <c r="H90">
        <v>27801.159999999989</v>
      </c>
      <c r="I90">
        <v>17002.880000000008</v>
      </c>
      <c r="J90">
        <v>44804.040000000008</v>
      </c>
      <c r="K90">
        <v>584913</v>
      </c>
      <c r="L90" s="26">
        <f t="shared" si="4"/>
        <v>7.6599494283765293E-2</v>
      </c>
      <c r="M90" s="1">
        <f t="shared" si="5"/>
        <v>278.2859627329193</v>
      </c>
    </row>
    <row r="91" spans="1:13" x14ac:dyDescent="0.25">
      <c r="A91" t="str">
        <f t="shared" si="3"/>
        <v>CMBDXBFeb-2024</v>
      </c>
      <c r="B91" s="2">
        <v>2024</v>
      </c>
      <c r="C91" s="2" t="s">
        <v>198</v>
      </c>
      <c r="D91" t="s">
        <v>10</v>
      </c>
      <c r="E91" s="2" t="s">
        <v>26</v>
      </c>
      <c r="F91" t="s">
        <v>11</v>
      </c>
      <c r="G91">
        <v>193</v>
      </c>
      <c r="H91">
        <v>27136.580000000016</v>
      </c>
      <c r="I91">
        <v>20307.229999999996</v>
      </c>
      <c r="J91">
        <v>47443.81</v>
      </c>
      <c r="K91">
        <v>638637</v>
      </c>
      <c r="L91" s="26">
        <f t="shared" si="4"/>
        <v>7.428916583285966E-2</v>
      </c>
      <c r="M91" s="1">
        <f t="shared" si="5"/>
        <v>245.82284974093264</v>
      </c>
    </row>
    <row r="92" spans="1:13" x14ac:dyDescent="0.25">
      <c r="A92" t="str">
        <f t="shared" si="3"/>
        <v>CMBFRAFeb-2024</v>
      </c>
      <c r="B92" s="2">
        <v>2024</v>
      </c>
      <c r="C92" s="2" t="s">
        <v>198</v>
      </c>
      <c r="D92" t="s">
        <v>10</v>
      </c>
      <c r="E92" s="2" t="s">
        <v>27</v>
      </c>
      <c r="F92" t="s">
        <v>19</v>
      </c>
      <c r="G92">
        <v>1108</v>
      </c>
      <c r="H92">
        <v>259551.77000000011</v>
      </c>
      <c r="I92">
        <v>236914.99999999997</v>
      </c>
      <c r="J92">
        <v>496466.76999999996</v>
      </c>
      <c r="K92">
        <v>8967044</v>
      </c>
      <c r="L92" s="26">
        <f t="shared" si="4"/>
        <v>5.5365711376011977E-2</v>
      </c>
      <c r="M92" s="1">
        <f t="shared" si="5"/>
        <v>448.07470216606492</v>
      </c>
    </row>
    <row r="93" spans="1:13" x14ac:dyDescent="0.25">
      <c r="A93" t="str">
        <f t="shared" si="3"/>
        <v>CMBGANFeb-2024</v>
      </c>
      <c r="B93" s="2">
        <v>2024</v>
      </c>
      <c r="C93" s="2" t="s">
        <v>198</v>
      </c>
      <c r="D93" t="s">
        <v>10</v>
      </c>
      <c r="E93" s="2" t="s">
        <v>28</v>
      </c>
      <c r="F93" t="s">
        <v>15</v>
      </c>
      <c r="G93">
        <v>109</v>
      </c>
      <c r="H93">
        <v>4727.2499999999991</v>
      </c>
      <c r="I93">
        <v>3992.2099999999996</v>
      </c>
      <c r="J93">
        <v>8719.4599999999991</v>
      </c>
      <c r="K93">
        <v>125023</v>
      </c>
      <c r="L93" s="26">
        <f t="shared" si="4"/>
        <v>6.9742847316093828E-2</v>
      </c>
      <c r="M93" s="1">
        <f t="shared" si="5"/>
        <v>79.995045871559626</v>
      </c>
    </row>
    <row r="94" spans="1:13" x14ac:dyDescent="0.25">
      <c r="A94" t="str">
        <f t="shared" si="3"/>
        <v>CMBHYDFeb-2024</v>
      </c>
      <c r="B94" s="2">
        <v>2024</v>
      </c>
      <c r="C94" s="2" t="s">
        <v>198</v>
      </c>
      <c r="D94" t="s">
        <v>10</v>
      </c>
      <c r="E94" s="2" t="s">
        <v>29</v>
      </c>
      <c r="F94" t="s">
        <v>15</v>
      </c>
      <c r="G94">
        <v>68</v>
      </c>
      <c r="H94">
        <v>4836.41</v>
      </c>
      <c r="I94">
        <v>2286.04</v>
      </c>
      <c r="J94">
        <v>7122.4500000000007</v>
      </c>
      <c r="K94">
        <v>79696</v>
      </c>
      <c r="L94" s="26">
        <f t="shared" si="4"/>
        <v>8.9370231881148371E-2</v>
      </c>
      <c r="M94" s="1">
        <f t="shared" si="5"/>
        <v>104.74191176470589</v>
      </c>
    </row>
    <row r="95" spans="1:13" x14ac:dyDescent="0.25">
      <c r="A95" t="str">
        <f t="shared" si="3"/>
        <v>CMBICNFeb-2024</v>
      </c>
      <c r="B95" s="2">
        <v>2024</v>
      </c>
      <c r="C95" s="2" t="s">
        <v>198</v>
      </c>
      <c r="D95" t="s">
        <v>10</v>
      </c>
      <c r="E95" s="2" t="s">
        <v>30</v>
      </c>
      <c r="F95" t="s">
        <v>13</v>
      </c>
      <c r="G95">
        <v>273</v>
      </c>
      <c r="H95">
        <v>73769.95</v>
      </c>
      <c r="I95">
        <v>22596.429999999997</v>
      </c>
      <c r="J95">
        <v>96366.38</v>
      </c>
      <c r="K95">
        <v>1573845</v>
      </c>
      <c r="L95" s="26">
        <f t="shared" si="4"/>
        <v>6.122990510501352E-2</v>
      </c>
      <c r="M95" s="1">
        <f t="shared" si="5"/>
        <v>352.99040293040292</v>
      </c>
    </row>
    <row r="96" spans="1:13" x14ac:dyDescent="0.25">
      <c r="A96" t="str">
        <f t="shared" si="3"/>
        <v>CMBIXMFeb-2024</v>
      </c>
      <c r="B96" s="2">
        <v>2024</v>
      </c>
      <c r="C96" s="2" t="s">
        <v>198</v>
      </c>
      <c r="D96" t="s">
        <v>10</v>
      </c>
      <c r="E96" s="2" t="s">
        <v>31</v>
      </c>
      <c r="F96" t="s">
        <v>15</v>
      </c>
      <c r="G96">
        <v>30</v>
      </c>
      <c r="H96">
        <v>1040.9000000000001</v>
      </c>
      <c r="I96">
        <v>605.24</v>
      </c>
      <c r="J96">
        <v>1646.14</v>
      </c>
      <c r="K96">
        <v>10620</v>
      </c>
      <c r="L96" s="26">
        <f t="shared" si="4"/>
        <v>0.15500376647834277</v>
      </c>
      <c r="M96" s="1">
        <f t="shared" si="5"/>
        <v>54.87133333333334</v>
      </c>
    </row>
    <row r="97" spans="1:13" x14ac:dyDescent="0.25">
      <c r="A97" t="str">
        <f t="shared" si="3"/>
        <v>CMBKHIFeb-2024</v>
      </c>
      <c r="B97" s="2">
        <v>2024</v>
      </c>
      <c r="C97" s="2" t="s">
        <v>198</v>
      </c>
      <c r="D97" t="s">
        <v>10</v>
      </c>
      <c r="E97" s="2" t="s">
        <v>32</v>
      </c>
      <c r="F97" t="s">
        <v>15</v>
      </c>
      <c r="G97">
        <v>177</v>
      </c>
      <c r="H97">
        <v>18779.89</v>
      </c>
      <c r="I97">
        <v>6857.619999999999</v>
      </c>
      <c r="J97">
        <v>25637.510000000006</v>
      </c>
      <c r="K97">
        <v>427278</v>
      </c>
      <c r="L97" s="26">
        <f t="shared" si="4"/>
        <v>6.0001942529219865E-2</v>
      </c>
      <c r="M97" s="1">
        <f t="shared" si="5"/>
        <v>144.84468926553674</v>
      </c>
    </row>
    <row r="98" spans="1:13" x14ac:dyDescent="0.25">
      <c r="A98" t="str">
        <f t="shared" si="3"/>
        <v>CMBKTMFeb-2024</v>
      </c>
      <c r="B98" s="2">
        <v>2024</v>
      </c>
      <c r="C98" s="2" t="s">
        <v>198</v>
      </c>
      <c r="D98" t="s">
        <v>10</v>
      </c>
      <c r="E98" s="2" t="s">
        <v>52</v>
      </c>
      <c r="F98" t="s">
        <v>15</v>
      </c>
      <c r="G98">
        <v>33</v>
      </c>
      <c r="H98">
        <v>4601.0200000000004</v>
      </c>
      <c r="I98">
        <v>1606.22</v>
      </c>
      <c r="J98">
        <v>6207.24</v>
      </c>
      <c r="K98">
        <v>77649</v>
      </c>
      <c r="L98" s="26">
        <f t="shared" si="4"/>
        <v>7.9939728779507779E-2</v>
      </c>
      <c r="M98" s="1">
        <f t="shared" si="5"/>
        <v>188.09818181818181</v>
      </c>
    </row>
    <row r="99" spans="1:13" x14ac:dyDescent="0.25">
      <c r="A99" t="str">
        <f t="shared" si="3"/>
        <v>CMBKULFeb-2024</v>
      </c>
      <c r="B99" s="2">
        <v>2024</v>
      </c>
      <c r="C99" s="2" t="s">
        <v>198</v>
      </c>
      <c r="D99" t="s">
        <v>10</v>
      </c>
      <c r="E99" s="2" t="s">
        <v>33</v>
      </c>
      <c r="F99" t="s">
        <v>13</v>
      </c>
      <c r="G99">
        <v>605</v>
      </c>
      <c r="H99">
        <v>60895.950000000026</v>
      </c>
      <c r="I99">
        <v>36583.64</v>
      </c>
      <c r="J99">
        <v>97479.590000000055</v>
      </c>
      <c r="K99">
        <v>1487695</v>
      </c>
      <c r="L99" s="26">
        <f t="shared" si="4"/>
        <v>6.5523907790239297E-2</v>
      </c>
      <c r="M99" s="1">
        <f t="shared" si="5"/>
        <v>161.12328925619843</v>
      </c>
    </row>
    <row r="100" spans="1:13" x14ac:dyDescent="0.25">
      <c r="A100" t="str">
        <f t="shared" si="3"/>
        <v>CMBKWIFeb-2024</v>
      </c>
      <c r="B100" s="2">
        <v>2024</v>
      </c>
      <c r="C100" s="2" t="s">
        <v>198</v>
      </c>
      <c r="D100" t="s">
        <v>10</v>
      </c>
      <c r="E100" s="2" t="s">
        <v>34</v>
      </c>
      <c r="F100" t="s">
        <v>11</v>
      </c>
      <c r="G100">
        <v>176</v>
      </c>
      <c r="H100">
        <v>24934.680000000011</v>
      </c>
      <c r="I100">
        <v>13114.009999999993</v>
      </c>
      <c r="J100">
        <v>38048.689999999988</v>
      </c>
      <c r="K100">
        <v>738320</v>
      </c>
      <c r="L100" s="26">
        <f t="shared" si="4"/>
        <v>5.1534145086141493E-2</v>
      </c>
      <c r="M100" s="1">
        <f t="shared" si="5"/>
        <v>216.18573863636357</v>
      </c>
    </row>
    <row r="101" spans="1:13" x14ac:dyDescent="0.25">
      <c r="A101" t="str">
        <f t="shared" si="3"/>
        <v>CMBLHEFeb-2024</v>
      </c>
      <c r="B101" s="2">
        <v>2024</v>
      </c>
      <c r="C101" s="2" t="s">
        <v>198</v>
      </c>
      <c r="D101" t="s">
        <v>10</v>
      </c>
      <c r="E101" s="2" t="s">
        <v>35</v>
      </c>
      <c r="F101" t="s">
        <v>15</v>
      </c>
      <c r="G101">
        <v>230</v>
      </c>
      <c r="H101">
        <v>21740.410000000003</v>
      </c>
      <c r="I101">
        <v>6720.6499999999978</v>
      </c>
      <c r="J101">
        <v>28461.060000000009</v>
      </c>
      <c r="K101">
        <v>640550</v>
      </c>
      <c r="L101" s="26">
        <f t="shared" si="4"/>
        <v>4.4432222308953259E-2</v>
      </c>
      <c r="M101" s="1">
        <f t="shared" si="5"/>
        <v>123.74373913043482</v>
      </c>
    </row>
    <row r="102" spans="1:13" x14ac:dyDescent="0.25">
      <c r="A102" t="str">
        <f t="shared" si="3"/>
        <v>CMBLHRFeb-2024</v>
      </c>
      <c r="B102" s="2">
        <v>2024</v>
      </c>
      <c r="C102" s="2" t="s">
        <v>198</v>
      </c>
      <c r="D102" t="s">
        <v>10</v>
      </c>
      <c r="E102" s="2" t="s">
        <v>36</v>
      </c>
      <c r="F102" t="s">
        <v>19</v>
      </c>
      <c r="G102">
        <v>2769</v>
      </c>
      <c r="H102">
        <v>882666.65</v>
      </c>
      <c r="I102">
        <v>569023.93999999971</v>
      </c>
      <c r="J102">
        <v>1451690.5899999999</v>
      </c>
      <c r="K102">
        <v>24142911</v>
      </c>
      <c r="L102" s="26">
        <f t="shared" si="4"/>
        <v>6.0129061901441787E-2</v>
      </c>
      <c r="M102" s="1">
        <f t="shared" si="5"/>
        <v>524.26529071867094</v>
      </c>
    </row>
    <row r="103" spans="1:13" x14ac:dyDescent="0.25">
      <c r="A103" t="str">
        <f t="shared" si="3"/>
        <v>CMBMAAFeb-2024</v>
      </c>
      <c r="B103" s="2">
        <v>2024</v>
      </c>
      <c r="C103" s="2" t="s">
        <v>198</v>
      </c>
      <c r="D103" t="s">
        <v>10</v>
      </c>
      <c r="E103" s="2" t="s">
        <v>37</v>
      </c>
      <c r="F103" t="s">
        <v>15</v>
      </c>
      <c r="G103">
        <v>296</v>
      </c>
      <c r="H103">
        <v>10558.119999999995</v>
      </c>
      <c r="I103">
        <v>8600.7899999999991</v>
      </c>
      <c r="J103">
        <v>19158.909999999996</v>
      </c>
      <c r="K103">
        <v>203056</v>
      </c>
      <c r="L103" s="26">
        <f t="shared" si="4"/>
        <v>9.4352838625797797E-2</v>
      </c>
      <c r="M103" s="1">
        <f t="shared" si="5"/>
        <v>64.726047297297285</v>
      </c>
    </row>
    <row r="104" spans="1:13" x14ac:dyDescent="0.25">
      <c r="A104" t="str">
        <f t="shared" si="3"/>
        <v>CMBMELFeb-2024</v>
      </c>
      <c r="B104" s="2">
        <v>2024</v>
      </c>
      <c r="C104" s="2" t="s">
        <v>198</v>
      </c>
      <c r="D104" t="s">
        <v>10</v>
      </c>
      <c r="E104" s="2" t="s">
        <v>38</v>
      </c>
      <c r="F104" t="s">
        <v>13</v>
      </c>
      <c r="G104">
        <v>1924</v>
      </c>
      <c r="H104">
        <v>752951.58000000042</v>
      </c>
      <c r="I104">
        <v>152745.12999999989</v>
      </c>
      <c r="J104">
        <v>905696.71000000066</v>
      </c>
      <c r="K104">
        <v>16178916</v>
      </c>
      <c r="L104" s="26">
        <f t="shared" si="4"/>
        <v>5.5980061334146285E-2</v>
      </c>
      <c r="M104" s="1">
        <f t="shared" si="5"/>
        <v>470.73633575883611</v>
      </c>
    </row>
    <row r="105" spans="1:13" x14ac:dyDescent="0.25">
      <c r="A105" t="str">
        <f t="shared" si="3"/>
        <v>CMBMLEFeb-2024</v>
      </c>
      <c r="B105" s="2">
        <v>2024</v>
      </c>
      <c r="C105" s="2" t="s">
        <v>198</v>
      </c>
      <c r="D105" t="s">
        <v>10</v>
      </c>
      <c r="E105" s="2" t="s">
        <v>39</v>
      </c>
      <c r="F105" t="s">
        <v>15</v>
      </c>
      <c r="G105">
        <v>1625</v>
      </c>
      <c r="H105">
        <v>135175.93</v>
      </c>
      <c r="I105">
        <v>42533.219999999972</v>
      </c>
      <c r="J105">
        <v>177709.15000000011</v>
      </c>
      <c r="K105">
        <v>1248000</v>
      </c>
      <c r="L105" s="26">
        <f t="shared" si="4"/>
        <v>0.14239515224358984</v>
      </c>
      <c r="M105" s="1">
        <f t="shared" si="5"/>
        <v>109.359476923077</v>
      </c>
    </row>
    <row r="106" spans="1:13" x14ac:dyDescent="0.25">
      <c r="A106" t="str">
        <f t="shared" si="3"/>
        <v>CMBNRTFeb-2024</v>
      </c>
      <c r="B106" s="2">
        <v>2024</v>
      </c>
      <c r="C106" s="2" t="s">
        <v>198</v>
      </c>
      <c r="D106" t="s">
        <v>10</v>
      </c>
      <c r="E106" s="2" t="s">
        <v>40</v>
      </c>
      <c r="F106" t="s">
        <v>13</v>
      </c>
      <c r="G106">
        <v>266</v>
      </c>
      <c r="H106">
        <v>95327.380000000048</v>
      </c>
      <c r="I106">
        <v>5054.2999999999984</v>
      </c>
      <c r="J106">
        <v>100381.68000000001</v>
      </c>
      <c r="K106">
        <v>1825824</v>
      </c>
      <c r="L106" s="26">
        <f t="shared" si="4"/>
        <v>5.4978836952521169E-2</v>
      </c>
      <c r="M106" s="1">
        <f t="shared" si="5"/>
        <v>377.37473684210528</v>
      </c>
    </row>
    <row r="107" spans="1:13" x14ac:dyDescent="0.25">
      <c r="A107" t="str">
        <f t="shared" si="3"/>
        <v>CMBPVGFeb-2024</v>
      </c>
      <c r="B107" s="2">
        <v>2024</v>
      </c>
      <c r="C107" s="2" t="s">
        <v>198</v>
      </c>
      <c r="D107" t="s">
        <v>10</v>
      </c>
      <c r="E107" s="2" t="s">
        <v>50</v>
      </c>
      <c r="F107" t="s">
        <v>13</v>
      </c>
      <c r="G107">
        <v>45</v>
      </c>
      <c r="H107">
        <v>14622.480000000001</v>
      </c>
      <c r="I107">
        <v>4307.5899999999992</v>
      </c>
      <c r="J107">
        <v>18930.07</v>
      </c>
      <c r="K107">
        <v>227970</v>
      </c>
      <c r="L107" s="26">
        <f t="shared" si="4"/>
        <v>8.3037548800280733E-2</v>
      </c>
      <c r="M107" s="1">
        <f t="shared" si="5"/>
        <v>420.6682222222222</v>
      </c>
    </row>
    <row r="108" spans="1:13" x14ac:dyDescent="0.25">
      <c r="A108" t="str">
        <f t="shared" si="3"/>
        <v>CMBRUHFeb-2024</v>
      </c>
      <c r="B108" s="2">
        <v>2024</v>
      </c>
      <c r="C108" s="2" t="s">
        <v>198</v>
      </c>
      <c r="D108" t="s">
        <v>10</v>
      </c>
      <c r="E108" s="2" t="s">
        <v>41</v>
      </c>
      <c r="F108" t="s">
        <v>11</v>
      </c>
      <c r="G108">
        <v>199</v>
      </c>
      <c r="H108">
        <v>39104.490000000005</v>
      </c>
      <c r="I108">
        <v>18187.410000000018</v>
      </c>
      <c r="J108">
        <v>57291.899999999994</v>
      </c>
      <c r="K108">
        <v>804955</v>
      </c>
      <c r="L108" s="26">
        <f t="shared" si="4"/>
        <v>7.1174040784888593E-2</v>
      </c>
      <c r="M108" s="1">
        <f t="shared" si="5"/>
        <v>287.89899497487437</v>
      </c>
    </row>
    <row r="109" spans="1:13" x14ac:dyDescent="0.25">
      <c r="A109" t="str">
        <f t="shared" si="3"/>
        <v>CMBSINFeb-2024</v>
      </c>
      <c r="B109" s="2">
        <v>2024</v>
      </c>
      <c r="C109" s="2" t="s">
        <v>198</v>
      </c>
      <c r="D109" t="s">
        <v>10</v>
      </c>
      <c r="E109" s="2" t="s">
        <v>42</v>
      </c>
      <c r="F109" t="s">
        <v>13</v>
      </c>
      <c r="G109">
        <v>551</v>
      </c>
      <c r="H109">
        <v>69036.87</v>
      </c>
      <c r="I109">
        <v>36640.26999999999</v>
      </c>
      <c r="J109">
        <v>105677.14</v>
      </c>
      <c r="K109">
        <v>1514699</v>
      </c>
      <c r="L109" s="26">
        <f t="shared" si="4"/>
        <v>6.9767749235986817E-2</v>
      </c>
      <c r="M109" s="1">
        <f t="shared" si="5"/>
        <v>191.79154264972777</v>
      </c>
    </row>
    <row r="110" spans="1:13" x14ac:dyDescent="0.25">
      <c r="A110" t="str">
        <f t="shared" si="3"/>
        <v>CMBSYDFeb-2024</v>
      </c>
      <c r="B110" s="2">
        <v>2024</v>
      </c>
      <c r="C110" s="2" t="s">
        <v>198</v>
      </c>
      <c r="D110" t="s">
        <v>10</v>
      </c>
      <c r="E110" s="2" t="s">
        <v>53</v>
      </c>
      <c r="F110" t="s">
        <v>13</v>
      </c>
      <c r="G110">
        <v>1293</v>
      </c>
      <c r="H110">
        <v>508339.15</v>
      </c>
      <c r="I110">
        <v>96403.260000000024</v>
      </c>
      <c r="J110">
        <v>604742.41</v>
      </c>
      <c r="K110">
        <v>11318922</v>
      </c>
      <c r="L110" s="26">
        <f t="shared" si="4"/>
        <v>5.342756227138945E-2</v>
      </c>
      <c r="M110" s="1">
        <f t="shared" si="5"/>
        <v>467.70488012374324</v>
      </c>
    </row>
    <row r="111" spans="1:13" x14ac:dyDescent="0.25">
      <c r="A111" t="str">
        <f t="shared" si="3"/>
        <v>CMBTRVFeb-2024</v>
      </c>
      <c r="B111" s="2">
        <v>2024</v>
      </c>
      <c r="C111" s="2" t="s">
        <v>198</v>
      </c>
      <c r="D111" t="s">
        <v>10</v>
      </c>
      <c r="E111" s="2" t="s">
        <v>43</v>
      </c>
      <c r="F111" t="s">
        <v>15</v>
      </c>
      <c r="G111">
        <v>37</v>
      </c>
      <c r="H111">
        <v>2399.8899999999994</v>
      </c>
      <c r="I111">
        <v>901.9</v>
      </c>
      <c r="J111">
        <v>3301.7900000000004</v>
      </c>
      <c r="K111">
        <v>13542</v>
      </c>
      <c r="L111" s="26">
        <f t="shared" si="4"/>
        <v>0.24381849062176933</v>
      </c>
      <c r="M111" s="1">
        <f t="shared" si="5"/>
        <v>89.237567567567581</v>
      </c>
    </row>
    <row r="112" spans="1:13" x14ac:dyDescent="0.25">
      <c r="A112" t="str">
        <f t="shared" si="3"/>
        <v>CMBTRZFeb-2024</v>
      </c>
      <c r="B112" s="2">
        <v>2024</v>
      </c>
      <c r="C112" s="2" t="s">
        <v>198</v>
      </c>
      <c r="D112" t="s">
        <v>10</v>
      </c>
      <c r="E112" s="2" t="s">
        <v>44</v>
      </c>
      <c r="F112" t="s">
        <v>15</v>
      </c>
      <c r="G112">
        <v>55</v>
      </c>
      <c r="H112">
        <v>1516.9399999999998</v>
      </c>
      <c r="I112">
        <v>862.2600000000001</v>
      </c>
      <c r="J112">
        <v>2379.2000000000003</v>
      </c>
      <c r="K112">
        <v>24365</v>
      </c>
      <c r="L112" s="26">
        <f t="shared" si="4"/>
        <v>9.7648265955263713E-2</v>
      </c>
      <c r="M112" s="1">
        <f t="shared" si="5"/>
        <v>43.258181818181825</v>
      </c>
    </row>
    <row r="113" spans="1:13" x14ac:dyDescent="0.25">
      <c r="A113" t="str">
        <f t="shared" si="3"/>
        <v>CMBJEDFeb-2024</v>
      </c>
      <c r="B113" s="2">
        <v>2024</v>
      </c>
      <c r="C113" s="2" t="s">
        <v>198</v>
      </c>
      <c r="D113" t="s">
        <v>10</v>
      </c>
      <c r="E113" s="2" t="s">
        <v>51</v>
      </c>
      <c r="F113" t="s">
        <v>11</v>
      </c>
      <c r="G113">
        <v>21</v>
      </c>
      <c r="H113">
        <v>3482.4799999999996</v>
      </c>
      <c r="I113">
        <v>2001.1499999999999</v>
      </c>
      <c r="J113">
        <v>5483.630000000001</v>
      </c>
      <c r="K113">
        <v>97797</v>
      </c>
      <c r="L113" s="26">
        <f t="shared" si="4"/>
        <v>5.6071556387210252E-2</v>
      </c>
      <c r="M113" s="1">
        <f t="shared" si="5"/>
        <v>261.12523809523816</v>
      </c>
    </row>
    <row r="114" spans="1:13" x14ac:dyDescent="0.25">
      <c r="A114" t="str">
        <f t="shared" si="3"/>
        <v>COKCMBFeb-2024</v>
      </c>
      <c r="B114" s="2">
        <v>2024</v>
      </c>
      <c r="C114" s="2" t="s">
        <v>198</v>
      </c>
      <c r="D114" t="s">
        <v>21</v>
      </c>
      <c r="E114" s="2" t="s">
        <v>10</v>
      </c>
      <c r="F114" t="s">
        <v>15</v>
      </c>
      <c r="G114">
        <v>399</v>
      </c>
      <c r="H114">
        <v>22979.739999999994</v>
      </c>
      <c r="I114">
        <v>8008.3700000000008</v>
      </c>
      <c r="J114">
        <v>30988.109999999982</v>
      </c>
      <c r="K114">
        <v>206283</v>
      </c>
      <c r="L114" s="26">
        <f t="shared" si="4"/>
        <v>0.15022134640275731</v>
      </c>
      <c r="M114" s="1">
        <f t="shared" si="5"/>
        <v>77.664436090225522</v>
      </c>
    </row>
    <row r="115" spans="1:13" x14ac:dyDescent="0.25">
      <c r="A115" t="str">
        <f t="shared" si="3"/>
        <v>DACCMBFeb-2024</v>
      </c>
      <c r="B115" s="2">
        <v>2024</v>
      </c>
      <c r="C115" s="2" t="s">
        <v>198</v>
      </c>
      <c r="D115" t="s">
        <v>22</v>
      </c>
      <c r="E115" s="2" t="s">
        <v>10</v>
      </c>
      <c r="F115" t="s">
        <v>15</v>
      </c>
      <c r="G115">
        <v>24</v>
      </c>
      <c r="H115">
        <v>4477.45</v>
      </c>
      <c r="I115">
        <v>301.68</v>
      </c>
      <c r="J115">
        <v>4779.1299999999992</v>
      </c>
      <c r="K115">
        <v>51960</v>
      </c>
      <c r="L115" s="26">
        <f t="shared" si="4"/>
        <v>9.1977097767513463E-2</v>
      </c>
      <c r="M115" s="1">
        <f t="shared" si="5"/>
        <v>199.13041666666663</v>
      </c>
    </row>
    <row r="116" spans="1:13" x14ac:dyDescent="0.25">
      <c r="A116" t="str">
        <f t="shared" si="3"/>
        <v>DELCMBFeb-2024</v>
      </c>
      <c r="B116" s="2">
        <v>2024</v>
      </c>
      <c r="C116" s="2" t="s">
        <v>198</v>
      </c>
      <c r="D116" t="s">
        <v>23</v>
      </c>
      <c r="E116" s="2" t="s">
        <v>10</v>
      </c>
      <c r="F116" t="s">
        <v>15</v>
      </c>
      <c r="G116">
        <v>769</v>
      </c>
      <c r="H116">
        <v>73043.549999999988</v>
      </c>
      <c r="I116">
        <v>24160.449999999997</v>
      </c>
      <c r="J116">
        <v>97204</v>
      </c>
      <c r="K116">
        <v>1864825</v>
      </c>
      <c r="L116" s="26">
        <f t="shared" si="4"/>
        <v>5.2124998324239537E-2</v>
      </c>
      <c r="M116" s="1">
        <f t="shared" si="5"/>
        <v>126.40312093628089</v>
      </c>
    </row>
    <row r="117" spans="1:13" x14ac:dyDescent="0.25">
      <c r="A117" t="str">
        <f t="shared" si="3"/>
        <v>DMMCMBFeb-2024</v>
      </c>
      <c r="B117" s="2">
        <v>2024</v>
      </c>
      <c r="C117" s="2" t="s">
        <v>198</v>
      </c>
      <c r="D117" t="s">
        <v>24</v>
      </c>
      <c r="E117" s="2" t="s">
        <v>10</v>
      </c>
      <c r="F117" t="s">
        <v>11</v>
      </c>
      <c r="G117">
        <v>16</v>
      </c>
      <c r="H117">
        <v>4109.4000000000005</v>
      </c>
      <c r="I117">
        <v>1355.1699999999998</v>
      </c>
      <c r="J117">
        <v>5464.57</v>
      </c>
      <c r="K117">
        <v>61648</v>
      </c>
      <c r="L117" s="26">
        <f t="shared" si="4"/>
        <v>8.8641480664417335E-2</v>
      </c>
      <c r="M117" s="1">
        <f t="shared" si="5"/>
        <v>341.53562499999998</v>
      </c>
    </row>
    <row r="118" spans="1:13" x14ac:dyDescent="0.25">
      <c r="A118" t="str">
        <f t="shared" si="3"/>
        <v>DOHCMBFeb-2024</v>
      </c>
      <c r="B118" s="2">
        <v>2024</v>
      </c>
      <c r="C118" s="2" t="s">
        <v>198</v>
      </c>
      <c r="D118" t="s">
        <v>25</v>
      </c>
      <c r="E118" s="2" t="s">
        <v>10</v>
      </c>
      <c r="F118" t="s">
        <v>11</v>
      </c>
      <c r="G118">
        <v>17</v>
      </c>
      <c r="H118">
        <v>3206.63</v>
      </c>
      <c r="I118">
        <v>1515.9100000000003</v>
      </c>
      <c r="J118">
        <v>4722.54</v>
      </c>
      <c r="K118">
        <v>61761</v>
      </c>
      <c r="L118" s="26">
        <f t="shared" si="4"/>
        <v>7.6464759314130271E-2</v>
      </c>
      <c r="M118" s="1">
        <f t="shared" si="5"/>
        <v>277.79647058823531</v>
      </c>
    </row>
    <row r="119" spans="1:13" x14ac:dyDescent="0.25">
      <c r="A119" t="str">
        <f t="shared" si="3"/>
        <v>DXBCMBFeb-2024</v>
      </c>
      <c r="B119" s="2">
        <v>2024</v>
      </c>
      <c r="C119" s="2" t="s">
        <v>198</v>
      </c>
      <c r="D119" t="s">
        <v>26</v>
      </c>
      <c r="E119" s="2" t="s">
        <v>10</v>
      </c>
      <c r="F119" t="s">
        <v>11</v>
      </c>
      <c r="G119">
        <v>56</v>
      </c>
      <c r="H119">
        <v>8842.3700000000008</v>
      </c>
      <c r="I119">
        <v>3311.54</v>
      </c>
      <c r="J119">
        <v>12153.909999999998</v>
      </c>
      <c r="K119">
        <v>185304</v>
      </c>
      <c r="L119" s="26">
        <f t="shared" si="4"/>
        <v>6.5589032077019369E-2</v>
      </c>
      <c r="M119" s="1">
        <f t="shared" si="5"/>
        <v>217.0341071428571</v>
      </c>
    </row>
    <row r="120" spans="1:13" x14ac:dyDescent="0.25">
      <c r="A120" t="str">
        <f t="shared" si="3"/>
        <v>FRACMBFeb-2024</v>
      </c>
      <c r="B120" s="2">
        <v>2024</v>
      </c>
      <c r="C120" s="2" t="s">
        <v>198</v>
      </c>
      <c r="D120" t="s">
        <v>27</v>
      </c>
      <c r="E120" s="2" t="s">
        <v>10</v>
      </c>
      <c r="F120" t="s">
        <v>19</v>
      </c>
      <c r="G120">
        <v>903</v>
      </c>
      <c r="H120">
        <v>198129.59000000017</v>
      </c>
      <c r="I120">
        <v>198306.17000000004</v>
      </c>
      <c r="J120">
        <v>396435.75999999989</v>
      </c>
      <c r="K120">
        <v>7307979</v>
      </c>
      <c r="L120" s="26">
        <f t="shared" si="4"/>
        <v>5.4246975805486014E-2</v>
      </c>
      <c r="M120" s="1">
        <f t="shared" si="5"/>
        <v>439.02077519379833</v>
      </c>
    </row>
    <row r="121" spans="1:13" x14ac:dyDescent="0.25">
      <c r="A121" t="str">
        <f t="shared" si="3"/>
        <v>GANCMBFeb-2024</v>
      </c>
      <c r="B121" s="2">
        <v>2024</v>
      </c>
      <c r="C121" s="2" t="s">
        <v>198</v>
      </c>
      <c r="D121" t="s">
        <v>28</v>
      </c>
      <c r="E121" s="2" t="s">
        <v>10</v>
      </c>
      <c r="F121" t="s">
        <v>15</v>
      </c>
      <c r="G121">
        <v>92</v>
      </c>
      <c r="H121">
        <v>5106</v>
      </c>
      <c r="I121">
        <v>3780.7999999999997</v>
      </c>
      <c r="J121">
        <v>8886.7999999999993</v>
      </c>
      <c r="K121">
        <v>105524</v>
      </c>
      <c r="L121" s="26">
        <f t="shared" si="4"/>
        <v>8.4215912967666118E-2</v>
      </c>
      <c r="M121" s="1">
        <f t="shared" si="5"/>
        <v>96.595652173913038</v>
      </c>
    </row>
    <row r="122" spans="1:13" x14ac:dyDescent="0.25">
      <c r="A122" t="str">
        <f t="shared" si="3"/>
        <v>HYDCMBFeb-2024</v>
      </c>
      <c r="B122" s="2">
        <v>2024</v>
      </c>
      <c r="C122" s="2" t="s">
        <v>198</v>
      </c>
      <c r="D122" t="s">
        <v>29</v>
      </c>
      <c r="E122" s="2" t="s">
        <v>10</v>
      </c>
      <c r="F122" t="s">
        <v>15</v>
      </c>
      <c r="G122">
        <v>85</v>
      </c>
      <c r="H122">
        <v>6045.5400000000009</v>
      </c>
      <c r="I122">
        <v>2663.4199999999996</v>
      </c>
      <c r="J122">
        <v>8708.9599999999991</v>
      </c>
      <c r="K122">
        <v>99620</v>
      </c>
      <c r="L122" s="26">
        <f t="shared" si="4"/>
        <v>8.7421802850833161E-2</v>
      </c>
      <c r="M122" s="1">
        <f t="shared" si="5"/>
        <v>102.45835294117646</v>
      </c>
    </row>
    <row r="123" spans="1:13" x14ac:dyDescent="0.25">
      <c r="A123" t="str">
        <f t="shared" si="3"/>
        <v>ICNCMBFeb-2024</v>
      </c>
      <c r="B123" s="2">
        <v>2024</v>
      </c>
      <c r="C123" s="2" t="s">
        <v>198</v>
      </c>
      <c r="D123" t="s">
        <v>30</v>
      </c>
      <c r="E123" s="2" t="s">
        <v>10</v>
      </c>
      <c r="F123" t="s">
        <v>13</v>
      </c>
      <c r="G123">
        <v>114</v>
      </c>
      <c r="H123">
        <v>36399.780000000006</v>
      </c>
      <c r="I123">
        <v>9093.19</v>
      </c>
      <c r="J123">
        <v>45492.969999999994</v>
      </c>
      <c r="K123">
        <v>657210</v>
      </c>
      <c r="L123" s="26">
        <f t="shared" si="4"/>
        <v>6.9221359991479117E-2</v>
      </c>
      <c r="M123" s="1">
        <f t="shared" si="5"/>
        <v>399.06114035087717</v>
      </c>
    </row>
    <row r="124" spans="1:13" x14ac:dyDescent="0.25">
      <c r="A124" t="str">
        <f t="shared" si="3"/>
        <v>IXMCMBFeb-2024</v>
      </c>
      <c r="B124" s="2">
        <v>2024</v>
      </c>
      <c r="C124" s="2" t="s">
        <v>198</v>
      </c>
      <c r="D124" t="s">
        <v>31</v>
      </c>
      <c r="E124" s="2" t="s">
        <v>10</v>
      </c>
      <c r="F124" t="s">
        <v>15</v>
      </c>
      <c r="G124">
        <v>83</v>
      </c>
      <c r="H124">
        <v>2786.2899999999995</v>
      </c>
      <c r="I124">
        <v>1286.5499999999997</v>
      </c>
      <c r="J124">
        <v>4072.8399999999992</v>
      </c>
      <c r="K124">
        <v>29382</v>
      </c>
      <c r="L124" s="26">
        <f t="shared" si="4"/>
        <v>0.13861684024232521</v>
      </c>
      <c r="M124" s="1">
        <f t="shared" si="5"/>
        <v>49.070361445783121</v>
      </c>
    </row>
    <row r="125" spans="1:13" x14ac:dyDescent="0.25">
      <c r="A125" t="str">
        <f t="shared" si="3"/>
        <v>KHICMBFeb-2024</v>
      </c>
      <c r="B125" s="2">
        <v>2024</v>
      </c>
      <c r="C125" s="2" t="s">
        <v>198</v>
      </c>
      <c r="D125" t="s">
        <v>32</v>
      </c>
      <c r="E125" s="2" t="s">
        <v>10</v>
      </c>
      <c r="F125" t="s">
        <v>15</v>
      </c>
      <c r="G125">
        <v>554</v>
      </c>
      <c r="H125">
        <v>73119.520000000004</v>
      </c>
      <c r="I125">
        <v>13158.860000000006</v>
      </c>
      <c r="J125">
        <v>86278.379999999961</v>
      </c>
      <c r="K125">
        <v>1337356</v>
      </c>
      <c r="L125" s="26">
        <f t="shared" si="4"/>
        <v>6.4514145822054836E-2</v>
      </c>
      <c r="M125" s="1">
        <f t="shared" si="5"/>
        <v>155.73714801444035</v>
      </c>
    </row>
    <row r="126" spans="1:13" x14ac:dyDescent="0.25">
      <c r="A126" t="str">
        <f t="shared" si="3"/>
        <v>KTMCMBFeb-2024</v>
      </c>
      <c r="B126" s="2">
        <v>2024</v>
      </c>
      <c r="C126" s="2" t="s">
        <v>198</v>
      </c>
      <c r="D126" t="s">
        <v>52</v>
      </c>
      <c r="E126" s="2" t="s">
        <v>10</v>
      </c>
      <c r="F126" t="s">
        <v>15</v>
      </c>
      <c r="G126">
        <v>85</v>
      </c>
      <c r="H126">
        <v>13563.460000000001</v>
      </c>
      <c r="I126">
        <v>3366.93</v>
      </c>
      <c r="J126">
        <v>16930.390000000003</v>
      </c>
      <c r="K126">
        <v>200005</v>
      </c>
      <c r="L126" s="26">
        <f t="shared" si="4"/>
        <v>8.4649833754156162E-2</v>
      </c>
      <c r="M126" s="1">
        <f t="shared" si="5"/>
        <v>199.18105882352944</v>
      </c>
    </row>
    <row r="127" spans="1:13" x14ac:dyDescent="0.25">
      <c r="A127" t="str">
        <f t="shared" si="3"/>
        <v>KULCMBFeb-2024</v>
      </c>
      <c r="B127" s="2">
        <v>2024</v>
      </c>
      <c r="C127" s="2" t="s">
        <v>198</v>
      </c>
      <c r="D127" t="s">
        <v>33</v>
      </c>
      <c r="E127" s="2" t="s">
        <v>10</v>
      </c>
      <c r="F127" t="s">
        <v>13</v>
      </c>
      <c r="G127">
        <v>436</v>
      </c>
      <c r="H127">
        <v>32403.28000000001</v>
      </c>
      <c r="I127">
        <v>25729.209999999992</v>
      </c>
      <c r="J127">
        <v>58132.490000000034</v>
      </c>
      <c r="K127">
        <v>1072124</v>
      </c>
      <c r="L127" s="26">
        <f t="shared" si="4"/>
        <v>5.4221797105558717E-2</v>
      </c>
      <c r="M127" s="1">
        <f t="shared" si="5"/>
        <v>133.33139908256888</v>
      </c>
    </row>
    <row r="128" spans="1:13" x14ac:dyDescent="0.25">
      <c r="A128" t="str">
        <f t="shared" si="3"/>
        <v>KWICMBFeb-2024</v>
      </c>
      <c r="B128" s="2">
        <v>2024</v>
      </c>
      <c r="C128" s="2" t="s">
        <v>198</v>
      </c>
      <c r="D128" t="s">
        <v>34</v>
      </c>
      <c r="E128" s="2" t="s">
        <v>10</v>
      </c>
      <c r="F128" t="s">
        <v>11</v>
      </c>
      <c r="G128">
        <v>25</v>
      </c>
      <c r="H128">
        <v>9303.2099999999991</v>
      </c>
      <c r="I128">
        <v>1426.48</v>
      </c>
      <c r="J128">
        <v>10729.689999999999</v>
      </c>
      <c r="K128">
        <v>104875</v>
      </c>
      <c r="L128" s="26">
        <f t="shared" si="4"/>
        <v>0.10230932061978544</v>
      </c>
      <c r="M128" s="1">
        <f t="shared" si="5"/>
        <v>429.18759999999997</v>
      </c>
    </row>
    <row r="129" spans="1:13" x14ac:dyDescent="0.25">
      <c r="A129" t="str">
        <f t="shared" si="3"/>
        <v>LHECMBFeb-2024</v>
      </c>
      <c r="B129" s="2">
        <v>2024</v>
      </c>
      <c r="C129" s="2" t="s">
        <v>198</v>
      </c>
      <c r="D129" t="s">
        <v>35</v>
      </c>
      <c r="E129" s="2" t="s">
        <v>10</v>
      </c>
      <c r="F129" t="s">
        <v>15</v>
      </c>
      <c r="G129">
        <v>654</v>
      </c>
      <c r="H129">
        <v>85131.390000000014</v>
      </c>
      <c r="I129">
        <v>16398.829999999998</v>
      </c>
      <c r="J129">
        <v>101530.22</v>
      </c>
      <c r="K129">
        <v>1821390</v>
      </c>
      <c r="L129" s="26">
        <f t="shared" si="4"/>
        <v>5.5743262014175989E-2</v>
      </c>
      <c r="M129" s="1">
        <f t="shared" si="5"/>
        <v>155.24498470948012</v>
      </c>
    </row>
    <row r="130" spans="1:13" x14ac:dyDescent="0.25">
      <c r="A130" t="str">
        <f t="shared" ref="A130:A193" si="6">D130&amp;E130&amp;C130</f>
        <v>LHRCMBFeb-2024</v>
      </c>
      <c r="B130" s="2">
        <v>2024</v>
      </c>
      <c r="C130" s="2" t="s">
        <v>198</v>
      </c>
      <c r="D130" t="s">
        <v>36</v>
      </c>
      <c r="E130" s="2" t="s">
        <v>10</v>
      </c>
      <c r="F130" t="s">
        <v>19</v>
      </c>
      <c r="G130">
        <v>2379</v>
      </c>
      <c r="H130">
        <v>726265.03000000038</v>
      </c>
      <c r="I130">
        <v>509346.49999999988</v>
      </c>
      <c r="J130">
        <v>1235611.5299999996</v>
      </c>
      <c r="K130">
        <v>20742501</v>
      </c>
      <c r="L130" s="26">
        <f t="shared" ref="L130:L193" si="7">J130/K130</f>
        <v>5.9569071733442343E-2</v>
      </c>
      <c r="M130" s="1">
        <f t="shared" ref="M130:M193" si="8">J130/G130</f>
        <v>519.3827364438838</v>
      </c>
    </row>
    <row r="131" spans="1:13" x14ac:dyDescent="0.25">
      <c r="A131" t="str">
        <f t="shared" si="6"/>
        <v>MAACMBFeb-2024</v>
      </c>
      <c r="B131" s="2">
        <v>2024</v>
      </c>
      <c r="C131" s="2" t="s">
        <v>198</v>
      </c>
      <c r="D131" t="s">
        <v>37</v>
      </c>
      <c r="E131" s="2" t="s">
        <v>10</v>
      </c>
      <c r="F131" t="s">
        <v>15</v>
      </c>
      <c r="G131">
        <v>411</v>
      </c>
      <c r="H131">
        <v>16134.469999999994</v>
      </c>
      <c r="I131">
        <v>11017.469999999996</v>
      </c>
      <c r="J131">
        <v>27151.939999999995</v>
      </c>
      <c r="K131">
        <v>281946</v>
      </c>
      <c r="L131" s="26">
        <f t="shared" si="7"/>
        <v>9.6301915969724677E-2</v>
      </c>
      <c r="M131" s="1">
        <f t="shared" si="8"/>
        <v>66.063114355231136</v>
      </c>
    </row>
    <row r="132" spans="1:13" x14ac:dyDescent="0.25">
      <c r="A132" t="str">
        <f t="shared" si="6"/>
        <v>MELCMBFeb-2024</v>
      </c>
      <c r="B132" s="2">
        <v>2024</v>
      </c>
      <c r="C132" s="2" t="s">
        <v>198</v>
      </c>
      <c r="D132" t="s">
        <v>38</v>
      </c>
      <c r="E132" s="2" t="s">
        <v>10</v>
      </c>
      <c r="F132" t="s">
        <v>13</v>
      </c>
      <c r="G132">
        <v>2187</v>
      </c>
      <c r="H132">
        <v>625837.29</v>
      </c>
      <c r="I132">
        <v>229148.39999999994</v>
      </c>
      <c r="J132">
        <v>854985.68999999913</v>
      </c>
      <c r="K132">
        <v>18390483</v>
      </c>
      <c r="L132" s="26">
        <f t="shared" si="7"/>
        <v>4.6490659870107767E-2</v>
      </c>
      <c r="M132" s="1">
        <f t="shared" si="8"/>
        <v>390.93995884773625</v>
      </c>
    </row>
    <row r="133" spans="1:13" x14ac:dyDescent="0.25">
      <c r="A133" t="str">
        <f t="shared" si="6"/>
        <v>MLECMBFeb-2024</v>
      </c>
      <c r="B133" s="2">
        <v>2024</v>
      </c>
      <c r="C133" s="2" t="s">
        <v>198</v>
      </c>
      <c r="D133" t="s">
        <v>39</v>
      </c>
      <c r="E133" s="2" t="s">
        <v>10</v>
      </c>
      <c r="F133" t="s">
        <v>15</v>
      </c>
      <c r="G133">
        <v>1202</v>
      </c>
      <c r="H133">
        <v>83930.039999999935</v>
      </c>
      <c r="I133">
        <v>30803.31</v>
      </c>
      <c r="J133">
        <v>114733.35000000003</v>
      </c>
      <c r="K133">
        <v>923136</v>
      </c>
      <c r="L133" s="26">
        <f t="shared" si="7"/>
        <v>0.12428650816347757</v>
      </c>
      <c r="M133" s="1">
        <f t="shared" si="8"/>
        <v>95.452038269550783</v>
      </c>
    </row>
    <row r="134" spans="1:13" x14ac:dyDescent="0.25">
      <c r="A134" t="str">
        <f t="shared" si="6"/>
        <v>NRTCMBFeb-2024</v>
      </c>
      <c r="B134" s="2">
        <v>2024</v>
      </c>
      <c r="C134" s="2" t="s">
        <v>198</v>
      </c>
      <c r="D134" t="s">
        <v>40</v>
      </c>
      <c r="E134" s="2" t="s">
        <v>10</v>
      </c>
      <c r="F134" t="s">
        <v>13</v>
      </c>
      <c r="G134">
        <v>271</v>
      </c>
      <c r="H134">
        <v>82145.200000000012</v>
      </c>
      <c r="I134">
        <v>6734.16</v>
      </c>
      <c r="J134">
        <v>88879.360000000015</v>
      </c>
      <c r="K134">
        <v>1860144</v>
      </c>
      <c r="L134" s="26">
        <f t="shared" si="7"/>
        <v>4.7780902983855018E-2</v>
      </c>
      <c r="M134" s="1">
        <f t="shared" si="8"/>
        <v>327.96811808118088</v>
      </c>
    </row>
    <row r="135" spans="1:13" x14ac:dyDescent="0.25">
      <c r="A135" t="str">
        <f t="shared" si="6"/>
        <v>PVGCMBFeb-2024</v>
      </c>
      <c r="B135" s="2">
        <v>2024</v>
      </c>
      <c r="C135" s="2" t="s">
        <v>198</v>
      </c>
      <c r="D135" t="s">
        <v>50</v>
      </c>
      <c r="E135" s="2" t="s">
        <v>10</v>
      </c>
      <c r="F135" t="s">
        <v>13</v>
      </c>
      <c r="G135">
        <v>72</v>
      </c>
      <c r="H135">
        <v>30001.780000000006</v>
      </c>
      <c r="I135">
        <v>7109.02</v>
      </c>
      <c r="J135">
        <v>37110.799999999996</v>
      </c>
      <c r="K135">
        <v>364752</v>
      </c>
      <c r="L135" s="26">
        <f t="shared" si="7"/>
        <v>0.10174255384480413</v>
      </c>
      <c r="M135" s="1">
        <f t="shared" si="8"/>
        <v>515.42777777777769</v>
      </c>
    </row>
    <row r="136" spans="1:13" x14ac:dyDescent="0.25">
      <c r="A136" t="str">
        <f t="shared" si="6"/>
        <v>RUHCMBFeb-2024</v>
      </c>
      <c r="B136" s="2">
        <v>2024</v>
      </c>
      <c r="C136" s="2" t="s">
        <v>198</v>
      </c>
      <c r="D136" t="s">
        <v>41</v>
      </c>
      <c r="E136" s="2" t="s">
        <v>10</v>
      </c>
      <c r="F136" t="s">
        <v>11</v>
      </c>
      <c r="G136">
        <v>55</v>
      </c>
      <c r="H136">
        <v>14982.34</v>
      </c>
      <c r="I136">
        <v>4785.3099999999995</v>
      </c>
      <c r="J136">
        <v>19767.650000000001</v>
      </c>
      <c r="K136">
        <v>222475</v>
      </c>
      <c r="L136" s="26">
        <f t="shared" si="7"/>
        <v>8.8853354309472984E-2</v>
      </c>
      <c r="M136" s="1">
        <f t="shared" si="8"/>
        <v>359.41181818181821</v>
      </c>
    </row>
    <row r="137" spans="1:13" x14ac:dyDescent="0.25">
      <c r="A137" t="str">
        <f t="shared" si="6"/>
        <v>SINCMBFeb-2024</v>
      </c>
      <c r="B137" s="2">
        <v>2024</v>
      </c>
      <c r="C137" s="2" t="s">
        <v>198</v>
      </c>
      <c r="D137" t="s">
        <v>42</v>
      </c>
      <c r="E137" s="2" t="s">
        <v>10</v>
      </c>
      <c r="F137" t="s">
        <v>13</v>
      </c>
      <c r="G137">
        <v>484</v>
      </c>
      <c r="H137">
        <v>64673.879999999983</v>
      </c>
      <c r="I137">
        <v>38402.49000000002</v>
      </c>
      <c r="J137">
        <v>103076.37000000005</v>
      </c>
      <c r="K137">
        <v>1330516</v>
      </c>
      <c r="L137" s="26">
        <f t="shared" si="7"/>
        <v>7.7470973667359166E-2</v>
      </c>
      <c r="M137" s="1">
        <f t="shared" si="8"/>
        <v>212.96770661157035</v>
      </c>
    </row>
    <row r="138" spans="1:13" x14ac:dyDescent="0.25">
      <c r="A138" t="str">
        <f t="shared" si="6"/>
        <v>SYDCMBFeb-2024</v>
      </c>
      <c r="B138" s="2">
        <v>2024</v>
      </c>
      <c r="C138" s="2" t="s">
        <v>198</v>
      </c>
      <c r="D138" t="s">
        <v>53</v>
      </c>
      <c r="E138" s="2" t="s">
        <v>10</v>
      </c>
      <c r="F138" t="s">
        <v>13</v>
      </c>
      <c r="G138">
        <v>623</v>
      </c>
      <c r="H138">
        <v>195766.03999999992</v>
      </c>
      <c r="I138">
        <v>61595.279999999984</v>
      </c>
      <c r="J138">
        <v>257361.31999999995</v>
      </c>
      <c r="K138">
        <v>5453742</v>
      </c>
      <c r="L138" s="26">
        <f t="shared" si="7"/>
        <v>4.7189859733005331E-2</v>
      </c>
      <c r="M138" s="1">
        <f t="shared" si="8"/>
        <v>413.10003210272868</v>
      </c>
    </row>
    <row r="139" spans="1:13" x14ac:dyDescent="0.25">
      <c r="A139" t="str">
        <f t="shared" si="6"/>
        <v>TRVCMBFeb-2024</v>
      </c>
      <c r="B139" s="2">
        <v>2024</v>
      </c>
      <c r="C139" s="2" t="s">
        <v>198</v>
      </c>
      <c r="D139" t="s">
        <v>43</v>
      </c>
      <c r="E139" s="2" t="s">
        <v>10</v>
      </c>
      <c r="F139" t="s">
        <v>15</v>
      </c>
      <c r="G139">
        <v>125</v>
      </c>
      <c r="H139">
        <v>6391.67</v>
      </c>
      <c r="I139">
        <v>2349.0000000000005</v>
      </c>
      <c r="J139">
        <v>8740.67</v>
      </c>
      <c r="K139">
        <v>45750</v>
      </c>
      <c r="L139" s="26">
        <f t="shared" si="7"/>
        <v>0.1910528961748634</v>
      </c>
      <c r="M139" s="1">
        <f t="shared" si="8"/>
        <v>69.925359999999998</v>
      </c>
    </row>
    <row r="140" spans="1:13" x14ac:dyDescent="0.25">
      <c r="A140" t="str">
        <f t="shared" si="6"/>
        <v>TRZCMBFeb-2024</v>
      </c>
      <c r="B140" s="2">
        <v>2024</v>
      </c>
      <c r="C140" s="2" t="s">
        <v>198</v>
      </c>
      <c r="D140" t="s">
        <v>44</v>
      </c>
      <c r="E140" s="2" t="s">
        <v>10</v>
      </c>
      <c r="F140" t="s">
        <v>15</v>
      </c>
      <c r="G140">
        <v>157</v>
      </c>
      <c r="H140">
        <v>5199.96</v>
      </c>
      <c r="I140">
        <v>2247</v>
      </c>
      <c r="J140">
        <v>7446.9599999999991</v>
      </c>
      <c r="K140">
        <v>69551</v>
      </c>
      <c r="L140" s="26">
        <f t="shared" si="7"/>
        <v>0.10707193282627135</v>
      </c>
      <c r="M140" s="1">
        <f t="shared" si="8"/>
        <v>47.432866242038209</v>
      </c>
    </row>
    <row r="141" spans="1:13" x14ac:dyDescent="0.25">
      <c r="A141" t="str">
        <f t="shared" si="6"/>
        <v>JEDCMBFeb-2024</v>
      </c>
      <c r="B141" s="2">
        <v>2024</v>
      </c>
      <c r="C141" s="2" t="s">
        <v>198</v>
      </c>
      <c r="D141" t="s">
        <v>51</v>
      </c>
      <c r="E141" s="2" t="s">
        <v>10</v>
      </c>
      <c r="F141" t="s">
        <v>11</v>
      </c>
      <c r="G141">
        <v>2</v>
      </c>
      <c r="H141">
        <v>301.64</v>
      </c>
      <c r="I141">
        <v>71.72</v>
      </c>
      <c r="J141">
        <v>373.36</v>
      </c>
      <c r="K141">
        <v>9314</v>
      </c>
      <c r="L141" s="26">
        <f t="shared" si="7"/>
        <v>4.0085892205282372E-2</v>
      </c>
      <c r="M141" s="1">
        <f t="shared" si="8"/>
        <v>186.68</v>
      </c>
    </row>
    <row r="142" spans="1:13" x14ac:dyDescent="0.25">
      <c r="A142" t="str">
        <f t="shared" si="6"/>
        <v>AUHCMBMar-2024</v>
      </c>
      <c r="B142" s="2">
        <v>2024</v>
      </c>
      <c r="C142" s="2" t="s">
        <v>200</v>
      </c>
      <c r="D142" t="s">
        <v>9</v>
      </c>
      <c r="E142" s="2" t="s">
        <v>10</v>
      </c>
      <c r="F142" t="s">
        <v>11</v>
      </c>
      <c r="G142">
        <v>65</v>
      </c>
      <c r="H142">
        <v>9217.9599999999991</v>
      </c>
      <c r="I142">
        <v>9831.07</v>
      </c>
      <c r="J142">
        <v>19049.03</v>
      </c>
      <c r="K142">
        <v>217360</v>
      </c>
      <c r="L142" s="26">
        <f t="shared" si="7"/>
        <v>8.7638157894736834E-2</v>
      </c>
      <c r="M142" s="1">
        <f t="shared" si="8"/>
        <v>293.06199999999995</v>
      </c>
    </row>
    <row r="143" spans="1:13" x14ac:dyDescent="0.25">
      <c r="A143" t="str">
        <f t="shared" si="6"/>
        <v>BKKCMBMar-2024</v>
      </c>
      <c r="B143" s="2">
        <v>2024</v>
      </c>
      <c r="C143" s="2" t="s">
        <v>200</v>
      </c>
      <c r="D143" t="s">
        <v>12</v>
      </c>
      <c r="E143" s="2" t="s">
        <v>10</v>
      </c>
      <c r="F143" t="s">
        <v>13</v>
      </c>
      <c r="G143">
        <v>129</v>
      </c>
      <c r="H143">
        <v>17792.120000000003</v>
      </c>
      <c r="I143">
        <v>9055.659999999998</v>
      </c>
      <c r="J143">
        <v>26847.779999999995</v>
      </c>
      <c r="K143">
        <v>307665</v>
      </c>
      <c r="L143" s="26">
        <f t="shared" si="7"/>
        <v>8.726302959387644E-2</v>
      </c>
      <c r="M143" s="1">
        <f t="shared" si="8"/>
        <v>208.1223255813953</v>
      </c>
    </row>
    <row r="144" spans="1:13" x14ac:dyDescent="0.25">
      <c r="A144" t="str">
        <f t="shared" si="6"/>
        <v>BLRCMBMar-2024</v>
      </c>
      <c r="B144" s="2">
        <v>2024</v>
      </c>
      <c r="C144" s="2" t="s">
        <v>200</v>
      </c>
      <c r="D144" t="s">
        <v>14</v>
      </c>
      <c r="E144" s="2" t="s">
        <v>10</v>
      </c>
      <c r="F144" t="s">
        <v>15</v>
      </c>
      <c r="G144">
        <v>104</v>
      </c>
      <c r="H144">
        <v>6146.369999999999</v>
      </c>
      <c r="I144">
        <v>2461.6099999999997</v>
      </c>
      <c r="J144">
        <v>8607.9800000000014</v>
      </c>
      <c r="K144">
        <v>74360</v>
      </c>
      <c r="L144" s="26">
        <f t="shared" si="7"/>
        <v>0.11576089295320066</v>
      </c>
      <c r="M144" s="1">
        <f t="shared" si="8"/>
        <v>82.769038461538472</v>
      </c>
    </row>
    <row r="145" spans="1:13" x14ac:dyDescent="0.25">
      <c r="A145" t="str">
        <f t="shared" si="6"/>
        <v>BOMCMBMar-2024</v>
      </c>
      <c r="B145" s="2">
        <v>2024</v>
      </c>
      <c r="C145" s="2" t="s">
        <v>200</v>
      </c>
      <c r="D145" t="s">
        <v>16</v>
      </c>
      <c r="E145" t="s">
        <v>10</v>
      </c>
      <c r="F145" t="s">
        <v>15</v>
      </c>
      <c r="G145">
        <v>113</v>
      </c>
      <c r="H145">
        <v>11041.840000000004</v>
      </c>
      <c r="I145">
        <v>3045.22</v>
      </c>
      <c r="J145">
        <v>14087.060000000001</v>
      </c>
      <c r="K145">
        <v>175037</v>
      </c>
      <c r="L145" s="26">
        <f t="shared" si="7"/>
        <v>8.0480469843518809E-2</v>
      </c>
      <c r="M145" s="1">
        <f t="shared" si="8"/>
        <v>124.66424778761063</v>
      </c>
    </row>
    <row r="146" spans="1:13" x14ac:dyDescent="0.25">
      <c r="A146" t="str">
        <f t="shared" si="6"/>
        <v>CANCMBMar-2024</v>
      </c>
      <c r="B146" s="2">
        <v>2024</v>
      </c>
      <c r="C146" s="2" t="s">
        <v>200</v>
      </c>
      <c r="D146" t="s">
        <v>17</v>
      </c>
      <c r="E146" s="2" t="s">
        <v>10</v>
      </c>
      <c r="F146" t="s">
        <v>13</v>
      </c>
      <c r="G146">
        <v>2</v>
      </c>
      <c r="H146">
        <v>327.37</v>
      </c>
      <c r="I146">
        <v>183</v>
      </c>
      <c r="J146">
        <v>510.37</v>
      </c>
      <c r="K146">
        <v>7966</v>
      </c>
      <c r="L146" s="26">
        <f t="shared" si="7"/>
        <v>6.4068541300527235E-2</v>
      </c>
      <c r="M146" s="1">
        <f t="shared" si="8"/>
        <v>255.185</v>
      </c>
    </row>
    <row r="147" spans="1:13" x14ac:dyDescent="0.25">
      <c r="A147" t="str">
        <f t="shared" si="6"/>
        <v>CDGCMBMar-2024</v>
      </c>
      <c r="B147" s="2">
        <v>2024</v>
      </c>
      <c r="C147" s="2" t="s">
        <v>200</v>
      </c>
      <c r="D147" t="s">
        <v>18</v>
      </c>
      <c r="E147" s="2" t="s">
        <v>10</v>
      </c>
      <c r="F147" t="s">
        <v>19</v>
      </c>
      <c r="G147">
        <v>278</v>
      </c>
      <c r="H147">
        <v>61766.759999999973</v>
      </c>
      <c r="I147">
        <v>51084.52</v>
      </c>
      <c r="J147">
        <v>112851.28000000006</v>
      </c>
      <c r="K147">
        <v>2365502</v>
      </c>
      <c r="L147" s="26">
        <f t="shared" si="7"/>
        <v>4.7707116713492551E-2</v>
      </c>
      <c r="M147" s="1">
        <f t="shared" si="8"/>
        <v>405.93985611510811</v>
      </c>
    </row>
    <row r="148" spans="1:13" x14ac:dyDescent="0.25">
      <c r="A148" t="str">
        <f t="shared" si="6"/>
        <v>CGKCMBMar-2024</v>
      </c>
      <c r="B148" s="2">
        <v>2024</v>
      </c>
      <c r="C148" s="2" t="s">
        <v>200</v>
      </c>
      <c r="D148" t="s">
        <v>20</v>
      </c>
      <c r="E148" s="2" t="s">
        <v>10</v>
      </c>
      <c r="F148" t="s">
        <v>13</v>
      </c>
      <c r="G148">
        <v>41</v>
      </c>
      <c r="H148">
        <v>5838.98</v>
      </c>
      <c r="I148">
        <v>3558.7</v>
      </c>
      <c r="J148">
        <v>9397.68</v>
      </c>
      <c r="K148">
        <v>136038</v>
      </c>
      <c r="L148" s="26">
        <f t="shared" si="7"/>
        <v>6.9081286111233625E-2</v>
      </c>
      <c r="M148" s="1">
        <f t="shared" si="8"/>
        <v>229.21170731707318</v>
      </c>
    </row>
    <row r="149" spans="1:13" x14ac:dyDescent="0.25">
      <c r="A149" t="str">
        <f t="shared" si="6"/>
        <v>CMBAUHMar-2024</v>
      </c>
      <c r="B149" s="2">
        <v>2024</v>
      </c>
      <c r="C149" s="2" t="s">
        <v>200</v>
      </c>
      <c r="D149" t="s">
        <v>10</v>
      </c>
      <c r="E149" s="2" t="s">
        <v>9</v>
      </c>
      <c r="F149" t="s">
        <v>11</v>
      </c>
      <c r="G149">
        <v>42</v>
      </c>
      <c r="H149">
        <v>5519.4500000000016</v>
      </c>
      <c r="I149">
        <v>5921.49</v>
      </c>
      <c r="J149">
        <v>11440.939999999999</v>
      </c>
      <c r="K149">
        <v>140448</v>
      </c>
      <c r="L149" s="26">
        <f t="shared" si="7"/>
        <v>8.1460326953747997E-2</v>
      </c>
      <c r="M149" s="1">
        <f t="shared" si="8"/>
        <v>272.40333333333331</v>
      </c>
    </row>
    <row r="150" spans="1:13" x14ac:dyDescent="0.25">
      <c r="A150" t="str">
        <f t="shared" si="6"/>
        <v>CMBBKKMar-2024</v>
      </c>
      <c r="B150" s="2">
        <v>2024</v>
      </c>
      <c r="C150" s="2" t="s">
        <v>200</v>
      </c>
      <c r="D150" t="s">
        <v>10</v>
      </c>
      <c r="E150" s="2" t="s">
        <v>12</v>
      </c>
      <c r="F150" t="s">
        <v>13</v>
      </c>
      <c r="G150">
        <v>129</v>
      </c>
      <c r="H150">
        <v>19992.229999999992</v>
      </c>
      <c r="I150">
        <v>9012.0400000000009</v>
      </c>
      <c r="J150">
        <v>29004.26999999999</v>
      </c>
      <c r="K150">
        <v>307665</v>
      </c>
      <c r="L150" s="26">
        <f t="shared" si="7"/>
        <v>9.4272244161669308E-2</v>
      </c>
      <c r="M150" s="1">
        <f t="shared" si="8"/>
        <v>224.83930232558131</v>
      </c>
    </row>
    <row r="151" spans="1:13" x14ac:dyDescent="0.25">
      <c r="A151" t="str">
        <f t="shared" si="6"/>
        <v>CMBBLRMar-2024</v>
      </c>
      <c r="B151" s="2">
        <v>2024</v>
      </c>
      <c r="C151" s="2" t="s">
        <v>200</v>
      </c>
      <c r="D151" t="s">
        <v>10</v>
      </c>
      <c r="E151" s="2" t="s">
        <v>14</v>
      </c>
      <c r="F151" t="s">
        <v>15</v>
      </c>
      <c r="G151">
        <v>65</v>
      </c>
      <c r="H151">
        <v>4507.9000000000005</v>
      </c>
      <c r="I151">
        <v>1836.47</v>
      </c>
      <c r="J151">
        <v>6344.369999999999</v>
      </c>
      <c r="K151">
        <v>46475</v>
      </c>
      <c r="L151" s="26">
        <f t="shared" si="7"/>
        <v>0.13651145777299623</v>
      </c>
      <c r="M151" s="1">
        <f t="shared" si="8"/>
        <v>97.605692307692294</v>
      </c>
    </row>
    <row r="152" spans="1:13" x14ac:dyDescent="0.25">
      <c r="A152" t="str">
        <f t="shared" si="6"/>
        <v>CMBBOMMar-2024</v>
      </c>
      <c r="B152" s="2">
        <v>2024</v>
      </c>
      <c r="C152" s="2" t="s">
        <v>200</v>
      </c>
      <c r="D152" t="s">
        <v>10</v>
      </c>
      <c r="E152" s="2" t="s">
        <v>16</v>
      </c>
      <c r="F152" t="s">
        <v>15</v>
      </c>
      <c r="G152">
        <v>133</v>
      </c>
      <c r="H152">
        <v>15284.230000000001</v>
      </c>
      <c r="I152">
        <v>4492.1400000000003</v>
      </c>
      <c r="J152">
        <v>19776.370000000003</v>
      </c>
      <c r="K152">
        <v>206017</v>
      </c>
      <c r="L152" s="26">
        <f t="shared" si="7"/>
        <v>9.5993874291927378E-2</v>
      </c>
      <c r="M152" s="1">
        <f t="shared" si="8"/>
        <v>148.69451127819551</v>
      </c>
    </row>
    <row r="153" spans="1:13" x14ac:dyDescent="0.25">
      <c r="A153" t="str">
        <f t="shared" si="6"/>
        <v>CMBCDGMar-2024</v>
      </c>
      <c r="B153" s="2">
        <v>2024</v>
      </c>
      <c r="C153" s="2" t="s">
        <v>200</v>
      </c>
      <c r="D153" t="s">
        <v>10</v>
      </c>
      <c r="E153" s="2" t="s">
        <v>18</v>
      </c>
      <c r="F153" t="s">
        <v>19</v>
      </c>
      <c r="G153">
        <v>602</v>
      </c>
      <c r="H153">
        <v>150440.85999999999</v>
      </c>
      <c r="I153">
        <v>120061.28999999998</v>
      </c>
      <c r="J153">
        <v>270502.14999999997</v>
      </c>
      <c r="K153">
        <v>5122418</v>
      </c>
      <c r="L153" s="26">
        <f t="shared" si="7"/>
        <v>5.2807511999215989E-2</v>
      </c>
      <c r="M153" s="1">
        <f t="shared" si="8"/>
        <v>449.33911960132883</v>
      </c>
    </row>
    <row r="154" spans="1:13" x14ac:dyDescent="0.25">
      <c r="A154" t="str">
        <f t="shared" si="6"/>
        <v>CMBCGKMar-2024</v>
      </c>
      <c r="B154" s="2">
        <v>2024</v>
      </c>
      <c r="C154" s="2" t="s">
        <v>200</v>
      </c>
      <c r="D154" t="s">
        <v>10</v>
      </c>
      <c r="E154" s="2" t="s">
        <v>20</v>
      </c>
      <c r="F154" t="s">
        <v>13</v>
      </c>
      <c r="G154">
        <v>23</v>
      </c>
      <c r="H154">
        <v>2810.2200000000003</v>
      </c>
      <c r="I154">
        <v>1738.4199999999996</v>
      </c>
      <c r="J154">
        <v>4548.6400000000003</v>
      </c>
      <c r="K154">
        <v>76314</v>
      </c>
      <c r="L154" s="26">
        <f t="shared" si="7"/>
        <v>5.9604266582802636E-2</v>
      </c>
      <c r="M154" s="1">
        <f t="shared" si="8"/>
        <v>197.76695652173913</v>
      </c>
    </row>
    <row r="155" spans="1:13" x14ac:dyDescent="0.25">
      <c r="A155" t="str">
        <f t="shared" si="6"/>
        <v>CMBCOKMar-2024</v>
      </c>
      <c r="B155" s="2">
        <v>2024</v>
      </c>
      <c r="C155" s="2" t="s">
        <v>200</v>
      </c>
      <c r="D155" t="s">
        <v>10</v>
      </c>
      <c r="E155" s="2" t="s">
        <v>21</v>
      </c>
      <c r="F155" t="s">
        <v>15</v>
      </c>
      <c r="G155">
        <v>53</v>
      </c>
      <c r="H155">
        <v>3217.43</v>
      </c>
      <c r="I155">
        <v>975.58</v>
      </c>
      <c r="J155">
        <v>4193.0099999999984</v>
      </c>
      <c r="K155">
        <v>27401</v>
      </c>
      <c r="L155" s="26">
        <f t="shared" si="7"/>
        <v>0.15302397722710845</v>
      </c>
      <c r="M155" s="1">
        <f t="shared" si="8"/>
        <v>79.113396226415063</v>
      </c>
    </row>
    <row r="156" spans="1:13" x14ac:dyDescent="0.25">
      <c r="A156" t="str">
        <f t="shared" si="6"/>
        <v>CMBDACMar-2024</v>
      </c>
      <c r="B156" s="2">
        <v>2024</v>
      </c>
      <c r="C156" s="2" t="s">
        <v>200</v>
      </c>
      <c r="D156" t="s">
        <v>10</v>
      </c>
      <c r="E156" s="2" t="s">
        <v>22</v>
      </c>
      <c r="F156" t="s">
        <v>15</v>
      </c>
      <c r="G156">
        <v>9</v>
      </c>
      <c r="H156">
        <v>1887.3700000000001</v>
      </c>
      <c r="I156">
        <v>239.33</v>
      </c>
      <c r="J156">
        <v>2126.7000000000003</v>
      </c>
      <c r="K156">
        <v>19485</v>
      </c>
      <c r="L156" s="26">
        <f t="shared" si="7"/>
        <v>0.10914549653579678</v>
      </c>
      <c r="M156" s="1">
        <f t="shared" si="8"/>
        <v>236.30000000000004</v>
      </c>
    </row>
    <row r="157" spans="1:13" x14ac:dyDescent="0.25">
      <c r="A157" t="str">
        <f t="shared" si="6"/>
        <v>CMBDELMar-2024</v>
      </c>
      <c r="B157" s="2">
        <v>2024</v>
      </c>
      <c r="C157" s="2" t="s">
        <v>200</v>
      </c>
      <c r="D157" t="s">
        <v>10</v>
      </c>
      <c r="E157" s="2" t="s">
        <v>23</v>
      </c>
      <c r="F157" t="s">
        <v>15</v>
      </c>
      <c r="G157">
        <v>280</v>
      </c>
      <c r="H157">
        <v>41395.189999999995</v>
      </c>
      <c r="I157">
        <v>10254.119999999997</v>
      </c>
      <c r="J157">
        <v>51649.31</v>
      </c>
      <c r="K157">
        <v>679000</v>
      </c>
      <c r="L157" s="26">
        <f t="shared" si="7"/>
        <v>7.6066730486008829E-2</v>
      </c>
      <c r="M157" s="1">
        <f t="shared" si="8"/>
        <v>184.46182142857143</v>
      </c>
    </row>
    <row r="158" spans="1:13" x14ac:dyDescent="0.25">
      <c r="A158" t="str">
        <f t="shared" si="6"/>
        <v>CMBDMMMar-2024</v>
      </c>
      <c r="B158" s="2">
        <v>2024</v>
      </c>
      <c r="C158" s="2" t="s">
        <v>200</v>
      </c>
      <c r="D158" t="s">
        <v>10</v>
      </c>
      <c r="E158" s="2" t="s">
        <v>24</v>
      </c>
      <c r="F158" t="s">
        <v>11</v>
      </c>
      <c r="G158">
        <v>30</v>
      </c>
      <c r="H158">
        <v>6040.880000000001</v>
      </c>
      <c r="I158">
        <v>2632.7</v>
      </c>
      <c r="J158">
        <v>8673.58</v>
      </c>
      <c r="K158">
        <v>115590</v>
      </c>
      <c r="L158" s="26">
        <f t="shared" si="7"/>
        <v>7.503745998788823E-2</v>
      </c>
      <c r="M158" s="1">
        <f t="shared" si="8"/>
        <v>289.11933333333332</v>
      </c>
    </row>
    <row r="159" spans="1:13" x14ac:dyDescent="0.25">
      <c r="A159" t="str">
        <f t="shared" si="6"/>
        <v>CMBDOHMar-2024</v>
      </c>
      <c r="B159" s="2">
        <v>2024</v>
      </c>
      <c r="C159" s="2" t="s">
        <v>200</v>
      </c>
      <c r="D159" t="s">
        <v>10</v>
      </c>
      <c r="E159" s="2" t="s">
        <v>25</v>
      </c>
      <c r="F159" t="s">
        <v>11</v>
      </c>
      <c r="G159">
        <v>61</v>
      </c>
      <c r="H159">
        <v>14481.52</v>
      </c>
      <c r="I159">
        <v>8843.4000000000033</v>
      </c>
      <c r="J159">
        <v>23324.920000000002</v>
      </c>
      <c r="K159">
        <v>221613</v>
      </c>
      <c r="L159" s="26">
        <f t="shared" si="7"/>
        <v>0.1052506847522483</v>
      </c>
      <c r="M159" s="1">
        <f t="shared" si="8"/>
        <v>382.37573770491804</v>
      </c>
    </row>
    <row r="160" spans="1:13" x14ac:dyDescent="0.25">
      <c r="A160" t="str">
        <f t="shared" si="6"/>
        <v>CMBDXBMar-2024</v>
      </c>
      <c r="B160" s="2">
        <v>2024</v>
      </c>
      <c r="C160" s="2" t="s">
        <v>200</v>
      </c>
      <c r="D160" t="s">
        <v>10</v>
      </c>
      <c r="E160" s="2" t="s">
        <v>26</v>
      </c>
      <c r="F160" t="s">
        <v>11</v>
      </c>
      <c r="G160">
        <v>86</v>
      </c>
      <c r="H160">
        <v>14757.070000000005</v>
      </c>
      <c r="I160">
        <v>11064.250000000002</v>
      </c>
      <c r="J160">
        <v>25821.32</v>
      </c>
      <c r="K160">
        <v>284574</v>
      </c>
      <c r="L160" s="26">
        <f t="shared" si="7"/>
        <v>9.0736750370729577E-2</v>
      </c>
      <c r="M160" s="1">
        <f t="shared" si="8"/>
        <v>300.24790697674416</v>
      </c>
    </row>
    <row r="161" spans="1:13" x14ac:dyDescent="0.25">
      <c r="A161" t="str">
        <f t="shared" si="6"/>
        <v>CMBFRAMar-2024</v>
      </c>
      <c r="B161" s="2">
        <v>2024</v>
      </c>
      <c r="C161" s="2" t="s">
        <v>200</v>
      </c>
      <c r="D161" t="s">
        <v>10</v>
      </c>
      <c r="E161" s="2" t="s">
        <v>27</v>
      </c>
      <c r="F161" t="s">
        <v>19</v>
      </c>
      <c r="G161">
        <v>847</v>
      </c>
      <c r="H161">
        <v>185056.16000000003</v>
      </c>
      <c r="I161">
        <v>176284.66000000003</v>
      </c>
      <c r="J161">
        <v>361340.81999999977</v>
      </c>
      <c r="K161">
        <v>6854771</v>
      </c>
      <c r="L161" s="26">
        <f t="shared" si="7"/>
        <v>5.2713769723306554E-2</v>
      </c>
      <c r="M161" s="1">
        <f t="shared" si="8"/>
        <v>426.6125383707199</v>
      </c>
    </row>
    <row r="162" spans="1:13" x14ac:dyDescent="0.25">
      <c r="A162" t="str">
        <f t="shared" si="6"/>
        <v>CMBGANMar-2024</v>
      </c>
      <c r="B162" s="2">
        <v>2024</v>
      </c>
      <c r="C162" s="2" t="s">
        <v>200</v>
      </c>
      <c r="D162" t="s">
        <v>10</v>
      </c>
      <c r="E162" s="2" t="s">
        <v>28</v>
      </c>
      <c r="F162" t="s">
        <v>15</v>
      </c>
      <c r="G162">
        <v>77</v>
      </c>
      <c r="H162">
        <v>4529.53</v>
      </c>
      <c r="I162">
        <v>2389.4599999999996</v>
      </c>
      <c r="J162">
        <v>6918.99</v>
      </c>
      <c r="K162">
        <v>88319</v>
      </c>
      <c r="L162" s="26">
        <f t="shared" si="7"/>
        <v>7.8340900598965119E-2</v>
      </c>
      <c r="M162" s="1">
        <f t="shared" si="8"/>
        <v>89.857012987012979</v>
      </c>
    </row>
    <row r="163" spans="1:13" x14ac:dyDescent="0.25">
      <c r="A163" t="str">
        <f t="shared" si="6"/>
        <v>CMBHYDMar-2024</v>
      </c>
      <c r="B163" s="2">
        <v>2024</v>
      </c>
      <c r="C163" s="2" t="s">
        <v>200</v>
      </c>
      <c r="D163" t="s">
        <v>10</v>
      </c>
      <c r="E163" s="2" t="s">
        <v>29</v>
      </c>
      <c r="F163" t="s">
        <v>15</v>
      </c>
      <c r="G163">
        <v>15</v>
      </c>
      <c r="H163">
        <v>1341.2600000000002</v>
      </c>
      <c r="I163">
        <v>559.76</v>
      </c>
      <c r="J163">
        <v>1901.02</v>
      </c>
      <c r="K163">
        <v>17580</v>
      </c>
      <c r="L163" s="26">
        <f t="shared" si="7"/>
        <v>0.1081353811149033</v>
      </c>
      <c r="M163" s="1">
        <f t="shared" si="8"/>
        <v>126.73466666666667</v>
      </c>
    </row>
    <row r="164" spans="1:13" x14ac:dyDescent="0.25">
      <c r="A164" t="str">
        <f t="shared" si="6"/>
        <v>CMBICNMar-2024</v>
      </c>
      <c r="B164" s="2">
        <v>2024</v>
      </c>
      <c r="C164" s="2" t="s">
        <v>200</v>
      </c>
      <c r="D164" t="s">
        <v>10</v>
      </c>
      <c r="E164" s="2" t="s">
        <v>30</v>
      </c>
      <c r="F164" t="s">
        <v>13</v>
      </c>
      <c r="G164">
        <v>147</v>
      </c>
      <c r="H164">
        <v>42969.9</v>
      </c>
      <c r="I164">
        <v>12028.52</v>
      </c>
      <c r="J164">
        <v>54998.419999999984</v>
      </c>
      <c r="K164">
        <v>847455</v>
      </c>
      <c r="L164" s="26">
        <f t="shared" si="7"/>
        <v>6.489833678484401E-2</v>
      </c>
      <c r="M164" s="1">
        <f t="shared" si="8"/>
        <v>374.13891156462574</v>
      </c>
    </row>
    <row r="165" spans="1:13" x14ac:dyDescent="0.25">
      <c r="A165" t="str">
        <f t="shared" si="6"/>
        <v>CMBIXMMar-2024</v>
      </c>
      <c r="B165" s="2">
        <v>2024</v>
      </c>
      <c r="C165" s="2" t="s">
        <v>200</v>
      </c>
      <c r="D165" t="s">
        <v>10</v>
      </c>
      <c r="E165" s="2" t="s">
        <v>31</v>
      </c>
      <c r="F165" t="s">
        <v>15</v>
      </c>
      <c r="G165">
        <v>12</v>
      </c>
      <c r="H165">
        <v>240.18</v>
      </c>
      <c r="I165">
        <v>153.35</v>
      </c>
      <c r="J165">
        <v>393.53</v>
      </c>
      <c r="K165">
        <v>4248</v>
      </c>
      <c r="L165" s="26">
        <f t="shared" si="7"/>
        <v>9.2638888888888882E-2</v>
      </c>
      <c r="M165" s="1">
        <f t="shared" si="8"/>
        <v>32.794166666666662</v>
      </c>
    </row>
    <row r="166" spans="1:13" x14ac:dyDescent="0.25">
      <c r="A166" t="str">
        <f t="shared" si="6"/>
        <v>CMBKHIMar-2024</v>
      </c>
      <c r="B166" s="2">
        <v>2024</v>
      </c>
      <c r="C166" s="2" t="s">
        <v>200</v>
      </c>
      <c r="D166" t="s">
        <v>10</v>
      </c>
      <c r="E166" s="2" t="s">
        <v>32</v>
      </c>
      <c r="F166" t="s">
        <v>15</v>
      </c>
      <c r="G166">
        <v>132</v>
      </c>
      <c r="H166">
        <v>12872.619999999999</v>
      </c>
      <c r="I166">
        <v>4134.2199999999993</v>
      </c>
      <c r="J166">
        <v>17006.839999999997</v>
      </c>
      <c r="K166">
        <v>318648</v>
      </c>
      <c r="L166" s="26">
        <f t="shared" si="7"/>
        <v>5.3371871155632536E-2</v>
      </c>
      <c r="M166" s="1">
        <f t="shared" si="8"/>
        <v>128.83969696969694</v>
      </c>
    </row>
    <row r="167" spans="1:13" x14ac:dyDescent="0.25">
      <c r="A167" t="str">
        <f t="shared" si="6"/>
        <v>CMBKTMMar-2024</v>
      </c>
      <c r="B167" s="2">
        <v>2024</v>
      </c>
      <c r="C167" s="2" t="s">
        <v>200</v>
      </c>
      <c r="D167" t="s">
        <v>10</v>
      </c>
      <c r="E167" s="2" t="s">
        <v>52</v>
      </c>
      <c r="F167" t="s">
        <v>15</v>
      </c>
      <c r="G167">
        <v>33</v>
      </c>
      <c r="H167">
        <v>5517.619999999999</v>
      </c>
      <c r="I167">
        <v>1462.3100000000002</v>
      </c>
      <c r="J167">
        <v>6979.9299999999985</v>
      </c>
      <c r="K167">
        <v>77649</v>
      </c>
      <c r="L167" s="26">
        <f t="shared" si="7"/>
        <v>8.9890790609022636E-2</v>
      </c>
      <c r="M167" s="1">
        <f t="shared" si="8"/>
        <v>211.51303030303026</v>
      </c>
    </row>
    <row r="168" spans="1:13" x14ac:dyDescent="0.25">
      <c r="A168" t="str">
        <f t="shared" si="6"/>
        <v>CMBKULMar-2024</v>
      </c>
      <c r="B168" s="2">
        <v>2024</v>
      </c>
      <c r="C168" s="2" t="s">
        <v>200</v>
      </c>
      <c r="D168" t="s">
        <v>10</v>
      </c>
      <c r="E168" s="2" t="s">
        <v>33</v>
      </c>
      <c r="F168" t="s">
        <v>13</v>
      </c>
      <c r="G168">
        <v>144</v>
      </c>
      <c r="H168">
        <v>12819.9</v>
      </c>
      <c r="I168">
        <v>8518.9600000000009</v>
      </c>
      <c r="J168">
        <v>21338.859999999997</v>
      </c>
      <c r="K168">
        <v>354096</v>
      </c>
      <c r="L168" s="26">
        <f t="shared" si="7"/>
        <v>6.0262923049116617E-2</v>
      </c>
      <c r="M168" s="1">
        <f t="shared" si="8"/>
        <v>148.18652777777777</v>
      </c>
    </row>
    <row r="169" spans="1:13" x14ac:dyDescent="0.25">
      <c r="A169" t="str">
        <f t="shared" si="6"/>
        <v>CMBKWIMar-2024</v>
      </c>
      <c r="B169" s="2">
        <v>2024</v>
      </c>
      <c r="C169" s="2" t="s">
        <v>200</v>
      </c>
      <c r="D169" t="s">
        <v>10</v>
      </c>
      <c r="E169" s="2" t="s">
        <v>34</v>
      </c>
      <c r="F169" t="s">
        <v>11</v>
      </c>
      <c r="G169">
        <v>74</v>
      </c>
      <c r="H169">
        <v>15562.74</v>
      </c>
      <c r="I169">
        <v>5246.4800000000005</v>
      </c>
      <c r="J169">
        <v>20809.219999999998</v>
      </c>
      <c r="K169">
        <v>310430</v>
      </c>
      <c r="L169" s="26">
        <f t="shared" si="7"/>
        <v>6.7033534130077621E-2</v>
      </c>
      <c r="M169" s="1">
        <f t="shared" si="8"/>
        <v>281.20567567567565</v>
      </c>
    </row>
    <row r="170" spans="1:13" x14ac:dyDescent="0.25">
      <c r="A170" t="str">
        <f t="shared" si="6"/>
        <v>CMBLHEMar-2024</v>
      </c>
      <c r="B170" s="2">
        <v>2024</v>
      </c>
      <c r="C170" s="2" t="s">
        <v>200</v>
      </c>
      <c r="D170" t="s">
        <v>10</v>
      </c>
      <c r="E170" s="2" t="s">
        <v>35</v>
      </c>
      <c r="F170" t="s">
        <v>15</v>
      </c>
      <c r="G170">
        <v>160</v>
      </c>
      <c r="H170">
        <v>16394.379999999997</v>
      </c>
      <c r="I170">
        <v>4287.5700000000006</v>
      </c>
      <c r="J170">
        <v>20681.95</v>
      </c>
      <c r="K170">
        <v>445600</v>
      </c>
      <c r="L170" s="26">
        <f t="shared" si="7"/>
        <v>4.6413711849192102E-2</v>
      </c>
      <c r="M170" s="1">
        <f t="shared" si="8"/>
        <v>129.26218750000001</v>
      </c>
    </row>
    <row r="171" spans="1:13" x14ac:dyDescent="0.25">
      <c r="A171" t="str">
        <f t="shared" si="6"/>
        <v>CMBLHRMar-2024</v>
      </c>
      <c r="B171" s="2">
        <v>2024</v>
      </c>
      <c r="C171" s="2" t="s">
        <v>200</v>
      </c>
      <c r="D171" t="s">
        <v>10</v>
      </c>
      <c r="E171" s="2" t="s">
        <v>36</v>
      </c>
      <c r="F171" t="s">
        <v>19</v>
      </c>
      <c r="G171">
        <v>1509</v>
      </c>
      <c r="H171">
        <v>507889.81999999977</v>
      </c>
      <c r="I171">
        <v>291046.07000000024</v>
      </c>
      <c r="J171">
        <v>798935.89</v>
      </c>
      <c r="K171">
        <v>13156971</v>
      </c>
      <c r="L171" s="26">
        <f t="shared" si="7"/>
        <v>6.0723390664918241E-2</v>
      </c>
      <c r="M171" s="1">
        <f t="shared" si="8"/>
        <v>529.44724320742216</v>
      </c>
    </row>
    <row r="172" spans="1:13" x14ac:dyDescent="0.25">
      <c r="A172" t="str">
        <f t="shared" si="6"/>
        <v>CMBMAAMar-2024</v>
      </c>
      <c r="B172" s="2">
        <v>2024</v>
      </c>
      <c r="C172" s="2" t="s">
        <v>200</v>
      </c>
      <c r="D172" t="s">
        <v>10</v>
      </c>
      <c r="E172" s="2" t="s">
        <v>37</v>
      </c>
      <c r="F172" t="s">
        <v>15</v>
      </c>
      <c r="G172">
        <v>162</v>
      </c>
      <c r="H172">
        <v>7442.2699999999977</v>
      </c>
      <c r="I172">
        <v>4079.25</v>
      </c>
      <c r="J172">
        <v>11521.52</v>
      </c>
      <c r="K172">
        <v>111132</v>
      </c>
      <c r="L172" s="26">
        <f t="shared" si="7"/>
        <v>0.10367418925242054</v>
      </c>
      <c r="M172" s="1">
        <f t="shared" si="8"/>
        <v>71.120493827160502</v>
      </c>
    </row>
    <row r="173" spans="1:13" x14ac:dyDescent="0.25">
      <c r="A173" t="str">
        <f t="shared" si="6"/>
        <v>CMBMELMar-2024</v>
      </c>
      <c r="B173" s="2">
        <v>2024</v>
      </c>
      <c r="C173" s="2" t="s">
        <v>200</v>
      </c>
      <c r="D173" t="s">
        <v>10</v>
      </c>
      <c r="E173" s="2" t="s">
        <v>38</v>
      </c>
      <c r="F173" t="s">
        <v>13</v>
      </c>
      <c r="G173">
        <v>1515</v>
      </c>
      <c r="H173">
        <v>401578.30999999994</v>
      </c>
      <c r="I173">
        <v>105544.97999999998</v>
      </c>
      <c r="J173">
        <v>507123.28999999975</v>
      </c>
      <c r="K173">
        <v>12739635</v>
      </c>
      <c r="L173" s="26">
        <f t="shared" si="7"/>
        <v>3.9806736221249646E-2</v>
      </c>
      <c r="M173" s="1">
        <f t="shared" si="8"/>
        <v>334.73484488448827</v>
      </c>
    </row>
    <row r="174" spans="1:13" x14ac:dyDescent="0.25">
      <c r="A174" t="str">
        <f t="shared" si="6"/>
        <v>CMBMLEMar-2024</v>
      </c>
      <c r="B174" s="2">
        <v>2024</v>
      </c>
      <c r="C174" s="2" t="s">
        <v>200</v>
      </c>
      <c r="D174" t="s">
        <v>10</v>
      </c>
      <c r="E174" s="2" t="s">
        <v>39</v>
      </c>
      <c r="F174" t="s">
        <v>15</v>
      </c>
      <c r="G174">
        <v>1035</v>
      </c>
      <c r="H174">
        <v>100279.64999999998</v>
      </c>
      <c r="I174">
        <v>25166.830000000009</v>
      </c>
      <c r="J174">
        <v>125446.48</v>
      </c>
      <c r="K174">
        <v>794880</v>
      </c>
      <c r="L174" s="26">
        <f t="shared" si="7"/>
        <v>0.15781813607085346</v>
      </c>
      <c r="M174" s="1">
        <f t="shared" si="8"/>
        <v>121.20432850241545</v>
      </c>
    </row>
    <row r="175" spans="1:13" x14ac:dyDescent="0.25">
      <c r="A175" t="str">
        <f t="shared" si="6"/>
        <v>CMBNRTMar-2024</v>
      </c>
      <c r="B175" s="2">
        <v>2024</v>
      </c>
      <c r="C175" s="2" t="s">
        <v>200</v>
      </c>
      <c r="D175" t="s">
        <v>10</v>
      </c>
      <c r="E175" s="2" t="s">
        <v>40</v>
      </c>
      <c r="F175" t="s">
        <v>13</v>
      </c>
      <c r="G175">
        <v>218</v>
      </c>
      <c r="H175">
        <v>87263.54</v>
      </c>
      <c r="I175">
        <v>6335.6299999999983</v>
      </c>
      <c r="J175">
        <v>93599.169999999969</v>
      </c>
      <c r="K175">
        <v>1496352</v>
      </c>
      <c r="L175" s="26">
        <f t="shared" si="7"/>
        <v>6.2551572089989502E-2</v>
      </c>
      <c r="M175" s="1">
        <f t="shared" si="8"/>
        <v>429.35399082568796</v>
      </c>
    </row>
    <row r="176" spans="1:13" x14ac:dyDescent="0.25">
      <c r="A176" t="str">
        <f t="shared" si="6"/>
        <v>CMBPVGMar-2024</v>
      </c>
      <c r="B176" s="2">
        <v>2024</v>
      </c>
      <c r="C176" s="2" t="s">
        <v>200</v>
      </c>
      <c r="D176" t="s">
        <v>10</v>
      </c>
      <c r="E176" s="2" t="s">
        <v>50</v>
      </c>
      <c r="F176" t="s">
        <v>13</v>
      </c>
      <c r="G176">
        <v>13</v>
      </c>
      <c r="H176">
        <v>2688.36</v>
      </c>
      <c r="I176">
        <v>1163.6399999999999</v>
      </c>
      <c r="J176">
        <v>3852</v>
      </c>
      <c r="K176">
        <v>65858</v>
      </c>
      <c r="L176" s="26">
        <f t="shared" si="7"/>
        <v>5.8489477360381424E-2</v>
      </c>
      <c r="M176" s="1">
        <f t="shared" si="8"/>
        <v>296.30769230769232</v>
      </c>
    </row>
    <row r="177" spans="1:13" x14ac:dyDescent="0.25">
      <c r="A177" t="str">
        <f t="shared" si="6"/>
        <v>CMBRUHMar-2024</v>
      </c>
      <c r="B177" s="2">
        <v>2024</v>
      </c>
      <c r="C177" s="2" t="s">
        <v>200</v>
      </c>
      <c r="D177" t="s">
        <v>10</v>
      </c>
      <c r="E177" s="2" t="s">
        <v>41</v>
      </c>
      <c r="F177" t="s">
        <v>11</v>
      </c>
      <c r="G177">
        <v>75</v>
      </c>
      <c r="H177">
        <v>15765.980000000001</v>
      </c>
      <c r="I177">
        <v>7069.5800000000036</v>
      </c>
      <c r="J177">
        <v>22835.559999999994</v>
      </c>
      <c r="K177">
        <v>303375</v>
      </c>
      <c r="L177" s="26">
        <f t="shared" si="7"/>
        <v>7.5271726411207232E-2</v>
      </c>
      <c r="M177" s="1">
        <f t="shared" si="8"/>
        <v>304.47413333333327</v>
      </c>
    </row>
    <row r="178" spans="1:13" x14ac:dyDescent="0.25">
      <c r="A178" t="str">
        <f t="shared" si="6"/>
        <v>CMBSINMar-2024</v>
      </c>
      <c r="B178" s="2">
        <v>2024</v>
      </c>
      <c r="C178" s="2" t="s">
        <v>200</v>
      </c>
      <c r="D178" t="s">
        <v>10</v>
      </c>
      <c r="E178" s="2" t="s">
        <v>42</v>
      </c>
      <c r="F178" t="s">
        <v>13</v>
      </c>
      <c r="G178">
        <v>248</v>
      </c>
      <c r="H178">
        <v>30062.880000000005</v>
      </c>
      <c r="I178">
        <v>16790.810000000005</v>
      </c>
      <c r="J178">
        <v>46853.690000000039</v>
      </c>
      <c r="K178">
        <v>681752</v>
      </c>
      <c r="L178" s="26">
        <f t="shared" si="7"/>
        <v>6.8725416280407015E-2</v>
      </c>
      <c r="M178" s="1">
        <f t="shared" si="8"/>
        <v>188.92616935483886</v>
      </c>
    </row>
    <row r="179" spans="1:13" x14ac:dyDescent="0.25">
      <c r="A179" t="str">
        <f t="shared" si="6"/>
        <v>CMBSYDMar-2024</v>
      </c>
      <c r="B179" s="2">
        <v>2024</v>
      </c>
      <c r="C179" s="2" t="s">
        <v>200</v>
      </c>
      <c r="D179" t="s">
        <v>10</v>
      </c>
      <c r="E179" s="2" t="s">
        <v>53</v>
      </c>
      <c r="F179" t="s">
        <v>13</v>
      </c>
      <c r="G179">
        <v>561</v>
      </c>
      <c r="H179">
        <v>163659.94000000003</v>
      </c>
      <c r="I179">
        <v>39945.710000000021</v>
      </c>
      <c r="J179">
        <v>203605.64999999994</v>
      </c>
      <c r="K179">
        <v>4910994</v>
      </c>
      <c r="L179" s="26">
        <f t="shared" si="7"/>
        <v>4.1459152668482172E-2</v>
      </c>
      <c r="M179" s="1">
        <f t="shared" si="8"/>
        <v>362.93342245989294</v>
      </c>
    </row>
    <row r="180" spans="1:13" x14ac:dyDescent="0.25">
      <c r="A180" t="str">
        <f t="shared" si="6"/>
        <v>CMBTRVMar-2024</v>
      </c>
      <c r="B180" s="2">
        <v>2024</v>
      </c>
      <c r="C180" s="2" t="s">
        <v>200</v>
      </c>
      <c r="D180" t="s">
        <v>10</v>
      </c>
      <c r="E180" s="2" t="s">
        <v>43</v>
      </c>
      <c r="F180" t="s">
        <v>15</v>
      </c>
      <c r="G180">
        <v>16</v>
      </c>
      <c r="H180">
        <v>1129.54</v>
      </c>
      <c r="I180">
        <v>271.55000000000007</v>
      </c>
      <c r="J180">
        <v>1401.09</v>
      </c>
      <c r="K180">
        <v>5856</v>
      </c>
      <c r="L180" s="26">
        <f t="shared" si="7"/>
        <v>0.23925717213114753</v>
      </c>
      <c r="M180" s="1">
        <f t="shared" si="8"/>
        <v>87.568124999999995</v>
      </c>
    </row>
    <row r="181" spans="1:13" x14ac:dyDescent="0.25">
      <c r="A181" t="str">
        <f t="shared" si="6"/>
        <v>CMBTRZMar-2024</v>
      </c>
      <c r="B181" s="2">
        <v>2024</v>
      </c>
      <c r="C181" s="2" t="s">
        <v>200</v>
      </c>
      <c r="D181" t="s">
        <v>10</v>
      </c>
      <c r="E181" s="2" t="s">
        <v>44</v>
      </c>
      <c r="F181" t="s">
        <v>15</v>
      </c>
      <c r="G181">
        <v>24</v>
      </c>
      <c r="H181">
        <v>763.47</v>
      </c>
      <c r="I181">
        <v>350.82</v>
      </c>
      <c r="J181">
        <v>1114.29</v>
      </c>
      <c r="K181">
        <v>10632</v>
      </c>
      <c r="L181" s="26">
        <f t="shared" si="7"/>
        <v>0.10480530474040632</v>
      </c>
      <c r="M181" s="1">
        <f t="shared" si="8"/>
        <v>46.428750000000001</v>
      </c>
    </row>
    <row r="182" spans="1:13" x14ac:dyDescent="0.25">
      <c r="A182" t="str">
        <f t="shared" si="6"/>
        <v>CMBJEDMar-2024</v>
      </c>
      <c r="B182" s="2">
        <v>2024</v>
      </c>
      <c r="C182" s="2" t="s">
        <v>200</v>
      </c>
      <c r="D182" t="s">
        <v>10</v>
      </c>
      <c r="E182" s="2" t="s">
        <v>51</v>
      </c>
      <c r="F182" t="s">
        <v>11</v>
      </c>
      <c r="G182">
        <v>10</v>
      </c>
      <c r="H182">
        <v>1292.7</v>
      </c>
      <c r="I182">
        <v>933.42</v>
      </c>
      <c r="J182">
        <v>2226.12</v>
      </c>
      <c r="K182">
        <v>46570</v>
      </c>
      <c r="L182" s="26">
        <f t="shared" si="7"/>
        <v>4.7801589005797722E-2</v>
      </c>
      <c r="M182" s="1">
        <f t="shared" si="8"/>
        <v>222.61199999999999</v>
      </c>
    </row>
    <row r="183" spans="1:13" x14ac:dyDescent="0.25">
      <c r="A183" t="str">
        <f t="shared" si="6"/>
        <v>COKCMBMar-2024</v>
      </c>
      <c r="B183" s="2">
        <v>2024</v>
      </c>
      <c r="C183" s="2" t="s">
        <v>200</v>
      </c>
      <c r="D183" t="s">
        <v>21</v>
      </c>
      <c r="E183" s="2" t="s">
        <v>10</v>
      </c>
      <c r="F183" t="s">
        <v>15</v>
      </c>
      <c r="G183">
        <v>97</v>
      </c>
      <c r="H183">
        <v>6774.4300000000012</v>
      </c>
      <c r="I183">
        <v>2302.1600000000003</v>
      </c>
      <c r="J183">
        <v>9076.590000000002</v>
      </c>
      <c r="K183">
        <v>50149</v>
      </c>
      <c r="L183" s="26">
        <f t="shared" si="7"/>
        <v>0.1809924425212866</v>
      </c>
      <c r="M183" s="1">
        <f t="shared" si="8"/>
        <v>93.573092783505174</v>
      </c>
    </row>
    <row r="184" spans="1:13" x14ac:dyDescent="0.25">
      <c r="A184" t="str">
        <f t="shared" si="6"/>
        <v>DACCMBMar-2024</v>
      </c>
      <c r="B184" s="2">
        <v>2024</v>
      </c>
      <c r="C184" s="2" t="s">
        <v>200</v>
      </c>
      <c r="D184" t="s">
        <v>22</v>
      </c>
      <c r="E184" s="2" t="s">
        <v>10</v>
      </c>
      <c r="F184" t="s">
        <v>15</v>
      </c>
      <c r="G184">
        <v>17</v>
      </c>
      <c r="H184">
        <v>3264.1800000000003</v>
      </c>
      <c r="I184">
        <v>167.7</v>
      </c>
      <c r="J184">
        <v>3431.8799999999997</v>
      </c>
      <c r="K184">
        <v>36805</v>
      </c>
      <c r="L184" s="26">
        <f t="shared" si="7"/>
        <v>9.3244939546257288E-2</v>
      </c>
      <c r="M184" s="1">
        <f t="shared" si="8"/>
        <v>201.87529411764703</v>
      </c>
    </row>
    <row r="185" spans="1:13" x14ac:dyDescent="0.25">
      <c r="A185" t="str">
        <f t="shared" si="6"/>
        <v>DELCMBMar-2024</v>
      </c>
      <c r="B185" s="2">
        <v>2024</v>
      </c>
      <c r="C185" s="2" t="s">
        <v>200</v>
      </c>
      <c r="D185" t="s">
        <v>23</v>
      </c>
      <c r="E185" s="2" t="s">
        <v>10</v>
      </c>
      <c r="F185" t="s">
        <v>15</v>
      </c>
      <c r="G185">
        <v>493</v>
      </c>
      <c r="H185">
        <v>40502.57</v>
      </c>
      <c r="I185">
        <v>13937.84</v>
      </c>
      <c r="J185">
        <v>54440.409999999953</v>
      </c>
      <c r="K185">
        <v>1195525</v>
      </c>
      <c r="L185" s="26">
        <f t="shared" si="7"/>
        <v>4.5536822734781754E-2</v>
      </c>
      <c r="M185" s="1">
        <f t="shared" si="8"/>
        <v>110.42679513184575</v>
      </c>
    </row>
    <row r="186" spans="1:13" x14ac:dyDescent="0.25">
      <c r="A186" t="str">
        <f t="shared" si="6"/>
        <v>DMMCMBMar-2024</v>
      </c>
      <c r="B186" s="2">
        <v>2024</v>
      </c>
      <c r="C186" s="2" t="s">
        <v>200</v>
      </c>
      <c r="D186" t="s">
        <v>24</v>
      </c>
      <c r="E186" s="2" t="s">
        <v>10</v>
      </c>
      <c r="F186" t="s">
        <v>11</v>
      </c>
      <c r="G186">
        <v>6</v>
      </c>
      <c r="H186">
        <v>918.96999999999991</v>
      </c>
      <c r="I186">
        <v>536.17000000000007</v>
      </c>
      <c r="J186">
        <v>1455.14</v>
      </c>
      <c r="K186">
        <v>23118</v>
      </c>
      <c r="L186" s="26">
        <f t="shared" si="7"/>
        <v>6.2944026299852934E-2</v>
      </c>
      <c r="M186" s="1">
        <f t="shared" si="8"/>
        <v>242.52333333333334</v>
      </c>
    </row>
    <row r="187" spans="1:13" x14ac:dyDescent="0.25">
      <c r="A187" t="str">
        <f t="shared" si="6"/>
        <v>DOHCMBMar-2024</v>
      </c>
      <c r="B187" s="2">
        <v>2024</v>
      </c>
      <c r="C187" s="2" t="s">
        <v>200</v>
      </c>
      <c r="D187" t="s">
        <v>25</v>
      </c>
      <c r="E187" s="2" t="s">
        <v>10</v>
      </c>
      <c r="F187" t="s">
        <v>11</v>
      </c>
      <c r="G187">
        <v>16</v>
      </c>
      <c r="H187">
        <v>2156.73</v>
      </c>
      <c r="I187">
        <v>1425.57</v>
      </c>
      <c r="J187">
        <v>3582.2999999999997</v>
      </c>
      <c r="K187">
        <v>58128</v>
      </c>
      <c r="L187" s="26">
        <f t="shared" si="7"/>
        <v>6.162778695293146E-2</v>
      </c>
      <c r="M187" s="1">
        <f t="shared" si="8"/>
        <v>223.89374999999998</v>
      </c>
    </row>
    <row r="188" spans="1:13" x14ac:dyDescent="0.25">
      <c r="A188" t="str">
        <f t="shared" si="6"/>
        <v>DXBCMBMar-2024</v>
      </c>
      <c r="B188" s="2">
        <v>2024</v>
      </c>
      <c r="C188" s="2" t="s">
        <v>200</v>
      </c>
      <c r="D188" t="s">
        <v>26</v>
      </c>
      <c r="E188" s="2" t="s">
        <v>10</v>
      </c>
      <c r="F188" t="s">
        <v>11</v>
      </c>
      <c r="G188">
        <v>26</v>
      </c>
      <c r="H188">
        <v>4156.01</v>
      </c>
      <c r="I188">
        <v>2313.1599999999994</v>
      </c>
      <c r="J188">
        <v>6469.1699999999992</v>
      </c>
      <c r="K188">
        <v>86034</v>
      </c>
      <c r="L188" s="26">
        <f t="shared" si="7"/>
        <v>7.5193179440686236E-2</v>
      </c>
      <c r="M188" s="1">
        <f t="shared" si="8"/>
        <v>248.81423076923073</v>
      </c>
    </row>
    <row r="189" spans="1:13" x14ac:dyDescent="0.25">
      <c r="A189" t="str">
        <f t="shared" si="6"/>
        <v>FRACMBMar-2024</v>
      </c>
      <c r="B189" s="2">
        <v>2024</v>
      </c>
      <c r="C189" s="2" t="s">
        <v>200</v>
      </c>
      <c r="D189" t="s">
        <v>27</v>
      </c>
      <c r="E189" s="2" t="s">
        <v>10</v>
      </c>
      <c r="F189" t="s">
        <v>19</v>
      </c>
      <c r="G189">
        <v>589</v>
      </c>
      <c r="H189">
        <v>134594.90999999995</v>
      </c>
      <c r="I189">
        <v>126887.85000000002</v>
      </c>
      <c r="J189">
        <v>261482.76</v>
      </c>
      <c r="K189">
        <v>4766777</v>
      </c>
      <c r="L189" s="26">
        <f t="shared" si="7"/>
        <v>5.4855253350429442E-2</v>
      </c>
      <c r="M189" s="1">
        <f t="shared" si="8"/>
        <v>443.94356536502551</v>
      </c>
    </row>
    <row r="190" spans="1:13" x14ac:dyDescent="0.25">
      <c r="A190" t="str">
        <f t="shared" si="6"/>
        <v>GANCMBMar-2024</v>
      </c>
      <c r="B190" s="2">
        <v>2024</v>
      </c>
      <c r="C190" s="2" t="s">
        <v>200</v>
      </c>
      <c r="D190" t="s">
        <v>28</v>
      </c>
      <c r="E190" s="2" t="s">
        <v>10</v>
      </c>
      <c r="F190" t="s">
        <v>15</v>
      </c>
      <c r="G190">
        <v>52</v>
      </c>
      <c r="H190">
        <v>2760.8</v>
      </c>
      <c r="I190">
        <v>1548.8500000000001</v>
      </c>
      <c r="J190">
        <v>4309.6499999999996</v>
      </c>
      <c r="K190">
        <v>59644</v>
      </c>
      <c r="L190" s="26">
        <f t="shared" si="7"/>
        <v>7.2256220240091207E-2</v>
      </c>
      <c r="M190" s="1">
        <f t="shared" si="8"/>
        <v>82.877884615384602</v>
      </c>
    </row>
    <row r="191" spans="1:13" x14ac:dyDescent="0.25">
      <c r="A191" t="str">
        <f t="shared" si="6"/>
        <v>HYDCMBMar-2024</v>
      </c>
      <c r="B191" s="2">
        <v>2024</v>
      </c>
      <c r="C191" s="2" t="s">
        <v>200</v>
      </c>
      <c r="D191" t="s">
        <v>29</v>
      </c>
      <c r="E191" s="2" t="s">
        <v>10</v>
      </c>
      <c r="F191" t="s">
        <v>15</v>
      </c>
      <c r="G191">
        <v>14</v>
      </c>
      <c r="H191">
        <v>606.55999999999995</v>
      </c>
      <c r="I191">
        <v>384.95000000000005</v>
      </c>
      <c r="J191">
        <v>991.51</v>
      </c>
      <c r="K191">
        <v>16408</v>
      </c>
      <c r="L191" s="26">
        <f t="shared" si="7"/>
        <v>6.0428449536811313E-2</v>
      </c>
      <c r="M191" s="1">
        <f t="shared" si="8"/>
        <v>70.82214285714285</v>
      </c>
    </row>
    <row r="192" spans="1:13" x14ac:dyDescent="0.25">
      <c r="A192" t="str">
        <f t="shared" si="6"/>
        <v>ICNCMBMar-2024</v>
      </c>
      <c r="B192" s="2">
        <v>2024</v>
      </c>
      <c r="C192" s="2" t="s">
        <v>200</v>
      </c>
      <c r="D192" t="s">
        <v>30</v>
      </c>
      <c r="E192" s="2" t="s">
        <v>10</v>
      </c>
      <c r="F192" t="s">
        <v>13</v>
      </c>
      <c r="G192">
        <v>72</v>
      </c>
      <c r="H192">
        <v>25565.579999999994</v>
      </c>
      <c r="I192">
        <v>5704.2899999999991</v>
      </c>
      <c r="J192">
        <v>31269.87</v>
      </c>
      <c r="K192">
        <v>415080</v>
      </c>
      <c r="L192" s="26">
        <f t="shared" si="7"/>
        <v>7.5334562012142239E-2</v>
      </c>
      <c r="M192" s="1">
        <f t="shared" si="8"/>
        <v>434.30374999999998</v>
      </c>
    </row>
    <row r="193" spans="1:13" x14ac:dyDescent="0.25">
      <c r="A193" t="str">
        <f t="shared" si="6"/>
        <v>IXMCMBMar-2024</v>
      </c>
      <c r="B193" s="2">
        <v>2024</v>
      </c>
      <c r="C193" s="2" t="s">
        <v>200</v>
      </c>
      <c r="D193" t="s">
        <v>31</v>
      </c>
      <c r="E193" s="2" t="s">
        <v>10</v>
      </c>
      <c r="F193" t="s">
        <v>15</v>
      </c>
      <c r="G193">
        <v>27</v>
      </c>
      <c r="H193">
        <v>671.7700000000001</v>
      </c>
      <c r="I193">
        <v>354.44</v>
      </c>
      <c r="J193">
        <v>1026.21</v>
      </c>
      <c r="K193">
        <v>9558</v>
      </c>
      <c r="L193" s="26">
        <f t="shared" si="7"/>
        <v>0.10736660389202762</v>
      </c>
      <c r="M193" s="1">
        <f t="shared" si="8"/>
        <v>38.007777777777783</v>
      </c>
    </row>
    <row r="194" spans="1:13" x14ac:dyDescent="0.25">
      <c r="A194" t="str">
        <f t="shared" ref="A194:A257" si="9">D194&amp;E194&amp;C194</f>
        <v>KHICMBMar-2024</v>
      </c>
      <c r="B194" s="2">
        <v>2024</v>
      </c>
      <c r="C194" s="2" t="s">
        <v>200</v>
      </c>
      <c r="D194" t="s">
        <v>32</v>
      </c>
      <c r="E194" s="2" t="s">
        <v>10</v>
      </c>
      <c r="F194" t="s">
        <v>15</v>
      </c>
      <c r="G194">
        <v>118</v>
      </c>
      <c r="H194">
        <v>11270.66</v>
      </c>
      <c r="I194">
        <v>2574.2599999999998</v>
      </c>
      <c r="J194">
        <v>13844.920000000002</v>
      </c>
      <c r="K194">
        <v>284852</v>
      </c>
      <c r="L194" s="26">
        <f t="shared" ref="L194:L257" si="10">J194/K194</f>
        <v>4.8603906590088897E-2</v>
      </c>
      <c r="M194" s="1">
        <f t="shared" ref="M194:M257" si="11">J194/G194</f>
        <v>117.32983050847459</v>
      </c>
    </row>
    <row r="195" spans="1:13" x14ac:dyDescent="0.25">
      <c r="A195" t="str">
        <f t="shared" si="9"/>
        <v>KTMCMBMar-2024</v>
      </c>
      <c r="B195" s="2">
        <v>2024</v>
      </c>
      <c r="C195" s="2" t="s">
        <v>200</v>
      </c>
      <c r="D195" t="s">
        <v>52</v>
      </c>
      <c r="E195" s="2" t="s">
        <v>10</v>
      </c>
      <c r="F195" t="s">
        <v>15</v>
      </c>
      <c r="G195">
        <v>31</v>
      </c>
      <c r="H195">
        <v>6359.1100000000006</v>
      </c>
      <c r="I195">
        <v>903.9799999999999</v>
      </c>
      <c r="J195">
        <v>7263.09</v>
      </c>
      <c r="K195">
        <v>72943</v>
      </c>
      <c r="L195" s="26">
        <f t="shared" si="10"/>
        <v>9.9572131664450322E-2</v>
      </c>
      <c r="M195" s="1">
        <f t="shared" si="11"/>
        <v>234.29322580645163</v>
      </c>
    </row>
    <row r="196" spans="1:13" x14ac:dyDescent="0.25">
      <c r="A196" t="str">
        <f t="shared" si="9"/>
        <v>KULCMBMar-2024</v>
      </c>
      <c r="B196" s="2">
        <v>2024</v>
      </c>
      <c r="C196" s="2" t="s">
        <v>200</v>
      </c>
      <c r="D196" t="s">
        <v>33</v>
      </c>
      <c r="E196" s="2" t="s">
        <v>10</v>
      </c>
      <c r="F196" t="s">
        <v>13</v>
      </c>
      <c r="G196">
        <v>131</v>
      </c>
      <c r="H196">
        <v>10192.679999999997</v>
      </c>
      <c r="I196">
        <v>7174.6399999999985</v>
      </c>
      <c r="J196">
        <v>17367.319999999996</v>
      </c>
      <c r="K196">
        <v>322129</v>
      </c>
      <c r="L196" s="26">
        <f t="shared" si="10"/>
        <v>5.3914177239553086E-2</v>
      </c>
      <c r="M196" s="1">
        <f t="shared" si="11"/>
        <v>132.57496183206104</v>
      </c>
    </row>
    <row r="197" spans="1:13" x14ac:dyDescent="0.25">
      <c r="A197" t="str">
        <f t="shared" si="9"/>
        <v>KWICMBMar-2024</v>
      </c>
      <c r="B197" s="2">
        <v>2024</v>
      </c>
      <c r="C197" s="2" t="s">
        <v>200</v>
      </c>
      <c r="D197" t="s">
        <v>34</v>
      </c>
      <c r="E197" s="2" t="s">
        <v>10</v>
      </c>
      <c r="F197" t="s">
        <v>11</v>
      </c>
      <c r="G197">
        <v>3</v>
      </c>
      <c r="H197">
        <v>423.29999999999995</v>
      </c>
      <c r="I197">
        <v>260.40999999999997</v>
      </c>
      <c r="J197">
        <v>683.71</v>
      </c>
      <c r="K197">
        <v>12585</v>
      </c>
      <c r="L197" s="26">
        <f t="shared" si="10"/>
        <v>5.4327373857767189E-2</v>
      </c>
      <c r="M197" s="1">
        <f t="shared" si="11"/>
        <v>227.90333333333334</v>
      </c>
    </row>
    <row r="198" spans="1:13" x14ac:dyDescent="0.25">
      <c r="A198" t="str">
        <f t="shared" si="9"/>
        <v>LHECMBMar-2024</v>
      </c>
      <c r="B198" s="2">
        <v>2024</v>
      </c>
      <c r="C198" s="2" t="s">
        <v>200</v>
      </c>
      <c r="D198" t="s">
        <v>35</v>
      </c>
      <c r="E198" s="2" t="s">
        <v>10</v>
      </c>
      <c r="F198" t="s">
        <v>15</v>
      </c>
      <c r="G198">
        <v>273</v>
      </c>
      <c r="H198">
        <v>28289.75</v>
      </c>
      <c r="I198">
        <v>5845.53</v>
      </c>
      <c r="J198">
        <v>34135.279999999999</v>
      </c>
      <c r="K198">
        <v>760305</v>
      </c>
      <c r="L198" s="26">
        <f t="shared" si="10"/>
        <v>4.4896824300774033E-2</v>
      </c>
      <c r="M198" s="1">
        <f t="shared" si="11"/>
        <v>125.03765567765568</v>
      </c>
    </row>
    <row r="199" spans="1:13" x14ac:dyDescent="0.25">
      <c r="A199" t="str">
        <f t="shared" si="9"/>
        <v>LHRCMBMar-2024</v>
      </c>
      <c r="B199" s="2">
        <v>2024</v>
      </c>
      <c r="C199" s="2" t="s">
        <v>200</v>
      </c>
      <c r="D199" t="s">
        <v>36</v>
      </c>
      <c r="E199" s="2" t="s">
        <v>10</v>
      </c>
      <c r="F199" t="s">
        <v>19</v>
      </c>
      <c r="G199">
        <v>1487</v>
      </c>
      <c r="H199">
        <v>518037.51000000042</v>
      </c>
      <c r="I199">
        <v>316553.9800000001</v>
      </c>
      <c r="J199">
        <v>834591.49000000034</v>
      </c>
      <c r="K199">
        <v>12965153</v>
      </c>
      <c r="L199" s="26">
        <f t="shared" si="10"/>
        <v>6.4371896729641401E-2</v>
      </c>
      <c r="M199" s="1">
        <f t="shared" si="11"/>
        <v>561.25856758574332</v>
      </c>
    </row>
    <row r="200" spans="1:13" x14ac:dyDescent="0.25">
      <c r="A200" t="str">
        <f t="shared" si="9"/>
        <v>MAACMBMar-2024</v>
      </c>
      <c r="B200" s="2">
        <v>2024</v>
      </c>
      <c r="C200" s="2" t="s">
        <v>200</v>
      </c>
      <c r="D200" t="s">
        <v>37</v>
      </c>
      <c r="E200" s="2" t="s">
        <v>10</v>
      </c>
      <c r="F200" t="s">
        <v>15</v>
      </c>
      <c r="G200">
        <v>203</v>
      </c>
      <c r="H200">
        <v>8529.5599999999959</v>
      </c>
      <c r="I200">
        <v>4953.3799999999992</v>
      </c>
      <c r="J200">
        <v>13482.939999999993</v>
      </c>
      <c r="K200">
        <v>139258</v>
      </c>
      <c r="L200" s="26">
        <f t="shared" si="10"/>
        <v>9.681985954128304E-2</v>
      </c>
      <c r="M200" s="1">
        <f t="shared" si="11"/>
        <v>66.418423645320161</v>
      </c>
    </row>
    <row r="201" spans="1:13" x14ac:dyDescent="0.25">
      <c r="A201" t="str">
        <f t="shared" si="9"/>
        <v>MELCMBMar-2024</v>
      </c>
      <c r="B201" s="2">
        <v>2024</v>
      </c>
      <c r="C201" s="2" t="s">
        <v>200</v>
      </c>
      <c r="D201" t="s">
        <v>38</v>
      </c>
      <c r="E201" s="2" t="s">
        <v>10</v>
      </c>
      <c r="F201" t="s">
        <v>13</v>
      </c>
      <c r="G201">
        <v>1925</v>
      </c>
      <c r="H201">
        <v>573282.69999999972</v>
      </c>
      <c r="I201">
        <v>163873.77000000005</v>
      </c>
      <c r="J201">
        <v>737156.46999999939</v>
      </c>
      <c r="K201">
        <v>16187325</v>
      </c>
      <c r="L201" s="26">
        <f t="shared" si="10"/>
        <v>4.5539115944110552E-2</v>
      </c>
      <c r="M201" s="1">
        <f t="shared" si="11"/>
        <v>382.93842597402568</v>
      </c>
    </row>
    <row r="202" spans="1:13" x14ac:dyDescent="0.25">
      <c r="A202" t="str">
        <f t="shared" si="9"/>
        <v>MLECMBMar-2024</v>
      </c>
      <c r="B202" s="2">
        <v>2024</v>
      </c>
      <c r="C202" s="2" t="s">
        <v>200</v>
      </c>
      <c r="D202" t="s">
        <v>39</v>
      </c>
      <c r="E202" s="2" t="s">
        <v>10</v>
      </c>
      <c r="F202" t="s">
        <v>15</v>
      </c>
      <c r="G202">
        <v>603</v>
      </c>
      <c r="H202">
        <v>46724.260000000017</v>
      </c>
      <c r="I202">
        <v>13150.490000000003</v>
      </c>
      <c r="J202">
        <v>59874.750000000036</v>
      </c>
      <c r="K202">
        <v>463104</v>
      </c>
      <c r="L202" s="26">
        <f t="shared" si="10"/>
        <v>0.12929007307213938</v>
      </c>
      <c r="M202" s="1">
        <f t="shared" si="11"/>
        <v>99.294776119403039</v>
      </c>
    </row>
    <row r="203" spans="1:13" x14ac:dyDescent="0.25">
      <c r="A203" t="str">
        <f t="shared" si="9"/>
        <v>NRTCMBMar-2024</v>
      </c>
      <c r="B203" s="2">
        <v>2024</v>
      </c>
      <c r="C203" s="2" t="s">
        <v>200</v>
      </c>
      <c r="D203" t="s">
        <v>40</v>
      </c>
      <c r="E203" s="2" t="s">
        <v>10</v>
      </c>
      <c r="F203" t="s">
        <v>13</v>
      </c>
      <c r="G203">
        <v>144</v>
      </c>
      <c r="H203">
        <v>63098.299999999988</v>
      </c>
      <c r="I203">
        <v>4535.329999999999</v>
      </c>
      <c r="J203">
        <v>67633.629999999976</v>
      </c>
      <c r="K203">
        <v>988416</v>
      </c>
      <c r="L203" s="26">
        <f t="shared" si="10"/>
        <v>6.8426280027842498E-2</v>
      </c>
      <c r="M203" s="1">
        <f t="shared" si="11"/>
        <v>469.67798611111095</v>
      </c>
    </row>
    <row r="204" spans="1:13" x14ac:dyDescent="0.25">
      <c r="A204" t="str">
        <f t="shared" si="9"/>
        <v>PVGCMBMar-2024</v>
      </c>
      <c r="B204" s="2">
        <v>2024</v>
      </c>
      <c r="C204" s="2" t="s">
        <v>200</v>
      </c>
      <c r="D204" t="s">
        <v>50</v>
      </c>
      <c r="E204" s="2" t="s">
        <v>10</v>
      </c>
      <c r="F204" t="s">
        <v>13</v>
      </c>
      <c r="G204">
        <v>6</v>
      </c>
      <c r="H204">
        <v>1505.56</v>
      </c>
      <c r="I204">
        <v>555.08000000000004</v>
      </c>
      <c r="J204">
        <v>2060.64</v>
      </c>
      <c r="K204">
        <v>30396</v>
      </c>
      <c r="L204" s="26">
        <f t="shared" si="10"/>
        <v>6.7793130675088825E-2</v>
      </c>
      <c r="M204" s="1">
        <f t="shared" si="11"/>
        <v>343.44</v>
      </c>
    </row>
    <row r="205" spans="1:13" x14ac:dyDescent="0.25">
      <c r="A205" t="str">
        <f t="shared" si="9"/>
        <v>RUHCMBMar-2024</v>
      </c>
      <c r="B205" s="2">
        <v>2024</v>
      </c>
      <c r="C205" s="2" t="s">
        <v>200</v>
      </c>
      <c r="D205" t="s">
        <v>41</v>
      </c>
      <c r="E205" s="2" t="s">
        <v>10</v>
      </c>
      <c r="F205" t="s">
        <v>11</v>
      </c>
      <c r="G205">
        <v>24</v>
      </c>
      <c r="H205">
        <v>3932.64</v>
      </c>
      <c r="I205">
        <v>2129.25</v>
      </c>
      <c r="J205">
        <v>6061.89</v>
      </c>
      <c r="K205">
        <v>97080</v>
      </c>
      <c r="L205" s="26">
        <f t="shared" si="10"/>
        <v>6.2442212608158222E-2</v>
      </c>
      <c r="M205" s="1">
        <f t="shared" si="11"/>
        <v>252.57875000000001</v>
      </c>
    </row>
    <row r="206" spans="1:13" x14ac:dyDescent="0.25">
      <c r="A206" t="str">
        <f t="shared" si="9"/>
        <v>SINCMBMar-2024</v>
      </c>
      <c r="B206" s="2">
        <v>2024</v>
      </c>
      <c r="C206" s="2" t="s">
        <v>200</v>
      </c>
      <c r="D206" t="s">
        <v>42</v>
      </c>
      <c r="E206" s="2" t="s">
        <v>10</v>
      </c>
      <c r="F206" t="s">
        <v>13</v>
      </c>
      <c r="G206">
        <v>187</v>
      </c>
      <c r="H206">
        <v>25515.730000000003</v>
      </c>
      <c r="I206">
        <v>15091.600000000002</v>
      </c>
      <c r="J206">
        <v>40607.330000000009</v>
      </c>
      <c r="K206">
        <v>514063</v>
      </c>
      <c r="L206" s="26">
        <f t="shared" si="10"/>
        <v>7.89929055388153E-2</v>
      </c>
      <c r="M206" s="1">
        <f t="shared" si="11"/>
        <v>217.15149732620327</v>
      </c>
    </row>
    <row r="207" spans="1:13" x14ac:dyDescent="0.25">
      <c r="A207" t="str">
        <f t="shared" si="9"/>
        <v>SYDCMBMar-2024</v>
      </c>
      <c r="B207" s="2">
        <v>2024</v>
      </c>
      <c r="C207" s="2" t="s">
        <v>200</v>
      </c>
      <c r="D207" t="s">
        <v>53</v>
      </c>
      <c r="E207" s="2" t="s">
        <v>10</v>
      </c>
      <c r="F207" t="s">
        <v>13</v>
      </c>
      <c r="G207">
        <v>890</v>
      </c>
      <c r="H207">
        <v>257046.79000000004</v>
      </c>
      <c r="I207">
        <v>71578.330000000045</v>
      </c>
      <c r="J207">
        <v>328625.11999999988</v>
      </c>
      <c r="K207">
        <v>7791060</v>
      </c>
      <c r="L207" s="26">
        <f t="shared" si="10"/>
        <v>4.2179770146809278E-2</v>
      </c>
      <c r="M207" s="1">
        <f t="shared" si="11"/>
        <v>369.24170786516839</v>
      </c>
    </row>
    <row r="208" spans="1:13" x14ac:dyDescent="0.25">
      <c r="A208" t="str">
        <f t="shared" si="9"/>
        <v>TRVCMBMar-2024</v>
      </c>
      <c r="B208" s="2">
        <v>2024</v>
      </c>
      <c r="C208" s="2" t="s">
        <v>200</v>
      </c>
      <c r="D208" t="s">
        <v>43</v>
      </c>
      <c r="E208" s="2" t="s">
        <v>10</v>
      </c>
      <c r="F208" t="s">
        <v>15</v>
      </c>
      <c r="G208">
        <v>35</v>
      </c>
      <c r="H208">
        <v>1382.77</v>
      </c>
      <c r="I208">
        <v>660.36999999999989</v>
      </c>
      <c r="J208">
        <v>2043.1399999999999</v>
      </c>
      <c r="K208">
        <v>12810</v>
      </c>
      <c r="L208" s="26">
        <f t="shared" si="10"/>
        <v>0.15949570647931302</v>
      </c>
      <c r="M208" s="1">
        <f t="shared" si="11"/>
        <v>58.375428571428564</v>
      </c>
    </row>
    <row r="209" spans="1:18" x14ac:dyDescent="0.25">
      <c r="A209" t="str">
        <f t="shared" si="9"/>
        <v>TRZCMBMar-2024</v>
      </c>
      <c r="B209" s="2">
        <v>2024</v>
      </c>
      <c r="C209" s="2" t="s">
        <v>200</v>
      </c>
      <c r="D209" t="s">
        <v>44</v>
      </c>
      <c r="E209" s="2" t="s">
        <v>10</v>
      </c>
      <c r="F209" t="s">
        <v>15</v>
      </c>
      <c r="G209">
        <v>77</v>
      </c>
      <c r="H209">
        <v>2826.0199999999991</v>
      </c>
      <c r="I209">
        <v>1311.6999999999998</v>
      </c>
      <c r="J209">
        <v>4137.72</v>
      </c>
      <c r="K209">
        <v>34111</v>
      </c>
      <c r="L209" s="26">
        <f t="shared" si="10"/>
        <v>0.12130163290434172</v>
      </c>
      <c r="M209" s="1">
        <f t="shared" si="11"/>
        <v>53.736623376623378</v>
      </c>
    </row>
    <row r="210" spans="1:18" x14ac:dyDescent="0.25">
      <c r="A210" t="str">
        <f t="shared" si="9"/>
        <v>JEDCMBMar-2024</v>
      </c>
      <c r="B210" s="4">
        <v>2024</v>
      </c>
      <c r="C210" s="2" t="s">
        <v>200</v>
      </c>
      <c r="D210" t="s">
        <v>51</v>
      </c>
      <c r="E210" s="2" t="s">
        <v>10</v>
      </c>
      <c r="F210" t="s">
        <v>11</v>
      </c>
      <c r="G210">
        <v>4</v>
      </c>
      <c r="H210">
        <v>1000.7</v>
      </c>
      <c r="I210">
        <v>286.42</v>
      </c>
      <c r="J210">
        <v>1287.1199999999999</v>
      </c>
      <c r="K210">
        <v>18628</v>
      </c>
      <c r="L210" s="26">
        <f t="shared" si="10"/>
        <v>6.9095984539403049E-2</v>
      </c>
      <c r="M210" s="1">
        <f t="shared" si="11"/>
        <v>321.77999999999997</v>
      </c>
    </row>
    <row r="211" spans="1:18" x14ac:dyDescent="0.25">
      <c r="A211" t="str">
        <f t="shared" si="9"/>
        <v>AUHCMBNov-2023</v>
      </c>
      <c r="B211" s="2">
        <v>2023</v>
      </c>
      <c r="C211" s="2" t="s">
        <v>182</v>
      </c>
      <c r="D211" t="s">
        <v>9</v>
      </c>
      <c r="E211" s="2" t="s">
        <v>10</v>
      </c>
      <c r="F211" t="s">
        <v>11</v>
      </c>
      <c r="G211">
        <v>1382</v>
      </c>
      <c r="H211">
        <v>138051.17999999991</v>
      </c>
      <c r="I211">
        <v>153267.36000000002</v>
      </c>
      <c r="J211">
        <v>291318.53999999998</v>
      </c>
      <c r="K211">
        <v>4621408</v>
      </c>
      <c r="L211" s="26">
        <f t="shared" si="10"/>
        <v>6.3036749839010101E-2</v>
      </c>
      <c r="M211" s="1">
        <f t="shared" si="11"/>
        <v>210.79489146164977</v>
      </c>
    </row>
    <row r="212" spans="1:18" x14ac:dyDescent="0.25">
      <c r="A212" t="str">
        <f t="shared" si="9"/>
        <v>BKKCMBNov-2023</v>
      </c>
      <c r="B212" s="2">
        <v>2023</v>
      </c>
      <c r="C212" s="2" t="s">
        <v>182</v>
      </c>
      <c r="D212" t="s">
        <v>12</v>
      </c>
      <c r="E212" s="2" t="s">
        <v>10</v>
      </c>
      <c r="F212" t="s">
        <v>13</v>
      </c>
      <c r="G212">
        <v>3965</v>
      </c>
      <c r="H212">
        <v>307692.13000000018</v>
      </c>
      <c r="I212">
        <v>309081.77999999991</v>
      </c>
      <c r="J212">
        <v>616773.9100000005</v>
      </c>
      <c r="K212">
        <v>9456525</v>
      </c>
      <c r="L212" s="26">
        <f t="shared" si="10"/>
        <v>6.5222046153317476E-2</v>
      </c>
      <c r="M212" s="1">
        <f t="shared" si="11"/>
        <v>155.55458007566216</v>
      </c>
    </row>
    <row r="213" spans="1:18" x14ac:dyDescent="0.25">
      <c r="A213" t="str">
        <f t="shared" si="9"/>
        <v>BLRCMBNov-2023</v>
      </c>
      <c r="B213" s="2">
        <v>2023</v>
      </c>
      <c r="C213" s="2" t="s">
        <v>182</v>
      </c>
      <c r="D213" t="s">
        <v>14</v>
      </c>
      <c r="E213" s="2" t="s">
        <v>10</v>
      </c>
      <c r="F213" t="s">
        <v>15</v>
      </c>
      <c r="G213">
        <v>2182</v>
      </c>
      <c r="H213">
        <v>112538.68999999996</v>
      </c>
      <c r="I213">
        <v>66956.31000000007</v>
      </c>
      <c r="J213">
        <v>179495.00000000023</v>
      </c>
      <c r="K213">
        <v>1560130</v>
      </c>
      <c r="L213" s="26">
        <f t="shared" si="10"/>
        <v>0.11505130982674536</v>
      </c>
      <c r="M213" s="1">
        <f t="shared" si="11"/>
        <v>82.261686526122929</v>
      </c>
    </row>
    <row r="214" spans="1:18" x14ac:dyDescent="0.25">
      <c r="A214" t="str">
        <f t="shared" si="9"/>
        <v>BOMCMBNov-2023</v>
      </c>
      <c r="B214" s="2">
        <v>2023</v>
      </c>
      <c r="C214" s="2" t="s">
        <v>182</v>
      </c>
      <c r="D214" t="s">
        <v>16</v>
      </c>
      <c r="E214" t="s">
        <v>10</v>
      </c>
      <c r="F214" t="s">
        <v>15</v>
      </c>
      <c r="G214">
        <v>3445</v>
      </c>
      <c r="H214">
        <v>333593.02000000008</v>
      </c>
      <c r="I214">
        <v>119007.57999999996</v>
      </c>
      <c r="J214">
        <v>452600.59999999974</v>
      </c>
      <c r="K214">
        <v>5336305</v>
      </c>
      <c r="L214" s="26">
        <f t="shared" si="10"/>
        <v>8.4815354444695304E-2</v>
      </c>
      <c r="M214" s="1">
        <f t="shared" si="11"/>
        <v>131.37898403483302</v>
      </c>
    </row>
    <row r="215" spans="1:18" x14ac:dyDescent="0.25">
      <c r="A215" t="str">
        <f t="shared" si="9"/>
        <v>CANCMBNov-2023</v>
      </c>
      <c r="B215" s="2">
        <v>2023</v>
      </c>
      <c r="C215" s="2" t="s">
        <v>182</v>
      </c>
      <c r="D215" t="s">
        <v>17</v>
      </c>
      <c r="E215" s="2" t="s">
        <v>10</v>
      </c>
      <c r="F215" t="s">
        <v>13</v>
      </c>
      <c r="G215">
        <v>990</v>
      </c>
      <c r="H215">
        <v>165431.23999999996</v>
      </c>
      <c r="I215">
        <v>81105.949999999953</v>
      </c>
      <c r="J215">
        <v>246537.19</v>
      </c>
      <c r="K215">
        <v>3943170</v>
      </c>
      <c r="L215" s="26">
        <f t="shared" si="10"/>
        <v>6.2522587157033557E-2</v>
      </c>
      <c r="M215" s="1">
        <f t="shared" si="11"/>
        <v>249.02746464646464</v>
      </c>
    </row>
    <row r="216" spans="1:18" x14ac:dyDescent="0.25">
      <c r="A216" t="str">
        <f t="shared" si="9"/>
        <v>CDGCMBNov-2023</v>
      </c>
      <c r="B216" s="2">
        <v>2023</v>
      </c>
      <c r="C216" s="2" t="s">
        <v>182</v>
      </c>
      <c r="D216" t="s">
        <v>18</v>
      </c>
      <c r="E216" s="2" t="s">
        <v>10</v>
      </c>
      <c r="F216" t="s">
        <v>19</v>
      </c>
      <c r="G216">
        <v>2116</v>
      </c>
      <c r="H216">
        <v>350981.25999999972</v>
      </c>
      <c r="I216">
        <v>418617.31999999966</v>
      </c>
      <c r="J216">
        <v>769598.58000000031</v>
      </c>
      <c r="K216">
        <v>18005044</v>
      </c>
      <c r="L216" s="26">
        <f t="shared" si="10"/>
        <v>4.27434989883946E-2</v>
      </c>
      <c r="M216" s="1">
        <f t="shared" si="11"/>
        <v>363.70443289224966</v>
      </c>
    </row>
    <row r="217" spans="1:18" x14ac:dyDescent="0.25">
      <c r="A217" t="str">
        <f t="shared" si="9"/>
        <v>CGKCMBNov-2023</v>
      </c>
      <c r="B217" s="2">
        <v>2023</v>
      </c>
      <c r="C217" s="2" t="s">
        <v>182</v>
      </c>
      <c r="D217" t="s">
        <v>20</v>
      </c>
      <c r="E217" s="2" t="s">
        <v>10</v>
      </c>
      <c r="F217" t="s">
        <v>13</v>
      </c>
      <c r="G217">
        <v>1899</v>
      </c>
      <c r="H217">
        <v>171080.16000000006</v>
      </c>
      <c r="I217">
        <v>128999.29999999999</v>
      </c>
      <c r="J217">
        <v>300079.4599999999</v>
      </c>
      <c r="K217">
        <v>6300882</v>
      </c>
      <c r="L217" s="26">
        <f t="shared" si="10"/>
        <v>4.7624992818465717E-2</v>
      </c>
      <c r="M217" s="1">
        <f t="shared" si="11"/>
        <v>158.01972617166925</v>
      </c>
    </row>
    <row r="218" spans="1:18" x14ac:dyDescent="0.25">
      <c r="A218" t="str">
        <f t="shared" si="9"/>
        <v>CMBAUHNov-2023</v>
      </c>
      <c r="B218" s="2">
        <v>2023</v>
      </c>
      <c r="C218" s="2" t="s">
        <v>182</v>
      </c>
      <c r="D218" t="s">
        <v>10</v>
      </c>
      <c r="E218" s="2" t="s">
        <v>9</v>
      </c>
      <c r="F218" t="s">
        <v>11</v>
      </c>
      <c r="G218">
        <v>1276</v>
      </c>
      <c r="H218">
        <v>141097.25999999992</v>
      </c>
      <c r="I218">
        <v>143658.65000000008</v>
      </c>
      <c r="J218">
        <v>284755.91000000009</v>
      </c>
      <c r="K218">
        <v>4266944</v>
      </c>
      <c r="L218" s="26">
        <f t="shared" si="10"/>
        <v>6.6735328609890385E-2</v>
      </c>
      <c r="M218" s="1">
        <f t="shared" si="11"/>
        <v>223.16293887147341</v>
      </c>
      <c r="O218">
        <v>5</v>
      </c>
      <c r="P218">
        <v>865.53</v>
      </c>
      <c r="Q218">
        <v>0</v>
      </c>
      <c r="R218">
        <v>865.53</v>
      </c>
    </row>
    <row r="219" spans="1:18" x14ac:dyDescent="0.25">
      <c r="A219" t="str">
        <f t="shared" si="9"/>
        <v>CMBBKKNov-2023</v>
      </c>
      <c r="B219" s="2">
        <v>2023</v>
      </c>
      <c r="C219" s="2" t="s">
        <v>182</v>
      </c>
      <c r="D219" t="s">
        <v>10</v>
      </c>
      <c r="E219" s="2" t="s">
        <v>12</v>
      </c>
      <c r="F219" t="s">
        <v>13</v>
      </c>
      <c r="G219">
        <v>3751</v>
      </c>
      <c r="H219">
        <v>302429.62</v>
      </c>
      <c r="I219">
        <v>288837.32999999973</v>
      </c>
      <c r="J219">
        <v>591266.95000000054</v>
      </c>
      <c r="K219">
        <v>8946135</v>
      </c>
      <c r="L219" s="26">
        <f t="shared" si="10"/>
        <v>6.6091887725816853E-2</v>
      </c>
      <c r="M219" s="1">
        <f t="shared" si="11"/>
        <v>157.62915222607319</v>
      </c>
    </row>
    <row r="220" spans="1:18" x14ac:dyDescent="0.25">
      <c r="A220" t="str">
        <f t="shared" si="9"/>
        <v>CMBBLRNov-2023</v>
      </c>
      <c r="B220" s="2">
        <v>2023</v>
      </c>
      <c r="C220" s="2" t="s">
        <v>182</v>
      </c>
      <c r="D220" t="s">
        <v>10</v>
      </c>
      <c r="E220" s="2" t="s">
        <v>14</v>
      </c>
      <c r="F220" t="s">
        <v>15</v>
      </c>
      <c r="G220">
        <v>1957</v>
      </c>
      <c r="H220">
        <v>110006.89999999995</v>
      </c>
      <c r="I220">
        <v>56608.989999999983</v>
      </c>
      <c r="J220">
        <v>166615.89000000007</v>
      </c>
      <c r="K220">
        <v>1399255</v>
      </c>
      <c r="L220" s="26">
        <f t="shared" si="10"/>
        <v>0.11907471475892534</v>
      </c>
      <c r="M220" s="1">
        <f t="shared" si="11"/>
        <v>85.138421052631614</v>
      </c>
    </row>
    <row r="221" spans="1:18" x14ac:dyDescent="0.25">
      <c r="A221" t="str">
        <f t="shared" si="9"/>
        <v>CMBBOMNov-2023</v>
      </c>
      <c r="B221" s="2">
        <v>2023</v>
      </c>
      <c r="C221" s="2" t="s">
        <v>182</v>
      </c>
      <c r="D221" t="s">
        <v>10</v>
      </c>
      <c r="E221" s="2" t="s">
        <v>16</v>
      </c>
      <c r="F221" t="s">
        <v>15</v>
      </c>
      <c r="G221">
        <v>3775</v>
      </c>
      <c r="H221">
        <v>389406.45999999979</v>
      </c>
      <c r="I221">
        <v>122549.62999999998</v>
      </c>
      <c r="J221">
        <v>511956.09000000037</v>
      </c>
      <c r="K221">
        <v>5847475</v>
      </c>
      <c r="L221" s="26">
        <f t="shared" si="10"/>
        <v>8.7551650926254554E-2</v>
      </c>
      <c r="M221" s="1">
        <f t="shared" si="11"/>
        <v>135.61750728476832</v>
      </c>
    </row>
    <row r="222" spans="1:18" x14ac:dyDescent="0.25">
      <c r="A222" t="str">
        <f t="shared" si="9"/>
        <v>CMBCANNov-2023</v>
      </c>
      <c r="B222" s="2">
        <v>2023</v>
      </c>
      <c r="C222" s="2" t="s">
        <v>182</v>
      </c>
      <c r="D222" t="s">
        <v>10</v>
      </c>
      <c r="E222" s="2" t="s">
        <v>17</v>
      </c>
      <c r="F222" t="s">
        <v>13</v>
      </c>
      <c r="G222">
        <v>509</v>
      </c>
      <c r="H222">
        <v>88255.2</v>
      </c>
      <c r="I222">
        <v>42378.090000000004</v>
      </c>
      <c r="J222">
        <v>130633.28999999995</v>
      </c>
      <c r="K222">
        <v>2027347</v>
      </c>
      <c r="L222" s="26">
        <f t="shared" si="10"/>
        <v>6.4435585028117998E-2</v>
      </c>
      <c r="M222" s="1">
        <f t="shared" si="11"/>
        <v>256.64693516699401</v>
      </c>
    </row>
    <row r="223" spans="1:18" x14ac:dyDescent="0.25">
      <c r="A223" t="str">
        <f t="shared" si="9"/>
        <v>CMBCDGNov-2023</v>
      </c>
      <c r="B223" s="2">
        <v>2023</v>
      </c>
      <c r="C223" s="2" t="s">
        <v>182</v>
      </c>
      <c r="D223" t="s">
        <v>10</v>
      </c>
      <c r="E223" s="2" t="s">
        <v>18</v>
      </c>
      <c r="F223" t="s">
        <v>19</v>
      </c>
      <c r="G223">
        <v>2614</v>
      </c>
      <c r="H223">
        <v>423937.29000000004</v>
      </c>
      <c r="I223">
        <v>519353.92000000039</v>
      </c>
      <c r="J223">
        <v>943291.21000000054</v>
      </c>
      <c r="K223">
        <v>22242526</v>
      </c>
      <c r="L223" s="26">
        <f t="shared" si="10"/>
        <v>4.2409356293435403E-2</v>
      </c>
      <c r="M223" s="1">
        <f t="shared" si="11"/>
        <v>360.8612127008418</v>
      </c>
    </row>
    <row r="224" spans="1:18" x14ac:dyDescent="0.25">
      <c r="A224" t="str">
        <f t="shared" si="9"/>
        <v>CMBCGKNov-2023</v>
      </c>
      <c r="B224" s="2">
        <v>2023</v>
      </c>
      <c r="C224" s="2" t="s">
        <v>182</v>
      </c>
      <c r="D224" t="s">
        <v>10</v>
      </c>
      <c r="E224" s="2" t="s">
        <v>20</v>
      </c>
      <c r="F224" t="s">
        <v>13</v>
      </c>
      <c r="G224">
        <v>1864</v>
      </c>
      <c r="H224">
        <v>133364.07999999993</v>
      </c>
      <c r="I224">
        <v>136690.30999999979</v>
      </c>
      <c r="J224">
        <v>270054.38999999972</v>
      </c>
      <c r="K224">
        <v>6184752</v>
      </c>
      <c r="L224" s="26">
        <f t="shared" si="10"/>
        <v>4.3664546290619208E-2</v>
      </c>
      <c r="M224" s="1">
        <f t="shared" si="11"/>
        <v>144.87896459227454</v>
      </c>
    </row>
    <row r="225" spans="1:13" x14ac:dyDescent="0.25">
      <c r="A225" t="str">
        <f t="shared" si="9"/>
        <v>CMBCOKNov-2023</v>
      </c>
      <c r="B225" s="2">
        <v>2023</v>
      </c>
      <c r="C225" s="2" t="s">
        <v>182</v>
      </c>
      <c r="D225" t="s">
        <v>10</v>
      </c>
      <c r="E225" s="2" t="s">
        <v>21</v>
      </c>
      <c r="F225" t="s">
        <v>15</v>
      </c>
      <c r="G225">
        <v>2128</v>
      </c>
      <c r="H225">
        <v>63608.169999999933</v>
      </c>
      <c r="I225">
        <v>40389.499999999971</v>
      </c>
      <c r="J225">
        <v>103997.66999999987</v>
      </c>
      <c r="K225">
        <v>1100176</v>
      </c>
      <c r="L225" s="26">
        <f t="shared" si="10"/>
        <v>9.4528211849740279E-2</v>
      </c>
      <c r="M225" s="1">
        <f t="shared" si="11"/>
        <v>48.871085526315724</v>
      </c>
    </row>
    <row r="226" spans="1:13" x14ac:dyDescent="0.25">
      <c r="A226" t="str">
        <f t="shared" si="9"/>
        <v>CMBDACNov-2023</v>
      </c>
      <c r="B226" s="2">
        <v>2023</v>
      </c>
      <c r="C226" s="2" t="s">
        <v>182</v>
      </c>
      <c r="D226" t="s">
        <v>10</v>
      </c>
      <c r="E226" s="2" t="s">
        <v>22</v>
      </c>
      <c r="F226" t="s">
        <v>15</v>
      </c>
      <c r="G226">
        <v>3323</v>
      </c>
      <c r="H226">
        <v>420408.82</v>
      </c>
      <c r="I226">
        <v>31481.909999999953</v>
      </c>
      <c r="J226">
        <v>451890.73000000056</v>
      </c>
      <c r="K226">
        <v>7194295</v>
      </c>
      <c r="L226" s="26">
        <f t="shared" si="10"/>
        <v>6.2812371469337935E-2</v>
      </c>
      <c r="M226" s="1">
        <f t="shared" si="11"/>
        <v>135.98878423111663</v>
      </c>
    </row>
    <row r="227" spans="1:13" x14ac:dyDescent="0.25">
      <c r="A227" t="str">
        <f t="shared" si="9"/>
        <v>CMBDELNov-2023</v>
      </c>
      <c r="B227" s="2">
        <v>2023</v>
      </c>
      <c r="C227" s="2" t="s">
        <v>182</v>
      </c>
      <c r="D227" t="s">
        <v>10</v>
      </c>
      <c r="E227" s="2" t="s">
        <v>23</v>
      </c>
      <c r="F227" t="s">
        <v>15</v>
      </c>
      <c r="G227">
        <v>4652</v>
      </c>
      <c r="H227">
        <v>511498.82000000018</v>
      </c>
      <c r="I227">
        <v>150175.31000000026</v>
      </c>
      <c r="J227">
        <v>661674.13</v>
      </c>
      <c r="K227">
        <v>11281100</v>
      </c>
      <c r="L227" s="26">
        <f t="shared" si="10"/>
        <v>5.8653334337963499E-2</v>
      </c>
      <c r="M227" s="1">
        <f t="shared" si="11"/>
        <v>142.23433576956148</v>
      </c>
    </row>
    <row r="228" spans="1:13" x14ac:dyDescent="0.25">
      <c r="A228" t="str">
        <f t="shared" si="9"/>
        <v>CMBDMMNov-2023</v>
      </c>
      <c r="B228" s="2">
        <v>2023</v>
      </c>
      <c r="C228" s="2" t="s">
        <v>182</v>
      </c>
      <c r="D228" t="s">
        <v>10</v>
      </c>
      <c r="E228" s="2" t="s">
        <v>24</v>
      </c>
      <c r="F228" t="s">
        <v>11</v>
      </c>
      <c r="G228">
        <v>1766</v>
      </c>
      <c r="H228">
        <v>176678.72000000006</v>
      </c>
      <c r="I228">
        <v>158809.12</v>
      </c>
      <c r="J228">
        <v>335487.84000000003</v>
      </c>
      <c r="K228">
        <v>6804398</v>
      </c>
      <c r="L228" s="26">
        <f t="shared" si="10"/>
        <v>4.9304558610475169E-2</v>
      </c>
      <c r="M228" s="1">
        <f t="shared" si="11"/>
        <v>189.97046432616082</v>
      </c>
    </row>
    <row r="229" spans="1:13" x14ac:dyDescent="0.25">
      <c r="A229" t="str">
        <f t="shared" si="9"/>
        <v>CMBDOHNov-2023</v>
      </c>
      <c r="B229" s="2">
        <v>2023</v>
      </c>
      <c r="C229" s="2" t="s">
        <v>182</v>
      </c>
      <c r="D229" t="s">
        <v>10</v>
      </c>
      <c r="E229" s="2" t="s">
        <v>25</v>
      </c>
      <c r="F229" t="s">
        <v>11</v>
      </c>
      <c r="G229">
        <v>2746</v>
      </c>
      <c r="H229">
        <v>288200.4000000002</v>
      </c>
      <c r="I229">
        <v>252373.07000000004</v>
      </c>
      <c r="J229">
        <v>540573.47000000032</v>
      </c>
      <c r="K229">
        <v>9976218</v>
      </c>
      <c r="L229" s="26">
        <f t="shared" si="10"/>
        <v>5.4186212650926463E-2</v>
      </c>
      <c r="M229" s="1">
        <f t="shared" si="11"/>
        <v>196.85851056081586</v>
      </c>
    </row>
    <row r="230" spans="1:13" x14ac:dyDescent="0.25">
      <c r="A230" t="str">
        <f t="shared" si="9"/>
        <v>CMBDXBNov-2023</v>
      </c>
      <c r="B230" s="2">
        <v>2023</v>
      </c>
      <c r="C230" s="2" t="s">
        <v>182</v>
      </c>
      <c r="D230" t="s">
        <v>10</v>
      </c>
      <c r="E230" s="2" t="s">
        <v>26</v>
      </c>
      <c r="F230" t="s">
        <v>11</v>
      </c>
      <c r="G230">
        <v>2697</v>
      </c>
      <c r="H230">
        <v>262686.78999999998</v>
      </c>
      <c r="I230">
        <v>286482.88000000006</v>
      </c>
      <c r="J230">
        <v>549169.67000000051</v>
      </c>
      <c r="K230">
        <v>8924373</v>
      </c>
      <c r="L230" s="26">
        <f t="shared" si="10"/>
        <v>6.1535938715246492E-2</v>
      </c>
      <c r="M230" s="1">
        <f t="shared" si="11"/>
        <v>203.62242120875067</v>
      </c>
    </row>
    <row r="231" spans="1:13" x14ac:dyDescent="0.25">
      <c r="A231" t="str">
        <f t="shared" si="9"/>
        <v>CMBFRANov-2023</v>
      </c>
      <c r="B231" s="2">
        <v>2023</v>
      </c>
      <c r="C231" s="2" t="s">
        <v>182</v>
      </c>
      <c r="D231" t="s">
        <v>10</v>
      </c>
      <c r="E231" s="2" t="s">
        <v>27</v>
      </c>
      <c r="F231" t="s">
        <v>19</v>
      </c>
      <c r="G231">
        <v>2170</v>
      </c>
      <c r="H231">
        <v>404340.8000000001</v>
      </c>
      <c r="I231">
        <v>456425.17999999988</v>
      </c>
      <c r="J231">
        <v>860765.97999999917</v>
      </c>
      <c r="K231">
        <v>17561810</v>
      </c>
      <c r="L231" s="26">
        <f t="shared" si="10"/>
        <v>4.9013511705228517E-2</v>
      </c>
      <c r="M231" s="1">
        <f t="shared" si="11"/>
        <v>396.66635023041437</v>
      </c>
    </row>
    <row r="232" spans="1:13" x14ac:dyDescent="0.25">
      <c r="A232" t="str">
        <f t="shared" si="9"/>
        <v>CMBGANNov-2023</v>
      </c>
      <c r="B232" s="2">
        <v>2023</v>
      </c>
      <c r="C232" s="2" t="s">
        <v>182</v>
      </c>
      <c r="D232" t="s">
        <v>10</v>
      </c>
      <c r="E232" s="2" t="s">
        <v>28</v>
      </c>
      <c r="F232" t="s">
        <v>15</v>
      </c>
      <c r="G232">
        <v>378</v>
      </c>
      <c r="H232">
        <v>29167.380000000008</v>
      </c>
      <c r="I232">
        <v>9150.8599999999988</v>
      </c>
      <c r="J232">
        <v>38318.239999999998</v>
      </c>
      <c r="K232">
        <v>433566</v>
      </c>
      <c r="L232" s="26">
        <f t="shared" si="10"/>
        <v>8.8379254830867726E-2</v>
      </c>
      <c r="M232" s="1">
        <f t="shared" si="11"/>
        <v>101.37100529100529</v>
      </c>
    </row>
    <row r="233" spans="1:13" x14ac:dyDescent="0.25">
      <c r="A233" t="str">
        <f t="shared" si="9"/>
        <v>CMBHYDNov-2023</v>
      </c>
      <c r="B233" s="2">
        <v>2023</v>
      </c>
      <c r="C233" s="2" t="s">
        <v>182</v>
      </c>
      <c r="D233" t="s">
        <v>10</v>
      </c>
      <c r="E233" s="2" t="s">
        <v>29</v>
      </c>
      <c r="F233" t="s">
        <v>15</v>
      </c>
      <c r="G233">
        <v>1142</v>
      </c>
      <c r="H233">
        <v>61087.940000000017</v>
      </c>
      <c r="I233">
        <v>36214.999999999942</v>
      </c>
      <c r="J233">
        <v>97302.940000000031</v>
      </c>
      <c r="K233">
        <v>1338424</v>
      </c>
      <c r="L233" s="26">
        <f t="shared" si="10"/>
        <v>7.2699637782944734E-2</v>
      </c>
      <c r="M233" s="1">
        <f t="shared" si="11"/>
        <v>85.203975481611238</v>
      </c>
    </row>
    <row r="234" spans="1:13" x14ac:dyDescent="0.25">
      <c r="A234" t="str">
        <f t="shared" si="9"/>
        <v>CMBICNNov-2023</v>
      </c>
      <c r="B234" s="2">
        <v>2023</v>
      </c>
      <c r="C234" s="2" t="s">
        <v>182</v>
      </c>
      <c r="D234" t="s">
        <v>10</v>
      </c>
      <c r="E234" s="2" t="s">
        <v>30</v>
      </c>
      <c r="F234" t="s">
        <v>13</v>
      </c>
      <c r="G234">
        <v>622</v>
      </c>
      <c r="H234">
        <v>160109.04000000004</v>
      </c>
      <c r="I234">
        <v>58241.660000000033</v>
      </c>
      <c r="J234">
        <v>218350.69999999998</v>
      </c>
      <c r="K234">
        <v>3585830</v>
      </c>
      <c r="L234" s="26">
        <f t="shared" si="10"/>
        <v>6.0892652468187279E-2</v>
      </c>
      <c r="M234" s="1">
        <f t="shared" si="11"/>
        <v>351.04614147909967</v>
      </c>
    </row>
    <row r="235" spans="1:13" x14ac:dyDescent="0.25">
      <c r="A235" t="str">
        <f t="shared" si="9"/>
        <v>CMBIXMNov-2023</v>
      </c>
      <c r="B235" s="2">
        <v>2023</v>
      </c>
      <c r="C235" s="2" t="s">
        <v>182</v>
      </c>
      <c r="D235" t="s">
        <v>10</v>
      </c>
      <c r="E235" s="2" t="s">
        <v>31</v>
      </c>
      <c r="F235" t="s">
        <v>15</v>
      </c>
      <c r="G235">
        <v>1448</v>
      </c>
      <c r="H235">
        <v>40260.669999999962</v>
      </c>
      <c r="I235">
        <v>29924.260000000042</v>
      </c>
      <c r="J235">
        <v>70184.93000000008</v>
      </c>
      <c r="K235">
        <v>512592</v>
      </c>
      <c r="L235" s="26">
        <f t="shared" si="10"/>
        <v>0.13692162577644615</v>
      </c>
      <c r="M235" s="1">
        <f t="shared" si="11"/>
        <v>48.470255524861933</v>
      </c>
    </row>
    <row r="236" spans="1:13" x14ac:dyDescent="0.25">
      <c r="A236" t="str">
        <f t="shared" si="9"/>
        <v>CMBKHINov-2023</v>
      </c>
      <c r="B236" s="2">
        <v>2023</v>
      </c>
      <c r="C236" s="2" t="s">
        <v>182</v>
      </c>
      <c r="D236" t="s">
        <v>10</v>
      </c>
      <c r="E236" s="2" t="s">
        <v>32</v>
      </c>
      <c r="F236" t="s">
        <v>15</v>
      </c>
      <c r="G236">
        <v>1634</v>
      </c>
      <c r="H236">
        <v>218028.04999999996</v>
      </c>
      <c r="I236">
        <v>47423.839999999982</v>
      </c>
      <c r="J236">
        <v>265451.8899999999</v>
      </c>
      <c r="K236">
        <v>3944476</v>
      </c>
      <c r="L236" s="26">
        <f t="shared" si="10"/>
        <v>6.7297123876530085E-2</v>
      </c>
      <c r="M236" s="1">
        <f t="shared" si="11"/>
        <v>162.45525703794362</v>
      </c>
    </row>
    <row r="237" spans="1:13" x14ac:dyDescent="0.25">
      <c r="A237" t="str">
        <f t="shared" si="9"/>
        <v>CMBKTMNov-2023</v>
      </c>
      <c r="B237" s="2">
        <v>2023</v>
      </c>
      <c r="C237" s="2" t="s">
        <v>182</v>
      </c>
      <c r="D237" t="s">
        <v>10</v>
      </c>
      <c r="E237" s="2" t="s">
        <v>52</v>
      </c>
      <c r="F237" t="s">
        <v>15</v>
      </c>
      <c r="G237">
        <v>1581</v>
      </c>
      <c r="H237">
        <v>223044.46000000014</v>
      </c>
      <c r="I237">
        <v>55685.610000000015</v>
      </c>
      <c r="J237">
        <v>278730.06999999977</v>
      </c>
      <c r="K237">
        <v>3720093</v>
      </c>
      <c r="L237" s="26">
        <f t="shared" si="10"/>
        <v>7.4925565032917127E-2</v>
      </c>
      <c r="M237" s="1">
        <f t="shared" si="11"/>
        <v>176.29985452245401</v>
      </c>
    </row>
    <row r="238" spans="1:13" x14ac:dyDescent="0.25">
      <c r="A238" t="str">
        <f t="shared" si="9"/>
        <v>CMBKULNov-2023</v>
      </c>
      <c r="B238" s="2">
        <v>2023</v>
      </c>
      <c r="C238" s="2" t="s">
        <v>182</v>
      </c>
      <c r="D238" t="s">
        <v>10</v>
      </c>
      <c r="E238" s="2" t="s">
        <v>33</v>
      </c>
      <c r="F238" t="s">
        <v>13</v>
      </c>
      <c r="G238">
        <v>2820</v>
      </c>
      <c r="H238">
        <v>178383.38999999993</v>
      </c>
      <c r="I238">
        <v>195534.54000000027</v>
      </c>
      <c r="J238">
        <v>373917.93</v>
      </c>
      <c r="K238">
        <v>6934380</v>
      </c>
      <c r="L238" s="26">
        <f t="shared" si="10"/>
        <v>5.3922330475110969E-2</v>
      </c>
      <c r="M238" s="1">
        <f t="shared" si="11"/>
        <v>132.59501063829788</v>
      </c>
    </row>
    <row r="239" spans="1:13" x14ac:dyDescent="0.25">
      <c r="A239" t="str">
        <f t="shared" si="9"/>
        <v>CMBKWINov-2023</v>
      </c>
      <c r="B239" s="2">
        <v>2023</v>
      </c>
      <c r="C239" s="2" t="s">
        <v>182</v>
      </c>
      <c r="D239" t="s">
        <v>10</v>
      </c>
      <c r="E239" s="2" t="s">
        <v>34</v>
      </c>
      <c r="F239" t="s">
        <v>11</v>
      </c>
      <c r="G239">
        <v>2893</v>
      </c>
      <c r="H239">
        <v>407274.35999999981</v>
      </c>
      <c r="I239">
        <v>247564.61000000007</v>
      </c>
      <c r="J239">
        <v>654838.96999999986</v>
      </c>
      <c r="K239">
        <v>12136135</v>
      </c>
      <c r="L239" s="26">
        <f t="shared" si="10"/>
        <v>5.3957785571765629E-2</v>
      </c>
      <c r="M239" s="1">
        <f t="shared" si="11"/>
        <v>226.35291047355682</v>
      </c>
    </row>
    <row r="240" spans="1:13" x14ac:dyDescent="0.25">
      <c r="A240" t="str">
        <f t="shared" si="9"/>
        <v>CMBLHENov-2023</v>
      </c>
      <c r="B240" s="2">
        <v>2023</v>
      </c>
      <c r="C240" s="2" t="s">
        <v>182</v>
      </c>
      <c r="D240" t="s">
        <v>10</v>
      </c>
      <c r="E240" s="2" t="s">
        <v>35</v>
      </c>
      <c r="F240" t="s">
        <v>15</v>
      </c>
      <c r="G240">
        <v>2196</v>
      </c>
      <c r="H240">
        <v>280688.19</v>
      </c>
      <c r="I240">
        <v>68530.62</v>
      </c>
      <c r="J240">
        <v>349218.81</v>
      </c>
      <c r="K240">
        <v>6115860</v>
      </c>
      <c r="L240" s="26">
        <f t="shared" si="10"/>
        <v>5.7100523883803753E-2</v>
      </c>
      <c r="M240" s="1">
        <f t="shared" si="11"/>
        <v>159.02495901639344</v>
      </c>
    </row>
    <row r="241" spans="1:13" x14ac:dyDescent="0.25">
      <c r="A241" t="str">
        <f t="shared" si="9"/>
        <v>CMBLHRNov-2023</v>
      </c>
      <c r="B241" s="2">
        <v>2023</v>
      </c>
      <c r="C241" s="2" t="s">
        <v>182</v>
      </c>
      <c r="D241" t="s">
        <v>10</v>
      </c>
      <c r="E241" s="2" t="s">
        <v>36</v>
      </c>
      <c r="F241" t="s">
        <v>19</v>
      </c>
      <c r="G241">
        <v>7635</v>
      </c>
      <c r="H241">
        <v>1826173.940000003</v>
      </c>
      <c r="I241">
        <v>1555082.4300000002</v>
      </c>
      <c r="J241">
        <v>3381256.3700000006</v>
      </c>
      <c r="K241">
        <v>66569565</v>
      </c>
      <c r="L241" s="26">
        <f t="shared" si="10"/>
        <v>5.0792826571722384E-2</v>
      </c>
      <c r="M241" s="1">
        <f t="shared" si="11"/>
        <v>442.86265487884748</v>
      </c>
    </row>
    <row r="242" spans="1:13" x14ac:dyDescent="0.25">
      <c r="A242" t="str">
        <f t="shared" si="9"/>
        <v>CMBMAANov-2023</v>
      </c>
      <c r="B242" s="2">
        <v>2023</v>
      </c>
      <c r="C242" s="2" t="s">
        <v>182</v>
      </c>
      <c r="D242" t="s">
        <v>10</v>
      </c>
      <c r="E242" s="2" t="s">
        <v>37</v>
      </c>
      <c r="F242" t="s">
        <v>15</v>
      </c>
      <c r="G242">
        <v>6740</v>
      </c>
      <c r="H242">
        <v>176678.49999999994</v>
      </c>
      <c r="I242">
        <v>178595.33999999976</v>
      </c>
      <c r="J242">
        <v>355273.83999999973</v>
      </c>
      <c r="K242">
        <v>4623640</v>
      </c>
      <c r="L242" s="26">
        <f t="shared" si="10"/>
        <v>7.6838560095509115E-2</v>
      </c>
      <c r="M242" s="1">
        <f t="shared" si="11"/>
        <v>52.711252225519246</v>
      </c>
    </row>
    <row r="243" spans="1:13" x14ac:dyDescent="0.25">
      <c r="A243" t="str">
        <f t="shared" si="9"/>
        <v>CMBMELNov-2023</v>
      </c>
      <c r="B243" s="2">
        <v>2023</v>
      </c>
      <c r="C243" s="2" t="s">
        <v>182</v>
      </c>
      <c r="D243" t="s">
        <v>10</v>
      </c>
      <c r="E243" s="2" t="s">
        <v>38</v>
      </c>
      <c r="F243" t="s">
        <v>13</v>
      </c>
      <c r="G243">
        <v>8322</v>
      </c>
      <c r="H243">
        <v>2389312.8500000038</v>
      </c>
      <c r="I243">
        <v>772077.45000000042</v>
      </c>
      <c r="J243">
        <v>3161390.2999999952</v>
      </c>
      <c r="K243">
        <v>69979698</v>
      </c>
      <c r="L243" s="26">
        <f t="shared" si="10"/>
        <v>4.5175820850212801E-2</v>
      </c>
      <c r="M243" s="1">
        <f t="shared" si="11"/>
        <v>379.88347752943946</v>
      </c>
    </row>
    <row r="244" spans="1:13" x14ac:dyDescent="0.25">
      <c r="A244" t="str">
        <f t="shared" si="9"/>
        <v>CMBMLENov-2023</v>
      </c>
      <c r="B244" s="2">
        <v>2023</v>
      </c>
      <c r="C244" s="2" t="s">
        <v>182</v>
      </c>
      <c r="D244" t="s">
        <v>10</v>
      </c>
      <c r="E244" s="2" t="s">
        <v>39</v>
      </c>
      <c r="F244" t="s">
        <v>15</v>
      </c>
      <c r="G244">
        <v>9974</v>
      </c>
      <c r="H244">
        <v>616310.63999999966</v>
      </c>
      <c r="I244">
        <v>196718.31000000017</v>
      </c>
      <c r="J244">
        <v>813028.9500000003</v>
      </c>
      <c r="K244">
        <v>7660032</v>
      </c>
      <c r="L244" s="26">
        <f t="shared" si="10"/>
        <v>0.10613910620738926</v>
      </c>
      <c r="M244" s="1">
        <f t="shared" si="11"/>
        <v>81.514833567274948</v>
      </c>
    </row>
    <row r="245" spans="1:13" x14ac:dyDescent="0.25">
      <c r="A245" t="str">
        <f t="shared" si="9"/>
        <v>CMBNRTNov-2023</v>
      </c>
      <c r="B245" s="2">
        <v>2023</v>
      </c>
      <c r="C245" s="2" t="s">
        <v>182</v>
      </c>
      <c r="D245" t="s">
        <v>10</v>
      </c>
      <c r="E245" s="2" t="s">
        <v>40</v>
      </c>
      <c r="F245" t="s">
        <v>13</v>
      </c>
      <c r="G245">
        <v>2873</v>
      </c>
      <c r="H245">
        <v>911777.60999999952</v>
      </c>
      <c r="I245">
        <v>132695.87</v>
      </c>
      <c r="J245">
        <v>1044473.4799999994</v>
      </c>
      <c r="K245">
        <v>19720272</v>
      </c>
      <c r="L245" s="26">
        <f t="shared" si="10"/>
        <v>5.2964456068354399E-2</v>
      </c>
      <c r="M245" s="1">
        <f t="shared" si="11"/>
        <v>363.5480264531846</v>
      </c>
    </row>
    <row r="246" spans="1:13" x14ac:dyDescent="0.25">
      <c r="A246" t="str">
        <f t="shared" si="9"/>
        <v>CMBPVGNov-2023</v>
      </c>
      <c r="B246" s="2">
        <v>2023</v>
      </c>
      <c r="C246" s="2" t="s">
        <v>182</v>
      </c>
      <c r="D246" t="s">
        <v>10</v>
      </c>
      <c r="E246" s="2" t="s">
        <v>50</v>
      </c>
      <c r="F246" t="s">
        <v>13</v>
      </c>
      <c r="G246">
        <v>660</v>
      </c>
      <c r="H246">
        <v>97766.91</v>
      </c>
      <c r="I246">
        <v>55769.289999999994</v>
      </c>
      <c r="J246">
        <v>153536.19999999998</v>
      </c>
      <c r="K246">
        <v>3343560</v>
      </c>
      <c r="L246" s="26">
        <f t="shared" si="10"/>
        <v>4.5919977509002376E-2</v>
      </c>
      <c r="M246" s="1">
        <f t="shared" si="11"/>
        <v>232.63060606060603</v>
      </c>
    </row>
    <row r="247" spans="1:13" x14ac:dyDescent="0.25">
      <c r="A247" t="str">
        <f t="shared" si="9"/>
        <v>CMBRUHNov-2023</v>
      </c>
      <c r="B247" s="2">
        <v>2023</v>
      </c>
      <c r="C247" s="2" t="s">
        <v>182</v>
      </c>
      <c r="D247" t="s">
        <v>10</v>
      </c>
      <c r="E247" s="2" t="s">
        <v>41</v>
      </c>
      <c r="F247" t="s">
        <v>11</v>
      </c>
      <c r="G247">
        <v>3826</v>
      </c>
      <c r="H247">
        <v>459467.34999999969</v>
      </c>
      <c r="I247">
        <v>345097.16000000079</v>
      </c>
      <c r="J247">
        <v>804564.51000000117</v>
      </c>
      <c r="K247">
        <v>15476170</v>
      </c>
      <c r="L247" s="26">
        <f t="shared" si="10"/>
        <v>5.198731404475404E-2</v>
      </c>
      <c r="M247" s="1">
        <f t="shared" si="11"/>
        <v>210.28868531103009</v>
      </c>
    </row>
    <row r="248" spans="1:13" x14ac:dyDescent="0.25">
      <c r="A248" t="str">
        <f t="shared" si="9"/>
        <v>CMBSINNov-2023</v>
      </c>
      <c r="B248" s="2">
        <v>2023</v>
      </c>
      <c r="C248" s="2" t="s">
        <v>182</v>
      </c>
      <c r="D248" t="s">
        <v>10</v>
      </c>
      <c r="E248" s="2" t="s">
        <v>42</v>
      </c>
      <c r="F248" t="s">
        <v>13</v>
      </c>
      <c r="G248">
        <v>2964</v>
      </c>
      <c r="H248">
        <v>313601.49999999983</v>
      </c>
      <c r="I248">
        <v>244134.98999999996</v>
      </c>
      <c r="J248">
        <v>557736.49</v>
      </c>
      <c r="K248">
        <v>8148036</v>
      </c>
      <c r="L248" s="26">
        <f t="shared" si="10"/>
        <v>6.8450420444877758E-2</v>
      </c>
      <c r="M248" s="1">
        <f t="shared" si="11"/>
        <v>188.17020580296895</v>
      </c>
    </row>
    <row r="249" spans="1:13" x14ac:dyDescent="0.25">
      <c r="A249" t="str">
        <f t="shared" si="9"/>
        <v>CMBSYDNov-2023</v>
      </c>
      <c r="B249" s="2">
        <v>2023</v>
      </c>
      <c r="C249" s="2" t="s">
        <v>182</v>
      </c>
      <c r="D249" t="s">
        <v>10</v>
      </c>
      <c r="E249" s="2" t="s">
        <v>53</v>
      </c>
      <c r="F249" t="s">
        <v>13</v>
      </c>
      <c r="G249">
        <v>3220</v>
      </c>
      <c r="H249">
        <v>952969.63999999966</v>
      </c>
      <c r="I249">
        <v>310167.72000000015</v>
      </c>
      <c r="J249">
        <v>1263137.3599999996</v>
      </c>
      <c r="K249">
        <v>28187880</v>
      </c>
      <c r="L249" s="26">
        <f t="shared" si="10"/>
        <v>4.4811364316862411E-2</v>
      </c>
      <c r="M249" s="1">
        <f t="shared" si="11"/>
        <v>392.27868322981357</v>
      </c>
    </row>
    <row r="250" spans="1:13" x14ac:dyDescent="0.25">
      <c r="A250" t="str">
        <f t="shared" si="9"/>
        <v>CMBTRVNov-2023</v>
      </c>
      <c r="B250" s="2">
        <v>2023</v>
      </c>
      <c r="C250" s="2" t="s">
        <v>182</v>
      </c>
      <c r="D250" t="s">
        <v>10</v>
      </c>
      <c r="E250" s="2" t="s">
        <v>43</v>
      </c>
      <c r="F250" t="s">
        <v>15</v>
      </c>
      <c r="G250">
        <v>1577</v>
      </c>
      <c r="H250">
        <v>32344.23000000001</v>
      </c>
      <c r="I250">
        <v>23999.82000000004</v>
      </c>
      <c r="J250">
        <v>56344.049999999981</v>
      </c>
      <c r="K250">
        <v>577182</v>
      </c>
      <c r="L250" s="26">
        <f t="shared" si="10"/>
        <v>9.7619208499225521E-2</v>
      </c>
      <c r="M250" s="1">
        <f t="shared" si="11"/>
        <v>35.728630310716539</v>
      </c>
    </row>
    <row r="251" spans="1:13" x14ac:dyDescent="0.25">
      <c r="A251" t="str">
        <f t="shared" si="9"/>
        <v>CMBTRZNov-2023</v>
      </c>
      <c r="B251" s="2">
        <v>2023</v>
      </c>
      <c r="C251" s="2" t="s">
        <v>182</v>
      </c>
      <c r="D251" t="s">
        <v>10</v>
      </c>
      <c r="E251" s="2" t="s">
        <v>44</v>
      </c>
      <c r="F251" t="s">
        <v>15</v>
      </c>
      <c r="G251">
        <v>2187</v>
      </c>
      <c r="H251">
        <v>66186.479999999923</v>
      </c>
      <c r="I251">
        <v>41302.06</v>
      </c>
      <c r="J251">
        <v>107488.53999999983</v>
      </c>
      <c r="K251">
        <v>968841</v>
      </c>
      <c r="L251" s="26">
        <f t="shared" si="10"/>
        <v>0.11094549053972719</v>
      </c>
      <c r="M251" s="1">
        <f t="shared" si="11"/>
        <v>49.148852309099148</v>
      </c>
    </row>
    <row r="252" spans="1:13" x14ac:dyDescent="0.25">
      <c r="A252" t="str">
        <f t="shared" si="9"/>
        <v>CMBJEDNov-2023</v>
      </c>
      <c r="B252" s="2">
        <v>2023</v>
      </c>
      <c r="C252" s="2" t="s">
        <v>182</v>
      </c>
      <c r="D252" t="s">
        <v>10</v>
      </c>
      <c r="E252" s="2" t="s">
        <v>51</v>
      </c>
      <c r="F252" t="s">
        <v>11</v>
      </c>
      <c r="G252">
        <v>897</v>
      </c>
      <c r="H252">
        <v>123412.18000000001</v>
      </c>
      <c r="I252">
        <v>75912.03</v>
      </c>
      <c r="J252">
        <v>199324.21000000008</v>
      </c>
      <c r="K252">
        <v>4177329</v>
      </c>
      <c r="L252" s="26">
        <f t="shared" si="10"/>
        <v>4.7715707812336562E-2</v>
      </c>
      <c r="M252" s="1">
        <f t="shared" si="11"/>
        <v>222.21205128205136</v>
      </c>
    </row>
    <row r="253" spans="1:13" x14ac:dyDescent="0.25">
      <c r="A253" t="str">
        <f t="shared" si="9"/>
        <v>COKCMBNov-2023</v>
      </c>
      <c r="B253" s="2">
        <v>2023</v>
      </c>
      <c r="C253" s="2" t="s">
        <v>182</v>
      </c>
      <c r="D253" t="s">
        <v>21</v>
      </c>
      <c r="E253" s="2" t="s">
        <v>10</v>
      </c>
      <c r="F253" t="s">
        <v>15</v>
      </c>
      <c r="G253">
        <v>1748</v>
      </c>
      <c r="H253">
        <v>70939.859999999957</v>
      </c>
      <c r="I253">
        <v>40537.85</v>
      </c>
      <c r="J253">
        <v>111477.71000000006</v>
      </c>
      <c r="K253">
        <v>903716</v>
      </c>
      <c r="L253" s="26">
        <f t="shared" si="10"/>
        <v>0.12335480394283167</v>
      </c>
      <c r="M253" s="1">
        <f t="shared" si="11"/>
        <v>63.774433638443973</v>
      </c>
    </row>
    <row r="254" spans="1:13" x14ac:dyDescent="0.25">
      <c r="A254" t="str">
        <f t="shared" si="9"/>
        <v>DACCMBNov-2023</v>
      </c>
      <c r="B254" s="2">
        <v>2023</v>
      </c>
      <c r="C254" s="2" t="s">
        <v>182</v>
      </c>
      <c r="D254" t="s">
        <v>22</v>
      </c>
      <c r="E254" s="2" t="s">
        <v>10</v>
      </c>
      <c r="F254" t="s">
        <v>15</v>
      </c>
      <c r="G254">
        <v>2726</v>
      </c>
      <c r="H254">
        <v>425404.59999999974</v>
      </c>
      <c r="I254">
        <v>8806.2900000000009</v>
      </c>
      <c r="J254">
        <v>434210.88999999961</v>
      </c>
      <c r="K254">
        <v>5901790</v>
      </c>
      <c r="L254" s="26">
        <f t="shared" si="10"/>
        <v>7.357274487909593E-2</v>
      </c>
      <c r="M254" s="1">
        <f t="shared" si="11"/>
        <v>159.28499266324269</v>
      </c>
    </row>
    <row r="255" spans="1:13" x14ac:dyDescent="0.25">
      <c r="A255" t="str">
        <f t="shared" si="9"/>
        <v>DELCMBNov-2023</v>
      </c>
      <c r="B255" s="2">
        <v>2023</v>
      </c>
      <c r="C255" s="2" t="s">
        <v>182</v>
      </c>
      <c r="D255" t="s">
        <v>23</v>
      </c>
      <c r="E255" s="2" t="s">
        <v>10</v>
      </c>
      <c r="F255" t="s">
        <v>15</v>
      </c>
      <c r="G255">
        <v>5040</v>
      </c>
      <c r="H255">
        <v>512512.4800000001</v>
      </c>
      <c r="I255">
        <v>171619.79000000015</v>
      </c>
      <c r="J255">
        <v>684132.26999999979</v>
      </c>
      <c r="K255">
        <v>12222000</v>
      </c>
      <c r="L255" s="26">
        <f t="shared" si="10"/>
        <v>5.5975476190476173E-2</v>
      </c>
      <c r="M255" s="1">
        <f t="shared" si="11"/>
        <v>135.74052976190472</v>
      </c>
    </row>
    <row r="256" spans="1:13" x14ac:dyDescent="0.25">
      <c r="A256" t="str">
        <f t="shared" si="9"/>
        <v>DMMCMBNov-2023</v>
      </c>
      <c r="B256" s="2">
        <v>2023</v>
      </c>
      <c r="C256" s="2" t="s">
        <v>182</v>
      </c>
      <c r="D256" t="s">
        <v>24</v>
      </c>
      <c r="E256" s="2" t="s">
        <v>10</v>
      </c>
      <c r="F256" t="s">
        <v>11</v>
      </c>
      <c r="G256">
        <v>1907</v>
      </c>
      <c r="H256">
        <v>150630.47999999995</v>
      </c>
      <c r="I256">
        <v>170551.64</v>
      </c>
      <c r="J256">
        <v>321182.12000000011</v>
      </c>
      <c r="K256">
        <v>7347671</v>
      </c>
      <c r="L256" s="26">
        <f t="shared" si="10"/>
        <v>4.3712098704473852E-2</v>
      </c>
      <c r="M256" s="1">
        <f t="shared" si="11"/>
        <v>168.42271630833775</v>
      </c>
    </row>
    <row r="257" spans="1:13" x14ac:dyDescent="0.25">
      <c r="A257" t="str">
        <f t="shared" si="9"/>
        <v>DOHCMBNov-2023</v>
      </c>
      <c r="B257" s="2">
        <v>2023</v>
      </c>
      <c r="C257" s="2" t="s">
        <v>182</v>
      </c>
      <c r="D257" t="s">
        <v>25</v>
      </c>
      <c r="E257" s="2" t="s">
        <v>10</v>
      </c>
      <c r="F257" t="s">
        <v>11</v>
      </c>
      <c r="G257">
        <v>2053</v>
      </c>
      <c r="H257">
        <v>236376.77000000002</v>
      </c>
      <c r="I257">
        <v>157909.66999999998</v>
      </c>
      <c r="J257">
        <v>394286.43999999983</v>
      </c>
      <c r="K257">
        <v>7458549</v>
      </c>
      <c r="L257" s="26">
        <f t="shared" si="10"/>
        <v>5.2863692388425663E-2</v>
      </c>
      <c r="M257" s="1">
        <f t="shared" si="11"/>
        <v>192.05379444715044</v>
      </c>
    </row>
    <row r="258" spans="1:13" x14ac:dyDescent="0.25">
      <c r="A258" t="str">
        <f t="shared" ref="A258:A321" si="12">D258&amp;E258&amp;C258</f>
        <v>DXBCMBNov-2023</v>
      </c>
      <c r="B258" s="2">
        <v>2023</v>
      </c>
      <c r="C258" s="2" t="s">
        <v>182</v>
      </c>
      <c r="D258" t="s">
        <v>26</v>
      </c>
      <c r="E258" s="2" t="s">
        <v>10</v>
      </c>
      <c r="F258" t="s">
        <v>11</v>
      </c>
      <c r="G258">
        <v>2228</v>
      </c>
      <c r="H258">
        <v>199705.37000000005</v>
      </c>
      <c r="I258">
        <v>181365.38000000015</v>
      </c>
      <c r="J258">
        <v>381070.75000000023</v>
      </c>
      <c r="K258">
        <v>7372452</v>
      </c>
      <c r="L258" s="26">
        <f t="shared" ref="L258:L321" si="13">J258/K258</f>
        <v>5.1688468097181271E-2</v>
      </c>
      <c r="M258" s="1">
        <f t="shared" ref="M258:M321" si="14">J258/G258</f>
        <v>171.03714093357283</v>
      </c>
    </row>
    <row r="259" spans="1:13" x14ac:dyDescent="0.25">
      <c r="A259" t="str">
        <f t="shared" si="12"/>
        <v>FRACMBNov-2023</v>
      </c>
      <c r="B259" s="2">
        <v>2023</v>
      </c>
      <c r="C259" s="2" t="s">
        <v>182</v>
      </c>
      <c r="D259" t="s">
        <v>27</v>
      </c>
      <c r="E259" s="2" t="s">
        <v>10</v>
      </c>
      <c r="F259" t="s">
        <v>19</v>
      </c>
      <c r="G259">
        <v>2209</v>
      </c>
      <c r="H259">
        <v>384047.11</v>
      </c>
      <c r="I259">
        <v>474107.87000000005</v>
      </c>
      <c r="J259">
        <v>858154.98000000021</v>
      </c>
      <c r="K259">
        <v>17877437</v>
      </c>
      <c r="L259" s="26">
        <f t="shared" si="13"/>
        <v>4.8002125808078652E-2</v>
      </c>
      <c r="M259" s="1">
        <f t="shared" si="14"/>
        <v>388.48120416478054</v>
      </c>
    </row>
    <row r="260" spans="1:13" x14ac:dyDescent="0.25">
      <c r="A260" t="str">
        <f t="shared" si="12"/>
        <v>GANCMBNov-2023</v>
      </c>
      <c r="B260" s="2">
        <v>2023</v>
      </c>
      <c r="C260" s="2" t="s">
        <v>182</v>
      </c>
      <c r="D260" t="s">
        <v>28</v>
      </c>
      <c r="E260" s="2" t="s">
        <v>10</v>
      </c>
      <c r="F260" t="s">
        <v>15</v>
      </c>
      <c r="G260">
        <v>213</v>
      </c>
      <c r="H260">
        <v>19119.730000000003</v>
      </c>
      <c r="I260">
        <v>5384.3300000000008</v>
      </c>
      <c r="J260">
        <v>24504.06</v>
      </c>
      <c r="K260">
        <v>244311</v>
      </c>
      <c r="L260" s="26">
        <f t="shared" si="13"/>
        <v>0.10029863575524639</v>
      </c>
      <c r="M260" s="1">
        <f t="shared" si="14"/>
        <v>115.04253521126761</v>
      </c>
    </row>
    <row r="261" spans="1:13" x14ac:dyDescent="0.25">
      <c r="A261" t="str">
        <f t="shared" si="12"/>
        <v>HYDCMBNov-2023</v>
      </c>
      <c r="B261" s="2">
        <v>2023</v>
      </c>
      <c r="C261" s="2" t="s">
        <v>182</v>
      </c>
      <c r="D261" t="s">
        <v>29</v>
      </c>
      <c r="E261" s="2" t="s">
        <v>10</v>
      </c>
      <c r="F261" t="s">
        <v>15</v>
      </c>
      <c r="G261">
        <v>860</v>
      </c>
      <c r="H261">
        <v>53079.320000000014</v>
      </c>
      <c r="I261">
        <v>28305.279999999984</v>
      </c>
      <c r="J261">
        <v>81384.600000000006</v>
      </c>
      <c r="K261">
        <v>1007920</v>
      </c>
      <c r="L261" s="26">
        <f t="shared" si="13"/>
        <v>8.0745098817366467E-2</v>
      </c>
      <c r="M261" s="1">
        <f t="shared" si="14"/>
        <v>94.633255813953497</v>
      </c>
    </row>
    <row r="262" spans="1:13" x14ac:dyDescent="0.25">
      <c r="A262" t="str">
        <f t="shared" si="12"/>
        <v>ICNCMBNov-2023</v>
      </c>
      <c r="B262" s="2">
        <v>2023</v>
      </c>
      <c r="C262" s="2" t="s">
        <v>182</v>
      </c>
      <c r="D262" t="s">
        <v>30</v>
      </c>
      <c r="E262" s="2" t="s">
        <v>10</v>
      </c>
      <c r="F262" t="s">
        <v>13</v>
      </c>
      <c r="G262">
        <v>962</v>
      </c>
      <c r="H262">
        <v>239382.93000000008</v>
      </c>
      <c r="I262">
        <v>84714.52</v>
      </c>
      <c r="J262">
        <v>324097.45</v>
      </c>
      <c r="K262">
        <v>5545930</v>
      </c>
      <c r="L262" s="26">
        <f t="shared" si="13"/>
        <v>5.8438792051107753E-2</v>
      </c>
      <c r="M262" s="1">
        <f t="shared" si="14"/>
        <v>336.89963617463621</v>
      </c>
    </row>
    <row r="263" spans="1:13" x14ac:dyDescent="0.25">
      <c r="A263" t="str">
        <f t="shared" si="12"/>
        <v>IXMCMBNov-2023</v>
      </c>
      <c r="B263" s="2">
        <v>2023</v>
      </c>
      <c r="C263" s="2" t="s">
        <v>182</v>
      </c>
      <c r="D263" t="s">
        <v>31</v>
      </c>
      <c r="E263" s="2" t="s">
        <v>10</v>
      </c>
      <c r="F263" t="s">
        <v>15</v>
      </c>
      <c r="G263">
        <v>1572</v>
      </c>
      <c r="H263">
        <v>39615.190000000031</v>
      </c>
      <c r="I263">
        <v>30361.370000000039</v>
      </c>
      <c r="J263">
        <v>69976.559999999939</v>
      </c>
      <c r="K263">
        <v>556488</v>
      </c>
      <c r="L263" s="26">
        <f t="shared" si="13"/>
        <v>0.12574675464700036</v>
      </c>
      <c r="M263" s="1">
        <f t="shared" si="14"/>
        <v>44.514351145038127</v>
      </c>
    </row>
    <row r="264" spans="1:13" x14ac:dyDescent="0.25">
      <c r="A264" t="str">
        <f t="shared" si="12"/>
        <v>KHICMBNov-2023</v>
      </c>
      <c r="B264" s="2">
        <v>2023</v>
      </c>
      <c r="C264" s="2" t="s">
        <v>182</v>
      </c>
      <c r="D264" t="s">
        <v>32</v>
      </c>
      <c r="E264" s="2" t="s">
        <v>10</v>
      </c>
      <c r="F264" t="s">
        <v>15</v>
      </c>
      <c r="G264">
        <v>1032</v>
      </c>
      <c r="H264">
        <v>134636.86000000002</v>
      </c>
      <c r="I264">
        <v>33409.550000000003</v>
      </c>
      <c r="J264">
        <v>168046.41000000003</v>
      </c>
      <c r="K264">
        <v>2491248</v>
      </c>
      <c r="L264" s="26">
        <f t="shared" si="13"/>
        <v>6.7454709446831476E-2</v>
      </c>
      <c r="M264" s="1">
        <f t="shared" si="14"/>
        <v>162.8356686046512</v>
      </c>
    </row>
    <row r="265" spans="1:13" x14ac:dyDescent="0.25">
      <c r="A265" t="str">
        <f t="shared" si="12"/>
        <v>KTMCMBNov-2023</v>
      </c>
      <c r="B265" s="2">
        <v>2023</v>
      </c>
      <c r="C265" s="2" t="s">
        <v>182</v>
      </c>
      <c r="D265" t="s">
        <v>52</v>
      </c>
      <c r="E265" s="2" t="s">
        <v>10</v>
      </c>
      <c r="F265" t="s">
        <v>15</v>
      </c>
      <c r="G265">
        <v>1918</v>
      </c>
      <c r="H265">
        <v>376416.27000000014</v>
      </c>
      <c r="I265">
        <v>67336.339999999982</v>
      </c>
      <c r="J265">
        <v>443752.61000000004</v>
      </c>
      <c r="K265">
        <v>4513054</v>
      </c>
      <c r="L265" s="26">
        <f t="shared" si="13"/>
        <v>9.8326456984560801E-2</v>
      </c>
      <c r="M265" s="1">
        <f t="shared" si="14"/>
        <v>231.36215328467156</v>
      </c>
    </row>
    <row r="266" spans="1:13" x14ac:dyDescent="0.25">
      <c r="A266" t="str">
        <f t="shared" si="12"/>
        <v>KULCMBNov-2023</v>
      </c>
      <c r="B266" s="2">
        <v>2023</v>
      </c>
      <c r="C266" s="2" t="s">
        <v>182</v>
      </c>
      <c r="D266" t="s">
        <v>33</v>
      </c>
      <c r="E266" s="2" t="s">
        <v>10</v>
      </c>
      <c r="F266" t="s">
        <v>13</v>
      </c>
      <c r="G266">
        <v>3961</v>
      </c>
      <c r="H266">
        <v>221388.89999999982</v>
      </c>
      <c r="I266">
        <v>244808.17000000033</v>
      </c>
      <c r="J266">
        <v>466197.06999999954</v>
      </c>
      <c r="K266">
        <v>9740099</v>
      </c>
      <c r="L266" s="26">
        <f t="shared" si="13"/>
        <v>4.7863689065172701E-2</v>
      </c>
      <c r="M266" s="1">
        <f t="shared" si="14"/>
        <v>117.69681141125967</v>
      </c>
    </row>
    <row r="267" spans="1:13" x14ac:dyDescent="0.25">
      <c r="A267" t="str">
        <f t="shared" si="12"/>
        <v>KWICMBNov-2023</v>
      </c>
      <c r="B267" s="2">
        <v>2023</v>
      </c>
      <c r="C267" s="2" t="s">
        <v>182</v>
      </c>
      <c r="D267" t="s">
        <v>34</v>
      </c>
      <c r="E267" s="2" t="s">
        <v>10</v>
      </c>
      <c r="F267" t="s">
        <v>11</v>
      </c>
      <c r="G267">
        <v>2196</v>
      </c>
      <c r="H267">
        <v>139807.5400000001</v>
      </c>
      <c r="I267">
        <v>156463.30000000008</v>
      </c>
      <c r="J267">
        <v>296270.83999999997</v>
      </c>
      <c r="K267">
        <v>9212220</v>
      </c>
      <c r="L267" s="26">
        <f t="shared" si="13"/>
        <v>3.2160634461617287E-2</v>
      </c>
      <c r="M267" s="1">
        <f t="shared" si="14"/>
        <v>134.91386156648451</v>
      </c>
    </row>
    <row r="268" spans="1:13" x14ac:dyDescent="0.25">
      <c r="A268" t="str">
        <f t="shared" si="12"/>
        <v>LHECMBNov-2023</v>
      </c>
      <c r="B268" s="2">
        <v>2023</v>
      </c>
      <c r="C268" s="2" t="s">
        <v>182</v>
      </c>
      <c r="D268" t="s">
        <v>35</v>
      </c>
      <c r="E268" s="2" t="s">
        <v>10</v>
      </c>
      <c r="F268" t="s">
        <v>15</v>
      </c>
      <c r="G268">
        <v>1488</v>
      </c>
      <c r="H268">
        <v>173486.50000000006</v>
      </c>
      <c r="I268">
        <v>54030.499999999993</v>
      </c>
      <c r="J268">
        <v>227516.99999999991</v>
      </c>
      <c r="K268">
        <v>4144080</v>
      </c>
      <c r="L268" s="26">
        <f t="shared" si="13"/>
        <v>5.4901691087044631E-2</v>
      </c>
      <c r="M268" s="1">
        <f t="shared" si="14"/>
        <v>152.9012096774193</v>
      </c>
    </row>
    <row r="269" spans="1:13" x14ac:dyDescent="0.25">
      <c r="A269" t="str">
        <f t="shared" si="12"/>
        <v>LHRCMBNov-2023</v>
      </c>
      <c r="B269" s="2">
        <v>2023</v>
      </c>
      <c r="C269" s="2" t="s">
        <v>182</v>
      </c>
      <c r="D269" t="s">
        <v>36</v>
      </c>
      <c r="E269" s="2" t="s">
        <v>10</v>
      </c>
      <c r="F269" t="s">
        <v>19</v>
      </c>
      <c r="G269">
        <v>7672</v>
      </c>
      <c r="H269">
        <v>1986285.5400000007</v>
      </c>
      <c r="I269">
        <v>1615891.7300000035</v>
      </c>
      <c r="J269">
        <v>3602177.2700000023</v>
      </c>
      <c r="K269">
        <v>66892168</v>
      </c>
      <c r="L269" s="26">
        <f t="shared" si="13"/>
        <v>5.385050862755715E-2</v>
      </c>
      <c r="M269" s="1">
        <f t="shared" si="14"/>
        <v>469.52258472367078</v>
      </c>
    </row>
    <row r="270" spans="1:13" x14ac:dyDescent="0.25">
      <c r="A270" t="str">
        <f t="shared" si="12"/>
        <v>MAACMBNov-2023</v>
      </c>
      <c r="B270" s="2">
        <v>2023</v>
      </c>
      <c r="C270" s="2" t="s">
        <v>182</v>
      </c>
      <c r="D270" t="s">
        <v>37</v>
      </c>
      <c r="E270" s="2" t="s">
        <v>10</v>
      </c>
      <c r="F270" t="s">
        <v>15</v>
      </c>
      <c r="G270">
        <v>6015</v>
      </c>
      <c r="H270">
        <v>166708.75</v>
      </c>
      <c r="I270">
        <v>175677.19999999998</v>
      </c>
      <c r="J270">
        <v>342385.9499999996</v>
      </c>
      <c r="K270">
        <v>4126290</v>
      </c>
      <c r="L270" s="26">
        <f t="shared" si="13"/>
        <v>8.2976705466653963E-2</v>
      </c>
      <c r="M270" s="1">
        <f t="shared" si="14"/>
        <v>56.922019950124621</v>
      </c>
    </row>
    <row r="271" spans="1:13" x14ac:dyDescent="0.25">
      <c r="A271" t="str">
        <f t="shared" si="12"/>
        <v>MELCMBNov-2023</v>
      </c>
      <c r="B271" s="2">
        <v>2023</v>
      </c>
      <c r="C271" s="2" t="s">
        <v>182</v>
      </c>
      <c r="D271" t="s">
        <v>38</v>
      </c>
      <c r="E271" s="2" t="s">
        <v>10</v>
      </c>
      <c r="F271" t="s">
        <v>13</v>
      </c>
      <c r="G271">
        <v>7478</v>
      </c>
      <c r="H271">
        <v>2566829.5599999977</v>
      </c>
      <c r="I271">
        <v>593577.21999999986</v>
      </c>
      <c r="J271">
        <v>3160406.7800000068</v>
      </c>
      <c r="K271">
        <v>62882502</v>
      </c>
      <c r="L271" s="26">
        <f t="shared" si="13"/>
        <v>5.0258922267437875E-2</v>
      </c>
      <c r="M271" s="1">
        <f t="shared" si="14"/>
        <v>422.62727734688508</v>
      </c>
    </row>
    <row r="272" spans="1:13" x14ac:dyDescent="0.25">
      <c r="A272" t="str">
        <f t="shared" si="12"/>
        <v>MLECMBNov-2023</v>
      </c>
      <c r="B272" s="2">
        <v>2023</v>
      </c>
      <c r="C272" s="2" t="s">
        <v>182</v>
      </c>
      <c r="D272" t="s">
        <v>39</v>
      </c>
      <c r="E272" s="2" t="s">
        <v>10</v>
      </c>
      <c r="F272" t="s">
        <v>15</v>
      </c>
      <c r="G272">
        <v>7780</v>
      </c>
      <c r="H272">
        <v>438274.82999999967</v>
      </c>
      <c r="I272">
        <v>141123.06</v>
      </c>
      <c r="J272">
        <v>579397.89000000013</v>
      </c>
      <c r="K272">
        <v>5975040</v>
      </c>
      <c r="L272" s="26">
        <f t="shared" si="13"/>
        <v>9.6969708989395914E-2</v>
      </c>
      <c r="M272" s="1">
        <f t="shared" si="14"/>
        <v>74.472736503856055</v>
      </c>
    </row>
    <row r="273" spans="1:13" x14ac:dyDescent="0.25">
      <c r="A273" t="str">
        <f t="shared" si="12"/>
        <v>NRTCMBNov-2023</v>
      </c>
      <c r="B273" s="2">
        <v>2023</v>
      </c>
      <c r="C273" s="2" t="s">
        <v>182</v>
      </c>
      <c r="D273" t="s">
        <v>40</v>
      </c>
      <c r="E273" s="2" t="s">
        <v>10</v>
      </c>
      <c r="F273" t="s">
        <v>13</v>
      </c>
      <c r="G273">
        <v>2859</v>
      </c>
      <c r="H273">
        <v>969239.78999999992</v>
      </c>
      <c r="I273">
        <v>93003.619999999981</v>
      </c>
      <c r="J273">
        <v>1062243.4099999995</v>
      </c>
      <c r="K273">
        <v>19624176</v>
      </c>
      <c r="L273" s="26">
        <f t="shared" si="13"/>
        <v>5.4129325480978131E-2</v>
      </c>
      <c r="M273" s="1">
        <f t="shared" si="14"/>
        <v>371.54369010143387</v>
      </c>
    </row>
    <row r="274" spans="1:13" x14ac:dyDescent="0.25">
      <c r="A274" t="str">
        <f t="shared" si="12"/>
        <v>PVGCMBNov-2023</v>
      </c>
      <c r="B274" s="2">
        <v>2023</v>
      </c>
      <c r="C274" s="2" t="s">
        <v>182</v>
      </c>
      <c r="D274" t="s">
        <v>50</v>
      </c>
      <c r="E274" s="2" t="s">
        <v>10</v>
      </c>
      <c r="F274" t="s">
        <v>13</v>
      </c>
      <c r="G274">
        <v>814</v>
      </c>
      <c r="H274">
        <v>134853.71000000002</v>
      </c>
      <c r="I274">
        <v>75337.509999999995</v>
      </c>
      <c r="J274">
        <v>210191.22</v>
      </c>
      <c r="K274">
        <v>4123724</v>
      </c>
      <c r="L274" s="26">
        <f t="shared" si="13"/>
        <v>5.0971214368371889E-2</v>
      </c>
      <c r="M274" s="1">
        <f t="shared" si="14"/>
        <v>258.22017199017199</v>
      </c>
    </row>
    <row r="275" spans="1:13" x14ac:dyDescent="0.25">
      <c r="A275" t="str">
        <f t="shared" si="12"/>
        <v>RUHCMBNov-2023</v>
      </c>
      <c r="B275" s="2">
        <v>2023</v>
      </c>
      <c r="C275" s="2" t="s">
        <v>182</v>
      </c>
      <c r="D275" t="s">
        <v>41</v>
      </c>
      <c r="E275" s="2" t="s">
        <v>10</v>
      </c>
      <c r="F275" t="s">
        <v>11</v>
      </c>
      <c r="G275">
        <v>3978</v>
      </c>
      <c r="H275">
        <v>361062.12000000093</v>
      </c>
      <c r="I275">
        <v>361137.06000000017</v>
      </c>
      <c r="J275">
        <v>722199.1799999997</v>
      </c>
      <c r="K275">
        <v>16091010</v>
      </c>
      <c r="L275" s="26">
        <f t="shared" si="13"/>
        <v>4.4882153450902067E-2</v>
      </c>
      <c r="M275" s="1">
        <f t="shared" si="14"/>
        <v>181.54831070889887</v>
      </c>
    </row>
    <row r="276" spans="1:13" x14ac:dyDescent="0.25">
      <c r="A276" t="str">
        <f t="shared" si="12"/>
        <v>SINCMBNov-2023</v>
      </c>
      <c r="B276" s="2">
        <v>2023</v>
      </c>
      <c r="C276" s="2" t="s">
        <v>182</v>
      </c>
      <c r="D276" t="s">
        <v>42</v>
      </c>
      <c r="E276" s="2" t="s">
        <v>10</v>
      </c>
      <c r="F276" t="s">
        <v>13</v>
      </c>
      <c r="G276">
        <v>3714</v>
      </c>
      <c r="H276">
        <v>439151.8000000001</v>
      </c>
      <c r="I276">
        <v>269321.03999999998</v>
      </c>
      <c r="J276">
        <v>708472.8399999995</v>
      </c>
      <c r="K276">
        <v>10209786</v>
      </c>
      <c r="L276" s="26">
        <f t="shared" si="13"/>
        <v>6.9391546502541729E-2</v>
      </c>
      <c r="M276" s="1">
        <f t="shared" si="14"/>
        <v>190.75736133548722</v>
      </c>
    </row>
    <row r="277" spans="1:13" x14ac:dyDescent="0.25">
      <c r="A277" t="str">
        <f t="shared" si="12"/>
        <v>SYDCMBNov-2023</v>
      </c>
      <c r="B277" s="2">
        <v>2023</v>
      </c>
      <c r="C277" s="2" t="s">
        <v>182</v>
      </c>
      <c r="D277" t="s">
        <v>53</v>
      </c>
      <c r="E277" s="2" t="s">
        <v>10</v>
      </c>
      <c r="F277" t="s">
        <v>13</v>
      </c>
      <c r="G277">
        <v>2817</v>
      </c>
      <c r="H277">
        <v>948829.13999999943</v>
      </c>
      <c r="I277">
        <v>219073.37</v>
      </c>
      <c r="J277">
        <v>1167902.5100000023</v>
      </c>
      <c r="K277">
        <v>24660018</v>
      </c>
      <c r="L277" s="26">
        <f t="shared" si="13"/>
        <v>4.7360164538403922E-2</v>
      </c>
      <c r="M277" s="1">
        <f t="shared" si="14"/>
        <v>414.59088036918791</v>
      </c>
    </row>
    <row r="278" spans="1:13" x14ac:dyDescent="0.25">
      <c r="A278" t="str">
        <f t="shared" si="12"/>
        <v>TRVCMBNov-2023</v>
      </c>
      <c r="B278" s="2">
        <v>2023</v>
      </c>
      <c r="C278" s="2" t="s">
        <v>182</v>
      </c>
      <c r="D278" t="s">
        <v>43</v>
      </c>
      <c r="E278" s="2" t="s">
        <v>10</v>
      </c>
      <c r="F278" t="s">
        <v>15</v>
      </c>
      <c r="G278">
        <v>1056</v>
      </c>
      <c r="H278">
        <v>28570.879999999976</v>
      </c>
      <c r="I278">
        <v>17481.410000000003</v>
      </c>
      <c r="J278">
        <v>46052.29000000003</v>
      </c>
      <c r="K278">
        <v>386496</v>
      </c>
      <c r="L278" s="26">
        <f t="shared" si="13"/>
        <v>0.1191533418198378</v>
      </c>
      <c r="M278" s="1">
        <f t="shared" si="14"/>
        <v>43.610123106060634</v>
      </c>
    </row>
    <row r="279" spans="1:13" x14ac:dyDescent="0.25">
      <c r="A279" t="str">
        <f t="shared" si="12"/>
        <v>TRZCMBNov-2023</v>
      </c>
      <c r="B279" s="2">
        <v>2023</v>
      </c>
      <c r="C279" s="2" t="s">
        <v>182</v>
      </c>
      <c r="D279" t="s">
        <v>44</v>
      </c>
      <c r="E279" s="2" t="s">
        <v>10</v>
      </c>
      <c r="F279" t="s">
        <v>15</v>
      </c>
      <c r="G279">
        <v>2371</v>
      </c>
      <c r="H279">
        <v>64915.759999999937</v>
      </c>
      <c r="I279">
        <v>45720.460000000006</v>
      </c>
      <c r="J279">
        <v>110636.2199999998</v>
      </c>
      <c r="K279">
        <v>1050353</v>
      </c>
      <c r="L279" s="26">
        <f t="shared" si="13"/>
        <v>0.10533241681606069</v>
      </c>
      <c r="M279" s="1">
        <f t="shared" si="14"/>
        <v>46.662260649514884</v>
      </c>
    </row>
    <row r="280" spans="1:13" x14ac:dyDescent="0.25">
      <c r="A280" t="str">
        <f t="shared" si="12"/>
        <v>JEDCMBNov-2023</v>
      </c>
      <c r="B280" s="2">
        <v>2023</v>
      </c>
      <c r="C280" s="2" t="s">
        <v>182</v>
      </c>
      <c r="D280" t="s">
        <v>51</v>
      </c>
      <c r="E280" s="2" t="s">
        <v>10</v>
      </c>
      <c r="F280" t="s">
        <v>11</v>
      </c>
      <c r="G280">
        <v>1206</v>
      </c>
      <c r="H280">
        <v>156516.53000000009</v>
      </c>
      <c r="I280">
        <v>97434.450000000012</v>
      </c>
      <c r="J280">
        <v>253950.97999999998</v>
      </c>
      <c r="K280">
        <v>5616342</v>
      </c>
      <c r="L280" s="26">
        <f t="shared" si="13"/>
        <v>4.5216438030305131E-2</v>
      </c>
      <c r="M280" s="1">
        <f t="shared" si="14"/>
        <v>210.572951907131</v>
      </c>
    </row>
    <row r="281" spans="1:13" x14ac:dyDescent="0.25">
      <c r="A281" t="str">
        <f t="shared" si="12"/>
        <v>AUHCMBOct-2023</v>
      </c>
      <c r="B281" s="2">
        <v>2023</v>
      </c>
      <c r="C281" s="2" t="s">
        <v>178</v>
      </c>
      <c r="D281" t="s">
        <v>9</v>
      </c>
      <c r="E281" s="2" t="s">
        <v>10</v>
      </c>
      <c r="F281" t="s">
        <v>11</v>
      </c>
      <c r="G281">
        <v>1977</v>
      </c>
      <c r="H281">
        <v>214894.72000000029</v>
      </c>
      <c r="I281">
        <v>188640.72999999984</v>
      </c>
      <c r="J281">
        <v>403535.45</v>
      </c>
      <c r="K281">
        <v>6611088</v>
      </c>
      <c r="L281" s="26">
        <f t="shared" si="13"/>
        <v>6.103918901094646E-2</v>
      </c>
      <c r="M281" s="1">
        <f t="shared" si="14"/>
        <v>204.11504805260498</v>
      </c>
    </row>
    <row r="282" spans="1:13" x14ac:dyDescent="0.25">
      <c r="A282" t="str">
        <f t="shared" si="12"/>
        <v>BKKCMBOct-2023</v>
      </c>
      <c r="B282" s="2">
        <v>2023</v>
      </c>
      <c r="C282" s="2" t="s">
        <v>178</v>
      </c>
      <c r="D282" t="s">
        <v>12</v>
      </c>
      <c r="E282" s="2" t="s">
        <v>10</v>
      </c>
      <c r="F282" t="s">
        <v>13</v>
      </c>
      <c r="G282">
        <v>4589</v>
      </c>
      <c r="H282">
        <v>414448.8399999995</v>
      </c>
      <c r="I282">
        <v>348034.82999999973</v>
      </c>
      <c r="J282">
        <v>762483.67000000097</v>
      </c>
      <c r="K282">
        <v>10944765</v>
      </c>
      <c r="L282" s="26">
        <f t="shared" si="13"/>
        <v>6.9666518193858065E-2</v>
      </c>
      <c r="M282" s="1">
        <f t="shared" si="14"/>
        <v>166.15464589235148</v>
      </c>
    </row>
    <row r="283" spans="1:13" x14ac:dyDescent="0.25">
      <c r="A283" t="str">
        <f t="shared" si="12"/>
        <v>BLRCMBOct-2023</v>
      </c>
      <c r="B283" s="2">
        <v>2023</v>
      </c>
      <c r="C283" s="2" t="s">
        <v>178</v>
      </c>
      <c r="D283" t="s">
        <v>14</v>
      </c>
      <c r="E283" s="2" t="s">
        <v>10</v>
      </c>
      <c r="F283" t="s">
        <v>15</v>
      </c>
      <c r="G283">
        <v>3606</v>
      </c>
      <c r="H283">
        <v>206935.71999999991</v>
      </c>
      <c r="I283">
        <v>113066.00000000001</v>
      </c>
      <c r="J283">
        <v>320001.71999999991</v>
      </c>
      <c r="K283">
        <v>2578290</v>
      </c>
      <c r="L283" s="26">
        <f t="shared" si="13"/>
        <v>0.12411393598082447</v>
      </c>
      <c r="M283" s="1">
        <f t="shared" si="14"/>
        <v>88.741464226289494</v>
      </c>
    </row>
    <row r="284" spans="1:13" x14ac:dyDescent="0.25">
      <c r="A284" t="str">
        <f t="shared" si="12"/>
        <v>BOMCMBOct-2023</v>
      </c>
      <c r="B284" s="2">
        <v>2023</v>
      </c>
      <c r="C284" s="2" t="s">
        <v>178</v>
      </c>
      <c r="D284" t="s">
        <v>16</v>
      </c>
      <c r="E284" t="s">
        <v>10</v>
      </c>
      <c r="F284" t="s">
        <v>15</v>
      </c>
      <c r="G284">
        <v>2872</v>
      </c>
      <c r="H284">
        <v>257761.89999999994</v>
      </c>
      <c r="I284">
        <v>94202.479999999981</v>
      </c>
      <c r="J284">
        <v>351964.38000000012</v>
      </c>
      <c r="K284">
        <v>4448728</v>
      </c>
      <c r="L284" s="26">
        <f t="shared" si="13"/>
        <v>7.9115733755806175E-2</v>
      </c>
      <c r="M284" s="1">
        <f t="shared" si="14"/>
        <v>122.55027158774378</v>
      </c>
    </row>
    <row r="285" spans="1:13" x14ac:dyDescent="0.25">
      <c r="A285" t="str">
        <f t="shared" si="12"/>
        <v>CANCMBOct-2023</v>
      </c>
      <c r="B285" s="2">
        <v>2023</v>
      </c>
      <c r="C285" s="2" t="s">
        <v>178</v>
      </c>
      <c r="D285" t="s">
        <v>17</v>
      </c>
      <c r="E285" s="2" t="s">
        <v>10</v>
      </c>
      <c r="F285" t="s">
        <v>13</v>
      </c>
      <c r="G285">
        <v>1914</v>
      </c>
      <c r="H285">
        <v>424710.20000000013</v>
      </c>
      <c r="I285">
        <v>172601.46000000008</v>
      </c>
      <c r="J285">
        <v>597311.65999999945</v>
      </c>
      <c r="K285">
        <v>7623462</v>
      </c>
      <c r="L285" s="26">
        <f t="shared" si="13"/>
        <v>7.8351759345032412E-2</v>
      </c>
      <c r="M285" s="1">
        <f t="shared" si="14"/>
        <v>312.07505747126407</v>
      </c>
    </row>
    <row r="286" spans="1:13" x14ac:dyDescent="0.25">
      <c r="A286" t="str">
        <f t="shared" si="12"/>
        <v>CDGCMBOct-2023</v>
      </c>
      <c r="B286" s="2">
        <v>2023</v>
      </c>
      <c r="C286" s="2" t="s">
        <v>178</v>
      </c>
      <c r="D286" t="s">
        <v>18</v>
      </c>
      <c r="E286" s="2" t="s">
        <v>10</v>
      </c>
      <c r="F286" t="s">
        <v>19</v>
      </c>
      <c r="G286">
        <v>1965</v>
      </c>
      <c r="H286">
        <v>346645.36000000016</v>
      </c>
      <c r="I286">
        <v>368475.19000000018</v>
      </c>
      <c r="J286">
        <v>715120.54999999981</v>
      </c>
      <c r="K286">
        <v>16720185</v>
      </c>
      <c r="L286" s="26">
        <f t="shared" si="13"/>
        <v>4.2769894591477293E-2</v>
      </c>
      <c r="M286" s="1">
        <f t="shared" si="14"/>
        <v>363.92903307888031</v>
      </c>
    </row>
    <row r="287" spans="1:13" x14ac:dyDescent="0.25">
      <c r="A287" t="str">
        <f t="shared" si="12"/>
        <v>CGKCMBOct-2023</v>
      </c>
      <c r="B287" s="2">
        <v>2023</v>
      </c>
      <c r="C287" s="2" t="s">
        <v>178</v>
      </c>
      <c r="D287" t="s">
        <v>20</v>
      </c>
      <c r="E287" s="2" t="s">
        <v>10</v>
      </c>
      <c r="F287" t="s">
        <v>13</v>
      </c>
      <c r="G287">
        <v>2502</v>
      </c>
      <c r="H287">
        <v>270614.24000000011</v>
      </c>
      <c r="I287">
        <v>165440.9099999998</v>
      </c>
      <c r="J287">
        <v>436055.15000000031</v>
      </c>
      <c r="K287">
        <v>8301636</v>
      </c>
      <c r="L287" s="26">
        <f t="shared" si="13"/>
        <v>5.2526411661508683E-2</v>
      </c>
      <c r="M287" s="1">
        <f t="shared" si="14"/>
        <v>174.28263389288583</v>
      </c>
    </row>
    <row r="288" spans="1:13" x14ac:dyDescent="0.25">
      <c r="A288" t="str">
        <f t="shared" si="12"/>
        <v>CMBAUHOct-2023</v>
      </c>
      <c r="B288" s="2">
        <v>2023</v>
      </c>
      <c r="C288" s="2" t="s">
        <v>178</v>
      </c>
      <c r="D288" t="s">
        <v>10</v>
      </c>
      <c r="E288" s="2" t="s">
        <v>9</v>
      </c>
      <c r="F288" t="s">
        <v>11</v>
      </c>
      <c r="G288">
        <v>2009</v>
      </c>
      <c r="H288">
        <v>249278.60999999987</v>
      </c>
      <c r="I288">
        <v>216716.28999999998</v>
      </c>
      <c r="J288">
        <v>465994.90000000008</v>
      </c>
      <c r="K288">
        <v>6718096</v>
      </c>
      <c r="L288" s="26">
        <f t="shared" si="13"/>
        <v>6.9364132337495638E-2</v>
      </c>
      <c r="M288" s="1">
        <f t="shared" si="14"/>
        <v>231.95365853658541</v>
      </c>
    </row>
    <row r="289" spans="1:19" x14ac:dyDescent="0.25">
      <c r="A289" t="str">
        <f t="shared" si="12"/>
        <v>CMBBKKOct-2023</v>
      </c>
      <c r="B289" s="2">
        <v>2023</v>
      </c>
      <c r="C289" s="2" t="s">
        <v>178</v>
      </c>
      <c r="D289" t="s">
        <v>10</v>
      </c>
      <c r="E289" s="2" t="s">
        <v>12</v>
      </c>
      <c r="F289" t="s">
        <v>13</v>
      </c>
      <c r="G289">
        <v>5032</v>
      </c>
      <c r="H289">
        <v>470130.87999999989</v>
      </c>
      <c r="I289">
        <v>375122.08999999973</v>
      </c>
      <c r="J289">
        <v>845252.96999999951</v>
      </c>
      <c r="K289">
        <v>12001320</v>
      </c>
      <c r="L289" s="26">
        <f t="shared" si="13"/>
        <v>7.0430000199977957E-2</v>
      </c>
      <c r="M289" s="1">
        <f t="shared" si="14"/>
        <v>167.97555047694743</v>
      </c>
    </row>
    <row r="290" spans="1:19" x14ac:dyDescent="0.25">
      <c r="A290" t="str">
        <f t="shared" si="12"/>
        <v>CMBBLROct-2023</v>
      </c>
      <c r="B290" s="2">
        <v>2023</v>
      </c>
      <c r="C290" s="2" t="s">
        <v>178</v>
      </c>
      <c r="D290" t="s">
        <v>10</v>
      </c>
      <c r="E290" s="2" t="s">
        <v>14</v>
      </c>
      <c r="F290" t="s">
        <v>15</v>
      </c>
      <c r="G290">
        <v>3266</v>
      </c>
      <c r="H290">
        <v>218229.88000000012</v>
      </c>
      <c r="I290">
        <v>98926.470000000118</v>
      </c>
      <c r="J290">
        <v>317156.34999999986</v>
      </c>
      <c r="K290">
        <v>2335190</v>
      </c>
      <c r="L290" s="26">
        <f t="shared" si="13"/>
        <v>0.13581607920554639</v>
      </c>
      <c r="M290" s="1">
        <f t="shared" si="14"/>
        <v>97.108496631965664</v>
      </c>
      <c r="O290">
        <v>7</v>
      </c>
      <c r="P290">
        <v>1064.5</v>
      </c>
      <c r="Q290">
        <v>0</v>
      </c>
      <c r="R290">
        <v>1064.5</v>
      </c>
      <c r="S290">
        <v>59563</v>
      </c>
    </row>
    <row r="291" spans="1:19" x14ac:dyDescent="0.25">
      <c r="A291" t="str">
        <f t="shared" si="12"/>
        <v>CMBBOMOct-2023</v>
      </c>
      <c r="B291" s="2">
        <v>2023</v>
      </c>
      <c r="C291" s="2" t="s">
        <v>178</v>
      </c>
      <c r="D291" t="s">
        <v>10</v>
      </c>
      <c r="E291" s="2" t="s">
        <v>16</v>
      </c>
      <c r="F291" t="s">
        <v>15</v>
      </c>
      <c r="G291">
        <v>3005</v>
      </c>
      <c r="H291">
        <v>303299.42000000022</v>
      </c>
      <c r="I291">
        <v>96541.590000000026</v>
      </c>
      <c r="J291">
        <v>399841.00999999983</v>
      </c>
      <c r="K291">
        <v>4654745</v>
      </c>
      <c r="L291" s="26">
        <f t="shared" si="13"/>
        <v>8.5899659379837096E-2</v>
      </c>
      <c r="M291" s="1">
        <f t="shared" si="14"/>
        <v>133.05857237936766</v>
      </c>
    </row>
    <row r="292" spans="1:19" x14ac:dyDescent="0.25">
      <c r="A292" t="str">
        <f t="shared" si="12"/>
        <v>CMBCANOct-2023</v>
      </c>
      <c r="B292" s="2">
        <v>2023</v>
      </c>
      <c r="C292" s="2" t="s">
        <v>178</v>
      </c>
      <c r="D292" t="s">
        <v>10</v>
      </c>
      <c r="E292" s="2" t="s">
        <v>17</v>
      </c>
      <c r="F292" t="s">
        <v>13</v>
      </c>
      <c r="G292">
        <v>2818</v>
      </c>
      <c r="H292">
        <v>600727.99999999942</v>
      </c>
      <c r="I292">
        <v>240149.74000000002</v>
      </c>
      <c r="J292">
        <v>840877.74000000081</v>
      </c>
      <c r="K292">
        <v>11224094</v>
      </c>
      <c r="L292" s="26">
        <f t="shared" si="13"/>
        <v>7.4917204007735577E-2</v>
      </c>
      <c r="M292" s="1">
        <f t="shared" si="14"/>
        <v>298.39522356281077</v>
      </c>
    </row>
    <row r="293" spans="1:19" x14ac:dyDescent="0.25">
      <c r="A293" t="str">
        <f t="shared" si="12"/>
        <v>CMBCDGOct-2023</v>
      </c>
      <c r="B293" s="2">
        <v>2023</v>
      </c>
      <c r="C293" s="2" t="s">
        <v>178</v>
      </c>
      <c r="D293" t="s">
        <v>10</v>
      </c>
      <c r="E293" s="2" t="s">
        <v>18</v>
      </c>
      <c r="F293" t="s">
        <v>19</v>
      </c>
      <c r="G293">
        <v>1687</v>
      </c>
      <c r="H293">
        <v>297885.95999999996</v>
      </c>
      <c r="I293">
        <v>309525.67999999993</v>
      </c>
      <c r="J293">
        <v>607411.64000000048</v>
      </c>
      <c r="K293">
        <v>14354683</v>
      </c>
      <c r="L293" s="26">
        <f t="shared" si="13"/>
        <v>4.2314528297141808E-2</v>
      </c>
      <c r="M293" s="1">
        <f t="shared" si="14"/>
        <v>360.05432128037967</v>
      </c>
    </row>
    <row r="294" spans="1:19" x14ac:dyDescent="0.25">
      <c r="A294" t="str">
        <f t="shared" si="12"/>
        <v>CMBCGKOct-2023</v>
      </c>
      <c r="B294" s="2">
        <v>2023</v>
      </c>
      <c r="C294" s="2" t="s">
        <v>178</v>
      </c>
      <c r="D294" t="s">
        <v>10</v>
      </c>
      <c r="E294" s="2" t="s">
        <v>20</v>
      </c>
      <c r="F294" t="s">
        <v>13</v>
      </c>
      <c r="G294">
        <v>4825</v>
      </c>
      <c r="H294">
        <v>324602.71000000025</v>
      </c>
      <c r="I294">
        <v>357340.40999999858</v>
      </c>
      <c r="J294">
        <v>681943.11999999825</v>
      </c>
      <c r="K294">
        <v>16009350</v>
      </c>
      <c r="L294" s="26">
        <f t="shared" si="13"/>
        <v>4.2596552639551151E-2</v>
      </c>
      <c r="M294" s="1">
        <f t="shared" si="14"/>
        <v>141.33536165803073</v>
      </c>
    </row>
    <row r="295" spans="1:19" x14ac:dyDescent="0.25">
      <c r="A295" t="str">
        <f t="shared" si="12"/>
        <v>CMBCOKOct-2023</v>
      </c>
      <c r="B295" s="2">
        <v>2023</v>
      </c>
      <c r="C295" s="2" t="s">
        <v>178</v>
      </c>
      <c r="D295" t="s">
        <v>10</v>
      </c>
      <c r="E295" s="2" t="s">
        <v>21</v>
      </c>
      <c r="F295" t="s">
        <v>15</v>
      </c>
      <c r="G295">
        <v>2844</v>
      </c>
      <c r="H295">
        <v>96931.169999999969</v>
      </c>
      <c r="I295">
        <v>55787.700000000048</v>
      </c>
      <c r="J295">
        <v>152718.86999999959</v>
      </c>
      <c r="K295">
        <v>1470348</v>
      </c>
      <c r="L295" s="26">
        <f t="shared" si="13"/>
        <v>0.10386579911694346</v>
      </c>
      <c r="M295" s="1">
        <f t="shared" si="14"/>
        <v>53.698618143459768</v>
      </c>
    </row>
    <row r="296" spans="1:19" x14ac:dyDescent="0.25">
      <c r="A296" t="str">
        <f t="shared" si="12"/>
        <v>CMBDACOct-2023</v>
      </c>
      <c r="B296" s="2">
        <v>2023</v>
      </c>
      <c r="C296" s="2" t="s">
        <v>178</v>
      </c>
      <c r="D296" t="s">
        <v>10</v>
      </c>
      <c r="E296" s="2" t="s">
        <v>22</v>
      </c>
      <c r="F296" t="s">
        <v>15</v>
      </c>
      <c r="G296">
        <v>5924</v>
      </c>
      <c r="H296">
        <v>665751.03999999794</v>
      </c>
      <c r="I296">
        <v>94969.869999999864</v>
      </c>
      <c r="J296">
        <v>760720.9099999984</v>
      </c>
      <c r="K296">
        <v>12825460</v>
      </c>
      <c r="L296" s="26">
        <f t="shared" si="13"/>
        <v>5.9313343147146258E-2</v>
      </c>
      <c r="M296" s="1">
        <f t="shared" si="14"/>
        <v>128.41338791357165</v>
      </c>
    </row>
    <row r="297" spans="1:19" x14ac:dyDescent="0.25">
      <c r="A297" t="str">
        <f t="shared" si="12"/>
        <v>CMBDELOct-2023</v>
      </c>
      <c r="B297" s="2">
        <v>2023</v>
      </c>
      <c r="C297" s="2" t="s">
        <v>178</v>
      </c>
      <c r="D297" t="s">
        <v>10</v>
      </c>
      <c r="E297" s="2" t="s">
        <v>23</v>
      </c>
      <c r="F297" t="s">
        <v>15</v>
      </c>
      <c r="G297">
        <v>6863</v>
      </c>
      <c r="H297">
        <v>710450.84999999928</v>
      </c>
      <c r="I297">
        <v>213102.11000000013</v>
      </c>
      <c r="J297">
        <v>923552.95999999973</v>
      </c>
      <c r="K297">
        <v>16642775</v>
      </c>
      <c r="L297" s="26">
        <f t="shared" si="13"/>
        <v>5.5492726423327823E-2</v>
      </c>
      <c r="M297" s="1">
        <f t="shared" si="14"/>
        <v>134.56986157656996</v>
      </c>
    </row>
    <row r="298" spans="1:19" x14ac:dyDescent="0.25">
      <c r="A298" t="str">
        <f t="shared" si="12"/>
        <v>CMBDMMOct-2023</v>
      </c>
      <c r="B298" s="2">
        <v>2023</v>
      </c>
      <c r="C298" s="2" t="s">
        <v>178</v>
      </c>
      <c r="D298" t="s">
        <v>10</v>
      </c>
      <c r="E298" s="2" t="s">
        <v>24</v>
      </c>
      <c r="F298" t="s">
        <v>11</v>
      </c>
      <c r="G298">
        <v>3149</v>
      </c>
      <c r="H298">
        <v>361869.96999999968</v>
      </c>
      <c r="I298">
        <v>260858.37999999989</v>
      </c>
      <c r="J298">
        <v>622728.35000000044</v>
      </c>
      <c r="K298">
        <v>12133097</v>
      </c>
      <c r="L298" s="26">
        <f t="shared" si="13"/>
        <v>5.1324764814787226E-2</v>
      </c>
      <c r="M298" s="1">
        <f t="shared" si="14"/>
        <v>197.75431883137517</v>
      </c>
    </row>
    <row r="299" spans="1:19" x14ac:dyDescent="0.25">
      <c r="A299" t="str">
        <f t="shared" si="12"/>
        <v>CMBDOHOct-2023</v>
      </c>
      <c r="B299" s="2">
        <v>2023</v>
      </c>
      <c r="C299" s="2" t="s">
        <v>178</v>
      </c>
      <c r="D299" t="s">
        <v>10</v>
      </c>
      <c r="E299" s="2" t="s">
        <v>25</v>
      </c>
      <c r="F299" t="s">
        <v>11</v>
      </c>
      <c r="G299">
        <v>5240</v>
      </c>
      <c r="H299">
        <v>612152.12000000034</v>
      </c>
      <c r="I299">
        <v>473246.63999999966</v>
      </c>
      <c r="J299">
        <v>1085398.7599999998</v>
      </c>
      <c r="K299">
        <v>19036920</v>
      </c>
      <c r="L299" s="26">
        <f t="shared" si="13"/>
        <v>5.7015460484153936E-2</v>
      </c>
      <c r="M299" s="1">
        <f t="shared" si="14"/>
        <v>207.13716793893124</v>
      </c>
    </row>
    <row r="300" spans="1:19" x14ac:dyDescent="0.25">
      <c r="A300" t="str">
        <f t="shared" si="12"/>
        <v>CMBDXBOct-2023</v>
      </c>
      <c r="B300" s="2">
        <v>2023</v>
      </c>
      <c r="C300" s="2" t="s">
        <v>178</v>
      </c>
      <c r="D300" t="s">
        <v>10</v>
      </c>
      <c r="E300" s="2" t="s">
        <v>26</v>
      </c>
      <c r="F300" t="s">
        <v>11</v>
      </c>
      <c r="G300">
        <v>5490</v>
      </c>
      <c r="H300">
        <v>542021.34999999974</v>
      </c>
      <c r="I300">
        <v>539758.22000000114</v>
      </c>
      <c r="J300">
        <v>1081779.5699999991</v>
      </c>
      <c r="K300">
        <v>18166410</v>
      </c>
      <c r="L300" s="26">
        <f t="shared" si="13"/>
        <v>5.9548340591233991E-2</v>
      </c>
      <c r="M300" s="1">
        <f t="shared" si="14"/>
        <v>197.04545901639329</v>
      </c>
    </row>
    <row r="301" spans="1:19" x14ac:dyDescent="0.25">
      <c r="A301" t="str">
        <f t="shared" si="12"/>
        <v>CMBFRAOct-2023</v>
      </c>
      <c r="B301" s="2">
        <v>2023</v>
      </c>
      <c r="C301" s="2" t="s">
        <v>178</v>
      </c>
      <c r="D301" t="s">
        <v>10</v>
      </c>
      <c r="E301" s="2" t="s">
        <v>27</v>
      </c>
      <c r="F301" t="s">
        <v>19</v>
      </c>
      <c r="G301">
        <v>1712</v>
      </c>
      <c r="H301">
        <v>268081.32999999996</v>
      </c>
      <c r="I301">
        <v>354522.95000000007</v>
      </c>
      <c r="J301">
        <v>622604.27999999991</v>
      </c>
      <c r="K301">
        <v>13855216</v>
      </c>
      <c r="L301" s="26">
        <f t="shared" si="13"/>
        <v>4.4936454256649619E-2</v>
      </c>
      <c r="M301" s="1">
        <f t="shared" si="14"/>
        <v>363.67072429906534</v>
      </c>
    </row>
    <row r="302" spans="1:19" x14ac:dyDescent="0.25">
      <c r="A302" t="str">
        <f t="shared" si="12"/>
        <v>CMBGANOct-2023</v>
      </c>
      <c r="B302" s="2">
        <v>2023</v>
      </c>
      <c r="C302" s="2" t="s">
        <v>178</v>
      </c>
      <c r="D302" t="s">
        <v>10</v>
      </c>
      <c r="E302" s="2" t="s">
        <v>28</v>
      </c>
      <c r="F302" t="s">
        <v>15</v>
      </c>
      <c r="G302">
        <v>938</v>
      </c>
      <c r="H302">
        <v>73461.39999999998</v>
      </c>
      <c r="I302">
        <v>21369.979999999996</v>
      </c>
      <c r="J302">
        <v>94831.379999999976</v>
      </c>
      <c r="K302">
        <v>1075886</v>
      </c>
      <c r="L302" s="26">
        <f t="shared" si="13"/>
        <v>8.8142591315436739E-2</v>
      </c>
      <c r="M302" s="1">
        <f t="shared" si="14"/>
        <v>101.09955223880594</v>
      </c>
    </row>
    <row r="303" spans="1:19" x14ac:dyDescent="0.25">
      <c r="A303" t="str">
        <f t="shared" si="12"/>
        <v>CMBHYDOct-2023</v>
      </c>
      <c r="B303" s="2">
        <v>2023</v>
      </c>
      <c r="C303" s="2" t="s">
        <v>178</v>
      </c>
      <c r="D303" t="s">
        <v>10</v>
      </c>
      <c r="E303" s="2" t="s">
        <v>29</v>
      </c>
      <c r="F303" t="s">
        <v>15</v>
      </c>
      <c r="G303">
        <v>2462</v>
      </c>
      <c r="H303">
        <v>168534.04000000015</v>
      </c>
      <c r="I303">
        <v>75265.12000000001</v>
      </c>
      <c r="J303">
        <v>243799.15999999995</v>
      </c>
      <c r="K303">
        <v>2885464</v>
      </c>
      <c r="L303" s="26">
        <f t="shared" si="13"/>
        <v>8.4492185658874952E-2</v>
      </c>
      <c r="M303" s="1">
        <f t="shared" si="14"/>
        <v>99.02484159220144</v>
      </c>
    </row>
    <row r="304" spans="1:19" x14ac:dyDescent="0.25">
      <c r="A304" t="str">
        <f t="shared" si="12"/>
        <v>CMBICNOct-2023</v>
      </c>
      <c r="B304" s="2">
        <v>2023</v>
      </c>
      <c r="C304" s="2" t="s">
        <v>178</v>
      </c>
      <c r="D304" t="s">
        <v>10</v>
      </c>
      <c r="E304" s="2" t="s">
        <v>30</v>
      </c>
      <c r="F304" t="s">
        <v>13</v>
      </c>
      <c r="G304">
        <v>2184</v>
      </c>
      <c r="H304">
        <v>720773.87000000023</v>
      </c>
      <c r="I304">
        <v>214860.02</v>
      </c>
      <c r="J304">
        <v>935633.88999999955</v>
      </c>
      <c r="K304">
        <v>12590760</v>
      </c>
      <c r="L304" s="26">
        <f t="shared" si="13"/>
        <v>7.4311152781881273E-2</v>
      </c>
      <c r="M304" s="1">
        <f t="shared" si="14"/>
        <v>428.40379578754556</v>
      </c>
    </row>
    <row r="305" spans="1:13" x14ac:dyDescent="0.25">
      <c r="A305" t="str">
        <f t="shared" si="12"/>
        <v>CMBIXMOct-2023</v>
      </c>
      <c r="B305" s="2">
        <v>2023</v>
      </c>
      <c r="C305" s="2" t="s">
        <v>178</v>
      </c>
      <c r="D305" t="s">
        <v>10</v>
      </c>
      <c r="E305" s="2" t="s">
        <v>31</v>
      </c>
      <c r="F305" t="s">
        <v>15</v>
      </c>
      <c r="G305">
        <v>1650</v>
      </c>
      <c r="H305">
        <v>45597.059999999961</v>
      </c>
      <c r="I305">
        <v>36105.240000000063</v>
      </c>
      <c r="J305">
        <v>81702.300000000105</v>
      </c>
      <c r="K305">
        <v>584100</v>
      </c>
      <c r="L305" s="26">
        <f t="shared" si="13"/>
        <v>0.13987724704673876</v>
      </c>
      <c r="M305" s="1">
        <f t="shared" si="14"/>
        <v>49.516545454545515</v>
      </c>
    </row>
    <row r="306" spans="1:13" x14ac:dyDescent="0.25">
      <c r="A306" t="str">
        <f t="shared" si="12"/>
        <v>CMBKHIOct-2023</v>
      </c>
      <c r="B306" s="2">
        <v>2023</v>
      </c>
      <c r="C306" s="2" t="s">
        <v>178</v>
      </c>
      <c r="D306" t="s">
        <v>10</v>
      </c>
      <c r="E306" s="2" t="s">
        <v>32</v>
      </c>
      <c r="F306" t="s">
        <v>15</v>
      </c>
      <c r="G306">
        <v>1749</v>
      </c>
      <c r="H306">
        <v>236252.55000000005</v>
      </c>
      <c r="I306">
        <v>55351.770000000011</v>
      </c>
      <c r="J306">
        <v>291604.31999999989</v>
      </c>
      <c r="K306">
        <v>4222086</v>
      </c>
      <c r="L306" s="26">
        <f t="shared" si="13"/>
        <v>6.9066409353101738E-2</v>
      </c>
      <c r="M306" s="1">
        <f t="shared" si="14"/>
        <v>166.72631217838759</v>
      </c>
    </row>
    <row r="307" spans="1:13" x14ac:dyDescent="0.25">
      <c r="A307" t="str">
        <f t="shared" si="12"/>
        <v>CMBKTMOct-2023</v>
      </c>
      <c r="B307" s="2">
        <v>2023</v>
      </c>
      <c r="C307" s="2" t="s">
        <v>178</v>
      </c>
      <c r="D307" t="s">
        <v>10</v>
      </c>
      <c r="E307" s="2" t="s">
        <v>52</v>
      </c>
      <c r="F307" t="s">
        <v>15</v>
      </c>
      <c r="G307">
        <v>3196</v>
      </c>
      <c r="H307">
        <v>480846.85999999964</v>
      </c>
      <c r="I307">
        <v>93154.920000000158</v>
      </c>
      <c r="J307">
        <v>574001.78000000038</v>
      </c>
      <c r="K307">
        <v>7520188</v>
      </c>
      <c r="L307" s="26">
        <f t="shared" si="13"/>
        <v>7.6328115733276927E-2</v>
      </c>
      <c r="M307" s="1">
        <f t="shared" si="14"/>
        <v>179.60005632040063</v>
      </c>
    </row>
    <row r="308" spans="1:13" x14ac:dyDescent="0.25">
      <c r="A308" t="str">
        <f t="shared" si="12"/>
        <v>CMBKULOct-2023</v>
      </c>
      <c r="B308" s="2">
        <v>2023</v>
      </c>
      <c r="C308" s="2" t="s">
        <v>178</v>
      </c>
      <c r="D308" t="s">
        <v>10</v>
      </c>
      <c r="E308" s="2" t="s">
        <v>33</v>
      </c>
      <c r="F308" t="s">
        <v>13</v>
      </c>
      <c r="G308">
        <v>4953</v>
      </c>
      <c r="H308">
        <v>373272.93000000005</v>
      </c>
      <c r="I308">
        <v>335333.34000000032</v>
      </c>
      <c r="J308">
        <v>708606.27000000048</v>
      </c>
      <c r="K308">
        <v>12179427</v>
      </c>
      <c r="L308" s="26">
        <f t="shared" si="13"/>
        <v>5.818059174705021E-2</v>
      </c>
      <c r="M308" s="1">
        <f t="shared" si="14"/>
        <v>143.06607510599648</v>
      </c>
    </row>
    <row r="309" spans="1:13" x14ac:dyDescent="0.25">
      <c r="A309" t="str">
        <f t="shared" si="12"/>
        <v>CMBKWIOct-2023</v>
      </c>
      <c r="B309" s="2">
        <v>2023</v>
      </c>
      <c r="C309" s="2" t="s">
        <v>178</v>
      </c>
      <c r="D309" t="s">
        <v>10</v>
      </c>
      <c r="E309" s="2" t="s">
        <v>34</v>
      </c>
      <c r="F309" t="s">
        <v>11</v>
      </c>
      <c r="G309">
        <v>5141</v>
      </c>
      <c r="H309">
        <v>715702.58000000054</v>
      </c>
      <c r="I309">
        <v>428793.33999999991</v>
      </c>
      <c r="J309">
        <v>1144495.9199999985</v>
      </c>
      <c r="K309">
        <v>21566495</v>
      </c>
      <c r="L309" s="26">
        <f t="shared" si="13"/>
        <v>5.3068239414888627E-2</v>
      </c>
      <c r="M309" s="1">
        <f t="shared" si="14"/>
        <v>222.6212643454578</v>
      </c>
    </row>
    <row r="310" spans="1:13" x14ac:dyDescent="0.25">
      <c r="A310" t="str">
        <f t="shared" si="12"/>
        <v>CMBLHEOct-2023</v>
      </c>
      <c r="B310" s="2">
        <v>2023</v>
      </c>
      <c r="C310" s="2" t="s">
        <v>178</v>
      </c>
      <c r="D310" t="s">
        <v>10</v>
      </c>
      <c r="E310" s="2" t="s">
        <v>35</v>
      </c>
      <c r="F310" t="s">
        <v>15</v>
      </c>
      <c r="G310">
        <v>2547</v>
      </c>
      <c r="H310">
        <v>308240.66000000003</v>
      </c>
      <c r="I310">
        <v>79600.749999999971</v>
      </c>
      <c r="J310">
        <v>387841.41000000032</v>
      </c>
      <c r="K310">
        <v>7093395</v>
      </c>
      <c r="L310" s="26">
        <f t="shared" si="13"/>
        <v>5.4676415172142584E-2</v>
      </c>
      <c r="M310" s="1">
        <f t="shared" si="14"/>
        <v>152.27381625441708</v>
      </c>
    </row>
    <row r="311" spans="1:13" x14ac:dyDescent="0.25">
      <c r="A311" t="str">
        <f t="shared" si="12"/>
        <v>CMBLHROct-2023</v>
      </c>
      <c r="B311" s="2">
        <v>2023</v>
      </c>
      <c r="C311" s="2" t="s">
        <v>178</v>
      </c>
      <c r="D311" t="s">
        <v>10</v>
      </c>
      <c r="E311" s="2" t="s">
        <v>36</v>
      </c>
      <c r="F311" t="s">
        <v>19</v>
      </c>
      <c r="G311">
        <v>7819</v>
      </c>
      <c r="H311">
        <v>2034232.900000002</v>
      </c>
      <c r="I311">
        <v>1561274.8300000015</v>
      </c>
      <c r="J311">
        <v>3595507.7299999986</v>
      </c>
      <c r="K311">
        <v>68173861</v>
      </c>
      <c r="L311" s="26">
        <f t="shared" si="13"/>
        <v>5.2740268443942154E-2</v>
      </c>
      <c r="M311" s="1">
        <f t="shared" si="14"/>
        <v>459.8424005627316</v>
      </c>
    </row>
    <row r="312" spans="1:13" x14ac:dyDescent="0.25">
      <c r="A312" t="str">
        <f t="shared" si="12"/>
        <v>CMBMAAOct-2023</v>
      </c>
      <c r="B312" s="2">
        <v>2023</v>
      </c>
      <c r="C312" s="2" t="s">
        <v>178</v>
      </c>
      <c r="D312" t="s">
        <v>10</v>
      </c>
      <c r="E312" s="2" t="s">
        <v>37</v>
      </c>
      <c r="F312" t="s">
        <v>15</v>
      </c>
      <c r="G312">
        <v>11776</v>
      </c>
      <c r="H312">
        <v>334690.39000000007</v>
      </c>
      <c r="I312">
        <v>341758.39999999845</v>
      </c>
      <c r="J312">
        <v>676448.7900000012</v>
      </c>
      <c r="K312">
        <v>8078336</v>
      </c>
      <c r="L312" s="26">
        <f t="shared" si="13"/>
        <v>8.3736154326831819E-2</v>
      </c>
      <c r="M312" s="1">
        <f t="shared" si="14"/>
        <v>57.443001868206622</v>
      </c>
    </row>
    <row r="313" spans="1:13" x14ac:dyDescent="0.25">
      <c r="A313" t="str">
        <f t="shared" si="12"/>
        <v>CMBMELOct-2023</v>
      </c>
      <c r="B313" s="2">
        <v>2023</v>
      </c>
      <c r="C313" s="2" t="s">
        <v>178</v>
      </c>
      <c r="D313" t="s">
        <v>10</v>
      </c>
      <c r="E313" s="2" t="s">
        <v>38</v>
      </c>
      <c r="F313" t="s">
        <v>13</v>
      </c>
      <c r="G313">
        <v>9229</v>
      </c>
      <c r="H313">
        <v>3219034.0300000007</v>
      </c>
      <c r="I313">
        <v>823853.5400000005</v>
      </c>
      <c r="J313">
        <v>4042887.5700000008</v>
      </c>
      <c r="K313">
        <v>77606661</v>
      </c>
      <c r="L313" s="26">
        <f t="shared" si="13"/>
        <v>5.2094594947204351E-2</v>
      </c>
      <c r="M313" s="1">
        <f t="shared" si="14"/>
        <v>438.06344891104135</v>
      </c>
    </row>
    <row r="314" spans="1:13" x14ac:dyDescent="0.25">
      <c r="A314" t="str">
        <f t="shared" si="12"/>
        <v>CMBMLEOct-2023</v>
      </c>
      <c r="B314" s="2">
        <v>2023</v>
      </c>
      <c r="C314" s="2" t="s">
        <v>178</v>
      </c>
      <c r="D314" t="s">
        <v>10</v>
      </c>
      <c r="E314" s="2" t="s">
        <v>39</v>
      </c>
      <c r="F314" t="s">
        <v>15</v>
      </c>
      <c r="G314">
        <v>15712</v>
      </c>
      <c r="H314">
        <v>929581.68999999901</v>
      </c>
      <c r="I314">
        <v>314949.13000000006</v>
      </c>
      <c r="J314">
        <v>1244530.8199999982</v>
      </c>
      <c r="K314">
        <v>12066816</v>
      </c>
      <c r="L314" s="26">
        <f t="shared" si="13"/>
        <v>0.1031366368725601</v>
      </c>
      <c r="M314" s="1">
        <f t="shared" si="14"/>
        <v>79.208937118126158</v>
      </c>
    </row>
    <row r="315" spans="1:13" x14ac:dyDescent="0.25">
      <c r="A315" t="str">
        <f t="shared" si="12"/>
        <v>CMBNRTOct-2023</v>
      </c>
      <c r="B315" s="2">
        <v>2023</v>
      </c>
      <c r="C315" s="2" t="s">
        <v>178</v>
      </c>
      <c r="D315" t="s">
        <v>10</v>
      </c>
      <c r="E315" s="2" t="s">
        <v>40</v>
      </c>
      <c r="F315" t="s">
        <v>13</v>
      </c>
      <c r="G315">
        <v>4340</v>
      </c>
      <c r="H315">
        <v>1430427.7100000009</v>
      </c>
      <c r="I315">
        <v>333113.09000000014</v>
      </c>
      <c r="J315">
        <v>1763540.8000000003</v>
      </c>
      <c r="K315">
        <v>29789760</v>
      </c>
      <c r="L315" s="26">
        <f t="shared" si="13"/>
        <v>5.919956387698324E-2</v>
      </c>
      <c r="M315" s="1">
        <f t="shared" si="14"/>
        <v>406.34580645161299</v>
      </c>
    </row>
    <row r="316" spans="1:13" x14ac:dyDescent="0.25">
      <c r="A316" t="str">
        <f t="shared" si="12"/>
        <v>CMBPEKOct-2023</v>
      </c>
      <c r="B316" s="2">
        <v>2023</v>
      </c>
      <c r="C316" s="2" t="s">
        <v>178</v>
      </c>
      <c r="D316" t="s">
        <v>10</v>
      </c>
      <c r="E316" s="2" t="s">
        <v>177</v>
      </c>
      <c r="F316" t="s">
        <v>13</v>
      </c>
      <c r="G316">
        <v>391</v>
      </c>
      <c r="H316">
        <v>176715.08000000002</v>
      </c>
      <c r="I316">
        <v>37623.839999999989</v>
      </c>
      <c r="J316">
        <v>214338.91999999998</v>
      </c>
      <c r="K316">
        <v>2021079</v>
      </c>
      <c r="L316" s="26">
        <f t="shared" si="13"/>
        <v>0.10605172781469699</v>
      </c>
      <c r="M316" s="1">
        <f t="shared" si="14"/>
        <v>548.18138107416871</v>
      </c>
    </row>
    <row r="317" spans="1:13" x14ac:dyDescent="0.25">
      <c r="A317" t="str">
        <f t="shared" si="12"/>
        <v>CMBPVGOct-2023</v>
      </c>
      <c r="B317" s="2">
        <v>2023</v>
      </c>
      <c r="C317" s="2" t="s">
        <v>178</v>
      </c>
      <c r="D317" t="s">
        <v>10</v>
      </c>
      <c r="E317" s="2" t="s">
        <v>50</v>
      </c>
      <c r="F317" t="s">
        <v>13</v>
      </c>
      <c r="G317">
        <v>1431</v>
      </c>
      <c r="H317">
        <v>350359.07000000007</v>
      </c>
      <c r="I317">
        <v>130707.31000000006</v>
      </c>
      <c r="J317">
        <v>481066.38000000012</v>
      </c>
      <c r="K317">
        <v>7249446</v>
      </c>
      <c r="L317" s="26">
        <f t="shared" si="13"/>
        <v>6.6359054195313696E-2</v>
      </c>
      <c r="M317" s="1">
        <f t="shared" si="14"/>
        <v>336.17496855345922</v>
      </c>
    </row>
    <row r="318" spans="1:13" x14ac:dyDescent="0.25">
      <c r="A318" t="str">
        <f t="shared" si="12"/>
        <v>CMBRUHOct-2023</v>
      </c>
      <c r="B318" s="2">
        <v>2023</v>
      </c>
      <c r="C318" s="2" t="s">
        <v>178</v>
      </c>
      <c r="D318" t="s">
        <v>10</v>
      </c>
      <c r="E318" s="2" t="s">
        <v>41</v>
      </c>
      <c r="F318" t="s">
        <v>11</v>
      </c>
      <c r="G318">
        <v>7155</v>
      </c>
      <c r="H318">
        <v>1145109.9499999993</v>
      </c>
      <c r="I318">
        <v>445371.82000000065</v>
      </c>
      <c r="J318">
        <v>1590481.7699999982</v>
      </c>
      <c r="K318">
        <v>28941975</v>
      </c>
      <c r="L318" s="26">
        <f t="shared" si="13"/>
        <v>5.4954154649086602E-2</v>
      </c>
      <c r="M318" s="1">
        <f t="shared" si="14"/>
        <v>222.2895555555553</v>
      </c>
    </row>
    <row r="319" spans="1:13" x14ac:dyDescent="0.25">
      <c r="A319" t="str">
        <f t="shared" si="12"/>
        <v>CMBSINOct-2023</v>
      </c>
      <c r="B319" s="2">
        <v>2023</v>
      </c>
      <c r="C319" s="2" t="s">
        <v>178</v>
      </c>
      <c r="D319" t="s">
        <v>10</v>
      </c>
      <c r="E319" s="2" t="s">
        <v>42</v>
      </c>
      <c r="F319" t="s">
        <v>13</v>
      </c>
      <c r="G319">
        <v>4388</v>
      </c>
      <c r="H319">
        <v>507797.51000000036</v>
      </c>
      <c r="I319">
        <v>367596.84000000014</v>
      </c>
      <c r="J319">
        <v>875394.35000000021</v>
      </c>
      <c r="K319">
        <v>12062612</v>
      </c>
      <c r="L319" s="26">
        <f t="shared" si="13"/>
        <v>7.2570878512879314E-2</v>
      </c>
      <c r="M319" s="1">
        <f t="shared" si="14"/>
        <v>199.49734503190524</v>
      </c>
    </row>
    <row r="320" spans="1:13" x14ac:dyDescent="0.25">
      <c r="A320" t="str">
        <f t="shared" si="12"/>
        <v>CMBSYDOct-2023</v>
      </c>
      <c r="B320" s="2">
        <v>2023</v>
      </c>
      <c r="C320" s="2" t="s">
        <v>178</v>
      </c>
      <c r="D320" t="s">
        <v>10</v>
      </c>
      <c r="E320" s="2" t="s">
        <v>53</v>
      </c>
      <c r="F320" t="s">
        <v>13</v>
      </c>
      <c r="G320">
        <v>3909</v>
      </c>
      <c r="H320">
        <v>1410712.8400000003</v>
      </c>
      <c r="I320">
        <v>371572.33000000013</v>
      </c>
      <c r="J320">
        <v>1782285.1700000016</v>
      </c>
      <c r="K320">
        <v>34219386</v>
      </c>
      <c r="L320" s="26">
        <f t="shared" si="13"/>
        <v>5.2084078013556454E-2</v>
      </c>
      <c r="M320" s="1">
        <f t="shared" si="14"/>
        <v>455.94401893067322</v>
      </c>
    </row>
    <row r="321" spans="1:13" x14ac:dyDescent="0.25">
      <c r="A321" t="str">
        <f t="shared" si="12"/>
        <v>CMBTRVOct-2023</v>
      </c>
      <c r="B321" s="2">
        <v>2023</v>
      </c>
      <c r="C321" s="2" t="s">
        <v>178</v>
      </c>
      <c r="D321" t="s">
        <v>10</v>
      </c>
      <c r="E321" s="2" t="s">
        <v>43</v>
      </c>
      <c r="F321" t="s">
        <v>15</v>
      </c>
      <c r="G321">
        <v>3376</v>
      </c>
      <c r="H321">
        <v>83595.130000000019</v>
      </c>
      <c r="I321">
        <v>54423.559999999881</v>
      </c>
      <c r="J321">
        <v>138018.68999999983</v>
      </c>
      <c r="K321">
        <v>1235616</v>
      </c>
      <c r="L321" s="26">
        <f t="shared" si="13"/>
        <v>0.11170030980498782</v>
      </c>
      <c r="M321" s="1">
        <f t="shared" si="14"/>
        <v>40.882313388625541</v>
      </c>
    </row>
    <row r="322" spans="1:13" x14ac:dyDescent="0.25">
      <c r="A322" t="str">
        <f t="shared" ref="A322:A385" si="15">D322&amp;E322&amp;C322</f>
        <v>CMBTRZOct-2023</v>
      </c>
      <c r="B322" s="2">
        <v>2023</v>
      </c>
      <c r="C322" s="2" t="s">
        <v>178</v>
      </c>
      <c r="D322" t="s">
        <v>10</v>
      </c>
      <c r="E322" s="2" t="s">
        <v>44</v>
      </c>
      <c r="F322" t="s">
        <v>15</v>
      </c>
      <c r="G322">
        <v>3745</v>
      </c>
      <c r="H322">
        <v>113538.72000000003</v>
      </c>
      <c r="I322">
        <v>69404.529999999882</v>
      </c>
      <c r="J322">
        <v>182943.24999999985</v>
      </c>
      <c r="K322">
        <v>1659035</v>
      </c>
      <c r="L322" s="26">
        <f t="shared" ref="L322:L385" si="16">J322/K322</f>
        <v>0.11027088036117373</v>
      </c>
      <c r="M322" s="1">
        <f t="shared" ref="M322:M385" si="17">J322/G322</f>
        <v>48.849999999999959</v>
      </c>
    </row>
    <row r="323" spans="1:13" x14ac:dyDescent="0.25">
      <c r="A323" t="str">
        <f t="shared" si="15"/>
        <v>CMBJEDOct-2023</v>
      </c>
      <c r="B323" s="2">
        <v>2023</v>
      </c>
      <c r="C323" s="2" t="s">
        <v>178</v>
      </c>
      <c r="D323" t="s">
        <v>10</v>
      </c>
      <c r="E323" s="2" t="s">
        <v>51</v>
      </c>
      <c r="F323" t="s">
        <v>11</v>
      </c>
      <c r="G323">
        <v>2609</v>
      </c>
      <c r="H323">
        <v>450393.44999999984</v>
      </c>
      <c r="I323">
        <v>225995.68000000017</v>
      </c>
      <c r="J323">
        <v>676389.12999999977</v>
      </c>
      <c r="K323">
        <v>12150113</v>
      </c>
      <c r="L323" s="26">
        <f t="shared" si="16"/>
        <v>5.5669369494752825E-2</v>
      </c>
      <c r="M323" s="1">
        <f t="shared" si="17"/>
        <v>259.25225373706394</v>
      </c>
    </row>
    <row r="324" spans="1:13" x14ac:dyDescent="0.25">
      <c r="A324" t="str">
        <f t="shared" si="15"/>
        <v>COKCMBOct-2023</v>
      </c>
      <c r="B324" s="2">
        <v>2023</v>
      </c>
      <c r="C324" s="2" t="s">
        <v>178</v>
      </c>
      <c r="D324" t="s">
        <v>21</v>
      </c>
      <c r="E324" s="2" t="s">
        <v>10</v>
      </c>
      <c r="F324" t="s">
        <v>15</v>
      </c>
      <c r="G324">
        <v>3735</v>
      </c>
      <c r="H324">
        <v>125381.75999999997</v>
      </c>
      <c r="I324">
        <v>77355.339999999836</v>
      </c>
      <c r="J324">
        <v>202737.10000000059</v>
      </c>
      <c r="K324">
        <v>1930995</v>
      </c>
      <c r="L324" s="26">
        <f t="shared" si="16"/>
        <v>0.10499100204816718</v>
      </c>
      <c r="M324" s="1">
        <f t="shared" si="17"/>
        <v>54.280348058902433</v>
      </c>
    </row>
    <row r="325" spans="1:13" x14ac:dyDescent="0.25">
      <c r="A325" t="str">
        <f t="shared" si="15"/>
        <v>DACCMBOct-2023</v>
      </c>
      <c r="B325" s="2">
        <v>2023</v>
      </c>
      <c r="C325" s="2" t="s">
        <v>178</v>
      </c>
      <c r="D325" t="s">
        <v>22</v>
      </c>
      <c r="E325" s="2" t="s">
        <v>10</v>
      </c>
      <c r="F325" t="s">
        <v>15</v>
      </c>
      <c r="G325">
        <v>6995</v>
      </c>
      <c r="H325">
        <v>1070206.290000001</v>
      </c>
      <c r="I325">
        <v>12216.650000000001</v>
      </c>
      <c r="J325">
        <v>1082422.9400000009</v>
      </c>
      <c r="K325">
        <v>15144175</v>
      </c>
      <c r="L325" s="26">
        <f t="shared" si="16"/>
        <v>7.1474539880845331E-2</v>
      </c>
      <c r="M325" s="1">
        <f t="shared" si="17"/>
        <v>154.74237884203015</v>
      </c>
    </row>
    <row r="326" spans="1:13" x14ac:dyDescent="0.25">
      <c r="A326" t="str">
        <f t="shared" si="15"/>
        <v>DELCMBOct-2023</v>
      </c>
      <c r="B326" s="2">
        <v>2023</v>
      </c>
      <c r="C326" s="2" t="s">
        <v>178</v>
      </c>
      <c r="D326" t="s">
        <v>23</v>
      </c>
      <c r="E326" s="2" t="s">
        <v>10</v>
      </c>
      <c r="F326" t="s">
        <v>15</v>
      </c>
      <c r="G326">
        <v>6424</v>
      </c>
      <c r="H326">
        <v>642221.48999999987</v>
      </c>
      <c r="I326">
        <v>225575.71999999977</v>
      </c>
      <c r="J326">
        <v>867797.2100000002</v>
      </c>
      <c r="K326">
        <v>15578200</v>
      </c>
      <c r="L326" s="26">
        <f t="shared" si="16"/>
        <v>5.570587166681646E-2</v>
      </c>
      <c r="M326" s="1">
        <f t="shared" si="17"/>
        <v>135.08673879202991</v>
      </c>
    </row>
    <row r="327" spans="1:13" x14ac:dyDescent="0.25">
      <c r="A327" t="str">
        <f t="shared" si="15"/>
        <v>DMMCMBOct-2023</v>
      </c>
      <c r="B327" s="2">
        <v>2023</v>
      </c>
      <c r="C327" s="2" t="s">
        <v>178</v>
      </c>
      <c r="D327" t="s">
        <v>24</v>
      </c>
      <c r="E327" s="2" t="s">
        <v>10</v>
      </c>
      <c r="F327" t="s">
        <v>11</v>
      </c>
      <c r="G327">
        <v>3051</v>
      </c>
      <c r="H327">
        <v>193922.31000000014</v>
      </c>
      <c r="I327">
        <v>273525.17999999993</v>
      </c>
      <c r="J327">
        <v>467447.48999999993</v>
      </c>
      <c r="K327">
        <v>11755503</v>
      </c>
      <c r="L327" s="26">
        <f t="shared" si="16"/>
        <v>3.9764141951220626E-2</v>
      </c>
      <c r="M327" s="1">
        <f t="shared" si="17"/>
        <v>153.21123893805307</v>
      </c>
    </row>
    <row r="328" spans="1:13" x14ac:dyDescent="0.25">
      <c r="A328" t="str">
        <f t="shared" si="15"/>
        <v>DOHCMBOct-2023</v>
      </c>
      <c r="B328" s="2">
        <v>2023</v>
      </c>
      <c r="C328" s="2" t="s">
        <v>178</v>
      </c>
      <c r="D328" t="s">
        <v>25</v>
      </c>
      <c r="E328" s="2" t="s">
        <v>10</v>
      </c>
      <c r="F328" t="s">
        <v>11</v>
      </c>
      <c r="G328">
        <v>4732</v>
      </c>
      <c r="H328">
        <v>554106.22000000009</v>
      </c>
      <c r="I328">
        <v>362508.18000000005</v>
      </c>
      <c r="J328">
        <v>916614.39999999932</v>
      </c>
      <c r="K328">
        <v>17191356</v>
      </c>
      <c r="L328" s="26">
        <f t="shared" si="16"/>
        <v>5.3318330444672268E-2</v>
      </c>
      <c r="M328" s="1">
        <f t="shared" si="17"/>
        <v>193.70549450549436</v>
      </c>
    </row>
    <row r="329" spans="1:13" x14ac:dyDescent="0.25">
      <c r="A329" t="str">
        <f t="shared" si="15"/>
        <v>DXBCMBOct-2023</v>
      </c>
      <c r="B329" s="2">
        <v>2023</v>
      </c>
      <c r="C329" s="2" t="s">
        <v>178</v>
      </c>
      <c r="D329" t="s">
        <v>26</v>
      </c>
      <c r="E329" s="2" t="s">
        <v>10</v>
      </c>
      <c r="F329" t="s">
        <v>11</v>
      </c>
      <c r="G329">
        <v>5291</v>
      </c>
      <c r="H329">
        <v>438986.13000000006</v>
      </c>
      <c r="I329">
        <v>427441.48000000016</v>
      </c>
      <c r="J329">
        <v>866427.61000000022</v>
      </c>
      <c r="K329">
        <v>17507919</v>
      </c>
      <c r="L329" s="26">
        <f t="shared" si="16"/>
        <v>4.9487755226649166E-2</v>
      </c>
      <c r="M329" s="1">
        <f t="shared" si="17"/>
        <v>163.75498204498209</v>
      </c>
    </row>
    <row r="330" spans="1:13" x14ac:dyDescent="0.25">
      <c r="A330" t="str">
        <f t="shared" si="15"/>
        <v>FRACMBOct-2023</v>
      </c>
      <c r="B330" s="2">
        <v>2023</v>
      </c>
      <c r="C330" s="2" t="s">
        <v>178</v>
      </c>
      <c r="D330" t="s">
        <v>27</v>
      </c>
      <c r="E330" s="2" t="s">
        <v>10</v>
      </c>
      <c r="F330" t="s">
        <v>19</v>
      </c>
      <c r="G330">
        <v>2272</v>
      </c>
      <c r="H330">
        <v>448284.17999999993</v>
      </c>
      <c r="I330">
        <v>468746.35000000003</v>
      </c>
      <c r="J330">
        <v>917030.52999999968</v>
      </c>
      <c r="K330">
        <v>18387296</v>
      </c>
      <c r="L330" s="26">
        <f t="shared" si="16"/>
        <v>4.9873049849200213E-2</v>
      </c>
      <c r="M330" s="1">
        <f t="shared" si="17"/>
        <v>403.62259242957731</v>
      </c>
    </row>
    <row r="331" spans="1:13" x14ac:dyDescent="0.25">
      <c r="A331" t="str">
        <f t="shared" si="15"/>
        <v>GANCMBOct-2023</v>
      </c>
      <c r="B331" s="2">
        <v>2023</v>
      </c>
      <c r="C331" s="2" t="s">
        <v>178</v>
      </c>
      <c r="D331" t="s">
        <v>28</v>
      </c>
      <c r="E331" s="2" t="s">
        <v>10</v>
      </c>
      <c r="F331" t="s">
        <v>15</v>
      </c>
      <c r="G331">
        <v>919</v>
      </c>
      <c r="H331">
        <v>84110.389999999956</v>
      </c>
      <c r="I331">
        <v>22365.46999999999</v>
      </c>
      <c r="J331">
        <v>106475.86000000002</v>
      </c>
      <c r="K331">
        <v>1054093</v>
      </c>
      <c r="L331" s="26">
        <f t="shared" si="16"/>
        <v>0.1010118272296657</v>
      </c>
      <c r="M331" s="1">
        <f t="shared" si="17"/>
        <v>115.86056583242657</v>
      </c>
    </row>
    <row r="332" spans="1:13" x14ac:dyDescent="0.25">
      <c r="A332" t="str">
        <f t="shared" si="15"/>
        <v>HYDCMBOct-2023</v>
      </c>
      <c r="B332" s="2">
        <v>2023</v>
      </c>
      <c r="C332" s="2" t="s">
        <v>178</v>
      </c>
      <c r="D332" t="s">
        <v>29</v>
      </c>
      <c r="E332" s="2" t="s">
        <v>10</v>
      </c>
      <c r="F332" t="s">
        <v>15</v>
      </c>
      <c r="G332">
        <v>2558</v>
      </c>
      <c r="H332">
        <v>169999.36000000002</v>
      </c>
      <c r="I332">
        <v>82536.149999999936</v>
      </c>
      <c r="J332">
        <v>252535.51000000004</v>
      </c>
      <c r="K332">
        <v>2997976</v>
      </c>
      <c r="L332" s="26">
        <f t="shared" si="16"/>
        <v>8.4235334105409801E-2</v>
      </c>
      <c r="M332" s="1">
        <f t="shared" si="17"/>
        <v>98.723811571540281</v>
      </c>
    </row>
    <row r="333" spans="1:13" x14ac:dyDescent="0.25">
      <c r="A333" t="str">
        <f t="shared" si="15"/>
        <v>ICNCMBOct-2023</v>
      </c>
      <c r="B333" s="2">
        <v>2023</v>
      </c>
      <c r="C333" s="2" t="s">
        <v>178</v>
      </c>
      <c r="D333" t="s">
        <v>30</v>
      </c>
      <c r="E333" s="2" t="s">
        <v>10</v>
      </c>
      <c r="F333" t="s">
        <v>13</v>
      </c>
      <c r="G333">
        <v>1522</v>
      </c>
      <c r="H333">
        <v>405654.42</v>
      </c>
      <c r="I333">
        <v>132802.02000000008</v>
      </c>
      <c r="J333">
        <v>538456.44000000006</v>
      </c>
      <c r="K333">
        <v>8774330</v>
      </c>
      <c r="L333" s="26">
        <f t="shared" si="16"/>
        <v>6.1367242855010017E-2</v>
      </c>
      <c r="M333" s="1">
        <f t="shared" si="17"/>
        <v>353.78215505913278</v>
      </c>
    </row>
    <row r="334" spans="1:13" x14ac:dyDescent="0.25">
      <c r="A334" t="str">
        <f t="shared" si="15"/>
        <v>IXMCMBOct-2023</v>
      </c>
      <c r="B334" s="2">
        <v>2023</v>
      </c>
      <c r="C334" s="2" t="s">
        <v>178</v>
      </c>
      <c r="D334" t="s">
        <v>31</v>
      </c>
      <c r="E334" s="2" t="s">
        <v>10</v>
      </c>
      <c r="F334" t="s">
        <v>15</v>
      </c>
      <c r="G334">
        <v>2748</v>
      </c>
      <c r="H334">
        <v>62738.849999999991</v>
      </c>
      <c r="I334">
        <v>51163.929999999935</v>
      </c>
      <c r="J334">
        <v>113902.78000000019</v>
      </c>
      <c r="K334">
        <v>972792</v>
      </c>
      <c r="L334" s="26">
        <f t="shared" si="16"/>
        <v>0.11708852457668256</v>
      </c>
      <c r="M334" s="1">
        <f t="shared" si="17"/>
        <v>41.449337700145627</v>
      </c>
    </row>
    <row r="335" spans="1:13" x14ac:dyDescent="0.25">
      <c r="A335" t="str">
        <f t="shared" si="15"/>
        <v>KHICMBOct-2023</v>
      </c>
      <c r="B335" s="2">
        <v>2023</v>
      </c>
      <c r="C335" s="2" t="s">
        <v>178</v>
      </c>
      <c r="D335" t="s">
        <v>32</v>
      </c>
      <c r="E335" s="2" t="s">
        <v>10</v>
      </c>
      <c r="F335" t="s">
        <v>15</v>
      </c>
      <c r="G335">
        <v>1628</v>
      </c>
      <c r="H335">
        <v>212010.5400000001</v>
      </c>
      <c r="I335">
        <v>57311.43</v>
      </c>
      <c r="J335">
        <v>269321.96999999991</v>
      </c>
      <c r="K335">
        <v>3929992</v>
      </c>
      <c r="L335" s="26">
        <f t="shared" si="16"/>
        <v>6.8529902859853123E-2</v>
      </c>
      <c r="M335" s="1">
        <f t="shared" si="17"/>
        <v>165.43118550368544</v>
      </c>
    </row>
    <row r="336" spans="1:13" x14ac:dyDescent="0.25">
      <c r="A336" t="str">
        <f t="shared" si="15"/>
        <v>KTMCMBOct-2023</v>
      </c>
      <c r="B336" s="2">
        <v>2023</v>
      </c>
      <c r="C336" s="2" t="s">
        <v>178</v>
      </c>
      <c r="D336" t="s">
        <v>52</v>
      </c>
      <c r="E336" s="2" t="s">
        <v>10</v>
      </c>
      <c r="F336" t="s">
        <v>15</v>
      </c>
      <c r="G336">
        <v>2931</v>
      </c>
      <c r="H336">
        <v>435086.08000000002</v>
      </c>
      <c r="I336">
        <v>121154.19000000006</v>
      </c>
      <c r="J336">
        <v>556240.27</v>
      </c>
      <c r="K336">
        <v>6896643</v>
      </c>
      <c r="L336" s="26">
        <f t="shared" si="16"/>
        <v>8.0653771697331594E-2</v>
      </c>
      <c r="M336" s="1">
        <f t="shared" si="17"/>
        <v>189.77832480382122</v>
      </c>
    </row>
    <row r="337" spans="1:13" x14ac:dyDescent="0.25">
      <c r="A337" t="str">
        <f t="shared" si="15"/>
        <v>KULCMBOct-2023</v>
      </c>
      <c r="B337" s="2">
        <v>2023</v>
      </c>
      <c r="C337" s="2" t="s">
        <v>178</v>
      </c>
      <c r="D337" t="s">
        <v>33</v>
      </c>
      <c r="E337" s="2" t="s">
        <v>10</v>
      </c>
      <c r="F337" t="s">
        <v>13</v>
      </c>
      <c r="G337">
        <v>5820</v>
      </c>
      <c r="H337">
        <v>339607.97000000055</v>
      </c>
      <c r="I337">
        <v>343984.14999999944</v>
      </c>
      <c r="J337">
        <v>683592.11999999906</v>
      </c>
      <c r="K337">
        <v>14311380</v>
      </c>
      <c r="L337" s="26">
        <f t="shared" si="16"/>
        <v>4.7765632664355157E-2</v>
      </c>
      <c r="M337" s="1">
        <f t="shared" si="17"/>
        <v>117.45569072164932</v>
      </c>
    </row>
    <row r="338" spans="1:13" x14ac:dyDescent="0.25">
      <c r="A338" t="str">
        <f t="shared" si="15"/>
        <v>KWICMBOct-2023</v>
      </c>
      <c r="B338" s="2">
        <v>2023</v>
      </c>
      <c r="C338" s="2" t="s">
        <v>178</v>
      </c>
      <c r="D338" t="s">
        <v>34</v>
      </c>
      <c r="E338" s="2" t="s">
        <v>10</v>
      </c>
      <c r="F338" t="s">
        <v>11</v>
      </c>
      <c r="G338">
        <v>4547</v>
      </c>
      <c r="H338">
        <v>286711.66999999975</v>
      </c>
      <c r="I338">
        <v>320884.81999999977</v>
      </c>
      <c r="J338">
        <v>607596.49</v>
      </c>
      <c r="K338">
        <v>19074665</v>
      </c>
      <c r="L338" s="26">
        <f t="shared" si="16"/>
        <v>3.1853586419473161E-2</v>
      </c>
      <c r="M338" s="1">
        <f t="shared" si="17"/>
        <v>133.6257950296899</v>
      </c>
    </row>
    <row r="339" spans="1:13" x14ac:dyDescent="0.25">
      <c r="A339" t="str">
        <f t="shared" si="15"/>
        <v>LHECMBOct-2023</v>
      </c>
      <c r="B339" s="2">
        <v>2023</v>
      </c>
      <c r="C339" s="2" t="s">
        <v>178</v>
      </c>
      <c r="D339" t="s">
        <v>35</v>
      </c>
      <c r="E339" s="2" t="s">
        <v>10</v>
      </c>
      <c r="F339" t="s">
        <v>15</v>
      </c>
      <c r="G339">
        <v>2728</v>
      </c>
      <c r="H339">
        <v>345845.69999999972</v>
      </c>
      <c r="I339">
        <v>105253.73999999999</v>
      </c>
      <c r="J339">
        <v>451099.43999999994</v>
      </c>
      <c r="K339">
        <v>7597480</v>
      </c>
      <c r="L339" s="26">
        <f t="shared" si="16"/>
        <v>5.9374876932877733E-2</v>
      </c>
      <c r="M339" s="1">
        <f t="shared" si="17"/>
        <v>165.3590322580645</v>
      </c>
    </row>
    <row r="340" spans="1:13" x14ac:dyDescent="0.25">
      <c r="A340" t="str">
        <f t="shared" si="15"/>
        <v>LHRCMBOct-2023</v>
      </c>
      <c r="B340" s="2">
        <v>2023</v>
      </c>
      <c r="C340" s="2" t="s">
        <v>178</v>
      </c>
      <c r="D340" t="s">
        <v>36</v>
      </c>
      <c r="E340" s="2" t="s">
        <v>10</v>
      </c>
      <c r="F340" t="s">
        <v>19</v>
      </c>
      <c r="G340">
        <v>8281</v>
      </c>
      <c r="H340">
        <v>2314623.2299999953</v>
      </c>
      <c r="I340">
        <v>1646712.3499999992</v>
      </c>
      <c r="J340">
        <v>3961335.5799999959</v>
      </c>
      <c r="K340">
        <v>72202039</v>
      </c>
      <c r="L340" s="26">
        <f t="shared" si="16"/>
        <v>5.4864594336456289E-2</v>
      </c>
      <c r="M340" s="1">
        <f t="shared" si="17"/>
        <v>478.36439801956237</v>
      </c>
    </row>
    <row r="341" spans="1:13" x14ac:dyDescent="0.25">
      <c r="A341" t="str">
        <f t="shared" si="15"/>
        <v>MAACMBOct-2023</v>
      </c>
      <c r="B341" s="2">
        <v>2023</v>
      </c>
      <c r="C341" s="2" t="s">
        <v>178</v>
      </c>
      <c r="D341" t="s">
        <v>37</v>
      </c>
      <c r="E341" s="2" t="s">
        <v>10</v>
      </c>
      <c r="F341" t="s">
        <v>15</v>
      </c>
      <c r="G341">
        <v>11964</v>
      </c>
      <c r="H341">
        <v>346412.64999999927</v>
      </c>
      <c r="I341">
        <v>344979.14000000013</v>
      </c>
      <c r="J341">
        <v>691391.78999999794</v>
      </c>
      <c r="K341">
        <v>8207304</v>
      </c>
      <c r="L341" s="26">
        <f t="shared" si="16"/>
        <v>8.4241035789584251E-2</v>
      </c>
      <c r="M341" s="1">
        <f t="shared" si="17"/>
        <v>57.789350551654792</v>
      </c>
    </row>
    <row r="342" spans="1:13" x14ac:dyDescent="0.25">
      <c r="A342" t="str">
        <f t="shared" si="15"/>
        <v>MELCMBOct-2023</v>
      </c>
      <c r="B342" s="2">
        <v>2023</v>
      </c>
      <c r="C342" s="2" t="s">
        <v>178</v>
      </c>
      <c r="D342" t="s">
        <v>38</v>
      </c>
      <c r="E342" s="2" t="s">
        <v>10</v>
      </c>
      <c r="F342" t="s">
        <v>13</v>
      </c>
      <c r="G342">
        <v>8402</v>
      </c>
      <c r="H342">
        <v>2515799.5600000015</v>
      </c>
      <c r="I342">
        <v>606016.68000000028</v>
      </c>
      <c r="J342">
        <v>3121816.2399999984</v>
      </c>
      <c r="K342">
        <v>70652418</v>
      </c>
      <c r="L342" s="26">
        <f t="shared" si="16"/>
        <v>4.4185554130645587E-2</v>
      </c>
      <c r="M342" s="1">
        <f t="shared" si="17"/>
        <v>371.55632468459874</v>
      </c>
    </row>
    <row r="343" spans="1:13" x14ac:dyDescent="0.25">
      <c r="A343" t="str">
        <f t="shared" si="15"/>
        <v>MLECMBOct-2023</v>
      </c>
      <c r="B343" s="2">
        <v>2023</v>
      </c>
      <c r="C343" s="2" t="s">
        <v>178</v>
      </c>
      <c r="D343" t="s">
        <v>39</v>
      </c>
      <c r="E343" s="2" t="s">
        <v>10</v>
      </c>
      <c r="F343" t="s">
        <v>15</v>
      </c>
      <c r="G343">
        <v>13867</v>
      </c>
      <c r="H343">
        <v>908738.60000000021</v>
      </c>
      <c r="I343">
        <v>278968.57</v>
      </c>
      <c r="J343">
        <v>1187707.1699999995</v>
      </c>
      <c r="K343">
        <v>10649856</v>
      </c>
      <c r="L343" s="26">
        <f t="shared" si="16"/>
        <v>0.1115233079207831</v>
      </c>
      <c r="M343" s="1">
        <f t="shared" si="17"/>
        <v>85.649900483161417</v>
      </c>
    </row>
    <row r="344" spans="1:13" x14ac:dyDescent="0.25">
      <c r="A344" t="str">
        <f t="shared" si="15"/>
        <v>NRTCMBOct-2023</v>
      </c>
      <c r="B344" s="2">
        <v>2023</v>
      </c>
      <c r="C344" s="2" t="s">
        <v>178</v>
      </c>
      <c r="D344" t="s">
        <v>40</v>
      </c>
      <c r="E344" s="2" t="s">
        <v>10</v>
      </c>
      <c r="F344" t="s">
        <v>13</v>
      </c>
      <c r="G344">
        <v>3239</v>
      </c>
      <c r="H344">
        <v>1123221.0199999996</v>
      </c>
      <c r="I344">
        <v>96665.829999999987</v>
      </c>
      <c r="J344">
        <v>1219886.8499999999</v>
      </c>
      <c r="K344">
        <v>22232496</v>
      </c>
      <c r="L344" s="26">
        <f t="shared" si="16"/>
        <v>5.48695409638216E-2</v>
      </c>
      <c r="M344" s="1">
        <f t="shared" si="17"/>
        <v>376.62452917567146</v>
      </c>
    </row>
    <row r="345" spans="1:13" x14ac:dyDescent="0.25">
      <c r="A345" t="str">
        <f t="shared" si="15"/>
        <v>PEKCMBOct-2023</v>
      </c>
      <c r="B345" s="2">
        <v>2023</v>
      </c>
      <c r="C345" s="2" t="s">
        <v>178</v>
      </c>
      <c r="D345" t="s">
        <v>177</v>
      </c>
      <c r="E345" s="2" t="s">
        <v>10</v>
      </c>
      <c r="F345" t="s">
        <v>13</v>
      </c>
      <c r="G345">
        <v>80</v>
      </c>
      <c r="H345">
        <v>20903.579999999998</v>
      </c>
      <c r="I345">
        <v>7779.949999999998</v>
      </c>
      <c r="J345">
        <v>28683.530000000002</v>
      </c>
      <c r="K345">
        <v>413520</v>
      </c>
      <c r="L345" s="26">
        <f t="shared" si="16"/>
        <v>6.9364311278777332E-2</v>
      </c>
      <c r="M345" s="1">
        <f t="shared" si="17"/>
        <v>358.54412500000001</v>
      </c>
    </row>
    <row r="346" spans="1:13" x14ac:dyDescent="0.25">
      <c r="A346" t="str">
        <f t="shared" si="15"/>
        <v>PVGCMBOct-2023</v>
      </c>
      <c r="B346" s="2">
        <v>2023</v>
      </c>
      <c r="C346" s="2" t="s">
        <v>178</v>
      </c>
      <c r="D346" t="s">
        <v>50</v>
      </c>
      <c r="E346" s="2" t="s">
        <v>10</v>
      </c>
      <c r="F346" t="s">
        <v>13</v>
      </c>
      <c r="G346">
        <v>994</v>
      </c>
      <c r="H346">
        <v>147060.5499999999</v>
      </c>
      <c r="I346">
        <v>89732.679999999978</v>
      </c>
      <c r="J346">
        <v>236793.23</v>
      </c>
      <c r="K346">
        <v>5035604</v>
      </c>
      <c r="L346" s="26">
        <f t="shared" si="16"/>
        <v>4.702379893256102E-2</v>
      </c>
      <c r="M346" s="1">
        <f t="shared" si="17"/>
        <v>238.22256539235414</v>
      </c>
    </row>
    <row r="347" spans="1:13" x14ac:dyDescent="0.25">
      <c r="A347" t="str">
        <f t="shared" si="15"/>
        <v>RUHCMBOct-2023</v>
      </c>
      <c r="B347" s="2">
        <v>2023</v>
      </c>
      <c r="C347" s="2" t="s">
        <v>178</v>
      </c>
      <c r="D347" t="s">
        <v>41</v>
      </c>
      <c r="E347" s="2" t="s">
        <v>10</v>
      </c>
      <c r="F347" t="s">
        <v>11</v>
      </c>
      <c r="G347">
        <v>6147</v>
      </c>
      <c r="H347">
        <v>423775.57000000007</v>
      </c>
      <c r="I347">
        <v>537045.45000000077</v>
      </c>
      <c r="J347">
        <v>960821.0199999992</v>
      </c>
      <c r="K347">
        <v>24864615</v>
      </c>
      <c r="L347" s="26">
        <f t="shared" si="16"/>
        <v>3.8642103245917915E-2</v>
      </c>
      <c r="M347" s="1">
        <f t="shared" si="17"/>
        <v>156.30730762973795</v>
      </c>
    </row>
    <row r="348" spans="1:13" x14ac:dyDescent="0.25">
      <c r="A348" t="str">
        <f t="shared" si="15"/>
        <v>SINCMBOct-2023</v>
      </c>
      <c r="B348" s="2">
        <v>2023</v>
      </c>
      <c r="C348" s="2" t="s">
        <v>178</v>
      </c>
      <c r="D348" t="s">
        <v>42</v>
      </c>
      <c r="E348" s="2" t="s">
        <v>10</v>
      </c>
      <c r="F348" t="s">
        <v>13</v>
      </c>
      <c r="G348">
        <v>4540</v>
      </c>
      <c r="H348">
        <v>518075.45000000019</v>
      </c>
      <c r="I348">
        <v>353228.13000000035</v>
      </c>
      <c r="J348">
        <v>871303.58</v>
      </c>
      <c r="K348">
        <v>12480460</v>
      </c>
      <c r="L348" s="26">
        <f t="shared" si="16"/>
        <v>6.9813418736168378E-2</v>
      </c>
      <c r="M348" s="1">
        <f t="shared" si="17"/>
        <v>191.91708810572686</v>
      </c>
    </row>
    <row r="349" spans="1:13" x14ac:dyDescent="0.25">
      <c r="A349" t="str">
        <f t="shared" si="15"/>
        <v>SYDCMBOct-2023</v>
      </c>
      <c r="B349" s="2">
        <v>2023</v>
      </c>
      <c r="C349" s="2" t="s">
        <v>178</v>
      </c>
      <c r="D349" t="s">
        <v>53</v>
      </c>
      <c r="E349" s="2" t="s">
        <v>10</v>
      </c>
      <c r="F349" t="s">
        <v>13</v>
      </c>
      <c r="G349">
        <v>3194</v>
      </c>
      <c r="H349">
        <v>962407.54000000085</v>
      </c>
      <c r="I349">
        <v>226210.5800000001</v>
      </c>
      <c r="J349">
        <v>1188618.1200000008</v>
      </c>
      <c r="K349">
        <v>27960276</v>
      </c>
      <c r="L349" s="26">
        <f t="shared" si="16"/>
        <v>4.2510958046336908E-2</v>
      </c>
      <c r="M349" s="1">
        <f t="shared" si="17"/>
        <v>372.14092673763332</v>
      </c>
    </row>
    <row r="350" spans="1:13" x14ac:dyDescent="0.25">
      <c r="A350" t="str">
        <f t="shared" si="15"/>
        <v>TRVCMBOct-2023</v>
      </c>
      <c r="B350" s="2">
        <v>2023</v>
      </c>
      <c r="C350" s="2" t="s">
        <v>178</v>
      </c>
      <c r="D350" t="s">
        <v>43</v>
      </c>
      <c r="E350" s="2" t="s">
        <v>10</v>
      </c>
      <c r="F350" t="s">
        <v>15</v>
      </c>
      <c r="G350">
        <v>2914</v>
      </c>
      <c r="H350">
        <v>84881.820000000065</v>
      </c>
      <c r="I350">
        <v>49050.059999999801</v>
      </c>
      <c r="J350">
        <v>133931.87999999995</v>
      </c>
      <c r="K350">
        <v>1066524</v>
      </c>
      <c r="L350" s="26">
        <f t="shared" si="16"/>
        <v>0.12557793354861208</v>
      </c>
      <c r="M350" s="1">
        <f t="shared" si="17"/>
        <v>45.96152367879202</v>
      </c>
    </row>
    <row r="351" spans="1:13" x14ac:dyDescent="0.25">
      <c r="A351" t="str">
        <f t="shared" si="15"/>
        <v>TRZCMBOct-2023</v>
      </c>
      <c r="B351" s="2">
        <v>2023</v>
      </c>
      <c r="C351" s="2" t="s">
        <v>178</v>
      </c>
      <c r="D351" t="s">
        <v>44</v>
      </c>
      <c r="E351" s="2" t="s">
        <v>10</v>
      </c>
      <c r="F351" t="s">
        <v>15</v>
      </c>
      <c r="G351">
        <v>4747</v>
      </c>
      <c r="H351">
        <v>147868.94000000003</v>
      </c>
      <c r="I351">
        <v>102426.97999999991</v>
      </c>
      <c r="J351">
        <v>250295.92000000016</v>
      </c>
      <c r="K351">
        <v>2102921</v>
      </c>
      <c r="L351" s="26">
        <f t="shared" si="16"/>
        <v>0.11902297803864252</v>
      </c>
      <c r="M351" s="1">
        <f t="shared" si="17"/>
        <v>52.727179271118636</v>
      </c>
    </row>
    <row r="352" spans="1:13" x14ac:dyDescent="0.25">
      <c r="A352" t="str">
        <f t="shared" si="15"/>
        <v>JEDCMBOct-2023</v>
      </c>
      <c r="B352" s="2">
        <v>2023</v>
      </c>
      <c r="C352" s="2" t="s">
        <v>178</v>
      </c>
      <c r="D352" t="s">
        <v>51</v>
      </c>
      <c r="E352" s="2" t="s">
        <v>10</v>
      </c>
      <c r="F352" t="s">
        <v>11</v>
      </c>
      <c r="G352">
        <v>2554</v>
      </c>
      <c r="H352">
        <v>379558.88999999972</v>
      </c>
      <c r="I352">
        <v>217295.16999999984</v>
      </c>
      <c r="J352">
        <v>596854.05999999994</v>
      </c>
      <c r="K352">
        <v>11893978</v>
      </c>
      <c r="L352" s="26">
        <f t="shared" si="16"/>
        <v>5.0181197577463144E-2</v>
      </c>
      <c r="M352" s="1">
        <f t="shared" si="17"/>
        <v>233.69383711824585</v>
      </c>
    </row>
    <row r="353" spans="1:19" x14ac:dyDescent="0.25">
      <c r="A353" t="str">
        <f t="shared" si="15"/>
        <v>AUHCMBDec-2023</v>
      </c>
      <c r="B353" s="2">
        <v>2023</v>
      </c>
      <c r="C353" s="2" t="s">
        <v>189</v>
      </c>
      <c r="D353" t="s">
        <v>9</v>
      </c>
      <c r="E353" s="2" t="s">
        <v>10</v>
      </c>
      <c r="F353" t="s">
        <v>11</v>
      </c>
      <c r="G353">
        <v>1251</v>
      </c>
      <c r="H353">
        <v>248139.38000000003</v>
      </c>
      <c r="I353">
        <v>202410.80000000013</v>
      </c>
      <c r="J353">
        <v>450550.18</v>
      </c>
      <c r="K353">
        <v>4183344</v>
      </c>
      <c r="L353" s="26">
        <f t="shared" si="16"/>
        <v>0.10770096363100906</v>
      </c>
      <c r="M353" s="1">
        <f t="shared" si="17"/>
        <v>360.15202238209434</v>
      </c>
    </row>
    <row r="354" spans="1:19" x14ac:dyDescent="0.25">
      <c r="A354" t="str">
        <f t="shared" si="15"/>
        <v>BKKCMBDec-2023</v>
      </c>
      <c r="B354" s="2">
        <v>2023</v>
      </c>
      <c r="C354" s="2" t="s">
        <v>189</v>
      </c>
      <c r="D354" t="s">
        <v>12</v>
      </c>
      <c r="E354" s="2" t="s">
        <v>10</v>
      </c>
      <c r="F354" t="s">
        <v>13</v>
      </c>
      <c r="G354">
        <v>1906</v>
      </c>
      <c r="H354">
        <v>237919.24000000022</v>
      </c>
      <c r="I354">
        <v>142976.28</v>
      </c>
      <c r="J354">
        <v>380895.52</v>
      </c>
      <c r="K354">
        <v>4545810</v>
      </c>
      <c r="L354" s="26">
        <f t="shared" si="16"/>
        <v>8.3790461985872713E-2</v>
      </c>
      <c r="M354" s="1">
        <f t="shared" si="17"/>
        <v>199.84025183630641</v>
      </c>
    </row>
    <row r="355" spans="1:19" x14ac:dyDescent="0.25">
      <c r="A355" t="str">
        <f t="shared" si="15"/>
        <v>BLRCMBDec-2023</v>
      </c>
      <c r="B355" s="2">
        <v>2023</v>
      </c>
      <c r="C355" s="2" t="s">
        <v>189</v>
      </c>
      <c r="D355" t="s">
        <v>14</v>
      </c>
      <c r="E355" s="2" t="s">
        <v>10</v>
      </c>
      <c r="F355" t="s">
        <v>15</v>
      </c>
      <c r="G355">
        <v>2072</v>
      </c>
      <c r="H355">
        <v>121584.85000000006</v>
      </c>
      <c r="I355">
        <v>59480.660000000018</v>
      </c>
      <c r="J355">
        <v>181065.51000000004</v>
      </c>
      <c r="K355">
        <v>1481480</v>
      </c>
      <c r="L355" s="26">
        <f t="shared" si="16"/>
        <v>0.12221934146934149</v>
      </c>
      <c r="M355" s="1">
        <f t="shared" si="17"/>
        <v>87.386829150579175</v>
      </c>
    </row>
    <row r="356" spans="1:19" x14ac:dyDescent="0.25">
      <c r="A356" t="str">
        <f t="shared" si="15"/>
        <v>BOMCMBDec-2023</v>
      </c>
      <c r="B356" s="2">
        <v>2023</v>
      </c>
      <c r="C356" s="2" t="s">
        <v>189</v>
      </c>
      <c r="D356" t="s">
        <v>16</v>
      </c>
      <c r="E356" t="s">
        <v>10</v>
      </c>
      <c r="F356" t="s">
        <v>15</v>
      </c>
      <c r="G356">
        <v>2883</v>
      </c>
      <c r="H356">
        <v>282292.93000000017</v>
      </c>
      <c r="I356">
        <v>92759.120000000054</v>
      </c>
      <c r="J356">
        <v>375052.0499999997</v>
      </c>
      <c r="K356">
        <v>4465767</v>
      </c>
      <c r="L356" s="26">
        <f t="shared" si="16"/>
        <v>8.3983792705709839E-2</v>
      </c>
      <c r="M356" s="1">
        <f t="shared" si="17"/>
        <v>130.09089490114454</v>
      </c>
    </row>
    <row r="357" spans="1:19" x14ac:dyDescent="0.25">
      <c r="A357" t="str">
        <f t="shared" si="15"/>
        <v>CANCMBDec-2023</v>
      </c>
      <c r="B357" s="2">
        <v>2023</v>
      </c>
      <c r="C357" s="2" t="s">
        <v>189</v>
      </c>
      <c r="D357" t="s">
        <v>17</v>
      </c>
      <c r="E357" s="2" t="s">
        <v>10</v>
      </c>
      <c r="F357" t="s">
        <v>13</v>
      </c>
      <c r="G357">
        <v>121</v>
      </c>
      <c r="H357">
        <v>22859.760000000002</v>
      </c>
      <c r="I357">
        <v>9909.82</v>
      </c>
      <c r="J357">
        <v>32769.58</v>
      </c>
      <c r="K357">
        <v>481943</v>
      </c>
      <c r="L357" s="26">
        <f t="shared" si="16"/>
        <v>6.7994721367464622E-2</v>
      </c>
      <c r="M357" s="1">
        <f t="shared" si="17"/>
        <v>270.8229752066116</v>
      </c>
    </row>
    <row r="358" spans="1:19" x14ac:dyDescent="0.25">
      <c r="A358" t="str">
        <f t="shared" si="15"/>
        <v>CDGCMBDec-2023</v>
      </c>
      <c r="B358" s="2">
        <v>2023</v>
      </c>
      <c r="C358" s="2" t="s">
        <v>189</v>
      </c>
      <c r="D358" t="s">
        <v>18</v>
      </c>
      <c r="E358" s="2" t="s">
        <v>10</v>
      </c>
      <c r="F358" t="s">
        <v>19</v>
      </c>
      <c r="G358">
        <v>2060</v>
      </c>
      <c r="H358">
        <v>689895.00999999989</v>
      </c>
      <c r="I358">
        <v>458915.22999999992</v>
      </c>
      <c r="J358">
        <v>1148810.2399999993</v>
      </c>
      <c r="K358">
        <v>17528540</v>
      </c>
      <c r="L358" s="26">
        <f t="shared" si="16"/>
        <v>6.5539414007099242E-2</v>
      </c>
      <c r="M358" s="1">
        <f t="shared" si="17"/>
        <v>557.67487378640737</v>
      </c>
    </row>
    <row r="359" spans="1:19" x14ac:dyDescent="0.25">
      <c r="A359" t="str">
        <f t="shared" si="15"/>
        <v>CGKCMBDec-2023</v>
      </c>
      <c r="B359" s="2">
        <v>2023</v>
      </c>
      <c r="C359" s="2" t="s">
        <v>189</v>
      </c>
      <c r="D359" t="s">
        <v>20</v>
      </c>
      <c r="E359" s="2" t="s">
        <v>10</v>
      </c>
      <c r="F359" t="s">
        <v>13</v>
      </c>
      <c r="G359">
        <v>748</v>
      </c>
      <c r="H359">
        <v>83534.009999999907</v>
      </c>
      <c r="I359">
        <v>59156.539999999979</v>
      </c>
      <c r="J359">
        <v>142690.5499999999</v>
      </c>
      <c r="K359">
        <v>2481864</v>
      </c>
      <c r="L359" s="26">
        <f t="shared" si="16"/>
        <v>5.749329939110278E-2</v>
      </c>
      <c r="M359" s="1">
        <f t="shared" si="17"/>
        <v>190.76276737967902</v>
      </c>
    </row>
    <row r="360" spans="1:19" x14ac:dyDescent="0.25">
      <c r="A360" t="str">
        <f t="shared" si="15"/>
        <v>CMBAUHDec-2023</v>
      </c>
      <c r="B360" s="2">
        <v>2023</v>
      </c>
      <c r="C360" s="2" t="s">
        <v>189</v>
      </c>
      <c r="D360" t="s">
        <v>10</v>
      </c>
      <c r="E360" s="2" t="s">
        <v>9</v>
      </c>
      <c r="F360" t="s">
        <v>11</v>
      </c>
      <c r="G360">
        <v>1057</v>
      </c>
      <c r="H360">
        <v>135741.45999999996</v>
      </c>
      <c r="I360">
        <v>122802.62000000008</v>
      </c>
      <c r="J360">
        <v>258544.07999999984</v>
      </c>
      <c r="K360">
        <v>3534608</v>
      </c>
      <c r="L360" s="26">
        <f t="shared" si="16"/>
        <v>7.3146464897946212E-2</v>
      </c>
      <c r="M360" s="1">
        <f t="shared" si="17"/>
        <v>244.60177861873211</v>
      </c>
    </row>
    <row r="361" spans="1:19" x14ac:dyDescent="0.25">
      <c r="A361" t="str">
        <f t="shared" si="15"/>
        <v>CMBBKKDec-2023</v>
      </c>
      <c r="B361" s="2">
        <v>2023</v>
      </c>
      <c r="C361" s="2" t="s">
        <v>189</v>
      </c>
      <c r="D361" t="s">
        <v>10</v>
      </c>
      <c r="E361" s="2" t="s">
        <v>12</v>
      </c>
      <c r="F361" t="s">
        <v>13</v>
      </c>
      <c r="G361">
        <v>1760</v>
      </c>
      <c r="H361">
        <v>209184.57</v>
      </c>
      <c r="I361">
        <v>131734.78000000006</v>
      </c>
      <c r="J361">
        <v>340919.3499999998</v>
      </c>
      <c r="K361">
        <v>4197600</v>
      </c>
      <c r="L361" s="26">
        <f t="shared" si="16"/>
        <v>8.1217683914617825E-2</v>
      </c>
      <c r="M361" s="1">
        <f t="shared" si="17"/>
        <v>193.70417613636351</v>
      </c>
    </row>
    <row r="362" spans="1:19" x14ac:dyDescent="0.25">
      <c r="A362" t="str">
        <f t="shared" si="15"/>
        <v>CMBBLRDec-2023</v>
      </c>
      <c r="B362" s="2">
        <v>2023</v>
      </c>
      <c r="C362" s="2" t="s">
        <v>189</v>
      </c>
      <c r="D362" t="s">
        <v>10</v>
      </c>
      <c r="E362" s="2" t="s">
        <v>14</v>
      </c>
      <c r="F362" t="s">
        <v>15</v>
      </c>
      <c r="G362">
        <v>1585</v>
      </c>
      <c r="H362">
        <v>95846.209999999963</v>
      </c>
      <c r="I362">
        <v>44237.290000000008</v>
      </c>
      <c r="J362">
        <v>140083.50000000006</v>
      </c>
      <c r="K362">
        <v>1133275</v>
      </c>
      <c r="L362" s="26">
        <f t="shared" si="16"/>
        <v>0.12360945048642215</v>
      </c>
      <c r="M362" s="1">
        <f t="shared" si="17"/>
        <v>88.380757097791829</v>
      </c>
      <c r="O362">
        <f>SUBTOTAL(9,O218:O290)</f>
        <v>12</v>
      </c>
      <c r="P362">
        <f>SUBTOTAL(9,P218:P290)</f>
        <v>1930.03</v>
      </c>
      <c r="Q362">
        <f>SUBTOTAL(9,Q218:Q290)</f>
        <v>0</v>
      </c>
      <c r="R362">
        <f>SUBTOTAL(9,R218:R290)</f>
        <v>1930.03</v>
      </c>
      <c r="S362">
        <f>SUBTOTAL(9,S218:S290)</f>
        <v>59563</v>
      </c>
    </row>
    <row r="363" spans="1:19" x14ac:dyDescent="0.25">
      <c r="A363" t="str">
        <f t="shared" si="15"/>
        <v>CMBBOMDec-2023</v>
      </c>
      <c r="B363" s="2">
        <v>2023</v>
      </c>
      <c r="C363" s="2" t="s">
        <v>189</v>
      </c>
      <c r="D363" t="s">
        <v>10</v>
      </c>
      <c r="E363" s="2" t="s">
        <v>16</v>
      </c>
      <c r="F363" t="s">
        <v>15</v>
      </c>
      <c r="G363">
        <v>2306</v>
      </c>
      <c r="H363">
        <v>238526.83000000005</v>
      </c>
      <c r="I363">
        <v>71634.849999999933</v>
      </c>
      <c r="J363">
        <v>310161.67999999982</v>
      </c>
      <c r="K363">
        <v>3571994</v>
      </c>
      <c r="L363" s="26">
        <f t="shared" si="16"/>
        <v>8.6831523233241656E-2</v>
      </c>
      <c r="M363" s="1">
        <f t="shared" si="17"/>
        <v>134.50202948829133</v>
      </c>
    </row>
    <row r="364" spans="1:19" x14ac:dyDescent="0.25">
      <c r="A364" t="str">
        <f t="shared" si="15"/>
        <v>CMBCANDec-2023</v>
      </c>
      <c r="B364" s="2">
        <v>2023</v>
      </c>
      <c r="C364" s="2" t="s">
        <v>189</v>
      </c>
      <c r="D364" t="s">
        <v>10</v>
      </c>
      <c r="E364" s="2" t="s">
        <v>17</v>
      </c>
      <c r="F364" t="s">
        <v>13</v>
      </c>
      <c r="G364">
        <v>78</v>
      </c>
      <c r="H364">
        <v>24031.52</v>
      </c>
      <c r="I364">
        <v>7433.6799999999985</v>
      </c>
      <c r="J364">
        <v>31465.199999999993</v>
      </c>
      <c r="K364">
        <v>310674</v>
      </c>
      <c r="L364" s="26">
        <f t="shared" si="16"/>
        <v>0.10128044187798139</v>
      </c>
      <c r="M364" s="1">
        <f t="shared" si="17"/>
        <v>403.39999999999992</v>
      </c>
    </row>
    <row r="365" spans="1:19" x14ac:dyDescent="0.25">
      <c r="A365" t="str">
        <f t="shared" si="15"/>
        <v>CMBCDGDec-2023</v>
      </c>
      <c r="B365" s="2">
        <v>2023</v>
      </c>
      <c r="C365" s="2" t="s">
        <v>189</v>
      </c>
      <c r="D365" t="s">
        <v>10</v>
      </c>
      <c r="E365" s="2" t="s">
        <v>18</v>
      </c>
      <c r="F365" t="s">
        <v>19</v>
      </c>
      <c r="G365">
        <v>1794</v>
      </c>
      <c r="H365">
        <v>370545.35000000009</v>
      </c>
      <c r="I365">
        <v>362375.45000000019</v>
      </c>
      <c r="J365">
        <v>732920.7999999997</v>
      </c>
      <c r="K365">
        <v>15265146</v>
      </c>
      <c r="L365" s="26">
        <f t="shared" si="16"/>
        <v>4.8012695063643654E-2</v>
      </c>
      <c r="M365" s="1">
        <f t="shared" si="17"/>
        <v>408.54002229654384</v>
      </c>
    </row>
    <row r="366" spans="1:19" x14ac:dyDescent="0.25">
      <c r="A366" t="str">
        <f t="shared" si="15"/>
        <v>CMBCGKDec-2023</v>
      </c>
      <c r="B366" s="2">
        <v>2023</v>
      </c>
      <c r="C366" s="2" t="s">
        <v>189</v>
      </c>
      <c r="D366" t="s">
        <v>10</v>
      </c>
      <c r="E366" s="2" t="s">
        <v>20</v>
      </c>
      <c r="F366" t="s">
        <v>13</v>
      </c>
      <c r="G366">
        <v>325</v>
      </c>
      <c r="H366">
        <v>38455.250000000044</v>
      </c>
      <c r="I366">
        <v>24319.770000000004</v>
      </c>
      <c r="J366">
        <v>62775.01999999999</v>
      </c>
      <c r="K366">
        <v>1078350</v>
      </c>
      <c r="L366" s="26">
        <f t="shared" si="16"/>
        <v>5.8213956507627382E-2</v>
      </c>
      <c r="M366" s="1">
        <f t="shared" si="17"/>
        <v>193.15390769230765</v>
      </c>
    </row>
    <row r="367" spans="1:19" x14ac:dyDescent="0.25">
      <c r="A367" t="str">
        <f t="shared" si="15"/>
        <v>CMBCOKDec-2023</v>
      </c>
      <c r="B367" s="2">
        <v>2023</v>
      </c>
      <c r="C367" s="2" t="s">
        <v>189</v>
      </c>
      <c r="D367" t="s">
        <v>10</v>
      </c>
      <c r="E367" s="2" t="s">
        <v>21</v>
      </c>
      <c r="F367" t="s">
        <v>15</v>
      </c>
      <c r="G367">
        <v>1833</v>
      </c>
      <c r="H367">
        <v>91884.009999999864</v>
      </c>
      <c r="I367">
        <v>25667.449999999993</v>
      </c>
      <c r="J367">
        <v>117551.45999999995</v>
      </c>
      <c r="K367">
        <v>947661</v>
      </c>
      <c r="L367" s="26">
        <f t="shared" si="16"/>
        <v>0.1240437878101979</v>
      </c>
      <c r="M367" s="1">
        <f t="shared" si="17"/>
        <v>64.130638297872309</v>
      </c>
    </row>
    <row r="368" spans="1:19" x14ac:dyDescent="0.25">
      <c r="A368" t="str">
        <f t="shared" si="15"/>
        <v>CMBDACDec-2023</v>
      </c>
      <c r="B368" s="2">
        <v>2023</v>
      </c>
      <c r="C368" s="2" t="s">
        <v>189</v>
      </c>
      <c r="D368" t="s">
        <v>10</v>
      </c>
      <c r="E368" s="2" t="s">
        <v>22</v>
      </c>
      <c r="F368" t="s">
        <v>15</v>
      </c>
      <c r="G368">
        <v>436</v>
      </c>
      <c r="H368">
        <v>81520.210000000006</v>
      </c>
      <c r="I368">
        <v>3680.8199999999997</v>
      </c>
      <c r="J368">
        <v>85201.029999999955</v>
      </c>
      <c r="K368">
        <v>943940</v>
      </c>
      <c r="L368" s="26">
        <f t="shared" si="16"/>
        <v>9.0261065321948386E-2</v>
      </c>
      <c r="M368" s="1">
        <f t="shared" si="17"/>
        <v>195.41520642201826</v>
      </c>
    </row>
    <row r="369" spans="1:13" x14ac:dyDescent="0.25">
      <c r="A369" t="str">
        <f t="shared" si="15"/>
        <v>CMBDELDec-2023</v>
      </c>
      <c r="B369" s="2">
        <v>2023</v>
      </c>
      <c r="C369" s="2" t="s">
        <v>189</v>
      </c>
      <c r="D369" t="s">
        <v>10</v>
      </c>
      <c r="E369" s="2" t="s">
        <v>23</v>
      </c>
      <c r="F369" t="s">
        <v>15</v>
      </c>
      <c r="G369">
        <v>2525</v>
      </c>
      <c r="H369">
        <v>331492.21999999962</v>
      </c>
      <c r="I369">
        <v>83400.350000000049</v>
      </c>
      <c r="J369">
        <v>414892.5699999996</v>
      </c>
      <c r="K369">
        <v>6123125</v>
      </c>
      <c r="L369" s="26">
        <f t="shared" si="16"/>
        <v>6.7758304787179688E-2</v>
      </c>
      <c r="M369" s="1">
        <f t="shared" si="17"/>
        <v>164.31388910891073</v>
      </c>
    </row>
    <row r="370" spans="1:13" x14ac:dyDescent="0.25">
      <c r="A370" t="str">
        <f t="shared" si="15"/>
        <v>CMBDMMDec-2023</v>
      </c>
      <c r="B370" s="2">
        <v>2023</v>
      </c>
      <c r="C370" s="2" t="s">
        <v>189</v>
      </c>
      <c r="D370" t="s">
        <v>10</v>
      </c>
      <c r="E370" s="2" t="s">
        <v>24</v>
      </c>
      <c r="F370" t="s">
        <v>11</v>
      </c>
      <c r="G370">
        <v>698</v>
      </c>
      <c r="H370">
        <v>90919.439999999988</v>
      </c>
      <c r="I370">
        <v>63767.130000000019</v>
      </c>
      <c r="J370">
        <v>154686.56999999995</v>
      </c>
      <c r="K370">
        <v>2689394</v>
      </c>
      <c r="L370" s="26">
        <f t="shared" si="16"/>
        <v>5.7517258534822327E-2</v>
      </c>
      <c r="M370" s="1">
        <f t="shared" si="17"/>
        <v>221.61399713467043</v>
      </c>
    </row>
    <row r="371" spans="1:13" x14ac:dyDescent="0.25">
      <c r="A371" t="str">
        <f t="shared" si="15"/>
        <v>CMBDOHDec-2023</v>
      </c>
      <c r="B371" s="2">
        <v>2023</v>
      </c>
      <c r="C371" s="2" t="s">
        <v>189</v>
      </c>
      <c r="D371" t="s">
        <v>10</v>
      </c>
      <c r="E371" s="2" t="s">
        <v>25</v>
      </c>
      <c r="F371" t="s">
        <v>11</v>
      </c>
      <c r="G371">
        <v>1367</v>
      </c>
      <c r="H371">
        <v>171702.14000000007</v>
      </c>
      <c r="I371">
        <v>127053.69000000002</v>
      </c>
      <c r="J371">
        <v>298755.82999999996</v>
      </c>
      <c r="K371">
        <v>4966311</v>
      </c>
      <c r="L371" s="26">
        <f t="shared" si="16"/>
        <v>6.0156488387456998E-2</v>
      </c>
      <c r="M371" s="1">
        <f t="shared" si="17"/>
        <v>218.54852231163127</v>
      </c>
    </row>
    <row r="372" spans="1:13" x14ac:dyDescent="0.25">
      <c r="A372" t="str">
        <f t="shared" si="15"/>
        <v>CMBDXBDec-2023</v>
      </c>
      <c r="B372" s="2">
        <v>2023</v>
      </c>
      <c r="C372" s="2" t="s">
        <v>189</v>
      </c>
      <c r="D372" t="s">
        <v>10</v>
      </c>
      <c r="E372" s="2" t="s">
        <v>26</v>
      </c>
      <c r="F372" t="s">
        <v>11</v>
      </c>
      <c r="G372">
        <v>1444</v>
      </c>
      <c r="H372">
        <v>202226.87000000005</v>
      </c>
      <c r="I372">
        <v>136102.53999999986</v>
      </c>
      <c r="J372">
        <v>338329.41000000003</v>
      </c>
      <c r="K372">
        <v>4778196</v>
      </c>
      <c r="L372" s="26">
        <f t="shared" si="16"/>
        <v>7.0806934248825296E-2</v>
      </c>
      <c r="M372" s="1">
        <f t="shared" si="17"/>
        <v>234.30014542936291</v>
      </c>
    </row>
    <row r="373" spans="1:13" x14ac:dyDescent="0.25">
      <c r="A373" t="str">
        <f t="shared" si="15"/>
        <v>CMBFRADec-2023</v>
      </c>
      <c r="B373" s="2">
        <v>2023</v>
      </c>
      <c r="C373" s="2" t="s">
        <v>189</v>
      </c>
      <c r="D373" t="s">
        <v>10</v>
      </c>
      <c r="E373" s="2" t="s">
        <v>27</v>
      </c>
      <c r="F373" t="s">
        <v>19</v>
      </c>
      <c r="G373">
        <v>2043</v>
      </c>
      <c r="H373">
        <v>365441.4100000005</v>
      </c>
      <c r="I373">
        <v>436667.45000000019</v>
      </c>
      <c r="J373">
        <v>802108.85999999975</v>
      </c>
      <c r="K373">
        <v>16533999</v>
      </c>
      <c r="L373" s="26">
        <f t="shared" si="16"/>
        <v>4.851269556747885E-2</v>
      </c>
      <c r="M373" s="1">
        <f t="shared" si="17"/>
        <v>392.61324522760634</v>
      </c>
    </row>
    <row r="374" spans="1:13" x14ac:dyDescent="0.25">
      <c r="A374" t="str">
        <f t="shared" si="15"/>
        <v>CMBGANDec-2023</v>
      </c>
      <c r="B374" s="2">
        <v>2023</v>
      </c>
      <c r="C374" s="2" t="s">
        <v>189</v>
      </c>
      <c r="D374" t="s">
        <v>10</v>
      </c>
      <c r="E374" s="2" t="s">
        <v>28</v>
      </c>
      <c r="F374" t="s">
        <v>15</v>
      </c>
      <c r="G374">
        <v>141</v>
      </c>
      <c r="H374">
        <v>10112.580000000002</v>
      </c>
      <c r="I374">
        <v>4007.6200000000003</v>
      </c>
      <c r="J374">
        <v>14120.200000000004</v>
      </c>
      <c r="K374">
        <v>161727</v>
      </c>
      <c r="L374" s="26">
        <f t="shared" si="16"/>
        <v>8.7308859992456453E-2</v>
      </c>
      <c r="M374" s="1">
        <f t="shared" si="17"/>
        <v>100.14326241134755</v>
      </c>
    </row>
    <row r="375" spans="1:13" x14ac:dyDescent="0.25">
      <c r="A375" t="str">
        <f t="shared" si="15"/>
        <v>CMBHYDDec-2023</v>
      </c>
      <c r="B375" s="2">
        <v>2023</v>
      </c>
      <c r="C375" s="2" t="s">
        <v>189</v>
      </c>
      <c r="D375" t="s">
        <v>10</v>
      </c>
      <c r="E375" s="2" t="s">
        <v>29</v>
      </c>
      <c r="F375" t="s">
        <v>15</v>
      </c>
      <c r="G375">
        <v>692</v>
      </c>
      <c r="H375">
        <v>47279.87</v>
      </c>
      <c r="I375">
        <v>22736.030000000002</v>
      </c>
      <c r="J375">
        <v>70015.900000000023</v>
      </c>
      <c r="K375">
        <v>811024</v>
      </c>
      <c r="L375" s="26">
        <f t="shared" si="16"/>
        <v>8.6330244234449321E-2</v>
      </c>
      <c r="M375" s="1">
        <f t="shared" si="17"/>
        <v>101.1790462427746</v>
      </c>
    </row>
    <row r="376" spans="1:13" x14ac:dyDescent="0.25">
      <c r="A376" t="str">
        <f t="shared" si="15"/>
        <v>CMBICNDec-2023</v>
      </c>
      <c r="B376" s="2">
        <v>2023</v>
      </c>
      <c r="C376" s="2" t="s">
        <v>189</v>
      </c>
      <c r="D376" t="s">
        <v>10</v>
      </c>
      <c r="E376" s="2" t="s">
        <v>30</v>
      </c>
      <c r="F376" t="s">
        <v>13</v>
      </c>
      <c r="G376">
        <v>654</v>
      </c>
      <c r="H376">
        <v>155516.08999999997</v>
      </c>
      <c r="I376">
        <v>56242.679999999978</v>
      </c>
      <c r="J376">
        <v>211758.77000000002</v>
      </c>
      <c r="K376">
        <v>3770310</v>
      </c>
      <c r="L376" s="26">
        <f t="shared" si="16"/>
        <v>5.6164816686161093E-2</v>
      </c>
      <c r="M376" s="1">
        <f t="shared" si="17"/>
        <v>323.79016819571871</v>
      </c>
    </row>
    <row r="377" spans="1:13" x14ac:dyDescent="0.25">
      <c r="A377" t="str">
        <f t="shared" si="15"/>
        <v>CMBIXMDec-2023</v>
      </c>
      <c r="B377" s="2">
        <v>2023</v>
      </c>
      <c r="C377" s="2" t="s">
        <v>189</v>
      </c>
      <c r="D377" t="s">
        <v>10</v>
      </c>
      <c r="E377" s="2" t="s">
        <v>31</v>
      </c>
      <c r="F377" t="s">
        <v>15</v>
      </c>
      <c r="G377">
        <v>522</v>
      </c>
      <c r="H377">
        <v>18381.910000000011</v>
      </c>
      <c r="I377">
        <v>10473.04000000001</v>
      </c>
      <c r="J377">
        <v>28854.95</v>
      </c>
      <c r="K377">
        <v>184788</v>
      </c>
      <c r="L377" s="26">
        <f t="shared" si="16"/>
        <v>0.15615164404615017</v>
      </c>
      <c r="M377" s="1">
        <f t="shared" si="17"/>
        <v>55.277681992337165</v>
      </c>
    </row>
    <row r="378" spans="1:13" x14ac:dyDescent="0.25">
      <c r="A378" t="str">
        <f t="shared" si="15"/>
        <v>CMBKHIDec-2023</v>
      </c>
      <c r="B378" s="2">
        <v>2023</v>
      </c>
      <c r="C378" s="2" t="s">
        <v>189</v>
      </c>
      <c r="D378" t="s">
        <v>10</v>
      </c>
      <c r="E378" s="2" t="s">
        <v>32</v>
      </c>
      <c r="F378" t="s">
        <v>15</v>
      </c>
      <c r="G378">
        <v>1262</v>
      </c>
      <c r="H378">
        <v>216698.62999999998</v>
      </c>
      <c r="I378">
        <v>30547.220000000012</v>
      </c>
      <c r="J378">
        <v>247245.84999999998</v>
      </c>
      <c r="K378">
        <v>3046468</v>
      </c>
      <c r="L378" s="26">
        <f t="shared" si="16"/>
        <v>8.1158196967767257E-2</v>
      </c>
      <c r="M378" s="1">
        <f t="shared" si="17"/>
        <v>195.91588748019015</v>
      </c>
    </row>
    <row r="379" spans="1:13" x14ac:dyDescent="0.25">
      <c r="A379" t="str">
        <f t="shared" si="15"/>
        <v>CMBKTMDec-2023</v>
      </c>
      <c r="B379" s="2">
        <v>2023</v>
      </c>
      <c r="C379" s="2" t="s">
        <v>189</v>
      </c>
      <c r="D379" t="s">
        <v>10</v>
      </c>
      <c r="E379" s="2" t="s">
        <v>52</v>
      </c>
      <c r="F379" t="s">
        <v>15</v>
      </c>
      <c r="G379">
        <v>229</v>
      </c>
      <c r="H379">
        <v>37285.250000000007</v>
      </c>
      <c r="I379">
        <v>7848.8700000000017</v>
      </c>
      <c r="J379">
        <v>45134.12000000001</v>
      </c>
      <c r="K379">
        <v>538837</v>
      </c>
      <c r="L379" s="26">
        <f t="shared" si="16"/>
        <v>8.3762102453988893E-2</v>
      </c>
      <c r="M379" s="1">
        <f t="shared" si="17"/>
        <v>197.09222707423586</v>
      </c>
    </row>
    <row r="380" spans="1:13" x14ac:dyDescent="0.25">
      <c r="A380" t="str">
        <f t="shared" si="15"/>
        <v>CMBKULDec-2023</v>
      </c>
      <c r="B380" s="2">
        <v>2023</v>
      </c>
      <c r="C380" s="2" t="s">
        <v>189</v>
      </c>
      <c r="D380" t="s">
        <v>10</v>
      </c>
      <c r="E380" s="2" t="s">
        <v>33</v>
      </c>
      <c r="F380" t="s">
        <v>13</v>
      </c>
      <c r="G380">
        <v>1934</v>
      </c>
      <c r="H380">
        <v>178844.91999999998</v>
      </c>
      <c r="I380">
        <v>128345.45000000001</v>
      </c>
      <c r="J380">
        <v>307190.36999999959</v>
      </c>
      <c r="K380">
        <v>4755706</v>
      </c>
      <c r="L380" s="26">
        <f t="shared" si="16"/>
        <v>6.4594062374755623E-2</v>
      </c>
      <c r="M380" s="1">
        <f t="shared" si="17"/>
        <v>158.83679937952408</v>
      </c>
    </row>
    <row r="381" spans="1:13" x14ac:dyDescent="0.25">
      <c r="A381" t="str">
        <f t="shared" si="15"/>
        <v>CMBKWIDec-2023</v>
      </c>
      <c r="B381" s="2">
        <v>2023</v>
      </c>
      <c r="C381" s="2" t="s">
        <v>189</v>
      </c>
      <c r="D381" t="s">
        <v>10</v>
      </c>
      <c r="E381" s="2" t="s">
        <v>34</v>
      </c>
      <c r="F381" t="s">
        <v>11</v>
      </c>
      <c r="G381">
        <v>878</v>
      </c>
      <c r="H381">
        <v>82335.679999999978</v>
      </c>
      <c r="I381">
        <v>65918.24000000002</v>
      </c>
      <c r="J381">
        <v>148253.91999999993</v>
      </c>
      <c r="K381">
        <v>3683210</v>
      </c>
      <c r="L381" s="26">
        <f t="shared" si="16"/>
        <v>4.0251280812117672E-2</v>
      </c>
      <c r="M381" s="1">
        <f t="shared" si="17"/>
        <v>168.85412300683362</v>
      </c>
    </row>
    <row r="382" spans="1:13" x14ac:dyDescent="0.25">
      <c r="A382" t="str">
        <f t="shared" si="15"/>
        <v>CMBLHEDec-2023</v>
      </c>
      <c r="B382" s="2">
        <v>2023</v>
      </c>
      <c r="C382" s="2" t="s">
        <v>189</v>
      </c>
      <c r="D382" t="s">
        <v>10</v>
      </c>
      <c r="E382" s="2" t="s">
        <v>35</v>
      </c>
      <c r="F382" t="s">
        <v>15</v>
      </c>
      <c r="G382">
        <v>1320</v>
      </c>
      <c r="H382">
        <v>226161.20000000016</v>
      </c>
      <c r="I382">
        <v>33588.39999999998</v>
      </c>
      <c r="J382">
        <v>259749.59999999995</v>
      </c>
      <c r="K382">
        <v>3676200</v>
      </c>
      <c r="L382" s="26">
        <f t="shared" si="16"/>
        <v>7.0657091561938945E-2</v>
      </c>
      <c r="M382" s="1">
        <f t="shared" si="17"/>
        <v>196.77999999999997</v>
      </c>
    </row>
    <row r="383" spans="1:13" x14ac:dyDescent="0.25">
      <c r="A383" t="str">
        <f t="shared" si="15"/>
        <v>CMBLHRDec-2023</v>
      </c>
      <c r="B383" s="2">
        <v>2023</v>
      </c>
      <c r="C383" s="2" t="s">
        <v>189</v>
      </c>
      <c r="D383" t="s">
        <v>10</v>
      </c>
      <c r="E383" s="2" t="s">
        <v>36</v>
      </c>
      <c r="F383" t="s">
        <v>19</v>
      </c>
      <c r="G383">
        <v>5951</v>
      </c>
      <c r="H383">
        <v>1750234.1100000003</v>
      </c>
      <c r="I383">
        <v>1204094.5399999986</v>
      </c>
      <c r="J383">
        <v>2954328.6499999929</v>
      </c>
      <c r="K383">
        <v>51886769</v>
      </c>
      <c r="L383" s="26">
        <f t="shared" si="16"/>
        <v>5.6937996081428639E-2</v>
      </c>
      <c r="M383" s="1">
        <f t="shared" si="17"/>
        <v>496.44238783397628</v>
      </c>
    </row>
    <row r="384" spans="1:13" x14ac:dyDescent="0.25">
      <c r="A384" t="str">
        <f t="shared" si="15"/>
        <v>CMBMAADec-2023</v>
      </c>
      <c r="B384" s="2">
        <v>2023</v>
      </c>
      <c r="C384" s="2" t="s">
        <v>189</v>
      </c>
      <c r="D384" t="s">
        <v>10</v>
      </c>
      <c r="E384" s="2" t="s">
        <v>37</v>
      </c>
      <c r="F384" t="s">
        <v>15</v>
      </c>
      <c r="G384">
        <v>3146</v>
      </c>
      <c r="H384">
        <v>116553.51999999983</v>
      </c>
      <c r="I384">
        <v>81036.910000000149</v>
      </c>
      <c r="J384">
        <v>197590.43000000005</v>
      </c>
      <c r="K384">
        <v>2158156</v>
      </c>
      <c r="L384" s="26">
        <f t="shared" si="16"/>
        <v>9.1555211949460577E-2</v>
      </c>
      <c r="M384" s="1">
        <f t="shared" si="17"/>
        <v>62.806875397329961</v>
      </c>
    </row>
    <row r="385" spans="1:13" x14ac:dyDescent="0.25">
      <c r="A385" t="str">
        <f t="shared" si="15"/>
        <v>CMBMELDec-2023</v>
      </c>
      <c r="B385" s="2">
        <v>2023</v>
      </c>
      <c r="C385" s="2" t="s">
        <v>189</v>
      </c>
      <c r="D385" t="s">
        <v>10</v>
      </c>
      <c r="E385" s="2" t="s">
        <v>38</v>
      </c>
      <c r="F385" t="s">
        <v>13</v>
      </c>
      <c r="G385">
        <v>4945</v>
      </c>
      <c r="H385">
        <v>1821800.4999999979</v>
      </c>
      <c r="I385">
        <v>466990.89999999973</v>
      </c>
      <c r="J385">
        <v>2288791.4000000013</v>
      </c>
      <c r="K385">
        <v>41582505</v>
      </c>
      <c r="L385" s="26">
        <f t="shared" si="16"/>
        <v>5.5042172182748518E-2</v>
      </c>
      <c r="M385" s="1">
        <f t="shared" si="17"/>
        <v>462.84962588473229</v>
      </c>
    </row>
    <row r="386" spans="1:13" x14ac:dyDescent="0.25">
      <c r="A386" t="str">
        <f t="shared" ref="A386:A449" si="18">D386&amp;E386&amp;C386</f>
        <v>CMBMLEDec-2023</v>
      </c>
      <c r="B386" s="2">
        <v>2023</v>
      </c>
      <c r="C386" s="2" t="s">
        <v>189</v>
      </c>
      <c r="D386" t="s">
        <v>10</v>
      </c>
      <c r="E386" s="2" t="s">
        <v>39</v>
      </c>
      <c r="F386" t="s">
        <v>15</v>
      </c>
      <c r="G386">
        <v>5621</v>
      </c>
      <c r="H386">
        <v>399773.22000000044</v>
      </c>
      <c r="I386">
        <v>117824.13000000003</v>
      </c>
      <c r="J386">
        <v>517597.35000000009</v>
      </c>
      <c r="K386">
        <v>4316928</v>
      </c>
      <c r="L386" s="26">
        <f t="shared" ref="L386:L449" si="19">J386/K386</f>
        <v>0.1198994632294076</v>
      </c>
      <c r="M386" s="1">
        <f t="shared" ref="M386:M449" si="20">J386/G386</f>
        <v>92.082787760185042</v>
      </c>
    </row>
    <row r="387" spans="1:13" x14ac:dyDescent="0.25">
      <c r="A387" t="str">
        <f t="shared" si="18"/>
        <v>CMBNRTDec-2023</v>
      </c>
      <c r="B387" s="2">
        <v>2023</v>
      </c>
      <c r="C387" s="2" t="s">
        <v>189</v>
      </c>
      <c r="D387" t="s">
        <v>10</v>
      </c>
      <c r="E387" s="2" t="s">
        <v>40</v>
      </c>
      <c r="F387" t="s">
        <v>13</v>
      </c>
      <c r="G387">
        <v>1452</v>
      </c>
      <c r="H387">
        <v>488890.52999999985</v>
      </c>
      <c r="I387">
        <v>103369.99999999996</v>
      </c>
      <c r="J387">
        <v>592260.53000000038</v>
      </c>
      <c r="K387">
        <v>9966528</v>
      </c>
      <c r="L387" s="26">
        <f t="shared" si="19"/>
        <v>5.9424960226871423E-2</v>
      </c>
      <c r="M387" s="1">
        <f t="shared" si="20"/>
        <v>407.89292699724541</v>
      </c>
    </row>
    <row r="388" spans="1:13" x14ac:dyDescent="0.25">
      <c r="A388" t="str">
        <f t="shared" si="18"/>
        <v>CMBRUHDec-2023</v>
      </c>
      <c r="B388" s="2">
        <v>2023</v>
      </c>
      <c r="C388" s="2" t="s">
        <v>189</v>
      </c>
      <c r="D388" t="s">
        <v>10</v>
      </c>
      <c r="E388" s="2" t="s">
        <v>41</v>
      </c>
      <c r="F388" t="s">
        <v>11</v>
      </c>
      <c r="G388">
        <v>1000</v>
      </c>
      <c r="H388">
        <v>156266.90999999995</v>
      </c>
      <c r="I388">
        <v>92214.570000000109</v>
      </c>
      <c r="J388">
        <v>248481.47999999992</v>
      </c>
      <c r="K388">
        <v>4045000</v>
      </c>
      <c r="L388" s="26">
        <f t="shared" si="19"/>
        <v>6.1429290482076619E-2</v>
      </c>
      <c r="M388" s="1">
        <f t="shared" si="20"/>
        <v>248.48147999999992</v>
      </c>
    </row>
    <row r="389" spans="1:13" x14ac:dyDescent="0.25">
      <c r="A389" t="str">
        <f t="shared" si="18"/>
        <v>CMBSINDec-2023</v>
      </c>
      <c r="B389" s="2">
        <v>2023</v>
      </c>
      <c r="C389" s="2" t="s">
        <v>189</v>
      </c>
      <c r="D389" t="s">
        <v>10</v>
      </c>
      <c r="E389" s="2" t="s">
        <v>42</v>
      </c>
      <c r="F389" t="s">
        <v>13</v>
      </c>
      <c r="G389">
        <v>2738</v>
      </c>
      <c r="H389">
        <v>388643.79999999964</v>
      </c>
      <c r="I389">
        <v>216623.08000000025</v>
      </c>
      <c r="J389">
        <v>605266.87999999977</v>
      </c>
      <c r="K389">
        <v>7526762</v>
      </c>
      <c r="L389" s="26">
        <f t="shared" si="19"/>
        <v>8.0415307405760902E-2</v>
      </c>
      <c r="M389" s="1">
        <f t="shared" si="20"/>
        <v>221.06168005843674</v>
      </c>
    </row>
    <row r="390" spans="1:13" x14ac:dyDescent="0.25">
      <c r="A390" t="str">
        <f t="shared" si="18"/>
        <v>CMBSYDDec-2023</v>
      </c>
      <c r="B390" s="2">
        <v>2023</v>
      </c>
      <c r="C390" s="2" t="s">
        <v>189</v>
      </c>
      <c r="D390" t="s">
        <v>10</v>
      </c>
      <c r="E390" s="2" t="s">
        <v>53</v>
      </c>
      <c r="F390" t="s">
        <v>13</v>
      </c>
      <c r="G390">
        <v>2201</v>
      </c>
      <c r="H390">
        <v>848064.39999999944</v>
      </c>
      <c r="I390">
        <v>211941.87000000011</v>
      </c>
      <c r="J390">
        <v>1060006.2699999996</v>
      </c>
      <c r="K390">
        <v>19267554</v>
      </c>
      <c r="L390" s="26">
        <f t="shared" si="19"/>
        <v>5.5015092730504325E-2</v>
      </c>
      <c r="M390" s="1">
        <f t="shared" si="20"/>
        <v>481.60212176283488</v>
      </c>
    </row>
    <row r="391" spans="1:13" x14ac:dyDescent="0.25">
      <c r="A391" t="str">
        <f t="shared" si="18"/>
        <v>CMBTRVDec-2023</v>
      </c>
      <c r="B391" s="2">
        <v>2023</v>
      </c>
      <c r="C391" s="2" t="s">
        <v>189</v>
      </c>
      <c r="D391" t="s">
        <v>10</v>
      </c>
      <c r="E391" s="2" t="s">
        <v>43</v>
      </c>
      <c r="F391" t="s">
        <v>15</v>
      </c>
      <c r="G391">
        <v>932</v>
      </c>
      <c r="H391">
        <v>34859.209999999985</v>
      </c>
      <c r="I391">
        <v>12360.559999999983</v>
      </c>
      <c r="J391">
        <v>47219.770000000004</v>
      </c>
      <c r="K391">
        <v>341112</v>
      </c>
      <c r="L391" s="26">
        <f t="shared" si="19"/>
        <v>0.13842893243274937</v>
      </c>
      <c r="M391" s="1">
        <f t="shared" si="20"/>
        <v>50.664989270386272</v>
      </c>
    </row>
    <row r="392" spans="1:13" x14ac:dyDescent="0.25">
      <c r="A392" t="str">
        <f t="shared" si="18"/>
        <v>CMBTRZDec-2023</v>
      </c>
      <c r="B392" s="2">
        <v>2023</v>
      </c>
      <c r="C392" s="2" t="s">
        <v>189</v>
      </c>
      <c r="D392" t="s">
        <v>10</v>
      </c>
      <c r="E392" s="2" t="s">
        <v>44</v>
      </c>
      <c r="F392" t="s">
        <v>15</v>
      </c>
      <c r="G392">
        <v>629</v>
      </c>
      <c r="H392">
        <v>24770.819999999992</v>
      </c>
      <c r="I392">
        <v>12016.840000000011</v>
      </c>
      <c r="J392">
        <v>36787.660000000003</v>
      </c>
      <c r="K392">
        <v>278647</v>
      </c>
      <c r="L392" s="26">
        <f t="shared" si="19"/>
        <v>0.13202245134525045</v>
      </c>
      <c r="M392" s="1">
        <f t="shared" si="20"/>
        <v>58.48594594594595</v>
      </c>
    </row>
    <row r="393" spans="1:13" x14ac:dyDescent="0.25">
      <c r="A393" t="str">
        <f t="shared" si="18"/>
        <v>CMBJEDDec-2023</v>
      </c>
      <c r="B393" s="2">
        <v>2023</v>
      </c>
      <c r="C393" s="2" t="s">
        <v>189</v>
      </c>
      <c r="D393" t="s">
        <v>10</v>
      </c>
      <c r="E393" s="2" t="s">
        <v>51</v>
      </c>
      <c r="F393" t="s">
        <v>11</v>
      </c>
      <c r="G393">
        <v>286</v>
      </c>
      <c r="H393">
        <v>53748.979999999974</v>
      </c>
      <c r="I393">
        <v>23244.260000000013</v>
      </c>
      <c r="J393">
        <v>76993.239999999991</v>
      </c>
      <c r="K393">
        <v>1331902</v>
      </c>
      <c r="L393" s="26">
        <f t="shared" si="19"/>
        <v>5.7806985799255493E-2</v>
      </c>
      <c r="M393" s="1">
        <f t="shared" si="20"/>
        <v>269.20713286713283</v>
      </c>
    </row>
    <row r="394" spans="1:13" x14ac:dyDescent="0.25">
      <c r="A394" t="str">
        <f t="shared" si="18"/>
        <v>COKCMBDec-2023</v>
      </c>
      <c r="B394" s="2">
        <v>2023</v>
      </c>
      <c r="C394" s="2" t="s">
        <v>189</v>
      </c>
      <c r="D394" t="s">
        <v>21</v>
      </c>
      <c r="E394" s="2" t="s">
        <v>10</v>
      </c>
      <c r="F394" t="s">
        <v>15</v>
      </c>
      <c r="G394">
        <v>1045</v>
      </c>
      <c r="H394">
        <v>65942.640000000029</v>
      </c>
      <c r="I394">
        <v>26935.869999999992</v>
      </c>
      <c r="J394">
        <v>92878.510000000038</v>
      </c>
      <c r="K394">
        <v>540265</v>
      </c>
      <c r="L394" s="26">
        <f t="shared" si="19"/>
        <v>0.17191287608858624</v>
      </c>
      <c r="M394" s="1">
        <f t="shared" si="20"/>
        <v>88.878956937799074</v>
      </c>
    </row>
    <row r="395" spans="1:13" x14ac:dyDescent="0.25">
      <c r="A395" t="str">
        <f t="shared" si="18"/>
        <v>DACCMBDec-2023</v>
      </c>
      <c r="B395" s="2">
        <v>2023</v>
      </c>
      <c r="C395" s="2" t="s">
        <v>189</v>
      </c>
      <c r="D395" t="s">
        <v>22</v>
      </c>
      <c r="E395" s="2" t="s">
        <v>10</v>
      </c>
      <c r="F395" t="s">
        <v>15</v>
      </c>
      <c r="G395">
        <v>596</v>
      </c>
      <c r="H395">
        <v>128589.61000000004</v>
      </c>
      <c r="I395">
        <v>3221.0699999999988</v>
      </c>
      <c r="J395">
        <v>131810.68000000008</v>
      </c>
      <c r="K395">
        <v>1290340</v>
      </c>
      <c r="L395" s="26">
        <f t="shared" si="19"/>
        <v>0.10215189794937775</v>
      </c>
      <c r="M395" s="1">
        <f t="shared" si="20"/>
        <v>221.15885906040282</v>
      </c>
    </row>
    <row r="396" spans="1:13" x14ac:dyDescent="0.25">
      <c r="A396" t="str">
        <f t="shared" si="18"/>
        <v>DELCMBDec-2023</v>
      </c>
      <c r="B396" s="2">
        <v>2023</v>
      </c>
      <c r="C396" s="2" t="s">
        <v>189</v>
      </c>
      <c r="D396" t="s">
        <v>23</v>
      </c>
      <c r="E396" s="2" t="s">
        <v>10</v>
      </c>
      <c r="F396" t="s">
        <v>15</v>
      </c>
      <c r="G396">
        <v>3570</v>
      </c>
      <c r="H396">
        <v>423722.66000000027</v>
      </c>
      <c r="I396">
        <v>120816.92999999998</v>
      </c>
      <c r="J396">
        <v>544539.59000000067</v>
      </c>
      <c r="K396">
        <v>8657250</v>
      </c>
      <c r="L396" s="26">
        <f t="shared" si="19"/>
        <v>6.2899834242975614E-2</v>
      </c>
      <c r="M396" s="1">
        <f t="shared" si="20"/>
        <v>152.53209803921587</v>
      </c>
    </row>
    <row r="397" spans="1:13" x14ac:dyDescent="0.25">
      <c r="A397" t="str">
        <f t="shared" si="18"/>
        <v>DMMCMBDec-2023</v>
      </c>
      <c r="B397" s="2">
        <v>2023</v>
      </c>
      <c r="C397" s="2" t="s">
        <v>189</v>
      </c>
      <c r="D397" t="s">
        <v>24</v>
      </c>
      <c r="E397" s="2" t="s">
        <v>10</v>
      </c>
      <c r="F397" t="s">
        <v>11</v>
      </c>
      <c r="G397">
        <v>616</v>
      </c>
      <c r="H397">
        <v>96813.170000000013</v>
      </c>
      <c r="I397">
        <v>55563.840000000004</v>
      </c>
      <c r="J397">
        <v>152377.00999999998</v>
      </c>
      <c r="K397">
        <v>2373448</v>
      </c>
      <c r="L397" s="26">
        <f t="shared" si="19"/>
        <v>6.4200694517006468E-2</v>
      </c>
      <c r="M397" s="1">
        <f t="shared" si="20"/>
        <v>247.36527597402593</v>
      </c>
    </row>
    <row r="398" spans="1:13" x14ac:dyDescent="0.25">
      <c r="A398" t="str">
        <f t="shared" si="18"/>
        <v>DOHCMBDec-2023</v>
      </c>
      <c r="B398" s="2">
        <v>2023</v>
      </c>
      <c r="C398" s="2" t="s">
        <v>189</v>
      </c>
      <c r="D398" t="s">
        <v>25</v>
      </c>
      <c r="E398" s="2" t="s">
        <v>10</v>
      </c>
      <c r="F398" t="s">
        <v>11</v>
      </c>
      <c r="G398">
        <v>1626</v>
      </c>
      <c r="H398">
        <v>321410.47999999992</v>
      </c>
      <c r="I398">
        <v>258630.06999999989</v>
      </c>
      <c r="J398">
        <v>580040.55000000005</v>
      </c>
      <c r="K398">
        <v>5907258</v>
      </c>
      <c r="L398" s="26">
        <f t="shared" si="19"/>
        <v>9.8191165850551987E-2</v>
      </c>
      <c r="M398" s="1">
        <f t="shared" si="20"/>
        <v>356.72850553505538</v>
      </c>
    </row>
    <row r="399" spans="1:13" x14ac:dyDescent="0.25">
      <c r="A399" t="str">
        <f t="shared" si="18"/>
        <v>DXBCMBDec-2023</v>
      </c>
      <c r="B399" s="2">
        <v>2023</v>
      </c>
      <c r="C399" s="2" t="s">
        <v>189</v>
      </c>
      <c r="D399" t="s">
        <v>26</v>
      </c>
      <c r="E399" s="2" t="s">
        <v>10</v>
      </c>
      <c r="F399" t="s">
        <v>11</v>
      </c>
      <c r="G399">
        <v>1062</v>
      </c>
      <c r="H399">
        <v>172293.40999999983</v>
      </c>
      <c r="I399">
        <v>91050.499999999971</v>
      </c>
      <c r="J399">
        <v>263343.90999999986</v>
      </c>
      <c r="K399">
        <v>3514158</v>
      </c>
      <c r="L399" s="26">
        <f t="shared" si="19"/>
        <v>7.493798229903148E-2</v>
      </c>
      <c r="M399" s="1">
        <f t="shared" si="20"/>
        <v>247.96978342749514</v>
      </c>
    </row>
    <row r="400" spans="1:13" x14ac:dyDescent="0.25">
      <c r="A400" t="str">
        <f t="shared" si="18"/>
        <v>FRACMBDec-2023</v>
      </c>
      <c r="B400" s="2">
        <v>2023</v>
      </c>
      <c r="C400" s="2" t="s">
        <v>189</v>
      </c>
      <c r="D400" t="s">
        <v>27</v>
      </c>
      <c r="E400" s="2" t="s">
        <v>10</v>
      </c>
      <c r="F400" t="s">
        <v>19</v>
      </c>
      <c r="G400">
        <v>2516</v>
      </c>
      <c r="H400">
        <v>797845.65</v>
      </c>
      <c r="I400">
        <v>556869.51000000013</v>
      </c>
      <c r="J400">
        <v>1354715.1600000011</v>
      </c>
      <c r="K400">
        <v>20361988</v>
      </c>
      <c r="L400" s="26">
        <f t="shared" si="19"/>
        <v>6.6531576386352903E-2</v>
      </c>
      <c r="M400" s="1">
        <f t="shared" si="20"/>
        <v>538.44004769475396</v>
      </c>
    </row>
    <row r="401" spans="1:13" x14ac:dyDescent="0.25">
      <c r="A401" t="str">
        <f t="shared" si="18"/>
        <v>GANCMBDec-2023</v>
      </c>
      <c r="B401" s="2">
        <v>2023</v>
      </c>
      <c r="C401" s="2" t="s">
        <v>189</v>
      </c>
      <c r="D401" t="s">
        <v>28</v>
      </c>
      <c r="E401" s="2" t="s">
        <v>10</v>
      </c>
      <c r="F401" t="s">
        <v>15</v>
      </c>
      <c r="G401">
        <v>497</v>
      </c>
      <c r="H401">
        <v>43158.55999999999</v>
      </c>
      <c r="I401">
        <v>13232.269999999999</v>
      </c>
      <c r="J401">
        <v>56390.83</v>
      </c>
      <c r="K401">
        <v>570059</v>
      </c>
      <c r="L401" s="26">
        <f t="shared" si="19"/>
        <v>9.8921041506230059E-2</v>
      </c>
      <c r="M401" s="1">
        <f t="shared" si="20"/>
        <v>113.46243460764587</v>
      </c>
    </row>
    <row r="402" spans="1:13" x14ac:dyDescent="0.25">
      <c r="A402" t="str">
        <f t="shared" si="18"/>
        <v>HYDCMBDec-2023</v>
      </c>
      <c r="B402" s="2">
        <v>2023</v>
      </c>
      <c r="C402" s="2" t="s">
        <v>189</v>
      </c>
      <c r="D402" t="s">
        <v>29</v>
      </c>
      <c r="E402" s="2" t="s">
        <v>10</v>
      </c>
      <c r="F402" t="s">
        <v>15</v>
      </c>
      <c r="G402">
        <v>1053</v>
      </c>
      <c r="H402">
        <v>66190.459999999977</v>
      </c>
      <c r="I402">
        <v>35910.619999999995</v>
      </c>
      <c r="J402">
        <v>102101.08000000002</v>
      </c>
      <c r="K402">
        <v>1234116</v>
      </c>
      <c r="L402" s="26">
        <f t="shared" si="19"/>
        <v>8.2732158079143303E-2</v>
      </c>
      <c r="M402" s="1">
        <f t="shared" si="20"/>
        <v>96.962089268755946</v>
      </c>
    </row>
    <row r="403" spans="1:13" x14ac:dyDescent="0.25">
      <c r="A403" t="str">
        <f t="shared" si="18"/>
        <v>ICNCMBDec-2023</v>
      </c>
      <c r="B403" s="2">
        <v>2023</v>
      </c>
      <c r="C403" s="2" t="s">
        <v>189</v>
      </c>
      <c r="D403" t="s">
        <v>30</v>
      </c>
      <c r="E403" s="2" t="s">
        <v>10</v>
      </c>
      <c r="F403" t="s">
        <v>13</v>
      </c>
      <c r="G403">
        <v>779</v>
      </c>
      <c r="H403">
        <v>196306.61000000002</v>
      </c>
      <c r="I403">
        <v>66975.129999999961</v>
      </c>
      <c r="J403">
        <v>263281.74</v>
      </c>
      <c r="K403">
        <v>4490935</v>
      </c>
      <c r="L403" s="26">
        <f t="shared" si="19"/>
        <v>5.8625150441945828E-2</v>
      </c>
      <c r="M403" s="1">
        <f t="shared" si="20"/>
        <v>337.97399229781769</v>
      </c>
    </row>
    <row r="404" spans="1:13" x14ac:dyDescent="0.25">
      <c r="A404" t="str">
        <f t="shared" si="18"/>
        <v>IXMCMBDec-2023</v>
      </c>
      <c r="B404" s="2">
        <v>2023</v>
      </c>
      <c r="C404" s="2" t="s">
        <v>189</v>
      </c>
      <c r="D404" t="s">
        <v>31</v>
      </c>
      <c r="E404" s="2" t="s">
        <v>10</v>
      </c>
      <c r="F404" t="s">
        <v>15</v>
      </c>
      <c r="G404">
        <v>961</v>
      </c>
      <c r="H404">
        <v>23110.42</v>
      </c>
      <c r="I404">
        <v>17134.000000000047</v>
      </c>
      <c r="J404">
        <v>40244.419999999991</v>
      </c>
      <c r="K404">
        <v>340194</v>
      </c>
      <c r="L404" s="26">
        <f t="shared" si="19"/>
        <v>0.11829844147750987</v>
      </c>
      <c r="M404" s="1">
        <f t="shared" si="20"/>
        <v>41.877648283038489</v>
      </c>
    </row>
    <row r="405" spans="1:13" x14ac:dyDescent="0.25">
      <c r="A405" t="str">
        <f t="shared" si="18"/>
        <v>KHICMBDec-2023</v>
      </c>
      <c r="B405" s="2">
        <v>2023</v>
      </c>
      <c r="C405" s="2" t="s">
        <v>189</v>
      </c>
      <c r="D405" t="s">
        <v>32</v>
      </c>
      <c r="E405" s="2" t="s">
        <v>10</v>
      </c>
      <c r="F405" t="s">
        <v>15</v>
      </c>
      <c r="G405">
        <v>860</v>
      </c>
      <c r="H405">
        <v>104992.74999999994</v>
      </c>
      <c r="I405">
        <v>26249.360000000001</v>
      </c>
      <c r="J405">
        <v>131242.11000000004</v>
      </c>
      <c r="K405">
        <v>2076040</v>
      </c>
      <c r="L405" s="26">
        <f t="shared" si="19"/>
        <v>6.3217524710506567E-2</v>
      </c>
      <c r="M405" s="1">
        <f t="shared" si="20"/>
        <v>152.60710465116284</v>
      </c>
    </row>
    <row r="406" spans="1:13" x14ac:dyDescent="0.25">
      <c r="A406" t="str">
        <f t="shared" si="18"/>
        <v>KTMCMBDec-2023</v>
      </c>
      <c r="B406" s="2">
        <v>2023</v>
      </c>
      <c r="C406" s="2" t="s">
        <v>189</v>
      </c>
      <c r="D406" t="s">
        <v>52</v>
      </c>
      <c r="E406" s="2" t="s">
        <v>10</v>
      </c>
      <c r="F406" t="s">
        <v>15</v>
      </c>
      <c r="G406">
        <v>1172</v>
      </c>
      <c r="H406">
        <v>179183.95</v>
      </c>
      <c r="I406">
        <v>52999.97</v>
      </c>
      <c r="J406">
        <v>232183.91999999998</v>
      </c>
      <c r="K406">
        <v>2757716</v>
      </c>
      <c r="L406" s="26">
        <f t="shared" si="19"/>
        <v>8.4194282514950772E-2</v>
      </c>
      <c r="M406" s="1">
        <f t="shared" si="20"/>
        <v>198.10914675767916</v>
      </c>
    </row>
    <row r="407" spans="1:13" x14ac:dyDescent="0.25">
      <c r="A407" t="str">
        <f t="shared" si="18"/>
        <v>KULCMBDec-2023</v>
      </c>
      <c r="B407" s="2">
        <v>2023</v>
      </c>
      <c r="C407" s="2" t="s">
        <v>189</v>
      </c>
      <c r="D407" t="s">
        <v>33</v>
      </c>
      <c r="E407" s="2" t="s">
        <v>10</v>
      </c>
      <c r="F407" t="s">
        <v>13</v>
      </c>
      <c r="G407">
        <v>3191</v>
      </c>
      <c r="H407">
        <v>270545.09000000049</v>
      </c>
      <c r="I407">
        <v>189648.77000000008</v>
      </c>
      <c r="J407">
        <v>460193.85999999952</v>
      </c>
      <c r="K407">
        <v>7846669</v>
      </c>
      <c r="L407" s="26">
        <f t="shared" si="19"/>
        <v>5.8648307963544727E-2</v>
      </c>
      <c r="M407" s="1">
        <f t="shared" si="20"/>
        <v>144.21618928235648</v>
      </c>
    </row>
    <row r="408" spans="1:13" x14ac:dyDescent="0.25">
      <c r="A408" t="str">
        <f t="shared" si="18"/>
        <v>KWICMBDec-2023</v>
      </c>
      <c r="B408" s="2">
        <v>2023</v>
      </c>
      <c r="C408" s="2" t="s">
        <v>189</v>
      </c>
      <c r="D408" t="s">
        <v>34</v>
      </c>
      <c r="E408" s="2" t="s">
        <v>10</v>
      </c>
      <c r="F408" t="s">
        <v>11</v>
      </c>
      <c r="G408">
        <v>856</v>
      </c>
      <c r="H408">
        <v>91702.760000000024</v>
      </c>
      <c r="I408">
        <v>59942.189999999988</v>
      </c>
      <c r="J408">
        <v>151644.95000000007</v>
      </c>
      <c r="K408">
        <v>3590920</v>
      </c>
      <c r="L408" s="26">
        <f t="shared" si="19"/>
        <v>4.2230110946498409E-2</v>
      </c>
      <c r="M408" s="1">
        <f t="shared" si="20"/>
        <v>177.15531542056084</v>
      </c>
    </row>
    <row r="409" spans="1:13" x14ac:dyDescent="0.25">
      <c r="A409" t="str">
        <f t="shared" si="18"/>
        <v>LHECMBDec-2023</v>
      </c>
      <c r="B409" s="2">
        <v>2023</v>
      </c>
      <c r="C409" s="2" t="s">
        <v>189</v>
      </c>
      <c r="D409" t="s">
        <v>35</v>
      </c>
      <c r="E409" s="2" t="s">
        <v>10</v>
      </c>
      <c r="F409" t="s">
        <v>15</v>
      </c>
      <c r="G409">
        <v>947</v>
      </c>
      <c r="H409">
        <v>116985.35</v>
      </c>
      <c r="I409">
        <v>28160.200000000004</v>
      </c>
      <c r="J409">
        <v>145145.5499999999</v>
      </c>
      <c r="K409">
        <v>2637395</v>
      </c>
      <c r="L409" s="26">
        <f t="shared" si="19"/>
        <v>5.5033679065896422E-2</v>
      </c>
      <c r="M409" s="1">
        <f t="shared" si="20"/>
        <v>153.26879619852156</v>
      </c>
    </row>
    <row r="410" spans="1:13" x14ac:dyDescent="0.25">
      <c r="A410" t="str">
        <f t="shared" si="18"/>
        <v>LHRCMBDec-2023</v>
      </c>
      <c r="B410" s="2">
        <v>2023</v>
      </c>
      <c r="C410" s="2" t="s">
        <v>189</v>
      </c>
      <c r="D410" t="s">
        <v>36</v>
      </c>
      <c r="E410" s="2" t="s">
        <v>10</v>
      </c>
      <c r="F410" t="s">
        <v>19</v>
      </c>
      <c r="G410">
        <v>6640</v>
      </c>
      <c r="H410">
        <v>2999872.9000000013</v>
      </c>
      <c r="I410">
        <v>1393885.9900000007</v>
      </c>
      <c r="J410">
        <v>4393758.8899999931</v>
      </c>
      <c r="K410">
        <v>57894160</v>
      </c>
      <c r="L410" s="26">
        <f t="shared" si="19"/>
        <v>7.5892955178898755E-2</v>
      </c>
      <c r="M410" s="1">
        <f t="shared" si="20"/>
        <v>661.71067620481824</v>
      </c>
    </row>
    <row r="411" spans="1:13" x14ac:dyDescent="0.25">
      <c r="A411" t="str">
        <f t="shared" si="18"/>
        <v>MAACMBDec-2023</v>
      </c>
      <c r="B411" s="2">
        <v>2023</v>
      </c>
      <c r="C411" s="2" t="s">
        <v>189</v>
      </c>
      <c r="D411" t="s">
        <v>37</v>
      </c>
      <c r="E411" s="2" t="s">
        <v>10</v>
      </c>
      <c r="F411" t="s">
        <v>15</v>
      </c>
      <c r="G411">
        <v>4040</v>
      </c>
      <c r="H411">
        <v>147011.61000000007</v>
      </c>
      <c r="I411">
        <v>115132.37000000013</v>
      </c>
      <c r="J411">
        <v>262143.98000000027</v>
      </c>
      <c r="K411">
        <v>2771440</v>
      </c>
      <c r="L411" s="26">
        <f t="shared" si="19"/>
        <v>9.4587643968478574E-2</v>
      </c>
      <c r="M411" s="1">
        <f t="shared" si="20"/>
        <v>64.887123762376305</v>
      </c>
    </row>
    <row r="412" spans="1:13" x14ac:dyDescent="0.25">
      <c r="A412" t="str">
        <f t="shared" si="18"/>
        <v>MELCMBDec-2023</v>
      </c>
      <c r="B412" s="2">
        <v>2023</v>
      </c>
      <c r="C412" s="2" t="s">
        <v>189</v>
      </c>
      <c r="D412" t="s">
        <v>38</v>
      </c>
      <c r="E412" s="2" t="s">
        <v>10</v>
      </c>
      <c r="F412" t="s">
        <v>13</v>
      </c>
      <c r="G412">
        <v>6379</v>
      </c>
      <c r="H412">
        <v>3848660.4100000076</v>
      </c>
      <c r="I412">
        <v>468171.99999999971</v>
      </c>
      <c r="J412">
        <v>4316832.4100000067</v>
      </c>
      <c r="K412">
        <v>53641011</v>
      </c>
      <c r="L412" s="26">
        <f t="shared" si="19"/>
        <v>8.0476343184508706E-2</v>
      </c>
      <c r="M412" s="1">
        <f t="shared" si="20"/>
        <v>676.72556983853372</v>
      </c>
    </row>
    <row r="413" spans="1:13" x14ac:dyDescent="0.25">
      <c r="A413" t="str">
        <f t="shared" si="18"/>
        <v>MLECMBDec-2023</v>
      </c>
      <c r="B413" s="2">
        <v>2023</v>
      </c>
      <c r="C413" s="2" t="s">
        <v>189</v>
      </c>
      <c r="D413" t="s">
        <v>39</v>
      </c>
      <c r="E413" s="2" t="s">
        <v>10</v>
      </c>
      <c r="F413" t="s">
        <v>15</v>
      </c>
      <c r="G413">
        <v>4960</v>
      </c>
      <c r="H413">
        <v>300483.06000000017</v>
      </c>
      <c r="I413">
        <v>107329.61999999994</v>
      </c>
      <c r="J413">
        <v>407812.67999999964</v>
      </c>
      <c r="K413">
        <v>3809280</v>
      </c>
      <c r="L413" s="26">
        <f t="shared" si="19"/>
        <v>0.10705768019153217</v>
      </c>
      <c r="M413" s="1">
        <f t="shared" si="20"/>
        <v>82.220298387096705</v>
      </c>
    </row>
    <row r="414" spans="1:13" x14ac:dyDescent="0.25">
      <c r="A414" t="str">
        <f t="shared" si="18"/>
        <v>NRTCMBDec-2023</v>
      </c>
      <c r="B414" s="2">
        <v>2023</v>
      </c>
      <c r="C414" s="2" t="s">
        <v>189</v>
      </c>
      <c r="D414" t="s">
        <v>40</v>
      </c>
      <c r="E414" s="2" t="s">
        <v>10</v>
      </c>
      <c r="F414" t="s">
        <v>13</v>
      </c>
      <c r="G414">
        <v>2344</v>
      </c>
      <c r="H414">
        <v>931300.82999999914</v>
      </c>
      <c r="I414">
        <v>43324.799999999974</v>
      </c>
      <c r="J414">
        <v>974625.63000000012</v>
      </c>
      <c r="K414">
        <v>16089216</v>
      </c>
      <c r="L414" s="26">
        <f t="shared" si="19"/>
        <v>6.0576328268574439E-2</v>
      </c>
      <c r="M414" s="1">
        <f t="shared" si="20"/>
        <v>415.79591723549493</v>
      </c>
    </row>
    <row r="415" spans="1:13" x14ac:dyDescent="0.25">
      <c r="A415" t="str">
        <f t="shared" si="18"/>
        <v>PVGCMBDec-2023</v>
      </c>
      <c r="B415" s="2">
        <v>2023</v>
      </c>
      <c r="C415" s="2" t="s">
        <v>189</v>
      </c>
      <c r="D415" t="s">
        <v>50</v>
      </c>
      <c r="E415" s="2" t="s">
        <v>10</v>
      </c>
      <c r="F415" t="s">
        <v>13</v>
      </c>
      <c r="G415">
        <v>25</v>
      </c>
      <c r="H415">
        <v>3286.67</v>
      </c>
      <c r="I415">
        <v>2231.2399999999998</v>
      </c>
      <c r="J415">
        <v>5517.91</v>
      </c>
      <c r="K415">
        <v>126650</v>
      </c>
      <c r="L415" s="26">
        <f t="shared" si="19"/>
        <v>4.3568180023687328E-2</v>
      </c>
      <c r="M415" s="1">
        <f t="shared" si="20"/>
        <v>220.71639999999999</v>
      </c>
    </row>
    <row r="416" spans="1:13" x14ac:dyDescent="0.25">
      <c r="A416" t="str">
        <f t="shared" si="18"/>
        <v>RUHCMBDec-2023</v>
      </c>
      <c r="B416" s="2">
        <v>2023</v>
      </c>
      <c r="C416" s="2" t="s">
        <v>189</v>
      </c>
      <c r="D416" t="s">
        <v>41</v>
      </c>
      <c r="E416" s="2" t="s">
        <v>10</v>
      </c>
      <c r="F416" t="s">
        <v>11</v>
      </c>
      <c r="G416">
        <v>851</v>
      </c>
      <c r="H416">
        <v>180983.30000000002</v>
      </c>
      <c r="I416">
        <v>78109.5600000001</v>
      </c>
      <c r="J416">
        <v>259092.86000000007</v>
      </c>
      <c r="K416">
        <v>3442295</v>
      </c>
      <c r="L416" s="26">
        <f t="shared" si="19"/>
        <v>7.526747707561382E-2</v>
      </c>
      <c r="M416" s="1">
        <f t="shared" si="20"/>
        <v>304.45694477085789</v>
      </c>
    </row>
    <row r="417" spans="1:13" x14ac:dyDescent="0.25">
      <c r="A417" t="str">
        <f t="shared" si="18"/>
        <v>SINCMBDec-2023</v>
      </c>
      <c r="B417" s="2">
        <v>2023</v>
      </c>
      <c r="C417" s="2" t="s">
        <v>189</v>
      </c>
      <c r="D417" t="s">
        <v>42</v>
      </c>
      <c r="E417" s="2" t="s">
        <v>10</v>
      </c>
      <c r="F417" t="s">
        <v>13</v>
      </c>
      <c r="G417">
        <v>2597</v>
      </c>
      <c r="H417">
        <v>434092.08999999997</v>
      </c>
      <c r="I417">
        <v>200741.06</v>
      </c>
      <c r="J417">
        <v>634833.15</v>
      </c>
      <c r="K417">
        <v>7139153</v>
      </c>
      <c r="L417" s="26">
        <f t="shared" si="19"/>
        <v>8.8922754562060793E-2</v>
      </c>
      <c r="M417" s="1">
        <f t="shared" si="20"/>
        <v>244.44865229110513</v>
      </c>
    </row>
    <row r="418" spans="1:13" x14ac:dyDescent="0.25">
      <c r="A418" t="str">
        <f t="shared" si="18"/>
        <v>SYDCMBDec-2023</v>
      </c>
      <c r="B418" s="2">
        <v>2023</v>
      </c>
      <c r="C418" s="2" t="s">
        <v>189</v>
      </c>
      <c r="D418" t="s">
        <v>53</v>
      </c>
      <c r="E418" s="2" t="s">
        <v>10</v>
      </c>
      <c r="F418" t="s">
        <v>13</v>
      </c>
      <c r="G418">
        <v>3162</v>
      </c>
      <c r="H418">
        <v>1890117.7099999997</v>
      </c>
      <c r="I418">
        <v>216784.41000000009</v>
      </c>
      <c r="J418">
        <v>2106902.120000002</v>
      </c>
      <c r="K418">
        <v>27680148</v>
      </c>
      <c r="L418" s="26">
        <f t="shared" si="19"/>
        <v>7.6115999090756378E-2</v>
      </c>
      <c r="M418" s="1">
        <f t="shared" si="20"/>
        <v>666.31945604048133</v>
      </c>
    </row>
    <row r="419" spans="1:13" x14ac:dyDescent="0.25">
      <c r="A419" t="str">
        <f t="shared" si="18"/>
        <v>TRVCMBDec-2023</v>
      </c>
      <c r="B419" s="2">
        <v>2023</v>
      </c>
      <c r="C419" s="2" t="s">
        <v>189</v>
      </c>
      <c r="D419" t="s">
        <v>43</v>
      </c>
      <c r="E419" s="2" t="s">
        <v>10</v>
      </c>
      <c r="F419" t="s">
        <v>15</v>
      </c>
      <c r="G419">
        <v>432</v>
      </c>
      <c r="H419">
        <v>18321.979999999992</v>
      </c>
      <c r="I419">
        <v>8675.489999999998</v>
      </c>
      <c r="J419">
        <v>26997.470000000023</v>
      </c>
      <c r="K419">
        <v>158112</v>
      </c>
      <c r="L419" s="26">
        <f t="shared" si="19"/>
        <v>0.17074902600688135</v>
      </c>
      <c r="M419" s="1">
        <f t="shared" si="20"/>
        <v>62.49414351851857</v>
      </c>
    </row>
    <row r="420" spans="1:13" x14ac:dyDescent="0.25">
      <c r="A420" t="str">
        <f t="shared" si="18"/>
        <v>TRZCMBDec-2023</v>
      </c>
      <c r="B420" s="2">
        <v>2023</v>
      </c>
      <c r="C420" s="2" t="s">
        <v>189</v>
      </c>
      <c r="D420" t="s">
        <v>44</v>
      </c>
      <c r="E420" s="2" t="s">
        <v>10</v>
      </c>
      <c r="F420" t="s">
        <v>15</v>
      </c>
      <c r="G420">
        <v>1106</v>
      </c>
      <c r="H420">
        <v>34018.789999999994</v>
      </c>
      <c r="I420">
        <v>19326.430000000004</v>
      </c>
      <c r="J420">
        <v>53345.219999999979</v>
      </c>
      <c r="K420">
        <v>489958</v>
      </c>
      <c r="L420" s="26">
        <f t="shared" si="19"/>
        <v>0.10887712824364533</v>
      </c>
      <c r="M420" s="1">
        <f t="shared" si="20"/>
        <v>48.232567811934885</v>
      </c>
    </row>
    <row r="421" spans="1:13" x14ac:dyDescent="0.25">
      <c r="A421" t="str">
        <f t="shared" si="18"/>
        <v>JEDCMBDec-2023</v>
      </c>
      <c r="B421" s="4">
        <v>2023</v>
      </c>
      <c r="C421" s="2" t="s">
        <v>189</v>
      </c>
      <c r="D421" t="s">
        <v>51</v>
      </c>
      <c r="E421" s="2" t="s">
        <v>10</v>
      </c>
      <c r="F421" t="s">
        <v>11</v>
      </c>
      <c r="G421">
        <v>399</v>
      </c>
      <c r="H421">
        <v>51883.689999999995</v>
      </c>
      <c r="I421">
        <v>35044.630000000005</v>
      </c>
      <c r="J421">
        <v>86928.320000000007</v>
      </c>
      <c r="K421">
        <v>1858143</v>
      </c>
      <c r="L421" s="26">
        <f t="shared" si="19"/>
        <v>4.6782362821375968E-2</v>
      </c>
      <c r="M421" s="1">
        <f t="shared" si="20"/>
        <v>217.86546365914788</v>
      </c>
    </row>
    <row r="422" spans="1:13" x14ac:dyDescent="0.25">
      <c r="A422" t="str">
        <f t="shared" si="18"/>
        <v/>
      </c>
      <c r="L422" s="26" t="e">
        <f t="shared" si="19"/>
        <v>#DIV/0!</v>
      </c>
      <c r="M422" s="1" t="e">
        <f t="shared" si="20"/>
        <v>#DIV/0!</v>
      </c>
    </row>
    <row r="423" spans="1:13" x14ac:dyDescent="0.25">
      <c r="A423" t="str">
        <f t="shared" si="18"/>
        <v/>
      </c>
      <c r="L423" s="26" t="e">
        <f t="shared" si="19"/>
        <v>#DIV/0!</v>
      </c>
      <c r="M423" s="1" t="e">
        <f t="shared" si="20"/>
        <v>#DIV/0!</v>
      </c>
    </row>
    <row r="424" spans="1:13" x14ac:dyDescent="0.25">
      <c r="A424" t="str">
        <f t="shared" si="18"/>
        <v/>
      </c>
      <c r="B424" s="2"/>
      <c r="C424" s="2"/>
      <c r="E424" s="2"/>
      <c r="L424" s="26" t="e">
        <f t="shared" si="19"/>
        <v>#DIV/0!</v>
      </c>
      <c r="M424" s="1" t="e">
        <f t="shared" si="20"/>
        <v>#DIV/0!</v>
      </c>
    </row>
    <row r="425" spans="1:13" x14ac:dyDescent="0.25">
      <c r="A425" t="str">
        <f t="shared" si="18"/>
        <v/>
      </c>
      <c r="B425" s="2"/>
      <c r="C425" s="2"/>
      <c r="E425" s="2"/>
      <c r="L425" s="26" t="e">
        <f t="shared" si="19"/>
        <v>#DIV/0!</v>
      </c>
      <c r="M425" s="1" t="e">
        <f t="shared" si="20"/>
        <v>#DIV/0!</v>
      </c>
    </row>
    <row r="426" spans="1:13" x14ac:dyDescent="0.25">
      <c r="A426" t="str">
        <f t="shared" si="18"/>
        <v/>
      </c>
      <c r="B426" s="2"/>
      <c r="C426" s="2"/>
      <c r="E426" s="2"/>
      <c r="L426" s="26" t="e">
        <f t="shared" si="19"/>
        <v>#DIV/0!</v>
      </c>
      <c r="M426" s="1" t="e">
        <f t="shared" si="20"/>
        <v>#DIV/0!</v>
      </c>
    </row>
    <row r="427" spans="1:13" x14ac:dyDescent="0.25">
      <c r="A427" t="str">
        <f t="shared" si="18"/>
        <v/>
      </c>
      <c r="B427" s="2"/>
      <c r="C427" s="2"/>
      <c r="E427" s="2"/>
      <c r="L427" s="26" t="e">
        <f t="shared" si="19"/>
        <v>#DIV/0!</v>
      </c>
      <c r="M427" s="1" t="e">
        <f t="shared" si="20"/>
        <v>#DIV/0!</v>
      </c>
    </row>
    <row r="428" spans="1:13" x14ac:dyDescent="0.25">
      <c r="A428" t="str">
        <f t="shared" si="18"/>
        <v/>
      </c>
      <c r="B428" s="2"/>
      <c r="C428" s="2"/>
      <c r="E428" s="2"/>
      <c r="L428" s="26" t="e">
        <f t="shared" si="19"/>
        <v>#DIV/0!</v>
      </c>
      <c r="M428" s="1" t="e">
        <f t="shared" si="20"/>
        <v>#DIV/0!</v>
      </c>
    </row>
    <row r="429" spans="1:13" x14ac:dyDescent="0.25">
      <c r="A429" t="str">
        <f t="shared" si="18"/>
        <v/>
      </c>
      <c r="B429" s="4"/>
      <c r="C429" s="2"/>
      <c r="E429" s="2"/>
      <c r="L429" s="26" t="e">
        <f t="shared" si="19"/>
        <v>#DIV/0!</v>
      </c>
      <c r="M429" s="1" t="e">
        <f t="shared" si="20"/>
        <v>#DIV/0!</v>
      </c>
    </row>
    <row r="430" spans="1:13" x14ac:dyDescent="0.25">
      <c r="A430" t="str">
        <f t="shared" si="18"/>
        <v/>
      </c>
      <c r="B430" s="2"/>
      <c r="C430" s="2"/>
      <c r="E430" s="2"/>
      <c r="L430" s="26" t="e">
        <f t="shared" si="19"/>
        <v>#DIV/0!</v>
      </c>
      <c r="M430" s="1" t="e">
        <f t="shared" si="20"/>
        <v>#DIV/0!</v>
      </c>
    </row>
    <row r="431" spans="1:13" x14ac:dyDescent="0.25">
      <c r="A431" t="str">
        <f t="shared" si="18"/>
        <v/>
      </c>
      <c r="B431" s="2"/>
      <c r="C431" s="2"/>
      <c r="E431" s="2"/>
      <c r="L431" s="26" t="e">
        <f t="shared" si="19"/>
        <v>#DIV/0!</v>
      </c>
      <c r="M431" s="1" t="e">
        <f t="shared" si="20"/>
        <v>#DIV/0!</v>
      </c>
    </row>
    <row r="432" spans="1:13" x14ac:dyDescent="0.25">
      <c r="A432" t="str">
        <f t="shared" si="18"/>
        <v/>
      </c>
      <c r="B432" s="2"/>
      <c r="C432" s="2"/>
      <c r="E432" s="2"/>
      <c r="L432" s="26" t="e">
        <f t="shared" si="19"/>
        <v>#DIV/0!</v>
      </c>
      <c r="M432" s="1" t="e">
        <f t="shared" si="20"/>
        <v>#DIV/0!</v>
      </c>
    </row>
    <row r="433" spans="1:13" x14ac:dyDescent="0.25">
      <c r="A433" t="str">
        <f t="shared" si="18"/>
        <v/>
      </c>
      <c r="B433" s="4"/>
      <c r="C433" s="2"/>
      <c r="E433" s="2"/>
      <c r="L433" s="26" t="e">
        <f t="shared" si="19"/>
        <v>#DIV/0!</v>
      </c>
      <c r="M433" s="1" t="e">
        <f t="shared" si="20"/>
        <v>#DIV/0!</v>
      </c>
    </row>
    <row r="434" spans="1:13" x14ac:dyDescent="0.25">
      <c r="A434" t="str">
        <f t="shared" si="18"/>
        <v/>
      </c>
      <c r="L434" s="26" t="e">
        <f t="shared" si="19"/>
        <v>#DIV/0!</v>
      </c>
      <c r="M434" s="1" t="e">
        <f t="shared" si="20"/>
        <v>#DIV/0!</v>
      </c>
    </row>
    <row r="435" spans="1:13" x14ac:dyDescent="0.25">
      <c r="A435" t="str">
        <f t="shared" si="18"/>
        <v/>
      </c>
      <c r="L435" s="26" t="e">
        <f t="shared" si="19"/>
        <v>#DIV/0!</v>
      </c>
      <c r="M435" s="1" t="e">
        <f t="shared" si="20"/>
        <v>#DIV/0!</v>
      </c>
    </row>
    <row r="436" spans="1:13" x14ac:dyDescent="0.25">
      <c r="A436" t="str">
        <f t="shared" si="18"/>
        <v/>
      </c>
      <c r="L436" s="26" t="e">
        <f t="shared" si="19"/>
        <v>#DIV/0!</v>
      </c>
      <c r="M436" s="1" t="e">
        <f t="shared" si="20"/>
        <v>#DIV/0!</v>
      </c>
    </row>
    <row r="437" spans="1:13" x14ac:dyDescent="0.25">
      <c r="A437" t="str">
        <f t="shared" si="18"/>
        <v/>
      </c>
      <c r="L437" s="26" t="e">
        <f t="shared" si="19"/>
        <v>#DIV/0!</v>
      </c>
      <c r="M437" s="1" t="e">
        <f t="shared" si="20"/>
        <v>#DIV/0!</v>
      </c>
    </row>
    <row r="438" spans="1:13" x14ac:dyDescent="0.25">
      <c r="A438" t="str">
        <f t="shared" si="18"/>
        <v/>
      </c>
      <c r="L438" s="26" t="e">
        <f t="shared" si="19"/>
        <v>#DIV/0!</v>
      </c>
      <c r="M438" s="1" t="e">
        <f t="shared" si="20"/>
        <v>#DIV/0!</v>
      </c>
    </row>
    <row r="439" spans="1:13" x14ac:dyDescent="0.25">
      <c r="A439" t="str">
        <f t="shared" si="18"/>
        <v/>
      </c>
      <c r="L439" s="26" t="e">
        <f t="shared" si="19"/>
        <v>#DIV/0!</v>
      </c>
      <c r="M439" s="1" t="e">
        <f t="shared" si="20"/>
        <v>#DIV/0!</v>
      </c>
    </row>
    <row r="440" spans="1:13" x14ac:dyDescent="0.25">
      <c r="A440" t="str">
        <f t="shared" si="18"/>
        <v/>
      </c>
      <c r="L440" s="26" t="e">
        <f t="shared" si="19"/>
        <v>#DIV/0!</v>
      </c>
      <c r="M440" s="1" t="e">
        <f t="shared" si="20"/>
        <v>#DIV/0!</v>
      </c>
    </row>
    <row r="441" spans="1:13" x14ac:dyDescent="0.25">
      <c r="A441" t="str">
        <f t="shared" si="18"/>
        <v/>
      </c>
      <c r="L441" s="26" t="e">
        <f t="shared" si="19"/>
        <v>#DIV/0!</v>
      </c>
      <c r="M441" s="1" t="e">
        <f t="shared" si="20"/>
        <v>#DIV/0!</v>
      </c>
    </row>
    <row r="442" spans="1:13" x14ac:dyDescent="0.25">
      <c r="A442" t="str">
        <f t="shared" si="18"/>
        <v/>
      </c>
      <c r="L442" s="26" t="e">
        <f t="shared" si="19"/>
        <v>#DIV/0!</v>
      </c>
      <c r="M442" s="1" t="e">
        <f t="shared" si="20"/>
        <v>#DIV/0!</v>
      </c>
    </row>
    <row r="443" spans="1:13" x14ac:dyDescent="0.25">
      <c r="A443" t="str">
        <f t="shared" si="18"/>
        <v/>
      </c>
      <c r="L443" s="26" t="e">
        <f t="shared" si="19"/>
        <v>#DIV/0!</v>
      </c>
      <c r="M443" s="1" t="e">
        <f t="shared" si="20"/>
        <v>#DIV/0!</v>
      </c>
    </row>
    <row r="444" spans="1:13" x14ac:dyDescent="0.25">
      <c r="A444" t="str">
        <f t="shared" si="18"/>
        <v/>
      </c>
      <c r="L444" s="26" t="e">
        <f t="shared" si="19"/>
        <v>#DIV/0!</v>
      </c>
      <c r="M444" s="1" t="e">
        <f t="shared" si="20"/>
        <v>#DIV/0!</v>
      </c>
    </row>
    <row r="445" spans="1:13" x14ac:dyDescent="0.25">
      <c r="A445" t="str">
        <f t="shared" si="18"/>
        <v/>
      </c>
      <c r="L445" s="26" t="e">
        <f t="shared" si="19"/>
        <v>#DIV/0!</v>
      </c>
      <c r="M445" s="1" t="e">
        <f t="shared" si="20"/>
        <v>#DIV/0!</v>
      </c>
    </row>
    <row r="446" spans="1:13" x14ac:dyDescent="0.25">
      <c r="A446" t="str">
        <f t="shared" si="18"/>
        <v/>
      </c>
      <c r="L446" s="26" t="e">
        <f t="shared" si="19"/>
        <v>#DIV/0!</v>
      </c>
      <c r="M446" s="1" t="e">
        <f t="shared" si="20"/>
        <v>#DIV/0!</v>
      </c>
    </row>
    <row r="447" spans="1:13" x14ac:dyDescent="0.25">
      <c r="A447" t="str">
        <f t="shared" si="18"/>
        <v/>
      </c>
      <c r="L447" s="26" t="e">
        <f t="shared" si="19"/>
        <v>#DIV/0!</v>
      </c>
      <c r="M447" s="1" t="e">
        <f t="shared" si="20"/>
        <v>#DIV/0!</v>
      </c>
    </row>
    <row r="448" spans="1:13" x14ac:dyDescent="0.25">
      <c r="A448" t="str">
        <f t="shared" si="18"/>
        <v/>
      </c>
      <c r="L448" s="26" t="e">
        <f t="shared" si="19"/>
        <v>#DIV/0!</v>
      </c>
      <c r="M448" s="1" t="e">
        <f t="shared" si="20"/>
        <v>#DIV/0!</v>
      </c>
    </row>
    <row r="449" spans="1:13" x14ac:dyDescent="0.25">
      <c r="A449" t="str">
        <f t="shared" si="18"/>
        <v/>
      </c>
      <c r="L449" s="26" t="e">
        <f t="shared" si="19"/>
        <v>#DIV/0!</v>
      </c>
      <c r="M449" s="1" t="e">
        <f t="shared" si="20"/>
        <v>#DIV/0!</v>
      </c>
    </row>
    <row r="450" spans="1:13" x14ac:dyDescent="0.25">
      <c r="A450" t="str">
        <f t="shared" ref="A450:A513" si="21">D450&amp;E450&amp;C450</f>
        <v/>
      </c>
      <c r="L450" s="26" t="e">
        <f t="shared" ref="L450:L513" si="22">J450/K450</f>
        <v>#DIV/0!</v>
      </c>
      <c r="M450" s="1" t="e">
        <f t="shared" ref="M450:M513" si="23">J450/G450</f>
        <v>#DIV/0!</v>
      </c>
    </row>
    <row r="451" spans="1:13" x14ac:dyDescent="0.25">
      <c r="A451" t="str">
        <f t="shared" si="21"/>
        <v/>
      </c>
      <c r="L451" s="26" t="e">
        <f t="shared" si="22"/>
        <v>#DIV/0!</v>
      </c>
      <c r="M451" s="1" t="e">
        <f t="shared" si="23"/>
        <v>#DIV/0!</v>
      </c>
    </row>
    <row r="452" spans="1:13" x14ac:dyDescent="0.25">
      <c r="A452" t="str">
        <f t="shared" si="21"/>
        <v/>
      </c>
      <c r="L452" s="26" t="e">
        <f t="shared" si="22"/>
        <v>#DIV/0!</v>
      </c>
      <c r="M452" s="1" t="e">
        <f t="shared" si="23"/>
        <v>#DIV/0!</v>
      </c>
    </row>
    <row r="453" spans="1:13" x14ac:dyDescent="0.25">
      <c r="A453" t="str">
        <f t="shared" si="21"/>
        <v/>
      </c>
      <c r="L453" s="26" t="e">
        <f t="shared" si="22"/>
        <v>#DIV/0!</v>
      </c>
      <c r="M453" s="1" t="e">
        <f t="shared" si="23"/>
        <v>#DIV/0!</v>
      </c>
    </row>
    <row r="454" spans="1:13" x14ac:dyDescent="0.25">
      <c r="A454" t="str">
        <f t="shared" si="21"/>
        <v/>
      </c>
      <c r="L454" s="26" t="e">
        <f t="shared" si="22"/>
        <v>#DIV/0!</v>
      </c>
      <c r="M454" s="1" t="e">
        <f t="shared" si="23"/>
        <v>#DIV/0!</v>
      </c>
    </row>
    <row r="455" spans="1:13" x14ac:dyDescent="0.25">
      <c r="A455" t="str">
        <f t="shared" si="21"/>
        <v/>
      </c>
      <c r="L455" s="26" t="e">
        <f t="shared" si="22"/>
        <v>#DIV/0!</v>
      </c>
      <c r="M455" s="1" t="e">
        <f t="shared" si="23"/>
        <v>#DIV/0!</v>
      </c>
    </row>
    <row r="456" spans="1:13" x14ac:dyDescent="0.25">
      <c r="A456" t="str">
        <f t="shared" si="21"/>
        <v/>
      </c>
      <c r="L456" s="26" t="e">
        <f t="shared" si="22"/>
        <v>#DIV/0!</v>
      </c>
      <c r="M456" s="1" t="e">
        <f t="shared" si="23"/>
        <v>#DIV/0!</v>
      </c>
    </row>
    <row r="457" spans="1:13" x14ac:dyDescent="0.25">
      <c r="A457" t="str">
        <f t="shared" si="21"/>
        <v/>
      </c>
      <c r="L457" s="26" t="e">
        <f t="shared" si="22"/>
        <v>#DIV/0!</v>
      </c>
      <c r="M457" s="1" t="e">
        <f t="shared" si="23"/>
        <v>#DIV/0!</v>
      </c>
    </row>
    <row r="458" spans="1:13" x14ac:dyDescent="0.25">
      <c r="A458" t="str">
        <f t="shared" si="21"/>
        <v/>
      </c>
      <c r="L458" s="26" t="e">
        <f t="shared" si="22"/>
        <v>#DIV/0!</v>
      </c>
      <c r="M458" s="1" t="e">
        <f t="shared" si="23"/>
        <v>#DIV/0!</v>
      </c>
    </row>
    <row r="459" spans="1:13" x14ac:dyDescent="0.25">
      <c r="A459" t="str">
        <f t="shared" si="21"/>
        <v/>
      </c>
      <c r="L459" s="26" t="e">
        <f t="shared" si="22"/>
        <v>#DIV/0!</v>
      </c>
      <c r="M459" s="1" t="e">
        <f t="shared" si="23"/>
        <v>#DIV/0!</v>
      </c>
    </row>
    <row r="460" spans="1:13" x14ac:dyDescent="0.25">
      <c r="A460" t="str">
        <f t="shared" si="21"/>
        <v/>
      </c>
      <c r="L460" s="26" t="e">
        <f t="shared" si="22"/>
        <v>#DIV/0!</v>
      </c>
      <c r="M460" s="1" t="e">
        <f t="shared" si="23"/>
        <v>#DIV/0!</v>
      </c>
    </row>
    <row r="461" spans="1:13" x14ac:dyDescent="0.25">
      <c r="A461" t="str">
        <f t="shared" si="21"/>
        <v/>
      </c>
      <c r="L461" s="26" t="e">
        <f t="shared" si="22"/>
        <v>#DIV/0!</v>
      </c>
      <c r="M461" s="1" t="e">
        <f t="shared" si="23"/>
        <v>#DIV/0!</v>
      </c>
    </row>
    <row r="462" spans="1:13" x14ac:dyDescent="0.25">
      <c r="A462" t="str">
        <f t="shared" si="21"/>
        <v/>
      </c>
      <c r="L462" s="26" t="e">
        <f t="shared" si="22"/>
        <v>#DIV/0!</v>
      </c>
      <c r="M462" s="1" t="e">
        <f t="shared" si="23"/>
        <v>#DIV/0!</v>
      </c>
    </row>
    <row r="463" spans="1:13" x14ac:dyDescent="0.25">
      <c r="A463" t="str">
        <f t="shared" si="21"/>
        <v/>
      </c>
      <c r="L463" s="26" t="e">
        <f t="shared" si="22"/>
        <v>#DIV/0!</v>
      </c>
      <c r="M463" s="1" t="e">
        <f t="shared" si="23"/>
        <v>#DIV/0!</v>
      </c>
    </row>
    <row r="464" spans="1:13" x14ac:dyDescent="0.25">
      <c r="A464" t="str">
        <f t="shared" si="21"/>
        <v/>
      </c>
      <c r="L464" s="26" t="e">
        <f t="shared" si="22"/>
        <v>#DIV/0!</v>
      </c>
      <c r="M464" s="1" t="e">
        <f t="shared" si="23"/>
        <v>#DIV/0!</v>
      </c>
    </row>
    <row r="465" spans="1:13" x14ac:dyDescent="0.25">
      <c r="A465" t="str">
        <f t="shared" si="21"/>
        <v/>
      </c>
      <c r="L465" s="26" t="e">
        <f t="shared" si="22"/>
        <v>#DIV/0!</v>
      </c>
      <c r="M465" s="1" t="e">
        <f t="shared" si="23"/>
        <v>#DIV/0!</v>
      </c>
    </row>
    <row r="466" spans="1:13" x14ac:dyDescent="0.25">
      <c r="A466" t="str">
        <f t="shared" si="21"/>
        <v/>
      </c>
      <c r="L466" s="26" t="e">
        <f t="shared" si="22"/>
        <v>#DIV/0!</v>
      </c>
      <c r="M466" s="1" t="e">
        <f t="shared" si="23"/>
        <v>#DIV/0!</v>
      </c>
    </row>
    <row r="467" spans="1:13" x14ac:dyDescent="0.25">
      <c r="A467" t="str">
        <f t="shared" si="21"/>
        <v/>
      </c>
      <c r="L467" s="26" t="e">
        <f t="shared" si="22"/>
        <v>#DIV/0!</v>
      </c>
      <c r="M467" s="1" t="e">
        <f t="shared" si="23"/>
        <v>#DIV/0!</v>
      </c>
    </row>
    <row r="468" spans="1:13" x14ac:dyDescent="0.25">
      <c r="A468" t="str">
        <f t="shared" si="21"/>
        <v/>
      </c>
      <c r="L468" s="26" t="e">
        <f t="shared" si="22"/>
        <v>#DIV/0!</v>
      </c>
      <c r="M468" s="1" t="e">
        <f t="shared" si="23"/>
        <v>#DIV/0!</v>
      </c>
    </row>
    <row r="469" spans="1:13" x14ac:dyDescent="0.25">
      <c r="A469" t="str">
        <f t="shared" si="21"/>
        <v/>
      </c>
      <c r="L469" s="26" t="e">
        <f t="shared" si="22"/>
        <v>#DIV/0!</v>
      </c>
      <c r="M469" s="1" t="e">
        <f t="shared" si="23"/>
        <v>#DIV/0!</v>
      </c>
    </row>
    <row r="470" spans="1:13" x14ac:dyDescent="0.25">
      <c r="A470" t="str">
        <f t="shared" si="21"/>
        <v/>
      </c>
      <c r="L470" s="26" t="e">
        <f t="shared" si="22"/>
        <v>#DIV/0!</v>
      </c>
      <c r="M470" s="1" t="e">
        <f t="shared" si="23"/>
        <v>#DIV/0!</v>
      </c>
    </row>
    <row r="471" spans="1:13" x14ac:dyDescent="0.25">
      <c r="A471" t="str">
        <f t="shared" si="21"/>
        <v/>
      </c>
      <c r="L471" s="26" t="e">
        <f t="shared" si="22"/>
        <v>#DIV/0!</v>
      </c>
      <c r="M471" s="1" t="e">
        <f t="shared" si="23"/>
        <v>#DIV/0!</v>
      </c>
    </row>
    <row r="472" spans="1:13" x14ac:dyDescent="0.25">
      <c r="A472" t="str">
        <f t="shared" si="21"/>
        <v/>
      </c>
      <c r="L472" s="26" t="e">
        <f t="shared" si="22"/>
        <v>#DIV/0!</v>
      </c>
      <c r="M472" s="1" t="e">
        <f t="shared" si="23"/>
        <v>#DIV/0!</v>
      </c>
    </row>
    <row r="473" spans="1:13" x14ac:dyDescent="0.25">
      <c r="A473" t="str">
        <f t="shared" si="21"/>
        <v/>
      </c>
      <c r="L473" s="26" t="e">
        <f t="shared" si="22"/>
        <v>#DIV/0!</v>
      </c>
      <c r="M473" s="1" t="e">
        <f t="shared" si="23"/>
        <v>#DIV/0!</v>
      </c>
    </row>
    <row r="474" spans="1:13" x14ac:dyDescent="0.25">
      <c r="A474" t="str">
        <f t="shared" si="21"/>
        <v/>
      </c>
      <c r="L474" s="26" t="e">
        <f t="shared" si="22"/>
        <v>#DIV/0!</v>
      </c>
      <c r="M474" s="1" t="e">
        <f t="shared" si="23"/>
        <v>#DIV/0!</v>
      </c>
    </row>
    <row r="475" spans="1:13" x14ac:dyDescent="0.25">
      <c r="A475" t="str">
        <f t="shared" si="21"/>
        <v/>
      </c>
      <c r="L475" s="26" t="e">
        <f t="shared" si="22"/>
        <v>#DIV/0!</v>
      </c>
      <c r="M475" s="1" t="e">
        <f t="shared" si="23"/>
        <v>#DIV/0!</v>
      </c>
    </row>
    <row r="476" spans="1:13" x14ac:dyDescent="0.25">
      <c r="A476" t="str">
        <f t="shared" si="21"/>
        <v/>
      </c>
      <c r="L476" s="26" t="e">
        <f t="shared" si="22"/>
        <v>#DIV/0!</v>
      </c>
      <c r="M476" s="1" t="e">
        <f t="shared" si="23"/>
        <v>#DIV/0!</v>
      </c>
    </row>
    <row r="477" spans="1:13" x14ac:dyDescent="0.25">
      <c r="A477" t="str">
        <f t="shared" si="21"/>
        <v/>
      </c>
      <c r="L477" s="26" t="e">
        <f t="shared" si="22"/>
        <v>#DIV/0!</v>
      </c>
      <c r="M477" s="1" t="e">
        <f t="shared" si="23"/>
        <v>#DIV/0!</v>
      </c>
    </row>
    <row r="478" spans="1:13" x14ac:dyDescent="0.25">
      <c r="A478" t="str">
        <f t="shared" si="21"/>
        <v/>
      </c>
      <c r="L478" s="26" t="e">
        <f t="shared" si="22"/>
        <v>#DIV/0!</v>
      </c>
      <c r="M478" s="1" t="e">
        <f t="shared" si="23"/>
        <v>#DIV/0!</v>
      </c>
    </row>
    <row r="479" spans="1:13" x14ac:dyDescent="0.25">
      <c r="A479" t="str">
        <f t="shared" si="21"/>
        <v/>
      </c>
      <c r="L479" s="26" t="e">
        <f t="shared" si="22"/>
        <v>#DIV/0!</v>
      </c>
      <c r="M479" s="1" t="e">
        <f t="shared" si="23"/>
        <v>#DIV/0!</v>
      </c>
    </row>
    <row r="480" spans="1:13" x14ac:dyDescent="0.25">
      <c r="A480" t="str">
        <f t="shared" si="21"/>
        <v/>
      </c>
      <c r="L480" s="26" t="e">
        <f t="shared" si="22"/>
        <v>#DIV/0!</v>
      </c>
      <c r="M480" s="1" t="e">
        <f t="shared" si="23"/>
        <v>#DIV/0!</v>
      </c>
    </row>
    <row r="481" spans="1:13" x14ac:dyDescent="0.25">
      <c r="A481" t="str">
        <f t="shared" si="21"/>
        <v/>
      </c>
      <c r="L481" s="26" t="e">
        <f t="shared" si="22"/>
        <v>#DIV/0!</v>
      </c>
      <c r="M481" s="1" t="e">
        <f t="shared" si="23"/>
        <v>#DIV/0!</v>
      </c>
    </row>
    <row r="482" spans="1:13" x14ac:dyDescent="0.25">
      <c r="A482" t="str">
        <f t="shared" si="21"/>
        <v/>
      </c>
      <c r="L482" s="26" t="e">
        <f t="shared" si="22"/>
        <v>#DIV/0!</v>
      </c>
      <c r="M482" s="1" t="e">
        <f t="shared" si="23"/>
        <v>#DIV/0!</v>
      </c>
    </row>
    <row r="483" spans="1:13" x14ac:dyDescent="0.25">
      <c r="A483" t="str">
        <f t="shared" si="21"/>
        <v/>
      </c>
      <c r="L483" s="26" t="e">
        <f t="shared" si="22"/>
        <v>#DIV/0!</v>
      </c>
      <c r="M483" s="1" t="e">
        <f t="shared" si="23"/>
        <v>#DIV/0!</v>
      </c>
    </row>
    <row r="484" spans="1:13" x14ac:dyDescent="0.25">
      <c r="A484" t="str">
        <f t="shared" si="21"/>
        <v/>
      </c>
      <c r="L484" s="26" t="e">
        <f t="shared" si="22"/>
        <v>#DIV/0!</v>
      </c>
      <c r="M484" s="1" t="e">
        <f t="shared" si="23"/>
        <v>#DIV/0!</v>
      </c>
    </row>
    <row r="485" spans="1:13" x14ac:dyDescent="0.25">
      <c r="A485" t="str">
        <f t="shared" si="21"/>
        <v/>
      </c>
      <c r="L485" s="26" t="e">
        <f t="shared" si="22"/>
        <v>#DIV/0!</v>
      </c>
      <c r="M485" s="1" t="e">
        <f t="shared" si="23"/>
        <v>#DIV/0!</v>
      </c>
    </row>
    <row r="486" spans="1:13" x14ac:dyDescent="0.25">
      <c r="A486" t="str">
        <f t="shared" si="21"/>
        <v/>
      </c>
      <c r="L486" s="26" t="e">
        <f t="shared" si="22"/>
        <v>#DIV/0!</v>
      </c>
      <c r="M486" s="1" t="e">
        <f t="shared" si="23"/>
        <v>#DIV/0!</v>
      </c>
    </row>
    <row r="487" spans="1:13" x14ac:dyDescent="0.25">
      <c r="A487" t="str">
        <f t="shared" si="21"/>
        <v/>
      </c>
      <c r="L487" s="26" t="e">
        <f t="shared" si="22"/>
        <v>#DIV/0!</v>
      </c>
      <c r="M487" s="1" t="e">
        <f t="shared" si="23"/>
        <v>#DIV/0!</v>
      </c>
    </row>
    <row r="488" spans="1:13" x14ac:dyDescent="0.25">
      <c r="A488" t="str">
        <f t="shared" si="21"/>
        <v/>
      </c>
      <c r="L488" s="26" t="e">
        <f t="shared" si="22"/>
        <v>#DIV/0!</v>
      </c>
      <c r="M488" s="1" t="e">
        <f t="shared" si="23"/>
        <v>#DIV/0!</v>
      </c>
    </row>
    <row r="489" spans="1:13" x14ac:dyDescent="0.25">
      <c r="A489" t="str">
        <f t="shared" si="21"/>
        <v/>
      </c>
      <c r="L489" s="26" t="e">
        <f t="shared" si="22"/>
        <v>#DIV/0!</v>
      </c>
      <c r="M489" s="1" t="e">
        <f t="shared" si="23"/>
        <v>#DIV/0!</v>
      </c>
    </row>
    <row r="490" spans="1:13" x14ac:dyDescent="0.25">
      <c r="A490" t="str">
        <f t="shared" si="21"/>
        <v/>
      </c>
      <c r="L490" s="26" t="e">
        <f t="shared" si="22"/>
        <v>#DIV/0!</v>
      </c>
      <c r="M490" s="1" t="e">
        <f t="shared" si="23"/>
        <v>#DIV/0!</v>
      </c>
    </row>
    <row r="491" spans="1:13" x14ac:dyDescent="0.25">
      <c r="A491" t="str">
        <f t="shared" si="21"/>
        <v/>
      </c>
      <c r="L491" s="26" t="e">
        <f t="shared" si="22"/>
        <v>#DIV/0!</v>
      </c>
      <c r="M491" s="1" t="e">
        <f t="shared" si="23"/>
        <v>#DIV/0!</v>
      </c>
    </row>
    <row r="492" spans="1:13" x14ac:dyDescent="0.25">
      <c r="A492" t="str">
        <f t="shared" si="21"/>
        <v/>
      </c>
      <c r="L492" s="26" t="e">
        <f t="shared" si="22"/>
        <v>#DIV/0!</v>
      </c>
      <c r="M492" s="1" t="e">
        <f t="shared" si="23"/>
        <v>#DIV/0!</v>
      </c>
    </row>
    <row r="493" spans="1:13" x14ac:dyDescent="0.25">
      <c r="A493" t="str">
        <f t="shared" si="21"/>
        <v/>
      </c>
      <c r="L493" s="26" t="e">
        <f t="shared" si="22"/>
        <v>#DIV/0!</v>
      </c>
      <c r="M493" s="1" t="e">
        <f t="shared" si="23"/>
        <v>#DIV/0!</v>
      </c>
    </row>
    <row r="494" spans="1:13" x14ac:dyDescent="0.25">
      <c r="A494" t="str">
        <f t="shared" si="21"/>
        <v/>
      </c>
      <c r="L494" s="26" t="e">
        <f t="shared" si="22"/>
        <v>#DIV/0!</v>
      </c>
      <c r="M494" s="1" t="e">
        <f t="shared" si="23"/>
        <v>#DIV/0!</v>
      </c>
    </row>
    <row r="495" spans="1:13" x14ac:dyDescent="0.25">
      <c r="A495" t="str">
        <f t="shared" si="21"/>
        <v/>
      </c>
      <c r="L495" s="26" t="e">
        <f t="shared" si="22"/>
        <v>#DIV/0!</v>
      </c>
      <c r="M495" s="1" t="e">
        <f t="shared" si="23"/>
        <v>#DIV/0!</v>
      </c>
    </row>
    <row r="496" spans="1:13" x14ac:dyDescent="0.25">
      <c r="A496" t="str">
        <f t="shared" si="21"/>
        <v/>
      </c>
      <c r="L496" s="26" t="e">
        <f t="shared" si="22"/>
        <v>#DIV/0!</v>
      </c>
      <c r="M496" s="1" t="e">
        <f t="shared" si="23"/>
        <v>#DIV/0!</v>
      </c>
    </row>
    <row r="497" spans="1:13" x14ac:dyDescent="0.25">
      <c r="A497" t="str">
        <f t="shared" si="21"/>
        <v/>
      </c>
      <c r="L497" s="26" t="e">
        <f t="shared" si="22"/>
        <v>#DIV/0!</v>
      </c>
      <c r="M497" s="1" t="e">
        <f t="shared" si="23"/>
        <v>#DIV/0!</v>
      </c>
    </row>
    <row r="498" spans="1:13" x14ac:dyDescent="0.25">
      <c r="A498" t="str">
        <f t="shared" si="21"/>
        <v/>
      </c>
      <c r="L498" s="26" t="e">
        <f t="shared" si="22"/>
        <v>#DIV/0!</v>
      </c>
      <c r="M498" s="1" t="e">
        <f t="shared" si="23"/>
        <v>#DIV/0!</v>
      </c>
    </row>
    <row r="499" spans="1:13" x14ac:dyDescent="0.25">
      <c r="A499" t="str">
        <f t="shared" si="21"/>
        <v/>
      </c>
      <c r="L499" s="26" t="e">
        <f t="shared" si="22"/>
        <v>#DIV/0!</v>
      </c>
      <c r="M499" s="1" t="e">
        <f t="shared" si="23"/>
        <v>#DIV/0!</v>
      </c>
    </row>
    <row r="500" spans="1:13" x14ac:dyDescent="0.25">
      <c r="A500" t="str">
        <f t="shared" si="21"/>
        <v/>
      </c>
      <c r="L500" s="26" t="e">
        <f t="shared" si="22"/>
        <v>#DIV/0!</v>
      </c>
      <c r="M500" s="1" t="e">
        <f t="shared" si="23"/>
        <v>#DIV/0!</v>
      </c>
    </row>
    <row r="501" spans="1:13" x14ac:dyDescent="0.25">
      <c r="A501" t="str">
        <f t="shared" si="21"/>
        <v/>
      </c>
      <c r="L501" s="26" t="e">
        <f t="shared" si="22"/>
        <v>#DIV/0!</v>
      </c>
      <c r="M501" s="1" t="e">
        <f t="shared" si="23"/>
        <v>#DIV/0!</v>
      </c>
    </row>
    <row r="502" spans="1:13" x14ac:dyDescent="0.25">
      <c r="A502" t="str">
        <f t="shared" si="21"/>
        <v/>
      </c>
      <c r="L502" s="26" t="e">
        <f t="shared" si="22"/>
        <v>#DIV/0!</v>
      </c>
      <c r="M502" s="1" t="e">
        <f t="shared" si="23"/>
        <v>#DIV/0!</v>
      </c>
    </row>
    <row r="503" spans="1:13" x14ac:dyDescent="0.25">
      <c r="A503" t="str">
        <f t="shared" si="21"/>
        <v/>
      </c>
      <c r="L503" s="26" t="e">
        <f t="shared" si="22"/>
        <v>#DIV/0!</v>
      </c>
      <c r="M503" s="1" t="e">
        <f t="shared" si="23"/>
        <v>#DIV/0!</v>
      </c>
    </row>
    <row r="504" spans="1:13" x14ac:dyDescent="0.25">
      <c r="A504" t="str">
        <f t="shared" si="21"/>
        <v/>
      </c>
      <c r="L504" s="26" t="e">
        <f t="shared" si="22"/>
        <v>#DIV/0!</v>
      </c>
      <c r="M504" s="1" t="e">
        <f t="shared" si="23"/>
        <v>#DIV/0!</v>
      </c>
    </row>
    <row r="505" spans="1:13" x14ac:dyDescent="0.25">
      <c r="A505" t="str">
        <f t="shared" si="21"/>
        <v/>
      </c>
      <c r="L505" s="26" t="e">
        <f t="shared" si="22"/>
        <v>#DIV/0!</v>
      </c>
      <c r="M505" s="1" t="e">
        <f t="shared" si="23"/>
        <v>#DIV/0!</v>
      </c>
    </row>
    <row r="506" spans="1:13" x14ac:dyDescent="0.25">
      <c r="A506" t="str">
        <f t="shared" si="21"/>
        <v/>
      </c>
      <c r="L506" s="26" t="e">
        <f t="shared" si="22"/>
        <v>#DIV/0!</v>
      </c>
      <c r="M506" s="1" t="e">
        <f t="shared" si="23"/>
        <v>#DIV/0!</v>
      </c>
    </row>
    <row r="507" spans="1:13" x14ac:dyDescent="0.25">
      <c r="A507" t="str">
        <f t="shared" si="21"/>
        <v/>
      </c>
      <c r="L507" s="26" t="e">
        <f t="shared" si="22"/>
        <v>#DIV/0!</v>
      </c>
      <c r="M507" s="1" t="e">
        <f t="shared" si="23"/>
        <v>#DIV/0!</v>
      </c>
    </row>
    <row r="508" spans="1:13" x14ac:dyDescent="0.25">
      <c r="A508" t="str">
        <f t="shared" si="21"/>
        <v/>
      </c>
      <c r="L508" s="26" t="e">
        <f t="shared" si="22"/>
        <v>#DIV/0!</v>
      </c>
      <c r="M508" s="1" t="e">
        <f t="shared" si="23"/>
        <v>#DIV/0!</v>
      </c>
    </row>
    <row r="509" spans="1:13" x14ac:dyDescent="0.25">
      <c r="A509" t="str">
        <f t="shared" si="21"/>
        <v/>
      </c>
      <c r="L509" s="26" t="e">
        <f t="shared" si="22"/>
        <v>#DIV/0!</v>
      </c>
      <c r="M509" s="1" t="e">
        <f t="shared" si="23"/>
        <v>#DIV/0!</v>
      </c>
    </row>
    <row r="510" spans="1:13" x14ac:dyDescent="0.25">
      <c r="A510" t="str">
        <f t="shared" si="21"/>
        <v/>
      </c>
      <c r="L510" s="26" t="e">
        <f t="shared" si="22"/>
        <v>#DIV/0!</v>
      </c>
      <c r="M510" s="1" t="e">
        <f t="shared" si="23"/>
        <v>#DIV/0!</v>
      </c>
    </row>
    <row r="511" spans="1:13" x14ac:dyDescent="0.25">
      <c r="A511" t="str">
        <f t="shared" si="21"/>
        <v/>
      </c>
      <c r="L511" s="26" t="e">
        <f t="shared" si="22"/>
        <v>#DIV/0!</v>
      </c>
      <c r="M511" s="1" t="e">
        <f t="shared" si="23"/>
        <v>#DIV/0!</v>
      </c>
    </row>
    <row r="512" spans="1:13" x14ac:dyDescent="0.25">
      <c r="A512" t="str">
        <f t="shared" si="21"/>
        <v/>
      </c>
      <c r="L512" s="26" t="e">
        <f t="shared" si="22"/>
        <v>#DIV/0!</v>
      </c>
      <c r="M512" s="1" t="e">
        <f t="shared" si="23"/>
        <v>#DIV/0!</v>
      </c>
    </row>
    <row r="513" spans="1:13" x14ac:dyDescent="0.25">
      <c r="A513" t="str">
        <f t="shared" si="21"/>
        <v/>
      </c>
      <c r="L513" s="26" t="e">
        <f t="shared" si="22"/>
        <v>#DIV/0!</v>
      </c>
      <c r="M513" s="1" t="e">
        <f t="shared" si="23"/>
        <v>#DIV/0!</v>
      </c>
    </row>
    <row r="514" spans="1:13" x14ac:dyDescent="0.25">
      <c r="A514" t="str">
        <f t="shared" ref="A514:A577" si="24">D514&amp;E514&amp;C514</f>
        <v/>
      </c>
      <c r="L514" s="26" t="e">
        <f t="shared" ref="L514:L577" si="25">J514/K514</f>
        <v>#DIV/0!</v>
      </c>
      <c r="M514" s="1" t="e">
        <f t="shared" ref="M514:M577" si="26">J514/G514</f>
        <v>#DIV/0!</v>
      </c>
    </row>
    <row r="515" spans="1:13" x14ac:dyDescent="0.25">
      <c r="A515" t="str">
        <f t="shared" si="24"/>
        <v/>
      </c>
      <c r="L515" s="26" t="e">
        <f t="shared" si="25"/>
        <v>#DIV/0!</v>
      </c>
      <c r="M515" s="1" t="e">
        <f t="shared" si="26"/>
        <v>#DIV/0!</v>
      </c>
    </row>
    <row r="516" spans="1:13" x14ac:dyDescent="0.25">
      <c r="A516" t="str">
        <f t="shared" si="24"/>
        <v/>
      </c>
      <c r="L516" s="26" t="e">
        <f t="shared" si="25"/>
        <v>#DIV/0!</v>
      </c>
      <c r="M516" s="1" t="e">
        <f t="shared" si="26"/>
        <v>#DIV/0!</v>
      </c>
    </row>
    <row r="517" spans="1:13" x14ac:dyDescent="0.25">
      <c r="A517" t="str">
        <f t="shared" si="24"/>
        <v/>
      </c>
      <c r="L517" s="26" t="e">
        <f t="shared" si="25"/>
        <v>#DIV/0!</v>
      </c>
      <c r="M517" s="1" t="e">
        <f t="shared" si="26"/>
        <v>#DIV/0!</v>
      </c>
    </row>
    <row r="518" spans="1:13" x14ac:dyDescent="0.25">
      <c r="A518" t="str">
        <f t="shared" si="24"/>
        <v/>
      </c>
      <c r="L518" s="26" t="e">
        <f t="shared" si="25"/>
        <v>#DIV/0!</v>
      </c>
      <c r="M518" s="1" t="e">
        <f t="shared" si="26"/>
        <v>#DIV/0!</v>
      </c>
    </row>
    <row r="519" spans="1:13" x14ac:dyDescent="0.25">
      <c r="A519" t="str">
        <f t="shared" si="24"/>
        <v/>
      </c>
      <c r="L519" s="26" t="e">
        <f t="shared" si="25"/>
        <v>#DIV/0!</v>
      </c>
      <c r="M519" s="1" t="e">
        <f t="shared" si="26"/>
        <v>#DIV/0!</v>
      </c>
    </row>
    <row r="520" spans="1:13" x14ac:dyDescent="0.25">
      <c r="A520" t="str">
        <f t="shared" si="24"/>
        <v/>
      </c>
      <c r="L520" s="26" t="e">
        <f t="shared" si="25"/>
        <v>#DIV/0!</v>
      </c>
      <c r="M520" s="1" t="e">
        <f t="shared" si="26"/>
        <v>#DIV/0!</v>
      </c>
    </row>
    <row r="521" spans="1:13" x14ac:dyDescent="0.25">
      <c r="A521" t="str">
        <f t="shared" si="24"/>
        <v/>
      </c>
      <c r="L521" s="26" t="e">
        <f t="shared" si="25"/>
        <v>#DIV/0!</v>
      </c>
      <c r="M521" s="1" t="e">
        <f t="shared" si="26"/>
        <v>#DIV/0!</v>
      </c>
    </row>
    <row r="522" spans="1:13" x14ac:dyDescent="0.25">
      <c r="A522" t="str">
        <f t="shared" si="24"/>
        <v/>
      </c>
      <c r="L522" s="26" t="e">
        <f t="shared" si="25"/>
        <v>#DIV/0!</v>
      </c>
      <c r="M522" s="1" t="e">
        <f t="shared" si="26"/>
        <v>#DIV/0!</v>
      </c>
    </row>
    <row r="523" spans="1:13" x14ac:dyDescent="0.25">
      <c r="A523" t="str">
        <f t="shared" si="24"/>
        <v/>
      </c>
      <c r="L523" s="26" t="e">
        <f t="shared" si="25"/>
        <v>#DIV/0!</v>
      </c>
      <c r="M523" s="1" t="e">
        <f t="shared" si="26"/>
        <v>#DIV/0!</v>
      </c>
    </row>
    <row r="524" spans="1:13" x14ac:dyDescent="0.25">
      <c r="A524" t="str">
        <f t="shared" si="24"/>
        <v/>
      </c>
      <c r="L524" s="26" t="e">
        <f t="shared" si="25"/>
        <v>#DIV/0!</v>
      </c>
      <c r="M524" s="1" t="e">
        <f t="shared" si="26"/>
        <v>#DIV/0!</v>
      </c>
    </row>
    <row r="525" spans="1:13" x14ac:dyDescent="0.25">
      <c r="A525" t="str">
        <f t="shared" si="24"/>
        <v/>
      </c>
      <c r="L525" s="26" t="e">
        <f t="shared" si="25"/>
        <v>#DIV/0!</v>
      </c>
      <c r="M525" s="1" t="e">
        <f t="shared" si="26"/>
        <v>#DIV/0!</v>
      </c>
    </row>
    <row r="526" spans="1:13" x14ac:dyDescent="0.25">
      <c r="A526" t="str">
        <f t="shared" si="24"/>
        <v/>
      </c>
      <c r="L526" s="26" t="e">
        <f t="shared" si="25"/>
        <v>#DIV/0!</v>
      </c>
      <c r="M526" s="1" t="e">
        <f t="shared" si="26"/>
        <v>#DIV/0!</v>
      </c>
    </row>
    <row r="527" spans="1:13" x14ac:dyDescent="0.25">
      <c r="A527" t="str">
        <f t="shared" si="24"/>
        <v/>
      </c>
      <c r="L527" s="26" t="e">
        <f t="shared" si="25"/>
        <v>#DIV/0!</v>
      </c>
      <c r="M527" s="1" t="e">
        <f t="shared" si="26"/>
        <v>#DIV/0!</v>
      </c>
    </row>
    <row r="528" spans="1:13" x14ac:dyDescent="0.25">
      <c r="A528" t="str">
        <f t="shared" si="24"/>
        <v/>
      </c>
      <c r="L528" s="26" t="e">
        <f t="shared" si="25"/>
        <v>#DIV/0!</v>
      </c>
      <c r="M528" s="1" t="e">
        <f t="shared" si="26"/>
        <v>#DIV/0!</v>
      </c>
    </row>
    <row r="529" spans="1:13" x14ac:dyDescent="0.25">
      <c r="A529" t="str">
        <f t="shared" si="24"/>
        <v/>
      </c>
      <c r="L529" s="26" t="e">
        <f t="shared" si="25"/>
        <v>#DIV/0!</v>
      </c>
      <c r="M529" s="1" t="e">
        <f t="shared" si="26"/>
        <v>#DIV/0!</v>
      </c>
    </row>
    <row r="530" spans="1:13" x14ac:dyDescent="0.25">
      <c r="A530" t="str">
        <f t="shared" si="24"/>
        <v/>
      </c>
      <c r="L530" s="26" t="e">
        <f t="shared" si="25"/>
        <v>#DIV/0!</v>
      </c>
      <c r="M530" s="1" t="e">
        <f t="shared" si="26"/>
        <v>#DIV/0!</v>
      </c>
    </row>
    <row r="531" spans="1:13" x14ac:dyDescent="0.25">
      <c r="A531" t="str">
        <f t="shared" si="24"/>
        <v/>
      </c>
      <c r="L531" s="26" t="e">
        <f t="shared" si="25"/>
        <v>#DIV/0!</v>
      </c>
      <c r="M531" s="1" t="e">
        <f t="shared" si="26"/>
        <v>#DIV/0!</v>
      </c>
    </row>
    <row r="532" spans="1:13" x14ac:dyDescent="0.25">
      <c r="A532" t="str">
        <f t="shared" si="24"/>
        <v/>
      </c>
      <c r="L532" s="26" t="e">
        <f t="shared" si="25"/>
        <v>#DIV/0!</v>
      </c>
      <c r="M532" s="1" t="e">
        <f t="shared" si="26"/>
        <v>#DIV/0!</v>
      </c>
    </row>
    <row r="533" spans="1:13" x14ac:dyDescent="0.25">
      <c r="A533" t="str">
        <f t="shared" si="24"/>
        <v/>
      </c>
      <c r="L533" s="26" t="e">
        <f t="shared" si="25"/>
        <v>#DIV/0!</v>
      </c>
      <c r="M533" s="1" t="e">
        <f t="shared" si="26"/>
        <v>#DIV/0!</v>
      </c>
    </row>
    <row r="534" spans="1:13" x14ac:dyDescent="0.25">
      <c r="A534" t="str">
        <f t="shared" si="24"/>
        <v/>
      </c>
      <c r="L534" s="26" t="e">
        <f t="shared" si="25"/>
        <v>#DIV/0!</v>
      </c>
      <c r="M534" s="1" t="e">
        <f t="shared" si="26"/>
        <v>#DIV/0!</v>
      </c>
    </row>
    <row r="535" spans="1:13" x14ac:dyDescent="0.25">
      <c r="A535" t="str">
        <f t="shared" si="24"/>
        <v/>
      </c>
      <c r="L535" s="26" t="e">
        <f t="shared" si="25"/>
        <v>#DIV/0!</v>
      </c>
      <c r="M535" s="1" t="e">
        <f t="shared" si="26"/>
        <v>#DIV/0!</v>
      </c>
    </row>
    <row r="536" spans="1:13" x14ac:dyDescent="0.25">
      <c r="A536" t="str">
        <f t="shared" si="24"/>
        <v/>
      </c>
      <c r="L536" s="26" t="e">
        <f t="shared" si="25"/>
        <v>#DIV/0!</v>
      </c>
      <c r="M536" s="1" t="e">
        <f t="shared" si="26"/>
        <v>#DIV/0!</v>
      </c>
    </row>
    <row r="537" spans="1:13" x14ac:dyDescent="0.25">
      <c r="A537" t="str">
        <f t="shared" si="24"/>
        <v/>
      </c>
      <c r="L537" s="26" t="e">
        <f t="shared" si="25"/>
        <v>#DIV/0!</v>
      </c>
      <c r="M537" s="1" t="e">
        <f t="shared" si="26"/>
        <v>#DIV/0!</v>
      </c>
    </row>
    <row r="538" spans="1:13" x14ac:dyDescent="0.25">
      <c r="A538" t="str">
        <f t="shared" si="24"/>
        <v/>
      </c>
      <c r="L538" s="26" t="e">
        <f t="shared" si="25"/>
        <v>#DIV/0!</v>
      </c>
      <c r="M538" s="1" t="e">
        <f t="shared" si="26"/>
        <v>#DIV/0!</v>
      </c>
    </row>
    <row r="539" spans="1:13" x14ac:dyDescent="0.25">
      <c r="A539" t="str">
        <f t="shared" si="24"/>
        <v/>
      </c>
      <c r="L539" s="26" t="e">
        <f t="shared" si="25"/>
        <v>#DIV/0!</v>
      </c>
      <c r="M539" s="1" t="e">
        <f t="shared" si="26"/>
        <v>#DIV/0!</v>
      </c>
    </row>
    <row r="540" spans="1:13" x14ac:dyDescent="0.25">
      <c r="A540" t="str">
        <f t="shared" si="24"/>
        <v/>
      </c>
      <c r="L540" s="26" t="e">
        <f t="shared" si="25"/>
        <v>#DIV/0!</v>
      </c>
      <c r="M540" s="1" t="e">
        <f t="shared" si="26"/>
        <v>#DIV/0!</v>
      </c>
    </row>
    <row r="541" spans="1:13" x14ac:dyDescent="0.25">
      <c r="A541" t="str">
        <f t="shared" si="24"/>
        <v/>
      </c>
      <c r="L541" s="26" t="e">
        <f t="shared" si="25"/>
        <v>#DIV/0!</v>
      </c>
      <c r="M541" s="1" t="e">
        <f t="shared" si="26"/>
        <v>#DIV/0!</v>
      </c>
    </row>
    <row r="542" spans="1:13" x14ac:dyDescent="0.25">
      <c r="A542" t="str">
        <f t="shared" si="24"/>
        <v/>
      </c>
      <c r="L542" s="26" t="e">
        <f t="shared" si="25"/>
        <v>#DIV/0!</v>
      </c>
      <c r="M542" s="1" t="e">
        <f t="shared" si="26"/>
        <v>#DIV/0!</v>
      </c>
    </row>
    <row r="543" spans="1:13" x14ac:dyDescent="0.25">
      <c r="A543" t="str">
        <f t="shared" si="24"/>
        <v/>
      </c>
      <c r="L543" s="26" t="e">
        <f t="shared" si="25"/>
        <v>#DIV/0!</v>
      </c>
      <c r="M543" s="1" t="e">
        <f t="shared" si="26"/>
        <v>#DIV/0!</v>
      </c>
    </row>
    <row r="544" spans="1:13" x14ac:dyDescent="0.25">
      <c r="A544" t="str">
        <f t="shared" si="24"/>
        <v/>
      </c>
      <c r="L544" s="26" t="e">
        <f t="shared" si="25"/>
        <v>#DIV/0!</v>
      </c>
      <c r="M544" s="1" t="e">
        <f t="shared" si="26"/>
        <v>#DIV/0!</v>
      </c>
    </row>
    <row r="545" spans="1:13" x14ac:dyDescent="0.25">
      <c r="A545" t="str">
        <f t="shared" si="24"/>
        <v/>
      </c>
      <c r="L545" s="26" t="e">
        <f t="shared" si="25"/>
        <v>#DIV/0!</v>
      </c>
      <c r="M545" s="1" t="e">
        <f t="shared" si="26"/>
        <v>#DIV/0!</v>
      </c>
    </row>
    <row r="546" spans="1:13" x14ac:dyDescent="0.25">
      <c r="A546" t="str">
        <f t="shared" si="24"/>
        <v/>
      </c>
      <c r="L546" s="26" t="e">
        <f t="shared" si="25"/>
        <v>#DIV/0!</v>
      </c>
      <c r="M546" s="1" t="e">
        <f t="shared" si="26"/>
        <v>#DIV/0!</v>
      </c>
    </row>
    <row r="547" spans="1:13" x14ac:dyDescent="0.25">
      <c r="A547" t="str">
        <f t="shared" si="24"/>
        <v/>
      </c>
      <c r="L547" s="26" t="e">
        <f t="shared" si="25"/>
        <v>#DIV/0!</v>
      </c>
      <c r="M547" s="1" t="e">
        <f t="shared" si="26"/>
        <v>#DIV/0!</v>
      </c>
    </row>
    <row r="548" spans="1:13" x14ac:dyDescent="0.25">
      <c r="A548" t="str">
        <f t="shared" si="24"/>
        <v/>
      </c>
      <c r="L548" s="26" t="e">
        <f t="shared" si="25"/>
        <v>#DIV/0!</v>
      </c>
      <c r="M548" s="1" t="e">
        <f t="shared" si="26"/>
        <v>#DIV/0!</v>
      </c>
    </row>
    <row r="549" spans="1:13" x14ac:dyDescent="0.25">
      <c r="A549" t="str">
        <f t="shared" si="24"/>
        <v/>
      </c>
      <c r="L549" s="26" t="e">
        <f t="shared" si="25"/>
        <v>#DIV/0!</v>
      </c>
      <c r="M549" s="1" t="e">
        <f t="shared" si="26"/>
        <v>#DIV/0!</v>
      </c>
    </row>
    <row r="550" spans="1:13" x14ac:dyDescent="0.25">
      <c r="A550" t="str">
        <f t="shared" si="24"/>
        <v/>
      </c>
      <c r="L550" s="26" t="e">
        <f t="shared" si="25"/>
        <v>#DIV/0!</v>
      </c>
      <c r="M550" s="1" t="e">
        <f t="shared" si="26"/>
        <v>#DIV/0!</v>
      </c>
    </row>
    <row r="551" spans="1:13" x14ac:dyDescent="0.25">
      <c r="A551" t="str">
        <f t="shared" si="24"/>
        <v/>
      </c>
      <c r="L551" s="26" t="e">
        <f t="shared" si="25"/>
        <v>#DIV/0!</v>
      </c>
      <c r="M551" s="1" t="e">
        <f t="shared" si="26"/>
        <v>#DIV/0!</v>
      </c>
    </row>
    <row r="552" spans="1:13" x14ac:dyDescent="0.25">
      <c r="A552" t="str">
        <f t="shared" si="24"/>
        <v/>
      </c>
      <c r="L552" s="26" t="e">
        <f t="shared" si="25"/>
        <v>#DIV/0!</v>
      </c>
      <c r="M552" s="1" t="e">
        <f t="shared" si="26"/>
        <v>#DIV/0!</v>
      </c>
    </row>
    <row r="553" spans="1:13" x14ac:dyDescent="0.25">
      <c r="A553" t="str">
        <f t="shared" si="24"/>
        <v/>
      </c>
      <c r="L553" s="26" t="e">
        <f t="shared" si="25"/>
        <v>#DIV/0!</v>
      </c>
      <c r="M553" s="1" t="e">
        <f t="shared" si="26"/>
        <v>#DIV/0!</v>
      </c>
    </row>
    <row r="554" spans="1:13" x14ac:dyDescent="0.25">
      <c r="A554" t="str">
        <f t="shared" si="24"/>
        <v/>
      </c>
      <c r="L554" s="26" t="e">
        <f t="shared" si="25"/>
        <v>#DIV/0!</v>
      </c>
      <c r="M554" s="1" t="e">
        <f t="shared" si="26"/>
        <v>#DIV/0!</v>
      </c>
    </row>
    <row r="555" spans="1:13" x14ac:dyDescent="0.25">
      <c r="A555" t="str">
        <f t="shared" si="24"/>
        <v/>
      </c>
      <c r="L555" s="26" t="e">
        <f t="shared" si="25"/>
        <v>#DIV/0!</v>
      </c>
      <c r="M555" s="1" t="e">
        <f t="shared" si="26"/>
        <v>#DIV/0!</v>
      </c>
    </row>
    <row r="556" spans="1:13" x14ac:dyDescent="0.25">
      <c r="A556" t="str">
        <f t="shared" si="24"/>
        <v/>
      </c>
      <c r="L556" s="26" t="e">
        <f t="shared" si="25"/>
        <v>#DIV/0!</v>
      </c>
      <c r="M556" s="1" t="e">
        <f t="shared" si="26"/>
        <v>#DIV/0!</v>
      </c>
    </row>
    <row r="557" spans="1:13" x14ac:dyDescent="0.25">
      <c r="A557" t="str">
        <f t="shared" si="24"/>
        <v/>
      </c>
      <c r="L557" s="26" t="e">
        <f t="shared" si="25"/>
        <v>#DIV/0!</v>
      </c>
      <c r="M557" s="1" t="e">
        <f t="shared" si="26"/>
        <v>#DIV/0!</v>
      </c>
    </row>
    <row r="558" spans="1:13" x14ac:dyDescent="0.25">
      <c r="A558" t="str">
        <f t="shared" si="24"/>
        <v/>
      </c>
      <c r="L558" s="26" t="e">
        <f t="shared" si="25"/>
        <v>#DIV/0!</v>
      </c>
      <c r="M558" s="1" t="e">
        <f t="shared" si="26"/>
        <v>#DIV/0!</v>
      </c>
    </row>
    <row r="559" spans="1:13" x14ac:dyDescent="0.25">
      <c r="A559" t="str">
        <f t="shared" si="24"/>
        <v/>
      </c>
      <c r="L559" s="26" t="e">
        <f t="shared" si="25"/>
        <v>#DIV/0!</v>
      </c>
      <c r="M559" s="1" t="e">
        <f t="shared" si="26"/>
        <v>#DIV/0!</v>
      </c>
    </row>
    <row r="560" spans="1:13" x14ac:dyDescent="0.25">
      <c r="A560" t="str">
        <f t="shared" si="24"/>
        <v/>
      </c>
      <c r="L560" s="26" t="e">
        <f t="shared" si="25"/>
        <v>#DIV/0!</v>
      </c>
      <c r="M560" s="1" t="e">
        <f t="shared" si="26"/>
        <v>#DIV/0!</v>
      </c>
    </row>
    <row r="561" spans="1:13" x14ac:dyDescent="0.25">
      <c r="A561" t="str">
        <f t="shared" si="24"/>
        <v/>
      </c>
      <c r="L561" s="26" t="e">
        <f t="shared" si="25"/>
        <v>#DIV/0!</v>
      </c>
      <c r="M561" s="1" t="e">
        <f t="shared" si="26"/>
        <v>#DIV/0!</v>
      </c>
    </row>
    <row r="562" spans="1:13" x14ac:dyDescent="0.25">
      <c r="A562" t="str">
        <f t="shared" si="24"/>
        <v/>
      </c>
      <c r="L562" s="26" t="e">
        <f t="shared" si="25"/>
        <v>#DIV/0!</v>
      </c>
      <c r="M562" s="1" t="e">
        <f t="shared" si="26"/>
        <v>#DIV/0!</v>
      </c>
    </row>
    <row r="563" spans="1:13" x14ac:dyDescent="0.25">
      <c r="A563" t="str">
        <f t="shared" si="24"/>
        <v/>
      </c>
      <c r="L563" s="26" t="e">
        <f t="shared" si="25"/>
        <v>#DIV/0!</v>
      </c>
      <c r="M563" s="1" t="e">
        <f t="shared" si="26"/>
        <v>#DIV/0!</v>
      </c>
    </row>
    <row r="564" spans="1:13" x14ac:dyDescent="0.25">
      <c r="A564" t="str">
        <f t="shared" si="24"/>
        <v/>
      </c>
      <c r="L564" s="26" t="e">
        <f t="shared" si="25"/>
        <v>#DIV/0!</v>
      </c>
      <c r="M564" s="1" t="e">
        <f t="shared" si="26"/>
        <v>#DIV/0!</v>
      </c>
    </row>
    <row r="565" spans="1:13" x14ac:dyDescent="0.25">
      <c r="A565" t="str">
        <f t="shared" si="24"/>
        <v/>
      </c>
      <c r="L565" s="26" t="e">
        <f t="shared" si="25"/>
        <v>#DIV/0!</v>
      </c>
      <c r="M565" s="1" t="e">
        <f t="shared" si="26"/>
        <v>#DIV/0!</v>
      </c>
    </row>
    <row r="566" spans="1:13" x14ac:dyDescent="0.25">
      <c r="A566" t="str">
        <f t="shared" si="24"/>
        <v/>
      </c>
      <c r="L566" s="26" t="e">
        <f t="shared" si="25"/>
        <v>#DIV/0!</v>
      </c>
      <c r="M566" s="1" t="e">
        <f t="shared" si="26"/>
        <v>#DIV/0!</v>
      </c>
    </row>
    <row r="567" spans="1:13" x14ac:dyDescent="0.25">
      <c r="A567" t="str">
        <f t="shared" si="24"/>
        <v/>
      </c>
      <c r="L567" s="26" t="e">
        <f t="shared" si="25"/>
        <v>#DIV/0!</v>
      </c>
      <c r="M567" s="1" t="e">
        <f t="shared" si="26"/>
        <v>#DIV/0!</v>
      </c>
    </row>
    <row r="568" spans="1:13" x14ac:dyDescent="0.25">
      <c r="A568" t="str">
        <f t="shared" si="24"/>
        <v/>
      </c>
      <c r="L568" s="26" t="e">
        <f t="shared" si="25"/>
        <v>#DIV/0!</v>
      </c>
      <c r="M568" s="1" t="e">
        <f t="shared" si="26"/>
        <v>#DIV/0!</v>
      </c>
    </row>
    <row r="569" spans="1:13" x14ac:dyDescent="0.25">
      <c r="A569" t="str">
        <f t="shared" si="24"/>
        <v/>
      </c>
      <c r="L569" s="26" t="e">
        <f t="shared" si="25"/>
        <v>#DIV/0!</v>
      </c>
      <c r="M569" s="1" t="e">
        <f t="shared" si="26"/>
        <v>#DIV/0!</v>
      </c>
    </row>
    <row r="570" spans="1:13" x14ac:dyDescent="0.25">
      <c r="A570" t="str">
        <f t="shared" si="24"/>
        <v/>
      </c>
      <c r="L570" s="26" t="e">
        <f t="shared" si="25"/>
        <v>#DIV/0!</v>
      </c>
      <c r="M570" s="1" t="e">
        <f t="shared" si="26"/>
        <v>#DIV/0!</v>
      </c>
    </row>
    <row r="571" spans="1:13" x14ac:dyDescent="0.25">
      <c r="A571" t="str">
        <f t="shared" si="24"/>
        <v/>
      </c>
      <c r="L571" s="26" t="e">
        <f t="shared" si="25"/>
        <v>#DIV/0!</v>
      </c>
      <c r="M571" s="1" t="e">
        <f t="shared" si="26"/>
        <v>#DIV/0!</v>
      </c>
    </row>
    <row r="572" spans="1:13" x14ac:dyDescent="0.25">
      <c r="A572" t="str">
        <f t="shared" si="24"/>
        <v/>
      </c>
      <c r="L572" s="26" t="e">
        <f t="shared" si="25"/>
        <v>#DIV/0!</v>
      </c>
      <c r="M572" s="1" t="e">
        <f t="shared" si="26"/>
        <v>#DIV/0!</v>
      </c>
    </row>
    <row r="573" spans="1:13" x14ac:dyDescent="0.25">
      <c r="A573" t="str">
        <f t="shared" si="24"/>
        <v/>
      </c>
      <c r="L573" s="26" t="e">
        <f t="shared" si="25"/>
        <v>#DIV/0!</v>
      </c>
      <c r="M573" s="1" t="e">
        <f t="shared" si="26"/>
        <v>#DIV/0!</v>
      </c>
    </row>
    <row r="574" spans="1:13" x14ac:dyDescent="0.25">
      <c r="A574" t="str">
        <f t="shared" si="24"/>
        <v/>
      </c>
      <c r="L574" s="26" t="e">
        <f t="shared" si="25"/>
        <v>#DIV/0!</v>
      </c>
      <c r="M574" s="1" t="e">
        <f t="shared" si="26"/>
        <v>#DIV/0!</v>
      </c>
    </row>
    <row r="575" spans="1:13" x14ac:dyDescent="0.25">
      <c r="A575" t="str">
        <f t="shared" si="24"/>
        <v/>
      </c>
      <c r="L575" s="26" t="e">
        <f t="shared" si="25"/>
        <v>#DIV/0!</v>
      </c>
      <c r="M575" s="1" t="e">
        <f t="shared" si="26"/>
        <v>#DIV/0!</v>
      </c>
    </row>
    <row r="576" spans="1:13" x14ac:dyDescent="0.25">
      <c r="A576" t="str">
        <f t="shared" si="24"/>
        <v/>
      </c>
      <c r="L576" s="26" t="e">
        <f t="shared" si="25"/>
        <v>#DIV/0!</v>
      </c>
      <c r="M576" s="1" t="e">
        <f t="shared" si="26"/>
        <v>#DIV/0!</v>
      </c>
    </row>
    <row r="577" spans="1:13" x14ac:dyDescent="0.25">
      <c r="A577" t="str">
        <f t="shared" si="24"/>
        <v/>
      </c>
      <c r="L577" s="26" t="e">
        <f t="shared" si="25"/>
        <v>#DIV/0!</v>
      </c>
      <c r="M577" s="1" t="e">
        <f t="shared" si="26"/>
        <v>#DIV/0!</v>
      </c>
    </row>
    <row r="578" spans="1:13" x14ac:dyDescent="0.25">
      <c r="A578" t="str">
        <f t="shared" ref="A578:A641" si="27">D578&amp;E578&amp;C578</f>
        <v/>
      </c>
      <c r="L578" s="26" t="e">
        <f t="shared" ref="L578:L641" si="28">J578/K578</f>
        <v>#DIV/0!</v>
      </c>
      <c r="M578" s="1" t="e">
        <f t="shared" ref="M578:M641" si="29">J578/G578</f>
        <v>#DIV/0!</v>
      </c>
    </row>
    <row r="579" spans="1:13" x14ac:dyDescent="0.25">
      <c r="A579" t="str">
        <f t="shared" si="27"/>
        <v/>
      </c>
      <c r="L579" s="26" t="e">
        <f t="shared" si="28"/>
        <v>#DIV/0!</v>
      </c>
      <c r="M579" s="1" t="e">
        <f t="shared" si="29"/>
        <v>#DIV/0!</v>
      </c>
    </row>
    <row r="580" spans="1:13" x14ac:dyDescent="0.25">
      <c r="A580" t="str">
        <f t="shared" si="27"/>
        <v/>
      </c>
      <c r="L580" s="26" t="e">
        <f t="shared" si="28"/>
        <v>#DIV/0!</v>
      </c>
      <c r="M580" s="1" t="e">
        <f t="shared" si="29"/>
        <v>#DIV/0!</v>
      </c>
    </row>
    <row r="581" spans="1:13" x14ac:dyDescent="0.25">
      <c r="A581" t="str">
        <f t="shared" si="27"/>
        <v/>
      </c>
      <c r="L581" s="26" t="e">
        <f t="shared" si="28"/>
        <v>#DIV/0!</v>
      </c>
      <c r="M581" s="1" t="e">
        <f t="shared" si="29"/>
        <v>#DIV/0!</v>
      </c>
    </row>
    <row r="582" spans="1:13" x14ac:dyDescent="0.25">
      <c r="A582" t="str">
        <f t="shared" si="27"/>
        <v/>
      </c>
      <c r="L582" s="26" t="e">
        <f t="shared" si="28"/>
        <v>#DIV/0!</v>
      </c>
      <c r="M582" s="1" t="e">
        <f t="shared" si="29"/>
        <v>#DIV/0!</v>
      </c>
    </row>
    <row r="583" spans="1:13" x14ac:dyDescent="0.25">
      <c r="A583" t="str">
        <f t="shared" si="27"/>
        <v/>
      </c>
      <c r="L583" s="26" t="e">
        <f t="shared" si="28"/>
        <v>#DIV/0!</v>
      </c>
      <c r="M583" s="1" t="e">
        <f t="shared" si="29"/>
        <v>#DIV/0!</v>
      </c>
    </row>
    <row r="584" spans="1:13" x14ac:dyDescent="0.25">
      <c r="A584" t="str">
        <f t="shared" si="27"/>
        <v/>
      </c>
      <c r="L584" s="26" t="e">
        <f t="shared" si="28"/>
        <v>#DIV/0!</v>
      </c>
      <c r="M584" s="1" t="e">
        <f t="shared" si="29"/>
        <v>#DIV/0!</v>
      </c>
    </row>
    <row r="585" spans="1:13" x14ac:dyDescent="0.25">
      <c r="A585" t="str">
        <f t="shared" si="27"/>
        <v/>
      </c>
      <c r="L585" s="26" t="e">
        <f t="shared" si="28"/>
        <v>#DIV/0!</v>
      </c>
      <c r="M585" s="1" t="e">
        <f t="shared" si="29"/>
        <v>#DIV/0!</v>
      </c>
    </row>
    <row r="586" spans="1:13" x14ac:dyDescent="0.25">
      <c r="A586" t="str">
        <f t="shared" si="27"/>
        <v/>
      </c>
      <c r="L586" s="26" t="e">
        <f t="shared" si="28"/>
        <v>#DIV/0!</v>
      </c>
      <c r="M586" s="1" t="e">
        <f t="shared" si="29"/>
        <v>#DIV/0!</v>
      </c>
    </row>
    <row r="587" spans="1:13" x14ac:dyDescent="0.25">
      <c r="A587" t="str">
        <f t="shared" si="27"/>
        <v/>
      </c>
      <c r="L587" s="26" t="e">
        <f t="shared" si="28"/>
        <v>#DIV/0!</v>
      </c>
      <c r="M587" s="1" t="e">
        <f t="shared" si="29"/>
        <v>#DIV/0!</v>
      </c>
    </row>
    <row r="588" spans="1:13" x14ac:dyDescent="0.25">
      <c r="A588" t="str">
        <f t="shared" si="27"/>
        <v/>
      </c>
      <c r="L588" s="26" t="e">
        <f t="shared" si="28"/>
        <v>#DIV/0!</v>
      </c>
      <c r="M588" s="1" t="e">
        <f t="shared" si="29"/>
        <v>#DIV/0!</v>
      </c>
    </row>
    <row r="589" spans="1:13" x14ac:dyDescent="0.25">
      <c r="A589" t="str">
        <f t="shared" si="27"/>
        <v/>
      </c>
      <c r="L589" s="26" t="e">
        <f t="shared" si="28"/>
        <v>#DIV/0!</v>
      </c>
      <c r="M589" s="1" t="e">
        <f t="shared" si="29"/>
        <v>#DIV/0!</v>
      </c>
    </row>
    <row r="590" spans="1:13" x14ac:dyDescent="0.25">
      <c r="A590" t="str">
        <f t="shared" si="27"/>
        <v/>
      </c>
      <c r="L590" s="26" t="e">
        <f t="shared" si="28"/>
        <v>#DIV/0!</v>
      </c>
      <c r="M590" s="1" t="e">
        <f t="shared" si="29"/>
        <v>#DIV/0!</v>
      </c>
    </row>
    <row r="591" spans="1:13" x14ac:dyDescent="0.25">
      <c r="A591" t="str">
        <f t="shared" si="27"/>
        <v/>
      </c>
      <c r="L591" s="26" t="e">
        <f t="shared" si="28"/>
        <v>#DIV/0!</v>
      </c>
      <c r="M591" s="1" t="e">
        <f t="shared" si="29"/>
        <v>#DIV/0!</v>
      </c>
    </row>
    <row r="592" spans="1:13" x14ac:dyDescent="0.25">
      <c r="A592" t="str">
        <f t="shared" si="27"/>
        <v/>
      </c>
      <c r="L592" s="26" t="e">
        <f t="shared" si="28"/>
        <v>#DIV/0!</v>
      </c>
      <c r="M592" s="1" t="e">
        <f t="shared" si="29"/>
        <v>#DIV/0!</v>
      </c>
    </row>
    <row r="593" spans="1:13" x14ac:dyDescent="0.25">
      <c r="A593" t="str">
        <f t="shared" si="27"/>
        <v/>
      </c>
      <c r="L593" s="26" t="e">
        <f t="shared" si="28"/>
        <v>#DIV/0!</v>
      </c>
      <c r="M593" s="1" t="e">
        <f t="shared" si="29"/>
        <v>#DIV/0!</v>
      </c>
    </row>
    <row r="594" spans="1:13" x14ac:dyDescent="0.25">
      <c r="A594" t="str">
        <f t="shared" si="27"/>
        <v/>
      </c>
      <c r="L594" s="26" t="e">
        <f t="shared" si="28"/>
        <v>#DIV/0!</v>
      </c>
      <c r="M594" s="1" t="e">
        <f t="shared" si="29"/>
        <v>#DIV/0!</v>
      </c>
    </row>
    <row r="595" spans="1:13" x14ac:dyDescent="0.25">
      <c r="A595" t="str">
        <f t="shared" si="27"/>
        <v/>
      </c>
      <c r="L595" s="26" t="e">
        <f t="shared" si="28"/>
        <v>#DIV/0!</v>
      </c>
      <c r="M595" s="1" t="e">
        <f t="shared" si="29"/>
        <v>#DIV/0!</v>
      </c>
    </row>
    <row r="596" spans="1:13" x14ac:dyDescent="0.25">
      <c r="A596" t="str">
        <f t="shared" si="27"/>
        <v/>
      </c>
      <c r="L596" s="26" t="e">
        <f t="shared" si="28"/>
        <v>#DIV/0!</v>
      </c>
      <c r="M596" s="1" t="e">
        <f t="shared" si="29"/>
        <v>#DIV/0!</v>
      </c>
    </row>
    <row r="597" spans="1:13" x14ac:dyDescent="0.25">
      <c r="A597" t="str">
        <f t="shared" si="27"/>
        <v/>
      </c>
      <c r="L597" s="26" t="e">
        <f t="shared" si="28"/>
        <v>#DIV/0!</v>
      </c>
      <c r="M597" s="1" t="e">
        <f t="shared" si="29"/>
        <v>#DIV/0!</v>
      </c>
    </row>
    <row r="598" spans="1:13" x14ac:dyDescent="0.25">
      <c r="A598" t="str">
        <f t="shared" si="27"/>
        <v/>
      </c>
      <c r="L598" s="26" t="e">
        <f t="shared" si="28"/>
        <v>#DIV/0!</v>
      </c>
      <c r="M598" s="1" t="e">
        <f t="shared" si="29"/>
        <v>#DIV/0!</v>
      </c>
    </row>
    <row r="599" spans="1:13" x14ac:dyDescent="0.25">
      <c r="A599" t="str">
        <f t="shared" si="27"/>
        <v/>
      </c>
      <c r="L599" s="26" t="e">
        <f t="shared" si="28"/>
        <v>#DIV/0!</v>
      </c>
      <c r="M599" s="1" t="e">
        <f t="shared" si="29"/>
        <v>#DIV/0!</v>
      </c>
    </row>
    <row r="600" spans="1:13" x14ac:dyDescent="0.25">
      <c r="A600" t="str">
        <f t="shared" si="27"/>
        <v/>
      </c>
      <c r="L600" s="26" t="e">
        <f t="shared" si="28"/>
        <v>#DIV/0!</v>
      </c>
      <c r="M600" s="1" t="e">
        <f t="shared" si="29"/>
        <v>#DIV/0!</v>
      </c>
    </row>
    <row r="601" spans="1:13" x14ac:dyDescent="0.25">
      <c r="A601" t="str">
        <f t="shared" si="27"/>
        <v/>
      </c>
      <c r="L601" s="26" t="e">
        <f t="shared" si="28"/>
        <v>#DIV/0!</v>
      </c>
      <c r="M601" s="1" t="e">
        <f t="shared" si="29"/>
        <v>#DIV/0!</v>
      </c>
    </row>
    <row r="602" spans="1:13" x14ac:dyDescent="0.25">
      <c r="A602" t="str">
        <f t="shared" si="27"/>
        <v/>
      </c>
      <c r="L602" s="26" t="e">
        <f t="shared" si="28"/>
        <v>#DIV/0!</v>
      </c>
      <c r="M602" s="1" t="e">
        <f t="shared" si="29"/>
        <v>#DIV/0!</v>
      </c>
    </row>
    <row r="603" spans="1:13" x14ac:dyDescent="0.25">
      <c r="A603" t="str">
        <f t="shared" si="27"/>
        <v/>
      </c>
      <c r="L603" s="26" t="e">
        <f t="shared" si="28"/>
        <v>#DIV/0!</v>
      </c>
      <c r="M603" s="1" t="e">
        <f t="shared" si="29"/>
        <v>#DIV/0!</v>
      </c>
    </row>
    <row r="604" spans="1:13" x14ac:dyDescent="0.25">
      <c r="A604" t="str">
        <f t="shared" si="27"/>
        <v/>
      </c>
      <c r="L604" s="26" t="e">
        <f t="shared" si="28"/>
        <v>#DIV/0!</v>
      </c>
      <c r="M604" s="1" t="e">
        <f t="shared" si="29"/>
        <v>#DIV/0!</v>
      </c>
    </row>
    <row r="605" spans="1:13" x14ac:dyDescent="0.25">
      <c r="A605" t="str">
        <f t="shared" si="27"/>
        <v/>
      </c>
      <c r="L605" s="26" t="e">
        <f t="shared" si="28"/>
        <v>#DIV/0!</v>
      </c>
      <c r="M605" s="1" t="e">
        <f t="shared" si="29"/>
        <v>#DIV/0!</v>
      </c>
    </row>
    <row r="606" spans="1:13" x14ac:dyDescent="0.25">
      <c r="A606" t="str">
        <f t="shared" si="27"/>
        <v/>
      </c>
      <c r="L606" s="26" t="e">
        <f t="shared" si="28"/>
        <v>#DIV/0!</v>
      </c>
      <c r="M606" s="1" t="e">
        <f t="shared" si="29"/>
        <v>#DIV/0!</v>
      </c>
    </row>
    <row r="607" spans="1:13" x14ac:dyDescent="0.25">
      <c r="A607" t="str">
        <f t="shared" si="27"/>
        <v/>
      </c>
      <c r="L607" s="26" t="e">
        <f t="shared" si="28"/>
        <v>#DIV/0!</v>
      </c>
      <c r="M607" s="1" t="e">
        <f t="shared" si="29"/>
        <v>#DIV/0!</v>
      </c>
    </row>
    <row r="608" spans="1:13" x14ac:dyDescent="0.25">
      <c r="A608" t="str">
        <f t="shared" si="27"/>
        <v/>
      </c>
      <c r="L608" s="26" t="e">
        <f t="shared" si="28"/>
        <v>#DIV/0!</v>
      </c>
      <c r="M608" s="1" t="e">
        <f t="shared" si="29"/>
        <v>#DIV/0!</v>
      </c>
    </row>
    <row r="609" spans="1:13" x14ac:dyDescent="0.25">
      <c r="A609" t="str">
        <f t="shared" si="27"/>
        <v/>
      </c>
      <c r="L609" s="26" t="e">
        <f t="shared" si="28"/>
        <v>#DIV/0!</v>
      </c>
      <c r="M609" s="1" t="e">
        <f t="shared" si="29"/>
        <v>#DIV/0!</v>
      </c>
    </row>
    <row r="610" spans="1:13" x14ac:dyDescent="0.25">
      <c r="A610" t="str">
        <f t="shared" si="27"/>
        <v/>
      </c>
      <c r="L610" s="26" t="e">
        <f t="shared" si="28"/>
        <v>#DIV/0!</v>
      </c>
      <c r="M610" s="1" t="e">
        <f t="shared" si="29"/>
        <v>#DIV/0!</v>
      </c>
    </row>
    <row r="611" spans="1:13" x14ac:dyDescent="0.25">
      <c r="A611" t="str">
        <f t="shared" si="27"/>
        <v/>
      </c>
      <c r="L611" s="26" t="e">
        <f t="shared" si="28"/>
        <v>#DIV/0!</v>
      </c>
      <c r="M611" s="1" t="e">
        <f t="shared" si="29"/>
        <v>#DIV/0!</v>
      </c>
    </row>
    <row r="612" spans="1:13" x14ac:dyDescent="0.25">
      <c r="A612" t="str">
        <f t="shared" si="27"/>
        <v/>
      </c>
      <c r="L612" s="26" t="e">
        <f t="shared" si="28"/>
        <v>#DIV/0!</v>
      </c>
      <c r="M612" s="1" t="e">
        <f t="shared" si="29"/>
        <v>#DIV/0!</v>
      </c>
    </row>
    <row r="613" spans="1:13" x14ac:dyDescent="0.25">
      <c r="A613" t="str">
        <f t="shared" si="27"/>
        <v/>
      </c>
      <c r="L613" s="26" t="e">
        <f t="shared" si="28"/>
        <v>#DIV/0!</v>
      </c>
      <c r="M613" s="1" t="e">
        <f t="shared" si="29"/>
        <v>#DIV/0!</v>
      </c>
    </row>
    <row r="614" spans="1:13" x14ac:dyDescent="0.25">
      <c r="A614" t="str">
        <f t="shared" si="27"/>
        <v/>
      </c>
      <c r="L614" s="26" t="e">
        <f t="shared" si="28"/>
        <v>#DIV/0!</v>
      </c>
      <c r="M614" s="1" t="e">
        <f t="shared" si="29"/>
        <v>#DIV/0!</v>
      </c>
    </row>
    <row r="615" spans="1:13" x14ac:dyDescent="0.25">
      <c r="A615" t="str">
        <f t="shared" si="27"/>
        <v/>
      </c>
      <c r="L615" s="26" t="e">
        <f t="shared" si="28"/>
        <v>#DIV/0!</v>
      </c>
      <c r="M615" s="1" t="e">
        <f t="shared" si="29"/>
        <v>#DIV/0!</v>
      </c>
    </row>
    <row r="616" spans="1:13" x14ac:dyDescent="0.25">
      <c r="A616" t="str">
        <f t="shared" si="27"/>
        <v/>
      </c>
      <c r="L616" s="26" t="e">
        <f t="shared" si="28"/>
        <v>#DIV/0!</v>
      </c>
      <c r="M616" s="1" t="e">
        <f t="shared" si="29"/>
        <v>#DIV/0!</v>
      </c>
    </row>
    <row r="617" spans="1:13" x14ac:dyDescent="0.25">
      <c r="A617" t="str">
        <f t="shared" si="27"/>
        <v/>
      </c>
      <c r="L617" s="26" t="e">
        <f t="shared" si="28"/>
        <v>#DIV/0!</v>
      </c>
      <c r="M617" s="1" t="e">
        <f t="shared" si="29"/>
        <v>#DIV/0!</v>
      </c>
    </row>
    <row r="618" spans="1:13" x14ac:dyDescent="0.25">
      <c r="A618" t="str">
        <f t="shared" si="27"/>
        <v/>
      </c>
      <c r="L618" s="26" t="e">
        <f t="shared" si="28"/>
        <v>#DIV/0!</v>
      </c>
      <c r="M618" s="1" t="e">
        <f t="shared" si="29"/>
        <v>#DIV/0!</v>
      </c>
    </row>
    <row r="619" spans="1:13" x14ac:dyDescent="0.25">
      <c r="A619" t="str">
        <f t="shared" si="27"/>
        <v/>
      </c>
      <c r="L619" s="26" t="e">
        <f t="shared" si="28"/>
        <v>#DIV/0!</v>
      </c>
      <c r="M619" s="1" t="e">
        <f t="shared" si="29"/>
        <v>#DIV/0!</v>
      </c>
    </row>
    <row r="620" spans="1:13" x14ac:dyDescent="0.25">
      <c r="A620" t="str">
        <f t="shared" si="27"/>
        <v/>
      </c>
      <c r="L620" s="26" t="e">
        <f t="shared" si="28"/>
        <v>#DIV/0!</v>
      </c>
      <c r="M620" s="1" t="e">
        <f t="shared" si="29"/>
        <v>#DIV/0!</v>
      </c>
    </row>
    <row r="621" spans="1:13" x14ac:dyDescent="0.25">
      <c r="A621" t="str">
        <f t="shared" si="27"/>
        <v/>
      </c>
      <c r="L621" s="26" t="e">
        <f t="shared" si="28"/>
        <v>#DIV/0!</v>
      </c>
      <c r="M621" s="1" t="e">
        <f t="shared" si="29"/>
        <v>#DIV/0!</v>
      </c>
    </row>
    <row r="622" spans="1:13" x14ac:dyDescent="0.25">
      <c r="A622" t="str">
        <f t="shared" si="27"/>
        <v/>
      </c>
      <c r="L622" s="26" t="e">
        <f t="shared" si="28"/>
        <v>#DIV/0!</v>
      </c>
      <c r="M622" s="1" t="e">
        <f t="shared" si="29"/>
        <v>#DIV/0!</v>
      </c>
    </row>
    <row r="623" spans="1:13" x14ac:dyDescent="0.25">
      <c r="A623" t="str">
        <f t="shared" si="27"/>
        <v/>
      </c>
      <c r="L623" s="26" t="e">
        <f t="shared" si="28"/>
        <v>#DIV/0!</v>
      </c>
      <c r="M623" s="1" t="e">
        <f t="shared" si="29"/>
        <v>#DIV/0!</v>
      </c>
    </row>
    <row r="624" spans="1:13" x14ac:dyDescent="0.25">
      <c r="A624" t="str">
        <f t="shared" si="27"/>
        <v/>
      </c>
      <c r="L624" s="26" t="e">
        <f t="shared" si="28"/>
        <v>#DIV/0!</v>
      </c>
      <c r="M624" s="1" t="e">
        <f t="shared" si="29"/>
        <v>#DIV/0!</v>
      </c>
    </row>
    <row r="625" spans="1:13" x14ac:dyDescent="0.25">
      <c r="A625" t="str">
        <f t="shared" si="27"/>
        <v/>
      </c>
      <c r="L625" s="26" t="e">
        <f t="shared" si="28"/>
        <v>#DIV/0!</v>
      </c>
      <c r="M625" s="1" t="e">
        <f t="shared" si="29"/>
        <v>#DIV/0!</v>
      </c>
    </row>
    <row r="626" spans="1:13" x14ac:dyDescent="0.25">
      <c r="A626" t="str">
        <f t="shared" si="27"/>
        <v/>
      </c>
      <c r="L626" s="26" t="e">
        <f t="shared" si="28"/>
        <v>#DIV/0!</v>
      </c>
      <c r="M626" s="1" t="e">
        <f t="shared" si="29"/>
        <v>#DIV/0!</v>
      </c>
    </row>
    <row r="627" spans="1:13" x14ac:dyDescent="0.25">
      <c r="A627" t="str">
        <f t="shared" si="27"/>
        <v/>
      </c>
      <c r="L627" s="26" t="e">
        <f t="shared" si="28"/>
        <v>#DIV/0!</v>
      </c>
      <c r="M627" s="1" t="e">
        <f t="shared" si="29"/>
        <v>#DIV/0!</v>
      </c>
    </row>
    <row r="628" spans="1:13" x14ac:dyDescent="0.25">
      <c r="A628" t="str">
        <f t="shared" si="27"/>
        <v/>
      </c>
      <c r="L628" s="26" t="e">
        <f t="shared" si="28"/>
        <v>#DIV/0!</v>
      </c>
      <c r="M628" s="1" t="e">
        <f t="shared" si="29"/>
        <v>#DIV/0!</v>
      </c>
    </row>
    <row r="629" spans="1:13" x14ac:dyDescent="0.25">
      <c r="A629" t="str">
        <f t="shared" si="27"/>
        <v/>
      </c>
      <c r="L629" s="26" t="e">
        <f t="shared" si="28"/>
        <v>#DIV/0!</v>
      </c>
      <c r="M629" s="1" t="e">
        <f t="shared" si="29"/>
        <v>#DIV/0!</v>
      </c>
    </row>
    <row r="630" spans="1:13" x14ac:dyDescent="0.25">
      <c r="A630" t="str">
        <f t="shared" si="27"/>
        <v/>
      </c>
      <c r="L630" s="26" t="e">
        <f t="shared" si="28"/>
        <v>#DIV/0!</v>
      </c>
      <c r="M630" s="1" t="e">
        <f t="shared" si="29"/>
        <v>#DIV/0!</v>
      </c>
    </row>
    <row r="631" spans="1:13" x14ac:dyDescent="0.25">
      <c r="A631" t="str">
        <f t="shared" si="27"/>
        <v/>
      </c>
      <c r="L631" s="26" t="e">
        <f t="shared" si="28"/>
        <v>#DIV/0!</v>
      </c>
      <c r="M631" s="1" t="e">
        <f t="shared" si="29"/>
        <v>#DIV/0!</v>
      </c>
    </row>
    <row r="632" spans="1:13" x14ac:dyDescent="0.25">
      <c r="A632" t="str">
        <f t="shared" si="27"/>
        <v/>
      </c>
      <c r="L632" s="26" t="e">
        <f t="shared" si="28"/>
        <v>#DIV/0!</v>
      </c>
      <c r="M632" s="1" t="e">
        <f t="shared" si="29"/>
        <v>#DIV/0!</v>
      </c>
    </row>
    <row r="633" spans="1:13" x14ac:dyDescent="0.25">
      <c r="A633" t="str">
        <f t="shared" si="27"/>
        <v/>
      </c>
      <c r="L633" s="26" t="e">
        <f t="shared" si="28"/>
        <v>#DIV/0!</v>
      </c>
      <c r="M633" s="1" t="e">
        <f t="shared" si="29"/>
        <v>#DIV/0!</v>
      </c>
    </row>
    <row r="634" spans="1:13" x14ac:dyDescent="0.25">
      <c r="A634" t="str">
        <f t="shared" si="27"/>
        <v/>
      </c>
      <c r="L634" s="26" t="e">
        <f t="shared" si="28"/>
        <v>#DIV/0!</v>
      </c>
      <c r="M634" s="1" t="e">
        <f t="shared" si="29"/>
        <v>#DIV/0!</v>
      </c>
    </row>
    <row r="635" spans="1:13" x14ac:dyDescent="0.25">
      <c r="A635" t="str">
        <f t="shared" si="27"/>
        <v/>
      </c>
      <c r="L635" s="26" t="e">
        <f t="shared" si="28"/>
        <v>#DIV/0!</v>
      </c>
      <c r="M635" s="1" t="e">
        <f t="shared" si="29"/>
        <v>#DIV/0!</v>
      </c>
    </row>
    <row r="636" spans="1:13" x14ac:dyDescent="0.25">
      <c r="A636" t="str">
        <f t="shared" si="27"/>
        <v/>
      </c>
      <c r="L636" s="26" t="e">
        <f t="shared" si="28"/>
        <v>#DIV/0!</v>
      </c>
      <c r="M636" s="1" t="e">
        <f t="shared" si="29"/>
        <v>#DIV/0!</v>
      </c>
    </row>
    <row r="637" spans="1:13" x14ac:dyDescent="0.25">
      <c r="A637" t="str">
        <f t="shared" si="27"/>
        <v/>
      </c>
      <c r="L637" s="26" t="e">
        <f t="shared" si="28"/>
        <v>#DIV/0!</v>
      </c>
      <c r="M637" s="1" t="e">
        <f t="shared" si="29"/>
        <v>#DIV/0!</v>
      </c>
    </row>
    <row r="638" spans="1:13" x14ac:dyDescent="0.25">
      <c r="A638" t="str">
        <f t="shared" si="27"/>
        <v/>
      </c>
      <c r="L638" s="26" t="e">
        <f t="shared" si="28"/>
        <v>#DIV/0!</v>
      </c>
      <c r="M638" s="1" t="e">
        <f t="shared" si="29"/>
        <v>#DIV/0!</v>
      </c>
    </row>
    <row r="639" spans="1:13" x14ac:dyDescent="0.25">
      <c r="A639" t="str">
        <f t="shared" si="27"/>
        <v/>
      </c>
      <c r="L639" s="26" t="e">
        <f t="shared" si="28"/>
        <v>#DIV/0!</v>
      </c>
      <c r="M639" s="1" t="e">
        <f t="shared" si="29"/>
        <v>#DIV/0!</v>
      </c>
    </row>
    <row r="640" spans="1:13" x14ac:dyDescent="0.25">
      <c r="A640" t="str">
        <f t="shared" si="27"/>
        <v/>
      </c>
      <c r="L640" s="26" t="e">
        <f t="shared" si="28"/>
        <v>#DIV/0!</v>
      </c>
      <c r="M640" s="1" t="e">
        <f t="shared" si="29"/>
        <v>#DIV/0!</v>
      </c>
    </row>
    <row r="641" spans="1:13" x14ac:dyDescent="0.25">
      <c r="A641" t="str">
        <f t="shared" si="27"/>
        <v/>
      </c>
      <c r="L641" s="26" t="e">
        <f t="shared" si="28"/>
        <v>#DIV/0!</v>
      </c>
      <c r="M641" s="1" t="e">
        <f t="shared" si="29"/>
        <v>#DIV/0!</v>
      </c>
    </row>
    <row r="642" spans="1:13" x14ac:dyDescent="0.25">
      <c r="A642" t="str">
        <f t="shared" ref="A642:A705" si="30">D642&amp;E642&amp;C642</f>
        <v/>
      </c>
      <c r="L642" s="26" t="e">
        <f t="shared" ref="L642:L705" si="31">J642/K642</f>
        <v>#DIV/0!</v>
      </c>
      <c r="M642" s="1" t="e">
        <f t="shared" ref="M642:M705" si="32">J642/G642</f>
        <v>#DIV/0!</v>
      </c>
    </row>
    <row r="643" spans="1:13" x14ac:dyDescent="0.25">
      <c r="A643" t="str">
        <f t="shared" si="30"/>
        <v/>
      </c>
      <c r="L643" s="26" t="e">
        <f t="shared" si="31"/>
        <v>#DIV/0!</v>
      </c>
      <c r="M643" s="1" t="e">
        <f t="shared" si="32"/>
        <v>#DIV/0!</v>
      </c>
    </row>
    <row r="644" spans="1:13" x14ac:dyDescent="0.25">
      <c r="A644" t="str">
        <f t="shared" si="30"/>
        <v/>
      </c>
      <c r="L644" s="26" t="e">
        <f t="shared" si="31"/>
        <v>#DIV/0!</v>
      </c>
      <c r="M644" s="1" t="e">
        <f t="shared" si="32"/>
        <v>#DIV/0!</v>
      </c>
    </row>
    <row r="645" spans="1:13" x14ac:dyDescent="0.25">
      <c r="A645" t="str">
        <f t="shared" si="30"/>
        <v/>
      </c>
      <c r="L645" s="26" t="e">
        <f t="shared" si="31"/>
        <v>#DIV/0!</v>
      </c>
      <c r="M645" s="1" t="e">
        <f t="shared" si="32"/>
        <v>#DIV/0!</v>
      </c>
    </row>
    <row r="646" spans="1:13" x14ac:dyDescent="0.25">
      <c r="A646" t="str">
        <f t="shared" si="30"/>
        <v/>
      </c>
      <c r="L646" s="26" t="e">
        <f t="shared" si="31"/>
        <v>#DIV/0!</v>
      </c>
      <c r="M646" s="1" t="e">
        <f t="shared" si="32"/>
        <v>#DIV/0!</v>
      </c>
    </row>
    <row r="647" spans="1:13" x14ac:dyDescent="0.25">
      <c r="A647" t="str">
        <f t="shared" si="30"/>
        <v/>
      </c>
      <c r="L647" s="26" t="e">
        <f t="shared" si="31"/>
        <v>#DIV/0!</v>
      </c>
      <c r="M647" s="1" t="e">
        <f t="shared" si="32"/>
        <v>#DIV/0!</v>
      </c>
    </row>
    <row r="648" spans="1:13" x14ac:dyDescent="0.25">
      <c r="A648" t="str">
        <f t="shared" si="30"/>
        <v/>
      </c>
      <c r="L648" s="26" t="e">
        <f t="shared" si="31"/>
        <v>#DIV/0!</v>
      </c>
      <c r="M648" s="1" t="e">
        <f t="shared" si="32"/>
        <v>#DIV/0!</v>
      </c>
    </row>
    <row r="649" spans="1:13" x14ac:dyDescent="0.25">
      <c r="A649" t="str">
        <f t="shared" si="30"/>
        <v/>
      </c>
      <c r="L649" s="26" t="e">
        <f t="shared" si="31"/>
        <v>#DIV/0!</v>
      </c>
      <c r="M649" s="1" t="e">
        <f t="shared" si="32"/>
        <v>#DIV/0!</v>
      </c>
    </row>
    <row r="650" spans="1:13" x14ac:dyDescent="0.25">
      <c r="A650" t="str">
        <f t="shared" si="30"/>
        <v/>
      </c>
      <c r="L650" s="26" t="e">
        <f t="shared" si="31"/>
        <v>#DIV/0!</v>
      </c>
      <c r="M650" s="1" t="e">
        <f t="shared" si="32"/>
        <v>#DIV/0!</v>
      </c>
    </row>
    <row r="651" spans="1:13" x14ac:dyDescent="0.25">
      <c r="A651" t="str">
        <f t="shared" si="30"/>
        <v/>
      </c>
      <c r="L651" s="26" t="e">
        <f t="shared" si="31"/>
        <v>#DIV/0!</v>
      </c>
      <c r="M651" s="1" t="e">
        <f t="shared" si="32"/>
        <v>#DIV/0!</v>
      </c>
    </row>
    <row r="652" spans="1:13" x14ac:dyDescent="0.25">
      <c r="A652" t="str">
        <f t="shared" si="30"/>
        <v/>
      </c>
      <c r="L652" s="26" t="e">
        <f t="shared" si="31"/>
        <v>#DIV/0!</v>
      </c>
      <c r="M652" s="1" t="e">
        <f t="shared" si="32"/>
        <v>#DIV/0!</v>
      </c>
    </row>
    <row r="653" spans="1:13" x14ac:dyDescent="0.25">
      <c r="A653" t="str">
        <f t="shared" si="30"/>
        <v/>
      </c>
      <c r="L653" s="26" t="e">
        <f t="shared" si="31"/>
        <v>#DIV/0!</v>
      </c>
      <c r="M653" s="1" t="e">
        <f t="shared" si="32"/>
        <v>#DIV/0!</v>
      </c>
    </row>
    <row r="654" spans="1:13" x14ac:dyDescent="0.25">
      <c r="A654" t="str">
        <f t="shared" si="30"/>
        <v/>
      </c>
      <c r="L654" s="26" t="e">
        <f t="shared" si="31"/>
        <v>#DIV/0!</v>
      </c>
      <c r="M654" s="1" t="e">
        <f t="shared" si="32"/>
        <v>#DIV/0!</v>
      </c>
    </row>
    <row r="655" spans="1:13" x14ac:dyDescent="0.25">
      <c r="A655" t="str">
        <f t="shared" si="30"/>
        <v/>
      </c>
      <c r="L655" s="26" t="e">
        <f t="shared" si="31"/>
        <v>#DIV/0!</v>
      </c>
      <c r="M655" s="1" t="e">
        <f t="shared" si="32"/>
        <v>#DIV/0!</v>
      </c>
    </row>
    <row r="656" spans="1:13" x14ac:dyDescent="0.25">
      <c r="A656" t="str">
        <f t="shared" si="30"/>
        <v/>
      </c>
      <c r="L656" s="26" t="e">
        <f t="shared" si="31"/>
        <v>#DIV/0!</v>
      </c>
      <c r="M656" s="1" t="e">
        <f t="shared" si="32"/>
        <v>#DIV/0!</v>
      </c>
    </row>
    <row r="657" spans="1:13" x14ac:dyDescent="0.25">
      <c r="A657" t="str">
        <f t="shared" si="30"/>
        <v/>
      </c>
      <c r="L657" s="26" t="e">
        <f t="shared" si="31"/>
        <v>#DIV/0!</v>
      </c>
      <c r="M657" s="1" t="e">
        <f t="shared" si="32"/>
        <v>#DIV/0!</v>
      </c>
    </row>
    <row r="658" spans="1:13" x14ac:dyDescent="0.25">
      <c r="A658" t="str">
        <f t="shared" si="30"/>
        <v/>
      </c>
      <c r="L658" s="26" t="e">
        <f t="shared" si="31"/>
        <v>#DIV/0!</v>
      </c>
      <c r="M658" s="1" t="e">
        <f t="shared" si="32"/>
        <v>#DIV/0!</v>
      </c>
    </row>
    <row r="659" spans="1:13" x14ac:dyDescent="0.25">
      <c r="A659" t="str">
        <f t="shared" si="30"/>
        <v/>
      </c>
      <c r="L659" s="26" t="e">
        <f t="shared" si="31"/>
        <v>#DIV/0!</v>
      </c>
      <c r="M659" s="1" t="e">
        <f t="shared" si="32"/>
        <v>#DIV/0!</v>
      </c>
    </row>
    <row r="660" spans="1:13" x14ac:dyDescent="0.25">
      <c r="A660" t="str">
        <f t="shared" si="30"/>
        <v/>
      </c>
      <c r="L660" s="26" t="e">
        <f t="shared" si="31"/>
        <v>#DIV/0!</v>
      </c>
      <c r="M660" s="1" t="e">
        <f t="shared" si="32"/>
        <v>#DIV/0!</v>
      </c>
    </row>
    <row r="661" spans="1:13" x14ac:dyDescent="0.25">
      <c r="A661" t="str">
        <f t="shared" si="30"/>
        <v/>
      </c>
      <c r="L661" s="26" t="e">
        <f t="shared" si="31"/>
        <v>#DIV/0!</v>
      </c>
      <c r="M661" s="1" t="e">
        <f t="shared" si="32"/>
        <v>#DIV/0!</v>
      </c>
    </row>
    <row r="662" spans="1:13" x14ac:dyDescent="0.25">
      <c r="A662" t="str">
        <f t="shared" si="30"/>
        <v/>
      </c>
      <c r="L662" s="26" t="e">
        <f t="shared" si="31"/>
        <v>#DIV/0!</v>
      </c>
      <c r="M662" s="1" t="e">
        <f t="shared" si="32"/>
        <v>#DIV/0!</v>
      </c>
    </row>
    <row r="663" spans="1:13" x14ac:dyDescent="0.25">
      <c r="A663" t="str">
        <f t="shared" si="30"/>
        <v/>
      </c>
      <c r="L663" s="26" t="e">
        <f t="shared" si="31"/>
        <v>#DIV/0!</v>
      </c>
      <c r="M663" s="1" t="e">
        <f t="shared" si="32"/>
        <v>#DIV/0!</v>
      </c>
    </row>
    <row r="664" spans="1:13" x14ac:dyDescent="0.25">
      <c r="A664" t="str">
        <f t="shared" si="30"/>
        <v/>
      </c>
      <c r="L664" s="26" t="e">
        <f t="shared" si="31"/>
        <v>#DIV/0!</v>
      </c>
      <c r="M664" s="1" t="e">
        <f t="shared" si="32"/>
        <v>#DIV/0!</v>
      </c>
    </row>
    <row r="665" spans="1:13" x14ac:dyDescent="0.25">
      <c r="A665" t="str">
        <f t="shared" si="30"/>
        <v/>
      </c>
      <c r="L665" s="26" t="e">
        <f t="shared" si="31"/>
        <v>#DIV/0!</v>
      </c>
      <c r="M665" s="1" t="e">
        <f t="shared" si="32"/>
        <v>#DIV/0!</v>
      </c>
    </row>
    <row r="666" spans="1:13" x14ac:dyDescent="0.25">
      <c r="A666" t="str">
        <f t="shared" si="30"/>
        <v/>
      </c>
      <c r="L666" s="26" t="e">
        <f t="shared" si="31"/>
        <v>#DIV/0!</v>
      </c>
      <c r="M666" s="1" t="e">
        <f t="shared" si="32"/>
        <v>#DIV/0!</v>
      </c>
    </row>
    <row r="667" spans="1:13" x14ac:dyDescent="0.25">
      <c r="A667" t="str">
        <f t="shared" si="30"/>
        <v/>
      </c>
      <c r="L667" s="26" t="e">
        <f t="shared" si="31"/>
        <v>#DIV/0!</v>
      </c>
      <c r="M667" s="1" t="e">
        <f t="shared" si="32"/>
        <v>#DIV/0!</v>
      </c>
    </row>
    <row r="668" spans="1:13" x14ac:dyDescent="0.25">
      <c r="A668" t="str">
        <f t="shared" si="30"/>
        <v/>
      </c>
      <c r="L668" s="26" t="e">
        <f t="shared" si="31"/>
        <v>#DIV/0!</v>
      </c>
      <c r="M668" s="1" t="e">
        <f t="shared" si="32"/>
        <v>#DIV/0!</v>
      </c>
    </row>
    <row r="669" spans="1:13" x14ac:dyDescent="0.25">
      <c r="A669" t="str">
        <f t="shared" si="30"/>
        <v/>
      </c>
      <c r="L669" s="26" t="e">
        <f t="shared" si="31"/>
        <v>#DIV/0!</v>
      </c>
      <c r="M669" s="1" t="e">
        <f t="shared" si="32"/>
        <v>#DIV/0!</v>
      </c>
    </row>
    <row r="670" spans="1:13" x14ac:dyDescent="0.25">
      <c r="A670" t="str">
        <f t="shared" si="30"/>
        <v/>
      </c>
      <c r="L670" s="26" t="e">
        <f t="shared" si="31"/>
        <v>#DIV/0!</v>
      </c>
      <c r="M670" s="1" t="e">
        <f t="shared" si="32"/>
        <v>#DIV/0!</v>
      </c>
    </row>
    <row r="671" spans="1:13" x14ac:dyDescent="0.25">
      <c r="A671" t="str">
        <f t="shared" si="30"/>
        <v/>
      </c>
      <c r="L671" s="26" t="e">
        <f t="shared" si="31"/>
        <v>#DIV/0!</v>
      </c>
      <c r="M671" s="1" t="e">
        <f t="shared" si="32"/>
        <v>#DIV/0!</v>
      </c>
    </row>
    <row r="672" spans="1:13" x14ac:dyDescent="0.25">
      <c r="A672" t="str">
        <f t="shared" si="30"/>
        <v/>
      </c>
      <c r="L672" s="26" t="e">
        <f t="shared" si="31"/>
        <v>#DIV/0!</v>
      </c>
      <c r="M672" s="1" t="e">
        <f t="shared" si="32"/>
        <v>#DIV/0!</v>
      </c>
    </row>
    <row r="673" spans="1:13" x14ac:dyDescent="0.25">
      <c r="A673" t="str">
        <f t="shared" si="30"/>
        <v/>
      </c>
      <c r="L673" s="26" t="e">
        <f t="shared" si="31"/>
        <v>#DIV/0!</v>
      </c>
      <c r="M673" s="1" t="e">
        <f t="shared" si="32"/>
        <v>#DIV/0!</v>
      </c>
    </row>
    <row r="674" spans="1:13" x14ac:dyDescent="0.25">
      <c r="A674" t="str">
        <f t="shared" si="30"/>
        <v/>
      </c>
      <c r="L674" s="26" t="e">
        <f t="shared" si="31"/>
        <v>#DIV/0!</v>
      </c>
      <c r="M674" s="1" t="e">
        <f t="shared" si="32"/>
        <v>#DIV/0!</v>
      </c>
    </row>
    <row r="675" spans="1:13" x14ac:dyDescent="0.25">
      <c r="A675" t="str">
        <f t="shared" si="30"/>
        <v/>
      </c>
      <c r="L675" s="26" t="e">
        <f t="shared" si="31"/>
        <v>#DIV/0!</v>
      </c>
      <c r="M675" s="1" t="e">
        <f t="shared" si="32"/>
        <v>#DIV/0!</v>
      </c>
    </row>
    <row r="676" spans="1:13" x14ac:dyDescent="0.25">
      <c r="A676" t="str">
        <f t="shared" si="30"/>
        <v/>
      </c>
      <c r="L676" s="26" t="e">
        <f t="shared" si="31"/>
        <v>#DIV/0!</v>
      </c>
      <c r="M676" s="1" t="e">
        <f t="shared" si="32"/>
        <v>#DIV/0!</v>
      </c>
    </row>
    <row r="677" spans="1:13" x14ac:dyDescent="0.25">
      <c r="A677" t="str">
        <f t="shared" si="30"/>
        <v/>
      </c>
      <c r="L677" s="26" t="e">
        <f t="shared" si="31"/>
        <v>#DIV/0!</v>
      </c>
      <c r="M677" s="1" t="e">
        <f t="shared" si="32"/>
        <v>#DIV/0!</v>
      </c>
    </row>
    <row r="678" spans="1:13" x14ac:dyDescent="0.25">
      <c r="A678" t="str">
        <f t="shared" si="30"/>
        <v/>
      </c>
      <c r="L678" s="26" t="e">
        <f t="shared" si="31"/>
        <v>#DIV/0!</v>
      </c>
      <c r="M678" s="1" t="e">
        <f t="shared" si="32"/>
        <v>#DIV/0!</v>
      </c>
    </row>
    <row r="679" spans="1:13" x14ac:dyDescent="0.25">
      <c r="A679" t="str">
        <f t="shared" si="30"/>
        <v/>
      </c>
      <c r="L679" s="26" t="e">
        <f t="shared" si="31"/>
        <v>#DIV/0!</v>
      </c>
      <c r="M679" s="1" t="e">
        <f t="shared" si="32"/>
        <v>#DIV/0!</v>
      </c>
    </row>
    <row r="680" spans="1:13" x14ac:dyDescent="0.25">
      <c r="A680" t="str">
        <f t="shared" si="30"/>
        <v/>
      </c>
      <c r="L680" s="26" t="e">
        <f t="shared" si="31"/>
        <v>#DIV/0!</v>
      </c>
      <c r="M680" s="1" t="e">
        <f t="shared" si="32"/>
        <v>#DIV/0!</v>
      </c>
    </row>
    <row r="681" spans="1:13" x14ac:dyDescent="0.25">
      <c r="A681" t="str">
        <f t="shared" si="30"/>
        <v/>
      </c>
      <c r="L681" s="26" t="e">
        <f t="shared" si="31"/>
        <v>#DIV/0!</v>
      </c>
      <c r="M681" s="1" t="e">
        <f t="shared" si="32"/>
        <v>#DIV/0!</v>
      </c>
    </row>
    <row r="682" spans="1:13" x14ac:dyDescent="0.25">
      <c r="A682" t="str">
        <f t="shared" si="30"/>
        <v/>
      </c>
      <c r="L682" s="26" t="e">
        <f t="shared" si="31"/>
        <v>#DIV/0!</v>
      </c>
      <c r="M682" s="1" t="e">
        <f t="shared" si="32"/>
        <v>#DIV/0!</v>
      </c>
    </row>
    <row r="683" spans="1:13" x14ac:dyDescent="0.25">
      <c r="A683" t="str">
        <f t="shared" si="30"/>
        <v/>
      </c>
      <c r="L683" s="26" t="e">
        <f t="shared" si="31"/>
        <v>#DIV/0!</v>
      </c>
      <c r="M683" s="1" t="e">
        <f t="shared" si="32"/>
        <v>#DIV/0!</v>
      </c>
    </row>
    <row r="684" spans="1:13" x14ac:dyDescent="0.25">
      <c r="A684" t="str">
        <f t="shared" si="30"/>
        <v/>
      </c>
      <c r="L684" s="26" t="e">
        <f t="shared" si="31"/>
        <v>#DIV/0!</v>
      </c>
      <c r="M684" s="1" t="e">
        <f t="shared" si="32"/>
        <v>#DIV/0!</v>
      </c>
    </row>
    <row r="685" spans="1:13" x14ac:dyDescent="0.25">
      <c r="A685" t="str">
        <f t="shared" si="30"/>
        <v/>
      </c>
      <c r="L685" s="26" t="e">
        <f t="shared" si="31"/>
        <v>#DIV/0!</v>
      </c>
      <c r="M685" s="1" t="e">
        <f t="shared" si="32"/>
        <v>#DIV/0!</v>
      </c>
    </row>
    <row r="686" spans="1:13" x14ac:dyDescent="0.25">
      <c r="A686" t="str">
        <f t="shared" si="30"/>
        <v/>
      </c>
      <c r="L686" s="26" t="e">
        <f t="shared" si="31"/>
        <v>#DIV/0!</v>
      </c>
      <c r="M686" s="1" t="e">
        <f t="shared" si="32"/>
        <v>#DIV/0!</v>
      </c>
    </row>
    <row r="687" spans="1:13" x14ac:dyDescent="0.25">
      <c r="A687" t="str">
        <f t="shared" si="30"/>
        <v/>
      </c>
      <c r="L687" s="26" t="e">
        <f t="shared" si="31"/>
        <v>#DIV/0!</v>
      </c>
      <c r="M687" s="1" t="e">
        <f t="shared" si="32"/>
        <v>#DIV/0!</v>
      </c>
    </row>
    <row r="688" spans="1:13" x14ac:dyDescent="0.25">
      <c r="A688" t="str">
        <f t="shared" si="30"/>
        <v/>
      </c>
      <c r="L688" s="26" t="e">
        <f t="shared" si="31"/>
        <v>#DIV/0!</v>
      </c>
      <c r="M688" s="1" t="e">
        <f t="shared" si="32"/>
        <v>#DIV/0!</v>
      </c>
    </row>
    <row r="689" spans="1:13" x14ac:dyDescent="0.25">
      <c r="A689" t="str">
        <f t="shared" si="30"/>
        <v/>
      </c>
      <c r="L689" s="26" t="e">
        <f t="shared" si="31"/>
        <v>#DIV/0!</v>
      </c>
      <c r="M689" s="1" t="e">
        <f t="shared" si="32"/>
        <v>#DIV/0!</v>
      </c>
    </row>
    <row r="690" spans="1:13" x14ac:dyDescent="0.25">
      <c r="A690" t="str">
        <f t="shared" si="30"/>
        <v/>
      </c>
      <c r="L690" s="26" t="e">
        <f t="shared" si="31"/>
        <v>#DIV/0!</v>
      </c>
      <c r="M690" s="1" t="e">
        <f t="shared" si="32"/>
        <v>#DIV/0!</v>
      </c>
    </row>
    <row r="691" spans="1:13" x14ac:dyDescent="0.25">
      <c r="A691" t="str">
        <f t="shared" si="30"/>
        <v/>
      </c>
      <c r="L691" s="26" t="e">
        <f t="shared" si="31"/>
        <v>#DIV/0!</v>
      </c>
      <c r="M691" s="1" t="e">
        <f t="shared" si="32"/>
        <v>#DIV/0!</v>
      </c>
    </row>
    <row r="692" spans="1:13" x14ac:dyDescent="0.25">
      <c r="A692" t="str">
        <f t="shared" si="30"/>
        <v/>
      </c>
      <c r="L692" s="26" t="e">
        <f t="shared" si="31"/>
        <v>#DIV/0!</v>
      </c>
      <c r="M692" s="1" t="e">
        <f t="shared" si="32"/>
        <v>#DIV/0!</v>
      </c>
    </row>
    <row r="693" spans="1:13" x14ac:dyDescent="0.25">
      <c r="A693" t="str">
        <f t="shared" si="30"/>
        <v/>
      </c>
      <c r="L693" s="26" t="e">
        <f t="shared" si="31"/>
        <v>#DIV/0!</v>
      </c>
      <c r="M693" s="1" t="e">
        <f t="shared" si="32"/>
        <v>#DIV/0!</v>
      </c>
    </row>
    <row r="694" spans="1:13" x14ac:dyDescent="0.25">
      <c r="A694" t="str">
        <f t="shared" si="30"/>
        <v/>
      </c>
      <c r="L694" s="26" t="e">
        <f t="shared" si="31"/>
        <v>#DIV/0!</v>
      </c>
      <c r="M694" s="1" t="e">
        <f t="shared" si="32"/>
        <v>#DIV/0!</v>
      </c>
    </row>
    <row r="695" spans="1:13" x14ac:dyDescent="0.25">
      <c r="A695" t="str">
        <f t="shared" si="30"/>
        <v/>
      </c>
      <c r="L695" s="26" t="e">
        <f t="shared" si="31"/>
        <v>#DIV/0!</v>
      </c>
      <c r="M695" s="1" t="e">
        <f t="shared" si="32"/>
        <v>#DIV/0!</v>
      </c>
    </row>
    <row r="696" spans="1:13" x14ac:dyDescent="0.25">
      <c r="A696" t="str">
        <f t="shared" si="30"/>
        <v/>
      </c>
      <c r="L696" s="26" t="e">
        <f t="shared" si="31"/>
        <v>#DIV/0!</v>
      </c>
      <c r="M696" s="1" t="e">
        <f t="shared" si="32"/>
        <v>#DIV/0!</v>
      </c>
    </row>
    <row r="697" spans="1:13" x14ac:dyDescent="0.25">
      <c r="A697" t="str">
        <f t="shared" si="30"/>
        <v/>
      </c>
      <c r="L697" s="26" t="e">
        <f t="shared" si="31"/>
        <v>#DIV/0!</v>
      </c>
      <c r="M697" s="1" t="e">
        <f t="shared" si="32"/>
        <v>#DIV/0!</v>
      </c>
    </row>
    <row r="698" spans="1:13" x14ac:dyDescent="0.25">
      <c r="A698" t="str">
        <f t="shared" si="30"/>
        <v/>
      </c>
      <c r="L698" s="26" t="e">
        <f t="shared" si="31"/>
        <v>#DIV/0!</v>
      </c>
      <c r="M698" s="1" t="e">
        <f t="shared" si="32"/>
        <v>#DIV/0!</v>
      </c>
    </row>
    <row r="699" spans="1:13" x14ac:dyDescent="0.25">
      <c r="A699" t="str">
        <f t="shared" si="30"/>
        <v/>
      </c>
      <c r="L699" s="26" t="e">
        <f t="shared" si="31"/>
        <v>#DIV/0!</v>
      </c>
      <c r="M699" s="1" t="e">
        <f t="shared" si="32"/>
        <v>#DIV/0!</v>
      </c>
    </row>
    <row r="700" spans="1:13" x14ac:dyDescent="0.25">
      <c r="A700" t="str">
        <f t="shared" si="30"/>
        <v/>
      </c>
      <c r="L700" s="26" t="e">
        <f t="shared" si="31"/>
        <v>#DIV/0!</v>
      </c>
      <c r="M700" s="1" t="e">
        <f t="shared" si="32"/>
        <v>#DIV/0!</v>
      </c>
    </row>
    <row r="701" spans="1:13" x14ac:dyDescent="0.25">
      <c r="A701" t="str">
        <f t="shared" si="30"/>
        <v/>
      </c>
      <c r="B701" s="2"/>
      <c r="C701" s="2"/>
      <c r="E701" s="2"/>
      <c r="G701" s="3"/>
      <c r="H701" s="3"/>
      <c r="I701" s="3"/>
      <c r="J701" s="3"/>
      <c r="K701" s="3"/>
      <c r="L701" s="26" t="e">
        <f t="shared" si="31"/>
        <v>#DIV/0!</v>
      </c>
      <c r="M701" s="1" t="e">
        <f t="shared" si="32"/>
        <v>#DIV/0!</v>
      </c>
    </row>
    <row r="702" spans="1:13" x14ac:dyDescent="0.25">
      <c r="A702" t="str">
        <f t="shared" si="30"/>
        <v/>
      </c>
      <c r="B702" s="2"/>
      <c r="C702" s="2"/>
      <c r="E702" s="2"/>
      <c r="G702" s="3"/>
      <c r="H702" s="3"/>
      <c r="I702" s="3"/>
      <c r="J702" s="3"/>
      <c r="K702" s="3"/>
      <c r="L702" s="26" t="e">
        <f t="shared" si="31"/>
        <v>#DIV/0!</v>
      </c>
      <c r="M702" s="1" t="e">
        <f t="shared" si="32"/>
        <v>#DIV/0!</v>
      </c>
    </row>
    <row r="703" spans="1:13" x14ac:dyDescent="0.25">
      <c r="A703" t="str">
        <f t="shared" si="30"/>
        <v/>
      </c>
      <c r="B703" s="2"/>
      <c r="C703" s="2"/>
      <c r="E703" s="2"/>
      <c r="G703" s="3"/>
      <c r="H703" s="3"/>
      <c r="I703" s="3"/>
      <c r="J703" s="3"/>
      <c r="K703" s="3"/>
      <c r="L703" s="26" t="e">
        <f t="shared" si="31"/>
        <v>#DIV/0!</v>
      </c>
      <c r="M703" s="1" t="e">
        <f t="shared" si="32"/>
        <v>#DIV/0!</v>
      </c>
    </row>
    <row r="704" spans="1:13" x14ac:dyDescent="0.25">
      <c r="A704" t="str">
        <f t="shared" si="30"/>
        <v/>
      </c>
      <c r="B704" s="2"/>
      <c r="C704" s="2"/>
      <c r="E704" s="2"/>
      <c r="G704" s="3"/>
      <c r="H704" s="3"/>
      <c r="I704" s="3"/>
      <c r="J704" s="3"/>
      <c r="K704" s="3"/>
      <c r="L704" s="26" t="e">
        <f t="shared" si="31"/>
        <v>#DIV/0!</v>
      </c>
      <c r="M704" s="1" t="e">
        <f t="shared" si="32"/>
        <v>#DIV/0!</v>
      </c>
    </row>
    <row r="705" spans="1:13" x14ac:dyDescent="0.25">
      <c r="A705" t="str">
        <f t="shared" si="30"/>
        <v/>
      </c>
      <c r="B705" s="2"/>
      <c r="C705" s="2"/>
      <c r="E705" s="2"/>
      <c r="G705" s="3"/>
      <c r="H705" s="3"/>
      <c r="I705" s="3"/>
      <c r="J705" s="3"/>
      <c r="K705" s="3"/>
      <c r="L705" s="26" t="e">
        <f t="shared" si="31"/>
        <v>#DIV/0!</v>
      </c>
      <c r="M705" s="1" t="e">
        <f t="shared" si="32"/>
        <v>#DIV/0!</v>
      </c>
    </row>
    <row r="706" spans="1:13" x14ac:dyDescent="0.25">
      <c r="A706" t="str">
        <f t="shared" ref="A706:A769" si="33">D706&amp;E706&amp;C706</f>
        <v/>
      </c>
      <c r="B706" s="2"/>
      <c r="C706" s="2"/>
      <c r="E706" s="2"/>
      <c r="G706" s="3"/>
      <c r="H706" s="3"/>
      <c r="I706" s="3"/>
      <c r="J706" s="3"/>
      <c r="K706" s="3"/>
      <c r="L706" s="26" t="e">
        <f t="shared" ref="L706:L769" si="34">J706/K706</f>
        <v>#DIV/0!</v>
      </c>
      <c r="M706" s="1" t="e">
        <f t="shared" ref="M706:M769" si="35">J706/G706</f>
        <v>#DIV/0!</v>
      </c>
    </row>
    <row r="707" spans="1:13" x14ac:dyDescent="0.25">
      <c r="A707" t="str">
        <f t="shared" si="33"/>
        <v/>
      </c>
      <c r="B707" s="2"/>
      <c r="C707" s="2"/>
      <c r="E707" s="2"/>
      <c r="G707" s="3"/>
      <c r="H707" s="3"/>
      <c r="I707" s="3"/>
      <c r="J707" s="3"/>
      <c r="K707" s="3"/>
      <c r="L707" s="26" t="e">
        <f t="shared" si="34"/>
        <v>#DIV/0!</v>
      </c>
      <c r="M707" s="1" t="e">
        <f t="shared" si="35"/>
        <v>#DIV/0!</v>
      </c>
    </row>
    <row r="708" spans="1:13" x14ac:dyDescent="0.25">
      <c r="A708" t="str">
        <f t="shared" si="33"/>
        <v/>
      </c>
      <c r="B708" s="2"/>
      <c r="C708" s="2"/>
      <c r="E708" s="2"/>
      <c r="G708" s="3"/>
      <c r="H708" s="3"/>
      <c r="I708" s="3"/>
      <c r="J708" s="3"/>
      <c r="K708" s="3"/>
      <c r="L708" s="26" t="e">
        <f t="shared" si="34"/>
        <v>#DIV/0!</v>
      </c>
      <c r="M708" s="1" t="e">
        <f t="shared" si="35"/>
        <v>#DIV/0!</v>
      </c>
    </row>
    <row r="709" spans="1:13" x14ac:dyDescent="0.25">
      <c r="A709" t="str">
        <f t="shared" si="33"/>
        <v/>
      </c>
      <c r="B709" s="2"/>
      <c r="C709" s="2"/>
      <c r="E709" s="2"/>
      <c r="G709" s="3"/>
      <c r="H709" s="3"/>
      <c r="I709" s="3"/>
      <c r="J709" s="3"/>
      <c r="K709" s="3"/>
      <c r="L709" s="26" t="e">
        <f t="shared" si="34"/>
        <v>#DIV/0!</v>
      </c>
      <c r="M709" s="1" t="e">
        <f t="shared" si="35"/>
        <v>#DIV/0!</v>
      </c>
    </row>
    <row r="710" spans="1:13" x14ac:dyDescent="0.25">
      <c r="A710" t="str">
        <f t="shared" si="33"/>
        <v/>
      </c>
      <c r="B710" s="2"/>
      <c r="C710" s="2"/>
      <c r="E710" s="2"/>
      <c r="G710" s="3"/>
      <c r="H710" s="3"/>
      <c r="I710" s="3"/>
      <c r="J710" s="3"/>
      <c r="K710" s="3"/>
      <c r="L710" s="26" t="e">
        <f t="shared" si="34"/>
        <v>#DIV/0!</v>
      </c>
      <c r="M710" s="1" t="e">
        <f t="shared" si="35"/>
        <v>#DIV/0!</v>
      </c>
    </row>
    <row r="711" spans="1:13" x14ac:dyDescent="0.25">
      <c r="A711" t="str">
        <f t="shared" si="33"/>
        <v/>
      </c>
      <c r="B711" s="2"/>
      <c r="C711" s="2"/>
      <c r="E711" s="2"/>
      <c r="G711" s="3"/>
      <c r="H711" s="3"/>
      <c r="I711" s="3"/>
      <c r="J711" s="3"/>
      <c r="K711" s="3"/>
      <c r="L711" s="26" t="e">
        <f t="shared" si="34"/>
        <v>#DIV/0!</v>
      </c>
      <c r="M711" s="1" t="e">
        <f t="shared" si="35"/>
        <v>#DIV/0!</v>
      </c>
    </row>
    <row r="712" spans="1:13" x14ac:dyDescent="0.25">
      <c r="A712" t="str">
        <f t="shared" si="33"/>
        <v/>
      </c>
      <c r="B712" s="2"/>
      <c r="C712" s="2"/>
      <c r="E712" s="2"/>
      <c r="G712" s="3"/>
      <c r="H712" s="3"/>
      <c r="I712" s="3"/>
      <c r="J712" s="3"/>
      <c r="K712" s="3"/>
      <c r="L712" s="26" t="e">
        <f t="shared" si="34"/>
        <v>#DIV/0!</v>
      </c>
      <c r="M712" s="1" t="e">
        <f t="shared" si="35"/>
        <v>#DIV/0!</v>
      </c>
    </row>
    <row r="713" spans="1:13" x14ac:dyDescent="0.25">
      <c r="A713" t="str">
        <f t="shared" si="33"/>
        <v/>
      </c>
      <c r="B713" s="2"/>
      <c r="C713" s="2"/>
      <c r="E713" s="2"/>
      <c r="G713" s="3"/>
      <c r="H713" s="3"/>
      <c r="I713" s="3"/>
      <c r="J713" s="3"/>
      <c r="K713" s="3"/>
      <c r="L713" s="26" t="e">
        <f t="shared" si="34"/>
        <v>#DIV/0!</v>
      </c>
      <c r="M713" s="1" t="e">
        <f t="shared" si="35"/>
        <v>#DIV/0!</v>
      </c>
    </row>
    <row r="714" spans="1:13" x14ac:dyDescent="0.25">
      <c r="A714" t="str">
        <f t="shared" si="33"/>
        <v/>
      </c>
      <c r="B714" s="2"/>
      <c r="C714" s="2"/>
      <c r="E714" s="2"/>
      <c r="G714" s="3"/>
      <c r="H714" s="3"/>
      <c r="I714" s="3"/>
      <c r="J714" s="3"/>
      <c r="K714" s="3"/>
      <c r="L714" s="26" t="e">
        <f t="shared" si="34"/>
        <v>#DIV/0!</v>
      </c>
      <c r="M714" s="1" t="e">
        <f t="shared" si="35"/>
        <v>#DIV/0!</v>
      </c>
    </row>
    <row r="715" spans="1:13" x14ac:dyDescent="0.25">
      <c r="A715" t="str">
        <f t="shared" si="33"/>
        <v/>
      </c>
      <c r="B715" s="2"/>
      <c r="C715" s="2"/>
      <c r="E715" s="2"/>
      <c r="G715" s="3"/>
      <c r="H715" s="3"/>
      <c r="I715" s="3"/>
      <c r="J715" s="3"/>
      <c r="K715" s="3"/>
      <c r="L715" s="26" t="e">
        <f t="shared" si="34"/>
        <v>#DIV/0!</v>
      </c>
      <c r="M715" s="1" t="e">
        <f t="shared" si="35"/>
        <v>#DIV/0!</v>
      </c>
    </row>
    <row r="716" spans="1:13" x14ac:dyDescent="0.25">
      <c r="A716" t="str">
        <f t="shared" si="33"/>
        <v/>
      </c>
      <c r="B716" s="2"/>
      <c r="C716" s="2"/>
      <c r="E716" s="2"/>
      <c r="G716" s="3"/>
      <c r="H716" s="3"/>
      <c r="I716" s="3"/>
      <c r="J716" s="3"/>
      <c r="K716" s="3"/>
      <c r="L716" s="26" t="e">
        <f t="shared" si="34"/>
        <v>#DIV/0!</v>
      </c>
      <c r="M716" s="1" t="e">
        <f t="shared" si="35"/>
        <v>#DIV/0!</v>
      </c>
    </row>
    <row r="717" spans="1:13" x14ac:dyDescent="0.25">
      <c r="A717" t="str">
        <f t="shared" si="33"/>
        <v/>
      </c>
      <c r="B717" s="2"/>
      <c r="C717" s="2"/>
      <c r="E717" s="2"/>
      <c r="G717" s="3"/>
      <c r="H717" s="3"/>
      <c r="I717" s="3"/>
      <c r="J717" s="3"/>
      <c r="K717" s="3"/>
      <c r="L717" s="26" t="e">
        <f t="shared" si="34"/>
        <v>#DIV/0!</v>
      </c>
      <c r="M717" s="1" t="e">
        <f t="shared" si="35"/>
        <v>#DIV/0!</v>
      </c>
    </row>
    <row r="718" spans="1:13" x14ac:dyDescent="0.25">
      <c r="A718" t="str">
        <f t="shared" si="33"/>
        <v/>
      </c>
      <c r="B718" s="2"/>
      <c r="C718" s="2"/>
      <c r="E718" s="2"/>
      <c r="G718" s="3"/>
      <c r="H718" s="3"/>
      <c r="I718" s="3"/>
      <c r="J718" s="3"/>
      <c r="K718" s="3"/>
      <c r="L718" s="26" t="e">
        <f t="shared" si="34"/>
        <v>#DIV/0!</v>
      </c>
      <c r="M718" s="1" t="e">
        <f t="shared" si="35"/>
        <v>#DIV/0!</v>
      </c>
    </row>
    <row r="719" spans="1:13" x14ac:dyDescent="0.25">
      <c r="A719" t="str">
        <f t="shared" si="33"/>
        <v/>
      </c>
      <c r="B719" s="2"/>
      <c r="C719" s="2"/>
      <c r="E719" s="2"/>
      <c r="G719" s="3"/>
      <c r="H719" s="3"/>
      <c r="I719" s="3"/>
      <c r="J719" s="3"/>
      <c r="K719" s="3"/>
      <c r="L719" s="26" t="e">
        <f t="shared" si="34"/>
        <v>#DIV/0!</v>
      </c>
      <c r="M719" s="1" t="e">
        <f t="shared" si="35"/>
        <v>#DIV/0!</v>
      </c>
    </row>
    <row r="720" spans="1:13" x14ac:dyDescent="0.25">
      <c r="A720" t="str">
        <f t="shared" si="33"/>
        <v/>
      </c>
      <c r="B720" s="2"/>
      <c r="C720" s="2"/>
      <c r="E720" s="2"/>
      <c r="G720" s="3"/>
      <c r="H720" s="3"/>
      <c r="I720" s="3"/>
      <c r="J720" s="3"/>
      <c r="K720" s="3"/>
      <c r="L720" s="26" t="e">
        <f t="shared" si="34"/>
        <v>#DIV/0!</v>
      </c>
      <c r="M720" s="1" t="e">
        <f t="shared" si="35"/>
        <v>#DIV/0!</v>
      </c>
    </row>
    <row r="721" spans="1:13" x14ac:dyDescent="0.25">
      <c r="A721" t="str">
        <f t="shared" si="33"/>
        <v/>
      </c>
      <c r="B721" s="2"/>
      <c r="C721" s="2"/>
      <c r="E721" s="2"/>
      <c r="G721" s="3"/>
      <c r="H721" s="3"/>
      <c r="I721" s="3"/>
      <c r="J721" s="3"/>
      <c r="K721" s="3"/>
      <c r="L721" s="26" t="e">
        <f t="shared" si="34"/>
        <v>#DIV/0!</v>
      </c>
      <c r="M721" s="1" t="e">
        <f t="shared" si="35"/>
        <v>#DIV/0!</v>
      </c>
    </row>
    <row r="722" spans="1:13" x14ac:dyDescent="0.25">
      <c r="A722" t="str">
        <f t="shared" si="33"/>
        <v/>
      </c>
      <c r="B722" s="2"/>
      <c r="C722" s="2"/>
      <c r="E722" s="2"/>
      <c r="G722" s="3"/>
      <c r="H722" s="3"/>
      <c r="I722" s="3"/>
      <c r="J722" s="3"/>
      <c r="K722" s="3"/>
      <c r="L722" s="26" t="e">
        <f t="shared" si="34"/>
        <v>#DIV/0!</v>
      </c>
      <c r="M722" s="1" t="e">
        <f t="shared" si="35"/>
        <v>#DIV/0!</v>
      </c>
    </row>
    <row r="723" spans="1:13" x14ac:dyDescent="0.25">
      <c r="A723" t="str">
        <f t="shared" si="33"/>
        <v/>
      </c>
      <c r="B723" s="2"/>
      <c r="C723" s="2"/>
      <c r="E723" s="2"/>
      <c r="G723" s="3"/>
      <c r="H723" s="3"/>
      <c r="I723" s="3"/>
      <c r="J723" s="3"/>
      <c r="K723" s="3"/>
      <c r="L723" s="26" t="e">
        <f t="shared" si="34"/>
        <v>#DIV/0!</v>
      </c>
      <c r="M723" s="1" t="e">
        <f t="shared" si="35"/>
        <v>#DIV/0!</v>
      </c>
    </row>
    <row r="724" spans="1:13" x14ac:dyDescent="0.25">
      <c r="A724" t="str">
        <f t="shared" si="33"/>
        <v/>
      </c>
      <c r="B724" s="2"/>
      <c r="C724" s="2"/>
      <c r="E724" s="2"/>
      <c r="G724" s="3"/>
      <c r="H724" s="3"/>
      <c r="I724" s="3"/>
      <c r="J724" s="3"/>
      <c r="K724" s="3"/>
      <c r="L724" s="26" t="e">
        <f t="shared" si="34"/>
        <v>#DIV/0!</v>
      </c>
      <c r="M724" s="1" t="e">
        <f t="shared" si="35"/>
        <v>#DIV/0!</v>
      </c>
    </row>
    <row r="725" spans="1:13" x14ac:dyDescent="0.25">
      <c r="A725" t="str">
        <f t="shared" si="33"/>
        <v/>
      </c>
      <c r="B725" s="2"/>
      <c r="C725" s="2"/>
      <c r="E725" s="2"/>
      <c r="G725" s="3"/>
      <c r="H725" s="3"/>
      <c r="I725" s="3"/>
      <c r="J725" s="3"/>
      <c r="K725" s="3"/>
      <c r="L725" s="26" t="e">
        <f t="shared" si="34"/>
        <v>#DIV/0!</v>
      </c>
      <c r="M725" s="1" t="e">
        <f t="shared" si="35"/>
        <v>#DIV/0!</v>
      </c>
    </row>
    <row r="726" spans="1:13" x14ac:dyDescent="0.25">
      <c r="A726" t="str">
        <f t="shared" si="33"/>
        <v/>
      </c>
      <c r="B726" s="2"/>
      <c r="C726" s="2"/>
      <c r="E726" s="2"/>
      <c r="G726" s="3"/>
      <c r="H726" s="3"/>
      <c r="I726" s="3"/>
      <c r="J726" s="3"/>
      <c r="K726" s="3"/>
      <c r="L726" s="26" t="e">
        <f t="shared" si="34"/>
        <v>#DIV/0!</v>
      </c>
      <c r="M726" s="1" t="e">
        <f t="shared" si="35"/>
        <v>#DIV/0!</v>
      </c>
    </row>
    <row r="727" spans="1:13" x14ac:dyDescent="0.25">
      <c r="A727" t="str">
        <f t="shared" si="33"/>
        <v/>
      </c>
      <c r="B727" s="2"/>
      <c r="C727" s="2"/>
      <c r="E727" s="2"/>
      <c r="G727" s="3"/>
      <c r="H727" s="3"/>
      <c r="I727" s="3"/>
      <c r="J727" s="3"/>
      <c r="K727" s="3"/>
      <c r="L727" s="26" t="e">
        <f t="shared" si="34"/>
        <v>#DIV/0!</v>
      </c>
      <c r="M727" s="1" t="e">
        <f t="shared" si="35"/>
        <v>#DIV/0!</v>
      </c>
    </row>
    <row r="728" spans="1:13" x14ac:dyDescent="0.25">
      <c r="A728" t="str">
        <f t="shared" si="33"/>
        <v/>
      </c>
      <c r="B728" s="2"/>
      <c r="C728" s="2"/>
      <c r="E728" s="2"/>
      <c r="G728" s="3"/>
      <c r="H728" s="3"/>
      <c r="I728" s="3"/>
      <c r="J728" s="3"/>
      <c r="K728" s="3"/>
      <c r="L728" s="26" t="e">
        <f t="shared" si="34"/>
        <v>#DIV/0!</v>
      </c>
      <c r="M728" s="1" t="e">
        <f t="shared" si="35"/>
        <v>#DIV/0!</v>
      </c>
    </row>
    <row r="729" spans="1:13" x14ac:dyDescent="0.25">
      <c r="A729" t="str">
        <f t="shared" si="33"/>
        <v/>
      </c>
      <c r="B729" s="2"/>
      <c r="C729" s="2"/>
      <c r="E729" s="2"/>
      <c r="G729" s="3"/>
      <c r="H729" s="3"/>
      <c r="I729" s="3"/>
      <c r="J729" s="3"/>
      <c r="K729" s="3"/>
      <c r="L729" s="26" t="e">
        <f t="shared" si="34"/>
        <v>#DIV/0!</v>
      </c>
      <c r="M729" s="1" t="e">
        <f t="shared" si="35"/>
        <v>#DIV/0!</v>
      </c>
    </row>
    <row r="730" spans="1:13" x14ac:dyDescent="0.25">
      <c r="A730" t="str">
        <f t="shared" si="33"/>
        <v/>
      </c>
      <c r="B730" s="2"/>
      <c r="C730" s="2"/>
      <c r="E730" s="2"/>
      <c r="G730" s="3"/>
      <c r="H730" s="3"/>
      <c r="I730" s="3"/>
      <c r="J730" s="3"/>
      <c r="K730" s="3"/>
      <c r="L730" s="26" t="e">
        <f t="shared" si="34"/>
        <v>#DIV/0!</v>
      </c>
      <c r="M730" s="1" t="e">
        <f t="shared" si="35"/>
        <v>#DIV/0!</v>
      </c>
    </row>
    <row r="731" spans="1:13" x14ac:dyDescent="0.25">
      <c r="A731" t="str">
        <f t="shared" si="33"/>
        <v/>
      </c>
      <c r="B731" s="2"/>
      <c r="C731" s="2"/>
      <c r="E731" s="2"/>
      <c r="G731" s="3"/>
      <c r="H731" s="3"/>
      <c r="I731" s="3"/>
      <c r="J731" s="3"/>
      <c r="K731" s="3"/>
      <c r="L731" s="26" t="e">
        <f t="shared" si="34"/>
        <v>#DIV/0!</v>
      </c>
      <c r="M731" s="1" t="e">
        <f t="shared" si="35"/>
        <v>#DIV/0!</v>
      </c>
    </row>
    <row r="732" spans="1:13" x14ac:dyDescent="0.25">
      <c r="A732" t="str">
        <f t="shared" si="33"/>
        <v/>
      </c>
      <c r="B732" s="2"/>
      <c r="C732" s="2"/>
      <c r="E732" s="2"/>
      <c r="G732" s="3"/>
      <c r="H732" s="3"/>
      <c r="I732" s="3"/>
      <c r="J732" s="3"/>
      <c r="K732" s="3"/>
      <c r="L732" s="26" t="e">
        <f t="shared" si="34"/>
        <v>#DIV/0!</v>
      </c>
      <c r="M732" s="1" t="e">
        <f t="shared" si="35"/>
        <v>#DIV/0!</v>
      </c>
    </row>
    <row r="733" spans="1:13" x14ac:dyDescent="0.25">
      <c r="A733" t="str">
        <f t="shared" si="33"/>
        <v/>
      </c>
      <c r="B733" s="2"/>
      <c r="C733" s="2"/>
      <c r="E733" s="2"/>
      <c r="G733" s="3"/>
      <c r="H733" s="3"/>
      <c r="I733" s="3"/>
      <c r="J733" s="3"/>
      <c r="K733" s="3"/>
      <c r="L733" s="26" t="e">
        <f t="shared" si="34"/>
        <v>#DIV/0!</v>
      </c>
      <c r="M733" s="1" t="e">
        <f t="shared" si="35"/>
        <v>#DIV/0!</v>
      </c>
    </row>
    <row r="734" spans="1:13" x14ac:dyDescent="0.25">
      <c r="A734" t="str">
        <f t="shared" si="33"/>
        <v/>
      </c>
      <c r="B734" s="2"/>
      <c r="C734" s="2"/>
      <c r="E734" s="2"/>
      <c r="G734" s="3"/>
      <c r="H734" s="3"/>
      <c r="I734" s="3"/>
      <c r="J734" s="3"/>
      <c r="K734" s="3"/>
      <c r="L734" s="26" t="e">
        <f t="shared" si="34"/>
        <v>#DIV/0!</v>
      </c>
      <c r="M734" s="1" t="e">
        <f t="shared" si="35"/>
        <v>#DIV/0!</v>
      </c>
    </row>
    <row r="735" spans="1:13" x14ac:dyDescent="0.25">
      <c r="A735" t="str">
        <f t="shared" si="33"/>
        <v/>
      </c>
      <c r="B735" s="2"/>
      <c r="C735" s="2"/>
      <c r="E735" s="2"/>
      <c r="G735" s="3"/>
      <c r="H735" s="3"/>
      <c r="I735" s="3"/>
      <c r="J735" s="3"/>
      <c r="K735" s="3"/>
      <c r="L735" s="26" t="e">
        <f t="shared" si="34"/>
        <v>#DIV/0!</v>
      </c>
      <c r="M735" s="1" t="e">
        <f t="shared" si="35"/>
        <v>#DIV/0!</v>
      </c>
    </row>
    <row r="736" spans="1:13" x14ac:dyDescent="0.25">
      <c r="A736" t="str">
        <f t="shared" si="33"/>
        <v/>
      </c>
      <c r="B736" s="2"/>
      <c r="C736" s="2"/>
      <c r="E736" s="2"/>
      <c r="G736" s="3"/>
      <c r="H736" s="3"/>
      <c r="I736" s="3"/>
      <c r="J736" s="3"/>
      <c r="K736" s="3"/>
      <c r="L736" s="26" t="e">
        <f t="shared" si="34"/>
        <v>#DIV/0!</v>
      </c>
      <c r="M736" s="1" t="e">
        <f t="shared" si="35"/>
        <v>#DIV/0!</v>
      </c>
    </row>
    <row r="737" spans="1:13" x14ac:dyDescent="0.25">
      <c r="A737" t="str">
        <f t="shared" si="33"/>
        <v/>
      </c>
      <c r="B737" s="2"/>
      <c r="C737" s="2"/>
      <c r="E737" s="2"/>
      <c r="G737" s="3"/>
      <c r="H737" s="3"/>
      <c r="I737" s="3"/>
      <c r="J737" s="3"/>
      <c r="K737" s="3"/>
      <c r="L737" s="26" t="e">
        <f t="shared" si="34"/>
        <v>#DIV/0!</v>
      </c>
      <c r="M737" s="1" t="e">
        <f t="shared" si="35"/>
        <v>#DIV/0!</v>
      </c>
    </row>
    <row r="738" spans="1:13" x14ac:dyDescent="0.25">
      <c r="A738" t="str">
        <f t="shared" si="33"/>
        <v/>
      </c>
      <c r="B738" s="2"/>
      <c r="C738" s="2"/>
      <c r="E738" s="2"/>
      <c r="G738" s="3"/>
      <c r="H738" s="3"/>
      <c r="I738" s="3"/>
      <c r="J738" s="3"/>
      <c r="K738" s="3"/>
      <c r="L738" s="26" t="e">
        <f t="shared" si="34"/>
        <v>#DIV/0!</v>
      </c>
      <c r="M738" s="1" t="e">
        <f t="shared" si="35"/>
        <v>#DIV/0!</v>
      </c>
    </row>
    <row r="739" spans="1:13" x14ac:dyDescent="0.25">
      <c r="A739" t="str">
        <f t="shared" si="33"/>
        <v/>
      </c>
      <c r="B739" s="2"/>
      <c r="C739" s="2"/>
      <c r="E739" s="2"/>
      <c r="G739" s="3"/>
      <c r="H739" s="3"/>
      <c r="I739" s="3"/>
      <c r="J739" s="3"/>
      <c r="K739" s="3"/>
      <c r="L739" s="26" t="e">
        <f t="shared" si="34"/>
        <v>#DIV/0!</v>
      </c>
      <c r="M739" s="1" t="e">
        <f t="shared" si="35"/>
        <v>#DIV/0!</v>
      </c>
    </row>
    <row r="740" spans="1:13" x14ac:dyDescent="0.25">
      <c r="A740" t="str">
        <f t="shared" si="33"/>
        <v/>
      </c>
      <c r="B740" s="2"/>
      <c r="C740" s="2"/>
      <c r="E740" s="2"/>
      <c r="G740" s="3"/>
      <c r="H740" s="3"/>
      <c r="I740" s="3"/>
      <c r="J740" s="3"/>
      <c r="K740" s="3"/>
      <c r="L740" s="26" t="e">
        <f t="shared" si="34"/>
        <v>#DIV/0!</v>
      </c>
      <c r="M740" s="1" t="e">
        <f t="shared" si="35"/>
        <v>#DIV/0!</v>
      </c>
    </row>
    <row r="741" spans="1:13" x14ac:dyDescent="0.25">
      <c r="A741" t="str">
        <f t="shared" si="33"/>
        <v/>
      </c>
      <c r="B741" s="2"/>
      <c r="C741" s="2"/>
      <c r="E741" s="2"/>
      <c r="G741" s="3"/>
      <c r="H741" s="3"/>
      <c r="I741" s="3"/>
      <c r="J741" s="3"/>
      <c r="K741" s="3"/>
      <c r="L741" s="26" t="e">
        <f t="shared" si="34"/>
        <v>#DIV/0!</v>
      </c>
      <c r="M741" s="1" t="e">
        <f t="shared" si="35"/>
        <v>#DIV/0!</v>
      </c>
    </row>
    <row r="742" spans="1:13" x14ac:dyDescent="0.25">
      <c r="A742" t="str">
        <f t="shared" si="33"/>
        <v/>
      </c>
      <c r="B742" s="2"/>
      <c r="C742" s="2"/>
      <c r="E742" s="2"/>
      <c r="G742" s="3"/>
      <c r="H742" s="3"/>
      <c r="I742" s="3"/>
      <c r="J742" s="3"/>
      <c r="K742" s="3"/>
      <c r="L742" s="26" t="e">
        <f t="shared" si="34"/>
        <v>#DIV/0!</v>
      </c>
      <c r="M742" s="1" t="e">
        <f t="shared" si="35"/>
        <v>#DIV/0!</v>
      </c>
    </row>
    <row r="743" spans="1:13" x14ac:dyDescent="0.25">
      <c r="A743" t="str">
        <f t="shared" si="33"/>
        <v/>
      </c>
      <c r="B743" s="2"/>
      <c r="C743" s="2"/>
      <c r="E743" s="2"/>
      <c r="G743" s="3"/>
      <c r="H743" s="3"/>
      <c r="I743" s="3"/>
      <c r="J743" s="3"/>
      <c r="K743" s="3"/>
      <c r="L743" s="26" t="e">
        <f t="shared" si="34"/>
        <v>#DIV/0!</v>
      </c>
      <c r="M743" s="1" t="e">
        <f t="shared" si="35"/>
        <v>#DIV/0!</v>
      </c>
    </row>
    <row r="744" spans="1:13" x14ac:dyDescent="0.25">
      <c r="A744" t="str">
        <f t="shared" si="33"/>
        <v/>
      </c>
      <c r="B744" s="2"/>
      <c r="C744" s="2"/>
      <c r="E744" s="2"/>
      <c r="G744" s="3"/>
      <c r="H744" s="3"/>
      <c r="I744" s="3"/>
      <c r="J744" s="3"/>
      <c r="K744" s="3"/>
      <c r="L744" s="26" t="e">
        <f t="shared" si="34"/>
        <v>#DIV/0!</v>
      </c>
      <c r="M744" s="1" t="e">
        <f t="shared" si="35"/>
        <v>#DIV/0!</v>
      </c>
    </row>
    <row r="745" spans="1:13" x14ac:dyDescent="0.25">
      <c r="A745" t="str">
        <f t="shared" si="33"/>
        <v/>
      </c>
      <c r="B745" s="2"/>
      <c r="C745" s="2"/>
      <c r="E745" s="2"/>
      <c r="G745" s="3"/>
      <c r="H745" s="3"/>
      <c r="I745" s="3"/>
      <c r="J745" s="3"/>
      <c r="K745" s="3"/>
      <c r="L745" s="26" t="e">
        <f t="shared" si="34"/>
        <v>#DIV/0!</v>
      </c>
      <c r="M745" s="1" t="e">
        <f t="shared" si="35"/>
        <v>#DIV/0!</v>
      </c>
    </row>
    <row r="746" spans="1:13" x14ac:dyDescent="0.25">
      <c r="A746" t="str">
        <f t="shared" si="33"/>
        <v/>
      </c>
      <c r="B746" s="2"/>
      <c r="C746" s="2"/>
      <c r="E746" s="2"/>
      <c r="G746" s="3"/>
      <c r="H746" s="3"/>
      <c r="I746" s="3"/>
      <c r="J746" s="3"/>
      <c r="K746" s="3"/>
      <c r="L746" s="26" t="e">
        <f t="shared" si="34"/>
        <v>#DIV/0!</v>
      </c>
      <c r="M746" s="1" t="e">
        <f t="shared" si="35"/>
        <v>#DIV/0!</v>
      </c>
    </row>
    <row r="747" spans="1:13" x14ac:dyDescent="0.25">
      <c r="A747" t="str">
        <f t="shared" si="33"/>
        <v/>
      </c>
      <c r="B747" s="2"/>
      <c r="C747" s="2"/>
      <c r="E747" s="2"/>
      <c r="G747" s="3"/>
      <c r="H747" s="3"/>
      <c r="I747" s="3"/>
      <c r="J747" s="3"/>
      <c r="K747" s="3"/>
      <c r="L747" s="26" t="e">
        <f t="shared" si="34"/>
        <v>#DIV/0!</v>
      </c>
      <c r="M747" s="1" t="e">
        <f t="shared" si="35"/>
        <v>#DIV/0!</v>
      </c>
    </row>
    <row r="748" spans="1:13" x14ac:dyDescent="0.25">
      <c r="A748" t="str">
        <f t="shared" si="33"/>
        <v/>
      </c>
      <c r="B748" s="2"/>
      <c r="C748" s="2"/>
      <c r="E748" s="2"/>
      <c r="G748" s="3"/>
      <c r="H748" s="3"/>
      <c r="I748" s="3"/>
      <c r="J748" s="3"/>
      <c r="K748" s="3"/>
      <c r="L748" s="26" t="e">
        <f t="shared" si="34"/>
        <v>#DIV/0!</v>
      </c>
      <c r="M748" s="1" t="e">
        <f t="shared" si="35"/>
        <v>#DIV/0!</v>
      </c>
    </row>
    <row r="749" spans="1:13" x14ac:dyDescent="0.25">
      <c r="A749" t="str">
        <f t="shared" si="33"/>
        <v/>
      </c>
      <c r="B749" s="2"/>
      <c r="C749" s="2"/>
      <c r="E749" s="2"/>
      <c r="G749" s="3"/>
      <c r="H749" s="3"/>
      <c r="I749" s="3"/>
      <c r="J749" s="3"/>
      <c r="K749" s="3"/>
      <c r="L749" s="26" t="e">
        <f t="shared" si="34"/>
        <v>#DIV/0!</v>
      </c>
      <c r="M749" s="1" t="e">
        <f t="shared" si="35"/>
        <v>#DIV/0!</v>
      </c>
    </row>
    <row r="750" spans="1:13" x14ac:dyDescent="0.25">
      <c r="A750" t="str">
        <f t="shared" si="33"/>
        <v/>
      </c>
      <c r="B750" s="2"/>
      <c r="C750" s="2"/>
      <c r="E750" s="2"/>
      <c r="G750" s="3"/>
      <c r="H750" s="3"/>
      <c r="I750" s="3"/>
      <c r="J750" s="3"/>
      <c r="K750" s="3"/>
      <c r="L750" s="26" t="e">
        <f t="shared" si="34"/>
        <v>#DIV/0!</v>
      </c>
      <c r="M750" s="1" t="e">
        <f t="shared" si="35"/>
        <v>#DIV/0!</v>
      </c>
    </row>
    <row r="751" spans="1:13" x14ac:dyDescent="0.25">
      <c r="A751" t="str">
        <f t="shared" si="33"/>
        <v/>
      </c>
      <c r="B751" s="2"/>
      <c r="C751" s="2"/>
      <c r="E751" s="2"/>
      <c r="G751" s="3"/>
      <c r="H751" s="3"/>
      <c r="I751" s="3"/>
      <c r="J751" s="3"/>
      <c r="K751" s="3"/>
      <c r="L751" s="26" t="e">
        <f t="shared" si="34"/>
        <v>#DIV/0!</v>
      </c>
      <c r="M751" s="1" t="e">
        <f t="shared" si="35"/>
        <v>#DIV/0!</v>
      </c>
    </row>
    <row r="752" spans="1:13" x14ac:dyDescent="0.25">
      <c r="A752" t="str">
        <f t="shared" si="33"/>
        <v/>
      </c>
      <c r="B752" s="2"/>
      <c r="C752" s="2"/>
      <c r="E752" s="2"/>
      <c r="G752" s="3"/>
      <c r="H752" s="3"/>
      <c r="I752" s="3"/>
      <c r="J752" s="3"/>
      <c r="K752" s="3"/>
      <c r="L752" s="26" t="e">
        <f t="shared" si="34"/>
        <v>#DIV/0!</v>
      </c>
      <c r="M752" s="1" t="e">
        <f t="shared" si="35"/>
        <v>#DIV/0!</v>
      </c>
    </row>
    <row r="753" spans="1:13" x14ac:dyDescent="0.25">
      <c r="A753" t="str">
        <f t="shared" si="33"/>
        <v/>
      </c>
      <c r="B753" s="2"/>
      <c r="C753" s="2"/>
      <c r="E753" s="2"/>
      <c r="G753" s="3"/>
      <c r="H753" s="3"/>
      <c r="I753" s="3"/>
      <c r="J753" s="3"/>
      <c r="K753" s="3"/>
      <c r="L753" s="26" t="e">
        <f t="shared" si="34"/>
        <v>#DIV/0!</v>
      </c>
      <c r="M753" s="1" t="e">
        <f t="shared" si="35"/>
        <v>#DIV/0!</v>
      </c>
    </row>
    <row r="754" spans="1:13" x14ac:dyDescent="0.25">
      <c r="A754" t="str">
        <f t="shared" si="33"/>
        <v/>
      </c>
      <c r="B754" s="2"/>
      <c r="C754" s="2"/>
      <c r="E754" s="2"/>
      <c r="G754" s="3"/>
      <c r="H754" s="3"/>
      <c r="I754" s="3"/>
      <c r="J754" s="3"/>
      <c r="K754" s="3"/>
      <c r="L754" s="26" t="e">
        <f t="shared" si="34"/>
        <v>#DIV/0!</v>
      </c>
      <c r="M754" s="1" t="e">
        <f t="shared" si="35"/>
        <v>#DIV/0!</v>
      </c>
    </row>
    <row r="755" spans="1:13" x14ac:dyDescent="0.25">
      <c r="A755" t="str">
        <f t="shared" si="33"/>
        <v/>
      </c>
      <c r="B755" s="2"/>
      <c r="C755" s="2"/>
      <c r="E755" s="2"/>
      <c r="G755" s="3"/>
      <c r="H755" s="3"/>
      <c r="I755" s="3"/>
      <c r="J755" s="3"/>
      <c r="K755" s="3"/>
      <c r="L755" s="26" t="e">
        <f t="shared" si="34"/>
        <v>#DIV/0!</v>
      </c>
      <c r="M755" s="1" t="e">
        <f t="shared" si="35"/>
        <v>#DIV/0!</v>
      </c>
    </row>
    <row r="756" spans="1:13" x14ac:dyDescent="0.25">
      <c r="A756" t="str">
        <f t="shared" si="33"/>
        <v/>
      </c>
      <c r="B756" s="2"/>
      <c r="C756" s="2"/>
      <c r="E756" s="2"/>
      <c r="G756" s="3"/>
      <c r="H756" s="3"/>
      <c r="I756" s="3"/>
      <c r="J756" s="3"/>
      <c r="K756" s="3"/>
      <c r="L756" s="26" t="e">
        <f t="shared" si="34"/>
        <v>#DIV/0!</v>
      </c>
      <c r="M756" s="1" t="e">
        <f t="shared" si="35"/>
        <v>#DIV/0!</v>
      </c>
    </row>
    <row r="757" spans="1:13" x14ac:dyDescent="0.25">
      <c r="A757" t="str">
        <f t="shared" si="33"/>
        <v/>
      </c>
      <c r="B757" s="2"/>
      <c r="C757" s="2"/>
      <c r="E757" s="2"/>
      <c r="G757" s="3"/>
      <c r="H757" s="3"/>
      <c r="I757" s="3"/>
      <c r="J757" s="3"/>
      <c r="K757" s="3"/>
      <c r="L757" s="26" t="e">
        <f t="shared" si="34"/>
        <v>#DIV/0!</v>
      </c>
      <c r="M757" s="1" t="e">
        <f t="shared" si="35"/>
        <v>#DIV/0!</v>
      </c>
    </row>
    <row r="758" spans="1:13" x14ac:dyDescent="0.25">
      <c r="A758" t="str">
        <f t="shared" si="33"/>
        <v/>
      </c>
      <c r="B758" s="2"/>
      <c r="C758" s="2"/>
      <c r="E758" s="2"/>
      <c r="G758" s="3"/>
      <c r="H758" s="3"/>
      <c r="I758" s="3"/>
      <c r="J758" s="3"/>
      <c r="K758" s="3"/>
      <c r="L758" s="26" t="e">
        <f t="shared" si="34"/>
        <v>#DIV/0!</v>
      </c>
      <c r="M758" s="1" t="e">
        <f t="shared" si="35"/>
        <v>#DIV/0!</v>
      </c>
    </row>
    <row r="759" spans="1:13" x14ac:dyDescent="0.25">
      <c r="A759" t="str">
        <f t="shared" si="33"/>
        <v/>
      </c>
      <c r="B759" s="2"/>
      <c r="C759" s="2"/>
      <c r="E759" s="2"/>
      <c r="G759" s="3"/>
      <c r="H759" s="3"/>
      <c r="I759" s="3"/>
      <c r="J759" s="3"/>
      <c r="K759" s="3"/>
      <c r="L759" s="26" t="e">
        <f t="shared" si="34"/>
        <v>#DIV/0!</v>
      </c>
      <c r="M759" s="1" t="e">
        <f t="shared" si="35"/>
        <v>#DIV/0!</v>
      </c>
    </row>
    <row r="760" spans="1:13" x14ac:dyDescent="0.25">
      <c r="A760" t="str">
        <f t="shared" si="33"/>
        <v/>
      </c>
      <c r="B760" s="2"/>
      <c r="C760" s="2"/>
      <c r="E760" s="2"/>
      <c r="G760" s="3"/>
      <c r="H760" s="3"/>
      <c r="I760" s="3"/>
      <c r="J760" s="3"/>
      <c r="K760" s="3"/>
      <c r="L760" s="26" t="e">
        <f t="shared" si="34"/>
        <v>#DIV/0!</v>
      </c>
      <c r="M760" s="1" t="e">
        <f t="shared" si="35"/>
        <v>#DIV/0!</v>
      </c>
    </row>
    <row r="761" spans="1:13" x14ac:dyDescent="0.25">
      <c r="A761" t="str">
        <f t="shared" si="33"/>
        <v/>
      </c>
      <c r="B761" s="2"/>
      <c r="C761" s="2"/>
      <c r="E761" s="2"/>
      <c r="G761" s="3"/>
      <c r="H761" s="3"/>
      <c r="I761" s="3"/>
      <c r="J761" s="3"/>
      <c r="K761" s="3"/>
      <c r="L761" s="26" t="e">
        <f t="shared" si="34"/>
        <v>#DIV/0!</v>
      </c>
      <c r="M761" s="1" t="e">
        <f t="shared" si="35"/>
        <v>#DIV/0!</v>
      </c>
    </row>
    <row r="762" spans="1:13" x14ac:dyDescent="0.25">
      <c r="A762" t="str">
        <f t="shared" si="33"/>
        <v/>
      </c>
      <c r="B762" s="2"/>
      <c r="C762" s="2"/>
      <c r="E762" s="2"/>
      <c r="G762" s="3"/>
      <c r="H762" s="3"/>
      <c r="I762" s="3"/>
      <c r="J762" s="3"/>
      <c r="K762" s="3"/>
      <c r="L762" s="26" t="e">
        <f t="shared" si="34"/>
        <v>#DIV/0!</v>
      </c>
      <c r="M762" s="1" t="e">
        <f t="shared" si="35"/>
        <v>#DIV/0!</v>
      </c>
    </row>
    <row r="763" spans="1:13" x14ac:dyDescent="0.25">
      <c r="A763" t="str">
        <f t="shared" si="33"/>
        <v/>
      </c>
      <c r="B763" s="2"/>
      <c r="C763" s="2"/>
      <c r="E763" s="2"/>
      <c r="G763" s="3"/>
      <c r="H763" s="3"/>
      <c r="I763" s="3"/>
      <c r="J763" s="3"/>
      <c r="K763" s="3"/>
      <c r="L763" s="26" t="e">
        <f t="shared" si="34"/>
        <v>#DIV/0!</v>
      </c>
      <c r="M763" s="1" t="e">
        <f t="shared" si="35"/>
        <v>#DIV/0!</v>
      </c>
    </row>
    <row r="764" spans="1:13" x14ac:dyDescent="0.25">
      <c r="A764" t="str">
        <f t="shared" si="33"/>
        <v/>
      </c>
      <c r="B764" s="2"/>
      <c r="C764" s="2"/>
      <c r="E764" s="2"/>
      <c r="G764" s="3"/>
      <c r="H764" s="3"/>
      <c r="I764" s="3"/>
      <c r="J764" s="3"/>
      <c r="K764" s="3"/>
      <c r="L764" s="26" t="e">
        <f t="shared" si="34"/>
        <v>#DIV/0!</v>
      </c>
      <c r="M764" s="1" t="e">
        <f t="shared" si="35"/>
        <v>#DIV/0!</v>
      </c>
    </row>
    <row r="765" spans="1:13" x14ac:dyDescent="0.25">
      <c r="A765" t="str">
        <f t="shared" si="33"/>
        <v/>
      </c>
      <c r="B765" s="2"/>
      <c r="C765" s="2"/>
      <c r="E765" s="2"/>
      <c r="G765" s="3"/>
      <c r="H765" s="3"/>
      <c r="I765" s="3"/>
      <c r="J765" s="3"/>
      <c r="K765" s="3"/>
      <c r="L765" s="26" t="e">
        <f t="shared" si="34"/>
        <v>#DIV/0!</v>
      </c>
      <c r="M765" s="1" t="e">
        <f t="shared" si="35"/>
        <v>#DIV/0!</v>
      </c>
    </row>
    <row r="766" spans="1:13" x14ac:dyDescent="0.25">
      <c r="A766" t="str">
        <f t="shared" si="33"/>
        <v/>
      </c>
      <c r="B766" s="2"/>
      <c r="C766" s="2"/>
      <c r="E766" s="2"/>
      <c r="G766" s="3"/>
      <c r="H766" s="3"/>
      <c r="I766" s="3"/>
      <c r="J766" s="3"/>
      <c r="K766" s="3"/>
      <c r="L766" s="26" t="e">
        <f t="shared" si="34"/>
        <v>#DIV/0!</v>
      </c>
      <c r="M766" s="1" t="e">
        <f t="shared" si="35"/>
        <v>#DIV/0!</v>
      </c>
    </row>
    <row r="767" spans="1:13" x14ac:dyDescent="0.25">
      <c r="A767" t="str">
        <f t="shared" si="33"/>
        <v/>
      </c>
      <c r="B767" s="2"/>
      <c r="C767" s="2"/>
      <c r="E767" s="2"/>
      <c r="G767" s="3"/>
      <c r="H767" s="3"/>
      <c r="I767" s="3"/>
      <c r="J767" s="3"/>
      <c r="K767" s="3"/>
      <c r="L767" s="26" t="e">
        <f t="shared" si="34"/>
        <v>#DIV/0!</v>
      </c>
      <c r="M767" s="1" t="e">
        <f t="shared" si="35"/>
        <v>#DIV/0!</v>
      </c>
    </row>
    <row r="768" spans="1:13" x14ac:dyDescent="0.25">
      <c r="A768" t="str">
        <f t="shared" si="33"/>
        <v/>
      </c>
      <c r="B768" s="2"/>
      <c r="C768" s="2"/>
      <c r="E768" s="2"/>
      <c r="G768" s="3"/>
      <c r="H768" s="3"/>
      <c r="I768" s="3"/>
      <c r="J768" s="3"/>
      <c r="K768" s="3"/>
      <c r="L768" s="26" t="e">
        <f t="shared" si="34"/>
        <v>#DIV/0!</v>
      </c>
      <c r="M768" s="1" t="e">
        <f t="shared" si="35"/>
        <v>#DIV/0!</v>
      </c>
    </row>
    <row r="769" spans="1:13" x14ac:dyDescent="0.25">
      <c r="A769" t="str">
        <f t="shared" si="33"/>
        <v/>
      </c>
      <c r="B769" s="2"/>
      <c r="C769" s="2"/>
      <c r="E769" s="2"/>
      <c r="G769" s="3"/>
      <c r="H769" s="3"/>
      <c r="I769" s="3"/>
      <c r="J769" s="3"/>
      <c r="K769" s="3"/>
      <c r="L769" s="26" t="e">
        <f t="shared" si="34"/>
        <v>#DIV/0!</v>
      </c>
      <c r="M769" s="1" t="e">
        <f t="shared" si="35"/>
        <v>#DIV/0!</v>
      </c>
    </row>
    <row r="770" spans="1:13" x14ac:dyDescent="0.25">
      <c r="A770" t="str">
        <f t="shared" ref="A770:A784" si="36">D770&amp;E770&amp;C770</f>
        <v/>
      </c>
      <c r="B770" s="2"/>
      <c r="C770" s="2"/>
      <c r="E770" s="2"/>
      <c r="G770" s="3"/>
      <c r="H770" s="3"/>
      <c r="I770" s="3"/>
      <c r="J770" s="3"/>
      <c r="K770" s="3"/>
      <c r="L770" s="26" t="e">
        <f t="shared" ref="L770:L784" si="37">J770/K770</f>
        <v>#DIV/0!</v>
      </c>
      <c r="M770" s="1" t="e">
        <f t="shared" ref="M770:M784" si="38">J770/G770</f>
        <v>#DIV/0!</v>
      </c>
    </row>
    <row r="771" spans="1:13" x14ac:dyDescent="0.25">
      <c r="A771" t="str">
        <f t="shared" si="36"/>
        <v/>
      </c>
      <c r="B771" s="2"/>
      <c r="C771" s="2"/>
      <c r="E771" s="2"/>
      <c r="G771" s="3"/>
      <c r="H771" s="3"/>
      <c r="I771" s="3"/>
      <c r="J771" s="3"/>
      <c r="K771" s="3"/>
      <c r="L771" s="26" t="e">
        <f t="shared" si="37"/>
        <v>#DIV/0!</v>
      </c>
      <c r="M771" s="1" t="e">
        <f t="shared" si="38"/>
        <v>#DIV/0!</v>
      </c>
    </row>
    <row r="772" spans="1:13" x14ac:dyDescent="0.25">
      <c r="A772" t="str">
        <f t="shared" si="36"/>
        <v/>
      </c>
      <c r="B772" s="2"/>
      <c r="C772" s="2"/>
      <c r="E772" s="2"/>
      <c r="G772" s="3"/>
      <c r="H772" s="3"/>
      <c r="I772" s="3"/>
      <c r="J772" s="3"/>
      <c r="K772" s="3"/>
      <c r="L772" s="26" t="e">
        <f t="shared" si="37"/>
        <v>#DIV/0!</v>
      </c>
      <c r="M772" s="1" t="e">
        <f t="shared" si="38"/>
        <v>#DIV/0!</v>
      </c>
    </row>
    <row r="773" spans="1:13" x14ac:dyDescent="0.25">
      <c r="A773" t="str">
        <f t="shared" si="36"/>
        <v/>
      </c>
      <c r="B773" s="2"/>
      <c r="C773" s="2"/>
      <c r="E773" s="2"/>
      <c r="G773" s="3"/>
      <c r="H773" s="3"/>
      <c r="I773" s="3"/>
      <c r="J773" s="3"/>
      <c r="K773" s="3"/>
      <c r="L773" s="26" t="e">
        <f t="shared" si="37"/>
        <v>#DIV/0!</v>
      </c>
      <c r="M773" s="1" t="e">
        <f t="shared" si="38"/>
        <v>#DIV/0!</v>
      </c>
    </row>
    <row r="774" spans="1:13" x14ac:dyDescent="0.25">
      <c r="A774" t="str">
        <f t="shared" si="36"/>
        <v/>
      </c>
      <c r="B774" s="2"/>
      <c r="C774" s="2"/>
      <c r="E774" s="2"/>
      <c r="G774" s="3"/>
      <c r="H774" s="3"/>
      <c r="I774" s="3"/>
      <c r="J774" s="3"/>
      <c r="K774" s="3"/>
      <c r="L774" s="26" t="e">
        <f t="shared" si="37"/>
        <v>#DIV/0!</v>
      </c>
      <c r="M774" s="1" t="e">
        <f t="shared" si="38"/>
        <v>#DIV/0!</v>
      </c>
    </row>
    <row r="775" spans="1:13" x14ac:dyDescent="0.25">
      <c r="A775" t="str">
        <f t="shared" si="36"/>
        <v/>
      </c>
      <c r="B775" s="2"/>
      <c r="C775" s="2"/>
      <c r="E775" s="2"/>
      <c r="G775" s="3"/>
      <c r="H775" s="3"/>
      <c r="I775" s="3"/>
      <c r="J775" s="3"/>
      <c r="K775" s="3"/>
      <c r="L775" s="26" t="e">
        <f t="shared" si="37"/>
        <v>#DIV/0!</v>
      </c>
      <c r="M775" s="1" t="e">
        <f t="shared" si="38"/>
        <v>#DIV/0!</v>
      </c>
    </row>
    <row r="776" spans="1:13" x14ac:dyDescent="0.25">
      <c r="A776" t="str">
        <f t="shared" si="36"/>
        <v/>
      </c>
      <c r="B776" s="2"/>
      <c r="C776" s="2"/>
      <c r="E776" s="2"/>
      <c r="G776" s="3"/>
      <c r="H776" s="3"/>
      <c r="I776" s="3"/>
      <c r="J776" s="3"/>
      <c r="K776" s="3"/>
      <c r="L776" s="26" t="e">
        <f t="shared" si="37"/>
        <v>#DIV/0!</v>
      </c>
      <c r="M776" s="1" t="e">
        <f t="shared" si="38"/>
        <v>#DIV/0!</v>
      </c>
    </row>
    <row r="777" spans="1:13" x14ac:dyDescent="0.25">
      <c r="A777" t="str">
        <f t="shared" si="36"/>
        <v/>
      </c>
      <c r="B777" s="2"/>
      <c r="C777" s="2"/>
      <c r="E777" s="2"/>
      <c r="G777" s="3"/>
      <c r="H777" s="3"/>
      <c r="I777" s="3"/>
      <c r="J777" s="3"/>
      <c r="K777" s="3"/>
      <c r="L777" s="26" t="e">
        <f t="shared" si="37"/>
        <v>#DIV/0!</v>
      </c>
      <c r="M777" s="1" t="e">
        <f t="shared" si="38"/>
        <v>#DIV/0!</v>
      </c>
    </row>
    <row r="778" spans="1:13" x14ac:dyDescent="0.25">
      <c r="A778" t="str">
        <f t="shared" si="36"/>
        <v/>
      </c>
      <c r="B778" s="2"/>
      <c r="C778" s="2"/>
      <c r="E778" s="2"/>
      <c r="G778" s="3"/>
      <c r="H778" s="3"/>
      <c r="I778" s="3"/>
      <c r="J778" s="3"/>
      <c r="K778" s="3"/>
      <c r="L778" s="26" t="e">
        <f t="shared" si="37"/>
        <v>#DIV/0!</v>
      </c>
      <c r="M778" s="1" t="e">
        <f t="shared" si="38"/>
        <v>#DIV/0!</v>
      </c>
    </row>
    <row r="779" spans="1:13" x14ac:dyDescent="0.25">
      <c r="A779" t="str">
        <f t="shared" si="36"/>
        <v/>
      </c>
      <c r="B779" s="2"/>
      <c r="C779" s="2"/>
      <c r="E779" s="2"/>
      <c r="G779" s="3"/>
      <c r="H779" s="3"/>
      <c r="I779" s="3"/>
      <c r="J779" s="3"/>
      <c r="K779" s="3"/>
      <c r="L779" s="26" t="e">
        <f t="shared" si="37"/>
        <v>#DIV/0!</v>
      </c>
      <c r="M779" s="1" t="e">
        <f t="shared" si="38"/>
        <v>#DIV/0!</v>
      </c>
    </row>
    <row r="780" spans="1:13" x14ac:dyDescent="0.25">
      <c r="A780" t="str">
        <f t="shared" si="36"/>
        <v/>
      </c>
      <c r="B780" s="2"/>
      <c r="C780" s="2"/>
      <c r="E780" s="2"/>
      <c r="G780" s="3"/>
      <c r="H780" s="3"/>
      <c r="I780" s="3"/>
      <c r="J780" s="3"/>
      <c r="K780" s="3"/>
      <c r="L780" s="26" t="e">
        <f t="shared" si="37"/>
        <v>#DIV/0!</v>
      </c>
      <c r="M780" s="1" t="e">
        <f t="shared" si="38"/>
        <v>#DIV/0!</v>
      </c>
    </row>
    <row r="781" spans="1:13" x14ac:dyDescent="0.25">
      <c r="A781" t="str">
        <f t="shared" si="36"/>
        <v/>
      </c>
      <c r="B781" s="2"/>
      <c r="C781" s="2"/>
      <c r="E781" s="2"/>
      <c r="G781" s="3"/>
      <c r="H781" s="3"/>
      <c r="I781" s="3"/>
      <c r="J781" s="3"/>
      <c r="K781" s="3"/>
      <c r="L781" s="26" t="e">
        <f t="shared" si="37"/>
        <v>#DIV/0!</v>
      </c>
      <c r="M781" s="1" t="e">
        <f t="shared" si="38"/>
        <v>#DIV/0!</v>
      </c>
    </row>
    <row r="782" spans="1:13" x14ac:dyDescent="0.25">
      <c r="A782" t="str">
        <f t="shared" si="36"/>
        <v/>
      </c>
      <c r="B782" s="2"/>
      <c r="C782" s="2"/>
      <c r="E782" s="2"/>
      <c r="G782" s="3"/>
      <c r="H782" s="3"/>
      <c r="I782" s="3"/>
      <c r="J782" s="3"/>
      <c r="K782" s="3"/>
      <c r="L782" s="26" t="e">
        <f t="shared" si="37"/>
        <v>#DIV/0!</v>
      </c>
      <c r="M782" s="1" t="e">
        <f t="shared" si="38"/>
        <v>#DIV/0!</v>
      </c>
    </row>
    <row r="783" spans="1:13" x14ac:dyDescent="0.25">
      <c r="A783" t="str">
        <f t="shared" si="36"/>
        <v/>
      </c>
      <c r="B783" s="4"/>
      <c r="C783" s="2"/>
      <c r="E783" s="2"/>
      <c r="G783" s="3"/>
      <c r="H783" s="3"/>
      <c r="I783" s="3"/>
      <c r="J783" s="3"/>
      <c r="K783" s="3"/>
      <c r="L783" s="26" t="e">
        <f t="shared" si="37"/>
        <v>#DIV/0!</v>
      </c>
      <c r="M783" s="1" t="e">
        <f t="shared" si="38"/>
        <v>#DIV/0!</v>
      </c>
    </row>
    <row r="784" spans="1:13" x14ac:dyDescent="0.25">
      <c r="A784" t="str">
        <f t="shared" si="36"/>
        <v/>
      </c>
      <c r="B784" s="9"/>
      <c r="C784" s="9"/>
      <c r="D784" s="9"/>
      <c r="E784" s="9"/>
      <c r="F784" s="9"/>
      <c r="G784" s="10"/>
      <c r="H784" s="10"/>
      <c r="I784" s="10"/>
      <c r="J784" s="10"/>
      <c r="K784" s="25"/>
      <c r="L784" s="26" t="e">
        <f t="shared" si="37"/>
        <v>#DIV/0!</v>
      </c>
      <c r="M784" s="1" t="e">
        <f t="shared" si="38"/>
        <v>#DIV/0!</v>
      </c>
    </row>
    <row r="786" spans="15:18" x14ac:dyDescent="0.25">
      <c r="O786" s="3"/>
      <c r="P786" s="3"/>
      <c r="Q786" s="3"/>
      <c r="R786" s="3"/>
    </row>
  </sheetData>
  <autoFilter ref="A1:M784" xr:uid="{82F52BC2-2112-460F-9982-14B98F4BC22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AVG_FARE</vt:lpstr>
      <vt:lpstr>LY AVG FARE ACT</vt:lpstr>
      <vt:lpstr>29Dec24_TY  </vt:lpstr>
      <vt:lpstr>29Dec24_LY</vt:lpstr>
      <vt:lpstr>22Dec24_TY </vt:lpstr>
      <vt:lpstr>22Dec24_LY </vt:lpstr>
      <vt:lpstr>15Dec24_TY</vt:lpstr>
      <vt:lpstr>15Dec24_LY</vt:lpstr>
      <vt:lpstr>08Dec24_TY</vt:lpstr>
      <vt:lpstr>08Dec24_LY</vt:lpstr>
      <vt:lpstr>01Dec24_TY</vt:lpstr>
      <vt:lpstr>01Dec24_LY</vt:lpstr>
      <vt:lpstr>24Nov24_TY</vt:lpstr>
      <vt:lpstr>24Nov24_LY</vt:lpstr>
      <vt:lpstr>17Nov24_TY</vt:lpstr>
      <vt:lpstr>17Nov24_LY</vt:lpstr>
      <vt:lpstr>10Nov24_TY   </vt:lpstr>
      <vt:lpstr>10Nov24_LY   </vt:lpstr>
      <vt:lpstr>03Nov24_TY   </vt:lpstr>
      <vt:lpstr>03Nov24_LY   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Chameen Perera</dc:creator>
  <cp:lastModifiedBy>Chameen Perera</cp:lastModifiedBy>
  <dcterms:created xsi:type="dcterms:W3CDTF">2022-02-11T05:22:39Z</dcterms:created>
  <dcterms:modified xsi:type="dcterms:W3CDTF">2024-12-30T06:46:52Z</dcterms:modified>
</cp:coreProperties>
</file>